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Y:\2026 PRACOVNÍ\08_DPS_Dokumentace pro provedení stavby_Nádražní 1302_Púchy_26.5.2025\ZD do VŘ\Startovací bydlení - Nádražní Lovosice\Návrh ZD - Hromádková, Michálková\revize č. 1 ZD\"/>
    </mc:Choice>
  </mc:AlternateContent>
  <xr:revisionPtr revIDLastSave="0" documentId="13_ncr:1_{3DED3E3A-B865-4103-8162-D66DD5D90E8D}" xr6:coauthVersionLast="36" xr6:coauthVersionMax="36" xr10:uidLastSave="{00000000-0000-0000-0000-000000000000}"/>
  <bookViews>
    <workbookView xWindow="0" yWindow="0" windowWidth="23040" windowHeight="9684" xr2:uid="{00000000-000D-0000-FFFF-FFFF00000000}"/>
  </bookViews>
  <sheets>
    <sheet name="Rekapitulace stavby" sheetId="1" r:id="rId1"/>
    <sheet name="01 - Stavební část" sheetId="2" r:id="rId2"/>
    <sheet name="02 - Elektroistalace - byty" sheetId="3" r:id="rId3"/>
    <sheet name="03 - Vytápění" sheetId="4" r:id="rId4"/>
    <sheet name="04 - Zdravotechnika" sheetId="5" r:id="rId5"/>
    <sheet name="05 - Vzduchotechnika a kl..." sheetId="6" r:id="rId6"/>
    <sheet name="01 - Fasáda , okna a balkony" sheetId="7" r:id="rId7"/>
    <sheet name="02 - Střecha" sheetId="8" r:id="rId8"/>
    <sheet name="03 - Stavební část, vč.vý..." sheetId="9" r:id="rId9"/>
    <sheet name="04 - Elektroinstalace - s..." sheetId="10" r:id="rId10"/>
    <sheet name="05 - Vytápění" sheetId="11" r:id="rId11"/>
    <sheet name="06 - Zdravotechnika" sheetId="12" r:id="rId12"/>
    <sheet name="07 - Vzduchotechnika a kl..." sheetId="13" r:id="rId13"/>
    <sheet name="01 - Stavební část_01" sheetId="14" r:id="rId14"/>
    <sheet name="02 - Střecha_01" sheetId="15" r:id="rId15"/>
    <sheet name="03 - Fasáda a okna" sheetId="16" r:id="rId16"/>
    <sheet name="04 - Elektroinatalace" sheetId="17" r:id="rId17"/>
    <sheet name="05 - Vytápění_01" sheetId="18" r:id="rId18"/>
    <sheet name="06 - Zdravotechnika_01" sheetId="19" r:id="rId19"/>
    <sheet name="07 - Vzduchotechnika a kl..._01" sheetId="20" r:id="rId20"/>
    <sheet name="08 - Plyn" sheetId="21" r:id="rId21"/>
    <sheet name="09 - Vedlejší rozpočtové ..." sheetId="22" r:id="rId22"/>
    <sheet name="Seznam figur" sheetId="23" r:id="rId23"/>
    <sheet name="Pokyny pro vyplnění" sheetId="24" r:id="rId24"/>
  </sheets>
  <definedNames>
    <definedName name="_xlnm._FilterDatabase" localSheetId="6" hidden="1">'01 - Fasáda , okna a balkony'!$C$108:$K$683</definedName>
    <definedName name="_xlnm._FilterDatabase" localSheetId="1" hidden="1">'01 - Stavební část'!$C$116:$K$1237</definedName>
    <definedName name="_xlnm._FilterDatabase" localSheetId="13" hidden="1">'01 - Stavební část_01'!$C$119:$K$1686</definedName>
    <definedName name="_xlnm._FilterDatabase" localSheetId="2" hidden="1">'02 - Elektroistalace - byty'!$C$104:$K$231</definedName>
    <definedName name="_xlnm._FilterDatabase" localSheetId="7" hidden="1">'02 - Střecha'!$C$104:$K$438</definedName>
    <definedName name="_xlnm._FilterDatabase" localSheetId="14" hidden="1">'02 - Střecha_01'!$C$95:$K$229</definedName>
    <definedName name="_xlnm._FilterDatabase" localSheetId="15" hidden="1">'03 - Fasáda a okna'!$C$99:$K$393</definedName>
    <definedName name="_xlnm._FilterDatabase" localSheetId="8" hidden="1">'03 - Stavební část, vč.vý...'!$C$121:$K$1181</definedName>
    <definedName name="_xlnm._FilterDatabase" localSheetId="3" hidden="1">'03 - Vytápění'!$C$98:$K$229</definedName>
    <definedName name="_xlnm._FilterDatabase" localSheetId="16" hidden="1">'04 - Elektroinatalace'!$C$104:$K$272</definedName>
    <definedName name="_xlnm._FilterDatabase" localSheetId="9" hidden="1">'04 - Elektroinstalace - s...'!$C$104:$K$231</definedName>
    <definedName name="_xlnm._FilterDatabase" localSheetId="4" hidden="1">'04 - Zdravotechnika'!$C$98:$K$245</definedName>
    <definedName name="_xlnm._FilterDatabase" localSheetId="10" hidden="1">'05 - Vytápění'!$C$98:$K$229</definedName>
    <definedName name="_xlnm._FilterDatabase" localSheetId="17" hidden="1">'05 - Vytápění_01'!$C$92:$K$212</definedName>
    <definedName name="_xlnm._FilterDatabase" localSheetId="5" hidden="1">'05 - Vzduchotechnika a kl...'!$C$93:$K$162</definedName>
    <definedName name="_xlnm._FilterDatabase" localSheetId="11" hidden="1">'06 - Zdravotechnika'!$C$98:$K$245</definedName>
    <definedName name="_xlnm._FilterDatabase" localSheetId="18" hidden="1">'06 - Zdravotechnika_01'!$C$90:$K$230</definedName>
    <definedName name="_xlnm._FilterDatabase" localSheetId="12" hidden="1">'07 - Vzduchotechnika a kl...'!$C$93:$K$162</definedName>
    <definedName name="_xlnm._FilterDatabase" localSheetId="19" hidden="1">'07 - Vzduchotechnika a kl..._01'!$C$87:$K$159</definedName>
    <definedName name="_xlnm._FilterDatabase" localSheetId="20" hidden="1">'08 - Plyn'!$C$91:$K$139</definedName>
    <definedName name="_xlnm._FilterDatabase" localSheetId="21" hidden="1">'09 - Vedlejší rozpočtové ...'!$C$85:$K$101</definedName>
    <definedName name="_xlnm.Print_Titles" localSheetId="6">'01 - Fasáda , okna a balkony'!$108:$108</definedName>
    <definedName name="_xlnm.Print_Titles" localSheetId="1">'01 - Stavební část'!$116:$116</definedName>
    <definedName name="_xlnm.Print_Titles" localSheetId="13">'01 - Stavební část_01'!$119:$119</definedName>
    <definedName name="_xlnm.Print_Titles" localSheetId="2">'02 - Elektroistalace - byty'!$104:$104</definedName>
    <definedName name="_xlnm.Print_Titles" localSheetId="7">'02 - Střecha'!$104:$104</definedName>
    <definedName name="_xlnm.Print_Titles" localSheetId="14">'02 - Střecha_01'!$95:$95</definedName>
    <definedName name="_xlnm.Print_Titles" localSheetId="15">'03 - Fasáda a okna'!$99:$99</definedName>
    <definedName name="_xlnm.Print_Titles" localSheetId="8">'03 - Stavební část, vč.vý...'!$121:$121</definedName>
    <definedName name="_xlnm.Print_Titles" localSheetId="3">'03 - Vytápění'!$98:$98</definedName>
    <definedName name="_xlnm.Print_Titles" localSheetId="16">'04 - Elektroinatalace'!$104:$104</definedName>
    <definedName name="_xlnm.Print_Titles" localSheetId="9">'04 - Elektroinstalace - s...'!$104:$104</definedName>
    <definedName name="_xlnm.Print_Titles" localSheetId="4">'04 - Zdravotechnika'!$98:$98</definedName>
    <definedName name="_xlnm.Print_Titles" localSheetId="10">'05 - Vytápění'!$98:$98</definedName>
    <definedName name="_xlnm.Print_Titles" localSheetId="17">'05 - Vytápění_01'!$92:$92</definedName>
    <definedName name="_xlnm.Print_Titles" localSheetId="5">'05 - Vzduchotechnika a kl...'!$93:$93</definedName>
    <definedName name="_xlnm.Print_Titles" localSheetId="11">'06 - Zdravotechnika'!$98:$98</definedName>
    <definedName name="_xlnm.Print_Titles" localSheetId="18">'06 - Zdravotechnika_01'!$90:$90</definedName>
    <definedName name="_xlnm.Print_Titles" localSheetId="12">'07 - Vzduchotechnika a kl...'!$93:$93</definedName>
    <definedName name="_xlnm.Print_Titles" localSheetId="19">'07 - Vzduchotechnika a kl..._01'!$87:$87</definedName>
    <definedName name="_xlnm.Print_Titles" localSheetId="20">'08 - Plyn'!$91:$91</definedName>
    <definedName name="_xlnm.Print_Titles" localSheetId="21">'09 - Vedlejší rozpočtové ...'!$85:$85</definedName>
    <definedName name="_xlnm.Print_Titles" localSheetId="0">'Rekapitulace stavby'!$52:$52</definedName>
    <definedName name="_xlnm.Print_Titles" localSheetId="22">'Seznam figur'!$9:$9</definedName>
    <definedName name="_xlnm.Print_Area" localSheetId="6">'01 - Fasáda , okna a balkony'!$C$4:$J$43,'01 - Fasáda , okna a balkony'!$C$49:$J$86,'01 - Fasáda , okna a balkony'!$C$92:$K$683</definedName>
    <definedName name="_xlnm.Print_Area" localSheetId="1">'01 - Stavební část'!$C$4:$J$43,'01 - Stavební část'!$C$49:$J$94,'01 - Stavební část'!$C$100:$K$1237</definedName>
    <definedName name="_xlnm.Print_Area" localSheetId="13">'01 - Stavební část_01'!$C$4:$J$41,'01 - Stavební část_01'!$C$47:$J$99,'01 - Stavební část_01'!$C$105:$K$1686</definedName>
    <definedName name="_xlnm.Print_Area" localSheetId="2">'02 - Elektroistalace - byty'!$C$4:$J$43,'02 - Elektroistalace - byty'!$C$49:$J$82,'02 - Elektroistalace - byty'!$C$88:$K$231</definedName>
    <definedName name="_xlnm.Print_Area" localSheetId="7">'02 - Střecha'!$C$4:$J$43,'02 - Střecha'!$C$49:$J$82,'02 - Střecha'!$C$88:$K$438</definedName>
    <definedName name="_xlnm.Print_Area" localSheetId="14">'02 - Střecha_01'!$C$4:$J$41,'02 - Střecha_01'!$C$47:$J$75,'02 - Střecha_01'!$C$81:$K$229</definedName>
    <definedName name="_xlnm.Print_Area" localSheetId="15">'03 - Fasáda a okna'!$C$4:$J$41,'03 - Fasáda a okna'!$C$47:$J$79,'03 - Fasáda a okna'!$C$85:$K$393</definedName>
    <definedName name="_xlnm.Print_Area" localSheetId="8">'03 - Stavební část, vč.vý...'!$C$4:$J$43,'03 - Stavební část, vč.vý...'!$C$49:$J$99,'03 - Stavební část, vč.vý...'!$C$105:$K$1181</definedName>
    <definedName name="_xlnm.Print_Area" localSheetId="3">'03 - Vytápění'!$C$4:$J$43,'03 - Vytápění'!$C$49:$J$76,'03 - Vytápění'!$C$82:$K$229</definedName>
    <definedName name="_xlnm.Print_Area" localSheetId="16">'04 - Elektroinatalace'!$C$4:$J$41,'04 - Elektroinatalace'!$C$47:$J$84,'04 - Elektroinatalace'!$C$90:$K$272</definedName>
    <definedName name="_xlnm.Print_Area" localSheetId="9">'04 - Elektroinstalace - s...'!$C$4:$J$43,'04 - Elektroinstalace - s...'!$C$49:$J$82,'04 - Elektroinstalace - s...'!$C$88:$K$231</definedName>
    <definedName name="_xlnm.Print_Area" localSheetId="4">'04 - Zdravotechnika'!$C$4:$J$43,'04 - Zdravotechnika'!$C$49:$J$76,'04 - Zdravotechnika'!$C$82:$K$245</definedName>
    <definedName name="_xlnm.Print_Area" localSheetId="10">'05 - Vytápění'!$C$4:$J$43,'05 - Vytápění'!$C$49:$J$76,'05 - Vytápění'!$C$82:$K$229</definedName>
    <definedName name="_xlnm.Print_Area" localSheetId="17">'05 - Vytápění_01'!$C$4:$J$41,'05 - Vytápění_01'!$C$47:$J$72,'05 - Vytápění_01'!$C$78:$K$212</definedName>
    <definedName name="_xlnm.Print_Area" localSheetId="5">'05 - Vzduchotechnika a kl...'!$C$4:$J$43,'05 - Vzduchotechnika a kl...'!$C$49:$J$71,'05 - Vzduchotechnika a kl...'!$C$77:$K$162</definedName>
    <definedName name="_xlnm.Print_Area" localSheetId="11">'06 - Zdravotechnika'!$C$4:$J$43,'06 - Zdravotechnika'!$C$49:$J$76,'06 - Zdravotechnika'!$C$82:$K$245</definedName>
    <definedName name="_xlnm.Print_Area" localSheetId="18">'06 - Zdravotechnika_01'!$C$4:$J$41,'06 - Zdravotechnika_01'!$C$47:$J$70,'06 - Zdravotechnika_01'!$C$76:$K$230</definedName>
    <definedName name="_xlnm.Print_Area" localSheetId="12">'07 - Vzduchotechnika a kl...'!$C$4:$J$43,'07 - Vzduchotechnika a kl...'!$C$49:$J$71,'07 - Vzduchotechnika a kl...'!$C$77:$K$162</definedName>
    <definedName name="_xlnm.Print_Area" localSheetId="19">'07 - Vzduchotechnika a kl..._01'!$C$4:$J$41,'07 - Vzduchotechnika a kl..._01'!$C$47:$J$67,'07 - Vzduchotechnika a kl..._01'!$C$73:$K$159</definedName>
    <definedName name="_xlnm.Print_Area" localSheetId="20">'08 - Plyn'!$C$4:$J$41,'08 - Plyn'!$C$47:$J$71,'08 - Plyn'!$C$77:$K$139</definedName>
    <definedName name="_xlnm.Print_Area" localSheetId="21">'09 - Vedlejší rozpočtové ...'!$C$4:$J$41,'09 - Vedlejší rozpočtové ...'!$C$47:$J$65,'09 - Vedlejší rozpočtové ...'!$C$71:$K$101</definedName>
    <definedName name="_xlnm.Print_Area" localSheetId="23">'Pokyny pro vyplnění'!$B$2:$K$71,'Pokyny pro vyplnění'!$B$74:$K$118,'Pokyny pro vyplnění'!$B$121:$K$161,'Pokyny pro vyplnění'!$B$164:$K$219</definedName>
    <definedName name="_xlnm.Print_Area" localSheetId="0">'Rekapitulace stavby'!$D$4:$AO$36,'Rekapitulace stavby'!$C$42:$AQ$80</definedName>
    <definedName name="_xlnm.Print_Area" localSheetId="22">'Seznam figur'!$C$4:$G$1874</definedName>
  </definedNames>
  <calcPr calcId="191029"/>
</workbook>
</file>

<file path=xl/calcChain.xml><?xml version="1.0" encoding="utf-8"?>
<calcChain xmlns="http://schemas.openxmlformats.org/spreadsheetml/2006/main">
  <c r="D7" i="23" l="1"/>
  <c r="J39" i="22"/>
  <c r="J38" i="22"/>
  <c r="AY79" i="1" s="1"/>
  <c r="J37" i="22"/>
  <c r="AX79" i="1" s="1"/>
  <c r="BI100" i="22"/>
  <c r="BH100" i="22"/>
  <c r="BG100" i="22"/>
  <c r="BE100" i="22"/>
  <c r="T100" i="22"/>
  <c r="R100" i="22"/>
  <c r="P100" i="22"/>
  <c r="BI98" i="22"/>
  <c r="BH98" i="22"/>
  <c r="BG98" i="22"/>
  <c r="BE98" i="22"/>
  <c r="T98" i="22"/>
  <c r="R98" i="22"/>
  <c r="P98" i="22"/>
  <c r="BI96" i="22"/>
  <c r="BH96" i="22"/>
  <c r="BG96" i="22"/>
  <c r="BE96" i="22"/>
  <c r="T96" i="22"/>
  <c r="R96" i="22"/>
  <c r="P96" i="22"/>
  <c r="BI94" i="22"/>
  <c r="BH94" i="22"/>
  <c r="BG94" i="22"/>
  <c r="BE94" i="22"/>
  <c r="T94" i="22"/>
  <c r="R94" i="22"/>
  <c r="P94" i="22"/>
  <c r="BI92" i="22"/>
  <c r="BH92" i="22"/>
  <c r="BG92" i="22"/>
  <c r="BE92" i="22"/>
  <c r="T92" i="22"/>
  <c r="R92" i="22"/>
  <c r="P92" i="22"/>
  <c r="BI90" i="22"/>
  <c r="BH90" i="22"/>
  <c r="BG90" i="22"/>
  <c r="BE90" i="22"/>
  <c r="T90" i="22"/>
  <c r="R90" i="22"/>
  <c r="P90" i="22"/>
  <c r="BI88" i="22"/>
  <c r="BH88" i="22"/>
  <c r="BG88" i="22"/>
  <c r="BE88" i="22"/>
  <c r="T88" i="22"/>
  <c r="R88" i="22"/>
  <c r="P88" i="22"/>
  <c r="J83" i="22"/>
  <c r="J82" i="22"/>
  <c r="F82" i="22"/>
  <c r="F80" i="22"/>
  <c r="E78" i="22"/>
  <c r="J59" i="22"/>
  <c r="J58" i="22"/>
  <c r="F58" i="22"/>
  <c r="F56" i="22"/>
  <c r="E54" i="22"/>
  <c r="J20" i="22"/>
  <c r="E20" i="22"/>
  <c r="F59" i="22" s="1"/>
  <c r="J19" i="22"/>
  <c r="J14" i="22"/>
  <c r="J56" i="22" s="1"/>
  <c r="E7" i="22"/>
  <c r="E50" i="22"/>
  <c r="J39" i="21"/>
  <c r="J38" i="21"/>
  <c r="AY78" i="1"/>
  <c r="J37" i="21"/>
  <c r="AX78" i="1"/>
  <c r="BI138" i="21"/>
  <c r="BH138" i="21"/>
  <c r="BG138" i="21"/>
  <c r="BE138" i="21"/>
  <c r="T138" i="21"/>
  <c r="T137" i="21"/>
  <c r="R138" i="21"/>
  <c r="R137" i="21"/>
  <c r="P138"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BI122" i="21"/>
  <c r="BH122" i="21"/>
  <c r="BG122" i="21"/>
  <c r="BE122" i="21"/>
  <c r="T122" i="21"/>
  <c r="R122" i="21"/>
  <c r="P122" i="21"/>
  <c r="BI121" i="21"/>
  <c r="BH121" i="21"/>
  <c r="BG121" i="21"/>
  <c r="BE121" i="21"/>
  <c r="T121" i="21"/>
  <c r="R121" i="21"/>
  <c r="P121" i="21"/>
  <c r="BI120" i="21"/>
  <c r="BH120" i="21"/>
  <c r="BG120" i="21"/>
  <c r="BE120" i="21"/>
  <c r="T120" i="21"/>
  <c r="R120" i="21"/>
  <c r="P120" i="21"/>
  <c r="BI119" i="21"/>
  <c r="BH119" i="21"/>
  <c r="BG119" i="21"/>
  <c r="BE119" i="21"/>
  <c r="T119" i="21"/>
  <c r="R119" i="21"/>
  <c r="P119" i="21"/>
  <c r="BI118" i="21"/>
  <c r="BH118" i="21"/>
  <c r="BG118" i="21"/>
  <c r="BE118" i="21"/>
  <c r="T118" i="21"/>
  <c r="R118" i="21"/>
  <c r="P118" i="21"/>
  <c r="BI117" i="21"/>
  <c r="BH117" i="21"/>
  <c r="BG117" i="21"/>
  <c r="BE117" i="21"/>
  <c r="T117" i="21"/>
  <c r="R117" i="21"/>
  <c r="P117" i="21"/>
  <c r="BI116" i="21"/>
  <c r="BH116" i="21"/>
  <c r="BG116" i="21"/>
  <c r="BE116" i="21"/>
  <c r="T116" i="21"/>
  <c r="R116" i="21"/>
  <c r="P116" i="21"/>
  <c r="BI115" i="21"/>
  <c r="BH115" i="21"/>
  <c r="BG115" i="21"/>
  <c r="BE115" i="21"/>
  <c r="T115" i="21"/>
  <c r="R115" i="21"/>
  <c r="P115" i="21"/>
  <c r="BI114" i="21"/>
  <c r="BH114" i="21"/>
  <c r="BG114" i="21"/>
  <c r="BE114" i="21"/>
  <c r="T114" i="21"/>
  <c r="R114" i="21"/>
  <c r="P114" i="21"/>
  <c r="BI113" i="21"/>
  <c r="BH113" i="21"/>
  <c r="BG113" i="21"/>
  <c r="BE113" i="21"/>
  <c r="T113" i="21"/>
  <c r="R113" i="21"/>
  <c r="P113" i="21"/>
  <c r="BI112" i="21"/>
  <c r="BH112" i="21"/>
  <c r="BG112" i="21"/>
  <c r="BE112" i="21"/>
  <c r="T112" i="21"/>
  <c r="R112" i="21"/>
  <c r="P112" i="21"/>
  <c r="BI111" i="21"/>
  <c r="BH111" i="21"/>
  <c r="BG111" i="21"/>
  <c r="BE111" i="21"/>
  <c r="T111" i="21"/>
  <c r="R111" i="21"/>
  <c r="P111" i="21"/>
  <c r="BI107" i="21"/>
  <c r="BH107" i="21"/>
  <c r="BG107" i="21"/>
  <c r="BE107" i="21"/>
  <c r="T107" i="21"/>
  <c r="R107" i="21"/>
  <c r="P107" i="21"/>
  <c r="BI106" i="21"/>
  <c r="BH106" i="21"/>
  <c r="BG106" i="21"/>
  <c r="BE106" i="21"/>
  <c r="T106" i="21"/>
  <c r="R106" i="21"/>
  <c r="P106" i="21"/>
  <c r="BI105" i="21"/>
  <c r="BH105" i="21"/>
  <c r="BG105" i="21"/>
  <c r="BE105" i="21"/>
  <c r="T105" i="21"/>
  <c r="R105" i="21"/>
  <c r="P105" i="21"/>
  <c r="BI104" i="21"/>
  <c r="BH104" i="21"/>
  <c r="BG104" i="21"/>
  <c r="BE104" i="21"/>
  <c r="T104" i="21"/>
  <c r="R104" i="21"/>
  <c r="P104" i="21"/>
  <c r="BI103" i="21"/>
  <c r="BH103" i="21"/>
  <c r="BG103" i="21"/>
  <c r="BE103" i="21"/>
  <c r="T103" i="21"/>
  <c r="R103" i="21"/>
  <c r="P103" i="21"/>
  <c r="BI102" i="21"/>
  <c r="BH102" i="21"/>
  <c r="BG102" i="21"/>
  <c r="BE102" i="21"/>
  <c r="T102" i="21"/>
  <c r="R102" i="21"/>
  <c r="P102" i="21"/>
  <c r="BI101" i="21"/>
  <c r="BH101" i="21"/>
  <c r="BG101" i="21"/>
  <c r="BE101" i="21"/>
  <c r="T101" i="21"/>
  <c r="R101" i="21"/>
  <c r="P101" i="21"/>
  <c r="BI100" i="21"/>
  <c r="BH100" i="21"/>
  <c r="BG100" i="21"/>
  <c r="BE100" i="21"/>
  <c r="T100" i="21"/>
  <c r="R100" i="21"/>
  <c r="P100" i="21"/>
  <c r="BI99" i="21"/>
  <c r="BH99" i="21"/>
  <c r="BG99" i="21"/>
  <c r="BE99" i="21"/>
  <c r="T99" i="21"/>
  <c r="R99" i="21"/>
  <c r="P99" i="21"/>
  <c r="BI98" i="21"/>
  <c r="BH98" i="21"/>
  <c r="BG98" i="21"/>
  <c r="BE98" i="21"/>
  <c r="T98" i="21"/>
  <c r="R98" i="21"/>
  <c r="P98" i="21"/>
  <c r="BI97" i="21"/>
  <c r="BH97" i="21"/>
  <c r="BG97" i="21"/>
  <c r="BE97" i="21"/>
  <c r="T97" i="21"/>
  <c r="R97" i="21"/>
  <c r="P97" i="21"/>
  <c r="BI96" i="21"/>
  <c r="BH96" i="21"/>
  <c r="BG96" i="21"/>
  <c r="BE96" i="21"/>
  <c r="T96" i="21"/>
  <c r="R96" i="21"/>
  <c r="P96" i="21"/>
  <c r="BI95" i="21"/>
  <c r="BH95" i="21"/>
  <c r="BG95" i="21"/>
  <c r="BE95" i="21"/>
  <c r="T95" i="21"/>
  <c r="R95" i="21"/>
  <c r="P95" i="21"/>
  <c r="J89" i="21"/>
  <c r="J88" i="21"/>
  <c r="F88" i="21"/>
  <c r="F86" i="21"/>
  <c r="E84" i="21"/>
  <c r="J59" i="21"/>
  <c r="J58" i="21"/>
  <c r="F58" i="21"/>
  <c r="F56" i="21"/>
  <c r="E54" i="21"/>
  <c r="J20" i="21"/>
  <c r="E20" i="21"/>
  <c r="F59" i="21"/>
  <c r="J19" i="21"/>
  <c r="J14" i="21"/>
  <c r="J56" i="21" s="1"/>
  <c r="E7" i="21"/>
  <c r="E80" i="21"/>
  <c r="J39" i="20"/>
  <c r="J38" i="20"/>
  <c r="AY77" i="1" s="1"/>
  <c r="J37" i="20"/>
  <c r="AX77" i="1" s="1"/>
  <c r="BI158" i="20"/>
  <c r="BH158" i="20"/>
  <c r="BG158" i="20"/>
  <c r="BE158" i="20"/>
  <c r="T158" i="20"/>
  <c r="T157" i="20"/>
  <c r="R158" i="20"/>
  <c r="R157" i="20"/>
  <c r="P158" i="20"/>
  <c r="P157" i="20" s="1"/>
  <c r="BI156" i="20"/>
  <c r="BH156" i="20"/>
  <c r="BG156" i="20"/>
  <c r="BE156" i="20"/>
  <c r="T156" i="20"/>
  <c r="R156" i="20"/>
  <c r="P156" i="20"/>
  <c r="BI155" i="20"/>
  <c r="BH155" i="20"/>
  <c r="BG155" i="20"/>
  <c r="BE155" i="20"/>
  <c r="T155" i="20"/>
  <c r="R155"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7" i="20"/>
  <c r="BH147" i="20"/>
  <c r="BG147" i="20"/>
  <c r="BE147" i="20"/>
  <c r="T147" i="20"/>
  <c r="R147" i="20"/>
  <c r="P147"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3" i="20"/>
  <c r="BH133" i="20"/>
  <c r="BG133" i="20"/>
  <c r="BE133" i="20"/>
  <c r="T133" i="20"/>
  <c r="R133" i="20"/>
  <c r="P133" i="20"/>
  <c r="BI132" i="20"/>
  <c r="BH132" i="20"/>
  <c r="BG132" i="20"/>
  <c r="BE132" i="20"/>
  <c r="T132" i="20"/>
  <c r="R132" i="20"/>
  <c r="P132" i="20"/>
  <c r="BI130" i="20"/>
  <c r="BH130" i="20"/>
  <c r="BG130" i="20"/>
  <c r="BE130" i="20"/>
  <c r="T130" i="20"/>
  <c r="R130" i="20"/>
  <c r="P130" i="20"/>
  <c r="BI128" i="20"/>
  <c r="BH128" i="20"/>
  <c r="BG128" i="20"/>
  <c r="BE128" i="20"/>
  <c r="T128" i="20"/>
  <c r="R128" i="20"/>
  <c r="P128" i="20"/>
  <c r="BI126" i="20"/>
  <c r="BH126" i="20"/>
  <c r="BG126" i="20"/>
  <c r="BE126" i="20"/>
  <c r="T126" i="20"/>
  <c r="R126" i="20"/>
  <c r="P126" i="20"/>
  <c r="BI124" i="20"/>
  <c r="BH124" i="20"/>
  <c r="BG124" i="20"/>
  <c r="BE124" i="20"/>
  <c r="T124" i="20"/>
  <c r="R124" i="20"/>
  <c r="P124" i="20"/>
  <c r="BI123" i="20"/>
  <c r="BH123" i="20"/>
  <c r="BG123" i="20"/>
  <c r="BE123" i="20"/>
  <c r="T123" i="20"/>
  <c r="R123" i="20"/>
  <c r="P123" i="20"/>
  <c r="BI122" i="20"/>
  <c r="BH122" i="20"/>
  <c r="BG122" i="20"/>
  <c r="BE122" i="20"/>
  <c r="T122" i="20"/>
  <c r="R122" i="20"/>
  <c r="P122" i="20"/>
  <c r="BI121" i="20"/>
  <c r="BH121" i="20"/>
  <c r="BG121" i="20"/>
  <c r="BE121" i="20"/>
  <c r="T121" i="20"/>
  <c r="R121" i="20"/>
  <c r="P121" i="20"/>
  <c r="BI120" i="20"/>
  <c r="BH120" i="20"/>
  <c r="BG120" i="20"/>
  <c r="BE120" i="20"/>
  <c r="T120" i="20"/>
  <c r="R120" i="20"/>
  <c r="P120" i="20"/>
  <c r="BI118" i="20"/>
  <c r="BH118" i="20"/>
  <c r="BG118" i="20"/>
  <c r="BE118" i="20"/>
  <c r="T118" i="20"/>
  <c r="R118" i="20"/>
  <c r="P118" i="20"/>
  <c r="BI116" i="20"/>
  <c r="BH116" i="20"/>
  <c r="BG116" i="20"/>
  <c r="BE116" i="20"/>
  <c r="T116" i="20"/>
  <c r="R116" i="20"/>
  <c r="P116" i="20"/>
  <c r="BI114" i="20"/>
  <c r="BH114" i="20"/>
  <c r="BG114" i="20"/>
  <c r="BE114" i="20"/>
  <c r="T114" i="20"/>
  <c r="R114" i="20"/>
  <c r="P114" i="20"/>
  <c r="BI113" i="20"/>
  <c r="BH113" i="20"/>
  <c r="BG113" i="20"/>
  <c r="BE113" i="20"/>
  <c r="T113" i="20"/>
  <c r="R113" i="20"/>
  <c r="P113" i="20"/>
  <c r="BI112" i="20"/>
  <c r="BH112" i="20"/>
  <c r="BG112" i="20"/>
  <c r="BE112" i="20"/>
  <c r="T112" i="20"/>
  <c r="R112" i="20"/>
  <c r="P112" i="20"/>
  <c r="BI111" i="20"/>
  <c r="BH111" i="20"/>
  <c r="BG111" i="20"/>
  <c r="BE111" i="20"/>
  <c r="T111" i="20"/>
  <c r="R111" i="20"/>
  <c r="P111" i="20"/>
  <c r="BI109" i="20"/>
  <c r="BH109" i="20"/>
  <c r="BG109" i="20"/>
  <c r="BE109" i="20"/>
  <c r="T109" i="20"/>
  <c r="R109" i="20"/>
  <c r="P109" i="20"/>
  <c r="BI108" i="20"/>
  <c r="BH108" i="20"/>
  <c r="BG108" i="20"/>
  <c r="BE108" i="20"/>
  <c r="T108" i="20"/>
  <c r="R108" i="20"/>
  <c r="P108" i="20"/>
  <c r="BI107" i="20"/>
  <c r="BH107" i="20"/>
  <c r="BG107" i="20"/>
  <c r="BE107" i="20"/>
  <c r="T107" i="20"/>
  <c r="R107" i="20"/>
  <c r="P107" i="20"/>
  <c r="BI106" i="20"/>
  <c r="BH106" i="20"/>
  <c r="BG106" i="20"/>
  <c r="BE106" i="20"/>
  <c r="T106" i="20"/>
  <c r="R106" i="20"/>
  <c r="P106" i="20"/>
  <c r="BI105" i="20"/>
  <c r="BH105" i="20"/>
  <c r="BG105" i="20"/>
  <c r="BE105" i="20"/>
  <c r="T105" i="20"/>
  <c r="R105" i="20"/>
  <c r="P105" i="20"/>
  <c r="BI103" i="20"/>
  <c r="BH103" i="20"/>
  <c r="BG103" i="20"/>
  <c r="BE103" i="20"/>
  <c r="T103" i="20"/>
  <c r="R103" i="20"/>
  <c r="P103" i="20"/>
  <c r="BI101" i="20"/>
  <c r="BH101" i="20"/>
  <c r="BG101" i="20"/>
  <c r="BE101" i="20"/>
  <c r="T101" i="20"/>
  <c r="R101" i="20"/>
  <c r="P101" i="20"/>
  <c r="BI99" i="20"/>
  <c r="BH99" i="20"/>
  <c r="BG99" i="20"/>
  <c r="BE99" i="20"/>
  <c r="T99" i="20"/>
  <c r="R99" i="20"/>
  <c r="P99" i="20"/>
  <c r="BI97" i="20"/>
  <c r="BH97" i="20"/>
  <c r="BG97" i="20"/>
  <c r="BE97" i="20"/>
  <c r="T97" i="20"/>
  <c r="R97" i="20"/>
  <c r="P97" i="20"/>
  <c r="BI95" i="20"/>
  <c r="BH95" i="20"/>
  <c r="BG95" i="20"/>
  <c r="BE95" i="20"/>
  <c r="T95" i="20"/>
  <c r="R95" i="20"/>
  <c r="P95" i="20"/>
  <c r="BI93" i="20"/>
  <c r="BH93" i="20"/>
  <c r="BG93" i="20"/>
  <c r="BE93" i="20"/>
  <c r="T93" i="20"/>
  <c r="R93" i="20"/>
  <c r="P93" i="20"/>
  <c r="BI91" i="20"/>
  <c r="BH91" i="20"/>
  <c r="BG91" i="20"/>
  <c r="BE91" i="20"/>
  <c r="T91" i="20"/>
  <c r="R91" i="20"/>
  <c r="P91" i="20"/>
  <c r="F82" i="20"/>
  <c r="E80" i="20"/>
  <c r="F56" i="20"/>
  <c r="E54" i="20"/>
  <c r="J26" i="20"/>
  <c r="E26" i="20"/>
  <c r="J85" i="20" s="1"/>
  <c r="J25" i="20"/>
  <c r="J23" i="20"/>
  <c r="E23" i="20"/>
  <c r="J84" i="20" s="1"/>
  <c r="J22" i="20"/>
  <c r="J20" i="20"/>
  <c r="E20" i="20"/>
  <c r="F85" i="20"/>
  <c r="J19" i="20"/>
  <c r="J17" i="20"/>
  <c r="E17" i="20"/>
  <c r="F84" i="20" s="1"/>
  <c r="J16" i="20"/>
  <c r="J14" i="20"/>
  <c r="J56" i="20"/>
  <c r="E7" i="20"/>
  <c r="E50" i="20"/>
  <c r="J39" i="19"/>
  <c r="J38" i="19"/>
  <c r="AY76" i="1"/>
  <c r="J37" i="19"/>
  <c r="AX76" i="1"/>
  <c r="BI229" i="19"/>
  <c r="BH229" i="19"/>
  <c r="BG229" i="19"/>
  <c r="BE229" i="19"/>
  <c r="T229" i="19"/>
  <c r="T228" i="19" s="1"/>
  <c r="R229" i="19"/>
  <c r="R228" i="19" s="1"/>
  <c r="P229" i="19"/>
  <c r="P228" i="19"/>
  <c r="BI227" i="19"/>
  <c r="BH227" i="19"/>
  <c r="BG227" i="19"/>
  <c r="BE227" i="19"/>
  <c r="T227" i="19"/>
  <c r="R227" i="19"/>
  <c r="P227" i="19"/>
  <c r="BI226" i="19"/>
  <c r="BH226" i="19"/>
  <c r="BG226" i="19"/>
  <c r="BE226" i="19"/>
  <c r="T226" i="19"/>
  <c r="R226" i="19"/>
  <c r="P226" i="19"/>
  <c r="BI225" i="19"/>
  <c r="BH225" i="19"/>
  <c r="BG225" i="19"/>
  <c r="BE225" i="19"/>
  <c r="T225" i="19"/>
  <c r="R225" i="19"/>
  <c r="P225" i="19"/>
  <c r="BI224" i="19"/>
  <c r="BH224" i="19"/>
  <c r="BG224" i="19"/>
  <c r="BE224" i="19"/>
  <c r="T224" i="19"/>
  <c r="R224" i="19"/>
  <c r="P224" i="19"/>
  <c r="BI223" i="19"/>
  <c r="BH223" i="19"/>
  <c r="BG223" i="19"/>
  <c r="BE223" i="19"/>
  <c r="T223" i="19"/>
  <c r="R223" i="19"/>
  <c r="P223" i="19"/>
  <c r="BI222" i="19"/>
  <c r="BH222" i="19"/>
  <c r="BG222" i="19"/>
  <c r="BE222" i="19"/>
  <c r="T222" i="19"/>
  <c r="R222" i="19"/>
  <c r="P222" i="19"/>
  <c r="BI221" i="19"/>
  <c r="BH221" i="19"/>
  <c r="BG221" i="19"/>
  <c r="BE221" i="19"/>
  <c r="T221" i="19"/>
  <c r="R221" i="19"/>
  <c r="P221" i="19"/>
  <c r="BI220" i="19"/>
  <c r="BH220" i="19"/>
  <c r="BG220" i="19"/>
  <c r="BE220" i="19"/>
  <c r="T220" i="19"/>
  <c r="R220" i="19"/>
  <c r="P220" i="19"/>
  <c r="BI219" i="19"/>
  <c r="BH219" i="19"/>
  <c r="BG219" i="19"/>
  <c r="BE219" i="19"/>
  <c r="T219" i="19"/>
  <c r="R219" i="19"/>
  <c r="P219" i="19"/>
  <c r="BI218" i="19"/>
  <c r="BH218" i="19"/>
  <c r="BG218" i="19"/>
  <c r="BE218" i="19"/>
  <c r="T218" i="19"/>
  <c r="R218" i="19"/>
  <c r="P218" i="19"/>
  <c r="BI217" i="19"/>
  <c r="BH217" i="19"/>
  <c r="BG217" i="19"/>
  <c r="BE217" i="19"/>
  <c r="T217" i="19"/>
  <c r="R217" i="19"/>
  <c r="P217" i="19"/>
  <c r="BI216" i="19"/>
  <c r="BH216" i="19"/>
  <c r="BG216" i="19"/>
  <c r="BE216" i="19"/>
  <c r="T216" i="19"/>
  <c r="R216" i="19"/>
  <c r="P216" i="19"/>
  <c r="BI215" i="19"/>
  <c r="BH215" i="19"/>
  <c r="BG215" i="19"/>
  <c r="BE215" i="19"/>
  <c r="T215" i="19"/>
  <c r="R215" i="19"/>
  <c r="P215" i="19"/>
  <c r="BI214" i="19"/>
  <c r="BH214" i="19"/>
  <c r="BG214" i="19"/>
  <c r="BE214" i="19"/>
  <c r="T214" i="19"/>
  <c r="R214" i="19"/>
  <c r="P214" i="19"/>
  <c r="BI213" i="19"/>
  <c r="BH213" i="19"/>
  <c r="BG213" i="19"/>
  <c r="BE213" i="19"/>
  <c r="T213" i="19"/>
  <c r="R213" i="19"/>
  <c r="P213" i="19"/>
  <c r="BI212" i="19"/>
  <c r="BH212" i="19"/>
  <c r="BG212" i="19"/>
  <c r="BE212" i="19"/>
  <c r="T212" i="19"/>
  <c r="R212" i="19"/>
  <c r="P212" i="19"/>
  <c r="BI211" i="19"/>
  <c r="BH211" i="19"/>
  <c r="BG211" i="19"/>
  <c r="BE211" i="19"/>
  <c r="T211" i="19"/>
  <c r="R211" i="19"/>
  <c r="P211" i="19"/>
  <c r="BI210" i="19"/>
  <c r="BH210" i="19"/>
  <c r="BG210" i="19"/>
  <c r="BE210" i="19"/>
  <c r="T210" i="19"/>
  <c r="R210" i="19"/>
  <c r="P210" i="19"/>
  <c r="BI209" i="19"/>
  <c r="BH209" i="19"/>
  <c r="BG209" i="19"/>
  <c r="BE209" i="19"/>
  <c r="T209" i="19"/>
  <c r="R209" i="19"/>
  <c r="P209" i="19"/>
  <c r="BI208" i="19"/>
  <c r="BH208" i="19"/>
  <c r="BG208" i="19"/>
  <c r="BE208" i="19"/>
  <c r="T208" i="19"/>
  <c r="R208" i="19"/>
  <c r="P208" i="19"/>
  <c r="BI207" i="19"/>
  <c r="BH207" i="19"/>
  <c r="BG207" i="19"/>
  <c r="BE207" i="19"/>
  <c r="T207" i="19"/>
  <c r="R207" i="19"/>
  <c r="P207" i="19"/>
  <c r="BI206" i="19"/>
  <c r="BH206" i="19"/>
  <c r="BG206" i="19"/>
  <c r="BE206" i="19"/>
  <c r="T206" i="19"/>
  <c r="R206" i="19"/>
  <c r="P206" i="19"/>
  <c r="BI205" i="19"/>
  <c r="BH205" i="19"/>
  <c r="BG205" i="19"/>
  <c r="BE205" i="19"/>
  <c r="T205" i="19"/>
  <c r="R205" i="19"/>
  <c r="P205" i="19"/>
  <c r="BI204" i="19"/>
  <c r="BH204" i="19"/>
  <c r="BG204" i="19"/>
  <c r="BE204" i="19"/>
  <c r="T204" i="19"/>
  <c r="R204" i="19"/>
  <c r="P204" i="19"/>
  <c r="BI203" i="19"/>
  <c r="BH203" i="19"/>
  <c r="BG203" i="19"/>
  <c r="BE203" i="19"/>
  <c r="T203" i="19"/>
  <c r="R203" i="19"/>
  <c r="P203" i="19"/>
  <c r="BI202" i="19"/>
  <c r="BH202" i="19"/>
  <c r="BG202" i="19"/>
  <c r="BE202" i="19"/>
  <c r="T202" i="19"/>
  <c r="R202" i="19"/>
  <c r="P202" i="19"/>
  <c r="BI201" i="19"/>
  <c r="BH201" i="19"/>
  <c r="BG201" i="19"/>
  <c r="BE201" i="19"/>
  <c r="T201" i="19"/>
  <c r="R201" i="19"/>
  <c r="P201" i="19"/>
  <c r="BI200" i="19"/>
  <c r="BH200" i="19"/>
  <c r="BG200" i="19"/>
  <c r="BE200" i="19"/>
  <c r="T200" i="19"/>
  <c r="R200" i="19"/>
  <c r="P200" i="19"/>
  <c r="BI199" i="19"/>
  <c r="BH199" i="19"/>
  <c r="BG199" i="19"/>
  <c r="BE199" i="19"/>
  <c r="T199" i="19"/>
  <c r="R199" i="19"/>
  <c r="P199" i="19"/>
  <c r="BI198" i="19"/>
  <c r="BH198" i="19"/>
  <c r="BG198" i="19"/>
  <c r="BE198" i="19"/>
  <c r="T198" i="19"/>
  <c r="R198" i="19"/>
  <c r="P198" i="19"/>
  <c r="BI197" i="19"/>
  <c r="BH197" i="19"/>
  <c r="BG197" i="19"/>
  <c r="BE197" i="19"/>
  <c r="T197" i="19"/>
  <c r="R197" i="19"/>
  <c r="P197" i="19"/>
  <c r="BI196" i="19"/>
  <c r="BH196" i="19"/>
  <c r="BG196" i="19"/>
  <c r="BE196" i="19"/>
  <c r="T196" i="19"/>
  <c r="R196" i="19"/>
  <c r="P196" i="19"/>
  <c r="BI195" i="19"/>
  <c r="BH195" i="19"/>
  <c r="BG195" i="19"/>
  <c r="BE195" i="19"/>
  <c r="T195" i="19"/>
  <c r="R195" i="19"/>
  <c r="P195" i="19"/>
  <c r="BI194" i="19"/>
  <c r="BH194" i="19"/>
  <c r="BG194" i="19"/>
  <c r="BE194" i="19"/>
  <c r="T194" i="19"/>
  <c r="R194" i="19"/>
  <c r="P194" i="19"/>
  <c r="BI193" i="19"/>
  <c r="BH193" i="19"/>
  <c r="BG193" i="19"/>
  <c r="BE193" i="19"/>
  <c r="T193" i="19"/>
  <c r="R193" i="19"/>
  <c r="P193" i="19"/>
  <c r="BI192" i="19"/>
  <c r="BH192" i="19"/>
  <c r="BG192" i="19"/>
  <c r="BE192" i="19"/>
  <c r="T192" i="19"/>
  <c r="R192" i="19"/>
  <c r="P192" i="19"/>
  <c r="BI191" i="19"/>
  <c r="BH191" i="19"/>
  <c r="BG191" i="19"/>
  <c r="BE191" i="19"/>
  <c r="T191" i="19"/>
  <c r="R191" i="19"/>
  <c r="P191" i="19"/>
  <c r="BI190" i="19"/>
  <c r="BH190" i="19"/>
  <c r="BG190" i="19"/>
  <c r="BE190" i="19"/>
  <c r="T190" i="19"/>
  <c r="R190" i="19"/>
  <c r="P190" i="19"/>
  <c r="BI189" i="19"/>
  <c r="BH189" i="19"/>
  <c r="BG189" i="19"/>
  <c r="BE189" i="19"/>
  <c r="T189" i="19"/>
  <c r="R189" i="19"/>
  <c r="P189" i="19"/>
  <c r="BI188" i="19"/>
  <c r="BH188" i="19"/>
  <c r="BG188" i="19"/>
  <c r="BE188" i="19"/>
  <c r="T188" i="19"/>
  <c r="R188" i="19"/>
  <c r="P188" i="19"/>
  <c r="BI187" i="19"/>
  <c r="BH187" i="19"/>
  <c r="BG187" i="19"/>
  <c r="BE187" i="19"/>
  <c r="T187" i="19"/>
  <c r="R187" i="19"/>
  <c r="P187" i="19"/>
  <c r="BI186" i="19"/>
  <c r="BH186" i="19"/>
  <c r="BG186" i="19"/>
  <c r="BE186" i="19"/>
  <c r="T186" i="19"/>
  <c r="R186" i="19"/>
  <c r="P186" i="19"/>
  <c r="BI184" i="19"/>
  <c r="BH184" i="19"/>
  <c r="BG184" i="19"/>
  <c r="BE184" i="19"/>
  <c r="T184" i="19"/>
  <c r="R184" i="19"/>
  <c r="P184" i="19"/>
  <c r="BI183" i="19"/>
  <c r="BH183" i="19"/>
  <c r="BG183" i="19"/>
  <c r="BE183" i="19"/>
  <c r="T183" i="19"/>
  <c r="R183" i="19"/>
  <c r="P183" i="19"/>
  <c r="BI182" i="19"/>
  <c r="BH182" i="19"/>
  <c r="BG182" i="19"/>
  <c r="BE182" i="19"/>
  <c r="T182" i="19"/>
  <c r="R182" i="19"/>
  <c r="P182" i="19"/>
  <c r="BI181" i="19"/>
  <c r="BH181" i="19"/>
  <c r="BG181" i="19"/>
  <c r="BE181" i="19"/>
  <c r="T181" i="19"/>
  <c r="R181" i="19"/>
  <c r="P181" i="19"/>
  <c r="BI180" i="19"/>
  <c r="BH180" i="19"/>
  <c r="BG180" i="19"/>
  <c r="BE180" i="19"/>
  <c r="T180" i="19"/>
  <c r="R180" i="19"/>
  <c r="P180" i="19"/>
  <c r="BI179" i="19"/>
  <c r="BH179" i="19"/>
  <c r="BG179" i="19"/>
  <c r="BE179" i="19"/>
  <c r="T179" i="19"/>
  <c r="R179" i="19"/>
  <c r="P179" i="19"/>
  <c r="BI178" i="19"/>
  <c r="BH178" i="19"/>
  <c r="BG178" i="19"/>
  <c r="BE178" i="19"/>
  <c r="T178" i="19"/>
  <c r="R178" i="19"/>
  <c r="P178" i="19"/>
  <c r="BI177" i="19"/>
  <c r="BH177" i="19"/>
  <c r="BG177" i="19"/>
  <c r="BE177" i="19"/>
  <c r="T177" i="19"/>
  <c r="R177" i="19"/>
  <c r="P177" i="19"/>
  <c r="BI176" i="19"/>
  <c r="BH176" i="19"/>
  <c r="BG176" i="19"/>
  <c r="BE176" i="19"/>
  <c r="T176" i="19"/>
  <c r="R176" i="19"/>
  <c r="P176" i="19"/>
  <c r="BI175" i="19"/>
  <c r="BH175" i="19"/>
  <c r="BG175" i="19"/>
  <c r="BE175" i="19"/>
  <c r="T175" i="19"/>
  <c r="R175" i="19"/>
  <c r="P175" i="19"/>
  <c r="BI174" i="19"/>
  <c r="BH174" i="19"/>
  <c r="BG174" i="19"/>
  <c r="BE174" i="19"/>
  <c r="T174" i="19"/>
  <c r="R174" i="19"/>
  <c r="P174" i="19"/>
  <c r="BI173" i="19"/>
  <c r="BH173" i="19"/>
  <c r="BG173" i="19"/>
  <c r="BE173" i="19"/>
  <c r="T173" i="19"/>
  <c r="R173" i="19"/>
  <c r="P173" i="19"/>
  <c r="BI172" i="19"/>
  <c r="BH172" i="19"/>
  <c r="BG172" i="19"/>
  <c r="BE172" i="19"/>
  <c r="T172" i="19"/>
  <c r="R172" i="19"/>
  <c r="P172" i="19"/>
  <c r="BI171" i="19"/>
  <c r="BH171" i="19"/>
  <c r="BG171" i="19"/>
  <c r="BE171" i="19"/>
  <c r="T171" i="19"/>
  <c r="R171" i="19"/>
  <c r="P171" i="19"/>
  <c r="BI170" i="19"/>
  <c r="BH170" i="19"/>
  <c r="BG170" i="19"/>
  <c r="BE170" i="19"/>
  <c r="T170" i="19"/>
  <c r="R170" i="19"/>
  <c r="P170" i="19"/>
  <c r="BI169" i="19"/>
  <c r="BH169" i="19"/>
  <c r="BG169" i="19"/>
  <c r="BE169" i="19"/>
  <c r="T169" i="19"/>
  <c r="R169" i="19"/>
  <c r="P169" i="19"/>
  <c r="BI168" i="19"/>
  <c r="BH168" i="19"/>
  <c r="BG168" i="19"/>
  <c r="BE168" i="19"/>
  <c r="T168" i="19"/>
  <c r="R168" i="19"/>
  <c r="P168" i="19"/>
  <c r="BI167" i="19"/>
  <c r="BH167" i="19"/>
  <c r="BG167" i="19"/>
  <c r="BE167" i="19"/>
  <c r="T167" i="19"/>
  <c r="R167" i="19"/>
  <c r="P167" i="19"/>
  <c r="BI166" i="19"/>
  <c r="BH166" i="19"/>
  <c r="BG166" i="19"/>
  <c r="BE166" i="19"/>
  <c r="T166" i="19"/>
  <c r="R166" i="19"/>
  <c r="P166" i="19"/>
  <c r="BI165" i="19"/>
  <c r="BH165" i="19"/>
  <c r="BG165" i="19"/>
  <c r="BE165" i="19"/>
  <c r="T165" i="19"/>
  <c r="R165" i="19"/>
  <c r="P165" i="19"/>
  <c r="BI164" i="19"/>
  <c r="BH164" i="19"/>
  <c r="BG164" i="19"/>
  <c r="BE164" i="19"/>
  <c r="T164" i="19"/>
  <c r="R164" i="19"/>
  <c r="P164" i="19"/>
  <c r="BI163" i="19"/>
  <c r="BH163" i="19"/>
  <c r="BG163" i="19"/>
  <c r="BE163" i="19"/>
  <c r="T163" i="19"/>
  <c r="R163" i="19"/>
  <c r="P163" i="19"/>
  <c r="BI162" i="19"/>
  <c r="BH162" i="19"/>
  <c r="BG162" i="19"/>
  <c r="BE162" i="19"/>
  <c r="T162" i="19"/>
  <c r="R162" i="19"/>
  <c r="P162" i="19"/>
  <c r="BI161" i="19"/>
  <c r="BH161" i="19"/>
  <c r="BG161" i="19"/>
  <c r="BE161" i="19"/>
  <c r="T161" i="19"/>
  <c r="R161" i="19"/>
  <c r="P161" i="19"/>
  <c r="BI160" i="19"/>
  <c r="BH160" i="19"/>
  <c r="BG160" i="19"/>
  <c r="BE160" i="19"/>
  <c r="T160" i="19"/>
  <c r="R160" i="19"/>
  <c r="P160" i="19"/>
  <c r="BI159" i="19"/>
  <c r="BH159" i="19"/>
  <c r="BG159" i="19"/>
  <c r="BE159" i="19"/>
  <c r="T159" i="19"/>
  <c r="R159" i="19"/>
  <c r="P159" i="19"/>
  <c r="BI158" i="19"/>
  <c r="BH158" i="19"/>
  <c r="BG158" i="19"/>
  <c r="BE158" i="19"/>
  <c r="T158" i="19"/>
  <c r="R158" i="19"/>
  <c r="P158" i="19"/>
  <c r="BI157" i="19"/>
  <c r="BH157" i="19"/>
  <c r="BG157" i="19"/>
  <c r="BE157" i="19"/>
  <c r="T157" i="19"/>
  <c r="R157" i="19"/>
  <c r="P157" i="19"/>
  <c r="BI156" i="19"/>
  <c r="BH156" i="19"/>
  <c r="BG156" i="19"/>
  <c r="BE156" i="19"/>
  <c r="T156" i="19"/>
  <c r="R156" i="19"/>
  <c r="P156" i="19"/>
  <c r="BI155" i="19"/>
  <c r="BH155" i="19"/>
  <c r="BG155" i="19"/>
  <c r="BE155" i="19"/>
  <c r="T155" i="19"/>
  <c r="R155" i="19"/>
  <c r="P155" i="19"/>
  <c r="BI154" i="19"/>
  <c r="BH154" i="19"/>
  <c r="BG154" i="19"/>
  <c r="BE154" i="19"/>
  <c r="T154" i="19"/>
  <c r="R154" i="19"/>
  <c r="P154" i="19"/>
  <c r="BI153" i="19"/>
  <c r="BH153" i="19"/>
  <c r="BG153" i="19"/>
  <c r="BE153" i="19"/>
  <c r="T153" i="19"/>
  <c r="R153" i="19"/>
  <c r="P153" i="19"/>
  <c r="BI152" i="19"/>
  <c r="BH152" i="19"/>
  <c r="BG152" i="19"/>
  <c r="BE152" i="19"/>
  <c r="T152" i="19"/>
  <c r="R152" i="19"/>
  <c r="P152" i="19"/>
  <c r="BI151" i="19"/>
  <c r="BH151" i="19"/>
  <c r="BG151" i="19"/>
  <c r="BE151" i="19"/>
  <c r="T151" i="19"/>
  <c r="R151" i="19"/>
  <c r="P151" i="19"/>
  <c r="BI150" i="19"/>
  <c r="BH150" i="19"/>
  <c r="BG150" i="19"/>
  <c r="BE150" i="19"/>
  <c r="T150" i="19"/>
  <c r="R150" i="19"/>
  <c r="P150" i="19"/>
  <c r="BI149" i="19"/>
  <c r="BH149" i="19"/>
  <c r="BG149" i="19"/>
  <c r="BE149" i="19"/>
  <c r="T149" i="19"/>
  <c r="R149" i="19"/>
  <c r="P149" i="19"/>
  <c r="BI148" i="19"/>
  <c r="BH148" i="19"/>
  <c r="BG148" i="19"/>
  <c r="BE148" i="19"/>
  <c r="T148" i="19"/>
  <c r="R148" i="19"/>
  <c r="P148" i="19"/>
  <c r="BI147" i="19"/>
  <c r="BH147" i="19"/>
  <c r="BG147" i="19"/>
  <c r="BE147" i="19"/>
  <c r="T147" i="19"/>
  <c r="R147" i="19"/>
  <c r="P147" i="19"/>
  <c r="BI146" i="19"/>
  <c r="BH146" i="19"/>
  <c r="BG146" i="19"/>
  <c r="BE146" i="19"/>
  <c r="T146" i="19"/>
  <c r="R146" i="19"/>
  <c r="P146" i="19"/>
  <c r="BI145" i="19"/>
  <c r="BH145" i="19"/>
  <c r="BG145" i="19"/>
  <c r="BE145" i="19"/>
  <c r="T145" i="19"/>
  <c r="R145" i="19"/>
  <c r="P145" i="19"/>
  <c r="BI144" i="19"/>
  <c r="BH144" i="19"/>
  <c r="BG144" i="19"/>
  <c r="BE144" i="19"/>
  <c r="T144" i="19"/>
  <c r="R144" i="19"/>
  <c r="P144" i="19"/>
  <c r="BI143" i="19"/>
  <c r="BH143" i="19"/>
  <c r="BG143" i="19"/>
  <c r="BE143" i="19"/>
  <c r="T143" i="19"/>
  <c r="R143" i="19"/>
  <c r="P143" i="19"/>
  <c r="BI142" i="19"/>
  <c r="BH142" i="19"/>
  <c r="BG142" i="19"/>
  <c r="BE142" i="19"/>
  <c r="T142" i="19"/>
  <c r="R142" i="19"/>
  <c r="P142" i="19"/>
  <c r="BI141" i="19"/>
  <c r="BH141" i="19"/>
  <c r="BG141" i="19"/>
  <c r="BE141" i="19"/>
  <c r="T141" i="19"/>
  <c r="R141" i="19"/>
  <c r="P141" i="19"/>
  <c r="BI140" i="19"/>
  <c r="BH140" i="19"/>
  <c r="BG140" i="19"/>
  <c r="BE140" i="19"/>
  <c r="T140" i="19"/>
  <c r="R140" i="19"/>
  <c r="P140" i="19"/>
  <c r="BI139" i="19"/>
  <c r="BH139" i="19"/>
  <c r="BG139" i="19"/>
  <c r="BE139" i="19"/>
  <c r="T139" i="19"/>
  <c r="R139" i="19"/>
  <c r="P139" i="19"/>
  <c r="BI137" i="19"/>
  <c r="BH137" i="19"/>
  <c r="BG137" i="19"/>
  <c r="BE137" i="19"/>
  <c r="T137" i="19"/>
  <c r="R137" i="19"/>
  <c r="P137" i="19"/>
  <c r="BI136" i="19"/>
  <c r="BH136" i="19"/>
  <c r="BG136" i="19"/>
  <c r="BE136" i="19"/>
  <c r="T136" i="19"/>
  <c r="R136" i="19"/>
  <c r="P136" i="19"/>
  <c r="BI135" i="19"/>
  <c r="BH135" i="19"/>
  <c r="BG135" i="19"/>
  <c r="BE135" i="19"/>
  <c r="T135" i="19"/>
  <c r="R135" i="19"/>
  <c r="P135" i="19"/>
  <c r="BI134" i="19"/>
  <c r="BH134" i="19"/>
  <c r="BG134" i="19"/>
  <c r="BE134" i="19"/>
  <c r="T134" i="19"/>
  <c r="R134" i="19"/>
  <c r="P134" i="19"/>
  <c r="BI133" i="19"/>
  <c r="BH133" i="19"/>
  <c r="BG133" i="19"/>
  <c r="BE133" i="19"/>
  <c r="T133" i="19"/>
  <c r="R133" i="19"/>
  <c r="P133" i="19"/>
  <c r="BI132" i="19"/>
  <c r="BH132" i="19"/>
  <c r="BG132" i="19"/>
  <c r="BE132" i="19"/>
  <c r="T132" i="19"/>
  <c r="R132" i="19"/>
  <c r="P132" i="19"/>
  <c r="BI131" i="19"/>
  <c r="BH131" i="19"/>
  <c r="BG131" i="19"/>
  <c r="BE131" i="19"/>
  <c r="T131" i="19"/>
  <c r="R131" i="19"/>
  <c r="P131" i="19"/>
  <c r="BI130" i="19"/>
  <c r="BH130" i="19"/>
  <c r="BG130" i="19"/>
  <c r="BE130" i="19"/>
  <c r="T130" i="19"/>
  <c r="R130" i="19"/>
  <c r="P130" i="19"/>
  <c r="BI129" i="19"/>
  <c r="BH129" i="19"/>
  <c r="BG129" i="19"/>
  <c r="BE129" i="19"/>
  <c r="T129" i="19"/>
  <c r="R129" i="19"/>
  <c r="P129" i="19"/>
  <c r="BI128" i="19"/>
  <c r="BH128" i="19"/>
  <c r="BG128" i="19"/>
  <c r="BE128" i="19"/>
  <c r="T128" i="19"/>
  <c r="R128" i="19"/>
  <c r="P128" i="19"/>
  <c r="BI127" i="19"/>
  <c r="BH127" i="19"/>
  <c r="BG127" i="19"/>
  <c r="BE127" i="19"/>
  <c r="T127" i="19"/>
  <c r="R127" i="19"/>
  <c r="P127" i="19"/>
  <c r="BI126" i="19"/>
  <c r="BH126" i="19"/>
  <c r="BG126" i="19"/>
  <c r="BE126" i="19"/>
  <c r="T126" i="19"/>
  <c r="R126" i="19"/>
  <c r="P126" i="19"/>
  <c r="BI125" i="19"/>
  <c r="BH125" i="19"/>
  <c r="BG125" i="19"/>
  <c r="BE125" i="19"/>
  <c r="T125" i="19"/>
  <c r="R125" i="19"/>
  <c r="P125" i="19"/>
  <c r="BI124" i="19"/>
  <c r="BH124" i="19"/>
  <c r="BG124" i="19"/>
  <c r="BE124" i="19"/>
  <c r="T124" i="19"/>
  <c r="R124" i="19"/>
  <c r="P124" i="19"/>
  <c r="BI123" i="19"/>
  <c r="BH123" i="19"/>
  <c r="BG123" i="19"/>
  <c r="BE123" i="19"/>
  <c r="T123" i="19"/>
  <c r="R123" i="19"/>
  <c r="P123" i="19"/>
  <c r="BI122" i="19"/>
  <c r="BH122" i="19"/>
  <c r="BG122" i="19"/>
  <c r="BE122" i="19"/>
  <c r="T122" i="19"/>
  <c r="R122" i="19"/>
  <c r="P122" i="19"/>
  <c r="BI121" i="19"/>
  <c r="BH121" i="19"/>
  <c r="BG121" i="19"/>
  <c r="BE121" i="19"/>
  <c r="T121" i="19"/>
  <c r="R121" i="19"/>
  <c r="P121" i="19"/>
  <c r="BI120" i="19"/>
  <c r="BH120" i="19"/>
  <c r="BG120" i="19"/>
  <c r="BE120" i="19"/>
  <c r="T120" i="19"/>
  <c r="R120" i="19"/>
  <c r="P120" i="19"/>
  <c r="BI119" i="19"/>
  <c r="BH119" i="19"/>
  <c r="BG119" i="19"/>
  <c r="BE119" i="19"/>
  <c r="T119" i="19"/>
  <c r="R119" i="19"/>
  <c r="P119" i="19"/>
  <c r="BI118" i="19"/>
  <c r="BH118" i="19"/>
  <c r="BG118" i="19"/>
  <c r="BE118" i="19"/>
  <c r="T118" i="19"/>
  <c r="R118" i="19"/>
  <c r="P118" i="19"/>
  <c r="BI117" i="19"/>
  <c r="BH117" i="19"/>
  <c r="BG117" i="19"/>
  <c r="BE117" i="19"/>
  <c r="T117" i="19"/>
  <c r="R117" i="19"/>
  <c r="P117" i="19"/>
  <c r="BI116" i="19"/>
  <c r="BH116" i="19"/>
  <c r="BG116" i="19"/>
  <c r="BE116" i="19"/>
  <c r="T116" i="19"/>
  <c r="R116" i="19"/>
  <c r="P116" i="19"/>
  <c r="BI115" i="19"/>
  <c r="BH115" i="19"/>
  <c r="BG115" i="19"/>
  <c r="BE115" i="19"/>
  <c r="T115" i="19"/>
  <c r="R115" i="19"/>
  <c r="P115" i="19"/>
  <c r="BI114" i="19"/>
  <c r="BH114" i="19"/>
  <c r="BG114" i="19"/>
  <c r="BE114" i="19"/>
  <c r="T114" i="19"/>
  <c r="R114" i="19"/>
  <c r="P114" i="19"/>
  <c r="BI113" i="19"/>
  <c r="BH113" i="19"/>
  <c r="BG113" i="19"/>
  <c r="BE113" i="19"/>
  <c r="T113" i="19"/>
  <c r="R113" i="19"/>
  <c r="P113" i="19"/>
  <c r="BI112" i="19"/>
  <c r="BH112" i="19"/>
  <c r="BG112" i="19"/>
  <c r="BE112" i="19"/>
  <c r="T112" i="19"/>
  <c r="R112" i="19"/>
  <c r="P112" i="19"/>
  <c r="BI111" i="19"/>
  <c r="BH111" i="19"/>
  <c r="BG111" i="19"/>
  <c r="BE111" i="19"/>
  <c r="T111" i="19"/>
  <c r="R111" i="19"/>
  <c r="P111" i="19"/>
  <c r="BI110" i="19"/>
  <c r="BH110" i="19"/>
  <c r="BG110" i="19"/>
  <c r="BE110" i="19"/>
  <c r="T110" i="19"/>
  <c r="R110" i="19"/>
  <c r="P110" i="19"/>
  <c r="BI109" i="19"/>
  <c r="BH109" i="19"/>
  <c r="BG109" i="19"/>
  <c r="BE109" i="19"/>
  <c r="T109" i="19"/>
  <c r="R109" i="19"/>
  <c r="P109" i="19"/>
  <c r="BI108" i="19"/>
  <c r="BH108" i="19"/>
  <c r="BG108" i="19"/>
  <c r="BE108" i="19"/>
  <c r="T108" i="19"/>
  <c r="R108" i="19"/>
  <c r="P108" i="19"/>
  <c r="BI106" i="19"/>
  <c r="BH106" i="19"/>
  <c r="BG106" i="19"/>
  <c r="BE106" i="19"/>
  <c r="T106" i="19"/>
  <c r="R106" i="19"/>
  <c r="P106" i="19"/>
  <c r="BI105" i="19"/>
  <c r="BH105" i="19"/>
  <c r="BG105" i="19"/>
  <c r="BE105" i="19"/>
  <c r="T105" i="19"/>
  <c r="R105" i="19"/>
  <c r="P105" i="19"/>
  <c r="BI104" i="19"/>
  <c r="BH104" i="19"/>
  <c r="BG104" i="19"/>
  <c r="BE104" i="19"/>
  <c r="T104" i="19"/>
  <c r="R104" i="19"/>
  <c r="P104" i="19"/>
  <c r="BI103" i="19"/>
  <c r="BH103" i="19"/>
  <c r="BG103" i="19"/>
  <c r="BE103" i="19"/>
  <c r="T103" i="19"/>
  <c r="R103" i="19"/>
  <c r="P103" i="19"/>
  <c r="BI102" i="19"/>
  <c r="BH102" i="19"/>
  <c r="BG102" i="19"/>
  <c r="BE102" i="19"/>
  <c r="T102" i="19"/>
  <c r="R102" i="19"/>
  <c r="P102" i="19"/>
  <c r="BI101" i="19"/>
  <c r="BH101" i="19"/>
  <c r="BG101" i="19"/>
  <c r="BE101" i="19"/>
  <c r="T101" i="19"/>
  <c r="R101" i="19"/>
  <c r="P101" i="19"/>
  <c r="BI100" i="19"/>
  <c r="BH100" i="19"/>
  <c r="BG100" i="19"/>
  <c r="BE100" i="19"/>
  <c r="T100" i="19"/>
  <c r="R100" i="19"/>
  <c r="P100" i="19"/>
  <c r="BI99" i="19"/>
  <c r="BH99" i="19"/>
  <c r="BG99" i="19"/>
  <c r="BE99" i="19"/>
  <c r="T99" i="19"/>
  <c r="R99" i="19"/>
  <c r="P99" i="19"/>
  <c r="BI98" i="19"/>
  <c r="BH98" i="19"/>
  <c r="BG98" i="19"/>
  <c r="BE98" i="19"/>
  <c r="T98" i="19"/>
  <c r="R98" i="19"/>
  <c r="P98" i="19"/>
  <c r="BI97" i="19"/>
  <c r="BH97" i="19"/>
  <c r="BG97" i="19"/>
  <c r="BE97" i="19"/>
  <c r="T97" i="19"/>
  <c r="R97" i="19"/>
  <c r="P97" i="19"/>
  <c r="BI96" i="19"/>
  <c r="BH96" i="19"/>
  <c r="BG96" i="19"/>
  <c r="BE96" i="19"/>
  <c r="T96" i="19"/>
  <c r="R96" i="19"/>
  <c r="P96" i="19"/>
  <c r="BI95" i="19"/>
  <c r="BH95" i="19"/>
  <c r="BG95" i="19"/>
  <c r="BE95" i="19"/>
  <c r="T95" i="19"/>
  <c r="R95" i="19"/>
  <c r="P95" i="19"/>
  <c r="BI94" i="19"/>
  <c r="BH94" i="19"/>
  <c r="BG94" i="19"/>
  <c r="BE94" i="19"/>
  <c r="T94" i="19"/>
  <c r="R94" i="19"/>
  <c r="P94" i="19"/>
  <c r="F85" i="19"/>
  <c r="E83" i="19"/>
  <c r="F56" i="19"/>
  <c r="E54" i="19"/>
  <c r="J26" i="19"/>
  <c r="E26" i="19"/>
  <c r="J59" i="19"/>
  <c r="J25" i="19"/>
  <c r="J23" i="19"/>
  <c r="E23" i="19"/>
  <c r="J87" i="19" s="1"/>
  <c r="J22" i="19"/>
  <c r="J20" i="19"/>
  <c r="E20" i="19"/>
  <c r="F88" i="19" s="1"/>
  <c r="J19" i="19"/>
  <c r="J17" i="19"/>
  <c r="E17" i="19"/>
  <c r="F58" i="19"/>
  <c r="J16" i="19"/>
  <c r="J14" i="19"/>
  <c r="J85" i="19" s="1"/>
  <c r="E7" i="19"/>
  <c r="E50" i="19"/>
  <c r="J39" i="18"/>
  <c r="J38" i="18"/>
  <c r="AY75" i="1" s="1"/>
  <c r="J37" i="18"/>
  <c r="AX75" i="1" s="1"/>
  <c r="BI211" i="18"/>
  <c r="BH211" i="18"/>
  <c r="BG211" i="18"/>
  <c r="BE211" i="18"/>
  <c r="T211" i="18"/>
  <c r="T210" i="18" s="1"/>
  <c r="R211" i="18"/>
  <c r="R210" i="18"/>
  <c r="P211" i="18"/>
  <c r="P210" i="18" s="1"/>
  <c r="BI208" i="18"/>
  <c r="BH208" i="18"/>
  <c r="BG208" i="18"/>
  <c r="BE208" i="18"/>
  <c r="T208" i="18"/>
  <c r="R208" i="18"/>
  <c r="P208" i="18"/>
  <c r="BI206" i="18"/>
  <c r="BH206" i="18"/>
  <c r="BG206" i="18"/>
  <c r="BE206" i="18"/>
  <c r="T206" i="18"/>
  <c r="R206" i="18"/>
  <c r="P206" i="18"/>
  <c r="BI204" i="18"/>
  <c r="BH204" i="18"/>
  <c r="BG204" i="18"/>
  <c r="BE204" i="18"/>
  <c r="T204" i="18"/>
  <c r="R204" i="18"/>
  <c r="P204" i="18"/>
  <c r="BI202" i="18"/>
  <c r="BH202" i="18"/>
  <c r="BG202" i="18"/>
  <c r="BE202" i="18"/>
  <c r="T202" i="18"/>
  <c r="R202" i="18"/>
  <c r="P202" i="18"/>
  <c r="BI201" i="18"/>
  <c r="BH201" i="18"/>
  <c r="BG201" i="18"/>
  <c r="BE201" i="18"/>
  <c r="T201" i="18"/>
  <c r="R201" i="18"/>
  <c r="P201" i="18"/>
  <c r="BI199" i="18"/>
  <c r="BH199" i="18"/>
  <c r="BG199" i="18"/>
  <c r="BE199" i="18"/>
  <c r="T199" i="18"/>
  <c r="R199" i="18"/>
  <c r="P199" i="18"/>
  <c r="BI197" i="18"/>
  <c r="BH197" i="18"/>
  <c r="BG197" i="18"/>
  <c r="BE197" i="18"/>
  <c r="T197" i="18"/>
  <c r="R197" i="18"/>
  <c r="P197" i="18"/>
  <c r="BI195" i="18"/>
  <c r="BH195" i="18"/>
  <c r="BG195" i="18"/>
  <c r="BE195" i="18"/>
  <c r="T195" i="18"/>
  <c r="R195" i="18"/>
  <c r="P195" i="18"/>
  <c r="BI193" i="18"/>
  <c r="BH193" i="18"/>
  <c r="BG193" i="18"/>
  <c r="BE193" i="18"/>
  <c r="T193" i="18"/>
  <c r="R193" i="18"/>
  <c r="P193" i="18"/>
  <c r="BI191" i="18"/>
  <c r="BH191" i="18"/>
  <c r="BG191" i="18"/>
  <c r="BE191" i="18"/>
  <c r="T191" i="18"/>
  <c r="R191" i="18"/>
  <c r="P191" i="18"/>
  <c r="BI189" i="18"/>
  <c r="BH189" i="18"/>
  <c r="BG189" i="18"/>
  <c r="BE189" i="18"/>
  <c r="T189" i="18"/>
  <c r="R189" i="18"/>
  <c r="P189" i="18"/>
  <c r="BI187" i="18"/>
  <c r="BH187" i="18"/>
  <c r="BG187" i="18"/>
  <c r="BE187" i="18"/>
  <c r="T187" i="18"/>
  <c r="R187" i="18"/>
  <c r="P187" i="18"/>
  <c r="BI185" i="18"/>
  <c r="BH185" i="18"/>
  <c r="BG185" i="18"/>
  <c r="BE185" i="18"/>
  <c r="T185" i="18"/>
  <c r="R185" i="18"/>
  <c r="P185" i="18"/>
  <c r="BI183" i="18"/>
  <c r="BH183" i="18"/>
  <c r="BG183" i="18"/>
  <c r="BE183" i="18"/>
  <c r="T183" i="18"/>
  <c r="R183" i="18"/>
  <c r="P183" i="18"/>
  <c r="BI181" i="18"/>
  <c r="BH181" i="18"/>
  <c r="BG181" i="18"/>
  <c r="BE181" i="18"/>
  <c r="T181" i="18"/>
  <c r="R181" i="18"/>
  <c r="P181" i="18"/>
  <c r="BI179" i="18"/>
  <c r="BH179" i="18"/>
  <c r="BG179" i="18"/>
  <c r="BE179" i="18"/>
  <c r="T179" i="18"/>
  <c r="R179" i="18"/>
  <c r="P179" i="18"/>
  <c r="BI177" i="18"/>
  <c r="BH177" i="18"/>
  <c r="BG177" i="18"/>
  <c r="BE177" i="18"/>
  <c r="T177" i="18"/>
  <c r="R177" i="18"/>
  <c r="P177" i="18"/>
  <c r="BI175" i="18"/>
  <c r="BH175" i="18"/>
  <c r="BG175" i="18"/>
  <c r="BE175" i="18"/>
  <c r="T175" i="18"/>
  <c r="R175" i="18"/>
  <c r="P175" i="18"/>
  <c r="BI173" i="18"/>
  <c r="BH173" i="18"/>
  <c r="BG173" i="18"/>
  <c r="BE173" i="18"/>
  <c r="T173" i="18"/>
  <c r="R173" i="18"/>
  <c r="P173" i="18"/>
  <c r="BI171" i="18"/>
  <c r="BH171" i="18"/>
  <c r="BG171" i="18"/>
  <c r="BE171" i="18"/>
  <c r="T171" i="18"/>
  <c r="R171" i="18"/>
  <c r="P171" i="18"/>
  <c r="BI164" i="18"/>
  <c r="BH164" i="18"/>
  <c r="BG164" i="18"/>
  <c r="BE164" i="18"/>
  <c r="T164" i="18"/>
  <c r="R164" i="18"/>
  <c r="P164" i="18"/>
  <c r="BI161" i="18"/>
  <c r="BH161" i="18"/>
  <c r="BG161" i="18"/>
  <c r="BE161" i="18"/>
  <c r="T161" i="18"/>
  <c r="R161" i="18"/>
  <c r="P161" i="18"/>
  <c r="BI160" i="18"/>
  <c r="BH160" i="18"/>
  <c r="BG160" i="18"/>
  <c r="BE160" i="18"/>
  <c r="T160" i="18"/>
  <c r="R160" i="18"/>
  <c r="P160" i="18"/>
  <c r="BI159" i="18"/>
  <c r="BH159" i="18"/>
  <c r="BG159" i="18"/>
  <c r="BE159" i="18"/>
  <c r="T159" i="18"/>
  <c r="R159" i="18"/>
  <c r="P159" i="18"/>
  <c r="BI158" i="18"/>
  <c r="BH158" i="18"/>
  <c r="BG158" i="18"/>
  <c r="BE158" i="18"/>
  <c r="T158" i="18"/>
  <c r="R158" i="18"/>
  <c r="P158" i="18"/>
  <c r="BI157" i="18"/>
  <c r="BH157" i="18"/>
  <c r="BG157" i="18"/>
  <c r="BE157" i="18"/>
  <c r="T157" i="18"/>
  <c r="R157" i="18"/>
  <c r="P157" i="18"/>
  <c r="BI156" i="18"/>
  <c r="BH156" i="18"/>
  <c r="BG156" i="18"/>
  <c r="BE156" i="18"/>
  <c r="T156" i="18"/>
  <c r="R156" i="18"/>
  <c r="P156" i="18"/>
  <c r="BI155" i="18"/>
  <c r="BH155" i="18"/>
  <c r="BG155" i="18"/>
  <c r="BE155" i="18"/>
  <c r="T155" i="18"/>
  <c r="R155" i="18"/>
  <c r="P155" i="18"/>
  <c r="BI154" i="18"/>
  <c r="BH154" i="18"/>
  <c r="BG154" i="18"/>
  <c r="BE154" i="18"/>
  <c r="T154" i="18"/>
  <c r="R154" i="18"/>
  <c r="P154" i="18"/>
  <c r="BI152" i="18"/>
  <c r="BH152" i="18"/>
  <c r="BG152" i="18"/>
  <c r="BE152" i="18"/>
  <c r="T152" i="18"/>
  <c r="R152" i="18"/>
  <c r="P152" i="18"/>
  <c r="BI150" i="18"/>
  <c r="BH150" i="18"/>
  <c r="BG150" i="18"/>
  <c r="BE150" i="18"/>
  <c r="T150" i="18"/>
  <c r="R150" i="18"/>
  <c r="P150" i="18"/>
  <c r="BI148" i="18"/>
  <c r="BH148" i="18"/>
  <c r="BG148" i="18"/>
  <c r="BE148" i="18"/>
  <c r="T148" i="18"/>
  <c r="R148" i="18"/>
  <c r="P148" i="18"/>
  <c r="BI146" i="18"/>
  <c r="BH146" i="18"/>
  <c r="BG146" i="18"/>
  <c r="BE146" i="18"/>
  <c r="T146" i="18"/>
  <c r="R146" i="18"/>
  <c r="P146" i="18"/>
  <c r="BI145" i="18"/>
  <c r="BH145" i="18"/>
  <c r="BG145" i="18"/>
  <c r="BE145" i="18"/>
  <c r="T145" i="18"/>
  <c r="R145" i="18"/>
  <c r="P145" i="18"/>
  <c r="BI143" i="18"/>
  <c r="BH143" i="18"/>
  <c r="BG143" i="18"/>
  <c r="BE143" i="18"/>
  <c r="T143" i="18"/>
  <c r="R143" i="18"/>
  <c r="P143" i="18"/>
  <c r="BI141" i="18"/>
  <c r="BH141" i="18"/>
  <c r="BG141" i="18"/>
  <c r="BE141" i="18"/>
  <c r="T141" i="18"/>
  <c r="R141" i="18"/>
  <c r="P141" i="18"/>
  <c r="BI139" i="18"/>
  <c r="BH139" i="18"/>
  <c r="BG139" i="18"/>
  <c r="BE139" i="18"/>
  <c r="T139" i="18"/>
  <c r="R139" i="18"/>
  <c r="P139" i="18"/>
  <c r="BI137" i="18"/>
  <c r="BH137" i="18"/>
  <c r="BG137" i="18"/>
  <c r="BE137" i="18"/>
  <c r="T137" i="18"/>
  <c r="R137" i="18"/>
  <c r="P137" i="18"/>
  <c r="BI134" i="18"/>
  <c r="BH134" i="18"/>
  <c r="BG134" i="18"/>
  <c r="BE134" i="18"/>
  <c r="T134" i="18"/>
  <c r="R134" i="18"/>
  <c r="P134" i="18"/>
  <c r="BI132" i="18"/>
  <c r="BH132" i="18"/>
  <c r="BG132" i="18"/>
  <c r="BE132" i="18"/>
  <c r="T132" i="18"/>
  <c r="R132" i="18"/>
  <c r="P132" i="18"/>
  <c r="BI130" i="18"/>
  <c r="BH130" i="18"/>
  <c r="BG130" i="18"/>
  <c r="BE130" i="18"/>
  <c r="T130" i="18"/>
  <c r="R130" i="18"/>
  <c r="P130" i="18"/>
  <c r="BI128" i="18"/>
  <c r="BH128" i="18"/>
  <c r="BG128" i="18"/>
  <c r="BE128" i="18"/>
  <c r="T128" i="18"/>
  <c r="R128" i="18"/>
  <c r="P128" i="18"/>
  <c r="BI126" i="18"/>
  <c r="BH126" i="18"/>
  <c r="BG126" i="18"/>
  <c r="BE126" i="18"/>
  <c r="T126" i="18"/>
  <c r="R126" i="18"/>
  <c r="P126" i="18"/>
  <c r="BI124" i="18"/>
  <c r="BH124" i="18"/>
  <c r="BG124" i="18"/>
  <c r="BE124" i="18"/>
  <c r="T124" i="18"/>
  <c r="R124" i="18"/>
  <c r="P124" i="18"/>
  <c r="BI122" i="18"/>
  <c r="BH122" i="18"/>
  <c r="BG122" i="18"/>
  <c r="BE122" i="18"/>
  <c r="T122" i="18"/>
  <c r="R122" i="18"/>
  <c r="P122" i="18"/>
  <c r="BI120" i="18"/>
  <c r="BH120" i="18"/>
  <c r="BG120" i="18"/>
  <c r="BE120" i="18"/>
  <c r="T120" i="18"/>
  <c r="R120" i="18"/>
  <c r="P120" i="18"/>
  <c r="BI118" i="18"/>
  <c r="BH118" i="18"/>
  <c r="BG118" i="18"/>
  <c r="BE118" i="18"/>
  <c r="T118" i="18"/>
  <c r="R118" i="18"/>
  <c r="P118" i="18"/>
  <c r="BI116" i="18"/>
  <c r="BH116" i="18"/>
  <c r="BG116" i="18"/>
  <c r="BE116" i="18"/>
  <c r="T116" i="18"/>
  <c r="R116" i="18"/>
  <c r="P116" i="18"/>
  <c r="BI113" i="18"/>
  <c r="BH113" i="18"/>
  <c r="BG113" i="18"/>
  <c r="BE113" i="18"/>
  <c r="T113" i="18"/>
  <c r="R113" i="18"/>
  <c r="P113" i="18"/>
  <c r="BI112" i="18"/>
  <c r="BH112" i="18"/>
  <c r="BG112" i="18"/>
  <c r="BE112" i="18"/>
  <c r="T112" i="18"/>
  <c r="R112" i="18"/>
  <c r="P112" i="18"/>
  <c r="BI111" i="18"/>
  <c r="BH111" i="18"/>
  <c r="BG111" i="18"/>
  <c r="BE111" i="18"/>
  <c r="T111" i="18"/>
  <c r="R111" i="18"/>
  <c r="P111" i="18"/>
  <c r="BI110" i="18"/>
  <c r="BH110" i="18"/>
  <c r="BG110" i="18"/>
  <c r="BE110" i="18"/>
  <c r="T110" i="18"/>
  <c r="R110" i="18"/>
  <c r="P110" i="18"/>
  <c r="BI109" i="18"/>
  <c r="BH109" i="18"/>
  <c r="BG109" i="18"/>
  <c r="BE109" i="18"/>
  <c r="T109" i="18"/>
  <c r="R109" i="18"/>
  <c r="P109" i="18"/>
  <c r="BI108" i="18"/>
  <c r="BH108" i="18"/>
  <c r="BG108" i="18"/>
  <c r="BE108" i="18"/>
  <c r="T108" i="18"/>
  <c r="R108" i="18"/>
  <c r="P108" i="18"/>
  <c r="BI106" i="18"/>
  <c r="BH106" i="18"/>
  <c r="BG106" i="18"/>
  <c r="BE106" i="18"/>
  <c r="T106" i="18"/>
  <c r="R106" i="18"/>
  <c r="P106" i="18"/>
  <c r="BI103" i="18"/>
  <c r="BH103" i="18"/>
  <c r="BG103" i="18"/>
  <c r="BE103" i="18"/>
  <c r="T103" i="18"/>
  <c r="R103" i="18"/>
  <c r="P103" i="18"/>
  <c r="BI100" i="18"/>
  <c r="BH100" i="18"/>
  <c r="BG100" i="18"/>
  <c r="BE100" i="18"/>
  <c r="T100" i="18"/>
  <c r="R100" i="18"/>
  <c r="P100" i="18"/>
  <c r="BI98" i="18"/>
  <c r="BH98" i="18"/>
  <c r="BG98" i="18"/>
  <c r="BE98" i="18"/>
  <c r="T98" i="18"/>
  <c r="R98" i="18"/>
  <c r="P98" i="18"/>
  <c r="BI96" i="18"/>
  <c r="BH96" i="18"/>
  <c r="BG96" i="18"/>
  <c r="BE96" i="18"/>
  <c r="T96" i="18"/>
  <c r="R96" i="18"/>
  <c r="P96" i="18"/>
  <c r="F87" i="18"/>
  <c r="E85" i="18"/>
  <c r="F56" i="18"/>
  <c r="E54" i="18"/>
  <c r="J26" i="18"/>
  <c r="E26" i="18"/>
  <c r="J59" i="18" s="1"/>
  <c r="J25" i="18"/>
  <c r="J23" i="18"/>
  <c r="E23" i="18"/>
  <c r="J89" i="18"/>
  <c r="J22" i="18"/>
  <c r="J20" i="18"/>
  <c r="E20" i="18"/>
  <c r="F90" i="18" s="1"/>
  <c r="J19" i="18"/>
  <c r="J17" i="18"/>
  <c r="E17" i="18"/>
  <c r="F58" i="18" s="1"/>
  <c r="J16" i="18"/>
  <c r="J14" i="18"/>
  <c r="J56" i="18" s="1"/>
  <c r="E7" i="18"/>
  <c r="E81" i="18"/>
  <c r="J39" i="17"/>
  <c r="J38" i="17"/>
  <c r="AY74" i="1" s="1"/>
  <c r="J37" i="17"/>
  <c r="AX74" i="1"/>
  <c r="BI272" i="17"/>
  <c r="BH272" i="17"/>
  <c r="BG272" i="17"/>
  <c r="BE272" i="17"/>
  <c r="T272" i="17"/>
  <c r="R272" i="17"/>
  <c r="P272" i="17"/>
  <c r="BI271" i="17"/>
  <c r="BH271" i="17"/>
  <c r="BG271" i="17"/>
  <c r="BE271" i="17"/>
  <c r="T271" i="17"/>
  <c r="R271" i="17"/>
  <c r="P271" i="17"/>
  <c r="BI270" i="17"/>
  <c r="BH270" i="17"/>
  <c r="BG270" i="17"/>
  <c r="BE270" i="17"/>
  <c r="T270" i="17"/>
  <c r="R270" i="17"/>
  <c r="P270" i="17"/>
  <c r="BI269" i="17"/>
  <c r="BH269" i="17"/>
  <c r="BG269" i="17"/>
  <c r="BE269" i="17"/>
  <c r="T269" i="17"/>
  <c r="R269" i="17"/>
  <c r="P269" i="17"/>
  <c r="BI268" i="17"/>
  <c r="BH268" i="17"/>
  <c r="BG268" i="17"/>
  <c r="BE268" i="17"/>
  <c r="T268" i="17"/>
  <c r="R268" i="17"/>
  <c r="P268" i="17"/>
  <c r="BI267" i="17"/>
  <c r="BH267" i="17"/>
  <c r="BG267" i="17"/>
  <c r="BE267" i="17"/>
  <c r="T267" i="17"/>
  <c r="R267" i="17"/>
  <c r="P267" i="17"/>
  <c r="BI265" i="17"/>
  <c r="BH265" i="17"/>
  <c r="BG265" i="17"/>
  <c r="BE265" i="17"/>
  <c r="T265" i="17"/>
  <c r="R265" i="17"/>
  <c r="P265" i="17"/>
  <c r="BI264" i="17"/>
  <c r="BH264" i="17"/>
  <c r="BG264" i="17"/>
  <c r="BE264" i="17"/>
  <c r="T264" i="17"/>
  <c r="R264" i="17"/>
  <c r="P264" i="17"/>
  <c r="BI263" i="17"/>
  <c r="BH263" i="17"/>
  <c r="BG263" i="17"/>
  <c r="BE263" i="17"/>
  <c r="T263" i="17"/>
  <c r="R263" i="17"/>
  <c r="P263" i="17"/>
  <c r="BI262" i="17"/>
  <c r="BH262" i="17"/>
  <c r="BG262" i="17"/>
  <c r="BE262" i="17"/>
  <c r="T262" i="17"/>
  <c r="R262" i="17"/>
  <c r="P262" i="17"/>
  <c r="BI261" i="17"/>
  <c r="BH261" i="17"/>
  <c r="BG261" i="17"/>
  <c r="BE261" i="17"/>
  <c r="T261" i="17"/>
  <c r="R261" i="17"/>
  <c r="P261" i="17"/>
  <c r="BI260" i="17"/>
  <c r="BH260" i="17"/>
  <c r="BG260" i="17"/>
  <c r="BE260" i="17"/>
  <c r="T260" i="17"/>
  <c r="R260" i="17"/>
  <c r="P260" i="17"/>
  <c r="BI259" i="17"/>
  <c r="BH259" i="17"/>
  <c r="BG259" i="17"/>
  <c r="BE259" i="17"/>
  <c r="T259" i="17"/>
  <c r="R259" i="17"/>
  <c r="P259" i="17"/>
  <c r="BI258" i="17"/>
  <c r="BH258" i="17"/>
  <c r="BG258" i="17"/>
  <c r="BE258" i="17"/>
  <c r="T258" i="17"/>
  <c r="R258" i="17"/>
  <c r="P258" i="17"/>
  <c r="BI257" i="17"/>
  <c r="BH257" i="17"/>
  <c r="BG257" i="17"/>
  <c r="BE257" i="17"/>
  <c r="T257" i="17"/>
  <c r="R257" i="17"/>
  <c r="P257" i="17"/>
  <c r="BI256" i="17"/>
  <c r="BH256" i="17"/>
  <c r="BG256" i="17"/>
  <c r="BE256" i="17"/>
  <c r="T256" i="17"/>
  <c r="R256" i="17"/>
  <c r="P256" i="17"/>
  <c r="BI255" i="17"/>
  <c r="BH255" i="17"/>
  <c r="BG255" i="17"/>
  <c r="BE255" i="17"/>
  <c r="T255" i="17"/>
  <c r="R255" i="17"/>
  <c r="P255" i="17"/>
  <c r="BI253" i="17"/>
  <c r="BH253" i="17"/>
  <c r="BG253" i="17"/>
  <c r="BE253" i="17"/>
  <c r="T253" i="17"/>
  <c r="R253" i="17"/>
  <c r="P253" i="17"/>
  <c r="BI252" i="17"/>
  <c r="BH252" i="17"/>
  <c r="BG252" i="17"/>
  <c r="BE252" i="17"/>
  <c r="T252" i="17"/>
  <c r="R252" i="17"/>
  <c r="P252" i="17"/>
  <c r="BI251" i="17"/>
  <c r="BH251" i="17"/>
  <c r="BG251" i="17"/>
  <c r="BE251" i="17"/>
  <c r="T251" i="17"/>
  <c r="R251" i="17"/>
  <c r="P251" i="17"/>
  <c r="BI250" i="17"/>
  <c r="BH250" i="17"/>
  <c r="BG250" i="17"/>
  <c r="BE250" i="17"/>
  <c r="T250" i="17"/>
  <c r="R250" i="17"/>
  <c r="P250" i="17"/>
  <c r="BI249" i="17"/>
  <c r="BH249" i="17"/>
  <c r="BG249" i="17"/>
  <c r="BE249" i="17"/>
  <c r="T249" i="17"/>
  <c r="R249" i="17"/>
  <c r="P249" i="17"/>
  <c r="BI248" i="17"/>
  <c r="BH248" i="17"/>
  <c r="BG248" i="17"/>
  <c r="BE248" i="17"/>
  <c r="T248" i="17"/>
  <c r="R248" i="17"/>
  <c r="P248" i="17"/>
  <c r="BI247" i="17"/>
  <c r="BH247" i="17"/>
  <c r="BG247" i="17"/>
  <c r="BE247" i="17"/>
  <c r="T247" i="17"/>
  <c r="R247" i="17"/>
  <c r="P247" i="17"/>
  <c r="BI246" i="17"/>
  <c r="BH246" i="17"/>
  <c r="BG246" i="17"/>
  <c r="BE246" i="17"/>
  <c r="T246" i="17"/>
  <c r="R246" i="17"/>
  <c r="P246" i="17"/>
  <c r="BI245" i="17"/>
  <c r="BH245" i="17"/>
  <c r="BG245" i="17"/>
  <c r="BE245" i="17"/>
  <c r="T245" i="17"/>
  <c r="R245" i="17"/>
  <c r="P245" i="17"/>
  <c r="BI244" i="17"/>
  <c r="BH244" i="17"/>
  <c r="BG244" i="17"/>
  <c r="BE244" i="17"/>
  <c r="T244" i="17"/>
  <c r="R244" i="17"/>
  <c r="P244" i="17"/>
  <c r="BI243" i="17"/>
  <c r="BH243" i="17"/>
  <c r="BG243" i="17"/>
  <c r="BE243" i="17"/>
  <c r="T243" i="17"/>
  <c r="R243" i="17"/>
  <c r="P243" i="17"/>
  <c r="BI241" i="17"/>
  <c r="BH241" i="17"/>
  <c r="BG241" i="17"/>
  <c r="BE241" i="17"/>
  <c r="T241" i="17"/>
  <c r="R241" i="17"/>
  <c r="P241" i="17"/>
  <c r="BI240" i="17"/>
  <c r="BH240" i="17"/>
  <c r="BG240" i="17"/>
  <c r="BE240" i="17"/>
  <c r="T240" i="17"/>
  <c r="R240" i="17"/>
  <c r="P240" i="17"/>
  <c r="BI239" i="17"/>
  <c r="BH239" i="17"/>
  <c r="BG239" i="17"/>
  <c r="BE239" i="17"/>
  <c r="T239" i="17"/>
  <c r="R239" i="17"/>
  <c r="P239" i="17"/>
  <c r="BI238" i="17"/>
  <c r="BH238" i="17"/>
  <c r="BG238" i="17"/>
  <c r="BE238" i="17"/>
  <c r="T238" i="17"/>
  <c r="R238" i="17"/>
  <c r="P238" i="17"/>
  <c r="BI237" i="17"/>
  <c r="BH237" i="17"/>
  <c r="BG237" i="17"/>
  <c r="BE237" i="17"/>
  <c r="T237" i="17"/>
  <c r="R237" i="17"/>
  <c r="P237" i="17"/>
  <c r="BI236" i="17"/>
  <c r="BH236" i="17"/>
  <c r="BG236" i="17"/>
  <c r="BE236" i="17"/>
  <c r="T236" i="17"/>
  <c r="R236" i="17"/>
  <c r="P236" i="17"/>
  <c r="BI233" i="17"/>
  <c r="BH233" i="17"/>
  <c r="BG233" i="17"/>
  <c r="BE233" i="17"/>
  <c r="T233" i="17"/>
  <c r="R233" i="17"/>
  <c r="P233" i="17"/>
  <c r="BI232" i="17"/>
  <c r="BH232" i="17"/>
  <c r="BG232" i="17"/>
  <c r="BE232" i="17"/>
  <c r="T232" i="17"/>
  <c r="R232" i="17"/>
  <c r="P232" i="17"/>
  <c r="BI231" i="17"/>
  <c r="BH231" i="17"/>
  <c r="BG231" i="17"/>
  <c r="BE231" i="17"/>
  <c r="T231" i="17"/>
  <c r="R231" i="17"/>
  <c r="P231" i="17"/>
  <c r="BI230" i="17"/>
  <c r="BH230" i="17"/>
  <c r="BG230" i="17"/>
  <c r="BE230" i="17"/>
  <c r="T230" i="17"/>
  <c r="R230" i="17"/>
  <c r="P230" i="17"/>
  <c r="BI228" i="17"/>
  <c r="BH228" i="17"/>
  <c r="BG228" i="17"/>
  <c r="BE228" i="17"/>
  <c r="T228" i="17"/>
  <c r="R228" i="17"/>
  <c r="P228" i="17"/>
  <c r="BI227" i="17"/>
  <c r="BH227" i="17"/>
  <c r="BG227" i="17"/>
  <c r="BE227" i="17"/>
  <c r="T227" i="17"/>
  <c r="R227" i="17"/>
  <c r="P227" i="17"/>
  <c r="BI226" i="17"/>
  <c r="BH226" i="17"/>
  <c r="BG226" i="17"/>
  <c r="BE226" i="17"/>
  <c r="T226" i="17"/>
  <c r="R226" i="17"/>
  <c r="P226" i="17"/>
  <c r="BI225" i="17"/>
  <c r="BH225" i="17"/>
  <c r="BG225" i="17"/>
  <c r="BE225" i="17"/>
  <c r="T225" i="17"/>
  <c r="R225" i="17"/>
  <c r="P225" i="17"/>
  <c r="BI224" i="17"/>
  <c r="BH224" i="17"/>
  <c r="BG224" i="17"/>
  <c r="BE224" i="17"/>
  <c r="T224" i="17"/>
  <c r="R224" i="17"/>
  <c r="P224" i="17"/>
  <c r="BI223" i="17"/>
  <c r="BH223" i="17"/>
  <c r="BG223" i="17"/>
  <c r="BE223" i="17"/>
  <c r="T223" i="17"/>
  <c r="R223" i="17"/>
  <c r="P223" i="17"/>
  <c r="BI222" i="17"/>
  <c r="BH222" i="17"/>
  <c r="BG222" i="17"/>
  <c r="BE222" i="17"/>
  <c r="T222" i="17"/>
  <c r="R222" i="17"/>
  <c r="P222" i="17"/>
  <c r="BI221" i="17"/>
  <c r="BH221" i="17"/>
  <c r="BG221" i="17"/>
  <c r="BE221" i="17"/>
  <c r="T221" i="17"/>
  <c r="R221" i="17"/>
  <c r="P221" i="17"/>
  <c r="BI220" i="17"/>
  <c r="BH220" i="17"/>
  <c r="BG220" i="17"/>
  <c r="BE220" i="17"/>
  <c r="T220" i="17"/>
  <c r="R220" i="17"/>
  <c r="P220" i="17"/>
  <c r="BI219" i="17"/>
  <c r="BH219" i="17"/>
  <c r="BG219" i="17"/>
  <c r="BE219" i="17"/>
  <c r="T219" i="17"/>
  <c r="R219" i="17"/>
  <c r="P219" i="17"/>
  <c r="BI217" i="17"/>
  <c r="BH217" i="17"/>
  <c r="BG217" i="17"/>
  <c r="BE217" i="17"/>
  <c r="T217" i="17"/>
  <c r="R217" i="17"/>
  <c r="P217" i="17"/>
  <c r="BI216" i="17"/>
  <c r="BH216" i="17"/>
  <c r="BG216" i="17"/>
  <c r="BE216" i="17"/>
  <c r="T216" i="17"/>
  <c r="R216" i="17"/>
  <c r="P216" i="17"/>
  <c r="BI215" i="17"/>
  <c r="BH215" i="17"/>
  <c r="BG215" i="17"/>
  <c r="BE215" i="17"/>
  <c r="T215" i="17"/>
  <c r="R215" i="17"/>
  <c r="P215" i="17"/>
  <c r="BI214" i="17"/>
  <c r="BH214" i="17"/>
  <c r="BG214" i="17"/>
  <c r="BE214" i="17"/>
  <c r="T214" i="17"/>
  <c r="R214" i="17"/>
  <c r="P214" i="17"/>
  <c r="BI213" i="17"/>
  <c r="BH213" i="17"/>
  <c r="BG213" i="17"/>
  <c r="BE213" i="17"/>
  <c r="T213" i="17"/>
  <c r="R213" i="17"/>
  <c r="P213" i="17"/>
  <c r="BI212" i="17"/>
  <c r="BH212" i="17"/>
  <c r="BG212" i="17"/>
  <c r="BE212" i="17"/>
  <c r="T212" i="17"/>
  <c r="R212" i="17"/>
  <c r="P212" i="17"/>
  <c r="BI211" i="17"/>
  <c r="BH211" i="17"/>
  <c r="BG211" i="17"/>
  <c r="BE211" i="17"/>
  <c r="T211" i="17"/>
  <c r="R211" i="17"/>
  <c r="P211" i="17"/>
  <c r="BI210" i="17"/>
  <c r="BH210" i="17"/>
  <c r="BG210" i="17"/>
  <c r="BE210" i="17"/>
  <c r="T210" i="17"/>
  <c r="R210" i="17"/>
  <c r="P210" i="17"/>
  <c r="BI209" i="17"/>
  <c r="BH209" i="17"/>
  <c r="BG209" i="17"/>
  <c r="BE209" i="17"/>
  <c r="T209" i="17"/>
  <c r="R209" i="17"/>
  <c r="P209" i="17"/>
  <c r="BI208" i="17"/>
  <c r="BH208" i="17"/>
  <c r="BG208" i="17"/>
  <c r="BE208" i="17"/>
  <c r="T208" i="17"/>
  <c r="R208" i="17"/>
  <c r="P208" i="17"/>
  <c r="BI207" i="17"/>
  <c r="BH207" i="17"/>
  <c r="BG207" i="17"/>
  <c r="BE207" i="17"/>
  <c r="T207" i="17"/>
  <c r="R207" i="17"/>
  <c r="P207" i="17"/>
  <c r="BI206" i="17"/>
  <c r="BH206" i="17"/>
  <c r="BG206" i="17"/>
  <c r="BE206" i="17"/>
  <c r="T206" i="17"/>
  <c r="R206" i="17"/>
  <c r="P206" i="17"/>
  <c r="BI204" i="17"/>
  <c r="BH204" i="17"/>
  <c r="BG204" i="17"/>
  <c r="BE204" i="17"/>
  <c r="T204" i="17"/>
  <c r="R204" i="17"/>
  <c r="P204" i="17"/>
  <c r="BI203" i="17"/>
  <c r="BH203" i="17"/>
  <c r="BG203" i="17"/>
  <c r="BE203" i="17"/>
  <c r="T203" i="17"/>
  <c r="R203" i="17"/>
  <c r="P203" i="17"/>
  <c r="BI202" i="17"/>
  <c r="BH202" i="17"/>
  <c r="BG202" i="17"/>
  <c r="BE202" i="17"/>
  <c r="T202" i="17"/>
  <c r="R202" i="17"/>
  <c r="P202" i="17"/>
  <c r="BI201" i="17"/>
  <c r="BH201" i="17"/>
  <c r="BG201" i="17"/>
  <c r="BE201" i="17"/>
  <c r="T201" i="17"/>
  <c r="R201" i="17"/>
  <c r="P201" i="17"/>
  <c r="BI200" i="17"/>
  <c r="BH200" i="17"/>
  <c r="BG200" i="17"/>
  <c r="BE200" i="17"/>
  <c r="T200" i="17"/>
  <c r="R200" i="17"/>
  <c r="P200" i="17"/>
  <c r="BI199" i="17"/>
  <c r="BH199" i="17"/>
  <c r="BG199" i="17"/>
  <c r="BE199" i="17"/>
  <c r="T199" i="17"/>
  <c r="R199" i="17"/>
  <c r="P199" i="17"/>
  <c r="BI198" i="17"/>
  <c r="BH198" i="17"/>
  <c r="BG198" i="17"/>
  <c r="BE198" i="17"/>
  <c r="T198" i="17"/>
  <c r="R198" i="17"/>
  <c r="P198" i="17"/>
  <c r="BI197" i="17"/>
  <c r="BH197" i="17"/>
  <c r="BG197" i="17"/>
  <c r="BE197" i="17"/>
  <c r="T197" i="17"/>
  <c r="R197" i="17"/>
  <c r="P197" i="17"/>
  <c r="BI196" i="17"/>
  <c r="BH196" i="17"/>
  <c r="BG196" i="17"/>
  <c r="BE196" i="17"/>
  <c r="T196" i="17"/>
  <c r="R196" i="17"/>
  <c r="P196" i="17"/>
  <c r="BI195" i="17"/>
  <c r="BH195" i="17"/>
  <c r="BG195" i="17"/>
  <c r="BE195" i="17"/>
  <c r="T195" i="17"/>
  <c r="R195" i="17"/>
  <c r="P195" i="17"/>
  <c r="BI194" i="17"/>
  <c r="BH194" i="17"/>
  <c r="BG194" i="17"/>
  <c r="BE194" i="17"/>
  <c r="T194" i="17"/>
  <c r="R194" i="17"/>
  <c r="P194" i="17"/>
  <c r="BI193" i="17"/>
  <c r="BH193" i="17"/>
  <c r="BG193" i="17"/>
  <c r="BE193" i="17"/>
  <c r="T193" i="17"/>
  <c r="R193" i="17"/>
  <c r="P193" i="17"/>
  <c r="BI192" i="17"/>
  <c r="BH192" i="17"/>
  <c r="BG192" i="17"/>
  <c r="BE192" i="17"/>
  <c r="T192" i="17"/>
  <c r="R192" i="17"/>
  <c r="P192" i="17"/>
  <c r="BI191" i="17"/>
  <c r="BH191" i="17"/>
  <c r="BG191" i="17"/>
  <c r="BE191" i="17"/>
  <c r="T191" i="17"/>
  <c r="R191" i="17"/>
  <c r="P191" i="17"/>
  <c r="BI190" i="17"/>
  <c r="BH190" i="17"/>
  <c r="BG190" i="17"/>
  <c r="BE190" i="17"/>
  <c r="T190" i="17"/>
  <c r="R190" i="17"/>
  <c r="P190" i="17"/>
  <c r="BI189" i="17"/>
  <c r="BH189" i="17"/>
  <c r="BG189" i="17"/>
  <c r="BE189" i="17"/>
  <c r="T189" i="17"/>
  <c r="R189" i="17"/>
  <c r="P189" i="17"/>
  <c r="BI188" i="17"/>
  <c r="BH188" i="17"/>
  <c r="BG188" i="17"/>
  <c r="BE188" i="17"/>
  <c r="T188" i="17"/>
  <c r="R188" i="17"/>
  <c r="P188" i="17"/>
  <c r="BI187" i="17"/>
  <c r="BH187" i="17"/>
  <c r="BG187" i="17"/>
  <c r="BE187" i="17"/>
  <c r="T187" i="17"/>
  <c r="R187" i="17"/>
  <c r="P187" i="17"/>
  <c r="BI185" i="17"/>
  <c r="BH185" i="17"/>
  <c r="BG185" i="17"/>
  <c r="BE185" i="17"/>
  <c r="T185" i="17"/>
  <c r="R185" i="17"/>
  <c r="P185" i="17"/>
  <c r="BI184" i="17"/>
  <c r="BH184" i="17"/>
  <c r="BG184" i="17"/>
  <c r="BE184" i="17"/>
  <c r="T184" i="17"/>
  <c r="R184" i="17"/>
  <c r="P184" i="17"/>
  <c r="BI183" i="17"/>
  <c r="BH183" i="17"/>
  <c r="BG183" i="17"/>
  <c r="BE183" i="17"/>
  <c r="T183" i="17"/>
  <c r="R183" i="17"/>
  <c r="P183" i="17"/>
  <c r="BI182" i="17"/>
  <c r="BH182" i="17"/>
  <c r="BG182" i="17"/>
  <c r="BE182" i="17"/>
  <c r="T182" i="17"/>
  <c r="R182" i="17"/>
  <c r="P182" i="17"/>
  <c r="BI181" i="17"/>
  <c r="BH181" i="17"/>
  <c r="BG181" i="17"/>
  <c r="BE181" i="17"/>
  <c r="T181" i="17"/>
  <c r="R181" i="17"/>
  <c r="P181" i="17"/>
  <c r="BI180" i="17"/>
  <c r="BH180" i="17"/>
  <c r="BG180" i="17"/>
  <c r="BE180" i="17"/>
  <c r="T180" i="17"/>
  <c r="R180" i="17"/>
  <c r="P180" i="17"/>
  <c r="BI179" i="17"/>
  <c r="BH179" i="17"/>
  <c r="BG179" i="17"/>
  <c r="BE179" i="17"/>
  <c r="T179" i="17"/>
  <c r="R179" i="17"/>
  <c r="P179" i="17"/>
  <c r="BI178" i="17"/>
  <c r="BH178" i="17"/>
  <c r="BG178" i="17"/>
  <c r="BE178" i="17"/>
  <c r="T178" i="17"/>
  <c r="R178" i="17"/>
  <c r="P178" i="17"/>
  <c r="BI176" i="17"/>
  <c r="BH176" i="17"/>
  <c r="BG176" i="17"/>
  <c r="BE176" i="17"/>
  <c r="T176" i="17"/>
  <c r="R176" i="17"/>
  <c r="P176" i="17"/>
  <c r="BI175" i="17"/>
  <c r="BH175" i="17"/>
  <c r="BG175" i="17"/>
  <c r="BE175" i="17"/>
  <c r="T175" i="17"/>
  <c r="R175" i="17"/>
  <c r="P175" i="17"/>
  <c r="BI174" i="17"/>
  <c r="BH174" i="17"/>
  <c r="BG174" i="17"/>
  <c r="BE174" i="17"/>
  <c r="T174" i="17"/>
  <c r="R174" i="17"/>
  <c r="P174" i="17"/>
  <c r="BI173" i="17"/>
  <c r="BH173" i="17"/>
  <c r="BG173" i="17"/>
  <c r="BE173" i="17"/>
  <c r="T173" i="17"/>
  <c r="R173" i="17"/>
  <c r="P173" i="17"/>
  <c r="BI172" i="17"/>
  <c r="BH172" i="17"/>
  <c r="BG172" i="17"/>
  <c r="BE172" i="17"/>
  <c r="T172" i="17"/>
  <c r="R172" i="17"/>
  <c r="P172" i="17"/>
  <c r="BI171" i="17"/>
  <c r="BH171" i="17"/>
  <c r="BG171" i="17"/>
  <c r="BE171" i="17"/>
  <c r="T171" i="17"/>
  <c r="R171" i="17"/>
  <c r="P171" i="17"/>
  <c r="BI170" i="17"/>
  <c r="BH170" i="17"/>
  <c r="BG170" i="17"/>
  <c r="BE170" i="17"/>
  <c r="T170" i="17"/>
  <c r="R170" i="17"/>
  <c r="P170" i="17"/>
  <c r="BI168" i="17"/>
  <c r="BH168" i="17"/>
  <c r="BG168" i="17"/>
  <c r="BE168" i="17"/>
  <c r="T168" i="17"/>
  <c r="R168" i="17"/>
  <c r="P168" i="17"/>
  <c r="BI167" i="17"/>
  <c r="BH167" i="17"/>
  <c r="BG167" i="17"/>
  <c r="BE167" i="17"/>
  <c r="T167" i="17"/>
  <c r="R167" i="17"/>
  <c r="P167" i="17"/>
  <c r="BI166" i="17"/>
  <c r="BH166" i="17"/>
  <c r="BG166" i="17"/>
  <c r="BE166" i="17"/>
  <c r="T166" i="17"/>
  <c r="R166" i="17"/>
  <c r="P166" i="17"/>
  <c r="BI165" i="17"/>
  <c r="BH165" i="17"/>
  <c r="BG165" i="17"/>
  <c r="BE165" i="17"/>
  <c r="T165" i="17"/>
  <c r="R165" i="17"/>
  <c r="P165" i="17"/>
  <c r="BI164" i="17"/>
  <c r="BH164" i="17"/>
  <c r="BG164" i="17"/>
  <c r="BE164" i="17"/>
  <c r="T164" i="17"/>
  <c r="R164" i="17"/>
  <c r="P164" i="17"/>
  <c r="BI163" i="17"/>
  <c r="BH163" i="17"/>
  <c r="BG163" i="17"/>
  <c r="BE163" i="17"/>
  <c r="T163" i="17"/>
  <c r="R163" i="17"/>
  <c r="P163" i="17"/>
  <c r="BI162" i="17"/>
  <c r="BH162" i="17"/>
  <c r="BG162" i="17"/>
  <c r="BE162" i="17"/>
  <c r="T162" i="17"/>
  <c r="R162" i="17"/>
  <c r="P162" i="17"/>
  <c r="BI161" i="17"/>
  <c r="BH161" i="17"/>
  <c r="BG161" i="17"/>
  <c r="BE161" i="17"/>
  <c r="T161" i="17"/>
  <c r="R161" i="17"/>
  <c r="P161" i="17"/>
  <c r="BI160" i="17"/>
  <c r="BH160" i="17"/>
  <c r="BG160" i="17"/>
  <c r="BE160" i="17"/>
  <c r="T160" i="17"/>
  <c r="R160" i="17"/>
  <c r="P160" i="17"/>
  <c r="BI159" i="17"/>
  <c r="BH159" i="17"/>
  <c r="BG159" i="17"/>
  <c r="BE159" i="17"/>
  <c r="T159" i="17"/>
  <c r="R159" i="17"/>
  <c r="P159" i="17"/>
  <c r="BI158" i="17"/>
  <c r="BH158" i="17"/>
  <c r="BG158" i="17"/>
  <c r="BE158" i="17"/>
  <c r="T158" i="17"/>
  <c r="R158" i="17"/>
  <c r="P158" i="17"/>
  <c r="BI157" i="17"/>
  <c r="BH157" i="17"/>
  <c r="BG157" i="17"/>
  <c r="BE157" i="17"/>
  <c r="T157" i="17"/>
  <c r="R157" i="17"/>
  <c r="P157" i="17"/>
  <c r="BI155" i="17"/>
  <c r="BH155" i="17"/>
  <c r="BG155" i="17"/>
  <c r="BE155" i="17"/>
  <c r="T155" i="17"/>
  <c r="R155" i="17"/>
  <c r="P155" i="17"/>
  <c r="BI154" i="17"/>
  <c r="BH154" i="17"/>
  <c r="BG154" i="17"/>
  <c r="BE154" i="17"/>
  <c r="T154" i="17"/>
  <c r="R154" i="17"/>
  <c r="P154" i="17"/>
  <c r="BI153" i="17"/>
  <c r="BH153" i="17"/>
  <c r="BG153" i="17"/>
  <c r="BE153" i="17"/>
  <c r="T153" i="17"/>
  <c r="R153" i="17"/>
  <c r="P153" i="17"/>
  <c r="BI152" i="17"/>
  <c r="BH152" i="17"/>
  <c r="BG152" i="17"/>
  <c r="BE152" i="17"/>
  <c r="T152" i="17"/>
  <c r="R152" i="17"/>
  <c r="P152" i="17"/>
  <c r="BI151" i="17"/>
  <c r="BH151" i="17"/>
  <c r="BG151" i="17"/>
  <c r="BE151" i="17"/>
  <c r="T151" i="17"/>
  <c r="R151" i="17"/>
  <c r="P151" i="17"/>
  <c r="BI150" i="17"/>
  <c r="BH150" i="17"/>
  <c r="BG150" i="17"/>
  <c r="BE150" i="17"/>
  <c r="T150" i="17"/>
  <c r="R150" i="17"/>
  <c r="P150" i="17"/>
  <c r="BI149" i="17"/>
  <c r="BH149" i="17"/>
  <c r="BG149" i="17"/>
  <c r="BE149" i="17"/>
  <c r="T149" i="17"/>
  <c r="R149" i="17"/>
  <c r="P149" i="17"/>
  <c r="BI148" i="17"/>
  <c r="BH148" i="17"/>
  <c r="BG148" i="17"/>
  <c r="BE148" i="17"/>
  <c r="T148" i="17"/>
  <c r="R148" i="17"/>
  <c r="P148" i="17"/>
  <c r="BI147" i="17"/>
  <c r="BH147" i="17"/>
  <c r="BG147" i="17"/>
  <c r="BE147" i="17"/>
  <c r="T147" i="17"/>
  <c r="R147" i="17"/>
  <c r="P147" i="17"/>
  <c r="BI146" i="17"/>
  <c r="BH146" i="17"/>
  <c r="BG146" i="17"/>
  <c r="BE146" i="17"/>
  <c r="T146" i="17"/>
  <c r="R146" i="17"/>
  <c r="P146" i="17"/>
  <c r="BI145" i="17"/>
  <c r="BH145" i="17"/>
  <c r="BG145" i="17"/>
  <c r="BE145" i="17"/>
  <c r="T145" i="17"/>
  <c r="R145" i="17"/>
  <c r="P145" i="17"/>
  <c r="BI144" i="17"/>
  <c r="BH144" i="17"/>
  <c r="BG144" i="17"/>
  <c r="BE144" i="17"/>
  <c r="T144" i="17"/>
  <c r="R144" i="17"/>
  <c r="P144" i="17"/>
  <c r="BI143" i="17"/>
  <c r="BH143" i="17"/>
  <c r="BG143" i="17"/>
  <c r="BE143" i="17"/>
  <c r="T143" i="17"/>
  <c r="R143" i="17"/>
  <c r="P143" i="17"/>
  <c r="BI142" i="17"/>
  <c r="BH142" i="17"/>
  <c r="BG142" i="17"/>
  <c r="BE142" i="17"/>
  <c r="T142" i="17"/>
  <c r="R142" i="17"/>
  <c r="P142" i="17"/>
  <c r="BI140" i="17"/>
  <c r="BH140" i="17"/>
  <c r="BG140" i="17"/>
  <c r="BE140" i="17"/>
  <c r="T140" i="17"/>
  <c r="R140" i="17"/>
  <c r="P140" i="17"/>
  <c r="BI139" i="17"/>
  <c r="BH139" i="17"/>
  <c r="BG139" i="17"/>
  <c r="BE139" i="17"/>
  <c r="T139" i="17"/>
  <c r="R139" i="17"/>
  <c r="P139" i="17"/>
  <c r="BI138" i="17"/>
  <c r="BH138" i="17"/>
  <c r="BG138" i="17"/>
  <c r="BE138" i="17"/>
  <c r="T138" i="17"/>
  <c r="R138" i="17"/>
  <c r="P138" i="17"/>
  <c r="BI137" i="17"/>
  <c r="BH137" i="17"/>
  <c r="BG137" i="17"/>
  <c r="BE137" i="17"/>
  <c r="T137" i="17"/>
  <c r="R137" i="17"/>
  <c r="P137" i="17"/>
  <c r="BI135" i="17"/>
  <c r="BH135" i="17"/>
  <c r="BG135" i="17"/>
  <c r="BE135" i="17"/>
  <c r="T135" i="17"/>
  <c r="R135" i="17"/>
  <c r="P135" i="17"/>
  <c r="BI134" i="17"/>
  <c r="BH134" i="17"/>
  <c r="BG134" i="17"/>
  <c r="BE134" i="17"/>
  <c r="T134" i="17"/>
  <c r="R134" i="17"/>
  <c r="P134" i="17"/>
  <c r="BI133" i="17"/>
  <c r="BH133" i="17"/>
  <c r="BG133" i="17"/>
  <c r="BE133" i="17"/>
  <c r="T133" i="17"/>
  <c r="R133" i="17"/>
  <c r="P133" i="17"/>
  <c r="BI132" i="17"/>
  <c r="BH132" i="17"/>
  <c r="BG132" i="17"/>
  <c r="BE132" i="17"/>
  <c r="T132" i="17"/>
  <c r="R132" i="17"/>
  <c r="P132" i="17"/>
  <c r="BI130" i="17"/>
  <c r="BH130" i="17"/>
  <c r="BG130" i="17"/>
  <c r="BE130" i="17"/>
  <c r="T130" i="17"/>
  <c r="R130" i="17"/>
  <c r="P130" i="17"/>
  <c r="BI129" i="17"/>
  <c r="BH129" i="17"/>
  <c r="BG129" i="17"/>
  <c r="BE129" i="17"/>
  <c r="T129" i="17"/>
  <c r="R129" i="17"/>
  <c r="P129" i="17"/>
  <c r="BI128" i="17"/>
  <c r="BH128" i="17"/>
  <c r="BG128" i="17"/>
  <c r="BE128" i="17"/>
  <c r="T128" i="17"/>
  <c r="R128" i="17"/>
  <c r="P128" i="17"/>
  <c r="BI127" i="17"/>
  <c r="BH127" i="17"/>
  <c r="BG127" i="17"/>
  <c r="BE127" i="17"/>
  <c r="T127" i="17"/>
  <c r="R127" i="17"/>
  <c r="P127" i="17"/>
  <c r="BI125" i="17"/>
  <c r="BH125" i="17"/>
  <c r="BG125" i="17"/>
  <c r="BE125" i="17"/>
  <c r="T125" i="17"/>
  <c r="R125" i="17"/>
  <c r="P125" i="17"/>
  <c r="BI124" i="17"/>
  <c r="BH124" i="17"/>
  <c r="BG124" i="17"/>
  <c r="BE124" i="17"/>
  <c r="T124" i="17"/>
  <c r="R124" i="17"/>
  <c r="P124" i="17"/>
  <c r="BI123" i="17"/>
  <c r="BH123" i="17"/>
  <c r="BG123" i="17"/>
  <c r="BE123" i="17"/>
  <c r="T123" i="17"/>
  <c r="R123" i="17"/>
  <c r="P123" i="17"/>
  <c r="BI122" i="17"/>
  <c r="BH122" i="17"/>
  <c r="BG122" i="17"/>
  <c r="BE122" i="17"/>
  <c r="T122" i="17"/>
  <c r="R122" i="17"/>
  <c r="P122" i="17"/>
  <c r="BI121" i="17"/>
  <c r="BH121" i="17"/>
  <c r="BG121" i="17"/>
  <c r="BE121" i="17"/>
  <c r="T121" i="17"/>
  <c r="R121" i="17"/>
  <c r="P121" i="17"/>
  <c r="BI120" i="17"/>
  <c r="BH120" i="17"/>
  <c r="BG120" i="17"/>
  <c r="BE120" i="17"/>
  <c r="T120" i="17"/>
  <c r="R120" i="17"/>
  <c r="P120" i="17"/>
  <c r="BI119" i="17"/>
  <c r="BH119" i="17"/>
  <c r="BG119" i="17"/>
  <c r="BE119" i="17"/>
  <c r="T119" i="17"/>
  <c r="R119" i="17"/>
  <c r="P119" i="17"/>
  <c r="BI118" i="17"/>
  <c r="BH118" i="17"/>
  <c r="BG118" i="17"/>
  <c r="BE118" i="17"/>
  <c r="T118" i="17"/>
  <c r="R118" i="17"/>
  <c r="P118" i="17"/>
  <c r="BI117" i="17"/>
  <c r="BH117" i="17"/>
  <c r="BG117" i="17"/>
  <c r="BE117" i="17"/>
  <c r="T117" i="17"/>
  <c r="R117" i="17"/>
  <c r="P117" i="17"/>
  <c r="BI115" i="17"/>
  <c r="BH115" i="17"/>
  <c r="BG115" i="17"/>
  <c r="BE115" i="17"/>
  <c r="T115" i="17"/>
  <c r="R115" i="17"/>
  <c r="P115" i="17"/>
  <c r="BI114" i="17"/>
  <c r="BH114" i="17"/>
  <c r="BG114" i="17"/>
  <c r="BE114" i="17"/>
  <c r="T114" i="17"/>
  <c r="R114" i="17"/>
  <c r="P114" i="17"/>
  <c r="BI113" i="17"/>
  <c r="BH113" i="17"/>
  <c r="BG113" i="17"/>
  <c r="BE113" i="17"/>
  <c r="T113" i="17"/>
  <c r="R113" i="17"/>
  <c r="P113" i="17"/>
  <c r="BI112" i="17"/>
  <c r="BH112" i="17"/>
  <c r="BG112" i="17"/>
  <c r="BE112" i="17"/>
  <c r="T112" i="17"/>
  <c r="R112" i="17"/>
  <c r="P112" i="17"/>
  <c r="BI111" i="17"/>
  <c r="BH111" i="17"/>
  <c r="BG111" i="17"/>
  <c r="BE111" i="17"/>
  <c r="T111" i="17"/>
  <c r="R111" i="17"/>
  <c r="P111" i="17"/>
  <c r="BI110" i="17"/>
  <c r="BH110" i="17"/>
  <c r="BG110" i="17"/>
  <c r="BE110" i="17"/>
  <c r="T110" i="17"/>
  <c r="R110" i="17"/>
  <c r="P110" i="17"/>
  <c r="BI109" i="17"/>
  <c r="BH109" i="17"/>
  <c r="BG109" i="17"/>
  <c r="BE109" i="17"/>
  <c r="T109" i="17"/>
  <c r="R109" i="17"/>
  <c r="P109" i="17"/>
  <c r="F99" i="17"/>
  <c r="E97" i="17"/>
  <c r="F56" i="17"/>
  <c r="E54" i="17"/>
  <c r="J26" i="17"/>
  <c r="E26" i="17"/>
  <c r="J102" i="17" s="1"/>
  <c r="J25" i="17"/>
  <c r="J23" i="17"/>
  <c r="E23" i="17"/>
  <c r="J101" i="17"/>
  <c r="J22" i="17"/>
  <c r="J20" i="17"/>
  <c r="E20" i="17"/>
  <c r="F59" i="17"/>
  <c r="J19" i="17"/>
  <c r="J17" i="17"/>
  <c r="E17" i="17"/>
  <c r="F101" i="17" s="1"/>
  <c r="J16" i="17"/>
  <c r="J14" i="17"/>
  <c r="J99" i="17"/>
  <c r="E7" i="17"/>
  <c r="E50" i="17" s="1"/>
  <c r="J39" i="16"/>
  <c r="J38" i="16"/>
  <c r="AY73" i="1"/>
  <c r="J37" i="16"/>
  <c r="AX73" i="1" s="1"/>
  <c r="BI392" i="16"/>
  <c r="BH392" i="16"/>
  <c r="BG392" i="16"/>
  <c r="BE392" i="16"/>
  <c r="T392" i="16"/>
  <c r="T391" i="16"/>
  <c r="R392" i="16"/>
  <c r="R391" i="16" s="1"/>
  <c r="P392" i="16"/>
  <c r="P391" i="16"/>
  <c r="BI389" i="16"/>
  <c r="BH389" i="16"/>
  <c r="BG389" i="16"/>
  <c r="BE389" i="16"/>
  <c r="T389" i="16"/>
  <c r="R389" i="16"/>
  <c r="P389" i="16"/>
  <c r="BI386" i="16"/>
  <c r="BH386" i="16"/>
  <c r="BG386" i="16"/>
  <c r="BE386" i="16"/>
  <c r="T386" i="16"/>
  <c r="R386" i="16"/>
  <c r="P386" i="16"/>
  <c r="BI377" i="16"/>
  <c r="BH377" i="16"/>
  <c r="BG377" i="16"/>
  <c r="BE377" i="16"/>
  <c r="T377" i="16"/>
  <c r="R377" i="16"/>
  <c r="P377" i="16"/>
  <c r="BI374" i="16"/>
  <c r="BH374" i="16"/>
  <c r="BG374" i="16"/>
  <c r="BE374" i="16"/>
  <c r="T374" i="16"/>
  <c r="R374" i="16"/>
  <c r="P374" i="16"/>
  <c r="BI371" i="16"/>
  <c r="BH371" i="16"/>
  <c r="BG371" i="16"/>
  <c r="BE371" i="16"/>
  <c r="T371" i="16"/>
  <c r="R371" i="16"/>
  <c r="P371" i="16"/>
  <c r="BI368" i="16"/>
  <c r="BH368" i="16"/>
  <c r="BG368" i="16"/>
  <c r="BE368" i="16"/>
  <c r="T368" i="16"/>
  <c r="R368" i="16"/>
  <c r="P368" i="16"/>
  <c r="BI365" i="16"/>
  <c r="BH365" i="16"/>
  <c r="BG365" i="16"/>
  <c r="BE365" i="16"/>
  <c r="T365" i="16"/>
  <c r="R365" i="16"/>
  <c r="P365" i="16"/>
  <c r="BI362" i="16"/>
  <c r="BH362" i="16"/>
  <c r="BG362" i="16"/>
  <c r="BE362" i="16"/>
  <c r="T362" i="16"/>
  <c r="R362" i="16"/>
  <c r="P362" i="16"/>
  <c r="BI360" i="16"/>
  <c r="BH360" i="16"/>
  <c r="BG360" i="16"/>
  <c r="BE360" i="16"/>
  <c r="T360" i="16"/>
  <c r="R360" i="16"/>
  <c r="P360" i="16"/>
  <c r="BI357" i="16"/>
  <c r="BH357" i="16"/>
  <c r="BG357" i="16"/>
  <c r="BE357" i="16"/>
  <c r="T357" i="16"/>
  <c r="R357" i="16"/>
  <c r="P357" i="16"/>
  <c r="BI354" i="16"/>
  <c r="BH354" i="16"/>
  <c r="BG354" i="16"/>
  <c r="BE354" i="16"/>
  <c r="T354" i="16"/>
  <c r="R354" i="16"/>
  <c r="P354" i="16"/>
  <c r="BI351" i="16"/>
  <c r="BH351" i="16"/>
  <c r="BG351" i="16"/>
  <c r="BE351" i="16"/>
  <c r="T351" i="16"/>
  <c r="R351" i="16"/>
  <c r="P351" i="16"/>
  <c r="BI348" i="16"/>
  <c r="BH348" i="16"/>
  <c r="BG348" i="16"/>
  <c r="BE348" i="16"/>
  <c r="T348" i="16"/>
  <c r="R348" i="16"/>
  <c r="P348" i="16"/>
  <c r="BI345" i="16"/>
  <c r="BH345" i="16"/>
  <c r="BG345" i="16"/>
  <c r="BE345" i="16"/>
  <c r="T345" i="16"/>
  <c r="R345" i="16"/>
  <c r="P345" i="16"/>
  <c r="BI342" i="16"/>
  <c r="BH342" i="16"/>
  <c r="BG342" i="16"/>
  <c r="BE342" i="16"/>
  <c r="T342" i="16"/>
  <c r="R342" i="16"/>
  <c r="P342" i="16"/>
  <c r="BI340" i="16"/>
  <c r="BH340" i="16"/>
  <c r="BG340" i="16"/>
  <c r="BE340" i="16"/>
  <c r="T340" i="16"/>
  <c r="R340" i="16"/>
  <c r="P340" i="16"/>
  <c r="BI334" i="16"/>
  <c r="BH334" i="16"/>
  <c r="BG334" i="16"/>
  <c r="BE334" i="16"/>
  <c r="T334" i="16"/>
  <c r="R334" i="16"/>
  <c r="P334" i="16"/>
  <c r="BI332" i="16"/>
  <c r="BH332" i="16"/>
  <c r="BG332" i="16"/>
  <c r="BE332" i="16"/>
  <c r="T332" i="16"/>
  <c r="R332" i="16"/>
  <c r="P332" i="16"/>
  <c r="BI329" i="16"/>
  <c r="BH329" i="16"/>
  <c r="BG329" i="16"/>
  <c r="BE329" i="16"/>
  <c r="T329" i="16"/>
  <c r="R329" i="16"/>
  <c r="P329" i="16"/>
  <c r="BI327" i="16"/>
  <c r="BH327" i="16"/>
  <c r="BG327" i="16"/>
  <c r="BE327" i="16"/>
  <c r="T327" i="16"/>
  <c r="R327" i="16"/>
  <c r="P327" i="16"/>
  <c r="BI324" i="16"/>
  <c r="BH324" i="16"/>
  <c r="BG324" i="16"/>
  <c r="BE324" i="16"/>
  <c r="T324" i="16"/>
  <c r="R324" i="16"/>
  <c r="P324" i="16"/>
  <c r="BI322" i="16"/>
  <c r="BH322" i="16"/>
  <c r="BG322" i="16"/>
  <c r="BE322" i="16"/>
  <c r="T322" i="16"/>
  <c r="R322" i="16"/>
  <c r="P322" i="16"/>
  <c r="BI319" i="16"/>
  <c r="BH319" i="16"/>
  <c r="BG319" i="16"/>
  <c r="BE319" i="16"/>
  <c r="T319" i="16"/>
  <c r="R319" i="16"/>
  <c r="P319" i="16"/>
  <c r="BI316" i="16"/>
  <c r="BH316" i="16"/>
  <c r="BG316" i="16"/>
  <c r="BE316" i="16"/>
  <c r="T316" i="16"/>
  <c r="R316" i="16"/>
  <c r="P316" i="16"/>
  <c r="BI306" i="16"/>
  <c r="BH306" i="16"/>
  <c r="BG306" i="16"/>
  <c r="BE306" i="16"/>
  <c r="T306" i="16"/>
  <c r="R306" i="16"/>
  <c r="P306" i="16"/>
  <c r="BI300" i="16"/>
  <c r="BH300" i="16"/>
  <c r="BG300" i="16"/>
  <c r="BE300" i="16"/>
  <c r="T300" i="16"/>
  <c r="R300" i="16"/>
  <c r="P300" i="16"/>
  <c r="BI293" i="16"/>
  <c r="BH293" i="16"/>
  <c r="BG293" i="16"/>
  <c r="BE293" i="16"/>
  <c r="T293" i="16"/>
  <c r="R293" i="16"/>
  <c r="P293" i="16"/>
  <c r="BI281" i="16"/>
  <c r="BH281" i="16"/>
  <c r="BG281" i="16"/>
  <c r="BE281" i="16"/>
  <c r="T281" i="16"/>
  <c r="R281" i="16"/>
  <c r="P281" i="16"/>
  <c r="BI278" i="16"/>
  <c r="BH278" i="16"/>
  <c r="BG278" i="16"/>
  <c r="BE278" i="16"/>
  <c r="T278" i="16"/>
  <c r="R278" i="16"/>
  <c r="P278" i="16"/>
  <c r="BI276" i="16"/>
  <c r="BH276" i="16"/>
  <c r="BG276" i="16"/>
  <c r="BE276" i="16"/>
  <c r="T276" i="16"/>
  <c r="R276" i="16"/>
  <c r="P276" i="16"/>
  <c r="BI273" i="16"/>
  <c r="BH273" i="16"/>
  <c r="BG273" i="16"/>
  <c r="BE273" i="16"/>
  <c r="T273" i="16"/>
  <c r="R273" i="16"/>
  <c r="P273" i="16"/>
  <c r="BI271" i="16"/>
  <c r="BH271" i="16"/>
  <c r="BG271" i="16"/>
  <c r="BE271" i="16"/>
  <c r="T271" i="16"/>
  <c r="R271" i="16"/>
  <c r="P271" i="16"/>
  <c r="BI268" i="16"/>
  <c r="BH268" i="16"/>
  <c r="BG268" i="16"/>
  <c r="BE268" i="16"/>
  <c r="T268" i="16"/>
  <c r="R268" i="16"/>
  <c r="P268" i="16"/>
  <c r="BI264" i="16"/>
  <c r="BH264" i="16"/>
  <c r="BG264" i="16"/>
  <c r="BE264" i="16"/>
  <c r="T264" i="16"/>
  <c r="T263" i="16" s="1"/>
  <c r="R264" i="16"/>
  <c r="R263" i="16"/>
  <c r="P264" i="16"/>
  <c r="P263" i="16"/>
  <c r="BI261" i="16"/>
  <c r="BH261" i="16"/>
  <c r="BG261" i="16"/>
  <c r="BE261" i="16"/>
  <c r="T261" i="16"/>
  <c r="R261" i="16"/>
  <c r="P261" i="16"/>
  <c r="BI258" i="16"/>
  <c r="BH258" i="16"/>
  <c r="BG258" i="16"/>
  <c r="BE258" i="16"/>
  <c r="T258" i="16"/>
  <c r="R258" i="16"/>
  <c r="P258" i="16"/>
  <c r="BI255" i="16"/>
  <c r="BH255" i="16"/>
  <c r="BG255" i="16"/>
  <c r="BE255" i="16"/>
  <c r="T255" i="16"/>
  <c r="R255" i="16"/>
  <c r="P255" i="16"/>
  <c r="BI248" i="16"/>
  <c r="BH248" i="16"/>
  <c r="BG248" i="16"/>
  <c r="BE248" i="16"/>
  <c r="T248" i="16"/>
  <c r="R248" i="16"/>
  <c r="P248" i="16"/>
  <c r="BI245" i="16"/>
  <c r="BH245" i="16"/>
  <c r="BG245" i="16"/>
  <c r="BE245" i="16"/>
  <c r="T245" i="16"/>
  <c r="R245" i="16"/>
  <c r="P245" i="16"/>
  <c r="BI243" i="16"/>
  <c r="BH243" i="16"/>
  <c r="BG243" i="16"/>
  <c r="BE243" i="16"/>
  <c r="T243" i="16"/>
  <c r="R243" i="16"/>
  <c r="P243" i="16"/>
  <c r="BI241" i="16"/>
  <c r="BH241" i="16"/>
  <c r="BG241" i="16"/>
  <c r="BE241" i="16"/>
  <c r="T241" i="16"/>
  <c r="R241" i="16"/>
  <c r="P241" i="16"/>
  <c r="BI239" i="16"/>
  <c r="BH239" i="16"/>
  <c r="BG239" i="16"/>
  <c r="BE239" i="16"/>
  <c r="T239" i="16"/>
  <c r="R239" i="16"/>
  <c r="P239" i="16"/>
  <c r="BI233" i="16"/>
  <c r="BH233" i="16"/>
  <c r="BG233" i="16"/>
  <c r="BE233" i="16"/>
  <c r="T233" i="16"/>
  <c r="R233" i="16"/>
  <c r="P233" i="16"/>
  <c r="BI222" i="16"/>
  <c r="BH222" i="16"/>
  <c r="BG222" i="16"/>
  <c r="BE222" i="16"/>
  <c r="T222" i="16"/>
  <c r="R222" i="16"/>
  <c r="P222" i="16"/>
  <c r="BI214" i="16"/>
  <c r="BH214" i="16"/>
  <c r="BG214" i="16"/>
  <c r="BE214" i="16"/>
  <c r="T214" i="16"/>
  <c r="R214" i="16"/>
  <c r="P214" i="16"/>
  <c r="BI211" i="16"/>
  <c r="BH211" i="16"/>
  <c r="BG211" i="16"/>
  <c r="BE211" i="16"/>
  <c r="T211" i="16"/>
  <c r="R211" i="16"/>
  <c r="P211" i="16"/>
  <c r="BI208" i="16"/>
  <c r="BH208" i="16"/>
  <c r="BG208" i="16"/>
  <c r="BE208" i="16"/>
  <c r="T208" i="16"/>
  <c r="R208" i="16"/>
  <c r="P208" i="16"/>
  <c r="BI206" i="16"/>
  <c r="BH206" i="16"/>
  <c r="BG206" i="16"/>
  <c r="BE206" i="16"/>
  <c r="T206" i="16"/>
  <c r="R206" i="16"/>
  <c r="P206" i="16"/>
  <c r="BI204" i="16"/>
  <c r="BH204" i="16"/>
  <c r="BG204" i="16"/>
  <c r="BE204" i="16"/>
  <c r="T204" i="16"/>
  <c r="R204" i="16"/>
  <c r="P204" i="16"/>
  <c r="BI201" i="16"/>
  <c r="BH201" i="16"/>
  <c r="BG201" i="16"/>
  <c r="BE201" i="16"/>
  <c r="T201" i="16"/>
  <c r="R201" i="16"/>
  <c r="P201" i="16"/>
  <c r="BI197" i="16"/>
  <c r="BH197" i="16"/>
  <c r="BG197" i="16"/>
  <c r="BE197" i="16"/>
  <c r="T197" i="16"/>
  <c r="R197" i="16"/>
  <c r="P197" i="16"/>
  <c r="BI190" i="16"/>
  <c r="BH190" i="16"/>
  <c r="BG190" i="16"/>
  <c r="BE190" i="16"/>
  <c r="T190" i="16"/>
  <c r="R190" i="16"/>
  <c r="P190" i="16"/>
  <c r="BI188" i="16"/>
  <c r="BH188" i="16"/>
  <c r="BG188" i="16"/>
  <c r="BE188" i="16"/>
  <c r="T188" i="16"/>
  <c r="R188" i="16"/>
  <c r="P188" i="16"/>
  <c r="BI183" i="16"/>
  <c r="BH183" i="16"/>
  <c r="BG183" i="16"/>
  <c r="BE183" i="16"/>
  <c r="T183" i="16"/>
  <c r="R183" i="16"/>
  <c r="P183" i="16"/>
  <c r="BI181" i="16"/>
  <c r="BH181" i="16"/>
  <c r="BG181" i="16"/>
  <c r="BE181" i="16"/>
  <c r="T181" i="16"/>
  <c r="R181" i="16"/>
  <c r="P181" i="16"/>
  <c r="BI177" i="16"/>
  <c r="BH177" i="16"/>
  <c r="BG177" i="16"/>
  <c r="BE177" i="16"/>
  <c r="T177" i="16"/>
  <c r="R177" i="16"/>
  <c r="P177" i="16"/>
  <c r="BI176" i="16"/>
  <c r="BH176" i="16"/>
  <c r="BG176" i="16"/>
  <c r="BE176" i="16"/>
  <c r="T176" i="16"/>
  <c r="R176" i="16"/>
  <c r="P176" i="16"/>
  <c r="BI173" i="16"/>
  <c r="BH173" i="16"/>
  <c r="BG173" i="16"/>
  <c r="BE173" i="16"/>
  <c r="T173" i="16"/>
  <c r="R173" i="16"/>
  <c r="P173" i="16"/>
  <c r="BI170" i="16"/>
  <c r="BH170" i="16"/>
  <c r="BG170" i="16"/>
  <c r="BE170" i="16"/>
  <c r="T170" i="16"/>
  <c r="R170" i="16"/>
  <c r="P170" i="16"/>
  <c r="BI169" i="16"/>
  <c r="BH169" i="16"/>
  <c r="BG169" i="16"/>
  <c r="BE169" i="16"/>
  <c r="T169" i="16"/>
  <c r="R169" i="16"/>
  <c r="P169" i="16"/>
  <c r="BI165" i="16"/>
  <c r="BH165" i="16"/>
  <c r="BG165" i="16"/>
  <c r="BE165" i="16"/>
  <c r="T165" i="16"/>
  <c r="R165" i="16"/>
  <c r="P165" i="16"/>
  <c r="BI163" i="16"/>
  <c r="BH163" i="16"/>
  <c r="BG163" i="16"/>
  <c r="BE163" i="16"/>
  <c r="T163" i="16"/>
  <c r="R163" i="16"/>
  <c r="P163" i="16"/>
  <c r="BI159" i="16"/>
  <c r="BH159" i="16"/>
  <c r="BG159" i="16"/>
  <c r="BE159" i="16"/>
  <c r="T159" i="16"/>
  <c r="R159" i="16"/>
  <c r="P159" i="16"/>
  <c r="BI156" i="16"/>
  <c r="BH156" i="16"/>
  <c r="BG156" i="16"/>
  <c r="BE156" i="16"/>
  <c r="T156" i="16"/>
  <c r="R156" i="16"/>
  <c r="P156" i="16"/>
  <c r="BI153" i="16"/>
  <c r="BH153" i="16"/>
  <c r="BG153" i="16"/>
  <c r="BE153" i="16"/>
  <c r="T153" i="16"/>
  <c r="R153" i="16"/>
  <c r="P153" i="16"/>
  <c r="BI151" i="16"/>
  <c r="BH151" i="16"/>
  <c r="BG151" i="16"/>
  <c r="BE151" i="16"/>
  <c r="T151" i="16"/>
  <c r="R151" i="16"/>
  <c r="P151" i="16"/>
  <c r="BI146" i="16"/>
  <c r="BH146" i="16"/>
  <c r="BG146" i="16"/>
  <c r="BE146" i="16"/>
  <c r="T146" i="16"/>
  <c r="R146" i="16"/>
  <c r="P146" i="16"/>
  <c r="BI145" i="16"/>
  <c r="BH145" i="16"/>
  <c r="BG145" i="16"/>
  <c r="BE145" i="16"/>
  <c r="T145" i="16"/>
  <c r="R145" i="16"/>
  <c r="P145" i="16"/>
  <c r="BI142" i="16"/>
  <c r="BH142" i="16"/>
  <c r="BG142" i="16"/>
  <c r="BE142" i="16"/>
  <c r="T142" i="16"/>
  <c r="R142" i="16"/>
  <c r="P142" i="16"/>
  <c r="BI141" i="16"/>
  <c r="BH141" i="16"/>
  <c r="BG141" i="16"/>
  <c r="BE141" i="16"/>
  <c r="T141" i="16"/>
  <c r="R141" i="16"/>
  <c r="P141" i="16"/>
  <c r="BI135" i="16"/>
  <c r="BH135" i="16"/>
  <c r="BG135" i="16"/>
  <c r="BE135" i="16"/>
  <c r="T135" i="16"/>
  <c r="R135" i="16"/>
  <c r="P135" i="16"/>
  <c r="BI133" i="16"/>
  <c r="BH133" i="16"/>
  <c r="BG133" i="16"/>
  <c r="BE133" i="16"/>
  <c r="T133" i="16"/>
  <c r="R133" i="16"/>
  <c r="P133" i="16"/>
  <c r="BI130" i="16"/>
  <c r="BH130" i="16"/>
  <c r="BG130" i="16"/>
  <c r="BE130" i="16"/>
  <c r="T130" i="16"/>
  <c r="R130" i="16"/>
  <c r="P130" i="16"/>
  <c r="BI128" i="16"/>
  <c r="BH128" i="16"/>
  <c r="BG128" i="16"/>
  <c r="BE128" i="16"/>
  <c r="T128" i="16"/>
  <c r="R128" i="16"/>
  <c r="P128" i="16"/>
  <c r="BI125" i="16"/>
  <c r="BH125" i="16"/>
  <c r="BG125" i="16"/>
  <c r="BE125" i="16"/>
  <c r="T125" i="16"/>
  <c r="R125" i="16"/>
  <c r="P125" i="16"/>
  <c r="BI120" i="16"/>
  <c r="BH120" i="16"/>
  <c r="BG120" i="16"/>
  <c r="BE120" i="16"/>
  <c r="T120" i="16"/>
  <c r="R120" i="16"/>
  <c r="P120" i="16"/>
  <c r="BI118" i="16"/>
  <c r="BH118" i="16"/>
  <c r="BG118" i="16"/>
  <c r="BE118" i="16"/>
  <c r="T118" i="16"/>
  <c r="R118" i="16"/>
  <c r="P118" i="16"/>
  <c r="BI113" i="16"/>
  <c r="BH113" i="16"/>
  <c r="BG113" i="16"/>
  <c r="BE113" i="16"/>
  <c r="T113" i="16"/>
  <c r="R113" i="16"/>
  <c r="P113" i="16"/>
  <c r="BI107" i="16"/>
  <c r="BH107" i="16"/>
  <c r="BG107" i="16"/>
  <c r="BE107" i="16"/>
  <c r="T107" i="16"/>
  <c r="R107" i="16"/>
  <c r="P107" i="16"/>
  <c r="BI103" i="16"/>
  <c r="BH103" i="16"/>
  <c r="BG103" i="16"/>
  <c r="BE103" i="16"/>
  <c r="T103" i="16"/>
  <c r="T102" i="16" s="1"/>
  <c r="R103" i="16"/>
  <c r="R102" i="16"/>
  <c r="P103" i="16"/>
  <c r="P102" i="16" s="1"/>
  <c r="J97" i="16"/>
  <c r="J96" i="16"/>
  <c r="F96" i="16"/>
  <c r="F94" i="16"/>
  <c r="E92" i="16"/>
  <c r="J59" i="16"/>
  <c r="J58" i="16"/>
  <c r="F58" i="16"/>
  <c r="F56" i="16"/>
  <c r="E54" i="16"/>
  <c r="J20" i="16"/>
  <c r="E20" i="16"/>
  <c r="F59" i="16"/>
  <c r="J19" i="16"/>
  <c r="J14" i="16"/>
  <c r="J56" i="16" s="1"/>
  <c r="E7" i="16"/>
  <c r="E50" i="16"/>
  <c r="J39" i="15"/>
  <c r="J38" i="15"/>
  <c r="AY72" i="1"/>
  <c r="J37" i="15"/>
  <c r="AX72" i="1"/>
  <c r="BI228" i="15"/>
  <c r="BH228" i="15"/>
  <c r="BG228" i="15"/>
  <c r="BE228" i="15"/>
  <c r="T228" i="15"/>
  <c r="T227" i="15"/>
  <c r="R228" i="15"/>
  <c r="R227" i="15" s="1"/>
  <c r="P228" i="15"/>
  <c r="P227" i="15"/>
  <c r="BI225" i="15"/>
  <c r="BH225" i="15"/>
  <c r="BG225" i="15"/>
  <c r="BE225" i="15"/>
  <c r="T225" i="15"/>
  <c r="T224" i="15" s="1"/>
  <c r="R225" i="15"/>
  <c r="R224" i="15"/>
  <c r="P225" i="15"/>
  <c r="P224" i="15" s="1"/>
  <c r="BI222" i="15"/>
  <c r="BH222" i="15"/>
  <c r="BG222" i="15"/>
  <c r="BE222" i="15"/>
  <c r="T222" i="15"/>
  <c r="R222" i="15"/>
  <c r="P222" i="15"/>
  <c r="BI220" i="15"/>
  <c r="BH220" i="15"/>
  <c r="BG220" i="15"/>
  <c r="BE220" i="15"/>
  <c r="T220" i="15"/>
  <c r="R220" i="15"/>
  <c r="P220" i="15"/>
  <c r="BI217" i="15"/>
  <c r="BH217" i="15"/>
  <c r="BG217" i="15"/>
  <c r="BE217" i="15"/>
  <c r="T217" i="15"/>
  <c r="R217" i="15"/>
  <c r="P217" i="15"/>
  <c r="BI216" i="15"/>
  <c r="BH216" i="15"/>
  <c r="BG216" i="15"/>
  <c r="BE216" i="15"/>
  <c r="T216" i="15"/>
  <c r="R216" i="15"/>
  <c r="P216" i="15"/>
  <c r="BI213" i="15"/>
  <c r="BH213" i="15"/>
  <c r="BG213" i="15"/>
  <c r="BE213" i="15"/>
  <c r="T213" i="15"/>
  <c r="R213" i="15"/>
  <c r="P213" i="15"/>
  <c r="BI210" i="15"/>
  <c r="BH210" i="15"/>
  <c r="BG210" i="15"/>
  <c r="BE210" i="15"/>
  <c r="T210" i="15"/>
  <c r="R210" i="15"/>
  <c r="P210" i="15"/>
  <c r="BI207" i="15"/>
  <c r="BH207" i="15"/>
  <c r="BG207" i="15"/>
  <c r="BE207" i="15"/>
  <c r="T207" i="15"/>
  <c r="R207" i="15"/>
  <c r="P207" i="15"/>
  <c r="BI204" i="15"/>
  <c r="BH204" i="15"/>
  <c r="BG204" i="15"/>
  <c r="BE204" i="15"/>
  <c r="T204" i="15"/>
  <c r="R204" i="15"/>
  <c r="P204" i="15"/>
  <c r="BI201" i="15"/>
  <c r="BH201" i="15"/>
  <c r="BG201" i="15"/>
  <c r="BE201" i="15"/>
  <c r="T201" i="15"/>
  <c r="R201" i="15"/>
  <c r="P201" i="15"/>
  <c r="BI198" i="15"/>
  <c r="BH198" i="15"/>
  <c r="BG198" i="15"/>
  <c r="BE198" i="15"/>
  <c r="T198" i="15"/>
  <c r="R198" i="15"/>
  <c r="P198" i="15"/>
  <c r="BI196" i="15"/>
  <c r="BH196" i="15"/>
  <c r="BG196" i="15"/>
  <c r="BE196" i="15"/>
  <c r="T196" i="15"/>
  <c r="R196" i="15"/>
  <c r="P196" i="15"/>
  <c r="BI194" i="15"/>
  <c r="BH194" i="15"/>
  <c r="BG194" i="15"/>
  <c r="BE194" i="15"/>
  <c r="T194" i="15"/>
  <c r="R194" i="15"/>
  <c r="P194" i="15"/>
  <c r="BI192" i="15"/>
  <c r="BH192" i="15"/>
  <c r="BG192" i="15"/>
  <c r="BE192" i="15"/>
  <c r="T192" i="15"/>
  <c r="R192" i="15"/>
  <c r="P192" i="15"/>
  <c r="BI189" i="15"/>
  <c r="BH189" i="15"/>
  <c r="BG189" i="15"/>
  <c r="BE189" i="15"/>
  <c r="T189" i="15"/>
  <c r="R189" i="15"/>
  <c r="P189" i="15"/>
  <c r="BI187" i="15"/>
  <c r="BH187" i="15"/>
  <c r="BG187" i="15"/>
  <c r="BE187" i="15"/>
  <c r="T187" i="15"/>
  <c r="R187" i="15"/>
  <c r="P187" i="15"/>
  <c r="BI185" i="15"/>
  <c r="BH185" i="15"/>
  <c r="BG185" i="15"/>
  <c r="BE185" i="15"/>
  <c r="T185" i="15"/>
  <c r="R185" i="15"/>
  <c r="P185" i="15"/>
  <c r="BI182" i="15"/>
  <c r="BH182" i="15"/>
  <c r="BG182" i="15"/>
  <c r="BE182" i="15"/>
  <c r="T182" i="15"/>
  <c r="R182" i="15"/>
  <c r="P182" i="15"/>
  <c r="BI180" i="15"/>
  <c r="BH180" i="15"/>
  <c r="BG180" i="15"/>
  <c r="BE180" i="15"/>
  <c r="T180" i="15"/>
  <c r="R180" i="15"/>
  <c r="P180" i="15"/>
  <c r="BI177" i="15"/>
  <c r="BH177" i="15"/>
  <c r="BG177" i="15"/>
  <c r="BE177" i="15"/>
  <c r="T177" i="15"/>
  <c r="R177" i="15"/>
  <c r="P177" i="15"/>
  <c r="BI175" i="15"/>
  <c r="BH175" i="15"/>
  <c r="BG175" i="15"/>
  <c r="BE175" i="15"/>
  <c r="T175" i="15"/>
  <c r="R175" i="15"/>
  <c r="P175" i="15"/>
  <c r="BI171" i="15"/>
  <c r="BH171" i="15"/>
  <c r="BG171" i="15"/>
  <c r="BE171" i="15"/>
  <c r="T171" i="15"/>
  <c r="R171" i="15"/>
  <c r="P171" i="15"/>
  <c r="BI168" i="15"/>
  <c r="BH168" i="15"/>
  <c r="BG168" i="15"/>
  <c r="BE168" i="15"/>
  <c r="T168" i="15"/>
  <c r="R168" i="15"/>
  <c r="P168" i="15"/>
  <c r="BI166" i="15"/>
  <c r="BH166" i="15"/>
  <c r="BG166" i="15"/>
  <c r="BE166" i="15"/>
  <c r="T166" i="15"/>
  <c r="R166" i="15"/>
  <c r="P166" i="15"/>
  <c r="BI163" i="15"/>
  <c r="BH163" i="15"/>
  <c r="BG163" i="15"/>
  <c r="BE163" i="15"/>
  <c r="T163" i="15"/>
  <c r="R163" i="15"/>
  <c r="P163" i="15"/>
  <c r="BI161" i="15"/>
  <c r="BH161" i="15"/>
  <c r="BG161" i="15"/>
  <c r="BE161" i="15"/>
  <c r="T161" i="15"/>
  <c r="R161" i="15"/>
  <c r="P161" i="15"/>
  <c r="BI158" i="15"/>
  <c r="BH158" i="15"/>
  <c r="BG158" i="15"/>
  <c r="BE158" i="15"/>
  <c r="T158" i="15"/>
  <c r="R158" i="15"/>
  <c r="P158" i="15"/>
  <c r="BI156" i="15"/>
  <c r="BH156" i="15"/>
  <c r="BG156" i="15"/>
  <c r="BE156" i="15"/>
  <c r="T156" i="15"/>
  <c r="R156" i="15"/>
  <c r="P156" i="15"/>
  <c r="BI153" i="15"/>
  <c r="BH153" i="15"/>
  <c r="BG153" i="15"/>
  <c r="BE153" i="15"/>
  <c r="T153" i="15"/>
  <c r="R153" i="15"/>
  <c r="P153" i="15"/>
  <c r="BI151" i="15"/>
  <c r="BH151" i="15"/>
  <c r="BG151" i="15"/>
  <c r="BE151" i="15"/>
  <c r="T151" i="15"/>
  <c r="R151" i="15"/>
  <c r="P151" i="15"/>
  <c r="BI148" i="15"/>
  <c r="BH148" i="15"/>
  <c r="BG148" i="15"/>
  <c r="BE148" i="15"/>
  <c r="T148" i="15"/>
  <c r="R148" i="15"/>
  <c r="P148" i="15"/>
  <c r="BI146" i="15"/>
  <c r="BH146" i="15"/>
  <c r="BG146" i="15"/>
  <c r="BE146" i="15"/>
  <c r="T146" i="15"/>
  <c r="R146" i="15"/>
  <c r="P146" i="15"/>
  <c r="BI143" i="15"/>
  <c r="BH143" i="15"/>
  <c r="BG143" i="15"/>
  <c r="BE143" i="15"/>
  <c r="T143" i="15"/>
  <c r="R143" i="15"/>
  <c r="P143" i="15"/>
  <c r="BI141" i="15"/>
  <c r="BH141" i="15"/>
  <c r="BG141" i="15"/>
  <c r="BE141" i="15"/>
  <c r="T141" i="15"/>
  <c r="R141" i="15"/>
  <c r="P141" i="15"/>
  <c r="BI138" i="15"/>
  <c r="BH138" i="15"/>
  <c r="BG138" i="15"/>
  <c r="BE138" i="15"/>
  <c r="T138" i="15"/>
  <c r="R138" i="15"/>
  <c r="P138" i="15"/>
  <c r="BI136" i="15"/>
  <c r="BH136" i="15"/>
  <c r="BG136" i="15"/>
  <c r="BE136" i="15"/>
  <c r="T136" i="15"/>
  <c r="R136" i="15"/>
  <c r="P136" i="15"/>
  <c r="BI133" i="15"/>
  <c r="BH133" i="15"/>
  <c r="BG133" i="15"/>
  <c r="BE133" i="15"/>
  <c r="T133" i="15"/>
  <c r="R133" i="15"/>
  <c r="P133" i="15"/>
  <c r="BI130" i="15"/>
  <c r="BH130" i="15"/>
  <c r="BG130" i="15"/>
  <c r="BE130" i="15"/>
  <c r="T130" i="15"/>
  <c r="R130" i="15"/>
  <c r="P130" i="15"/>
  <c r="BI127" i="15"/>
  <c r="BH127" i="15"/>
  <c r="BG127" i="15"/>
  <c r="BE127" i="15"/>
  <c r="T127" i="15"/>
  <c r="R127" i="15"/>
  <c r="P127" i="15"/>
  <c r="BI126" i="15"/>
  <c r="BH126" i="15"/>
  <c r="BG126" i="15"/>
  <c r="BE126" i="15"/>
  <c r="T126" i="15"/>
  <c r="R126" i="15"/>
  <c r="P126" i="15"/>
  <c r="BI123" i="15"/>
  <c r="BH123" i="15"/>
  <c r="BG123" i="15"/>
  <c r="BE123" i="15"/>
  <c r="T123" i="15"/>
  <c r="R123" i="15"/>
  <c r="P123" i="15"/>
  <c r="BI120" i="15"/>
  <c r="BH120" i="15"/>
  <c r="BG120" i="15"/>
  <c r="BE120" i="15"/>
  <c r="T120" i="15"/>
  <c r="R120" i="15"/>
  <c r="P120" i="15"/>
  <c r="BI116" i="15"/>
  <c r="BH116" i="15"/>
  <c r="BG116" i="15"/>
  <c r="BE116" i="15"/>
  <c r="T116" i="15"/>
  <c r="T115" i="15" s="1"/>
  <c r="R116" i="15"/>
  <c r="R115" i="15" s="1"/>
  <c r="P116" i="15"/>
  <c r="P115" i="15" s="1"/>
  <c r="BI113" i="15"/>
  <c r="BH113" i="15"/>
  <c r="BG113" i="15"/>
  <c r="BE113" i="15"/>
  <c r="T113" i="15"/>
  <c r="R113" i="15"/>
  <c r="P113" i="15"/>
  <c r="BI110" i="15"/>
  <c r="BH110" i="15"/>
  <c r="BG110" i="15"/>
  <c r="BE110" i="15"/>
  <c r="T110" i="15"/>
  <c r="R110" i="15"/>
  <c r="P110" i="15"/>
  <c r="BI107" i="15"/>
  <c r="BH107" i="15"/>
  <c r="BG107" i="15"/>
  <c r="BE107" i="15"/>
  <c r="T107" i="15"/>
  <c r="R107" i="15"/>
  <c r="P107" i="15"/>
  <c r="BI105" i="15"/>
  <c r="BH105" i="15"/>
  <c r="BG105" i="15"/>
  <c r="BE105" i="15"/>
  <c r="T105" i="15"/>
  <c r="R105" i="15"/>
  <c r="P105" i="15"/>
  <c r="BI103" i="15"/>
  <c r="BH103" i="15"/>
  <c r="BG103" i="15"/>
  <c r="BE103" i="15"/>
  <c r="T103" i="15"/>
  <c r="R103" i="15"/>
  <c r="P103" i="15"/>
  <c r="BI99" i="15"/>
  <c r="BH99" i="15"/>
  <c r="BG99" i="15"/>
  <c r="BE99" i="15"/>
  <c r="T99" i="15"/>
  <c r="T98" i="15"/>
  <c r="R99" i="15"/>
  <c r="R98" i="15"/>
  <c r="P99" i="15"/>
  <c r="P98" i="15"/>
  <c r="J93" i="15"/>
  <c r="J92" i="15"/>
  <c r="F92" i="15"/>
  <c r="F90" i="15"/>
  <c r="E88" i="15"/>
  <c r="J59" i="15"/>
  <c r="J58" i="15"/>
  <c r="F58" i="15"/>
  <c r="F56" i="15"/>
  <c r="E54" i="15"/>
  <c r="J20" i="15"/>
  <c r="E20" i="15"/>
  <c r="F93" i="15" s="1"/>
  <c r="J19" i="15"/>
  <c r="J14" i="15"/>
  <c r="J90" i="15"/>
  <c r="E7" i="15"/>
  <c r="E50" i="15" s="1"/>
  <c r="J39" i="14"/>
  <c r="J38" i="14"/>
  <c r="AY71" i="1" s="1"/>
  <c r="J37" i="14"/>
  <c r="AX71" i="1" s="1"/>
  <c r="BI1685" i="14"/>
  <c r="BH1685" i="14"/>
  <c r="BG1685" i="14"/>
  <c r="BE1685" i="14"/>
  <c r="T1685" i="14"/>
  <c r="R1685" i="14"/>
  <c r="P1685" i="14"/>
  <c r="BI1683" i="14"/>
  <c r="BH1683" i="14"/>
  <c r="BG1683" i="14"/>
  <c r="BE1683" i="14"/>
  <c r="T1683" i="14"/>
  <c r="R1683" i="14"/>
  <c r="P1683" i="14"/>
  <c r="BI1680" i="14"/>
  <c r="BH1680" i="14"/>
  <c r="BG1680" i="14"/>
  <c r="BE1680" i="14"/>
  <c r="T1680" i="14"/>
  <c r="R1680" i="14"/>
  <c r="P1680" i="14"/>
  <c r="BI1671" i="14"/>
  <c r="BH1671" i="14"/>
  <c r="BG1671" i="14"/>
  <c r="BE1671" i="14"/>
  <c r="T1671" i="14"/>
  <c r="R1671" i="14"/>
  <c r="P1671" i="14"/>
  <c r="BI1669" i="14"/>
  <c r="BH1669" i="14"/>
  <c r="BG1669" i="14"/>
  <c r="BE1669" i="14"/>
  <c r="T1669" i="14"/>
  <c r="R1669" i="14"/>
  <c r="P1669" i="14"/>
  <c r="BI1648" i="14"/>
  <c r="BH1648" i="14"/>
  <c r="BG1648" i="14"/>
  <c r="BE1648" i="14"/>
  <c r="T1648" i="14"/>
  <c r="R1648" i="14"/>
  <c r="P1648" i="14"/>
  <c r="BI1641" i="14"/>
  <c r="BH1641" i="14"/>
  <c r="BG1641" i="14"/>
  <c r="BE1641" i="14"/>
  <c r="T1641" i="14"/>
  <c r="R1641" i="14"/>
  <c r="P1641" i="14"/>
  <c r="BI1632" i="14"/>
  <c r="BH1632" i="14"/>
  <c r="BG1632" i="14"/>
  <c r="BE1632" i="14"/>
  <c r="T1632" i="14"/>
  <c r="R1632" i="14"/>
  <c r="P1632" i="14"/>
  <c r="BI1623" i="14"/>
  <c r="BH1623" i="14"/>
  <c r="BG1623" i="14"/>
  <c r="BE1623" i="14"/>
  <c r="T1623" i="14"/>
  <c r="R1623" i="14"/>
  <c r="P1623" i="14"/>
  <c r="BI1620" i="14"/>
  <c r="BH1620" i="14"/>
  <c r="BG1620" i="14"/>
  <c r="BE1620" i="14"/>
  <c r="T1620" i="14"/>
  <c r="R1620" i="14"/>
  <c r="P1620" i="14"/>
  <c r="BI1618" i="14"/>
  <c r="BH1618" i="14"/>
  <c r="BG1618" i="14"/>
  <c r="BE1618" i="14"/>
  <c r="T1618" i="14"/>
  <c r="R1618" i="14"/>
  <c r="P1618" i="14"/>
  <c r="BI1615" i="14"/>
  <c r="BH1615" i="14"/>
  <c r="BG1615" i="14"/>
  <c r="BE1615" i="14"/>
  <c r="T1615" i="14"/>
  <c r="R1615" i="14"/>
  <c r="P1615" i="14"/>
  <c r="BI1606" i="14"/>
  <c r="BH1606" i="14"/>
  <c r="BG1606" i="14"/>
  <c r="BE1606" i="14"/>
  <c r="T1606" i="14"/>
  <c r="R1606" i="14"/>
  <c r="P1606" i="14"/>
  <c r="BI1603" i="14"/>
  <c r="BH1603" i="14"/>
  <c r="BG1603" i="14"/>
  <c r="BE1603" i="14"/>
  <c r="T1603" i="14"/>
  <c r="R1603" i="14"/>
  <c r="P1603" i="14"/>
  <c r="BI1600" i="14"/>
  <c r="BH1600" i="14"/>
  <c r="BG1600" i="14"/>
  <c r="BE1600" i="14"/>
  <c r="T1600" i="14"/>
  <c r="R1600" i="14"/>
  <c r="P1600" i="14"/>
  <c r="BI1598" i="14"/>
  <c r="BH1598" i="14"/>
  <c r="BG1598" i="14"/>
  <c r="BE1598" i="14"/>
  <c r="T1598" i="14"/>
  <c r="R1598" i="14"/>
  <c r="P1598" i="14"/>
  <c r="BI1580" i="14"/>
  <c r="BH1580" i="14"/>
  <c r="BG1580" i="14"/>
  <c r="BE1580" i="14"/>
  <c r="T1580" i="14"/>
  <c r="R1580" i="14"/>
  <c r="P1580" i="14"/>
  <c r="BI1578" i="14"/>
  <c r="BH1578" i="14"/>
  <c r="BG1578" i="14"/>
  <c r="BE1578" i="14"/>
  <c r="T1578" i="14"/>
  <c r="R1578" i="14"/>
  <c r="P1578" i="14"/>
  <c r="BI1575" i="14"/>
  <c r="BH1575" i="14"/>
  <c r="BG1575" i="14"/>
  <c r="BE1575" i="14"/>
  <c r="T1575" i="14"/>
  <c r="R1575" i="14"/>
  <c r="P1575" i="14"/>
  <c r="BI1572" i="14"/>
  <c r="BH1572" i="14"/>
  <c r="BG1572" i="14"/>
  <c r="BE1572" i="14"/>
  <c r="T1572" i="14"/>
  <c r="R1572" i="14"/>
  <c r="P1572" i="14"/>
  <c r="BI1542" i="14"/>
  <c r="BH1542" i="14"/>
  <c r="BG1542" i="14"/>
  <c r="BE1542" i="14"/>
  <c r="T1542" i="14"/>
  <c r="R1542" i="14"/>
  <c r="P1542" i="14"/>
  <c r="BI1539" i="14"/>
  <c r="BH1539" i="14"/>
  <c r="BG1539" i="14"/>
  <c r="BE1539" i="14"/>
  <c r="T1539" i="14"/>
  <c r="R1539" i="14"/>
  <c r="P1539" i="14"/>
  <c r="BI1536" i="14"/>
  <c r="BH1536" i="14"/>
  <c r="BG1536" i="14"/>
  <c r="BE1536" i="14"/>
  <c r="T1536" i="14"/>
  <c r="R1536" i="14"/>
  <c r="P1536" i="14"/>
  <c r="BI1533" i="14"/>
  <c r="BH1533" i="14"/>
  <c r="BG1533" i="14"/>
  <c r="BE1533" i="14"/>
  <c r="T1533" i="14"/>
  <c r="R1533" i="14"/>
  <c r="P1533" i="14"/>
  <c r="BI1501" i="14"/>
  <c r="BH1501" i="14"/>
  <c r="BG1501" i="14"/>
  <c r="BE1501" i="14"/>
  <c r="T1501" i="14"/>
  <c r="R1501" i="14"/>
  <c r="P1501" i="14"/>
  <c r="BI1487" i="14"/>
  <c r="BH1487" i="14"/>
  <c r="BG1487" i="14"/>
  <c r="BE1487" i="14"/>
  <c r="T1487" i="14"/>
  <c r="R1487" i="14"/>
  <c r="P1487" i="14"/>
  <c r="BI1484" i="14"/>
  <c r="BH1484" i="14"/>
  <c r="BG1484" i="14"/>
  <c r="BE1484" i="14"/>
  <c r="T1484" i="14"/>
  <c r="R1484" i="14"/>
  <c r="P1484" i="14"/>
  <c r="BI1482" i="14"/>
  <c r="BH1482" i="14"/>
  <c r="BG1482" i="14"/>
  <c r="BE1482" i="14"/>
  <c r="T1482" i="14"/>
  <c r="R1482" i="14"/>
  <c r="P1482" i="14"/>
  <c r="BI1479" i="14"/>
  <c r="BH1479" i="14"/>
  <c r="BG1479" i="14"/>
  <c r="BE1479" i="14"/>
  <c r="T1479" i="14"/>
  <c r="R1479" i="14"/>
  <c r="P1479" i="14"/>
  <c r="BI1476" i="14"/>
  <c r="BH1476" i="14"/>
  <c r="BG1476" i="14"/>
  <c r="BE1476" i="14"/>
  <c r="T1476" i="14"/>
  <c r="R1476" i="14"/>
  <c r="P1476" i="14"/>
  <c r="BI1474" i="14"/>
  <c r="BH1474" i="14"/>
  <c r="BG1474" i="14"/>
  <c r="BE1474" i="14"/>
  <c r="T1474" i="14"/>
  <c r="R1474" i="14"/>
  <c r="P1474" i="14"/>
  <c r="BI1471" i="14"/>
  <c r="BH1471" i="14"/>
  <c r="BG1471" i="14"/>
  <c r="BE1471" i="14"/>
  <c r="T1471" i="14"/>
  <c r="R1471" i="14"/>
  <c r="P1471" i="14"/>
  <c r="BI1468" i="14"/>
  <c r="BH1468" i="14"/>
  <c r="BG1468" i="14"/>
  <c r="BE1468" i="14"/>
  <c r="T1468" i="14"/>
  <c r="R1468" i="14"/>
  <c r="P1468" i="14"/>
  <c r="BI1465" i="14"/>
  <c r="BH1465" i="14"/>
  <c r="BG1465" i="14"/>
  <c r="BE1465" i="14"/>
  <c r="T1465" i="14"/>
  <c r="R1465" i="14"/>
  <c r="P1465" i="14"/>
  <c r="BI1462" i="14"/>
  <c r="BH1462" i="14"/>
  <c r="BG1462" i="14"/>
  <c r="BE1462" i="14"/>
  <c r="T1462" i="14"/>
  <c r="R1462" i="14"/>
  <c r="P1462" i="14"/>
  <c r="BI1459" i="14"/>
  <c r="BH1459" i="14"/>
  <c r="BG1459" i="14"/>
  <c r="BE1459" i="14"/>
  <c r="T1459" i="14"/>
  <c r="R1459" i="14"/>
  <c r="P1459" i="14"/>
  <c r="BI1457" i="14"/>
  <c r="BH1457" i="14"/>
  <c r="BG1457" i="14"/>
  <c r="BE1457" i="14"/>
  <c r="T1457" i="14"/>
  <c r="R1457" i="14"/>
  <c r="P1457" i="14"/>
  <c r="BI1454" i="14"/>
  <c r="BH1454" i="14"/>
  <c r="BG1454" i="14"/>
  <c r="BE1454" i="14"/>
  <c r="T1454" i="14"/>
  <c r="R1454" i="14"/>
  <c r="P1454" i="14"/>
  <c r="BI1452" i="14"/>
  <c r="BH1452" i="14"/>
  <c r="BG1452" i="14"/>
  <c r="BE1452" i="14"/>
  <c r="T1452" i="14"/>
  <c r="R1452" i="14"/>
  <c r="P1452" i="14"/>
  <c r="BI1449" i="14"/>
  <c r="BH1449" i="14"/>
  <c r="BG1449" i="14"/>
  <c r="BE1449" i="14"/>
  <c r="T1449" i="14"/>
  <c r="R1449" i="14"/>
  <c r="P1449" i="14"/>
  <c r="BI1446" i="14"/>
  <c r="BH1446" i="14"/>
  <c r="BG1446" i="14"/>
  <c r="BE1446" i="14"/>
  <c r="T1446" i="14"/>
  <c r="R1446" i="14"/>
  <c r="P1446" i="14"/>
  <c r="BI1443" i="14"/>
  <c r="BH1443" i="14"/>
  <c r="BG1443" i="14"/>
  <c r="BE1443" i="14"/>
  <c r="T1443" i="14"/>
  <c r="R1443" i="14"/>
  <c r="P1443" i="14"/>
  <c r="BI1440" i="14"/>
  <c r="BH1440" i="14"/>
  <c r="BG1440" i="14"/>
  <c r="BE1440" i="14"/>
  <c r="T1440" i="14"/>
  <c r="R1440" i="14"/>
  <c r="P1440" i="14"/>
  <c r="BI1437" i="14"/>
  <c r="BH1437" i="14"/>
  <c r="BG1437" i="14"/>
  <c r="BE1437" i="14"/>
  <c r="T1437" i="14"/>
  <c r="R1437" i="14"/>
  <c r="P1437" i="14"/>
  <c r="BI1434" i="14"/>
  <c r="BH1434" i="14"/>
  <c r="BG1434" i="14"/>
  <c r="BE1434" i="14"/>
  <c r="T1434" i="14"/>
  <c r="R1434" i="14"/>
  <c r="P1434" i="14"/>
  <c r="BI1430" i="14"/>
  <c r="BH1430" i="14"/>
  <c r="BG1430" i="14"/>
  <c r="BE1430" i="14"/>
  <c r="T1430" i="14"/>
  <c r="R1430" i="14"/>
  <c r="P1430" i="14"/>
  <c r="BI1427" i="14"/>
  <c r="BH1427" i="14"/>
  <c r="BG1427" i="14"/>
  <c r="BE1427" i="14"/>
  <c r="T1427" i="14"/>
  <c r="R1427" i="14"/>
  <c r="P1427" i="14"/>
  <c r="BI1421" i="14"/>
  <c r="BH1421" i="14"/>
  <c r="BG1421" i="14"/>
  <c r="BE1421" i="14"/>
  <c r="T1421" i="14"/>
  <c r="R1421" i="14"/>
  <c r="P1421" i="14"/>
  <c r="BI1404" i="14"/>
  <c r="BH1404" i="14"/>
  <c r="BG1404" i="14"/>
  <c r="BE1404" i="14"/>
  <c r="T1404" i="14"/>
  <c r="R1404" i="14"/>
  <c r="P1404" i="14"/>
  <c r="BI1401" i="14"/>
  <c r="BH1401" i="14"/>
  <c r="BG1401" i="14"/>
  <c r="BE1401" i="14"/>
  <c r="T1401" i="14"/>
  <c r="R1401" i="14"/>
  <c r="P1401" i="14"/>
  <c r="BI1398" i="14"/>
  <c r="BH1398" i="14"/>
  <c r="BG1398" i="14"/>
  <c r="BE1398" i="14"/>
  <c r="T1398" i="14"/>
  <c r="R1398" i="14"/>
  <c r="P1398" i="14"/>
  <c r="BI1389" i="14"/>
  <c r="BH1389" i="14"/>
  <c r="BG1389" i="14"/>
  <c r="BE1389" i="14"/>
  <c r="T1389" i="14"/>
  <c r="R1389" i="14"/>
  <c r="P1389" i="14"/>
  <c r="BI1368" i="14"/>
  <c r="BH1368" i="14"/>
  <c r="BG1368" i="14"/>
  <c r="BE1368" i="14"/>
  <c r="T1368" i="14"/>
  <c r="R1368" i="14"/>
  <c r="P1368" i="14"/>
  <c r="BI1347" i="14"/>
  <c r="BH1347" i="14"/>
  <c r="BG1347" i="14"/>
  <c r="BE1347" i="14"/>
  <c r="T1347" i="14"/>
  <c r="R1347" i="14"/>
  <c r="P1347" i="14"/>
  <c r="BI1343" i="14"/>
  <c r="BH1343" i="14"/>
  <c r="BG1343" i="14"/>
  <c r="BE1343" i="14"/>
  <c r="T1343" i="14"/>
  <c r="R1343" i="14"/>
  <c r="P1343" i="14"/>
  <c r="BI1340" i="14"/>
  <c r="BH1340" i="14"/>
  <c r="BG1340" i="14"/>
  <c r="BE1340" i="14"/>
  <c r="T1340" i="14"/>
  <c r="R1340" i="14"/>
  <c r="P1340" i="14"/>
  <c r="BI1337" i="14"/>
  <c r="BH1337" i="14"/>
  <c r="BG1337" i="14"/>
  <c r="BE1337" i="14"/>
  <c r="T1337" i="14"/>
  <c r="R1337" i="14"/>
  <c r="P1337" i="14"/>
  <c r="BI1334" i="14"/>
  <c r="BH1334" i="14"/>
  <c r="BG1334" i="14"/>
  <c r="BE1334" i="14"/>
  <c r="T1334" i="14"/>
  <c r="R1334" i="14"/>
  <c r="P1334" i="14"/>
  <c r="BI1332" i="14"/>
  <c r="BH1332" i="14"/>
  <c r="BG1332" i="14"/>
  <c r="BE1332" i="14"/>
  <c r="T1332" i="14"/>
  <c r="R1332" i="14"/>
  <c r="P1332" i="14"/>
  <c r="BI1329" i="14"/>
  <c r="BH1329" i="14"/>
  <c r="BG1329" i="14"/>
  <c r="BE1329" i="14"/>
  <c r="T1329" i="14"/>
  <c r="R1329" i="14"/>
  <c r="P1329" i="14"/>
  <c r="BI1327" i="14"/>
  <c r="BH1327" i="14"/>
  <c r="BG1327" i="14"/>
  <c r="BE1327" i="14"/>
  <c r="T1327" i="14"/>
  <c r="R1327" i="14"/>
  <c r="P1327" i="14"/>
  <c r="BI1323" i="14"/>
  <c r="BH1323" i="14"/>
  <c r="BG1323" i="14"/>
  <c r="BE1323" i="14"/>
  <c r="T1323" i="14"/>
  <c r="R1323" i="14"/>
  <c r="P1323" i="14"/>
  <c r="BI1321" i="14"/>
  <c r="BH1321" i="14"/>
  <c r="BG1321" i="14"/>
  <c r="BE1321" i="14"/>
  <c r="T1321" i="14"/>
  <c r="R1321" i="14"/>
  <c r="P1321" i="14"/>
  <c r="BI1318" i="14"/>
  <c r="BH1318" i="14"/>
  <c r="BG1318" i="14"/>
  <c r="BE1318" i="14"/>
  <c r="T1318" i="14"/>
  <c r="R1318" i="14"/>
  <c r="P1318" i="14"/>
  <c r="BI1314" i="14"/>
  <c r="BH1314" i="14"/>
  <c r="BG1314" i="14"/>
  <c r="BE1314" i="14"/>
  <c r="T1314" i="14"/>
  <c r="R1314" i="14"/>
  <c r="P1314" i="14"/>
  <c r="BI1310" i="14"/>
  <c r="BH1310" i="14"/>
  <c r="BG1310" i="14"/>
  <c r="BE1310" i="14"/>
  <c r="T1310" i="14"/>
  <c r="R1310" i="14"/>
  <c r="P1310" i="14"/>
  <c r="BI1306" i="14"/>
  <c r="BH1306" i="14"/>
  <c r="BG1306" i="14"/>
  <c r="BE1306" i="14"/>
  <c r="T1306" i="14"/>
  <c r="R1306" i="14"/>
  <c r="P1306" i="14"/>
  <c r="BI1303" i="14"/>
  <c r="BH1303" i="14"/>
  <c r="BG1303" i="14"/>
  <c r="BE1303" i="14"/>
  <c r="T1303" i="14"/>
  <c r="R1303" i="14"/>
  <c r="P1303" i="14"/>
  <c r="BI1300" i="14"/>
  <c r="BH1300" i="14"/>
  <c r="BG1300" i="14"/>
  <c r="BE1300" i="14"/>
  <c r="T1300" i="14"/>
  <c r="R1300" i="14"/>
  <c r="P1300" i="14"/>
  <c r="BI1297" i="14"/>
  <c r="BH1297" i="14"/>
  <c r="BG1297" i="14"/>
  <c r="BE1297" i="14"/>
  <c r="T1297" i="14"/>
  <c r="R1297" i="14"/>
  <c r="P1297" i="14"/>
  <c r="BI1294" i="14"/>
  <c r="BH1294" i="14"/>
  <c r="BG1294" i="14"/>
  <c r="BE1294" i="14"/>
  <c r="T1294" i="14"/>
  <c r="R1294" i="14"/>
  <c r="P1294" i="14"/>
  <c r="BI1291" i="14"/>
  <c r="BH1291" i="14"/>
  <c r="BG1291" i="14"/>
  <c r="BE1291" i="14"/>
  <c r="T1291" i="14"/>
  <c r="R1291" i="14"/>
  <c r="P1291" i="14"/>
  <c r="BI1290" i="14"/>
  <c r="BH1290" i="14"/>
  <c r="BG1290" i="14"/>
  <c r="BE1290" i="14"/>
  <c r="T1290" i="14"/>
  <c r="R1290" i="14"/>
  <c r="P1290" i="14"/>
  <c r="BI1287" i="14"/>
  <c r="BH1287" i="14"/>
  <c r="BG1287" i="14"/>
  <c r="BE1287" i="14"/>
  <c r="T1287" i="14"/>
  <c r="R1287" i="14"/>
  <c r="P1287" i="14"/>
  <c r="BI1286" i="14"/>
  <c r="BH1286" i="14"/>
  <c r="BG1286" i="14"/>
  <c r="BE1286" i="14"/>
  <c r="T1286" i="14"/>
  <c r="R1286" i="14"/>
  <c r="P1286" i="14"/>
  <c r="BI1283" i="14"/>
  <c r="BH1283" i="14"/>
  <c r="BG1283" i="14"/>
  <c r="BE1283" i="14"/>
  <c r="T1283" i="14"/>
  <c r="R1283" i="14"/>
  <c r="P1283" i="14"/>
  <c r="BI1279" i="14"/>
  <c r="BH1279" i="14"/>
  <c r="BG1279" i="14"/>
  <c r="BE1279" i="14"/>
  <c r="T1279" i="14"/>
  <c r="R1279" i="14"/>
  <c r="P1279" i="14"/>
  <c r="BI1278" i="14"/>
  <c r="BH1278" i="14"/>
  <c r="BG1278" i="14"/>
  <c r="BE1278" i="14"/>
  <c r="T1278" i="14"/>
  <c r="R1278" i="14"/>
  <c r="P1278" i="14"/>
  <c r="BI1276" i="14"/>
  <c r="BH1276" i="14"/>
  <c r="BG1276" i="14"/>
  <c r="BE1276" i="14"/>
  <c r="T1276" i="14"/>
  <c r="R1276" i="14"/>
  <c r="P1276" i="14"/>
  <c r="BI1272" i="14"/>
  <c r="BH1272" i="14"/>
  <c r="BG1272" i="14"/>
  <c r="BE1272" i="14"/>
  <c r="T1272" i="14"/>
  <c r="R1272" i="14"/>
  <c r="P1272" i="14"/>
  <c r="BI1270" i="14"/>
  <c r="BH1270" i="14"/>
  <c r="BG1270" i="14"/>
  <c r="BE1270" i="14"/>
  <c r="T1270" i="14"/>
  <c r="R1270" i="14"/>
  <c r="P1270" i="14"/>
  <c r="BI1266" i="14"/>
  <c r="BH1266" i="14"/>
  <c r="BG1266" i="14"/>
  <c r="BE1266" i="14"/>
  <c r="T1266" i="14"/>
  <c r="R1266" i="14"/>
  <c r="P1266" i="14"/>
  <c r="BI1264" i="14"/>
  <c r="BH1264" i="14"/>
  <c r="BG1264" i="14"/>
  <c r="BE1264" i="14"/>
  <c r="T1264" i="14"/>
  <c r="R1264" i="14"/>
  <c r="P1264" i="14"/>
  <c r="BI1257" i="14"/>
  <c r="BH1257" i="14"/>
  <c r="BG1257" i="14"/>
  <c r="BE1257" i="14"/>
  <c r="T1257" i="14"/>
  <c r="R1257" i="14"/>
  <c r="P1257" i="14"/>
  <c r="BI1255" i="14"/>
  <c r="BH1255" i="14"/>
  <c r="BG1255" i="14"/>
  <c r="BE1255" i="14"/>
  <c r="T1255" i="14"/>
  <c r="R1255" i="14"/>
  <c r="P1255" i="14"/>
  <c r="BI1251" i="14"/>
  <c r="BH1251" i="14"/>
  <c r="BG1251" i="14"/>
  <c r="BE1251" i="14"/>
  <c r="T1251" i="14"/>
  <c r="R1251" i="14"/>
  <c r="P1251" i="14"/>
  <c r="BI1249" i="14"/>
  <c r="BH1249" i="14"/>
  <c r="BG1249" i="14"/>
  <c r="BE1249" i="14"/>
  <c r="T1249" i="14"/>
  <c r="R1249" i="14"/>
  <c r="P1249" i="14"/>
  <c r="BI1245" i="14"/>
  <c r="BH1245" i="14"/>
  <c r="BG1245" i="14"/>
  <c r="BE1245" i="14"/>
  <c r="T1245" i="14"/>
  <c r="R1245" i="14"/>
  <c r="P1245" i="14"/>
  <c r="BI1243" i="14"/>
  <c r="BH1243" i="14"/>
  <c r="BG1243" i="14"/>
  <c r="BE1243" i="14"/>
  <c r="T1243" i="14"/>
  <c r="R1243" i="14"/>
  <c r="P1243" i="14"/>
  <c r="BI1239" i="14"/>
  <c r="BH1239" i="14"/>
  <c r="BG1239" i="14"/>
  <c r="BE1239" i="14"/>
  <c r="T1239" i="14"/>
  <c r="R1239" i="14"/>
  <c r="P1239" i="14"/>
  <c r="BI1238" i="14"/>
  <c r="BH1238" i="14"/>
  <c r="BG1238" i="14"/>
  <c r="BE1238" i="14"/>
  <c r="T1238" i="14"/>
  <c r="R1238" i="14"/>
  <c r="P1238" i="14"/>
  <c r="BI1235" i="14"/>
  <c r="BH1235" i="14"/>
  <c r="BG1235" i="14"/>
  <c r="BE1235" i="14"/>
  <c r="T1235" i="14"/>
  <c r="R1235" i="14"/>
  <c r="P1235" i="14"/>
  <c r="BI1232" i="14"/>
  <c r="BH1232" i="14"/>
  <c r="BG1232" i="14"/>
  <c r="BE1232" i="14"/>
  <c r="T1232" i="14"/>
  <c r="R1232" i="14"/>
  <c r="P1232" i="14"/>
  <c r="BI1231" i="14"/>
  <c r="BH1231" i="14"/>
  <c r="BG1231" i="14"/>
  <c r="BE1231" i="14"/>
  <c r="T1231" i="14"/>
  <c r="R1231" i="14"/>
  <c r="P1231" i="14"/>
  <c r="BI1221" i="14"/>
  <c r="BH1221" i="14"/>
  <c r="BG1221" i="14"/>
  <c r="BE1221" i="14"/>
  <c r="T1221" i="14"/>
  <c r="R1221" i="14"/>
  <c r="P1221" i="14"/>
  <c r="BI1220" i="14"/>
  <c r="BH1220" i="14"/>
  <c r="BG1220" i="14"/>
  <c r="BE1220" i="14"/>
  <c r="T1220" i="14"/>
  <c r="R1220" i="14"/>
  <c r="P1220" i="14"/>
  <c r="BI1210" i="14"/>
  <c r="BH1210" i="14"/>
  <c r="BG1210" i="14"/>
  <c r="BE1210" i="14"/>
  <c r="T1210" i="14"/>
  <c r="R1210" i="14"/>
  <c r="P1210" i="14"/>
  <c r="BI1209" i="14"/>
  <c r="BH1209" i="14"/>
  <c r="BG1209" i="14"/>
  <c r="BE1209" i="14"/>
  <c r="T1209" i="14"/>
  <c r="R1209" i="14"/>
  <c r="P1209" i="14"/>
  <c r="BI1204" i="14"/>
  <c r="BH1204" i="14"/>
  <c r="BG1204" i="14"/>
  <c r="BE1204" i="14"/>
  <c r="T1204" i="14"/>
  <c r="R1204" i="14"/>
  <c r="P1204" i="14"/>
  <c r="BI1203" i="14"/>
  <c r="BH1203" i="14"/>
  <c r="BG1203" i="14"/>
  <c r="BE1203" i="14"/>
  <c r="T1203" i="14"/>
  <c r="R1203" i="14"/>
  <c r="P1203" i="14"/>
  <c r="BI1197" i="14"/>
  <c r="BH1197" i="14"/>
  <c r="BG1197" i="14"/>
  <c r="BE1197" i="14"/>
  <c r="T1197" i="14"/>
  <c r="R1197" i="14"/>
  <c r="P1197" i="14"/>
  <c r="BI1196" i="14"/>
  <c r="BH1196" i="14"/>
  <c r="BG1196" i="14"/>
  <c r="BE1196" i="14"/>
  <c r="T1196" i="14"/>
  <c r="R1196" i="14"/>
  <c r="P1196" i="14"/>
  <c r="BI1186" i="14"/>
  <c r="BH1186" i="14"/>
  <c r="BG1186" i="14"/>
  <c r="BE1186" i="14"/>
  <c r="T1186" i="14"/>
  <c r="R1186" i="14"/>
  <c r="P1186" i="14"/>
  <c r="BI1185" i="14"/>
  <c r="BH1185" i="14"/>
  <c r="BG1185" i="14"/>
  <c r="BE1185" i="14"/>
  <c r="T1185" i="14"/>
  <c r="R1185" i="14"/>
  <c r="P1185" i="14"/>
  <c r="BI1178" i="14"/>
  <c r="BH1178" i="14"/>
  <c r="BG1178" i="14"/>
  <c r="BE1178" i="14"/>
  <c r="T1178" i="14"/>
  <c r="R1178" i="14"/>
  <c r="P1178" i="14"/>
  <c r="BI1177" i="14"/>
  <c r="BH1177" i="14"/>
  <c r="BG1177" i="14"/>
  <c r="BE1177" i="14"/>
  <c r="T1177" i="14"/>
  <c r="R1177" i="14"/>
  <c r="P1177" i="14"/>
  <c r="BI1172" i="14"/>
  <c r="BH1172" i="14"/>
  <c r="BG1172" i="14"/>
  <c r="BE1172" i="14"/>
  <c r="T1172" i="14"/>
  <c r="R1172" i="14"/>
  <c r="P1172" i="14"/>
  <c r="BI1171" i="14"/>
  <c r="BH1171" i="14"/>
  <c r="BG1171" i="14"/>
  <c r="BE1171" i="14"/>
  <c r="T1171" i="14"/>
  <c r="R1171" i="14"/>
  <c r="P1171" i="14"/>
  <c r="BI1166" i="14"/>
  <c r="BH1166" i="14"/>
  <c r="BG1166" i="14"/>
  <c r="BE1166" i="14"/>
  <c r="T1166" i="14"/>
  <c r="R1166" i="14"/>
  <c r="P1166" i="14"/>
  <c r="BI1165" i="14"/>
  <c r="BH1165" i="14"/>
  <c r="BG1165" i="14"/>
  <c r="BE1165" i="14"/>
  <c r="T1165" i="14"/>
  <c r="R1165" i="14"/>
  <c r="P1165" i="14"/>
  <c r="BI1162" i="14"/>
  <c r="BH1162" i="14"/>
  <c r="BG1162" i="14"/>
  <c r="BE1162" i="14"/>
  <c r="T1162" i="14"/>
  <c r="R1162" i="14"/>
  <c r="P1162" i="14"/>
  <c r="BI1161" i="14"/>
  <c r="BH1161" i="14"/>
  <c r="BG1161" i="14"/>
  <c r="BE1161" i="14"/>
  <c r="T1161" i="14"/>
  <c r="R1161" i="14"/>
  <c r="P1161" i="14"/>
  <c r="BI1152" i="14"/>
  <c r="BH1152" i="14"/>
  <c r="BG1152" i="14"/>
  <c r="BE1152" i="14"/>
  <c r="T1152" i="14"/>
  <c r="R1152" i="14"/>
  <c r="P1152" i="14"/>
  <c r="BI1151" i="14"/>
  <c r="BH1151" i="14"/>
  <c r="BG1151" i="14"/>
  <c r="BE1151" i="14"/>
  <c r="T1151" i="14"/>
  <c r="R1151" i="14"/>
  <c r="P1151" i="14"/>
  <c r="BI1144" i="14"/>
  <c r="BH1144" i="14"/>
  <c r="BG1144" i="14"/>
  <c r="BE1144" i="14"/>
  <c r="T1144" i="14"/>
  <c r="R1144" i="14"/>
  <c r="P1144" i="14"/>
  <c r="BI1143" i="14"/>
  <c r="BH1143" i="14"/>
  <c r="BG1143" i="14"/>
  <c r="BE1143" i="14"/>
  <c r="T1143" i="14"/>
  <c r="R1143" i="14"/>
  <c r="P1143" i="14"/>
  <c r="BI1138" i="14"/>
  <c r="BH1138" i="14"/>
  <c r="BG1138" i="14"/>
  <c r="BE1138" i="14"/>
  <c r="T1138" i="14"/>
  <c r="R1138" i="14"/>
  <c r="P1138" i="14"/>
  <c r="BI1137" i="14"/>
  <c r="BH1137" i="14"/>
  <c r="BG1137" i="14"/>
  <c r="BE1137" i="14"/>
  <c r="T1137" i="14"/>
  <c r="R1137" i="14"/>
  <c r="P1137" i="14"/>
  <c r="BI1134" i="14"/>
  <c r="BH1134" i="14"/>
  <c r="BG1134" i="14"/>
  <c r="BE1134" i="14"/>
  <c r="T1134" i="14"/>
  <c r="R1134" i="14"/>
  <c r="P1134" i="14"/>
  <c r="BI1133" i="14"/>
  <c r="BH1133" i="14"/>
  <c r="BG1133" i="14"/>
  <c r="BE1133" i="14"/>
  <c r="T1133" i="14"/>
  <c r="R1133" i="14"/>
  <c r="P1133" i="14"/>
  <c r="BI1130" i="14"/>
  <c r="BH1130" i="14"/>
  <c r="BG1130" i="14"/>
  <c r="BE1130" i="14"/>
  <c r="T1130" i="14"/>
  <c r="R1130" i="14"/>
  <c r="P1130" i="14"/>
  <c r="BI1129" i="14"/>
  <c r="BH1129" i="14"/>
  <c r="BG1129" i="14"/>
  <c r="BE1129" i="14"/>
  <c r="T1129" i="14"/>
  <c r="R1129" i="14"/>
  <c r="P1129" i="14"/>
  <c r="BI1126" i="14"/>
  <c r="BH1126" i="14"/>
  <c r="BG1126" i="14"/>
  <c r="BE1126" i="14"/>
  <c r="T1126" i="14"/>
  <c r="R1126" i="14"/>
  <c r="P1126" i="14"/>
  <c r="BI1124" i="14"/>
  <c r="BH1124" i="14"/>
  <c r="BG1124" i="14"/>
  <c r="BE1124" i="14"/>
  <c r="T1124" i="14"/>
  <c r="R1124" i="14"/>
  <c r="P1124" i="14"/>
  <c r="BI1117" i="14"/>
  <c r="BH1117" i="14"/>
  <c r="BG1117" i="14"/>
  <c r="BE1117" i="14"/>
  <c r="T1117" i="14"/>
  <c r="R1117" i="14"/>
  <c r="P1117" i="14"/>
  <c r="BI1116" i="14"/>
  <c r="BH1116" i="14"/>
  <c r="BG1116" i="14"/>
  <c r="BE1116" i="14"/>
  <c r="T1116" i="14"/>
  <c r="R1116" i="14"/>
  <c r="P1116" i="14"/>
  <c r="BI1113" i="14"/>
  <c r="BH1113" i="14"/>
  <c r="BG1113" i="14"/>
  <c r="BE1113" i="14"/>
  <c r="T1113" i="14"/>
  <c r="R1113" i="14"/>
  <c r="P1113" i="14"/>
  <c r="BI1112" i="14"/>
  <c r="BH1112" i="14"/>
  <c r="BG1112" i="14"/>
  <c r="BE1112" i="14"/>
  <c r="T1112" i="14"/>
  <c r="R1112" i="14"/>
  <c r="P1112" i="14"/>
  <c r="BI1107" i="14"/>
  <c r="BH1107" i="14"/>
  <c r="BG1107" i="14"/>
  <c r="BE1107" i="14"/>
  <c r="T1107" i="14"/>
  <c r="R1107" i="14"/>
  <c r="P1107" i="14"/>
  <c r="BI1106" i="14"/>
  <c r="BH1106" i="14"/>
  <c r="BG1106" i="14"/>
  <c r="BE1106" i="14"/>
  <c r="T1106" i="14"/>
  <c r="R1106" i="14"/>
  <c r="P1106" i="14"/>
  <c r="BI1103" i="14"/>
  <c r="BH1103" i="14"/>
  <c r="BG1103" i="14"/>
  <c r="BE1103" i="14"/>
  <c r="T1103" i="14"/>
  <c r="R1103" i="14"/>
  <c r="P1103" i="14"/>
  <c r="BI1100" i="14"/>
  <c r="BH1100" i="14"/>
  <c r="BG1100" i="14"/>
  <c r="BE1100" i="14"/>
  <c r="T1100" i="14"/>
  <c r="R1100" i="14"/>
  <c r="P1100" i="14"/>
  <c r="BI1094" i="14"/>
  <c r="BH1094" i="14"/>
  <c r="BG1094" i="14"/>
  <c r="BE1094" i="14"/>
  <c r="T1094" i="14"/>
  <c r="R1094" i="14"/>
  <c r="P1094" i="14"/>
  <c r="BI1088" i="14"/>
  <c r="BH1088" i="14"/>
  <c r="BG1088" i="14"/>
  <c r="BE1088" i="14"/>
  <c r="T1088" i="14"/>
  <c r="R1088" i="14"/>
  <c r="P1088" i="14"/>
  <c r="BI1086" i="14"/>
  <c r="BH1086" i="14"/>
  <c r="BG1086" i="14"/>
  <c r="BE1086" i="14"/>
  <c r="T1086" i="14"/>
  <c r="R1086" i="14"/>
  <c r="P1086" i="14"/>
  <c r="BI1085" i="14"/>
  <c r="BH1085" i="14"/>
  <c r="BG1085" i="14"/>
  <c r="BE1085" i="14"/>
  <c r="T1085" i="14"/>
  <c r="R1085" i="14"/>
  <c r="P1085" i="14"/>
  <c r="BI1082" i="14"/>
  <c r="BH1082" i="14"/>
  <c r="BG1082" i="14"/>
  <c r="BE1082" i="14"/>
  <c r="T1082" i="14"/>
  <c r="R1082" i="14"/>
  <c r="P1082" i="14"/>
  <c r="BI1081" i="14"/>
  <c r="BH1081" i="14"/>
  <c r="BG1081" i="14"/>
  <c r="BE1081" i="14"/>
  <c r="T1081" i="14"/>
  <c r="R1081" i="14"/>
  <c r="P1081" i="14"/>
  <c r="BI1076" i="14"/>
  <c r="BH1076" i="14"/>
  <c r="BG1076" i="14"/>
  <c r="BE1076" i="14"/>
  <c r="T1076" i="14"/>
  <c r="R1076" i="14"/>
  <c r="P1076" i="14"/>
  <c r="BI1075" i="14"/>
  <c r="BH1075" i="14"/>
  <c r="BG1075" i="14"/>
  <c r="BE1075" i="14"/>
  <c r="T1075" i="14"/>
  <c r="R1075" i="14"/>
  <c r="P1075" i="14"/>
  <c r="BI1072" i="14"/>
  <c r="BH1072" i="14"/>
  <c r="BG1072" i="14"/>
  <c r="BE1072" i="14"/>
  <c r="T1072" i="14"/>
  <c r="R1072" i="14"/>
  <c r="P1072" i="14"/>
  <c r="BI1069" i="14"/>
  <c r="BH1069" i="14"/>
  <c r="BG1069" i="14"/>
  <c r="BE1069" i="14"/>
  <c r="T1069" i="14"/>
  <c r="R1069" i="14"/>
  <c r="P1069" i="14"/>
  <c r="BI1066" i="14"/>
  <c r="BH1066" i="14"/>
  <c r="BG1066" i="14"/>
  <c r="BE1066" i="14"/>
  <c r="T1066" i="14"/>
  <c r="R1066" i="14"/>
  <c r="P1066" i="14"/>
  <c r="BI1063" i="14"/>
  <c r="BH1063" i="14"/>
  <c r="BG1063" i="14"/>
  <c r="BE1063" i="14"/>
  <c r="T1063" i="14"/>
  <c r="R1063" i="14"/>
  <c r="P1063" i="14"/>
  <c r="BI1062" i="14"/>
  <c r="BH1062" i="14"/>
  <c r="BG1062" i="14"/>
  <c r="BE1062" i="14"/>
  <c r="T1062" i="14"/>
  <c r="R1062" i="14"/>
  <c r="P1062" i="14"/>
  <c r="BI1059" i="14"/>
  <c r="BH1059" i="14"/>
  <c r="BG1059" i="14"/>
  <c r="BE1059" i="14"/>
  <c r="T1059" i="14"/>
  <c r="R1059" i="14"/>
  <c r="P1059" i="14"/>
  <c r="BI1056" i="14"/>
  <c r="BH1056" i="14"/>
  <c r="BG1056" i="14"/>
  <c r="BE1056" i="14"/>
  <c r="T1056" i="14"/>
  <c r="R1056" i="14"/>
  <c r="P1056" i="14"/>
  <c r="BI1053" i="14"/>
  <c r="BH1053" i="14"/>
  <c r="BG1053" i="14"/>
  <c r="BE1053" i="14"/>
  <c r="T1053" i="14"/>
  <c r="R1053" i="14"/>
  <c r="P1053" i="14"/>
  <c r="BI1050" i="14"/>
  <c r="BH1050" i="14"/>
  <c r="BG1050" i="14"/>
  <c r="BE1050" i="14"/>
  <c r="T1050" i="14"/>
  <c r="R1050" i="14"/>
  <c r="P1050" i="14"/>
  <c r="BI1041" i="14"/>
  <c r="BH1041" i="14"/>
  <c r="BG1041" i="14"/>
  <c r="BE1041" i="14"/>
  <c r="T1041" i="14"/>
  <c r="R1041" i="14"/>
  <c r="P1041" i="14"/>
  <c r="BI1026" i="14"/>
  <c r="BH1026" i="14"/>
  <c r="BG1026" i="14"/>
  <c r="BE1026" i="14"/>
  <c r="T1026" i="14"/>
  <c r="R1026" i="14"/>
  <c r="P1026" i="14"/>
  <c r="BI1013" i="14"/>
  <c r="BH1013" i="14"/>
  <c r="BG1013" i="14"/>
  <c r="BE1013" i="14"/>
  <c r="T1013" i="14"/>
  <c r="R1013" i="14"/>
  <c r="P1013" i="14"/>
  <c r="BI1001" i="14"/>
  <c r="BH1001" i="14"/>
  <c r="BG1001" i="14"/>
  <c r="BE1001" i="14"/>
  <c r="T1001" i="14"/>
  <c r="R1001" i="14"/>
  <c r="P1001" i="14"/>
  <c r="BI998" i="14"/>
  <c r="BH998" i="14"/>
  <c r="BG998" i="14"/>
  <c r="BE998" i="14"/>
  <c r="T998" i="14"/>
  <c r="R998" i="14"/>
  <c r="P998" i="14"/>
  <c r="BI980" i="14"/>
  <c r="BH980" i="14"/>
  <c r="BG980" i="14"/>
  <c r="BE980" i="14"/>
  <c r="T980" i="14"/>
  <c r="R980" i="14"/>
  <c r="P980" i="14"/>
  <c r="BI977" i="14"/>
  <c r="BH977" i="14"/>
  <c r="BG977" i="14"/>
  <c r="BE977" i="14"/>
  <c r="T977" i="14"/>
  <c r="R977" i="14"/>
  <c r="P977" i="14"/>
  <c r="BI959" i="14"/>
  <c r="BH959" i="14"/>
  <c r="BG959" i="14"/>
  <c r="BE959" i="14"/>
  <c r="T959" i="14"/>
  <c r="R959" i="14"/>
  <c r="P959" i="14"/>
  <c r="BI940" i="14"/>
  <c r="BH940" i="14"/>
  <c r="BG940" i="14"/>
  <c r="BE940" i="14"/>
  <c r="T940" i="14"/>
  <c r="R940" i="14"/>
  <c r="P940" i="14"/>
  <c r="BI924" i="14"/>
  <c r="BH924" i="14"/>
  <c r="BG924" i="14"/>
  <c r="BE924" i="14"/>
  <c r="T924" i="14"/>
  <c r="R924" i="14"/>
  <c r="P924" i="14"/>
  <c r="BI902" i="14"/>
  <c r="BH902" i="14"/>
  <c r="BG902" i="14"/>
  <c r="BE902" i="14"/>
  <c r="T902" i="14"/>
  <c r="R902" i="14"/>
  <c r="P902" i="14"/>
  <c r="BI899" i="14"/>
  <c r="BH899" i="14"/>
  <c r="BG899" i="14"/>
  <c r="BE899" i="14"/>
  <c r="T899" i="14"/>
  <c r="R899" i="14"/>
  <c r="P899" i="14"/>
  <c r="BI896" i="14"/>
  <c r="BH896" i="14"/>
  <c r="BG896" i="14"/>
  <c r="BE896" i="14"/>
  <c r="T896" i="14"/>
  <c r="R896" i="14"/>
  <c r="P896" i="14"/>
  <c r="BI889" i="14"/>
  <c r="BH889" i="14"/>
  <c r="BG889" i="14"/>
  <c r="BE889" i="14"/>
  <c r="T889" i="14"/>
  <c r="R889" i="14"/>
  <c r="P889" i="14"/>
  <c r="BI886" i="14"/>
  <c r="BH886" i="14"/>
  <c r="BG886" i="14"/>
  <c r="BE886" i="14"/>
  <c r="T886" i="14"/>
  <c r="R886" i="14"/>
  <c r="P886" i="14"/>
  <c r="BI883" i="14"/>
  <c r="BH883" i="14"/>
  <c r="BG883" i="14"/>
  <c r="BE883" i="14"/>
  <c r="T883" i="14"/>
  <c r="R883" i="14"/>
  <c r="P883" i="14"/>
  <c r="BI879" i="14"/>
  <c r="BH879" i="14"/>
  <c r="BG879" i="14"/>
  <c r="BE879" i="14"/>
  <c r="T879" i="14"/>
  <c r="R879" i="14"/>
  <c r="P879" i="14"/>
  <c r="BI873" i="14"/>
  <c r="BH873" i="14"/>
  <c r="BG873" i="14"/>
  <c r="BE873" i="14"/>
  <c r="T873" i="14"/>
  <c r="R873" i="14"/>
  <c r="P873" i="14"/>
  <c r="BI869" i="14"/>
  <c r="BH869" i="14"/>
  <c r="BG869" i="14"/>
  <c r="BE869" i="14"/>
  <c r="T869" i="14"/>
  <c r="R869" i="14"/>
  <c r="P869" i="14"/>
  <c r="BI865" i="14"/>
  <c r="BH865" i="14"/>
  <c r="BG865" i="14"/>
  <c r="BE865" i="14"/>
  <c r="T865" i="14"/>
  <c r="R865" i="14"/>
  <c r="P865" i="14"/>
  <c r="BI859" i="14"/>
  <c r="BH859" i="14"/>
  <c r="BG859" i="14"/>
  <c r="BE859" i="14"/>
  <c r="T859" i="14"/>
  <c r="R859" i="14"/>
  <c r="P859" i="14"/>
  <c r="BI855" i="14"/>
  <c r="BH855" i="14"/>
  <c r="BG855" i="14"/>
  <c r="BE855" i="14"/>
  <c r="T855" i="14"/>
  <c r="R855" i="14"/>
  <c r="P855" i="14"/>
  <c r="BI849" i="14"/>
  <c r="BH849" i="14"/>
  <c r="BG849" i="14"/>
  <c r="BE849" i="14"/>
  <c r="T849" i="14"/>
  <c r="R849" i="14"/>
  <c r="P849" i="14"/>
  <c r="BI845" i="14"/>
  <c r="BH845" i="14"/>
  <c r="BG845" i="14"/>
  <c r="BE845" i="14"/>
  <c r="T845" i="14"/>
  <c r="T844" i="14" s="1"/>
  <c r="R845" i="14"/>
  <c r="R844" i="14" s="1"/>
  <c r="P845" i="14"/>
  <c r="P844" i="14" s="1"/>
  <c r="BI842" i="14"/>
  <c r="BH842" i="14"/>
  <c r="BG842" i="14"/>
  <c r="BE842" i="14"/>
  <c r="T842" i="14"/>
  <c r="R842" i="14"/>
  <c r="P842" i="14"/>
  <c r="BI840" i="14"/>
  <c r="BH840" i="14"/>
  <c r="BG840" i="14"/>
  <c r="BE840" i="14"/>
  <c r="T840" i="14"/>
  <c r="R840" i="14"/>
  <c r="P840" i="14"/>
  <c r="BI836" i="14"/>
  <c r="BH836" i="14"/>
  <c r="BG836" i="14"/>
  <c r="BE836" i="14"/>
  <c r="T836" i="14"/>
  <c r="R836" i="14"/>
  <c r="P836" i="14"/>
  <c r="BI834" i="14"/>
  <c r="BH834" i="14"/>
  <c r="BG834" i="14"/>
  <c r="BE834" i="14"/>
  <c r="T834" i="14"/>
  <c r="R834" i="14"/>
  <c r="P834" i="14"/>
  <c r="BI830" i="14"/>
  <c r="BH830" i="14"/>
  <c r="BG830" i="14"/>
  <c r="BE830" i="14"/>
  <c r="T830" i="14"/>
  <c r="R830" i="14"/>
  <c r="P830" i="14"/>
  <c r="BI828" i="14"/>
  <c r="BH828" i="14"/>
  <c r="BG828" i="14"/>
  <c r="BE828" i="14"/>
  <c r="T828" i="14"/>
  <c r="R828" i="14"/>
  <c r="P828" i="14"/>
  <c r="BI825" i="14"/>
  <c r="BH825" i="14"/>
  <c r="BG825" i="14"/>
  <c r="BE825" i="14"/>
  <c r="T825" i="14"/>
  <c r="R825" i="14"/>
  <c r="P825" i="14"/>
  <c r="BI823" i="14"/>
  <c r="BH823" i="14"/>
  <c r="BG823" i="14"/>
  <c r="BE823" i="14"/>
  <c r="T823" i="14"/>
  <c r="R823" i="14"/>
  <c r="P823" i="14"/>
  <c r="BI820" i="14"/>
  <c r="BH820" i="14"/>
  <c r="BG820" i="14"/>
  <c r="BE820" i="14"/>
  <c r="T820" i="14"/>
  <c r="R820" i="14"/>
  <c r="P820" i="14"/>
  <c r="BI817" i="14"/>
  <c r="BH817" i="14"/>
  <c r="BG817" i="14"/>
  <c r="BE817" i="14"/>
  <c r="T817" i="14"/>
  <c r="R817" i="14"/>
  <c r="P817" i="14"/>
  <c r="BI815" i="14"/>
  <c r="BH815" i="14"/>
  <c r="BG815" i="14"/>
  <c r="BE815" i="14"/>
  <c r="T815" i="14"/>
  <c r="R815" i="14"/>
  <c r="P815" i="14"/>
  <c r="BI812" i="14"/>
  <c r="BH812" i="14"/>
  <c r="BG812" i="14"/>
  <c r="BE812" i="14"/>
  <c r="T812" i="14"/>
  <c r="R812" i="14"/>
  <c r="P812" i="14"/>
  <c r="BI810" i="14"/>
  <c r="BH810" i="14"/>
  <c r="BG810" i="14"/>
  <c r="BE810" i="14"/>
  <c r="T810" i="14"/>
  <c r="R810" i="14"/>
  <c r="P810" i="14"/>
  <c r="BI807" i="14"/>
  <c r="BH807" i="14"/>
  <c r="BG807" i="14"/>
  <c r="BE807" i="14"/>
  <c r="T807" i="14"/>
  <c r="R807" i="14"/>
  <c r="P807" i="14"/>
  <c r="BI805" i="14"/>
  <c r="BH805" i="14"/>
  <c r="BG805" i="14"/>
  <c r="BE805" i="14"/>
  <c r="T805" i="14"/>
  <c r="R805" i="14"/>
  <c r="P805" i="14"/>
  <c r="BI802" i="14"/>
  <c r="BH802" i="14"/>
  <c r="BG802" i="14"/>
  <c r="BE802" i="14"/>
  <c r="T802" i="14"/>
  <c r="R802" i="14"/>
  <c r="P802" i="14"/>
  <c r="BI800" i="14"/>
  <c r="BH800" i="14"/>
  <c r="BG800" i="14"/>
  <c r="BE800" i="14"/>
  <c r="T800" i="14"/>
  <c r="R800" i="14"/>
  <c r="P800" i="14"/>
  <c r="BI797" i="14"/>
  <c r="BH797" i="14"/>
  <c r="BG797" i="14"/>
  <c r="BE797" i="14"/>
  <c r="T797" i="14"/>
  <c r="R797" i="14"/>
  <c r="P797" i="14"/>
  <c r="BI795" i="14"/>
  <c r="BH795" i="14"/>
  <c r="BG795" i="14"/>
  <c r="BE795" i="14"/>
  <c r="T795" i="14"/>
  <c r="R795" i="14"/>
  <c r="P795" i="14"/>
  <c r="BI792" i="14"/>
  <c r="BH792" i="14"/>
  <c r="BG792" i="14"/>
  <c r="BE792" i="14"/>
  <c r="T792" i="14"/>
  <c r="R792" i="14"/>
  <c r="P792" i="14"/>
  <c r="BI788" i="14"/>
  <c r="BH788" i="14"/>
  <c r="BG788" i="14"/>
  <c r="BE788" i="14"/>
  <c r="T788" i="14"/>
  <c r="T787" i="14" s="1"/>
  <c r="R788" i="14"/>
  <c r="R787" i="14"/>
  <c r="P788" i="14"/>
  <c r="P787" i="14"/>
  <c r="BI785" i="14"/>
  <c r="BH785" i="14"/>
  <c r="BG785" i="14"/>
  <c r="BE785" i="14"/>
  <c r="T785" i="14"/>
  <c r="R785" i="14"/>
  <c r="P785" i="14"/>
  <c r="BI780" i="14"/>
  <c r="BH780" i="14"/>
  <c r="BG780" i="14"/>
  <c r="BE780" i="14"/>
  <c r="T780" i="14"/>
  <c r="R780" i="14"/>
  <c r="P780" i="14"/>
  <c r="BI774" i="14"/>
  <c r="BH774" i="14"/>
  <c r="BG774" i="14"/>
  <c r="BE774" i="14"/>
  <c r="T774" i="14"/>
  <c r="R774" i="14"/>
  <c r="P774" i="14"/>
  <c r="BI771" i="14"/>
  <c r="BH771" i="14"/>
  <c r="BG771" i="14"/>
  <c r="BE771" i="14"/>
  <c r="T771" i="14"/>
  <c r="R771" i="14"/>
  <c r="P771" i="14"/>
  <c r="BI764" i="14"/>
  <c r="BH764" i="14"/>
  <c r="BG764" i="14"/>
  <c r="BE764" i="14"/>
  <c r="T764" i="14"/>
  <c r="R764" i="14"/>
  <c r="P764" i="14"/>
  <c r="BI761" i="14"/>
  <c r="BH761" i="14"/>
  <c r="BG761" i="14"/>
  <c r="BE761" i="14"/>
  <c r="T761" i="14"/>
  <c r="R761" i="14"/>
  <c r="P761" i="14"/>
  <c r="BI759" i="14"/>
  <c r="BH759" i="14"/>
  <c r="BG759" i="14"/>
  <c r="BE759" i="14"/>
  <c r="T759" i="14"/>
  <c r="R759" i="14"/>
  <c r="P759" i="14"/>
  <c r="BI757" i="14"/>
  <c r="BH757" i="14"/>
  <c r="BG757" i="14"/>
  <c r="BE757" i="14"/>
  <c r="T757" i="14"/>
  <c r="R757" i="14"/>
  <c r="P757" i="14"/>
  <c r="BI755" i="14"/>
  <c r="BH755" i="14"/>
  <c r="BG755" i="14"/>
  <c r="BE755" i="14"/>
  <c r="T755" i="14"/>
  <c r="R755" i="14"/>
  <c r="P755" i="14"/>
  <c r="BI751" i="14"/>
  <c r="BH751" i="14"/>
  <c r="BG751" i="14"/>
  <c r="BE751" i="14"/>
  <c r="T751" i="14"/>
  <c r="R751" i="14"/>
  <c r="P751" i="14"/>
  <c r="BI748" i="14"/>
  <c r="BH748" i="14"/>
  <c r="BG748" i="14"/>
  <c r="BE748" i="14"/>
  <c r="T748" i="14"/>
  <c r="R748" i="14"/>
  <c r="P748" i="14"/>
  <c r="BI745" i="14"/>
  <c r="BH745" i="14"/>
  <c r="BG745" i="14"/>
  <c r="BE745" i="14"/>
  <c r="T745" i="14"/>
  <c r="R745" i="14"/>
  <c r="P745" i="14"/>
  <c r="BI737" i="14"/>
  <c r="BH737" i="14"/>
  <c r="BG737" i="14"/>
  <c r="BE737" i="14"/>
  <c r="T737" i="14"/>
  <c r="R737" i="14"/>
  <c r="P737" i="14"/>
  <c r="BI734" i="14"/>
  <c r="BH734" i="14"/>
  <c r="BG734" i="14"/>
  <c r="BE734" i="14"/>
  <c r="T734" i="14"/>
  <c r="R734" i="14"/>
  <c r="P734" i="14"/>
  <c r="BI731" i="14"/>
  <c r="BH731" i="14"/>
  <c r="BG731" i="14"/>
  <c r="BE731" i="14"/>
  <c r="T731" i="14"/>
  <c r="R731" i="14"/>
  <c r="P731" i="14"/>
  <c r="BI724" i="14"/>
  <c r="BH724" i="14"/>
  <c r="BG724" i="14"/>
  <c r="BE724" i="14"/>
  <c r="T724" i="14"/>
  <c r="R724" i="14"/>
  <c r="P724" i="14"/>
  <c r="BI720" i="14"/>
  <c r="BH720" i="14"/>
  <c r="BG720" i="14"/>
  <c r="BE720" i="14"/>
  <c r="T720" i="14"/>
  <c r="R720" i="14"/>
  <c r="P720" i="14"/>
  <c r="BI716" i="14"/>
  <c r="BH716" i="14"/>
  <c r="BG716" i="14"/>
  <c r="BE716" i="14"/>
  <c r="T716" i="14"/>
  <c r="R716" i="14"/>
  <c r="P716" i="14"/>
  <c r="BI712" i="14"/>
  <c r="BH712" i="14"/>
  <c r="BG712" i="14"/>
  <c r="BE712" i="14"/>
  <c r="T712" i="14"/>
  <c r="R712" i="14"/>
  <c r="P712" i="14"/>
  <c r="BI702" i="14"/>
  <c r="BH702" i="14"/>
  <c r="BG702" i="14"/>
  <c r="BE702" i="14"/>
  <c r="T702" i="14"/>
  <c r="R702" i="14"/>
  <c r="P702" i="14"/>
  <c r="BI683" i="14"/>
  <c r="BH683" i="14"/>
  <c r="BG683" i="14"/>
  <c r="BE683" i="14"/>
  <c r="T683" i="14"/>
  <c r="R683" i="14"/>
  <c r="P683" i="14"/>
  <c r="BI680" i="14"/>
  <c r="BH680" i="14"/>
  <c r="BG680" i="14"/>
  <c r="BE680" i="14"/>
  <c r="T680" i="14"/>
  <c r="R680" i="14"/>
  <c r="P680" i="14"/>
  <c r="BI676" i="14"/>
  <c r="BH676" i="14"/>
  <c r="BG676" i="14"/>
  <c r="BE676" i="14"/>
  <c r="T676" i="14"/>
  <c r="R676" i="14"/>
  <c r="P676" i="14"/>
  <c r="BI672" i="14"/>
  <c r="BH672" i="14"/>
  <c r="BG672" i="14"/>
  <c r="BE672" i="14"/>
  <c r="T672" i="14"/>
  <c r="R672" i="14"/>
  <c r="P672" i="14"/>
  <c r="BI661" i="14"/>
  <c r="BH661" i="14"/>
  <c r="BG661" i="14"/>
  <c r="BE661" i="14"/>
  <c r="T661" i="14"/>
  <c r="R661" i="14"/>
  <c r="P661" i="14"/>
  <c r="BI629" i="14"/>
  <c r="BH629" i="14"/>
  <c r="BG629" i="14"/>
  <c r="BE629" i="14"/>
  <c r="T629" i="14"/>
  <c r="R629" i="14"/>
  <c r="P629" i="14"/>
  <c r="BI626" i="14"/>
  <c r="BH626" i="14"/>
  <c r="BG626" i="14"/>
  <c r="BE626" i="14"/>
  <c r="T626" i="14"/>
  <c r="R626" i="14"/>
  <c r="P626" i="14"/>
  <c r="BI618" i="14"/>
  <c r="BH618" i="14"/>
  <c r="BG618" i="14"/>
  <c r="BE618" i="14"/>
  <c r="T618" i="14"/>
  <c r="R618" i="14"/>
  <c r="P618" i="14"/>
  <c r="BI596" i="14"/>
  <c r="BH596" i="14"/>
  <c r="BG596" i="14"/>
  <c r="BE596" i="14"/>
  <c r="T596" i="14"/>
  <c r="T595" i="14"/>
  <c r="R596" i="14"/>
  <c r="R595" i="14"/>
  <c r="P596" i="14"/>
  <c r="P595" i="14" s="1"/>
  <c r="BI593" i="14"/>
  <c r="BH593" i="14"/>
  <c r="BG593" i="14"/>
  <c r="BE593" i="14"/>
  <c r="T593" i="14"/>
  <c r="R593" i="14"/>
  <c r="P593" i="14"/>
  <c r="BI588" i="14"/>
  <c r="BH588" i="14"/>
  <c r="BG588" i="14"/>
  <c r="BE588" i="14"/>
  <c r="T588" i="14"/>
  <c r="R588" i="14"/>
  <c r="P588" i="14"/>
  <c r="BI586" i="14"/>
  <c r="BH586" i="14"/>
  <c r="BG586" i="14"/>
  <c r="BE586" i="14"/>
  <c r="T586" i="14"/>
  <c r="R586" i="14"/>
  <c r="P586" i="14"/>
  <c r="BI583" i="14"/>
  <c r="BH583" i="14"/>
  <c r="BG583" i="14"/>
  <c r="BE583" i="14"/>
  <c r="T583" i="14"/>
  <c r="R583" i="14"/>
  <c r="P583" i="14"/>
  <c r="BI582" i="14"/>
  <c r="BH582" i="14"/>
  <c r="BG582" i="14"/>
  <c r="BE582" i="14"/>
  <c r="T582" i="14"/>
  <c r="R582" i="14"/>
  <c r="P582" i="14"/>
  <c r="BI579" i="14"/>
  <c r="BH579" i="14"/>
  <c r="BG579" i="14"/>
  <c r="BE579" i="14"/>
  <c r="T579" i="14"/>
  <c r="R579" i="14"/>
  <c r="P579" i="14"/>
  <c r="BI578" i="14"/>
  <c r="BH578" i="14"/>
  <c r="BG578" i="14"/>
  <c r="BE578" i="14"/>
  <c r="T578" i="14"/>
  <c r="R578" i="14"/>
  <c r="P578" i="14"/>
  <c r="BI571" i="14"/>
  <c r="BH571" i="14"/>
  <c r="BG571" i="14"/>
  <c r="BE571" i="14"/>
  <c r="T571" i="14"/>
  <c r="R571" i="14"/>
  <c r="P571" i="14"/>
  <c r="BI570" i="14"/>
  <c r="BH570" i="14"/>
  <c r="BG570" i="14"/>
  <c r="BE570" i="14"/>
  <c r="T570" i="14"/>
  <c r="R570" i="14"/>
  <c r="P570" i="14"/>
  <c r="BI567" i="14"/>
  <c r="BH567" i="14"/>
  <c r="BG567" i="14"/>
  <c r="BE567" i="14"/>
  <c r="T567" i="14"/>
  <c r="R567" i="14"/>
  <c r="P567" i="14"/>
  <c r="BI563" i="14"/>
  <c r="BH563" i="14"/>
  <c r="BG563" i="14"/>
  <c r="BE563" i="14"/>
  <c r="T563" i="14"/>
  <c r="R563" i="14"/>
  <c r="P563" i="14"/>
  <c r="BI560" i="14"/>
  <c r="BH560" i="14"/>
  <c r="BG560" i="14"/>
  <c r="BE560" i="14"/>
  <c r="T560" i="14"/>
  <c r="R560" i="14"/>
  <c r="P560" i="14"/>
  <c r="BI557" i="14"/>
  <c r="BH557" i="14"/>
  <c r="BG557" i="14"/>
  <c r="BE557" i="14"/>
  <c r="T557" i="14"/>
  <c r="R557" i="14"/>
  <c r="P557" i="14"/>
  <c r="BI554" i="14"/>
  <c r="BH554" i="14"/>
  <c r="BG554" i="14"/>
  <c r="BE554" i="14"/>
  <c r="T554" i="14"/>
  <c r="R554" i="14"/>
  <c r="P554" i="14"/>
  <c r="BI552" i="14"/>
  <c r="BH552" i="14"/>
  <c r="BG552" i="14"/>
  <c r="BE552" i="14"/>
  <c r="T552" i="14"/>
  <c r="R552" i="14"/>
  <c r="P552" i="14"/>
  <c r="BI549" i="14"/>
  <c r="BH549" i="14"/>
  <c r="BG549" i="14"/>
  <c r="BE549" i="14"/>
  <c r="T549" i="14"/>
  <c r="R549" i="14"/>
  <c r="P549" i="14"/>
  <c r="BI546" i="14"/>
  <c r="BH546" i="14"/>
  <c r="BG546" i="14"/>
  <c r="BE546" i="14"/>
  <c r="T546" i="14"/>
  <c r="R546" i="14"/>
  <c r="P546" i="14"/>
  <c r="BI542" i="14"/>
  <c r="BH542" i="14"/>
  <c r="BG542" i="14"/>
  <c r="BE542" i="14"/>
  <c r="T542" i="14"/>
  <c r="R542" i="14"/>
  <c r="P542" i="14"/>
  <c r="BI534" i="14"/>
  <c r="BH534" i="14"/>
  <c r="BG534" i="14"/>
  <c r="BE534" i="14"/>
  <c r="T534" i="14"/>
  <c r="R534" i="14"/>
  <c r="P534" i="14"/>
  <c r="BI530" i="14"/>
  <c r="BH530" i="14"/>
  <c r="BG530" i="14"/>
  <c r="BE530" i="14"/>
  <c r="T530" i="14"/>
  <c r="T529" i="14"/>
  <c r="R530" i="14"/>
  <c r="R529" i="14" s="1"/>
  <c r="P530" i="14"/>
  <c r="P529" i="14"/>
  <c r="BI507" i="14"/>
  <c r="BH507" i="14"/>
  <c r="BG507" i="14"/>
  <c r="BE507" i="14"/>
  <c r="T507" i="14"/>
  <c r="R507" i="14"/>
  <c r="P507" i="14"/>
  <c r="BI504" i="14"/>
  <c r="BH504" i="14"/>
  <c r="BG504" i="14"/>
  <c r="BE504" i="14"/>
  <c r="T504" i="14"/>
  <c r="R504" i="14"/>
  <c r="P504" i="14"/>
  <c r="BI501" i="14"/>
  <c r="BH501" i="14"/>
  <c r="BG501" i="14"/>
  <c r="BE501" i="14"/>
  <c r="T501" i="14"/>
  <c r="R501" i="14"/>
  <c r="P501" i="14"/>
  <c r="BI498" i="14"/>
  <c r="BH498" i="14"/>
  <c r="BG498" i="14"/>
  <c r="BE498" i="14"/>
  <c r="T498" i="14"/>
  <c r="R498" i="14"/>
  <c r="P498" i="14"/>
  <c r="BI492" i="14"/>
  <c r="BH492" i="14"/>
  <c r="BG492" i="14"/>
  <c r="BE492" i="14"/>
  <c r="T492" i="14"/>
  <c r="R492" i="14"/>
  <c r="P492" i="14"/>
  <c r="BI485" i="14"/>
  <c r="BH485" i="14"/>
  <c r="BG485" i="14"/>
  <c r="BE485" i="14"/>
  <c r="T485" i="14"/>
  <c r="R485" i="14"/>
  <c r="P485" i="14"/>
  <c r="BI464" i="14"/>
  <c r="BH464" i="14"/>
  <c r="BG464" i="14"/>
  <c r="BE464" i="14"/>
  <c r="T464" i="14"/>
  <c r="R464" i="14"/>
  <c r="P464" i="14"/>
  <c r="BI462" i="14"/>
  <c r="BH462" i="14"/>
  <c r="BG462" i="14"/>
  <c r="BE462" i="14"/>
  <c r="T462" i="14"/>
  <c r="R462" i="14"/>
  <c r="P462" i="14"/>
  <c r="BI445" i="14"/>
  <c r="BH445" i="14"/>
  <c r="BG445" i="14"/>
  <c r="BE445" i="14"/>
  <c r="T445" i="14"/>
  <c r="R445" i="14"/>
  <c r="P445" i="14"/>
  <c r="BI442" i="14"/>
  <c r="BH442" i="14"/>
  <c r="BG442" i="14"/>
  <c r="BE442" i="14"/>
  <c r="T442" i="14"/>
  <c r="R442" i="14"/>
  <c r="P442" i="14"/>
  <c r="BI439" i="14"/>
  <c r="BH439" i="14"/>
  <c r="BG439" i="14"/>
  <c r="BE439" i="14"/>
  <c r="T439" i="14"/>
  <c r="R439" i="14"/>
  <c r="P439" i="14"/>
  <c r="BI436" i="14"/>
  <c r="BH436" i="14"/>
  <c r="BG436" i="14"/>
  <c r="BE436" i="14"/>
  <c r="T436" i="14"/>
  <c r="R436" i="14"/>
  <c r="P436" i="14"/>
  <c r="BI433" i="14"/>
  <c r="BH433" i="14"/>
  <c r="BG433" i="14"/>
  <c r="BE433" i="14"/>
  <c r="T433" i="14"/>
  <c r="R433" i="14"/>
  <c r="P433" i="14"/>
  <c r="BI427" i="14"/>
  <c r="BH427" i="14"/>
  <c r="BG427" i="14"/>
  <c r="BE427" i="14"/>
  <c r="T427" i="14"/>
  <c r="R427" i="14"/>
  <c r="P427" i="14"/>
  <c r="BI425" i="14"/>
  <c r="BH425" i="14"/>
  <c r="BG425" i="14"/>
  <c r="BE425" i="14"/>
  <c r="T425" i="14"/>
  <c r="R425" i="14"/>
  <c r="P425" i="14"/>
  <c r="BI421" i="14"/>
  <c r="BH421" i="14"/>
  <c r="BG421" i="14"/>
  <c r="BE421" i="14"/>
  <c r="T421" i="14"/>
  <c r="R421" i="14"/>
  <c r="P421" i="14"/>
  <c r="BI417" i="14"/>
  <c r="BH417" i="14"/>
  <c r="BG417" i="14"/>
  <c r="BE417" i="14"/>
  <c r="T417" i="14"/>
  <c r="R417" i="14"/>
  <c r="P417" i="14"/>
  <c r="BI416" i="14"/>
  <c r="BH416" i="14"/>
  <c r="BG416" i="14"/>
  <c r="BE416" i="14"/>
  <c r="T416" i="14"/>
  <c r="R416" i="14"/>
  <c r="P416" i="14"/>
  <c r="BI412" i="14"/>
  <c r="BH412" i="14"/>
  <c r="BG412" i="14"/>
  <c r="BE412" i="14"/>
  <c r="T412" i="14"/>
  <c r="R412" i="14"/>
  <c r="P412" i="14"/>
  <c r="BI411" i="14"/>
  <c r="BH411" i="14"/>
  <c r="BG411" i="14"/>
  <c r="BE411" i="14"/>
  <c r="T411" i="14"/>
  <c r="R411" i="14"/>
  <c r="P411" i="14"/>
  <c r="BI407" i="14"/>
  <c r="BH407" i="14"/>
  <c r="BG407" i="14"/>
  <c r="BE407" i="14"/>
  <c r="T407" i="14"/>
  <c r="R407" i="14"/>
  <c r="P407" i="14"/>
  <c r="BI403" i="14"/>
  <c r="BH403" i="14"/>
  <c r="BG403" i="14"/>
  <c r="BE403" i="14"/>
  <c r="T403" i="14"/>
  <c r="R403" i="14"/>
  <c r="P403" i="14"/>
  <c r="BI401" i="14"/>
  <c r="BH401" i="14"/>
  <c r="BG401" i="14"/>
  <c r="BE401" i="14"/>
  <c r="T401" i="14"/>
  <c r="R401" i="14"/>
  <c r="P401" i="14"/>
  <c r="BI397" i="14"/>
  <c r="BH397" i="14"/>
  <c r="BG397" i="14"/>
  <c r="BE397" i="14"/>
  <c r="T397" i="14"/>
  <c r="R397" i="14"/>
  <c r="P397" i="14"/>
  <c r="BI393" i="14"/>
  <c r="BH393" i="14"/>
  <c r="BG393" i="14"/>
  <c r="BE393" i="14"/>
  <c r="T393" i="14"/>
  <c r="R393" i="14"/>
  <c r="P393" i="14"/>
  <c r="BI389" i="14"/>
  <c r="BH389" i="14"/>
  <c r="BG389" i="14"/>
  <c r="BE389" i="14"/>
  <c r="T389" i="14"/>
  <c r="R389" i="14"/>
  <c r="P389" i="14"/>
  <c r="BI385" i="14"/>
  <c r="BH385" i="14"/>
  <c r="BG385" i="14"/>
  <c r="BE385" i="14"/>
  <c r="T385" i="14"/>
  <c r="R385" i="14"/>
  <c r="P385" i="14"/>
  <c r="BI377" i="14"/>
  <c r="BH377" i="14"/>
  <c r="BG377" i="14"/>
  <c r="BE377" i="14"/>
  <c r="T377" i="14"/>
  <c r="R377" i="14"/>
  <c r="P377" i="14"/>
  <c r="BI369" i="14"/>
  <c r="BH369" i="14"/>
  <c r="BG369" i="14"/>
  <c r="BE369" i="14"/>
  <c r="T369" i="14"/>
  <c r="R369" i="14"/>
  <c r="P369" i="14"/>
  <c r="BI365" i="14"/>
  <c r="BH365" i="14"/>
  <c r="BG365" i="14"/>
  <c r="BE365" i="14"/>
  <c r="T365" i="14"/>
  <c r="R365" i="14"/>
  <c r="P365" i="14"/>
  <c r="BI354" i="14"/>
  <c r="BH354" i="14"/>
  <c r="BG354" i="14"/>
  <c r="BE354" i="14"/>
  <c r="T354" i="14"/>
  <c r="R354" i="14"/>
  <c r="P354" i="14"/>
  <c r="BI350" i="14"/>
  <c r="BH350" i="14"/>
  <c r="BG350" i="14"/>
  <c r="BE350" i="14"/>
  <c r="T350" i="14"/>
  <c r="R350" i="14"/>
  <c r="P350" i="14"/>
  <c r="BI346" i="14"/>
  <c r="BH346" i="14"/>
  <c r="BG346" i="14"/>
  <c r="BE346" i="14"/>
  <c r="T346" i="14"/>
  <c r="R346" i="14"/>
  <c r="P346" i="14"/>
  <c r="BI345" i="14"/>
  <c r="BH345" i="14"/>
  <c r="BG345" i="14"/>
  <c r="BE345" i="14"/>
  <c r="T345" i="14"/>
  <c r="R345" i="14"/>
  <c r="P345" i="14"/>
  <c r="BI337" i="14"/>
  <c r="BH337" i="14"/>
  <c r="BG337" i="14"/>
  <c r="BE337" i="14"/>
  <c r="T337" i="14"/>
  <c r="R337" i="14"/>
  <c r="P337" i="14"/>
  <c r="BI333" i="14"/>
  <c r="BH333" i="14"/>
  <c r="BG333" i="14"/>
  <c r="BE333" i="14"/>
  <c r="T333" i="14"/>
  <c r="R333" i="14"/>
  <c r="P333" i="14"/>
  <c r="BI330" i="14"/>
  <c r="BH330" i="14"/>
  <c r="BG330" i="14"/>
  <c r="BE330" i="14"/>
  <c r="T330" i="14"/>
  <c r="R330" i="14"/>
  <c r="P330" i="14"/>
  <c r="BI329" i="14"/>
  <c r="BH329" i="14"/>
  <c r="BG329" i="14"/>
  <c r="BE329" i="14"/>
  <c r="T329" i="14"/>
  <c r="R329" i="14"/>
  <c r="P329" i="14"/>
  <c r="BI323" i="14"/>
  <c r="BH323" i="14"/>
  <c r="BG323" i="14"/>
  <c r="BE323" i="14"/>
  <c r="T323" i="14"/>
  <c r="R323" i="14"/>
  <c r="P323" i="14"/>
  <c r="BI322" i="14"/>
  <c r="BH322" i="14"/>
  <c r="BG322" i="14"/>
  <c r="BE322" i="14"/>
  <c r="T322" i="14"/>
  <c r="R322" i="14"/>
  <c r="P322" i="14"/>
  <c r="BI315" i="14"/>
  <c r="BH315" i="14"/>
  <c r="BG315" i="14"/>
  <c r="BE315" i="14"/>
  <c r="T315" i="14"/>
  <c r="R315" i="14"/>
  <c r="P315" i="14"/>
  <c r="BI311" i="14"/>
  <c r="BH311" i="14"/>
  <c r="BG311" i="14"/>
  <c r="BE311" i="14"/>
  <c r="T311" i="14"/>
  <c r="R311" i="14"/>
  <c r="P311" i="14"/>
  <c r="BI296" i="14"/>
  <c r="BH296" i="14"/>
  <c r="BG296" i="14"/>
  <c r="BE296" i="14"/>
  <c r="T296" i="14"/>
  <c r="R296" i="14"/>
  <c r="P296" i="14"/>
  <c r="BI286" i="14"/>
  <c r="BH286" i="14"/>
  <c r="BG286" i="14"/>
  <c r="BE286" i="14"/>
  <c r="T286" i="14"/>
  <c r="R286" i="14"/>
  <c r="P286" i="14"/>
  <c r="BI269" i="14"/>
  <c r="BH269" i="14"/>
  <c r="BG269" i="14"/>
  <c r="BE269" i="14"/>
  <c r="T269" i="14"/>
  <c r="R269" i="14"/>
  <c r="P269" i="14"/>
  <c r="BI254" i="14"/>
  <c r="BH254" i="14"/>
  <c r="BG254" i="14"/>
  <c r="BE254" i="14"/>
  <c r="T254" i="14"/>
  <c r="R254" i="14"/>
  <c r="P254" i="14"/>
  <c r="BI247" i="14"/>
  <c r="BH247" i="14"/>
  <c r="BG247" i="14"/>
  <c r="BE247" i="14"/>
  <c r="T247" i="14"/>
  <c r="R247" i="14"/>
  <c r="P247" i="14"/>
  <c r="BI239" i="14"/>
  <c r="BH239" i="14"/>
  <c r="BG239" i="14"/>
  <c r="BE239" i="14"/>
  <c r="T239" i="14"/>
  <c r="R239" i="14"/>
  <c r="P239" i="14"/>
  <c r="BI229" i="14"/>
  <c r="BH229" i="14"/>
  <c r="BG229" i="14"/>
  <c r="BE229" i="14"/>
  <c r="T229" i="14"/>
  <c r="R229" i="14"/>
  <c r="P229" i="14"/>
  <c r="BI221" i="14"/>
  <c r="BH221" i="14"/>
  <c r="BG221" i="14"/>
  <c r="BE221" i="14"/>
  <c r="T221" i="14"/>
  <c r="R221" i="14"/>
  <c r="P221" i="14"/>
  <c r="BI219" i="14"/>
  <c r="BH219" i="14"/>
  <c r="BG219" i="14"/>
  <c r="BE219" i="14"/>
  <c r="T219" i="14"/>
  <c r="R219" i="14"/>
  <c r="P219" i="14"/>
  <c r="BI211" i="14"/>
  <c r="BH211" i="14"/>
  <c r="BG211" i="14"/>
  <c r="BE211" i="14"/>
  <c r="T211" i="14"/>
  <c r="R211" i="14"/>
  <c r="P211" i="14"/>
  <c r="BI203" i="14"/>
  <c r="BH203" i="14"/>
  <c r="BG203" i="14"/>
  <c r="BE203" i="14"/>
  <c r="T203" i="14"/>
  <c r="R203" i="14"/>
  <c r="P203" i="14"/>
  <c r="BI200" i="14"/>
  <c r="BH200" i="14"/>
  <c r="BG200" i="14"/>
  <c r="BE200" i="14"/>
  <c r="T200" i="14"/>
  <c r="R200" i="14"/>
  <c r="P200" i="14"/>
  <c r="BI193" i="14"/>
  <c r="BH193" i="14"/>
  <c r="BG193" i="14"/>
  <c r="BE193" i="14"/>
  <c r="T193" i="14"/>
  <c r="R193" i="14"/>
  <c r="P193" i="14"/>
  <c r="BI183" i="14"/>
  <c r="BH183" i="14"/>
  <c r="BG183" i="14"/>
  <c r="BE183" i="14"/>
  <c r="T183" i="14"/>
  <c r="R183" i="14"/>
  <c r="P183" i="14"/>
  <c r="BI180" i="14"/>
  <c r="BH180" i="14"/>
  <c r="BG180" i="14"/>
  <c r="BE180" i="14"/>
  <c r="T180" i="14"/>
  <c r="R180" i="14"/>
  <c r="P180" i="14"/>
  <c r="BI177" i="14"/>
  <c r="BH177" i="14"/>
  <c r="BG177" i="14"/>
  <c r="BE177" i="14"/>
  <c r="T177" i="14"/>
  <c r="R177" i="14"/>
  <c r="P177" i="14"/>
  <c r="BI172" i="14"/>
  <c r="BH172" i="14"/>
  <c r="BG172" i="14"/>
  <c r="BE172" i="14"/>
  <c r="T172" i="14"/>
  <c r="R172" i="14"/>
  <c r="P172" i="14"/>
  <c r="BI169" i="14"/>
  <c r="BH169" i="14"/>
  <c r="BG169" i="14"/>
  <c r="BE169" i="14"/>
  <c r="T169" i="14"/>
  <c r="R169" i="14"/>
  <c r="P169" i="14"/>
  <c r="BI167" i="14"/>
  <c r="BH167" i="14"/>
  <c r="BG167" i="14"/>
  <c r="BE167" i="14"/>
  <c r="T167" i="14"/>
  <c r="R167" i="14"/>
  <c r="P167" i="14"/>
  <c r="BI165" i="14"/>
  <c r="BH165" i="14"/>
  <c r="BG165" i="14"/>
  <c r="BE165" i="14"/>
  <c r="T165" i="14"/>
  <c r="R165" i="14"/>
  <c r="P165" i="14"/>
  <c r="BI161" i="14"/>
  <c r="BH161" i="14"/>
  <c r="BG161" i="14"/>
  <c r="BE161" i="14"/>
  <c r="T161" i="14"/>
  <c r="R161" i="14"/>
  <c r="P161" i="14"/>
  <c r="BI157" i="14"/>
  <c r="BH157" i="14"/>
  <c r="BG157" i="14"/>
  <c r="BE157" i="14"/>
  <c r="T157" i="14"/>
  <c r="R157" i="14"/>
  <c r="P157" i="14"/>
  <c r="BI153" i="14"/>
  <c r="BH153" i="14"/>
  <c r="BG153" i="14"/>
  <c r="BE153" i="14"/>
  <c r="T153" i="14"/>
  <c r="R153" i="14"/>
  <c r="P153" i="14"/>
  <c r="BI142" i="14"/>
  <c r="BH142" i="14"/>
  <c r="BG142" i="14"/>
  <c r="BE142" i="14"/>
  <c r="T142" i="14"/>
  <c r="R142" i="14"/>
  <c r="P142" i="14"/>
  <c r="BI131" i="14"/>
  <c r="BH131" i="14"/>
  <c r="BG131" i="14"/>
  <c r="BE131" i="14"/>
  <c r="T131" i="14"/>
  <c r="R131" i="14"/>
  <c r="P131" i="14"/>
  <c r="BI128" i="14"/>
  <c r="BH128" i="14"/>
  <c r="BG128" i="14"/>
  <c r="BE128" i="14"/>
  <c r="T128" i="14"/>
  <c r="R128" i="14"/>
  <c r="P128" i="14"/>
  <c r="BI126" i="14"/>
  <c r="BH126" i="14"/>
  <c r="BG126" i="14"/>
  <c r="BE126" i="14"/>
  <c r="T126" i="14"/>
  <c r="R126" i="14"/>
  <c r="P126" i="14"/>
  <c r="BI123" i="14"/>
  <c r="BH123" i="14"/>
  <c r="BG123" i="14"/>
  <c r="BE123" i="14"/>
  <c r="T123" i="14"/>
  <c r="R123" i="14"/>
  <c r="P123" i="14"/>
  <c r="J117" i="14"/>
  <c r="J116" i="14"/>
  <c r="F116" i="14"/>
  <c r="F114" i="14"/>
  <c r="E112" i="14"/>
  <c r="J59" i="14"/>
  <c r="J58" i="14"/>
  <c r="F58" i="14"/>
  <c r="F56" i="14"/>
  <c r="E54" i="14"/>
  <c r="J20" i="14"/>
  <c r="E20" i="14"/>
  <c r="F117" i="14"/>
  <c r="J19" i="14"/>
  <c r="J14" i="14"/>
  <c r="J114" i="14"/>
  <c r="E7" i="14"/>
  <c r="E108" i="14" s="1"/>
  <c r="J41" i="13"/>
  <c r="J40" i="13"/>
  <c r="AY69" i="1" s="1"/>
  <c r="J39" i="13"/>
  <c r="AX69" i="1"/>
  <c r="BI161" i="13"/>
  <c r="BH161" i="13"/>
  <c r="BG161" i="13"/>
  <c r="BE161" i="13"/>
  <c r="T161" i="13"/>
  <c r="T160" i="13" s="1"/>
  <c r="R161" i="13"/>
  <c r="R160" i="13"/>
  <c r="P161" i="13"/>
  <c r="P160" i="13" s="1"/>
  <c r="BI159" i="13"/>
  <c r="BH159" i="13"/>
  <c r="BG159" i="13"/>
  <c r="BE159" i="13"/>
  <c r="T159" i="13"/>
  <c r="R159" i="13"/>
  <c r="P159" i="13"/>
  <c r="BI158" i="13"/>
  <c r="BH158" i="13"/>
  <c r="BG158" i="13"/>
  <c r="BE158" i="13"/>
  <c r="T158" i="13"/>
  <c r="R158" i="13"/>
  <c r="P158" i="13"/>
  <c r="BI157" i="13"/>
  <c r="BH157" i="13"/>
  <c r="BG157" i="13"/>
  <c r="BE157" i="13"/>
  <c r="T157" i="13"/>
  <c r="R157" i="13"/>
  <c r="P157" i="13"/>
  <c r="BI156" i="13"/>
  <c r="BH156" i="13"/>
  <c r="BG156" i="13"/>
  <c r="BE156" i="13"/>
  <c r="T156" i="13"/>
  <c r="R156" i="13"/>
  <c r="P156" i="13"/>
  <c r="BI155" i="13"/>
  <c r="BH155" i="13"/>
  <c r="BG155" i="13"/>
  <c r="BE155" i="13"/>
  <c r="T155" i="13"/>
  <c r="R155" i="13"/>
  <c r="P155" i="13"/>
  <c r="BI153" i="13"/>
  <c r="BH153" i="13"/>
  <c r="BG153" i="13"/>
  <c r="BE153" i="13"/>
  <c r="T153" i="13"/>
  <c r="R153" i="13"/>
  <c r="P153" i="13"/>
  <c r="BI151" i="13"/>
  <c r="BH151" i="13"/>
  <c r="BG151" i="13"/>
  <c r="BE151" i="13"/>
  <c r="T151" i="13"/>
  <c r="R151" i="13"/>
  <c r="P151" i="13"/>
  <c r="BI150" i="13"/>
  <c r="BH150" i="13"/>
  <c r="BG150" i="13"/>
  <c r="BE150" i="13"/>
  <c r="T150" i="13"/>
  <c r="R150" i="13"/>
  <c r="P150" i="13"/>
  <c r="BI149" i="13"/>
  <c r="BH149" i="13"/>
  <c r="BG149" i="13"/>
  <c r="BE149" i="13"/>
  <c r="T149" i="13"/>
  <c r="R149" i="13"/>
  <c r="P149" i="13"/>
  <c r="BI148" i="13"/>
  <c r="BH148" i="13"/>
  <c r="BG148" i="13"/>
  <c r="BE148" i="13"/>
  <c r="T148" i="13"/>
  <c r="R148" i="13"/>
  <c r="P148" i="13"/>
  <c r="BI147" i="13"/>
  <c r="BH147" i="13"/>
  <c r="BG147" i="13"/>
  <c r="BE147" i="13"/>
  <c r="T147" i="13"/>
  <c r="R147" i="13"/>
  <c r="P147" i="13"/>
  <c r="BI146" i="13"/>
  <c r="BH146" i="13"/>
  <c r="BG146" i="13"/>
  <c r="BE146" i="13"/>
  <c r="T146" i="13"/>
  <c r="R146" i="13"/>
  <c r="P146" i="13"/>
  <c r="BI145" i="13"/>
  <c r="BH145" i="13"/>
  <c r="BG145" i="13"/>
  <c r="BE145" i="13"/>
  <c r="T145" i="13"/>
  <c r="R145" i="13"/>
  <c r="P145" i="13"/>
  <c r="BI144" i="13"/>
  <c r="BH144" i="13"/>
  <c r="BG144" i="13"/>
  <c r="BE144" i="13"/>
  <c r="T144" i="13"/>
  <c r="R144" i="13"/>
  <c r="P144" i="13"/>
  <c r="BI143" i="13"/>
  <c r="BH143" i="13"/>
  <c r="BG143" i="13"/>
  <c r="BE143" i="13"/>
  <c r="T143" i="13"/>
  <c r="R143" i="13"/>
  <c r="P143" i="13"/>
  <c r="BI142" i="13"/>
  <c r="BH142" i="13"/>
  <c r="BG142" i="13"/>
  <c r="BE142" i="13"/>
  <c r="T142" i="13"/>
  <c r="R142" i="13"/>
  <c r="P142" i="13"/>
  <c r="BI141" i="13"/>
  <c r="BH141" i="13"/>
  <c r="BG141" i="13"/>
  <c r="BE141" i="13"/>
  <c r="T141" i="13"/>
  <c r="R141" i="13"/>
  <c r="P141" i="13"/>
  <c r="BI140" i="13"/>
  <c r="BH140" i="13"/>
  <c r="BG140" i="13"/>
  <c r="BE140" i="13"/>
  <c r="T140" i="13"/>
  <c r="R140" i="13"/>
  <c r="P140" i="13"/>
  <c r="BI139" i="13"/>
  <c r="BH139" i="13"/>
  <c r="BG139" i="13"/>
  <c r="BE139" i="13"/>
  <c r="T139" i="13"/>
  <c r="R139" i="13"/>
  <c r="P139" i="13"/>
  <c r="BI138" i="13"/>
  <c r="BH138" i="13"/>
  <c r="BG138" i="13"/>
  <c r="BE138" i="13"/>
  <c r="T138" i="13"/>
  <c r="R138" i="13"/>
  <c r="P138" i="13"/>
  <c r="BI136" i="13"/>
  <c r="BH136" i="13"/>
  <c r="BG136" i="13"/>
  <c r="BE136" i="13"/>
  <c r="T136" i="13"/>
  <c r="R136" i="13"/>
  <c r="P136" i="13"/>
  <c r="BI134" i="13"/>
  <c r="BH134" i="13"/>
  <c r="BG134" i="13"/>
  <c r="BE134" i="13"/>
  <c r="T134" i="13"/>
  <c r="R134" i="13"/>
  <c r="P134" i="13"/>
  <c r="BI132" i="13"/>
  <c r="BH132" i="13"/>
  <c r="BG132" i="13"/>
  <c r="BE132" i="13"/>
  <c r="T132" i="13"/>
  <c r="R132" i="13"/>
  <c r="P132" i="13"/>
  <c r="BI130" i="13"/>
  <c r="BH130" i="13"/>
  <c r="BG130" i="13"/>
  <c r="BE130" i="13"/>
  <c r="T130" i="13"/>
  <c r="R130" i="13"/>
  <c r="P130" i="13"/>
  <c r="BI129" i="13"/>
  <c r="BH129" i="13"/>
  <c r="BG129" i="13"/>
  <c r="BE129" i="13"/>
  <c r="T129" i="13"/>
  <c r="R129" i="13"/>
  <c r="P129" i="13"/>
  <c r="BI128" i="13"/>
  <c r="BH128" i="13"/>
  <c r="BG128" i="13"/>
  <c r="BE128" i="13"/>
  <c r="T128" i="13"/>
  <c r="R128" i="13"/>
  <c r="P128" i="13"/>
  <c r="BI127" i="13"/>
  <c r="BH127" i="13"/>
  <c r="BG127" i="13"/>
  <c r="BE127" i="13"/>
  <c r="T127" i="13"/>
  <c r="R127" i="13"/>
  <c r="P127" i="13"/>
  <c r="BI126" i="13"/>
  <c r="BH126" i="13"/>
  <c r="BG126" i="13"/>
  <c r="BE126" i="13"/>
  <c r="T126" i="13"/>
  <c r="R126" i="13"/>
  <c r="P126" i="13"/>
  <c r="BI124" i="13"/>
  <c r="BH124" i="13"/>
  <c r="BG124" i="13"/>
  <c r="BE124" i="13"/>
  <c r="T124" i="13"/>
  <c r="R124" i="13"/>
  <c r="P124" i="13"/>
  <c r="BI122" i="13"/>
  <c r="BH122" i="13"/>
  <c r="BG122" i="13"/>
  <c r="BE122" i="13"/>
  <c r="T122" i="13"/>
  <c r="R122" i="13"/>
  <c r="P122" i="13"/>
  <c r="BI120" i="13"/>
  <c r="BH120" i="13"/>
  <c r="BG120" i="13"/>
  <c r="BE120" i="13"/>
  <c r="T120" i="13"/>
  <c r="R120" i="13"/>
  <c r="P120" i="13"/>
  <c r="BI119" i="13"/>
  <c r="BH119" i="13"/>
  <c r="BG119" i="13"/>
  <c r="BE119" i="13"/>
  <c r="T119" i="13"/>
  <c r="R119" i="13"/>
  <c r="P119" i="13"/>
  <c r="BI118" i="13"/>
  <c r="BH118" i="13"/>
  <c r="BG118" i="13"/>
  <c r="BE118" i="13"/>
  <c r="T118" i="13"/>
  <c r="R118" i="13"/>
  <c r="P118" i="13"/>
  <c r="BI117" i="13"/>
  <c r="BH117" i="13"/>
  <c r="BG117" i="13"/>
  <c r="BE117" i="13"/>
  <c r="T117" i="13"/>
  <c r="R117" i="13"/>
  <c r="P117" i="13"/>
  <c r="BI115" i="13"/>
  <c r="BH115" i="13"/>
  <c r="BG115" i="13"/>
  <c r="BE115" i="13"/>
  <c r="T115" i="13"/>
  <c r="R115" i="13"/>
  <c r="P115" i="13"/>
  <c r="BI114" i="13"/>
  <c r="BH114" i="13"/>
  <c r="BG114" i="13"/>
  <c r="BE114" i="13"/>
  <c r="T114" i="13"/>
  <c r="R114" i="13"/>
  <c r="P114" i="13"/>
  <c r="BI113" i="13"/>
  <c r="BH113" i="13"/>
  <c r="BG113" i="13"/>
  <c r="BE113" i="13"/>
  <c r="T113" i="13"/>
  <c r="R113" i="13"/>
  <c r="P113" i="13"/>
  <c r="BI112" i="13"/>
  <c r="BH112" i="13"/>
  <c r="BG112" i="13"/>
  <c r="BE112" i="13"/>
  <c r="T112" i="13"/>
  <c r="R112" i="13"/>
  <c r="P112" i="13"/>
  <c r="BI111" i="13"/>
  <c r="BH111" i="13"/>
  <c r="BG111" i="13"/>
  <c r="BE111" i="13"/>
  <c r="T111" i="13"/>
  <c r="R111" i="13"/>
  <c r="P111" i="13"/>
  <c r="BI109" i="13"/>
  <c r="BH109" i="13"/>
  <c r="BG109" i="13"/>
  <c r="BE109" i="13"/>
  <c r="T109" i="13"/>
  <c r="R109" i="13"/>
  <c r="P109" i="13"/>
  <c r="BI107" i="13"/>
  <c r="BH107" i="13"/>
  <c r="BG107" i="13"/>
  <c r="BE107" i="13"/>
  <c r="T107" i="13"/>
  <c r="R107" i="13"/>
  <c r="P107" i="13"/>
  <c r="BI105" i="13"/>
  <c r="BH105" i="13"/>
  <c r="BG105" i="13"/>
  <c r="BE105" i="13"/>
  <c r="T105" i="13"/>
  <c r="R105" i="13"/>
  <c r="P105" i="13"/>
  <c r="BI103" i="13"/>
  <c r="BH103" i="13"/>
  <c r="BG103" i="13"/>
  <c r="BE103" i="13"/>
  <c r="T103" i="13"/>
  <c r="R103" i="13"/>
  <c r="P103" i="13"/>
  <c r="BI101" i="13"/>
  <c r="BH101" i="13"/>
  <c r="BG101" i="13"/>
  <c r="BE101" i="13"/>
  <c r="T101" i="13"/>
  <c r="R101" i="13"/>
  <c r="P101" i="13"/>
  <c r="BI99" i="13"/>
  <c r="BH99" i="13"/>
  <c r="BG99" i="13"/>
  <c r="BE99" i="13"/>
  <c r="T99" i="13"/>
  <c r="R99" i="13"/>
  <c r="P99" i="13"/>
  <c r="BI97" i="13"/>
  <c r="BH97" i="13"/>
  <c r="BG97" i="13"/>
  <c r="BE97" i="13"/>
  <c r="T97" i="13"/>
  <c r="R97" i="13"/>
  <c r="P97" i="13"/>
  <c r="F88" i="13"/>
  <c r="E86" i="13"/>
  <c r="F60" i="13"/>
  <c r="E58" i="13"/>
  <c r="J28" i="13"/>
  <c r="E28" i="13"/>
  <c r="J63" i="13"/>
  <c r="J27" i="13"/>
  <c r="J25" i="13"/>
  <c r="E25" i="13"/>
  <c r="J90" i="13" s="1"/>
  <c r="J24" i="13"/>
  <c r="J22" i="13"/>
  <c r="E22" i="13"/>
  <c r="F91" i="13"/>
  <c r="J21" i="13"/>
  <c r="J19" i="13"/>
  <c r="E19" i="13"/>
  <c r="F62" i="13"/>
  <c r="J18" i="13"/>
  <c r="J16" i="13"/>
  <c r="J88" i="13" s="1"/>
  <c r="E7" i="13"/>
  <c r="E80" i="13"/>
  <c r="J41" i="12"/>
  <c r="J40" i="12"/>
  <c r="AY68" i="1"/>
  <c r="J39" i="12"/>
  <c r="AX68" i="1" s="1"/>
  <c r="BI244" i="12"/>
  <c r="BH244" i="12"/>
  <c r="BG244" i="12"/>
  <c r="BE244" i="12"/>
  <c r="T244" i="12"/>
  <c r="T243" i="12" s="1"/>
  <c r="R244" i="12"/>
  <c r="R243" i="12"/>
  <c r="P244" i="12"/>
  <c r="P243" i="12"/>
  <c r="BI242" i="12"/>
  <c r="BH242" i="12"/>
  <c r="BG242" i="12"/>
  <c r="BE242" i="12"/>
  <c r="T242" i="12"/>
  <c r="R242" i="12"/>
  <c r="P242" i="12"/>
  <c r="BI241" i="12"/>
  <c r="BH241" i="12"/>
  <c r="BG241" i="12"/>
  <c r="BE241" i="12"/>
  <c r="T241" i="12"/>
  <c r="R241" i="12"/>
  <c r="P241" i="12"/>
  <c r="BI240" i="12"/>
  <c r="BH240" i="12"/>
  <c r="BG240" i="12"/>
  <c r="BE240" i="12"/>
  <c r="T240" i="12"/>
  <c r="R240" i="12"/>
  <c r="P240" i="12"/>
  <c r="BI239" i="12"/>
  <c r="BH239" i="12"/>
  <c r="BG239" i="12"/>
  <c r="BE239" i="12"/>
  <c r="T239" i="12"/>
  <c r="R239" i="12"/>
  <c r="P239" i="12"/>
  <c r="BI238" i="12"/>
  <c r="BH238" i="12"/>
  <c r="BG238" i="12"/>
  <c r="BE238" i="12"/>
  <c r="T238" i="12"/>
  <c r="R238" i="12"/>
  <c r="P238" i="12"/>
  <c r="BI237" i="12"/>
  <c r="BH237" i="12"/>
  <c r="BG237" i="12"/>
  <c r="BE237" i="12"/>
  <c r="T237" i="12"/>
  <c r="R237" i="12"/>
  <c r="P237" i="12"/>
  <c r="BI236" i="12"/>
  <c r="BH236" i="12"/>
  <c r="BG236" i="12"/>
  <c r="BE236" i="12"/>
  <c r="T236" i="12"/>
  <c r="R236" i="12"/>
  <c r="P236" i="12"/>
  <c r="BI235" i="12"/>
  <c r="BH235" i="12"/>
  <c r="BG235" i="12"/>
  <c r="BE235" i="12"/>
  <c r="T235" i="12"/>
  <c r="R235" i="12"/>
  <c r="P235" i="12"/>
  <c r="BI234" i="12"/>
  <c r="BH234" i="12"/>
  <c r="BG234" i="12"/>
  <c r="BE234" i="12"/>
  <c r="T234" i="12"/>
  <c r="R234" i="12"/>
  <c r="P234" i="12"/>
  <c r="BI233" i="12"/>
  <c r="BH233" i="12"/>
  <c r="BG233" i="12"/>
  <c r="BE233" i="12"/>
  <c r="T233" i="12"/>
  <c r="R233" i="12"/>
  <c r="P233" i="12"/>
  <c r="BI232" i="12"/>
  <c r="BH232" i="12"/>
  <c r="BG232" i="12"/>
  <c r="BE232" i="12"/>
  <c r="T232" i="12"/>
  <c r="R232" i="12"/>
  <c r="P232" i="12"/>
  <c r="BI231" i="12"/>
  <c r="BH231" i="12"/>
  <c r="BG231" i="12"/>
  <c r="BE231" i="12"/>
  <c r="T231" i="12"/>
  <c r="R231" i="12"/>
  <c r="P231" i="12"/>
  <c r="BI230" i="12"/>
  <c r="BH230" i="12"/>
  <c r="BG230" i="12"/>
  <c r="BE230" i="12"/>
  <c r="T230" i="12"/>
  <c r="R230" i="12"/>
  <c r="P230" i="12"/>
  <c r="BI229" i="12"/>
  <c r="BH229" i="12"/>
  <c r="BG229" i="12"/>
  <c r="BE229" i="12"/>
  <c r="T229" i="12"/>
  <c r="R229" i="12"/>
  <c r="P229" i="12"/>
  <c r="BI228" i="12"/>
  <c r="BH228" i="12"/>
  <c r="BG228" i="12"/>
  <c r="BE228" i="12"/>
  <c r="T228" i="12"/>
  <c r="R228" i="12"/>
  <c r="P228" i="12"/>
  <c r="BI227" i="12"/>
  <c r="BH227" i="12"/>
  <c r="BG227" i="12"/>
  <c r="BE227" i="12"/>
  <c r="T227" i="12"/>
  <c r="R227" i="12"/>
  <c r="P227" i="12"/>
  <c r="BI226" i="12"/>
  <c r="BH226" i="12"/>
  <c r="BG226" i="12"/>
  <c r="BE226" i="12"/>
  <c r="T226" i="12"/>
  <c r="R226" i="12"/>
  <c r="P226" i="12"/>
  <c r="BI225" i="12"/>
  <c r="BH225" i="12"/>
  <c r="BG225" i="12"/>
  <c r="BE225" i="12"/>
  <c r="T225" i="12"/>
  <c r="R225" i="12"/>
  <c r="P225" i="12"/>
  <c r="BI224" i="12"/>
  <c r="BH224" i="12"/>
  <c r="BG224" i="12"/>
  <c r="BE224" i="12"/>
  <c r="T224" i="12"/>
  <c r="R224" i="12"/>
  <c r="P224" i="12"/>
  <c r="BI223" i="12"/>
  <c r="BH223" i="12"/>
  <c r="BG223" i="12"/>
  <c r="BE223" i="12"/>
  <c r="T223" i="12"/>
  <c r="R223" i="12"/>
  <c r="P223" i="12"/>
  <c r="BI222" i="12"/>
  <c r="BH222" i="12"/>
  <c r="BG222" i="12"/>
  <c r="BE222" i="12"/>
  <c r="T222" i="12"/>
  <c r="R222" i="12"/>
  <c r="P222" i="12"/>
  <c r="BI221" i="12"/>
  <c r="BH221" i="12"/>
  <c r="BG221" i="12"/>
  <c r="BE221" i="12"/>
  <c r="T221" i="12"/>
  <c r="R221" i="12"/>
  <c r="P221" i="12"/>
  <c r="BI220" i="12"/>
  <c r="BH220" i="12"/>
  <c r="BG220" i="12"/>
  <c r="BE220" i="12"/>
  <c r="T220" i="12"/>
  <c r="R220" i="12"/>
  <c r="P220" i="12"/>
  <c r="BI219" i="12"/>
  <c r="BH219" i="12"/>
  <c r="BG219" i="12"/>
  <c r="BE219" i="12"/>
  <c r="T219" i="12"/>
  <c r="R219" i="12"/>
  <c r="P219" i="12"/>
  <c r="BI218" i="12"/>
  <c r="BH218" i="12"/>
  <c r="BG218" i="12"/>
  <c r="BE218" i="12"/>
  <c r="T218" i="12"/>
  <c r="R218" i="12"/>
  <c r="P218" i="12"/>
  <c r="BI217" i="12"/>
  <c r="BH217" i="12"/>
  <c r="BG217" i="12"/>
  <c r="BE217" i="12"/>
  <c r="T217" i="12"/>
  <c r="R217" i="12"/>
  <c r="P217" i="12"/>
  <c r="BI216" i="12"/>
  <c r="BH216" i="12"/>
  <c r="BG216" i="12"/>
  <c r="BE216" i="12"/>
  <c r="T216" i="12"/>
  <c r="R216" i="12"/>
  <c r="P216" i="12"/>
  <c r="BI215" i="12"/>
  <c r="BH215" i="12"/>
  <c r="BG215" i="12"/>
  <c r="BE215" i="12"/>
  <c r="T215" i="12"/>
  <c r="R215" i="12"/>
  <c r="P215" i="12"/>
  <c r="BI214" i="12"/>
  <c r="BH214" i="12"/>
  <c r="BG214" i="12"/>
  <c r="BE214" i="12"/>
  <c r="T214" i="12"/>
  <c r="R214" i="12"/>
  <c r="P214" i="12"/>
  <c r="BI213" i="12"/>
  <c r="BH213" i="12"/>
  <c r="BG213" i="12"/>
  <c r="BE213" i="12"/>
  <c r="T213" i="12"/>
  <c r="R213" i="12"/>
  <c r="P213" i="12"/>
  <c r="BI212" i="12"/>
  <c r="BH212" i="12"/>
  <c r="BG212" i="12"/>
  <c r="BE212" i="12"/>
  <c r="T212" i="12"/>
  <c r="R212" i="12"/>
  <c r="P212" i="12"/>
  <c r="BI211" i="12"/>
  <c r="BH211" i="12"/>
  <c r="BG211" i="12"/>
  <c r="BE211" i="12"/>
  <c r="T211" i="12"/>
  <c r="R211" i="12"/>
  <c r="P211" i="12"/>
  <c r="BI210" i="12"/>
  <c r="BH210" i="12"/>
  <c r="BG210" i="12"/>
  <c r="BE210" i="12"/>
  <c r="T210" i="12"/>
  <c r="R210" i="12"/>
  <c r="P210" i="12"/>
  <c r="BI209" i="12"/>
  <c r="BH209" i="12"/>
  <c r="BG209" i="12"/>
  <c r="BE209" i="12"/>
  <c r="T209" i="12"/>
  <c r="R209" i="12"/>
  <c r="P209" i="12"/>
  <c r="BI208" i="12"/>
  <c r="BH208" i="12"/>
  <c r="BG208" i="12"/>
  <c r="BE208" i="12"/>
  <c r="T208" i="12"/>
  <c r="R208" i="12"/>
  <c r="P208" i="12"/>
  <c r="BI207" i="12"/>
  <c r="BH207" i="12"/>
  <c r="BG207" i="12"/>
  <c r="BE207" i="12"/>
  <c r="T207" i="12"/>
  <c r="R207" i="12"/>
  <c r="P207" i="12"/>
  <c r="BI206" i="12"/>
  <c r="BH206" i="12"/>
  <c r="BG206" i="12"/>
  <c r="BE206" i="12"/>
  <c r="T206" i="12"/>
  <c r="R206" i="12"/>
  <c r="P206" i="12"/>
  <c r="BI205" i="12"/>
  <c r="BH205" i="12"/>
  <c r="BG205" i="12"/>
  <c r="BE205" i="12"/>
  <c r="T205" i="12"/>
  <c r="R205" i="12"/>
  <c r="P205" i="12"/>
  <c r="BI204" i="12"/>
  <c r="BH204" i="12"/>
  <c r="BG204" i="12"/>
  <c r="BE204" i="12"/>
  <c r="T204" i="12"/>
  <c r="R204" i="12"/>
  <c r="P204" i="12"/>
  <c r="BI203" i="12"/>
  <c r="BH203" i="12"/>
  <c r="BG203" i="12"/>
  <c r="BE203" i="12"/>
  <c r="T203" i="12"/>
  <c r="R203" i="12"/>
  <c r="P203" i="12"/>
  <c r="BI202" i="12"/>
  <c r="BH202" i="12"/>
  <c r="BG202" i="12"/>
  <c r="BE202" i="12"/>
  <c r="T202" i="12"/>
  <c r="R202" i="12"/>
  <c r="P202" i="12"/>
  <c r="BI200" i="12"/>
  <c r="BH200" i="12"/>
  <c r="BG200" i="12"/>
  <c r="BE200" i="12"/>
  <c r="T200" i="12"/>
  <c r="R200" i="12"/>
  <c r="P200" i="12"/>
  <c r="BI199" i="12"/>
  <c r="BH199" i="12"/>
  <c r="BG199" i="12"/>
  <c r="BE199" i="12"/>
  <c r="T199" i="12"/>
  <c r="R199" i="12"/>
  <c r="P199" i="12"/>
  <c r="BI198" i="12"/>
  <c r="BH198" i="12"/>
  <c r="BG198" i="12"/>
  <c r="BE198" i="12"/>
  <c r="T198" i="12"/>
  <c r="R198" i="12"/>
  <c r="P198" i="12"/>
  <c r="BI197" i="12"/>
  <c r="BH197" i="12"/>
  <c r="BG197" i="12"/>
  <c r="BE197" i="12"/>
  <c r="T197" i="12"/>
  <c r="R197" i="12"/>
  <c r="P197" i="12"/>
  <c r="BI196" i="12"/>
  <c r="BH196" i="12"/>
  <c r="BG196" i="12"/>
  <c r="BE196" i="12"/>
  <c r="T196" i="12"/>
  <c r="R196" i="12"/>
  <c r="P196" i="12"/>
  <c r="BI195" i="12"/>
  <c r="BH195" i="12"/>
  <c r="BG195" i="12"/>
  <c r="BE195" i="12"/>
  <c r="T195" i="12"/>
  <c r="R195" i="12"/>
  <c r="P195" i="12"/>
  <c r="BI194" i="12"/>
  <c r="BH194" i="12"/>
  <c r="BG194" i="12"/>
  <c r="BE194" i="12"/>
  <c r="T194" i="12"/>
  <c r="R194" i="12"/>
  <c r="P194" i="12"/>
  <c r="BI193" i="12"/>
  <c r="BH193" i="12"/>
  <c r="BG193" i="12"/>
  <c r="BE193" i="12"/>
  <c r="T193" i="12"/>
  <c r="R193" i="12"/>
  <c r="P193" i="12"/>
  <c r="BI192" i="12"/>
  <c r="BH192" i="12"/>
  <c r="BG192" i="12"/>
  <c r="BE192" i="12"/>
  <c r="T192" i="12"/>
  <c r="R192" i="12"/>
  <c r="P192" i="12"/>
  <c r="BI191" i="12"/>
  <c r="BH191" i="12"/>
  <c r="BG191" i="12"/>
  <c r="BE191" i="12"/>
  <c r="T191" i="12"/>
  <c r="R191" i="12"/>
  <c r="P191" i="12"/>
  <c r="BI190" i="12"/>
  <c r="BH190" i="12"/>
  <c r="BG190" i="12"/>
  <c r="BE190" i="12"/>
  <c r="T190" i="12"/>
  <c r="R190" i="12"/>
  <c r="P190" i="12"/>
  <c r="BI188" i="12"/>
  <c r="BH188" i="12"/>
  <c r="BG188" i="12"/>
  <c r="BE188" i="12"/>
  <c r="T188" i="12"/>
  <c r="R188" i="12"/>
  <c r="P188" i="12"/>
  <c r="BI187" i="12"/>
  <c r="BH187" i="12"/>
  <c r="BG187" i="12"/>
  <c r="BE187" i="12"/>
  <c r="T187" i="12"/>
  <c r="R187" i="12"/>
  <c r="P187" i="12"/>
  <c r="BI186" i="12"/>
  <c r="BH186" i="12"/>
  <c r="BG186" i="12"/>
  <c r="BE186" i="12"/>
  <c r="T186" i="12"/>
  <c r="R186" i="12"/>
  <c r="P186" i="12"/>
  <c r="BI185" i="12"/>
  <c r="BH185" i="12"/>
  <c r="BG185" i="12"/>
  <c r="BE185" i="12"/>
  <c r="T185" i="12"/>
  <c r="R185" i="12"/>
  <c r="P185" i="12"/>
  <c r="BI184" i="12"/>
  <c r="BH184" i="12"/>
  <c r="BG184" i="12"/>
  <c r="BE184" i="12"/>
  <c r="T184" i="12"/>
  <c r="R184" i="12"/>
  <c r="P184" i="12"/>
  <c r="BI183" i="12"/>
  <c r="BH183" i="12"/>
  <c r="BG183" i="12"/>
  <c r="BE183" i="12"/>
  <c r="T183" i="12"/>
  <c r="R183" i="12"/>
  <c r="P183" i="12"/>
  <c r="BI182" i="12"/>
  <c r="BH182" i="12"/>
  <c r="BG182" i="12"/>
  <c r="BE182" i="12"/>
  <c r="T182" i="12"/>
  <c r="R182" i="12"/>
  <c r="P182" i="12"/>
  <c r="BI181" i="12"/>
  <c r="BH181" i="12"/>
  <c r="BG181" i="12"/>
  <c r="BE181" i="12"/>
  <c r="T181" i="12"/>
  <c r="R181" i="12"/>
  <c r="P181" i="12"/>
  <c r="BI180" i="12"/>
  <c r="BH180" i="12"/>
  <c r="BG180" i="12"/>
  <c r="BE180" i="12"/>
  <c r="T180" i="12"/>
  <c r="R180" i="12"/>
  <c r="P180" i="12"/>
  <c r="BI179" i="12"/>
  <c r="BH179" i="12"/>
  <c r="BG179" i="12"/>
  <c r="BE179" i="12"/>
  <c r="T179" i="12"/>
  <c r="R179" i="12"/>
  <c r="P179" i="12"/>
  <c r="BI178" i="12"/>
  <c r="BH178" i="12"/>
  <c r="BG178" i="12"/>
  <c r="BE178" i="12"/>
  <c r="T178" i="12"/>
  <c r="R178" i="12"/>
  <c r="P178" i="12"/>
  <c r="BI177" i="12"/>
  <c r="BH177" i="12"/>
  <c r="BG177" i="12"/>
  <c r="BE177" i="12"/>
  <c r="T177" i="12"/>
  <c r="R177" i="12"/>
  <c r="P177" i="12"/>
  <c r="BI176" i="12"/>
  <c r="BH176" i="12"/>
  <c r="BG176" i="12"/>
  <c r="BE176" i="12"/>
  <c r="T176" i="12"/>
  <c r="R176" i="12"/>
  <c r="P176" i="12"/>
  <c r="BI175" i="12"/>
  <c r="BH175" i="12"/>
  <c r="BG175" i="12"/>
  <c r="BE175" i="12"/>
  <c r="T175" i="12"/>
  <c r="R175" i="12"/>
  <c r="P175" i="12"/>
  <c r="BI174" i="12"/>
  <c r="BH174" i="12"/>
  <c r="BG174" i="12"/>
  <c r="BE174" i="12"/>
  <c r="T174" i="12"/>
  <c r="R174" i="12"/>
  <c r="P174" i="12"/>
  <c r="BI173" i="12"/>
  <c r="BH173" i="12"/>
  <c r="BG173" i="12"/>
  <c r="BE173" i="12"/>
  <c r="T173" i="12"/>
  <c r="R173" i="12"/>
  <c r="P173" i="12"/>
  <c r="BI172" i="12"/>
  <c r="BH172" i="12"/>
  <c r="BG172" i="12"/>
  <c r="BE172" i="12"/>
  <c r="T172" i="12"/>
  <c r="R172" i="12"/>
  <c r="P172" i="12"/>
  <c r="BI171" i="12"/>
  <c r="BH171" i="12"/>
  <c r="BG171" i="12"/>
  <c r="BE171" i="12"/>
  <c r="T171" i="12"/>
  <c r="R171" i="12"/>
  <c r="P171" i="12"/>
  <c r="BI170" i="12"/>
  <c r="BH170" i="12"/>
  <c r="BG170" i="12"/>
  <c r="BE170" i="12"/>
  <c r="T170" i="12"/>
  <c r="R170" i="12"/>
  <c r="P170" i="12"/>
  <c r="BI169" i="12"/>
  <c r="BH169" i="12"/>
  <c r="BG169" i="12"/>
  <c r="BE169" i="12"/>
  <c r="T169" i="12"/>
  <c r="R169" i="12"/>
  <c r="P169" i="12"/>
  <c r="BI168" i="12"/>
  <c r="BH168" i="12"/>
  <c r="BG168" i="12"/>
  <c r="BE168" i="12"/>
  <c r="T168" i="12"/>
  <c r="R168" i="12"/>
  <c r="P168" i="12"/>
  <c r="BI167" i="12"/>
  <c r="BH167" i="12"/>
  <c r="BG167" i="12"/>
  <c r="BE167" i="12"/>
  <c r="T167" i="12"/>
  <c r="R167" i="12"/>
  <c r="P167" i="12"/>
  <c r="BI166" i="12"/>
  <c r="BH166" i="12"/>
  <c r="BG166" i="12"/>
  <c r="BE166" i="12"/>
  <c r="T166" i="12"/>
  <c r="R166" i="12"/>
  <c r="P166" i="12"/>
  <c r="BI165" i="12"/>
  <c r="BH165" i="12"/>
  <c r="BG165" i="12"/>
  <c r="BE165" i="12"/>
  <c r="T165" i="12"/>
  <c r="R165" i="12"/>
  <c r="P165" i="12"/>
  <c r="BI164" i="12"/>
  <c r="BH164" i="12"/>
  <c r="BG164" i="12"/>
  <c r="BE164" i="12"/>
  <c r="T164" i="12"/>
  <c r="R164" i="12"/>
  <c r="P164" i="12"/>
  <c r="BI163" i="12"/>
  <c r="BH163" i="12"/>
  <c r="BG163" i="12"/>
  <c r="BE163" i="12"/>
  <c r="T163" i="12"/>
  <c r="R163" i="12"/>
  <c r="P163" i="12"/>
  <c r="BI162" i="12"/>
  <c r="BH162" i="12"/>
  <c r="BG162" i="12"/>
  <c r="BE162" i="12"/>
  <c r="T162" i="12"/>
  <c r="R162" i="12"/>
  <c r="P162" i="12"/>
  <c r="BI161" i="12"/>
  <c r="BH161" i="12"/>
  <c r="BG161" i="12"/>
  <c r="BE161" i="12"/>
  <c r="T161" i="12"/>
  <c r="R161" i="12"/>
  <c r="P161" i="12"/>
  <c r="BI160" i="12"/>
  <c r="BH160" i="12"/>
  <c r="BG160" i="12"/>
  <c r="BE160" i="12"/>
  <c r="T160" i="12"/>
  <c r="R160" i="12"/>
  <c r="P160" i="12"/>
  <c r="BI159" i="12"/>
  <c r="BH159" i="12"/>
  <c r="BG159" i="12"/>
  <c r="BE159" i="12"/>
  <c r="T159" i="12"/>
  <c r="R159" i="12"/>
  <c r="P159" i="12"/>
  <c r="BI158" i="12"/>
  <c r="BH158" i="12"/>
  <c r="BG158" i="12"/>
  <c r="BE158" i="12"/>
  <c r="T158" i="12"/>
  <c r="R158" i="12"/>
  <c r="P158" i="12"/>
  <c r="BI157" i="12"/>
  <c r="BH157" i="12"/>
  <c r="BG157" i="12"/>
  <c r="BE157" i="12"/>
  <c r="T157" i="12"/>
  <c r="R157" i="12"/>
  <c r="P157" i="12"/>
  <c r="BI156" i="12"/>
  <c r="BH156" i="12"/>
  <c r="BG156" i="12"/>
  <c r="BE156" i="12"/>
  <c r="T156" i="12"/>
  <c r="R156" i="12"/>
  <c r="P156" i="12"/>
  <c r="BI155" i="12"/>
  <c r="BH155" i="12"/>
  <c r="BG155" i="12"/>
  <c r="BE155" i="12"/>
  <c r="T155" i="12"/>
  <c r="R155" i="12"/>
  <c r="P155" i="12"/>
  <c r="BI154" i="12"/>
  <c r="BH154" i="12"/>
  <c r="BG154" i="12"/>
  <c r="BE154" i="12"/>
  <c r="T154" i="12"/>
  <c r="R154" i="12"/>
  <c r="P154" i="12"/>
  <c r="BI153" i="12"/>
  <c r="BH153" i="12"/>
  <c r="BG153" i="12"/>
  <c r="BE153" i="12"/>
  <c r="T153" i="12"/>
  <c r="R153" i="12"/>
  <c r="P153" i="12"/>
  <c r="BI152" i="12"/>
  <c r="BH152" i="12"/>
  <c r="BG152" i="12"/>
  <c r="BE152" i="12"/>
  <c r="T152" i="12"/>
  <c r="R152" i="12"/>
  <c r="P152" i="12"/>
  <c r="BI151" i="12"/>
  <c r="BH151" i="12"/>
  <c r="BG151" i="12"/>
  <c r="BE151" i="12"/>
  <c r="T151" i="12"/>
  <c r="R151" i="12"/>
  <c r="P151" i="12"/>
  <c r="BI150" i="12"/>
  <c r="BH150" i="12"/>
  <c r="BG150" i="12"/>
  <c r="BE150" i="12"/>
  <c r="T150" i="12"/>
  <c r="R150" i="12"/>
  <c r="P150" i="12"/>
  <c r="BI149" i="12"/>
  <c r="BH149" i="12"/>
  <c r="BG149" i="12"/>
  <c r="BE149" i="12"/>
  <c r="T149" i="12"/>
  <c r="R149" i="12"/>
  <c r="P149" i="12"/>
  <c r="BI148" i="12"/>
  <c r="BH148" i="12"/>
  <c r="BG148" i="12"/>
  <c r="BE148" i="12"/>
  <c r="T148" i="12"/>
  <c r="R148" i="12"/>
  <c r="P148" i="12"/>
  <c r="BI147" i="12"/>
  <c r="BH147" i="12"/>
  <c r="BG147" i="12"/>
  <c r="BE147" i="12"/>
  <c r="T147" i="12"/>
  <c r="R147" i="12"/>
  <c r="P147" i="12"/>
  <c r="BI146" i="12"/>
  <c r="BH146" i="12"/>
  <c r="BG146" i="12"/>
  <c r="BE146" i="12"/>
  <c r="T146" i="12"/>
  <c r="R146" i="12"/>
  <c r="P146" i="12"/>
  <c r="BI145" i="12"/>
  <c r="BH145" i="12"/>
  <c r="BG145" i="12"/>
  <c r="BE145" i="12"/>
  <c r="T145" i="12"/>
  <c r="R145" i="12"/>
  <c r="P145" i="12"/>
  <c r="BI143" i="12"/>
  <c r="BH143" i="12"/>
  <c r="BG143" i="12"/>
  <c r="BE143" i="12"/>
  <c r="T143" i="12"/>
  <c r="R143" i="12"/>
  <c r="P143" i="12"/>
  <c r="BI142" i="12"/>
  <c r="BH142" i="12"/>
  <c r="BG142" i="12"/>
  <c r="BE142" i="12"/>
  <c r="T142" i="12"/>
  <c r="R142" i="12"/>
  <c r="P142" i="12"/>
  <c r="BI141" i="12"/>
  <c r="BH141" i="12"/>
  <c r="BG141" i="12"/>
  <c r="BE141" i="12"/>
  <c r="T141" i="12"/>
  <c r="R141" i="12"/>
  <c r="P141" i="12"/>
  <c r="BI140" i="12"/>
  <c r="BH140" i="12"/>
  <c r="BG140" i="12"/>
  <c r="BE140" i="12"/>
  <c r="T140" i="12"/>
  <c r="R140" i="12"/>
  <c r="P140" i="12"/>
  <c r="BI139" i="12"/>
  <c r="BH139" i="12"/>
  <c r="BG139" i="12"/>
  <c r="BE139" i="12"/>
  <c r="T139" i="12"/>
  <c r="R139" i="12"/>
  <c r="P139" i="12"/>
  <c r="BI138" i="12"/>
  <c r="BH138" i="12"/>
  <c r="BG138" i="12"/>
  <c r="BE138" i="12"/>
  <c r="T138" i="12"/>
  <c r="R138" i="12"/>
  <c r="P138" i="12"/>
  <c r="BI137" i="12"/>
  <c r="BH137" i="12"/>
  <c r="BG137" i="12"/>
  <c r="BE137" i="12"/>
  <c r="T137" i="12"/>
  <c r="R137" i="12"/>
  <c r="P137" i="12"/>
  <c r="BI136" i="12"/>
  <c r="BH136" i="12"/>
  <c r="BG136" i="12"/>
  <c r="BE136" i="12"/>
  <c r="T136" i="12"/>
  <c r="R136" i="12"/>
  <c r="P136" i="12"/>
  <c r="BI135" i="12"/>
  <c r="BH135" i="12"/>
  <c r="BG135" i="12"/>
  <c r="BE135" i="12"/>
  <c r="T135" i="12"/>
  <c r="R135" i="12"/>
  <c r="P135" i="12"/>
  <c r="BI134" i="12"/>
  <c r="BH134" i="12"/>
  <c r="BG134" i="12"/>
  <c r="BE134" i="12"/>
  <c r="T134" i="12"/>
  <c r="R134" i="12"/>
  <c r="P134" i="12"/>
  <c r="BI133" i="12"/>
  <c r="BH133" i="12"/>
  <c r="BG133" i="12"/>
  <c r="BE133" i="12"/>
  <c r="T133" i="12"/>
  <c r="R133" i="12"/>
  <c r="P133" i="12"/>
  <c r="BI132" i="12"/>
  <c r="BH132" i="12"/>
  <c r="BG132" i="12"/>
  <c r="BE132" i="12"/>
  <c r="T132" i="12"/>
  <c r="R132" i="12"/>
  <c r="P132" i="12"/>
  <c r="BI131" i="12"/>
  <c r="BH131" i="12"/>
  <c r="BG131" i="12"/>
  <c r="BE131" i="12"/>
  <c r="T131" i="12"/>
  <c r="R131" i="12"/>
  <c r="P131" i="12"/>
  <c r="BI130" i="12"/>
  <c r="BH130" i="12"/>
  <c r="BG130" i="12"/>
  <c r="BE130" i="12"/>
  <c r="T130" i="12"/>
  <c r="R130" i="12"/>
  <c r="P130" i="12"/>
  <c r="BI128" i="12"/>
  <c r="BH128" i="12"/>
  <c r="BG128" i="12"/>
  <c r="BE128" i="12"/>
  <c r="T128" i="12"/>
  <c r="R128" i="12"/>
  <c r="P128" i="12"/>
  <c r="BI127" i="12"/>
  <c r="BH127" i="12"/>
  <c r="BG127" i="12"/>
  <c r="BE127" i="12"/>
  <c r="T127" i="12"/>
  <c r="R127" i="12"/>
  <c r="P127" i="12"/>
  <c r="BI126" i="12"/>
  <c r="BH126" i="12"/>
  <c r="BG126" i="12"/>
  <c r="BE126" i="12"/>
  <c r="T126" i="12"/>
  <c r="R126" i="12"/>
  <c r="P126" i="12"/>
  <c r="BI125" i="12"/>
  <c r="BH125" i="12"/>
  <c r="BG125" i="12"/>
  <c r="BE125" i="12"/>
  <c r="T125" i="12"/>
  <c r="R125" i="12"/>
  <c r="P125" i="12"/>
  <c r="BI124" i="12"/>
  <c r="BH124" i="12"/>
  <c r="BG124" i="12"/>
  <c r="BE124" i="12"/>
  <c r="T124" i="12"/>
  <c r="R124" i="12"/>
  <c r="P124" i="12"/>
  <c r="BI123" i="12"/>
  <c r="BH123" i="12"/>
  <c r="BG123" i="12"/>
  <c r="BE123" i="12"/>
  <c r="T123" i="12"/>
  <c r="R123" i="12"/>
  <c r="P123" i="12"/>
  <c r="BI122" i="12"/>
  <c r="BH122" i="12"/>
  <c r="BG122" i="12"/>
  <c r="BE122" i="12"/>
  <c r="T122" i="12"/>
  <c r="R122" i="12"/>
  <c r="P122" i="12"/>
  <c r="BI121" i="12"/>
  <c r="BH121" i="12"/>
  <c r="BG121" i="12"/>
  <c r="BE121" i="12"/>
  <c r="T121" i="12"/>
  <c r="R121" i="12"/>
  <c r="P121" i="12"/>
  <c r="BI120" i="12"/>
  <c r="BH120" i="12"/>
  <c r="BG120" i="12"/>
  <c r="BE120" i="12"/>
  <c r="T120" i="12"/>
  <c r="R120" i="12"/>
  <c r="P120" i="12"/>
  <c r="BI119" i="12"/>
  <c r="BH119" i="12"/>
  <c r="BG119" i="12"/>
  <c r="BE119" i="12"/>
  <c r="T119" i="12"/>
  <c r="R119" i="12"/>
  <c r="P119" i="12"/>
  <c r="BI118" i="12"/>
  <c r="BH118" i="12"/>
  <c r="BG118" i="12"/>
  <c r="BE118" i="12"/>
  <c r="T118" i="12"/>
  <c r="R118" i="12"/>
  <c r="P118" i="12"/>
  <c r="BI117" i="12"/>
  <c r="BH117" i="12"/>
  <c r="BG117" i="12"/>
  <c r="BE117" i="12"/>
  <c r="T117" i="12"/>
  <c r="R117" i="12"/>
  <c r="P117" i="12"/>
  <c r="BI116" i="12"/>
  <c r="BH116" i="12"/>
  <c r="BG116" i="12"/>
  <c r="BE116" i="12"/>
  <c r="T116" i="12"/>
  <c r="R116" i="12"/>
  <c r="P116" i="12"/>
  <c r="BI115" i="12"/>
  <c r="BH115" i="12"/>
  <c r="BG115" i="12"/>
  <c r="BE115" i="12"/>
  <c r="T115" i="12"/>
  <c r="R115" i="12"/>
  <c r="P115" i="12"/>
  <c r="BI114" i="12"/>
  <c r="BH114" i="12"/>
  <c r="BG114" i="12"/>
  <c r="BE114" i="12"/>
  <c r="T114" i="12"/>
  <c r="R114" i="12"/>
  <c r="P114" i="12"/>
  <c r="BI113" i="12"/>
  <c r="BH113" i="12"/>
  <c r="BG113" i="12"/>
  <c r="BE113" i="12"/>
  <c r="T113" i="12"/>
  <c r="R113" i="12"/>
  <c r="P113" i="12"/>
  <c r="BI112" i="12"/>
  <c r="BH112" i="12"/>
  <c r="BG112" i="12"/>
  <c r="BE112" i="12"/>
  <c r="T112" i="12"/>
  <c r="R112" i="12"/>
  <c r="P112" i="12"/>
  <c r="BI111" i="12"/>
  <c r="BH111" i="12"/>
  <c r="BG111" i="12"/>
  <c r="BE111" i="12"/>
  <c r="T111" i="12"/>
  <c r="R111" i="12"/>
  <c r="P111" i="12"/>
  <c r="BI110" i="12"/>
  <c r="BH110" i="12"/>
  <c r="BG110" i="12"/>
  <c r="BE110" i="12"/>
  <c r="T110" i="12"/>
  <c r="R110" i="12"/>
  <c r="P110" i="12"/>
  <c r="BI108" i="12"/>
  <c r="BH108" i="12"/>
  <c r="BG108" i="12"/>
  <c r="BE108" i="12"/>
  <c r="T108" i="12"/>
  <c r="R108" i="12"/>
  <c r="P108" i="12"/>
  <c r="BI107" i="12"/>
  <c r="BH107" i="12"/>
  <c r="BG107" i="12"/>
  <c r="BE107" i="12"/>
  <c r="T107" i="12"/>
  <c r="R107" i="12"/>
  <c r="P107" i="12"/>
  <c r="BI106" i="12"/>
  <c r="BH106" i="12"/>
  <c r="BG106" i="12"/>
  <c r="BE106" i="12"/>
  <c r="T106" i="12"/>
  <c r="R106" i="12"/>
  <c r="P106" i="12"/>
  <c r="BI105" i="12"/>
  <c r="BH105" i="12"/>
  <c r="BG105" i="12"/>
  <c r="BE105" i="12"/>
  <c r="T105" i="12"/>
  <c r="R105" i="12"/>
  <c r="P105" i="12"/>
  <c r="BI104" i="12"/>
  <c r="BH104" i="12"/>
  <c r="BG104" i="12"/>
  <c r="BE104" i="12"/>
  <c r="T104" i="12"/>
  <c r="R104" i="12"/>
  <c r="P104" i="12"/>
  <c r="BI103" i="12"/>
  <c r="BH103" i="12"/>
  <c r="BG103" i="12"/>
  <c r="BE103" i="12"/>
  <c r="T103" i="12"/>
  <c r="R103" i="12"/>
  <c r="P103" i="12"/>
  <c r="BI102" i="12"/>
  <c r="BH102" i="12"/>
  <c r="BG102" i="12"/>
  <c r="BE102" i="12"/>
  <c r="T102" i="12"/>
  <c r="R102" i="12"/>
  <c r="P102" i="12"/>
  <c r="F93" i="12"/>
  <c r="E91" i="12"/>
  <c r="F60" i="12"/>
  <c r="E58" i="12"/>
  <c r="J28" i="12"/>
  <c r="E28" i="12"/>
  <c r="J96" i="12" s="1"/>
  <c r="J27" i="12"/>
  <c r="J25" i="12"/>
  <c r="E25" i="12"/>
  <c r="J95" i="12"/>
  <c r="J24" i="12"/>
  <c r="J22" i="12"/>
  <c r="E22" i="12"/>
  <c r="F63" i="12" s="1"/>
  <c r="J21" i="12"/>
  <c r="J19" i="12"/>
  <c r="E19" i="12"/>
  <c r="F62" i="12" s="1"/>
  <c r="J18" i="12"/>
  <c r="J16" i="12"/>
  <c r="J93" i="12" s="1"/>
  <c r="E7" i="12"/>
  <c r="E85" i="12"/>
  <c r="J41" i="11"/>
  <c r="J40" i="11"/>
  <c r="AY67" i="1" s="1"/>
  <c r="J39" i="11"/>
  <c r="AX67" i="1"/>
  <c r="BI228" i="11"/>
  <c r="BH228" i="11"/>
  <c r="BG228" i="11"/>
  <c r="BE228" i="11"/>
  <c r="T228" i="11"/>
  <c r="T227" i="11"/>
  <c r="R228" i="11"/>
  <c r="R227" i="11" s="1"/>
  <c r="P228" i="11"/>
  <c r="P227" i="11" s="1"/>
  <c r="BI225" i="11"/>
  <c r="BH225" i="11"/>
  <c r="BG225" i="11"/>
  <c r="BE225" i="11"/>
  <c r="T225" i="11"/>
  <c r="R225" i="11"/>
  <c r="P225" i="11"/>
  <c r="BI223" i="11"/>
  <c r="BH223" i="11"/>
  <c r="BG223" i="11"/>
  <c r="BE223" i="11"/>
  <c r="T223" i="11"/>
  <c r="R223" i="11"/>
  <c r="P223" i="11"/>
  <c r="BI221" i="11"/>
  <c r="BH221" i="11"/>
  <c r="BG221" i="11"/>
  <c r="BE221" i="11"/>
  <c r="T221" i="11"/>
  <c r="R221" i="11"/>
  <c r="P221" i="11"/>
  <c r="BI219" i="11"/>
  <c r="BH219" i="11"/>
  <c r="BG219" i="11"/>
  <c r="BE219" i="11"/>
  <c r="T219" i="11"/>
  <c r="R219" i="11"/>
  <c r="P219" i="11"/>
  <c r="BI217" i="11"/>
  <c r="BH217" i="11"/>
  <c r="BG217" i="11"/>
  <c r="BE217" i="11"/>
  <c r="T217" i="11"/>
  <c r="R217" i="11"/>
  <c r="P217" i="11"/>
  <c r="BI215" i="11"/>
  <c r="BH215" i="11"/>
  <c r="BG215" i="11"/>
  <c r="BE215" i="11"/>
  <c r="T215" i="11"/>
  <c r="R215" i="11"/>
  <c r="P215" i="11"/>
  <c r="BI213" i="11"/>
  <c r="BH213" i="11"/>
  <c r="BG213" i="11"/>
  <c r="BE213" i="11"/>
  <c r="T213" i="11"/>
  <c r="R213" i="11"/>
  <c r="P213" i="11"/>
  <c r="BI211" i="11"/>
  <c r="BH211" i="11"/>
  <c r="BG211" i="11"/>
  <c r="BE211" i="11"/>
  <c r="T211" i="11"/>
  <c r="R211" i="11"/>
  <c r="P211" i="11"/>
  <c r="BI209" i="11"/>
  <c r="BH209" i="11"/>
  <c r="BG209" i="11"/>
  <c r="BE209" i="11"/>
  <c r="T209" i="11"/>
  <c r="R209" i="11"/>
  <c r="P209" i="11"/>
  <c r="BI207" i="11"/>
  <c r="BH207" i="11"/>
  <c r="BG207" i="11"/>
  <c r="BE207" i="11"/>
  <c r="T207" i="11"/>
  <c r="R207" i="11"/>
  <c r="P207" i="11"/>
  <c r="BI205" i="11"/>
  <c r="BH205" i="11"/>
  <c r="BG205" i="11"/>
  <c r="BE205" i="11"/>
  <c r="T205" i="11"/>
  <c r="R205" i="11"/>
  <c r="P205" i="11"/>
  <c r="BI203" i="11"/>
  <c r="BH203" i="11"/>
  <c r="BG203" i="11"/>
  <c r="BE203" i="11"/>
  <c r="T203" i="11"/>
  <c r="R203" i="11"/>
  <c r="P203" i="11"/>
  <c r="BI201" i="11"/>
  <c r="BH201" i="11"/>
  <c r="BG201" i="11"/>
  <c r="BE201" i="11"/>
  <c r="T201" i="11"/>
  <c r="R201" i="11"/>
  <c r="P201" i="11"/>
  <c r="BI199" i="11"/>
  <c r="BH199" i="11"/>
  <c r="BG199" i="11"/>
  <c r="BE199" i="11"/>
  <c r="T199" i="11"/>
  <c r="R199" i="11"/>
  <c r="P199" i="11"/>
  <c r="BI197" i="11"/>
  <c r="BH197" i="11"/>
  <c r="BG197" i="11"/>
  <c r="BE197" i="11"/>
  <c r="T197" i="11"/>
  <c r="R197" i="11"/>
  <c r="P197" i="11"/>
  <c r="BI195" i="11"/>
  <c r="BH195" i="11"/>
  <c r="BG195" i="11"/>
  <c r="BE195" i="11"/>
  <c r="T195" i="11"/>
  <c r="R195" i="11"/>
  <c r="P195" i="11"/>
  <c r="BI193" i="11"/>
  <c r="BH193" i="11"/>
  <c r="BG193" i="11"/>
  <c r="BE193" i="11"/>
  <c r="T193" i="11"/>
  <c r="R193" i="11"/>
  <c r="P193" i="11"/>
  <c r="BI191" i="11"/>
  <c r="BH191" i="11"/>
  <c r="BG191" i="11"/>
  <c r="BE191" i="11"/>
  <c r="T191" i="11"/>
  <c r="R191" i="11"/>
  <c r="P191" i="11"/>
  <c r="BI189" i="11"/>
  <c r="BH189" i="11"/>
  <c r="BG189" i="11"/>
  <c r="BE189" i="11"/>
  <c r="T189" i="11"/>
  <c r="R189" i="11"/>
  <c r="P189" i="11"/>
  <c r="BI187" i="11"/>
  <c r="BH187" i="11"/>
  <c r="BG187" i="11"/>
  <c r="BE187" i="11"/>
  <c r="T187" i="11"/>
  <c r="R187" i="11"/>
  <c r="P187" i="11"/>
  <c r="BI185" i="11"/>
  <c r="BH185" i="11"/>
  <c r="BG185" i="11"/>
  <c r="BE185" i="11"/>
  <c r="T185" i="11"/>
  <c r="R185" i="11"/>
  <c r="P185" i="11"/>
  <c r="BI179" i="11"/>
  <c r="BH179" i="11"/>
  <c r="BG179" i="11"/>
  <c r="BE179" i="11"/>
  <c r="T179" i="11"/>
  <c r="R179" i="11"/>
  <c r="P179" i="11"/>
  <c r="BI176" i="11"/>
  <c r="BH176" i="11"/>
  <c r="BG176" i="11"/>
  <c r="BE176" i="11"/>
  <c r="T176" i="11"/>
  <c r="R176" i="11"/>
  <c r="P176" i="11"/>
  <c r="BI175" i="11"/>
  <c r="BH175" i="11"/>
  <c r="BG175" i="11"/>
  <c r="BE175" i="11"/>
  <c r="T175" i="11"/>
  <c r="R175" i="11"/>
  <c r="P175" i="11"/>
  <c r="BI174" i="11"/>
  <c r="BH174" i="11"/>
  <c r="BG174" i="11"/>
  <c r="BE174" i="11"/>
  <c r="T174" i="11"/>
  <c r="R174" i="11"/>
  <c r="P174" i="11"/>
  <c r="BI173" i="11"/>
  <c r="BH173" i="11"/>
  <c r="BG173" i="11"/>
  <c r="BE173" i="11"/>
  <c r="T173" i="11"/>
  <c r="R173" i="11"/>
  <c r="P173" i="11"/>
  <c r="BI172" i="11"/>
  <c r="BH172" i="11"/>
  <c r="BG172" i="11"/>
  <c r="BE172" i="11"/>
  <c r="T172" i="11"/>
  <c r="R172" i="11"/>
  <c r="P172" i="11"/>
  <c r="BI171" i="11"/>
  <c r="BH171" i="11"/>
  <c r="BG171" i="11"/>
  <c r="BE171" i="11"/>
  <c r="T171" i="11"/>
  <c r="R171" i="11"/>
  <c r="P171" i="11"/>
  <c r="BI170" i="11"/>
  <c r="BH170" i="11"/>
  <c r="BG170" i="11"/>
  <c r="BE170" i="11"/>
  <c r="T170" i="11"/>
  <c r="R170" i="11"/>
  <c r="P170" i="11"/>
  <c r="BI169" i="11"/>
  <c r="BH169" i="11"/>
  <c r="BG169" i="11"/>
  <c r="BE169" i="11"/>
  <c r="T169" i="11"/>
  <c r="R169" i="11"/>
  <c r="P169" i="11"/>
  <c r="BI168" i="11"/>
  <c r="BH168" i="11"/>
  <c r="BG168" i="11"/>
  <c r="BE168" i="11"/>
  <c r="T168" i="11"/>
  <c r="R168" i="11"/>
  <c r="P168" i="11"/>
  <c r="BI166" i="11"/>
  <c r="BH166" i="11"/>
  <c r="BG166" i="11"/>
  <c r="BE166" i="11"/>
  <c r="T166" i="11"/>
  <c r="R166" i="11"/>
  <c r="P166" i="11"/>
  <c r="BI164" i="11"/>
  <c r="BH164" i="11"/>
  <c r="BG164" i="11"/>
  <c r="BE164" i="11"/>
  <c r="T164" i="11"/>
  <c r="R164" i="11"/>
  <c r="P164" i="11"/>
  <c r="BI162" i="11"/>
  <c r="BH162" i="11"/>
  <c r="BG162" i="11"/>
  <c r="BE162" i="11"/>
  <c r="T162" i="11"/>
  <c r="R162" i="11"/>
  <c r="P162" i="11"/>
  <c r="BI160" i="11"/>
  <c r="BH160" i="11"/>
  <c r="BG160" i="11"/>
  <c r="BE160" i="11"/>
  <c r="T160" i="11"/>
  <c r="R160" i="11"/>
  <c r="P160" i="11"/>
  <c r="BI158" i="11"/>
  <c r="BH158" i="11"/>
  <c r="BG158" i="11"/>
  <c r="BE158" i="11"/>
  <c r="T158" i="11"/>
  <c r="R158" i="11"/>
  <c r="P158" i="11"/>
  <c r="BI157" i="11"/>
  <c r="BH157" i="11"/>
  <c r="BG157" i="11"/>
  <c r="BE157" i="11"/>
  <c r="T157" i="11"/>
  <c r="R157" i="11"/>
  <c r="P157" i="11"/>
  <c r="BI155" i="11"/>
  <c r="BH155" i="11"/>
  <c r="BG155" i="11"/>
  <c r="BE155" i="11"/>
  <c r="T155" i="11"/>
  <c r="R155" i="11"/>
  <c r="P155" i="11"/>
  <c r="BI153" i="11"/>
  <c r="BH153" i="11"/>
  <c r="BG153" i="11"/>
  <c r="BE153" i="11"/>
  <c r="T153" i="11"/>
  <c r="R153" i="11"/>
  <c r="P153" i="11"/>
  <c r="BI151" i="11"/>
  <c r="BH151" i="11"/>
  <c r="BG151" i="11"/>
  <c r="BE151" i="11"/>
  <c r="T151" i="11"/>
  <c r="R151" i="11"/>
  <c r="P151" i="11"/>
  <c r="BI149" i="11"/>
  <c r="BH149" i="11"/>
  <c r="BG149" i="11"/>
  <c r="BE149" i="11"/>
  <c r="T149" i="11"/>
  <c r="R149" i="11"/>
  <c r="P149" i="11"/>
  <c r="BI147" i="11"/>
  <c r="BH147" i="11"/>
  <c r="BG147" i="11"/>
  <c r="BE147" i="11"/>
  <c r="T147" i="11"/>
  <c r="R147" i="11"/>
  <c r="P147" i="11"/>
  <c r="BI145" i="11"/>
  <c r="BH145" i="11"/>
  <c r="BG145" i="11"/>
  <c r="BE145" i="11"/>
  <c r="T145" i="11"/>
  <c r="R145" i="11"/>
  <c r="P145" i="11"/>
  <c r="BI143" i="11"/>
  <c r="BH143" i="11"/>
  <c r="BG143" i="11"/>
  <c r="BE143" i="11"/>
  <c r="T143" i="11"/>
  <c r="R143" i="11"/>
  <c r="P143" i="11"/>
  <c r="BI140" i="11"/>
  <c r="BH140" i="11"/>
  <c r="BG140" i="11"/>
  <c r="BE140" i="11"/>
  <c r="T140" i="11"/>
  <c r="R140" i="11"/>
  <c r="P140" i="11"/>
  <c r="BI138" i="11"/>
  <c r="BH138" i="11"/>
  <c r="BG138" i="11"/>
  <c r="BE138" i="11"/>
  <c r="T138" i="11"/>
  <c r="R138" i="11"/>
  <c r="P138" i="11"/>
  <c r="BI136" i="11"/>
  <c r="BH136" i="11"/>
  <c r="BG136" i="11"/>
  <c r="BE136" i="11"/>
  <c r="T136" i="11"/>
  <c r="R136" i="11"/>
  <c r="P136" i="11"/>
  <c r="BI134" i="11"/>
  <c r="BH134" i="11"/>
  <c r="BG134" i="11"/>
  <c r="BE134" i="11"/>
  <c r="T134" i="11"/>
  <c r="R134" i="11"/>
  <c r="P134" i="11"/>
  <c r="BI132" i="11"/>
  <c r="BH132" i="11"/>
  <c r="BG132" i="11"/>
  <c r="BE132" i="11"/>
  <c r="T132" i="11"/>
  <c r="R132" i="11"/>
  <c r="P132" i="11"/>
  <c r="BI130" i="11"/>
  <c r="BH130" i="11"/>
  <c r="BG130" i="11"/>
  <c r="BE130" i="11"/>
  <c r="T130" i="11"/>
  <c r="R130" i="11"/>
  <c r="P130" i="11"/>
  <c r="BI128" i="11"/>
  <c r="BH128" i="11"/>
  <c r="BG128" i="11"/>
  <c r="BE128" i="11"/>
  <c r="T128" i="11"/>
  <c r="R128" i="11"/>
  <c r="P128" i="11"/>
  <c r="BI126" i="11"/>
  <c r="BH126" i="11"/>
  <c r="BG126" i="11"/>
  <c r="BE126" i="11"/>
  <c r="T126" i="11"/>
  <c r="R126" i="11"/>
  <c r="P126" i="11"/>
  <c r="BI124" i="11"/>
  <c r="BH124" i="11"/>
  <c r="BG124" i="11"/>
  <c r="BE124" i="11"/>
  <c r="T124" i="11"/>
  <c r="R124" i="11"/>
  <c r="P124" i="11"/>
  <c r="BI122" i="11"/>
  <c r="BH122" i="11"/>
  <c r="BG122" i="11"/>
  <c r="BE122" i="11"/>
  <c r="T122" i="11"/>
  <c r="R122" i="11"/>
  <c r="P122" i="11"/>
  <c r="BI119" i="11"/>
  <c r="BH119" i="11"/>
  <c r="BG119" i="11"/>
  <c r="BE119" i="11"/>
  <c r="T119" i="11"/>
  <c r="R119" i="11"/>
  <c r="P119" i="11"/>
  <c r="BI118" i="11"/>
  <c r="BH118" i="11"/>
  <c r="BG118" i="11"/>
  <c r="BE118" i="11"/>
  <c r="T118" i="11"/>
  <c r="R118" i="11"/>
  <c r="P118" i="11"/>
  <c r="BI117" i="11"/>
  <c r="BH117" i="11"/>
  <c r="BG117" i="11"/>
  <c r="BE117" i="11"/>
  <c r="T117" i="11"/>
  <c r="R117" i="11"/>
  <c r="P117" i="11"/>
  <c r="BI116" i="11"/>
  <c r="BH116" i="11"/>
  <c r="BG116" i="11"/>
  <c r="BE116" i="11"/>
  <c r="T116" i="11"/>
  <c r="R116" i="11"/>
  <c r="P116" i="11"/>
  <c r="BI115" i="11"/>
  <c r="BH115" i="11"/>
  <c r="BG115" i="11"/>
  <c r="BE115" i="11"/>
  <c r="T115" i="11"/>
  <c r="R115" i="11"/>
  <c r="P115" i="11"/>
  <c r="BI114" i="11"/>
  <c r="BH114" i="11"/>
  <c r="BG114" i="11"/>
  <c r="BE114" i="11"/>
  <c r="T114" i="11"/>
  <c r="R114" i="11"/>
  <c r="P114" i="11"/>
  <c r="BI112" i="11"/>
  <c r="BH112" i="11"/>
  <c r="BG112" i="11"/>
  <c r="BE112" i="11"/>
  <c r="T112" i="11"/>
  <c r="R112" i="11"/>
  <c r="P112" i="11"/>
  <c r="BI109" i="11"/>
  <c r="BH109" i="11"/>
  <c r="BG109" i="11"/>
  <c r="BE109" i="11"/>
  <c r="T109" i="11"/>
  <c r="R109" i="11"/>
  <c r="P109" i="11"/>
  <c r="BI106" i="11"/>
  <c r="BH106" i="11"/>
  <c r="BG106" i="11"/>
  <c r="BE106" i="11"/>
  <c r="T106" i="11"/>
  <c r="R106" i="11"/>
  <c r="P106" i="11"/>
  <c r="BI104" i="11"/>
  <c r="BH104" i="11"/>
  <c r="BG104" i="11"/>
  <c r="BE104" i="11"/>
  <c r="T104" i="11"/>
  <c r="R104" i="11"/>
  <c r="P104" i="11"/>
  <c r="BI102" i="11"/>
  <c r="BH102" i="11"/>
  <c r="BG102" i="11"/>
  <c r="BE102" i="11"/>
  <c r="T102" i="11"/>
  <c r="R102" i="11"/>
  <c r="P102" i="11"/>
  <c r="F93" i="11"/>
  <c r="E91" i="11"/>
  <c r="F60" i="11"/>
  <c r="E58" i="11"/>
  <c r="J28" i="11"/>
  <c r="E28" i="11"/>
  <c r="J96" i="11"/>
  <c r="J27" i="11"/>
  <c r="J25" i="11"/>
  <c r="E25" i="11"/>
  <c r="J62" i="11" s="1"/>
  <c r="J24" i="11"/>
  <c r="J22" i="11"/>
  <c r="E22" i="11"/>
  <c r="F96" i="11"/>
  <c r="J21" i="11"/>
  <c r="J19" i="11"/>
  <c r="E19" i="11"/>
  <c r="F62" i="11"/>
  <c r="J18" i="11"/>
  <c r="J16" i="11"/>
  <c r="J93" i="11"/>
  <c r="E7" i="11"/>
  <c r="E85" i="11"/>
  <c r="J41" i="10"/>
  <c r="J40" i="10"/>
  <c r="AY66" i="1"/>
  <c r="J39" i="10"/>
  <c r="AX66" i="1" s="1"/>
  <c r="BI231" i="10"/>
  <c r="BH231" i="10"/>
  <c r="BG231" i="10"/>
  <c r="BE231" i="10"/>
  <c r="T231" i="10"/>
  <c r="R231" i="10"/>
  <c r="P231" i="10"/>
  <c r="BI230" i="10"/>
  <c r="BH230" i="10"/>
  <c r="BG230" i="10"/>
  <c r="BE230" i="10"/>
  <c r="T230" i="10"/>
  <c r="R230" i="10"/>
  <c r="P230" i="10"/>
  <c r="BI229" i="10"/>
  <c r="BH229" i="10"/>
  <c r="BG229" i="10"/>
  <c r="BE229" i="10"/>
  <c r="T229" i="10"/>
  <c r="R229" i="10"/>
  <c r="P229" i="10"/>
  <c r="BI228" i="10"/>
  <c r="BH228" i="10"/>
  <c r="BG228" i="10"/>
  <c r="BE228" i="10"/>
  <c r="T228" i="10"/>
  <c r="R228" i="10"/>
  <c r="P228" i="10"/>
  <c r="BI227" i="10"/>
  <c r="BH227" i="10"/>
  <c r="BG227" i="10"/>
  <c r="BE227" i="10"/>
  <c r="T227" i="10"/>
  <c r="R227" i="10"/>
  <c r="P227" i="10"/>
  <c r="BI226" i="10"/>
  <c r="BH226" i="10"/>
  <c r="BG226" i="10"/>
  <c r="BE226" i="10"/>
  <c r="T226" i="10"/>
  <c r="R226" i="10"/>
  <c r="P226" i="10"/>
  <c r="BI224" i="10"/>
  <c r="BH224" i="10"/>
  <c r="BG224" i="10"/>
  <c r="BE224" i="10"/>
  <c r="T224" i="10"/>
  <c r="R224" i="10"/>
  <c r="P224" i="10"/>
  <c r="BI223" i="10"/>
  <c r="BH223" i="10"/>
  <c r="BG223" i="10"/>
  <c r="BE223" i="10"/>
  <c r="T223" i="10"/>
  <c r="R223" i="10"/>
  <c r="P223" i="10"/>
  <c r="BI222" i="10"/>
  <c r="BH222" i="10"/>
  <c r="BG222" i="10"/>
  <c r="BE222" i="10"/>
  <c r="T222" i="10"/>
  <c r="R222" i="10"/>
  <c r="P222" i="10"/>
  <c r="BI221" i="10"/>
  <c r="BH221" i="10"/>
  <c r="BG221" i="10"/>
  <c r="BE221" i="10"/>
  <c r="T221" i="10"/>
  <c r="R221" i="10"/>
  <c r="P221" i="10"/>
  <c r="BI220" i="10"/>
  <c r="BH220" i="10"/>
  <c r="BG220" i="10"/>
  <c r="BE220" i="10"/>
  <c r="T220" i="10"/>
  <c r="R220" i="10"/>
  <c r="P220" i="10"/>
  <c r="BI219" i="10"/>
  <c r="BH219" i="10"/>
  <c r="BG219" i="10"/>
  <c r="BE219" i="10"/>
  <c r="T219" i="10"/>
  <c r="R219" i="10"/>
  <c r="P219" i="10"/>
  <c r="BI217" i="10"/>
  <c r="BH217" i="10"/>
  <c r="BG217" i="10"/>
  <c r="BE217" i="10"/>
  <c r="T217" i="10"/>
  <c r="R217" i="10"/>
  <c r="P217" i="10"/>
  <c r="BI216" i="10"/>
  <c r="BH216" i="10"/>
  <c r="BG216" i="10"/>
  <c r="BE216" i="10"/>
  <c r="T216" i="10"/>
  <c r="R216" i="10"/>
  <c r="P216" i="10"/>
  <c r="BI215" i="10"/>
  <c r="BH215" i="10"/>
  <c r="BG215" i="10"/>
  <c r="BE215" i="10"/>
  <c r="T215" i="10"/>
  <c r="R215" i="10"/>
  <c r="P215" i="10"/>
  <c r="BI214" i="10"/>
  <c r="BH214" i="10"/>
  <c r="BG214" i="10"/>
  <c r="BE214" i="10"/>
  <c r="T214" i="10"/>
  <c r="R214" i="10"/>
  <c r="P214" i="10"/>
  <c r="BI213" i="10"/>
  <c r="BH213" i="10"/>
  <c r="BG213" i="10"/>
  <c r="BE213" i="10"/>
  <c r="T213" i="10"/>
  <c r="R213" i="10"/>
  <c r="P213" i="10"/>
  <c r="BI211" i="10"/>
  <c r="BH211" i="10"/>
  <c r="BG211" i="10"/>
  <c r="BE211" i="10"/>
  <c r="T211" i="10"/>
  <c r="R211" i="10"/>
  <c r="P211" i="10"/>
  <c r="BI210" i="10"/>
  <c r="BH210" i="10"/>
  <c r="BG210" i="10"/>
  <c r="BE210" i="10"/>
  <c r="T210" i="10"/>
  <c r="R210" i="10"/>
  <c r="P210" i="10"/>
  <c r="BI209" i="10"/>
  <c r="BH209" i="10"/>
  <c r="BG209" i="10"/>
  <c r="BE209" i="10"/>
  <c r="T209" i="10"/>
  <c r="R209" i="10"/>
  <c r="P209" i="10"/>
  <c r="BI208" i="10"/>
  <c r="BH208" i="10"/>
  <c r="BG208" i="10"/>
  <c r="BE208" i="10"/>
  <c r="T208" i="10"/>
  <c r="R208" i="10"/>
  <c r="P208" i="10"/>
  <c r="BI207" i="10"/>
  <c r="BH207" i="10"/>
  <c r="BG207" i="10"/>
  <c r="BE207" i="10"/>
  <c r="T207" i="10"/>
  <c r="R207" i="10"/>
  <c r="P207" i="10"/>
  <c r="BI206" i="10"/>
  <c r="BH206" i="10"/>
  <c r="BG206" i="10"/>
  <c r="BE206" i="10"/>
  <c r="T206" i="10"/>
  <c r="R206" i="10"/>
  <c r="P206" i="10"/>
  <c r="BI205" i="10"/>
  <c r="BH205" i="10"/>
  <c r="BG205" i="10"/>
  <c r="BE205" i="10"/>
  <c r="T205" i="10"/>
  <c r="R205" i="10"/>
  <c r="P205" i="10"/>
  <c r="BI204" i="10"/>
  <c r="BH204" i="10"/>
  <c r="BG204" i="10"/>
  <c r="BE204" i="10"/>
  <c r="T204" i="10"/>
  <c r="R204" i="10"/>
  <c r="P204" i="10"/>
  <c r="BI201" i="10"/>
  <c r="BH201" i="10"/>
  <c r="BG201" i="10"/>
  <c r="BE201" i="10"/>
  <c r="T201" i="10"/>
  <c r="R201" i="10"/>
  <c r="P201" i="10"/>
  <c r="BI200" i="10"/>
  <c r="BH200" i="10"/>
  <c r="BG200" i="10"/>
  <c r="BE200" i="10"/>
  <c r="T200" i="10"/>
  <c r="R200" i="10"/>
  <c r="P200" i="10"/>
  <c r="BI199" i="10"/>
  <c r="BH199" i="10"/>
  <c r="BG199" i="10"/>
  <c r="BE199" i="10"/>
  <c r="T199" i="10"/>
  <c r="R199" i="10"/>
  <c r="P199" i="10"/>
  <c r="BI197" i="10"/>
  <c r="BH197" i="10"/>
  <c r="BG197" i="10"/>
  <c r="BE197" i="10"/>
  <c r="T197" i="10"/>
  <c r="R197" i="10"/>
  <c r="P197" i="10"/>
  <c r="BI196" i="10"/>
  <c r="BH196" i="10"/>
  <c r="BG196" i="10"/>
  <c r="BE196" i="10"/>
  <c r="T196" i="10"/>
  <c r="R196" i="10"/>
  <c r="P196" i="10"/>
  <c r="BI195" i="10"/>
  <c r="BH195" i="10"/>
  <c r="BG195" i="10"/>
  <c r="BE195" i="10"/>
  <c r="T195" i="10"/>
  <c r="R195" i="10"/>
  <c r="P195" i="10"/>
  <c r="BI194" i="10"/>
  <c r="BH194" i="10"/>
  <c r="BG194" i="10"/>
  <c r="BE194" i="10"/>
  <c r="T194" i="10"/>
  <c r="R194" i="10"/>
  <c r="P194" i="10"/>
  <c r="BI193" i="10"/>
  <c r="BH193" i="10"/>
  <c r="BG193" i="10"/>
  <c r="BE193" i="10"/>
  <c r="T193" i="10"/>
  <c r="R193" i="10"/>
  <c r="P193" i="10"/>
  <c r="BI192" i="10"/>
  <c r="BH192" i="10"/>
  <c r="BG192" i="10"/>
  <c r="BE192" i="10"/>
  <c r="T192" i="10"/>
  <c r="R192" i="10"/>
  <c r="P192" i="10"/>
  <c r="BI191" i="10"/>
  <c r="BH191" i="10"/>
  <c r="BG191" i="10"/>
  <c r="BE191" i="10"/>
  <c r="T191" i="10"/>
  <c r="R191" i="10"/>
  <c r="P191" i="10"/>
  <c r="BI190" i="10"/>
  <c r="BH190" i="10"/>
  <c r="BG190" i="10"/>
  <c r="BE190" i="10"/>
  <c r="T190" i="10"/>
  <c r="R190" i="10"/>
  <c r="P190" i="10"/>
  <c r="BI189" i="10"/>
  <c r="BH189" i="10"/>
  <c r="BG189" i="10"/>
  <c r="BE189" i="10"/>
  <c r="T189" i="10"/>
  <c r="R189" i="10"/>
  <c r="P189" i="10"/>
  <c r="BI188" i="10"/>
  <c r="BH188" i="10"/>
  <c r="BG188" i="10"/>
  <c r="BE188" i="10"/>
  <c r="T188" i="10"/>
  <c r="R188" i="10"/>
  <c r="P188" i="10"/>
  <c r="BI187" i="10"/>
  <c r="BH187" i="10"/>
  <c r="BG187" i="10"/>
  <c r="BE187" i="10"/>
  <c r="T187" i="10"/>
  <c r="R187" i="10"/>
  <c r="P187" i="10"/>
  <c r="BI186" i="10"/>
  <c r="BH186" i="10"/>
  <c r="BG186" i="10"/>
  <c r="BE186" i="10"/>
  <c r="T186" i="10"/>
  <c r="R186" i="10"/>
  <c r="P186" i="10"/>
  <c r="BI185" i="10"/>
  <c r="BH185" i="10"/>
  <c r="BG185" i="10"/>
  <c r="BE185" i="10"/>
  <c r="T185" i="10"/>
  <c r="R185" i="10"/>
  <c r="P185" i="10"/>
  <c r="BI183" i="10"/>
  <c r="BH183" i="10"/>
  <c r="BG183" i="10"/>
  <c r="BE183" i="10"/>
  <c r="T183" i="10"/>
  <c r="R183" i="10"/>
  <c r="P183" i="10"/>
  <c r="BI182" i="10"/>
  <c r="BH182" i="10"/>
  <c r="BG182" i="10"/>
  <c r="BE182" i="10"/>
  <c r="T182" i="10"/>
  <c r="R182" i="10"/>
  <c r="P182" i="10"/>
  <c r="BI181" i="10"/>
  <c r="BH181" i="10"/>
  <c r="BG181" i="10"/>
  <c r="BE181" i="10"/>
  <c r="T181" i="10"/>
  <c r="R181" i="10"/>
  <c r="P181" i="10"/>
  <c r="BI180" i="10"/>
  <c r="BH180" i="10"/>
  <c r="BG180" i="10"/>
  <c r="BE180" i="10"/>
  <c r="T180" i="10"/>
  <c r="R180" i="10"/>
  <c r="P180" i="10"/>
  <c r="BI179" i="10"/>
  <c r="BH179" i="10"/>
  <c r="BG179" i="10"/>
  <c r="BE179" i="10"/>
  <c r="T179" i="10"/>
  <c r="R179" i="10"/>
  <c r="P179" i="10"/>
  <c r="BI178" i="10"/>
  <c r="BH178" i="10"/>
  <c r="BG178" i="10"/>
  <c r="BE178" i="10"/>
  <c r="T178" i="10"/>
  <c r="R178" i="10"/>
  <c r="P178" i="10"/>
  <c r="BI177" i="10"/>
  <c r="BH177" i="10"/>
  <c r="BG177" i="10"/>
  <c r="BE177" i="10"/>
  <c r="T177" i="10"/>
  <c r="R177" i="10"/>
  <c r="P177" i="10"/>
  <c r="BI176" i="10"/>
  <c r="BH176" i="10"/>
  <c r="BG176" i="10"/>
  <c r="BE176" i="10"/>
  <c r="T176" i="10"/>
  <c r="R176" i="10"/>
  <c r="P176" i="10"/>
  <c r="BI175" i="10"/>
  <c r="BH175" i="10"/>
  <c r="BG175" i="10"/>
  <c r="BE175" i="10"/>
  <c r="T175" i="10"/>
  <c r="R175" i="10"/>
  <c r="P175" i="10"/>
  <c r="BI174" i="10"/>
  <c r="BH174" i="10"/>
  <c r="BG174" i="10"/>
  <c r="BE174" i="10"/>
  <c r="T174" i="10"/>
  <c r="R174" i="10"/>
  <c r="P174" i="10"/>
  <c r="BI173" i="10"/>
  <c r="BH173" i="10"/>
  <c r="BG173" i="10"/>
  <c r="BE173" i="10"/>
  <c r="T173" i="10"/>
  <c r="R173" i="10"/>
  <c r="P173" i="10"/>
  <c r="BI171" i="10"/>
  <c r="BH171" i="10"/>
  <c r="BG171" i="10"/>
  <c r="BE171" i="10"/>
  <c r="T171" i="10"/>
  <c r="R171" i="10"/>
  <c r="P171" i="10"/>
  <c r="BI170" i="10"/>
  <c r="BH170" i="10"/>
  <c r="BG170" i="10"/>
  <c r="BE170" i="10"/>
  <c r="T170" i="10"/>
  <c r="R170" i="10"/>
  <c r="P170" i="10"/>
  <c r="BI169" i="10"/>
  <c r="BH169" i="10"/>
  <c r="BG169" i="10"/>
  <c r="BE169" i="10"/>
  <c r="T169" i="10"/>
  <c r="R169" i="10"/>
  <c r="P169" i="10"/>
  <c r="BI168" i="10"/>
  <c r="BH168" i="10"/>
  <c r="BG168" i="10"/>
  <c r="BE168" i="10"/>
  <c r="T168" i="10"/>
  <c r="R168" i="10"/>
  <c r="P168" i="10"/>
  <c r="BI167" i="10"/>
  <c r="BH167" i="10"/>
  <c r="BG167" i="10"/>
  <c r="BE167" i="10"/>
  <c r="T167" i="10"/>
  <c r="R167" i="10"/>
  <c r="P167" i="10"/>
  <c r="BI166" i="10"/>
  <c r="BH166" i="10"/>
  <c r="BG166" i="10"/>
  <c r="BE166" i="10"/>
  <c r="T166" i="10"/>
  <c r="R166" i="10"/>
  <c r="P166" i="10"/>
  <c r="BI165" i="10"/>
  <c r="BH165" i="10"/>
  <c r="BG165" i="10"/>
  <c r="BE165" i="10"/>
  <c r="T165" i="10"/>
  <c r="R165" i="10"/>
  <c r="P165" i="10"/>
  <c r="BI164" i="10"/>
  <c r="BH164" i="10"/>
  <c r="BG164" i="10"/>
  <c r="BE164" i="10"/>
  <c r="T164" i="10"/>
  <c r="R164" i="10"/>
  <c r="P164" i="10"/>
  <c r="BI163" i="10"/>
  <c r="BH163" i="10"/>
  <c r="BG163" i="10"/>
  <c r="BE163" i="10"/>
  <c r="T163" i="10"/>
  <c r="R163" i="10"/>
  <c r="P163" i="10"/>
  <c r="BI162" i="10"/>
  <c r="BH162" i="10"/>
  <c r="BG162" i="10"/>
  <c r="BE162" i="10"/>
  <c r="T162" i="10"/>
  <c r="R162" i="10"/>
  <c r="P162" i="10"/>
  <c r="BI161" i="10"/>
  <c r="BH161" i="10"/>
  <c r="BG161" i="10"/>
  <c r="BE161" i="10"/>
  <c r="T161" i="10"/>
  <c r="R161" i="10"/>
  <c r="P161" i="10"/>
  <c r="BI160" i="10"/>
  <c r="BH160" i="10"/>
  <c r="BG160" i="10"/>
  <c r="BE160" i="10"/>
  <c r="T160" i="10"/>
  <c r="R160" i="10"/>
  <c r="P160" i="10"/>
  <c r="BI159" i="10"/>
  <c r="BH159" i="10"/>
  <c r="BG159" i="10"/>
  <c r="BE159" i="10"/>
  <c r="T159" i="10"/>
  <c r="R159" i="10"/>
  <c r="P159" i="10"/>
  <c r="BI158" i="10"/>
  <c r="BH158" i="10"/>
  <c r="BG158" i="10"/>
  <c r="BE158" i="10"/>
  <c r="T158" i="10"/>
  <c r="R158" i="10"/>
  <c r="P158" i="10"/>
  <c r="BI157" i="10"/>
  <c r="BH157" i="10"/>
  <c r="BG157" i="10"/>
  <c r="BE157" i="10"/>
  <c r="T157" i="10"/>
  <c r="R157" i="10"/>
  <c r="P157" i="10"/>
  <c r="BI156" i="10"/>
  <c r="BH156" i="10"/>
  <c r="BG156" i="10"/>
  <c r="BE156" i="10"/>
  <c r="T156" i="10"/>
  <c r="R156" i="10"/>
  <c r="P156" i="10"/>
  <c r="BI155" i="10"/>
  <c r="BH155" i="10"/>
  <c r="BG155" i="10"/>
  <c r="BE155" i="10"/>
  <c r="T155" i="10"/>
  <c r="R155" i="10"/>
  <c r="P155" i="10"/>
  <c r="BI154" i="10"/>
  <c r="BH154" i="10"/>
  <c r="BG154" i="10"/>
  <c r="BE154" i="10"/>
  <c r="T154" i="10"/>
  <c r="R154" i="10"/>
  <c r="P154" i="10"/>
  <c r="BI152" i="10"/>
  <c r="BH152" i="10"/>
  <c r="BG152" i="10"/>
  <c r="BE152" i="10"/>
  <c r="T152" i="10"/>
  <c r="R152" i="10"/>
  <c r="P152" i="10"/>
  <c r="BI151" i="10"/>
  <c r="BH151" i="10"/>
  <c r="BG151" i="10"/>
  <c r="BE151" i="10"/>
  <c r="T151" i="10"/>
  <c r="R151" i="10"/>
  <c r="P151" i="10"/>
  <c r="BI150" i="10"/>
  <c r="BH150" i="10"/>
  <c r="BG150" i="10"/>
  <c r="BE150" i="10"/>
  <c r="T150" i="10"/>
  <c r="R150" i="10"/>
  <c r="P150" i="10"/>
  <c r="BI149" i="10"/>
  <c r="BH149" i="10"/>
  <c r="BG149" i="10"/>
  <c r="BE149" i="10"/>
  <c r="T149" i="10"/>
  <c r="R149" i="10"/>
  <c r="P149" i="10"/>
  <c r="BI148" i="10"/>
  <c r="BH148" i="10"/>
  <c r="BG148" i="10"/>
  <c r="BE148" i="10"/>
  <c r="T148" i="10"/>
  <c r="R148" i="10"/>
  <c r="P148" i="10"/>
  <c r="BI147" i="10"/>
  <c r="BH147" i="10"/>
  <c r="BG147" i="10"/>
  <c r="BE147" i="10"/>
  <c r="T147" i="10"/>
  <c r="R147" i="10"/>
  <c r="P147" i="10"/>
  <c r="BI146" i="10"/>
  <c r="BH146" i="10"/>
  <c r="BG146" i="10"/>
  <c r="BE146" i="10"/>
  <c r="T146" i="10"/>
  <c r="R146" i="10"/>
  <c r="P146" i="10"/>
  <c r="BI145" i="10"/>
  <c r="BH145" i="10"/>
  <c r="BG145" i="10"/>
  <c r="BE145" i="10"/>
  <c r="T145" i="10"/>
  <c r="R145" i="10"/>
  <c r="P145" i="10"/>
  <c r="BI143" i="10"/>
  <c r="BH143" i="10"/>
  <c r="BG143" i="10"/>
  <c r="BE143" i="10"/>
  <c r="T143" i="10"/>
  <c r="R143" i="10"/>
  <c r="P143" i="10"/>
  <c r="BI142" i="10"/>
  <c r="BH142" i="10"/>
  <c r="BG142" i="10"/>
  <c r="BE142" i="10"/>
  <c r="T142" i="10"/>
  <c r="R142" i="10"/>
  <c r="P142" i="10"/>
  <c r="BI141" i="10"/>
  <c r="BH141" i="10"/>
  <c r="BG141" i="10"/>
  <c r="BE141" i="10"/>
  <c r="T141" i="10"/>
  <c r="R141" i="10"/>
  <c r="P141" i="10"/>
  <c r="BI140" i="10"/>
  <c r="BH140" i="10"/>
  <c r="BG140" i="10"/>
  <c r="BE140" i="10"/>
  <c r="T140" i="10"/>
  <c r="R140" i="10"/>
  <c r="P140" i="10"/>
  <c r="BI139" i="10"/>
  <c r="BH139" i="10"/>
  <c r="BG139" i="10"/>
  <c r="BE139" i="10"/>
  <c r="T139" i="10"/>
  <c r="R139" i="10"/>
  <c r="P139" i="10"/>
  <c r="BI138" i="10"/>
  <c r="BH138" i="10"/>
  <c r="BG138" i="10"/>
  <c r="BE138" i="10"/>
  <c r="T138" i="10"/>
  <c r="R138" i="10"/>
  <c r="P138" i="10"/>
  <c r="BI137" i="10"/>
  <c r="BH137" i="10"/>
  <c r="BG137" i="10"/>
  <c r="BE137" i="10"/>
  <c r="T137" i="10"/>
  <c r="R137" i="10"/>
  <c r="P137" i="10"/>
  <c r="BI136" i="10"/>
  <c r="BH136" i="10"/>
  <c r="BG136" i="10"/>
  <c r="BE136" i="10"/>
  <c r="T136" i="10"/>
  <c r="R136" i="10"/>
  <c r="P136" i="10"/>
  <c r="BI134" i="10"/>
  <c r="BH134" i="10"/>
  <c r="BG134" i="10"/>
  <c r="BE134" i="10"/>
  <c r="T134" i="10"/>
  <c r="R134" i="10"/>
  <c r="P134" i="10"/>
  <c r="BI133" i="10"/>
  <c r="BH133" i="10"/>
  <c r="BG133" i="10"/>
  <c r="BE133" i="10"/>
  <c r="T133" i="10"/>
  <c r="R133" i="10"/>
  <c r="P133" i="10"/>
  <c r="BI132" i="10"/>
  <c r="BH132" i="10"/>
  <c r="BG132" i="10"/>
  <c r="BE132" i="10"/>
  <c r="T132" i="10"/>
  <c r="R132" i="10"/>
  <c r="P132" i="10"/>
  <c r="BI131" i="10"/>
  <c r="BH131" i="10"/>
  <c r="BG131" i="10"/>
  <c r="BE131" i="10"/>
  <c r="T131" i="10"/>
  <c r="R131" i="10"/>
  <c r="P131" i="10"/>
  <c r="BI130" i="10"/>
  <c r="BH130" i="10"/>
  <c r="BG130" i="10"/>
  <c r="BE130" i="10"/>
  <c r="T130" i="10"/>
  <c r="R130" i="10"/>
  <c r="P130" i="10"/>
  <c r="BI129" i="10"/>
  <c r="BH129" i="10"/>
  <c r="BG129" i="10"/>
  <c r="BE129" i="10"/>
  <c r="T129" i="10"/>
  <c r="R129" i="10"/>
  <c r="P129" i="10"/>
  <c r="BI128" i="10"/>
  <c r="BH128" i="10"/>
  <c r="BG128" i="10"/>
  <c r="BE128" i="10"/>
  <c r="T128" i="10"/>
  <c r="R128" i="10"/>
  <c r="P128" i="10"/>
  <c r="BI127" i="10"/>
  <c r="BH127" i="10"/>
  <c r="BG127" i="10"/>
  <c r="BE127" i="10"/>
  <c r="T127" i="10"/>
  <c r="R127" i="10"/>
  <c r="P127" i="10"/>
  <c r="BI126" i="10"/>
  <c r="BH126" i="10"/>
  <c r="BG126" i="10"/>
  <c r="BE126" i="10"/>
  <c r="T126" i="10"/>
  <c r="R126" i="10"/>
  <c r="P126" i="10"/>
  <c r="BI125" i="10"/>
  <c r="BH125" i="10"/>
  <c r="BG125" i="10"/>
  <c r="BE125" i="10"/>
  <c r="T125" i="10"/>
  <c r="R125" i="10"/>
  <c r="P125" i="10"/>
  <c r="BI124" i="10"/>
  <c r="BH124" i="10"/>
  <c r="BG124" i="10"/>
  <c r="BE124" i="10"/>
  <c r="T124" i="10"/>
  <c r="R124" i="10"/>
  <c r="P124" i="10"/>
  <c r="BI123" i="10"/>
  <c r="BH123" i="10"/>
  <c r="BG123" i="10"/>
  <c r="BE123" i="10"/>
  <c r="T123" i="10"/>
  <c r="R123" i="10"/>
  <c r="P123" i="10"/>
  <c r="BI122" i="10"/>
  <c r="BH122" i="10"/>
  <c r="BG122" i="10"/>
  <c r="BE122" i="10"/>
  <c r="T122" i="10"/>
  <c r="R122" i="10"/>
  <c r="P122" i="10"/>
  <c r="BI121" i="10"/>
  <c r="BH121" i="10"/>
  <c r="BG121" i="10"/>
  <c r="BE121" i="10"/>
  <c r="T121" i="10"/>
  <c r="R121" i="10"/>
  <c r="P121" i="10"/>
  <c r="BI120" i="10"/>
  <c r="BH120" i="10"/>
  <c r="BG120" i="10"/>
  <c r="BE120" i="10"/>
  <c r="T120" i="10"/>
  <c r="R120" i="10"/>
  <c r="P120" i="10"/>
  <c r="BI119" i="10"/>
  <c r="BH119" i="10"/>
  <c r="BG119" i="10"/>
  <c r="BE119" i="10"/>
  <c r="T119" i="10"/>
  <c r="R119" i="10"/>
  <c r="P119" i="10"/>
  <c r="BI118" i="10"/>
  <c r="BH118" i="10"/>
  <c r="BG118" i="10"/>
  <c r="BE118" i="10"/>
  <c r="T118" i="10"/>
  <c r="R118" i="10"/>
  <c r="P118" i="10"/>
  <c r="BI117" i="10"/>
  <c r="BH117" i="10"/>
  <c r="BG117" i="10"/>
  <c r="BE117" i="10"/>
  <c r="T117" i="10"/>
  <c r="R117" i="10"/>
  <c r="P117" i="10"/>
  <c r="BI116" i="10"/>
  <c r="BH116" i="10"/>
  <c r="BG116" i="10"/>
  <c r="BE116" i="10"/>
  <c r="T116" i="10"/>
  <c r="R116" i="10"/>
  <c r="P116" i="10"/>
  <c r="BI115" i="10"/>
  <c r="BH115" i="10"/>
  <c r="BG115" i="10"/>
  <c r="BE115" i="10"/>
  <c r="T115" i="10"/>
  <c r="R115" i="10"/>
  <c r="P115" i="10"/>
  <c r="BI114" i="10"/>
  <c r="BH114" i="10"/>
  <c r="BG114" i="10"/>
  <c r="BE114" i="10"/>
  <c r="T114" i="10"/>
  <c r="R114" i="10"/>
  <c r="P114" i="10"/>
  <c r="BI113" i="10"/>
  <c r="BH113" i="10"/>
  <c r="BG113" i="10"/>
  <c r="BE113" i="10"/>
  <c r="T113" i="10"/>
  <c r="R113" i="10"/>
  <c r="P113" i="10"/>
  <c r="BI112" i="10"/>
  <c r="BH112" i="10"/>
  <c r="BG112" i="10"/>
  <c r="BE112" i="10"/>
  <c r="T112" i="10"/>
  <c r="R112" i="10"/>
  <c r="P112" i="10"/>
  <c r="BI111" i="10"/>
  <c r="BH111" i="10"/>
  <c r="BG111" i="10"/>
  <c r="BE111" i="10"/>
  <c r="T111" i="10"/>
  <c r="R111" i="10"/>
  <c r="P111" i="10"/>
  <c r="BI110" i="10"/>
  <c r="BH110" i="10"/>
  <c r="BG110" i="10"/>
  <c r="BE110" i="10"/>
  <c r="T110" i="10"/>
  <c r="R110" i="10"/>
  <c r="P110" i="10"/>
  <c r="BI109" i="10"/>
  <c r="BH109" i="10"/>
  <c r="BG109" i="10"/>
  <c r="BE109" i="10"/>
  <c r="T109" i="10"/>
  <c r="R109" i="10"/>
  <c r="P109" i="10"/>
  <c r="F99" i="10"/>
  <c r="E97" i="10"/>
  <c r="F60" i="10"/>
  <c r="E58" i="10"/>
  <c r="J28" i="10"/>
  <c r="E28" i="10"/>
  <c r="J102" i="10"/>
  <c r="J27" i="10"/>
  <c r="J25" i="10"/>
  <c r="E25" i="10"/>
  <c r="J62" i="10" s="1"/>
  <c r="J24" i="10"/>
  <c r="J22" i="10"/>
  <c r="E22" i="10"/>
  <c r="F63" i="10"/>
  <c r="J21" i="10"/>
  <c r="J19" i="10"/>
  <c r="E19" i="10"/>
  <c r="F62" i="10"/>
  <c r="J18" i="10"/>
  <c r="J16" i="10"/>
  <c r="J99" i="10"/>
  <c r="E7" i="10"/>
  <c r="E91" i="10"/>
  <c r="J41" i="9"/>
  <c r="J40" i="9"/>
  <c r="AY65" i="1"/>
  <c r="J39" i="9"/>
  <c r="AX65" i="1"/>
  <c r="BI1180" i="9"/>
  <c r="BH1180" i="9"/>
  <c r="BG1180" i="9"/>
  <c r="BE1180" i="9"/>
  <c r="T1180" i="9"/>
  <c r="R1180" i="9"/>
  <c r="P1180" i="9"/>
  <c r="BI1178" i="9"/>
  <c r="BH1178" i="9"/>
  <c r="BG1178" i="9"/>
  <c r="BE1178" i="9"/>
  <c r="T1178" i="9"/>
  <c r="R1178" i="9"/>
  <c r="P1178" i="9"/>
  <c r="BI1175" i="9"/>
  <c r="BH1175" i="9"/>
  <c r="BG1175" i="9"/>
  <c r="BE1175" i="9"/>
  <c r="T1175" i="9"/>
  <c r="R1175" i="9"/>
  <c r="P1175" i="9"/>
  <c r="BI1172" i="9"/>
  <c r="BH1172" i="9"/>
  <c r="BG1172" i="9"/>
  <c r="BE1172" i="9"/>
  <c r="T1172" i="9"/>
  <c r="R1172" i="9"/>
  <c r="P1172" i="9"/>
  <c r="BI1171" i="9"/>
  <c r="BH1171" i="9"/>
  <c r="BG1171" i="9"/>
  <c r="BE1171" i="9"/>
  <c r="T1171" i="9"/>
  <c r="R1171" i="9"/>
  <c r="P1171" i="9"/>
  <c r="BI1156" i="9"/>
  <c r="BH1156" i="9"/>
  <c r="BG1156" i="9"/>
  <c r="BE1156" i="9"/>
  <c r="T1156" i="9"/>
  <c r="R1156" i="9"/>
  <c r="P1156" i="9"/>
  <c r="BI1153" i="9"/>
  <c r="BH1153" i="9"/>
  <c r="BG1153" i="9"/>
  <c r="BE1153" i="9"/>
  <c r="T1153" i="9"/>
  <c r="R1153" i="9"/>
  <c r="P1153" i="9"/>
  <c r="BI1150" i="9"/>
  <c r="BH1150" i="9"/>
  <c r="BG1150" i="9"/>
  <c r="BE1150" i="9"/>
  <c r="T1150" i="9"/>
  <c r="R1150" i="9"/>
  <c r="P1150" i="9"/>
  <c r="BI1147" i="9"/>
  <c r="BH1147" i="9"/>
  <c r="BG1147" i="9"/>
  <c r="BE1147" i="9"/>
  <c r="T1147" i="9"/>
  <c r="R1147" i="9"/>
  <c r="P1147" i="9"/>
  <c r="BI1143" i="9"/>
  <c r="BH1143" i="9"/>
  <c r="BG1143" i="9"/>
  <c r="BE1143" i="9"/>
  <c r="T1143" i="9"/>
  <c r="R1143" i="9"/>
  <c r="P1143" i="9"/>
  <c r="BI1140" i="9"/>
  <c r="BH1140" i="9"/>
  <c r="BG1140" i="9"/>
  <c r="BE1140" i="9"/>
  <c r="T1140" i="9"/>
  <c r="R1140" i="9"/>
  <c r="P1140" i="9"/>
  <c r="BI1137" i="9"/>
  <c r="BH1137" i="9"/>
  <c r="BG1137" i="9"/>
  <c r="BE1137" i="9"/>
  <c r="T1137" i="9"/>
  <c r="R1137" i="9"/>
  <c r="P1137" i="9"/>
  <c r="BI1133" i="9"/>
  <c r="BH1133" i="9"/>
  <c r="BG1133" i="9"/>
  <c r="BE1133" i="9"/>
  <c r="T1133" i="9"/>
  <c r="R1133" i="9"/>
  <c r="P1133" i="9"/>
  <c r="BI1130" i="9"/>
  <c r="BH1130" i="9"/>
  <c r="BG1130" i="9"/>
  <c r="BE1130" i="9"/>
  <c r="T1130" i="9"/>
  <c r="R1130" i="9"/>
  <c r="P1130" i="9"/>
  <c r="BI1127" i="9"/>
  <c r="BH1127" i="9"/>
  <c r="BG1127" i="9"/>
  <c r="BE1127" i="9"/>
  <c r="T1127" i="9"/>
  <c r="R1127" i="9"/>
  <c r="P1127" i="9"/>
  <c r="BI1124" i="9"/>
  <c r="BH1124" i="9"/>
  <c r="BG1124" i="9"/>
  <c r="BE1124" i="9"/>
  <c r="T1124" i="9"/>
  <c r="R1124" i="9"/>
  <c r="P1124" i="9"/>
  <c r="BI1123" i="9"/>
  <c r="BH1123" i="9"/>
  <c r="BG1123" i="9"/>
  <c r="BE1123" i="9"/>
  <c r="T1123" i="9"/>
  <c r="R1123" i="9"/>
  <c r="P1123" i="9"/>
  <c r="BI1120" i="9"/>
  <c r="BH1120" i="9"/>
  <c r="BG1120" i="9"/>
  <c r="BE1120" i="9"/>
  <c r="T1120" i="9"/>
  <c r="R1120" i="9"/>
  <c r="P1120" i="9"/>
  <c r="BI1119" i="9"/>
  <c r="BH1119" i="9"/>
  <c r="BG1119" i="9"/>
  <c r="BE1119" i="9"/>
  <c r="T1119" i="9"/>
  <c r="R1119" i="9"/>
  <c r="P1119" i="9"/>
  <c r="BI1116" i="9"/>
  <c r="BH1116" i="9"/>
  <c r="BG1116" i="9"/>
  <c r="BE1116" i="9"/>
  <c r="T1116" i="9"/>
  <c r="R1116" i="9"/>
  <c r="P1116" i="9"/>
  <c r="BI1113" i="9"/>
  <c r="BH1113" i="9"/>
  <c r="BG1113" i="9"/>
  <c r="BE1113" i="9"/>
  <c r="T1113" i="9"/>
  <c r="R1113" i="9"/>
  <c r="P1113" i="9"/>
  <c r="BI1110" i="9"/>
  <c r="BH1110" i="9"/>
  <c r="BG1110" i="9"/>
  <c r="BE1110" i="9"/>
  <c r="T1110" i="9"/>
  <c r="R1110" i="9"/>
  <c r="P1110" i="9"/>
  <c r="BI1107" i="9"/>
  <c r="BH1107" i="9"/>
  <c r="BG1107" i="9"/>
  <c r="BE1107" i="9"/>
  <c r="T1107" i="9"/>
  <c r="R1107" i="9"/>
  <c r="P1107" i="9"/>
  <c r="BI1104" i="9"/>
  <c r="BH1104" i="9"/>
  <c r="BG1104" i="9"/>
  <c r="BE1104" i="9"/>
  <c r="T1104" i="9"/>
  <c r="R1104" i="9"/>
  <c r="P1104" i="9"/>
  <c r="BI1103" i="9"/>
  <c r="BH1103" i="9"/>
  <c r="BG1103" i="9"/>
  <c r="BE1103" i="9"/>
  <c r="T1103" i="9"/>
  <c r="R1103" i="9"/>
  <c r="P1103" i="9"/>
  <c r="BI1100" i="9"/>
  <c r="BH1100" i="9"/>
  <c r="BG1100" i="9"/>
  <c r="BE1100" i="9"/>
  <c r="T1100" i="9"/>
  <c r="R1100" i="9"/>
  <c r="P1100" i="9"/>
  <c r="BI1097" i="9"/>
  <c r="BH1097" i="9"/>
  <c r="BG1097" i="9"/>
  <c r="BE1097" i="9"/>
  <c r="T1097" i="9"/>
  <c r="R1097" i="9"/>
  <c r="P1097" i="9"/>
  <c r="BI1096" i="9"/>
  <c r="BH1096" i="9"/>
  <c r="BG1096" i="9"/>
  <c r="BE1096" i="9"/>
  <c r="T1096" i="9"/>
  <c r="R1096" i="9"/>
  <c r="P1096" i="9"/>
  <c r="BI1093" i="9"/>
  <c r="BH1093" i="9"/>
  <c r="BG1093" i="9"/>
  <c r="BE1093" i="9"/>
  <c r="T1093" i="9"/>
  <c r="R1093" i="9"/>
  <c r="P1093" i="9"/>
  <c r="BI1090" i="9"/>
  <c r="BH1090" i="9"/>
  <c r="BG1090" i="9"/>
  <c r="BE1090" i="9"/>
  <c r="T1090" i="9"/>
  <c r="R1090" i="9"/>
  <c r="P1090" i="9"/>
  <c r="BI1087" i="9"/>
  <c r="BH1087" i="9"/>
  <c r="BG1087" i="9"/>
  <c r="BE1087" i="9"/>
  <c r="T1087" i="9"/>
  <c r="R1087" i="9"/>
  <c r="P1087" i="9"/>
  <c r="BI1084" i="9"/>
  <c r="BH1084" i="9"/>
  <c r="BG1084" i="9"/>
  <c r="BE1084" i="9"/>
  <c r="T1084" i="9"/>
  <c r="R1084" i="9"/>
  <c r="P1084" i="9"/>
  <c r="BI1081" i="9"/>
  <c r="BH1081" i="9"/>
  <c r="BG1081" i="9"/>
  <c r="BE1081" i="9"/>
  <c r="T1081" i="9"/>
  <c r="R1081" i="9"/>
  <c r="P1081" i="9"/>
  <c r="BI1077" i="9"/>
  <c r="BH1077" i="9"/>
  <c r="BG1077" i="9"/>
  <c r="BE1077" i="9"/>
  <c r="T1077" i="9"/>
  <c r="R1077" i="9"/>
  <c r="P1077" i="9"/>
  <c r="BI1074" i="9"/>
  <c r="BH1074" i="9"/>
  <c r="BG1074" i="9"/>
  <c r="BE1074" i="9"/>
  <c r="T1074" i="9"/>
  <c r="R1074" i="9"/>
  <c r="P1074" i="9"/>
  <c r="BI1068" i="9"/>
  <c r="BH1068" i="9"/>
  <c r="BG1068" i="9"/>
  <c r="BE1068" i="9"/>
  <c r="T1068" i="9"/>
  <c r="R1068" i="9"/>
  <c r="P1068" i="9"/>
  <c r="BI1062" i="9"/>
  <c r="BH1062" i="9"/>
  <c r="BG1062" i="9"/>
  <c r="BE1062" i="9"/>
  <c r="T1062" i="9"/>
  <c r="R1062" i="9"/>
  <c r="P1062" i="9"/>
  <c r="BI1059" i="9"/>
  <c r="BH1059" i="9"/>
  <c r="BG1059" i="9"/>
  <c r="BE1059" i="9"/>
  <c r="T1059" i="9"/>
  <c r="R1059" i="9"/>
  <c r="P1059" i="9"/>
  <c r="BI1056" i="9"/>
  <c r="BH1056" i="9"/>
  <c r="BG1056" i="9"/>
  <c r="BE1056" i="9"/>
  <c r="T1056" i="9"/>
  <c r="R1056" i="9"/>
  <c r="P1056" i="9"/>
  <c r="BI1053" i="9"/>
  <c r="BH1053" i="9"/>
  <c r="BG1053" i="9"/>
  <c r="BE1053" i="9"/>
  <c r="T1053" i="9"/>
  <c r="R1053" i="9"/>
  <c r="P1053" i="9"/>
  <c r="BI1047" i="9"/>
  <c r="BH1047" i="9"/>
  <c r="BG1047" i="9"/>
  <c r="BE1047" i="9"/>
  <c r="T1047" i="9"/>
  <c r="R1047" i="9"/>
  <c r="P1047" i="9"/>
  <c r="BI1041" i="9"/>
  <c r="BH1041" i="9"/>
  <c r="BG1041" i="9"/>
  <c r="BE1041" i="9"/>
  <c r="T1041" i="9"/>
  <c r="R1041" i="9"/>
  <c r="P1041" i="9"/>
  <c r="BI1035" i="9"/>
  <c r="BH1035" i="9"/>
  <c r="BG1035" i="9"/>
  <c r="BE1035" i="9"/>
  <c r="T1035" i="9"/>
  <c r="R1035" i="9"/>
  <c r="P1035" i="9"/>
  <c r="BI1032" i="9"/>
  <c r="BH1032" i="9"/>
  <c r="BG1032" i="9"/>
  <c r="BE1032" i="9"/>
  <c r="T1032" i="9"/>
  <c r="R1032" i="9"/>
  <c r="P1032" i="9"/>
  <c r="BI1028" i="9"/>
  <c r="BH1028" i="9"/>
  <c r="BG1028" i="9"/>
  <c r="BE1028" i="9"/>
  <c r="T1028" i="9"/>
  <c r="R1028" i="9"/>
  <c r="P1028" i="9"/>
  <c r="BI1025" i="9"/>
  <c r="BH1025" i="9"/>
  <c r="BG1025" i="9"/>
  <c r="BE1025" i="9"/>
  <c r="T1025" i="9"/>
  <c r="R1025" i="9"/>
  <c r="P1025" i="9"/>
  <c r="BI1022" i="9"/>
  <c r="BH1022" i="9"/>
  <c r="BG1022" i="9"/>
  <c r="BE1022" i="9"/>
  <c r="T1022" i="9"/>
  <c r="R1022" i="9"/>
  <c r="P1022" i="9"/>
  <c r="BI1021" i="9"/>
  <c r="BH1021" i="9"/>
  <c r="BG1021" i="9"/>
  <c r="BE1021" i="9"/>
  <c r="T1021" i="9"/>
  <c r="R1021" i="9"/>
  <c r="P1021" i="9"/>
  <c r="BI1018" i="9"/>
  <c r="BH1018" i="9"/>
  <c r="BG1018" i="9"/>
  <c r="BE1018" i="9"/>
  <c r="T1018" i="9"/>
  <c r="R1018" i="9"/>
  <c r="P1018" i="9"/>
  <c r="BI1017" i="9"/>
  <c r="BH1017" i="9"/>
  <c r="BG1017" i="9"/>
  <c r="BE1017" i="9"/>
  <c r="T1017" i="9"/>
  <c r="R1017" i="9"/>
  <c r="P1017" i="9"/>
  <c r="BI1014" i="9"/>
  <c r="BH1014" i="9"/>
  <c r="BG1014" i="9"/>
  <c r="BE1014" i="9"/>
  <c r="T1014" i="9"/>
  <c r="R1014" i="9"/>
  <c r="P1014" i="9"/>
  <c r="BI1013" i="9"/>
  <c r="BH1013" i="9"/>
  <c r="BG1013" i="9"/>
  <c r="BE1013" i="9"/>
  <c r="T1013" i="9"/>
  <c r="R1013" i="9"/>
  <c r="P1013" i="9"/>
  <c r="BI1010" i="9"/>
  <c r="BH1010" i="9"/>
  <c r="BG1010" i="9"/>
  <c r="BE1010" i="9"/>
  <c r="T1010" i="9"/>
  <c r="R1010" i="9"/>
  <c r="P1010" i="9"/>
  <c r="BI1007" i="9"/>
  <c r="BH1007" i="9"/>
  <c r="BG1007" i="9"/>
  <c r="BE1007" i="9"/>
  <c r="T1007" i="9"/>
  <c r="R1007" i="9"/>
  <c r="P1007" i="9"/>
  <c r="BI1004" i="9"/>
  <c r="BH1004" i="9"/>
  <c r="BG1004" i="9"/>
  <c r="BE1004" i="9"/>
  <c r="T1004" i="9"/>
  <c r="R1004" i="9"/>
  <c r="P1004" i="9"/>
  <c r="BI1001" i="9"/>
  <c r="BH1001" i="9"/>
  <c r="BG1001" i="9"/>
  <c r="BE1001" i="9"/>
  <c r="T1001" i="9"/>
  <c r="R1001" i="9"/>
  <c r="P1001" i="9"/>
  <c r="BI998" i="9"/>
  <c r="BH998" i="9"/>
  <c r="BG998" i="9"/>
  <c r="BE998" i="9"/>
  <c r="T998" i="9"/>
  <c r="R998" i="9"/>
  <c r="P998" i="9"/>
  <c r="BI995" i="9"/>
  <c r="BH995" i="9"/>
  <c r="BG995" i="9"/>
  <c r="BE995" i="9"/>
  <c r="T995" i="9"/>
  <c r="R995" i="9"/>
  <c r="P995" i="9"/>
  <c r="BI994" i="9"/>
  <c r="BH994" i="9"/>
  <c r="BG994" i="9"/>
  <c r="BE994" i="9"/>
  <c r="T994" i="9"/>
  <c r="R994" i="9"/>
  <c r="P994" i="9"/>
  <c r="BI991" i="9"/>
  <c r="BH991" i="9"/>
  <c r="BG991" i="9"/>
  <c r="BE991" i="9"/>
  <c r="T991" i="9"/>
  <c r="R991" i="9"/>
  <c r="P991" i="9"/>
  <c r="BI990" i="9"/>
  <c r="BH990" i="9"/>
  <c r="BG990" i="9"/>
  <c r="BE990" i="9"/>
  <c r="T990" i="9"/>
  <c r="R990" i="9"/>
  <c r="P990" i="9"/>
  <c r="BI987" i="9"/>
  <c r="BH987" i="9"/>
  <c r="BG987" i="9"/>
  <c r="BE987" i="9"/>
  <c r="T987" i="9"/>
  <c r="R987" i="9"/>
  <c r="P987" i="9"/>
  <c r="BI984" i="9"/>
  <c r="BH984" i="9"/>
  <c r="BG984" i="9"/>
  <c r="BE984" i="9"/>
  <c r="T984" i="9"/>
  <c r="R984" i="9"/>
  <c r="P984" i="9"/>
  <c r="BI981" i="9"/>
  <c r="BH981" i="9"/>
  <c r="BG981" i="9"/>
  <c r="BE981" i="9"/>
  <c r="T981" i="9"/>
  <c r="R981" i="9"/>
  <c r="P981" i="9"/>
  <c r="BI978" i="9"/>
  <c r="BH978" i="9"/>
  <c r="BG978" i="9"/>
  <c r="BE978" i="9"/>
  <c r="T978" i="9"/>
  <c r="R978" i="9"/>
  <c r="P978" i="9"/>
  <c r="BI975" i="9"/>
  <c r="BH975" i="9"/>
  <c r="BG975" i="9"/>
  <c r="BE975" i="9"/>
  <c r="T975" i="9"/>
  <c r="R975" i="9"/>
  <c r="P975" i="9"/>
  <c r="BI972" i="9"/>
  <c r="BH972" i="9"/>
  <c r="BG972" i="9"/>
  <c r="BE972" i="9"/>
  <c r="T972" i="9"/>
  <c r="R972" i="9"/>
  <c r="P972" i="9"/>
  <c r="BI969" i="9"/>
  <c r="BH969" i="9"/>
  <c r="BG969" i="9"/>
  <c r="BE969" i="9"/>
  <c r="T969" i="9"/>
  <c r="R969" i="9"/>
  <c r="P969" i="9"/>
  <c r="BI967" i="9"/>
  <c r="BH967" i="9"/>
  <c r="BG967" i="9"/>
  <c r="BE967" i="9"/>
  <c r="T967" i="9"/>
  <c r="R967" i="9"/>
  <c r="P967" i="9"/>
  <c r="BI964" i="9"/>
  <c r="BH964" i="9"/>
  <c r="BG964" i="9"/>
  <c r="BE964" i="9"/>
  <c r="T964" i="9"/>
  <c r="R964" i="9"/>
  <c r="P964" i="9"/>
  <c r="BI962" i="9"/>
  <c r="BH962" i="9"/>
  <c r="BG962" i="9"/>
  <c r="BE962" i="9"/>
  <c r="T962" i="9"/>
  <c r="R962" i="9"/>
  <c r="P962" i="9"/>
  <c r="BI959" i="9"/>
  <c r="BH959" i="9"/>
  <c r="BG959" i="9"/>
  <c r="BE959" i="9"/>
  <c r="T959" i="9"/>
  <c r="R959" i="9"/>
  <c r="P959" i="9"/>
  <c r="BI958" i="9"/>
  <c r="BH958" i="9"/>
  <c r="BG958" i="9"/>
  <c r="BE958" i="9"/>
  <c r="T958" i="9"/>
  <c r="R958" i="9"/>
  <c r="P958" i="9"/>
  <c r="BI955" i="9"/>
  <c r="BH955" i="9"/>
  <c r="BG955" i="9"/>
  <c r="BE955" i="9"/>
  <c r="T955" i="9"/>
  <c r="R955" i="9"/>
  <c r="P955" i="9"/>
  <c r="BI953" i="9"/>
  <c r="BH953" i="9"/>
  <c r="BG953" i="9"/>
  <c r="BE953" i="9"/>
  <c r="T953" i="9"/>
  <c r="R953" i="9"/>
  <c r="P953" i="9"/>
  <c r="BI950" i="9"/>
  <c r="BH950" i="9"/>
  <c r="BG950" i="9"/>
  <c r="BE950" i="9"/>
  <c r="T950" i="9"/>
  <c r="R950" i="9"/>
  <c r="P950" i="9"/>
  <c r="BI947" i="9"/>
  <c r="BH947" i="9"/>
  <c r="BG947" i="9"/>
  <c r="BE947" i="9"/>
  <c r="T947" i="9"/>
  <c r="R947" i="9"/>
  <c r="P947" i="9"/>
  <c r="BI943" i="9"/>
  <c r="BH943" i="9"/>
  <c r="BG943" i="9"/>
  <c r="BE943" i="9"/>
  <c r="T943" i="9"/>
  <c r="R943" i="9"/>
  <c r="P943" i="9"/>
  <c r="BI940" i="9"/>
  <c r="BH940" i="9"/>
  <c r="BG940" i="9"/>
  <c r="BE940" i="9"/>
  <c r="T940" i="9"/>
  <c r="R940" i="9"/>
  <c r="P940" i="9"/>
  <c r="BI939" i="9"/>
  <c r="BH939" i="9"/>
  <c r="BG939" i="9"/>
  <c r="BE939" i="9"/>
  <c r="T939" i="9"/>
  <c r="R939" i="9"/>
  <c r="P939" i="9"/>
  <c r="BI925" i="9"/>
  <c r="BH925" i="9"/>
  <c r="BG925" i="9"/>
  <c r="BE925" i="9"/>
  <c r="T925" i="9"/>
  <c r="R925" i="9"/>
  <c r="P925" i="9"/>
  <c r="BI924" i="9"/>
  <c r="BH924" i="9"/>
  <c r="BG924" i="9"/>
  <c r="BE924" i="9"/>
  <c r="T924" i="9"/>
  <c r="R924" i="9"/>
  <c r="P924" i="9"/>
  <c r="BI910" i="9"/>
  <c r="BH910" i="9"/>
  <c r="BG910" i="9"/>
  <c r="BE910" i="9"/>
  <c r="T910" i="9"/>
  <c r="R910" i="9"/>
  <c r="P910" i="9"/>
  <c r="BI909" i="9"/>
  <c r="BH909" i="9"/>
  <c r="BG909" i="9"/>
  <c r="BE909" i="9"/>
  <c r="T909" i="9"/>
  <c r="R909" i="9"/>
  <c r="P909" i="9"/>
  <c r="BI906" i="9"/>
  <c r="BH906" i="9"/>
  <c r="BG906" i="9"/>
  <c r="BE906" i="9"/>
  <c r="T906" i="9"/>
  <c r="R906" i="9"/>
  <c r="P906" i="9"/>
  <c r="BI905" i="9"/>
  <c r="BH905" i="9"/>
  <c r="BG905" i="9"/>
  <c r="BE905" i="9"/>
  <c r="T905" i="9"/>
  <c r="R905" i="9"/>
  <c r="P905" i="9"/>
  <c r="BI902" i="9"/>
  <c r="BH902" i="9"/>
  <c r="BG902" i="9"/>
  <c r="BE902" i="9"/>
  <c r="T902" i="9"/>
  <c r="R902" i="9"/>
  <c r="P902" i="9"/>
  <c r="BI901" i="9"/>
  <c r="BH901" i="9"/>
  <c r="BG901" i="9"/>
  <c r="BE901" i="9"/>
  <c r="T901" i="9"/>
  <c r="R901" i="9"/>
  <c r="P901" i="9"/>
  <c r="BI889" i="9"/>
  <c r="BH889" i="9"/>
  <c r="BG889" i="9"/>
  <c r="BE889" i="9"/>
  <c r="T889" i="9"/>
  <c r="R889" i="9"/>
  <c r="P889" i="9"/>
  <c r="BI888" i="9"/>
  <c r="BH888" i="9"/>
  <c r="BG888" i="9"/>
  <c r="BE888" i="9"/>
  <c r="T888" i="9"/>
  <c r="R888" i="9"/>
  <c r="P888" i="9"/>
  <c r="BI885" i="9"/>
  <c r="BH885" i="9"/>
  <c r="BG885" i="9"/>
  <c r="BE885" i="9"/>
  <c r="T885" i="9"/>
  <c r="R885" i="9"/>
  <c r="P885" i="9"/>
  <c r="BI883" i="9"/>
  <c r="BH883" i="9"/>
  <c r="BG883" i="9"/>
  <c r="BE883" i="9"/>
  <c r="T883" i="9"/>
  <c r="R883" i="9"/>
  <c r="P883" i="9"/>
  <c r="BI880" i="9"/>
  <c r="BH880" i="9"/>
  <c r="BG880" i="9"/>
  <c r="BE880" i="9"/>
  <c r="T880" i="9"/>
  <c r="R880" i="9"/>
  <c r="P880" i="9"/>
  <c r="BI879" i="9"/>
  <c r="BH879" i="9"/>
  <c r="BG879" i="9"/>
  <c r="BE879" i="9"/>
  <c r="T879" i="9"/>
  <c r="R879" i="9"/>
  <c r="P879" i="9"/>
  <c r="BI876" i="9"/>
  <c r="BH876" i="9"/>
  <c r="BG876" i="9"/>
  <c r="BE876" i="9"/>
  <c r="T876" i="9"/>
  <c r="R876" i="9"/>
  <c r="P876" i="9"/>
  <c r="BI875" i="9"/>
  <c r="BH875" i="9"/>
  <c r="BG875" i="9"/>
  <c r="BE875" i="9"/>
  <c r="T875" i="9"/>
  <c r="R875" i="9"/>
  <c r="P875" i="9"/>
  <c r="BI872" i="9"/>
  <c r="BH872" i="9"/>
  <c r="BG872" i="9"/>
  <c r="BE872" i="9"/>
  <c r="T872" i="9"/>
  <c r="R872" i="9"/>
  <c r="P872" i="9"/>
  <c r="BI870" i="9"/>
  <c r="BH870" i="9"/>
  <c r="BG870" i="9"/>
  <c r="BE870" i="9"/>
  <c r="T870" i="9"/>
  <c r="R870" i="9"/>
  <c r="P870" i="9"/>
  <c r="BI865" i="9"/>
  <c r="BH865" i="9"/>
  <c r="BG865" i="9"/>
  <c r="BE865" i="9"/>
  <c r="T865" i="9"/>
  <c r="R865" i="9"/>
  <c r="P865" i="9"/>
  <c r="BI864" i="9"/>
  <c r="BH864" i="9"/>
  <c r="BG864" i="9"/>
  <c r="BE864" i="9"/>
  <c r="T864" i="9"/>
  <c r="R864" i="9"/>
  <c r="P864" i="9"/>
  <c r="BI861" i="9"/>
  <c r="BH861" i="9"/>
  <c r="BG861" i="9"/>
  <c r="BE861" i="9"/>
  <c r="T861" i="9"/>
  <c r="R861" i="9"/>
  <c r="P861" i="9"/>
  <c r="BI860" i="9"/>
  <c r="BH860" i="9"/>
  <c r="BG860" i="9"/>
  <c r="BE860" i="9"/>
  <c r="T860" i="9"/>
  <c r="R860" i="9"/>
  <c r="P860" i="9"/>
  <c r="BI857" i="9"/>
  <c r="BH857" i="9"/>
  <c r="BG857" i="9"/>
  <c r="BE857" i="9"/>
  <c r="T857" i="9"/>
  <c r="R857" i="9"/>
  <c r="P857" i="9"/>
  <c r="BI856" i="9"/>
  <c r="BH856" i="9"/>
  <c r="BG856" i="9"/>
  <c r="BE856" i="9"/>
  <c r="T856" i="9"/>
  <c r="R856" i="9"/>
  <c r="P856" i="9"/>
  <c r="BI853" i="9"/>
  <c r="BH853" i="9"/>
  <c r="BG853" i="9"/>
  <c r="BE853" i="9"/>
  <c r="T853" i="9"/>
  <c r="R853" i="9"/>
  <c r="P853" i="9"/>
  <c r="BI852" i="9"/>
  <c r="BH852" i="9"/>
  <c r="BG852" i="9"/>
  <c r="BE852" i="9"/>
  <c r="T852" i="9"/>
  <c r="R852" i="9"/>
  <c r="P852" i="9"/>
  <c r="BI849" i="9"/>
  <c r="BH849" i="9"/>
  <c r="BG849" i="9"/>
  <c r="BE849" i="9"/>
  <c r="T849" i="9"/>
  <c r="R849" i="9"/>
  <c r="P849" i="9"/>
  <c r="BI848" i="9"/>
  <c r="BH848" i="9"/>
  <c r="BG848" i="9"/>
  <c r="BE848" i="9"/>
  <c r="T848" i="9"/>
  <c r="R848" i="9"/>
  <c r="P848" i="9"/>
  <c r="BI845" i="9"/>
  <c r="BH845" i="9"/>
  <c r="BG845" i="9"/>
  <c r="BE845" i="9"/>
  <c r="T845" i="9"/>
  <c r="R845" i="9"/>
  <c r="P845" i="9"/>
  <c r="BI842" i="9"/>
  <c r="BH842" i="9"/>
  <c r="BG842" i="9"/>
  <c r="BE842" i="9"/>
  <c r="T842" i="9"/>
  <c r="R842" i="9"/>
  <c r="P842" i="9"/>
  <c r="BI836" i="9"/>
  <c r="BH836" i="9"/>
  <c r="BG836" i="9"/>
  <c r="BE836" i="9"/>
  <c r="T836" i="9"/>
  <c r="R836" i="9"/>
  <c r="P836" i="9"/>
  <c r="BI835" i="9"/>
  <c r="BH835" i="9"/>
  <c r="BG835" i="9"/>
  <c r="BE835" i="9"/>
  <c r="T835" i="9"/>
  <c r="R835" i="9"/>
  <c r="P835" i="9"/>
  <c r="BI832" i="9"/>
  <c r="BH832" i="9"/>
  <c r="BG832" i="9"/>
  <c r="BE832" i="9"/>
  <c r="T832" i="9"/>
  <c r="R832" i="9"/>
  <c r="P832" i="9"/>
  <c r="BI831" i="9"/>
  <c r="BH831" i="9"/>
  <c r="BG831" i="9"/>
  <c r="BE831" i="9"/>
  <c r="T831" i="9"/>
  <c r="R831" i="9"/>
  <c r="P831" i="9"/>
  <c r="BI826" i="9"/>
  <c r="BH826" i="9"/>
  <c r="BG826" i="9"/>
  <c r="BE826" i="9"/>
  <c r="T826" i="9"/>
  <c r="R826" i="9"/>
  <c r="P826" i="9"/>
  <c r="BI825" i="9"/>
  <c r="BH825" i="9"/>
  <c r="BG825" i="9"/>
  <c r="BE825" i="9"/>
  <c r="T825" i="9"/>
  <c r="R825" i="9"/>
  <c r="P825" i="9"/>
  <c r="BI822" i="9"/>
  <c r="BH822" i="9"/>
  <c r="BG822" i="9"/>
  <c r="BE822" i="9"/>
  <c r="T822" i="9"/>
  <c r="R822" i="9"/>
  <c r="P822" i="9"/>
  <c r="BI821" i="9"/>
  <c r="BH821" i="9"/>
  <c r="BG821" i="9"/>
  <c r="BE821" i="9"/>
  <c r="T821" i="9"/>
  <c r="R821" i="9"/>
  <c r="P821" i="9"/>
  <c r="BI818" i="9"/>
  <c r="BH818" i="9"/>
  <c r="BG818" i="9"/>
  <c r="BE818" i="9"/>
  <c r="T818" i="9"/>
  <c r="R818" i="9"/>
  <c r="P818" i="9"/>
  <c r="BI815" i="9"/>
  <c r="BH815" i="9"/>
  <c r="BG815" i="9"/>
  <c r="BE815" i="9"/>
  <c r="T815" i="9"/>
  <c r="R815" i="9"/>
  <c r="P815" i="9"/>
  <c r="BI812" i="9"/>
  <c r="BH812" i="9"/>
  <c r="BG812" i="9"/>
  <c r="BE812" i="9"/>
  <c r="T812" i="9"/>
  <c r="R812" i="9"/>
  <c r="P812" i="9"/>
  <c r="BI809" i="9"/>
  <c r="BH809" i="9"/>
  <c r="BG809" i="9"/>
  <c r="BE809" i="9"/>
  <c r="T809" i="9"/>
  <c r="R809" i="9"/>
  <c r="P809" i="9"/>
  <c r="BI806" i="9"/>
  <c r="BH806" i="9"/>
  <c r="BG806" i="9"/>
  <c r="BE806" i="9"/>
  <c r="T806" i="9"/>
  <c r="R806" i="9"/>
  <c r="P806" i="9"/>
  <c r="BI804" i="9"/>
  <c r="BH804" i="9"/>
  <c r="BG804" i="9"/>
  <c r="BE804" i="9"/>
  <c r="T804" i="9"/>
  <c r="R804" i="9"/>
  <c r="P804" i="9"/>
  <c r="BI798" i="9"/>
  <c r="BH798" i="9"/>
  <c r="BG798" i="9"/>
  <c r="BE798" i="9"/>
  <c r="T798" i="9"/>
  <c r="R798" i="9"/>
  <c r="P798" i="9"/>
  <c r="BI795" i="9"/>
  <c r="BH795" i="9"/>
  <c r="BG795" i="9"/>
  <c r="BE795" i="9"/>
  <c r="T795" i="9"/>
  <c r="R795" i="9"/>
  <c r="P795" i="9"/>
  <c r="BI779" i="9"/>
  <c r="BH779" i="9"/>
  <c r="BG779" i="9"/>
  <c r="BE779" i="9"/>
  <c r="T779" i="9"/>
  <c r="R779" i="9"/>
  <c r="P779" i="9"/>
  <c r="BI769" i="9"/>
  <c r="BH769" i="9"/>
  <c r="BG769" i="9"/>
  <c r="BE769" i="9"/>
  <c r="T769" i="9"/>
  <c r="R769" i="9"/>
  <c r="P769" i="9"/>
  <c r="BI766" i="9"/>
  <c r="BH766" i="9"/>
  <c r="BG766" i="9"/>
  <c r="BE766" i="9"/>
  <c r="T766" i="9"/>
  <c r="R766" i="9"/>
  <c r="P766" i="9"/>
  <c r="BI765" i="9"/>
  <c r="BH765" i="9"/>
  <c r="BG765" i="9"/>
  <c r="BE765" i="9"/>
  <c r="T765" i="9"/>
  <c r="R765" i="9"/>
  <c r="P765" i="9"/>
  <c r="BI763" i="9"/>
  <c r="BH763" i="9"/>
  <c r="BG763" i="9"/>
  <c r="BE763" i="9"/>
  <c r="T763" i="9"/>
  <c r="R763" i="9"/>
  <c r="P763" i="9"/>
  <c r="BI756" i="9"/>
  <c r="BH756" i="9"/>
  <c r="BG756" i="9"/>
  <c r="BE756" i="9"/>
  <c r="T756" i="9"/>
  <c r="T755" i="9" s="1"/>
  <c r="R756" i="9"/>
  <c r="R755" i="9"/>
  <c r="P756" i="9"/>
  <c r="P755" i="9" s="1"/>
  <c r="BI753" i="9"/>
  <c r="BH753" i="9"/>
  <c r="BG753" i="9"/>
  <c r="BE753" i="9"/>
  <c r="T753" i="9"/>
  <c r="R753" i="9"/>
  <c r="P753" i="9"/>
  <c r="BI750" i="9"/>
  <c r="BH750" i="9"/>
  <c r="BG750" i="9"/>
  <c r="BE750" i="9"/>
  <c r="T750" i="9"/>
  <c r="R750" i="9"/>
  <c r="P750" i="9"/>
  <c r="BI747" i="9"/>
  <c r="BH747" i="9"/>
  <c r="BG747" i="9"/>
  <c r="BE747" i="9"/>
  <c r="T747" i="9"/>
  <c r="R747" i="9"/>
  <c r="P747" i="9"/>
  <c r="BI745" i="9"/>
  <c r="BH745" i="9"/>
  <c r="BG745" i="9"/>
  <c r="BE745" i="9"/>
  <c r="T745" i="9"/>
  <c r="R745" i="9"/>
  <c r="P745" i="9"/>
  <c r="BI741" i="9"/>
  <c r="BH741" i="9"/>
  <c r="BG741" i="9"/>
  <c r="BE741" i="9"/>
  <c r="T741" i="9"/>
  <c r="R741" i="9"/>
  <c r="P741" i="9"/>
  <c r="BI738" i="9"/>
  <c r="BH738" i="9"/>
  <c r="BG738" i="9"/>
  <c r="BE738" i="9"/>
  <c r="T738" i="9"/>
  <c r="R738" i="9"/>
  <c r="P738" i="9"/>
  <c r="BI735" i="9"/>
  <c r="BH735" i="9"/>
  <c r="BG735" i="9"/>
  <c r="BE735" i="9"/>
  <c r="T735" i="9"/>
  <c r="R735" i="9"/>
  <c r="P735" i="9"/>
  <c r="BI732" i="9"/>
  <c r="BH732" i="9"/>
  <c r="BG732" i="9"/>
  <c r="BE732" i="9"/>
  <c r="T732" i="9"/>
  <c r="R732" i="9"/>
  <c r="P732" i="9"/>
  <c r="BI731" i="9"/>
  <c r="BH731" i="9"/>
  <c r="BG731" i="9"/>
  <c r="BE731" i="9"/>
  <c r="T731" i="9"/>
  <c r="R731" i="9"/>
  <c r="P731" i="9"/>
  <c r="BI728" i="9"/>
  <c r="BH728" i="9"/>
  <c r="BG728" i="9"/>
  <c r="BE728" i="9"/>
  <c r="T728" i="9"/>
  <c r="R728" i="9"/>
  <c r="P728" i="9"/>
  <c r="BI727" i="9"/>
  <c r="BH727" i="9"/>
  <c r="BG727" i="9"/>
  <c r="BE727" i="9"/>
  <c r="T727" i="9"/>
  <c r="R727" i="9"/>
  <c r="P727" i="9"/>
  <c r="BI724" i="9"/>
  <c r="BH724" i="9"/>
  <c r="BG724" i="9"/>
  <c r="BE724" i="9"/>
  <c r="T724" i="9"/>
  <c r="R724" i="9"/>
  <c r="P724" i="9"/>
  <c r="BI722" i="9"/>
  <c r="BH722" i="9"/>
  <c r="BG722" i="9"/>
  <c r="BE722" i="9"/>
  <c r="T722" i="9"/>
  <c r="R722" i="9"/>
  <c r="P722" i="9"/>
  <c r="BI719" i="9"/>
  <c r="BH719" i="9"/>
  <c r="BG719" i="9"/>
  <c r="BE719" i="9"/>
  <c r="T719" i="9"/>
  <c r="R719" i="9"/>
  <c r="P719" i="9"/>
  <c r="BI716" i="9"/>
  <c r="BH716" i="9"/>
  <c r="BG716" i="9"/>
  <c r="BE716" i="9"/>
  <c r="T716" i="9"/>
  <c r="R716" i="9"/>
  <c r="P716" i="9"/>
  <c r="BI714" i="9"/>
  <c r="BH714" i="9"/>
  <c r="BG714" i="9"/>
  <c r="BE714" i="9"/>
  <c r="T714" i="9"/>
  <c r="R714" i="9"/>
  <c r="P714" i="9"/>
  <c r="BI711" i="9"/>
  <c r="BH711" i="9"/>
  <c r="BG711" i="9"/>
  <c r="BE711" i="9"/>
  <c r="T711" i="9"/>
  <c r="R711" i="9"/>
  <c r="P711" i="9"/>
  <c r="BI708" i="9"/>
  <c r="BH708" i="9"/>
  <c r="BG708" i="9"/>
  <c r="BE708" i="9"/>
  <c r="T708" i="9"/>
  <c r="R708" i="9"/>
  <c r="P708" i="9"/>
  <c r="BI706" i="9"/>
  <c r="BH706" i="9"/>
  <c r="BG706" i="9"/>
  <c r="BE706" i="9"/>
  <c r="T706" i="9"/>
  <c r="R706" i="9"/>
  <c r="P706" i="9"/>
  <c r="BI703" i="9"/>
  <c r="BH703" i="9"/>
  <c r="BG703" i="9"/>
  <c r="BE703" i="9"/>
  <c r="T703" i="9"/>
  <c r="R703" i="9"/>
  <c r="P703" i="9"/>
  <c r="BI701" i="9"/>
  <c r="BH701" i="9"/>
  <c r="BG701" i="9"/>
  <c r="BE701" i="9"/>
  <c r="T701" i="9"/>
  <c r="R701" i="9"/>
  <c r="P701" i="9"/>
  <c r="BI698" i="9"/>
  <c r="BH698" i="9"/>
  <c r="BG698" i="9"/>
  <c r="BE698" i="9"/>
  <c r="T698" i="9"/>
  <c r="R698" i="9"/>
  <c r="P698" i="9"/>
  <c r="BI696" i="9"/>
  <c r="BH696" i="9"/>
  <c r="BG696" i="9"/>
  <c r="BE696" i="9"/>
  <c r="T696" i="9"/>
  <c r="R696" i="9"/>
  <c r="P696" i="9"/>
  <c r="BI693" i="9"/>
  <c r="BH693" i="9"/>
  <c r="BG693" i="9"/>
  <c r="BE693" i="9"/>
  <c r="T693" i="9"/>
  <c r="R693" i="9"/>
  <c r="P693" i="9"/>
  <c r="BI691" i="9"/>
  <c r="BH691" i="9"/>
  <c r="BG691" i="9"/>
  <c r="BE691" i="9"/>
  <c r="T691" i="9"/>
  <c r="R691" i="9"/>
  <c r="P691" i="9"/>
  <c r="BI688" i="9"/>
  <c r="BH688" i="9"/>
  <c r="BG688" i="9"/>
  <c r="BE688" i="9"/>
  <c r="T688" i="9"/>
  <c r="R688" i="9"/>
  <c r="P688" i="9"/>
  <c r="BI684" i="9"/>
  <c r="BH684" i="9"/>
  <c r="BG684" i="9"/>
  <c r="BE684" i="9"/>
  <c r="T684" i="9"/>
  <c r="T683" i="9" s="1"/>
  <c r="R684" i="9"/>
  <c r="R683" i="9"/>
  <c r="P684" i="9"/>
  <c r="P683" i="9" s="1"/>
  <c r="BI681" i="9"/>
  <c r="BH681" i="9"/>
  <c r="BG681" i="9"/>
  <c r="BE681" i="9"/>
  <c r="T681" i="9"/>
  <c r="R681" i="9"/>
  <c r="P681" i="9"/>
  <c r="BI677" i="9"/>
  <c r="BH677" i="9"/>
  <c r="BG677" i="9"/>
  <c r="BE677" i="9"/>
  <c r="T677" i="9"/>
  <c r="R677" i="9"/>
  <c r="P677" i="9"/>
  <c r="BI672" i="9"/>
  <c r="BH672" i="9"/>
  <c r="BG672" i="9"/>
  <c r="BE672" i="9"/>
  <c r="T672" i="9"/>
  <c r="R672" i="9"/>
  <c r="P672" i="9"/>
  <c r="BI665" i="9"/>
  <c r="BH665" i="9"/>
  <c r="BG665" i="9"/>
  <c r="BE665" i="9"/>
  <c r="T665" i="9"/>
  <c r="R665" i="9"/>
  <c r="P665" i="9"/>
  <c r="BI662" i="9"/>
  <c r="BH662" i="9"/>
  <c r="BG662" i="9"/>
  <c r="BE662" i="9"/>
  <c r="T662" i="9"/>
  <c r="R662" i="9"/>
  <c r="P662" i="9"/>
  <c r="BI660" i="9"/>
  <c r="BH660" i="9"/>
  <c r="BG660" i="9"/>
  <c r="BE660" i="9"/>
  <c r="T660" i="9"/>
  <c r="R660" i="9"/>
  <c r="P660" i="9"/>
  <c r="BI658" i="9"/>
  <c r="BH658" i="9"/>
  <c r="BG658" i="9"/>
  <c r="BE658" i="9"/>
  <c r="T658" i="9"/>
  <c r="R658" i="9"/>
  <c r="P658" i="9"/>
  <c r="BI656" i="9"/>
  <c r="BH656" i="9"/>
  <c r="BG656" i="9"/>
  <c r="BE656" i="9"/>
  <c r="T656" i="9"/>
  <c r="R656" i="9"/>
  <c r="P656" i="9"/>
  <c r="BI652" i="9"/>
  <c r="BH652" i="9"/>
  <c r="BG652" i="9"/>
  <c r="BE652" i="9"/>
  <c r="T652" i="9"/>
  <c r="R652" i="9"/>
  <c r="P652" i="9"/>
  <c r="BI649" i="9"/>
  <c r="BH649" i="9"/>
  <c r="BG649" i="9"/>
  <c r="BE649" i="9"/>
  <c r="T649" i="9"/>
  <c r="R649" i="9"/>
  <c r="P649" i="9"/>
  <c r="BI641" i="9"/>
  <c r="BH641" i="9"/>
  <c r="BG641" i="9"/>
  <c r="BE641" i="9"/>
  <c r="T641" i="9"/>
  <c r="R641" i="9"/>
  <c r="P641" i="9"/>
  <c r="BI638" i="9"/>
  <c r="BH638" i="9"/>
  <c r="BG638" i="9"/>
  <c r="BE638" i="9"/>
  <c r="T638" i="9"/>
  <c r="R638" i="9"/>
  <c r="P638" i="9"/>
  <c r="BI631" i="9"/>
  <c r="BH631" i="9"/>
  <c r="BG631" i="9"/>
  <c r="BE631" i="9"/>
  <c r="T631" i="9"/>
  <c r="R631" i="9"/>
  <c r="P631" i="9"/>
  <c r="BI627" i="9"/>
  <c r="BH627" i="9"/>
  <c r="BG627" i="9"/>
  <c r="BE627" i="9"/>
  <c r="T627" i="9"/>
  <c r="R627" i="9"/>
  <c r="P627" i="9"/>
  <c r="BI608" i="9"/>
  <c r="BH608" i="9"/>
  <c r="BG608" i="9"/>
  <c r="BE608" i="9"/>
  <c r="T608" i="9"/>
  <c r="R608" i="9"/>
  <c r="P608" i="9"/>
  <c r="BI604" i="9"/>
  <c r="BH604" i="9"/>
  <c r="BG604" i="9"/>
  <c r="BE604" i="9"/>
  <c r="T604" i="9"/>
  <c r="R604" i="9"/>
  <c r="P604" i="9"/>
  <c r="BI597" i="9"/>
  <c r="BH597" i="9"/>
  <c r="BG597" i="9"/>
  <c r="BE597" i="9"/>
  <c r="T597" i="9"/>
  <c r="R597" i="9"/>
  <c r="P597" i="9"/>
  <c r="BI585" i="9"/>
  <c r="BH585" i="9"/>
  <c r="BG585" i="9"/>
  <c r="BE585" i="9"/>
  <c r="T585" i="9"/>
  <c r="R585" i="9"/>
  <c r="P585" i="9"/>
  <c r="BI572" i="9"/>
  <c r="BH572" i="9"/>
  <c r="BG572" i="9"/>
  <c r="BE572" i="9"/>
  <c r="T572" i="9"/>
  <c r="R572" i="9"/>
  <c r="P572" i="9"/>
  <c r="BI554" i="9"/>
  <c r="BH554" i="9"/>
  <c r="BG554" i="9"/>
  <c r="BE554" i="9"/>
  <c r="T554" i="9"/>
  <c r="R554" i="9"/>
  <c r="P554" i="9"/>
  <c r="BI550" i="9"/>
  <c r="BH550" i="9"/>
  <c r="BG550" i="9"/>
  <c r="BE550" i="9"/>
  <c r="T550" i="9"/>
  <c r="T542" i="9"/>
  <c r="R550" i="9"/>
  <c r="R542" i="9"/>
  <c r="P550" i="9"/>
  <c r="BI543" i="9"/>
  <c r="BH543" i="9"/>
  <c r="BG543" i="9"/>
  <c r="BE543" i="9"/>
  <c r="T543" i="9"/>
  <c r="R543" i="9"/>
  <c r="P543" i="9"/>
  <c r="P542" i="9" s="1"/>
  <c r="BI540" i="9"/>
  <c r="BH540" i="9"/>
  <c r="BG540" i="9"/>
  <c r="BE540" i="9"/>
  <c r="T540" i="9"/>
  <c r="R540" i="9"/>
  <c r="P540" i="9"/>
  <c r="BI538" i="9"/>
  <c r="BH538" i="9"/>
  <c r="BG538" i="9"/>
  <c r="BE538" i="9"/>
  <c r="T538" i="9"/>
  <c r="R538" i="9"/>
  <c r="P538" i="9"/>
  <c r="BI535" i="9"/>
  <c r="BH535" i="9"/>
  <c r="BG535" i="9"/>
  <c r="BE535" i="9"/>
  <c r="T535" i="9"/>
  <c r="R535" i="9"/>
  <c r="P535" i="9"/>
  <c r="BI533" i="9"/>
  <c r="BH533" i="9"/>
  <c r="BG533" i="9"/>
  <c r="BE533" i="9"/>
  <c r="T533" i="9"/>
  <c r="R533" i="9"/>
  <c r="P533" i="9"/>
  <c r="BI531" i="9"/>
  <c r="BH531" i="9"/>
  <c r="BG531" i="9"/>
  <c r="BE531" i="9"/>
  <c r="T531" i="9"/>
  <c r="R531" i="9"/>
  <c r="P531" i="9"/>
  <c r="BI528" i="9"/>
  <c r="BH528" i="9"/>
  <c r="BG528" i="9"/>
  <c r="BE528" i="9"/>
  <c r="T528" i="9"/>
  <c r="R528" i="9"/>
  <c r="P528" i="9"/>
  <c r="BI525" i="9"/>
  <c r="BH525" i="9"/>
  <c r="BG525" i="9"/>
  <c r="BE525" i="9"/>
  <c r="T525" i="9"/>
  <c r="R525" i="9"/>
  <c r="P525" i="9"/>
  <c r="BI510" i="9"/>
  <c r="BH510" i="9"/>
  <c r="BG510" i="9"/>
  <c r="BE510" i="9"/>
  <c r="T510" i="9"/>
  <c r="R510" i="9"/>
  <c r="P510" i="9"/>
  <c r="BI507" i="9"/>
  <c r="BH507" i="9"/>
  <c r="BG507" i="9"/>
  <c r="BE507" i="9"/>
  <c r="T507" i="9"/>
  <c r="R507" i="9"/>
  <c r="P507" i="9"/>
  <c r="BI505" i="9"/>
  <c r="BH505" i="9"/>
  <c r="BG505" i="9"/>
  <c r="BE505" i="9"/>
  <c r="T505" i="9"/>
  <c r="R505" i="9"/>
  <c r="P505" i="9"/>
  <c r="BI500" i="9"/>
  <c r="BH500" i="9"/>
  <c r="BG500" i="9"/>
  <c r="BE500" i="9"/>
  <c r="T500" i="9"/>
  <c r="R500" i="9"/>
  <c r="P500" i="9"/>
  <c r="BI499" i="9"/>
  <c r="BH499" i="9"/>
  <c r="BG499" i="9"/>
  <c r="BE499" i="9"/>
  <c r="T499" i="9"/>
  <c r="R499" i="9"/>
  <c r="P499" i="9"/>
  <c r="BI496" i="9"/>
  <c r="BH496" i="9"/>
  <c r="BG496" i="9"/>
  <c r="BE496" i="9"/>
  <c r="T496" i="9"/>
  <c r="R496" i="9"/>
  <c r="P496" i="9"/>
  <c r="BI495" i="9"/>
  <c r="BH495" i="9"/>
  <c r="BG495" i="9"/>
  <c r="BE495" i="9"/>
  <c r="T495" i="9"/>
  <c r="R495" i="9"/>
  <c r="P495" i="9"/>
  <c r="BI490" i="9"/>
  <c r="BH490" i="9"/>
  <c r="BG490" i="9"/>
  <c r="BE490" i="9"/>
  <c r="T490" i="9"/>
  <c r="R490" i="9"/>
  <c r="P490" i="9"/>
  <c r="BI489" i="9"/>
  <c r="BH489" i="9"/>
  <c r="BG489" i="9"/>
  <c r="BE489" i="9"/>
  <c r="T489" i="9"/>
  <c r="R489" i="9"/>
  <c r="P489" i="9"/>
  <c r="BI484" i="9"/>
  <c r="BH484" i="9"/>
  <c r="BG484" i="9"/>
  <c r="BE484" i="9"/>
  <c r="T484" i="9"/>
  <c r="R484" i="9"/>
  <c r="P484" i="9"/>
  <c r="BI483" i="9"/>
  <c r="BH483" i="9"/>
  <c r="BG483" i="9"/>
  <c r="BE483" i="9"/>
  <c r="T483" i="9"/>
  <c r="R483" i="9"/>
  <c r="P483" i="9"/>
  <c r="BI480" i="9"/>
  <c r="BH480" i="9"/>
  <c r="BG480" i="9"/>
  <c r="BE480" i="9"/>
  <c r="T480" i="9"/>
  <c r="R480" i="9"/>
  <c r="P480" i="9"/>
  <c r="BI476" i="9"/>
  <c r="BH476" i="9"/>
  <c r="BG476" i="9"/>
  <c r="BE476" i="9"/>
  <c r="T476" i="9"/>
  <c r="R476" i="9"/>
  <c r="P476" i="9"/>
  <c r="BI472" i="9"/>
  <c r="BH472" i="9"/>
  <c r="BG472" i="9"/>
  <c r="BE472" i="9"/>
  <c r="T472" i="9"/>
  <c r="R472" i="9"/>
  <c r="P472" i="9"/>
  <c r="BI468" i="9"/>
  <c r="BH468" i="9"/>
  <c r="BG468" i="9"/>
  <c r="BE468" i="9"/>
  <c r="T468" i="9"/>
  <c r="R468" i="9"/>
  <c r="P468" i="9"/>
  <c r="BI465" i="9"/>
  <c r="BH465" i="9"/>
  <c r="BG465" i="9"/>
  <c r="BE465" i="9"/>
  <c r="T465" i="9"/>
  <c r="R465" i="9"/>
  <c r="P465" i="9"/>
  <c r="BI461" i="9"/>
  <c r="BH461" i="9"/>
  <c r="BG461" i="9"/>
  <c r="BE461" i="9"/>
  <c r="T461" i="9"/>
  <c r="R461" i="9"/>
  <c r="P461" i="9"/>
  <c r="BI458" i="9"/>
  <c r="BH458" i="9"/>
  <c r="BG458" i="9"/>
  <c r="BE458" i="9"/>
  <c r="T458" i="9"/>
  <c r="R458" i="9"/>
  <c r="P458" i="9"/>
  <c r="BI454" i="9"/>
  <c r="BH454" i="9"/>
  <c r="BG454" i="9"/>
  <c r="BE454" i="9"/>
  <c r="T454" i="9"/>
  <c r="R454" i="9"/>
  <c r="P454" i="9"/>
  <c r="BI452" i="9"/>
  <c r="BH452" i="9"/>
  <c r="BG452" i="9"/>
  <c r="BE452" i="9"/>
  <c r="T452" i="9"/>
  <c r="R452" i="9"/>
  <c r="P452" i="9"/>
  <c r="BI450" i="9"/>
  <c r="BH450" i="9"/>
  <c r="BG450" i="9"/>
  <c r="BE450" i="9"/>
  <c r="T450" i="9"/>
  <c r="R450" i="9"/>
  <c r="P450" i="9"/>
  <c r="BI416" i="9"/>
  <c r="BH416" i="9"/>
  <c r="BG416" i="9"/>
  <c r="BE416" i="9"/>
  <c r="T416" i="9"/>
  <c r="R416" i="9"/>
  <c r="P416" i="9"/>
  <c r="BI413" i="9"/>
  <c r="BH413" i="9"/>
  <c r="BG413" i="9"/>
  <c r="BE413" i="9"/>
  <c r="T413" i="9"/>
  <c r="R413" i="9"/>
  <c r="P413" i="9"/>
  <c r="BI407" i="9"/>
  <c r="BH407" i="9"/>
  <c r="BG407" i="9"/>
  <c r="BE407" i="9"/>
  <c r="T407" i="9"/>
  <c r="R407" i="9"/>
  <c r="P407" i="9"/>
  <c r="BI405" i="9"/>
  <c r="BH405" i="9"/>
  <c r="BG405" i="9"/>
  <c r="BE405" i="9"/>
  <c r="T405" i="9"/>
  <c r="R405" i="9"/>
  <c r="P405" i="9"/>
  <c r="BI401" i="9"/>
  <c r="BH401" i="9"/>
  <c r="BG401" i="9"/>
  <c r="BE401" i="9"/>
  <c r="T401" i="9"/>
  <c r="R401" i="9"/>
  <c r="P401" i="9"/>
  <c r="BI397" i="9"/>
  <c r="BH397" i="9"/>
  <c r="BG397" i="9"/>
  <c r="BE397" i="9"/>
  <c r="T397" i="9"/>
  <c r="R397" i="9"/>
  <c r="P397" i="9"/>
  <c r="BI396" i="9"/>
  <c r="BH396" i="9"/>
  <c r="BG396" i="9"/>
  <c r="BE396" i="9"/>
  <c r="T396" i="9"/>
  <c r="R396" i="9"/>
  <c r="P396" i="9"/>
  <c r="BI386" i="9"/>
  <c r="BH386" i="9"/>
  <c r="BG386" i="9"/>
  <c r="BE386" i="9"/>
  <c r="T386" i="9"/>
  <c r="R386" i="9"/>
  <c r="P386" i="9"/>
  <c r="BI385" i="9"/>
  <c r="BH385" i="9"/>
  <c r="BG385" i="9"/>
  <c r="BE385" i="9"/>
  <c r="T385" i="9"/>
  <c r="R385" i="9"/>
  <c r="P385" i="9"/>
  <c r="BI381" i="9"/>
  <c r="BH381" i="9"/>
  <c r="BG381" i="9"/>
  <c r="BE381" i="9"/>
  <c r="T381" i="9"/>
  <c r="R381" i="9"/>
  <c r="P381" i="9"/>
  <c r="BI380" i="9"/>
  <c r="BH380" i="9"/>
  <c r="BG380" i="9"/>
  <c r="BE380" i="9"/>
  <c r="T380" i="9"/>
  <c r="R380" i="9"/>
  <c r="P380" i="9"/>
  <c r="BI374" i="9"/>
  <c r="BH374" i="9"/>
  <c r="BG374" i="9"/>
  <c r="BE374" i="9"/>
  <c r="T374" i="9"/>
  <c r="R374" i="9"/>
  <c r="P374" i="9"/>
  <c r="BI370" i="9"/>
  <c r="BH370" i="9"/>
  <c r="BG370" i="9"/>
  <c r="BE370" i="9"/>
  <c r="T370" i="9"/>
  <c r="R370" i="9"/>
  <c r="P370" i="9"/>
  <c r="BI367" i="9"/>
  <c r="BH367" i="9"/>
  <c r="BG367" i="9"/>
  <c r="BE367" i="9"/>
  <c r="T367" i="9"/>
  <c r="R367" i="9"/>
  <c r="P367" i="9"/>
  <c r="BI365" i="9"/>
  <c r="BH365" i="9"/>
  <c r="BG365" i="9"/>
  <c r="BE365" i="9"/>
  <c r="T365" i="9"/>
  <c r="R365" i="9"/>
  <c r="P365" i="9"/>
  <c r="BI363" i="9"/>
  <c r="BH363" i="9"/>
  <c r="BG363" i="9"/>
  <c r="BE363" i="9"/>
  <c r="T363" i="9"/>
  <c r="R363" i="9"/>
  <c r="P363" i="9"/>
  <c r="BI361" i="9"/>
  <c r="BH361" i="9"/>
  <c r="BG361" i="9"/>
  <c r="BE361" i="9"/>
  <c r="T361" i="9"/>
  <c r="R361" i="9"/>
  <c r="P361" i="9"/>
  <c r="BI355" i="9"/>
  <c r="BH355" i="9"/>
  <c r="BG355" i="9"/>
  <c r="BE355" i="9"/>
  <c r="T355" i="9"/>
  <c r="R355" i="9"/>
  <c r="P355" i="9"/>
  <c r="BI351" i="9"/>
  <c r="BH351" i="9"/>
  <c r="BG351" i="9"/>
  <c r="BE351" i="9"/>
  <c r="T351" i="9"/>
  <c r="R351" i="9"/>
  <c r="P351" i="9"/>
  <c r="BI346" i="9"/>
  <c r="BH346" i="9"/>
  <c r="BG346" i="9"/>
  <c r="BE346" i="9"/>
  <c r="T346" i="9"/>
  <c r="R346" i="9"/>
  <c r="P346" i="9"/>
  <c r="BI344" i="9"/>
  <c r="BH344" i="9"/>
  <c r="BG344" i="9"/>
  <c r="BE344" i="9"/>
  <c r="T344" i="9"/>
  <c r="R344" i="9"/>
  <c r="P344" i="9"/>
  <c r="BI340" i="9"/>
  <c r="BH340" i="9"/>
  <c r="BG340" i="9"/>
  <c r="BE340" i="9"/>
  <c r="T340" i="9"/>
  <c r="R340" i="9"/>
  <c r="P340" i="9"/>
  <c r="BI336" i="9"/>
  <c r="BH336" i="9"/>
  <c r="BG336" i="9"/>
  <c r="BE336" i="9"/>
  <c r="T336" i="9"/>
  <c r="R336" i="9"/>
  <c r="P336" i="9"/>
  <c r="BI332" i="9"/>
  <c r="BH332" i="9"/>
  <c r="BG332" i="9"/>
  <c r="BE332" i="9"/>
  <c r="T332" i="9"/>
  <c r="R332" i="9"/>
  <c r="P332" i="9"/>
  <c r="BI326" i="9"/>
  <c r="BH326" i="9"/>
  <c r="BG326" i="9"/>
  <c r="BE326" i="9"/>
  <c r="T326" i="9"/>
  <c r="R326" i="9"/>
  <c r="P326" i="9"/>
  <c r="BI311" i="9"/>
  <c r="BH311" i="9"/>
  <c r="BG311" i="9"/>
  <c r="BE311" i="9"/>
  <c r="T311" i="9"/>
  <c r="R311" i="9"/>
  <c r="P311" i="9"/>
  <c r="BI307" i="9"/>
  <c r="BH307" i="9"/>
  <c r="BG307" i="9"/>
  <c r="BE307" i="9"/>
  <c r="T307" i="9"/>
  <c r="R307" i="9"/>
  <c r="P307" i="9"/>
  <c r="BI300" i="9"/>
  <c r="BH300" i="9"/>
  <c r="BG300" i="9"/>
  <c r="BE300" i="9"/>
  <c r="T300" i="9"/>
  <c r="R300" i="9"/>
  <c r="P300" i="9"/>
  <c r="BI299" i="9"/>
  <c r="BH299" i="9"/>
  <c r="BG299" i="9"/>
  <c r="BE299" i="9"/>
  <c r="T299" i="9"/>
  <c r="R299" i="9"/>
  <c r="P299" i="9"/>
  <c r="BI284" i="9"/>
  <c r="BH284" i="9"/>
  <c r="BG284" i="9"/>
  <c r="BE284" i="9"/>
  <c r="T284" i="9"/>
  <c r="R284" i="9"/>
  <c r="P284" i="9"/>
  <c r="BI277" i="9"/>
  <c r="BH277" i="9"/>
  <c r="BG277" i="9"/>
  <c r="BE277" i="9"/>
  <c r="T277" i="9"/>
  <c r="R277" i="9"/>
  <c r="P277" i="9"/>
  <c r="BI274" i="9"/>
  <c r="BH274" i="9"/>
  <c r="BG274" i="9"/>
  <c r="BE274" i="9"/>
  <c r="T274" i="9"/>
  <c r="R274" i="9"/>
  <c r="P274" i="9"/>
  <c r="BI271" i="9"/>
  <c r="BH271" i="9"/>
  <c r="BG271" i="9"/>
  <c r="BE271" i="9"/>
  <c r="T271" i="9"/>
  <c r="R271" i="9"/>
  <c r="P271" i="9"/>
  <c r="BI268" i="9"/>
  <c r="BH268" i="9"/>
  <c r="BG268" i="9"/>
  <c r="BE268" i="9"/>
  <c r="T268" i="9"/>
  <c r="R268" i="9"/>
  <c r="P268" i="9"/>
  <c r="BI266" i="9"/>
  <c r="BH266" i="9"/>
  <c r="BG266" i="9"/>
  <c r="BE266" i="9"/>
  <c r="T266" i="9"/>
  <c r="R266" i="9"/>
  <c r="P266" i="9"/>
  <c r="BI259" i="9"/>
  <c r="BH259" i="9"/>
  <c r="BG259" i="9"/>
  <c r="BE259" i="9"/>
  <c r="T259" i="9"/>
  <c r="R259" i="9"/>
  <c r="P259" i="9"/>
  <c r="BI253" i="9"/>
  <c r="BH253" i="9"/>
  <c r="BG253" i="9"/>
  <c r="BE253" i="9"/>
  <c r="T253" i="9"/>
  <c r="R253" i="9"/>
  <c r="P253" i="9"/>
  <c r="BI246" i="9"/>
  <c r="BH246" i="9"/>
  <c r="BG246" i="9"/>
  <c r="BE246" i="9"/>
  <c r="T246" i="9"/>
  <c r="R246" i="9"/>
  <c r="P246" i="9"/>
  <c r="BI241" i="9"/>
  <c r="BH241" i="9"/>
  <c r="BG241" i="9"/>
  <c r="BE241" i="9"/>
  <c r="T241" i="9"/>
  <c r="R241" i="9"/>
  <c r="P241" i="9"/>
  <c r="BI238" i="9"/>
  <c r="BH238" i="9"/>
  <c r="BG238" i="9"/>
  <c r="BE238" i="9"/>
  <c r="T238" i="9"/>
  <c r="R238" i="9"/>
  <c r="P238" i="9"/>
  <c r="BI230" i="9"/>
  <c r="BH230" i="9"/>
  <c r="BG230" i="9"/>
  <c r="BE230" i="9"/>
  <c r="T230" i="9"/>
  <c r="R230" i="9"/>
  <c r="P230" i="9"/>
  <c r="BI226" i="9"/>
  <c r="BH226" i="9"/>
  <c r="BG226" i="9"/>
  <c r="BE226" i="9"/>
  <c r="T226" i="9"/>
  <c r="R226" i="9"/>
  <c r="P226" i="9"/>
  <c r="BI223" i="9"/>
  <c r="BH223" i="9"/>
  <c r="BG223" i="9"/>
  <c r="BE223" i="9"/>
  <c r="T223" i="9"/>
  <c r="R223" i="9"/>
  <c r="P223" i="9"/>
  <c r="BI221" i="9"/>
  <c r="BH221" i="9"/>
  <c r="BG221" i="9"/>
  <c r="BE221" i="9"/>
  <c r="T221" i="9"/>
  <c r="R221" i="9"/>
  <c r="P221" i="9"/>
  <c r="BI218" i="9"/>
  <c r="BH218" i="9"/>
  <c r="BG218" i="9"/>
  <c r="BE218" i="9"/>
  <c r="T218" i="9"/>
  <c r="R218" i="9"/>
  <c r="P218" i="9"/>
  <c r="BI215" i="9"/>
  <c r="BH215" i="9"/>
  <c r="BG215" i="9"/>
  <c r="BE215" i="9"/>
  <c r="T215" i="9"/>
  <c r="R215" i="9"/>
  <c r="P215" i="9"/>
  <c r="BI213" i="9"/>
  <c r="BH213" i="9"/>
  <c r="BG213" i="9"/>
  <c r="BE213" i="9"/>
  <c r="T213" i="9"/>
  <c r="R213" i="9"/>
  <c r="P213" i="9"/>
  <c r="BI204" i="9"/>
  <c r="BH204" i="9"/>
  <c r="BG204" i="9"/>
  <c r="BE204" i="9"/>
  <c r="T204" i="9"/>
  <c r="R204" i="9"/>
  <c r="P204" i="9"/>
  <c r="BI195" i="9"/>
  <c r="BH195" i="9"/>
  <c r="BG195" i="9"/>
  <c r="BE195" i="9"/>
  <c r="T195" i="9"/>
  <c r="R195" i="9"/>
  <c r="P195" i="9"/>
  <c r="BI192" i="9"/>
  <c r="BH192" i="9"/>
  <c r="BG192" i="9"/>
  <c r="BE192" i="9"/>
  <c r="T192" i="9"/>
  <c r="R192" i="9"/>
  <c r="P192" i="9"/>
  <c r="BI188" i="9"/>
  <c r="BH188" i="9"/>
  <c r="BG188" i="9"/>
  <c r="BE188" i="9"/>
  <c r="T188" i="9"/>
  <c r="R188" i="9"/>
  <c r="P188" i="9"/>
  <c r="BI181" i="9"/>
  <c r="BH181" i="9"/>
  <c r="BG181" i="9"/>
  <c r="BE181" i="9"/>
  <c r="T181" i="9"/>
  <c r="R181" i="9"/>
  <c r="P181" i="9"/>
  <c r="BI178" i="9"/>
  <c r="BH178" i="9"/>
  <c r="BG178" i="9"/>
  <c r="BE178" i="9"/>
  <c r="T178" i="9"/>
  <c r="R178" i="9"/>
  <c r="P178" i="9"/>
  <c r="BI176" i="9"/>
  <c r="BH176" i="9"/>
  <c r="BG176" i="9"/>
  <c r="BE176" i="9"/>
  <c r="T176" i="9"/>
  <c r="R176" i="9"/>
  <c r="P176" i="9"/>
  <c r="BI170" i="9"/>
  <c r="BH170" i="9"/>
  <c r="BG170" i="9"/>
  <c r="BE170" i="9"/>
  <c r="T170" i="9"/>
  <c r="R170" i="9"/>
  <c r="P170" i="9"/>
  <c r="BI168" i="9"/>
  <c r="BH168" i="9"/>
  <c r="BG168" i="9"/>
  <c r="BE168" i="9"/>
  <c r="T168" i="9"/>
  <c r="R168" i="9"/>
  <c r="P168" i="9"/>
  <c r="BI166" i="9"/>
  <c r="BH166" i="9"/>
  <c r="BG166" i="9"/>
  <c r="BE166" i="9"/>
  <c r="T166" i="9"/>
  <c r="R166" i="9"/>
  <c r="P166" i="9"/>
  <c r="BI164" i="9"/>
  <c r="BH164" i="9"/>
  <c r="BG164" i="9"/>
  <c r="BE164" i="9"/>
  <c r="T164" i="9"/>
  <c r="R164" i="9"/>
  <c r="P164" i="9"/>
  <c r="BI161" i="9"/>
  <c r="BH161" i="9"/>
  <c r="BG161" i="9"/>
  <c r="BE161" i="9"/>
  <c r="T161" i="9"/>
  <c r="R161" i="9"/>
  <c r="P161" i="9"/>
  <c r="BI159" i="9"/>
  <c r="BH159" i="9"/>
  <c r="BG159" i="9"/>
  <c r="BE159" i="9"/>
  <c r="T159" i="9"/>
  <c r="R159" i="9"/>
  <c r="P159" i="9"/>
  <c r="BI157" i="9"/>
  <c r="BH157" i="9"/>
  <c r="BG157" i="9"/>
  <c r="BE157" i="9"/>
  <c r="T157" i="9"/>
  <c r="R157" i="9"/>
  <c r="P157" i="9"/>
  <c r="BI149" i="9"/>
  <c r="BH149" i="9"/>
  <c r="BG149" i="9"/>
  <c r="BE149" i="9"/>
  <c r="T149" i="9"/>
  <c r="R149" i="9"/>
  <c r="P149" i="9"/>
  <c r="BI147" i="9"/>
  <c r="BH147" i="9"/>
  <c r="BG147" i="9"/>
  <c r="BE147" i="9"/>
  <c r="T147" i="9"/>
  <c r="R147" i="9"/>
  <c r="P147" i="9"/>
  <c r="BI142" i="9"/>
  <c r="BH142" i="9"/>
  <c r="BG142" i="9"/>
  <c r="BE142" i="9"/>
  <c r="T142" i="9"/>
  <c r="R142" i="9"/>
  <c r="P142" i="9"/>
  <c r="BI136" i="9"/>
  <c r="BH136" i="9"/>
  <c r="BG136" i="9"/>
  <c r="BE136" i="9"/>
  <c r="T136" i="9"/>
  <c r="R136" i="9"/>
  <c r="P136" i="9"/>
  <c r="BI132" i="9"/>
  <c r="BH132" i="9"/>
  <c r="BG132" i="9"/>
  <c r="BE132" i="9"/>
  <c r="T132" i="9"/>
  <c r="R132" i="9"/>
  <c r="P132" i="9"/>
  <c r="BI128" i="9"/>
  <c r="BH128" i="9"/>
  <c r="BG128" i="9"/>
  <c r="BE128" i="9"/>
  <c r="T128" i="9"/>
  <c r="R128" i="9"/>
  <c r="P128" i="9"/>
  <c r="BI125" i="9"/>
  <c r="BH125" i="9"/>
  <c r="BG125" i="9"/>
  <c r="BE125" i="9"/>
  <c r="T125" i="9"/>
  <c r="R125" i="9"/>
  <c r="P125" i="9"/>
  <c r="J119" i="9"/>
  <c r="J118" i="9"/>
  <c r="F118" i="9"/>
  <c r="F116" i="9"/>
  <c r="E114" i="9"/>
  <c r="J63" i="9"/>
  <c r="J62" i="9"/>
  <c r="F62" i="9"/>
  <c r="F60" i="9"/>
  <c r="E58" i="9"/>
  <c r="J22" i="9"/>
  <c r="E22" i="9"/>
  <c r="F63" i="9"/>
  <c r="J21" i="9"/>
  <c r="J16" i="9"/>
  <c r="J116" i="9"/>
  <c r="E7" i="9"/>
  <c r="E52" i="9"/>
  <c r="J41" i="8"/>
  <c r="J40" i="8"/>
  <c r="AY64" i="1"/>
  <c r="J39" i="8"/>
  <c r="AX64" i="1" s="1"/>
  <c r="BI437" i="8"/>
  <c r="BH437" i="8"/>
  <c r="BG437" i="8"/>
  <c r="BE437" i="8"/>
  <c r="T437" i="8"/>
  <c r="T436" i="8" s="1"/>
  <c r="R437" i="8"/>
  <c r="R436" i="8" s="1"/>
  <c r="P437" i="8"/>
  <c r="P436" i="8"/>
  <c r="BI434" i="8"/>
  <c r="BH434" i="8"/>
  <c r="BG434" i="8"/>
  <c r="BE434" i="8"/>
  <c r="T434" i="8"/>
  <c r="T433" i="8"/>
  <c r="R434" i="8"/>
  <c r="R433" i="8" s="1"/>
  <c r="P434" i="8"/>
  <c r="P433" i="8" s="1"/>
  <c r="BI431" i="8"/>
  <c r="BH431" i="8"/>
  <c r="BG431" i="8"/>
  <c r="BE431" i="8"/>
  <c r="T431" i="8"/>
  <c r="R431" i="8"/>
  <c r="P431" i="8"/>
  <c r="BI430" i="8"/>
  <c r="BH430" i="8"/>
  <c r="BG430" i="8"/>
  <c r="BE430" i="8"/>
  <c r="T430" i="8"/>
  <c r="R430" i="8"/>
  <c r="P430" i="8"/>
  <c r="BI425" i="8"/>
  <c r="BH425" i="8"/>
  <c r="BG425" i="8"/>
  <c r="BE425" i="8"/>
  <c r="T425" i="8"/>
  <c r="R425" i="8"/>
  <c r="P425" i="8"/>
  <c r="BI423" i="8"/>
  <c r="BH423" i="8"/>
  <c r="BG423" i="8"/>
  <c r="BE423" i="8"/>
  <c r="T423" i="8"/>
  <c r="R423" i="8"/>
  <c r="P423" i="8"/>
  <c r="BI420" i="8"/>
  <c r="BH420" i="8"/>
  <c r="BG420" i="8"/>
  <c r="BE420" i="8"/>
  <c r="T420" i="8"/>
  <c r="R420" i="8"/>
  <c r="P420" i="8"/>
  <c r="BI418" i="8"/>
  <c r="BH418" i="8"/>
  <c r="BG418" i="8"/>
  <c r="BE418" i="8"/>
  <c r="T418" i="8"/>
  <c r="R418" i="8"/>
  <c r="P418" i="8"/>
  <c r="BI415" i="8"/>
  <c r="BH415" i="8"/>
  <c r="BG415" i="8"/>
  <c r="BE415" i="8"/>
  <c r="T415" i="8"/>
  <c r="R415" i="8"/>
  <c r="P415" i="8"/>
  <c r="BI413" i="8"/>
  <c r="BH413" i="8"/>
  <c r="BG413" i="8"/>
  <c r="BE413" i="8"/>
  <c r="T413" i="8"/>
  <c r="R413" i="8"/>
  <c r="P413" i="8"/>
  <c r="BI410" i="8"/>
  <c r="BH410" i="8"/>
  <c r="BG410" i="8"/>
  <c r="BE410" i="8"/>
  <c r="T410" i="8"/>
  <c r="R410" i="8"/>
  <c r="P410" i="8"/>
  <c r="BI409" i="8"/>
  <c r="BH409" i="8"/>
  <c r="BG409" i="8"/>
  <c r="BE409" i="8"/>
  <c r="T409" i="8"/>
  <c r="R409" i="8"/>
  <c r="P409" i="8"/>
  <c r="BI407" i="8"/>
  <c r="BH407" i="8"/>
  <c r="BG407" i="8"/>
  <c r="BE407" i="8"/>
  <c r="T407" i="8"/>
  <c r="R407" i="8"/>
  <c r="P407" i="8"/>
  <c r="BI404" i="8"/>
  <c r="BH404" i="8"/>
  <c r="BG404" i="8"/>
  <c r="BE404" i="8"/>
  <c r="T404" i="8"/>
  <c r="R404" i="8"/>
  <c r="P404" i="8"/>
  <c r="BI403" i="8"/>
  <c r="BH403" i="8"/>
  <c r="BG403" i="8"/>
  <c r="BE403" i="8"/>
  <c r="T403" i="8"/>
  <c r="R403" i="8"/>
  <c r="P403" i="8"/>
  <c r="BI400" i="8"/>
  <c r="BH400" i="8"/>
  <c r="BG400" i="8"/>
  <c r="BE400" i="8"/>
  <c r="T400" i="8"/>
  <c r="R400" i="8"/>
  <c r="P400" i="8"/>
  <c r="BI397" i="8"/>
  <c r="BH397" i="8"/>
  <c r="BG397" i="8"/>
  <c r="BE397" i="8"/>
  <c r="T397" i="8"/>
  <c r="R397" i="8"/>
  <c r="P397" i="8"/>
  <c r="BI396" i="8"/>
  <c r="BH396" i="8"/>
  <c r="BG396" i="8"/>
  <c r="BE396" i="8"/>
  <c r="T396" i="8"/>
  <c r="R396" i="8"/>
  <c r="P396" i="8"/>
  <c r="BI395" i="8"/>
  <c r="BH395" i="8"/>
  <c r="BG395" i="8"/>
  <c r="BE395" i="8"/>
  <c r="T395" i="8"/>
  <c r="R395" i="8"/>
  <c r="P395" i="8"/>
  <c r="BI392" i="8"/>
  <c r="BH392" i="8"/>
  <c r="BG392" i="8"/>
  <c r="BE392" i="8"/>
  <c r="T392" i="8"/>
  <c r="R392" i="8"/>
  <c r="P392" i="8"/>
  <c r="BI389" i="8"/>
  <c r="BH389" i="8"/>
  <c r="BG389" i="8"/>
  <c r="BE389" i="8"/>
  <c r="T389" i="8"/>
  <c r="R389" i="8"/>
  <c r="P389" i="8"/>
  <c r="BI386" i="8"/>
  <c r="BH386" i="8"/>
  <c r="BG386" i="8"/>
  <c r="BE386" i="8"/>
  <c r="T386" i="8"/>
  <c r="R386" i="8"/>
  <c r="P386" i="8"/>
  <c r="BI383" i="8"/>
  <c r="BH383" i="8"/>
  <c r="BG383" i="8"/>
  <c r="BE383" i="8"/>
  <c r="T383" i="8"/>
  <c r="R383" i="8"/>
  <c r="P383" i="8"/>
  <c r="BI379" i="8"/>
  <c r="BH379" i="8"/>
  <c r="BG379" i="8"/>
  <c r="BE379" i="8"/>
  <c r="T379" i="8"/>
  <c r="R379" i="8"/>
  <c r="P379" i="8"/>
  <c r="BI375" i="8"/>
  <c r="BH375" i="8"/>
  <c r="BG375" i="8"/>
  <c r="BE375" i="8"/>
  <c r="T375" i="8"/>
  <c r="R375" i="8"/>
  <c r="P375" i="8"/>
  <c r="BI371" i="8"/>
  <c r="BH371" i="8"/>
  <c r="BG371" i="8"/>
  <c r="BE371" i="8"/>
  <c r="T371" i="8"/>
  <c r="R371" i="8"/>
  <c r="P371" i="8"/>
  <c r="BI368" i="8"/>
  <c r="BH368" i="8"/>
  <c r="BG368" i="8"/>
  <c r="BE368" i="8"/>
  <c r="T368" i="8"/>
  <c r="R368" i="8"/>
  <c r="P368" i="8"/>
  <c r="BI365" i="8"/>
  <c r="BH365" i="8"/>
  <c r="BG365" i="8"/>
  <c r="BE365" i="8"/>
  <c r="T365" i="8"/>
  <c r="R365" i="8"/>
  <c r="P365" i="8"/>
  <c r="BI364" i="8"/>
  <c r="BH364" i="8"/>
  <c r="BG364" i="8"/>
  <c r="BE364" i="8"/>
  <c r="T364" i="8"/>
  <c r="R364" i="8"/>
  <c r="P364" i="8"/>
  <c r="BI361" i="8"/>
  <c r="BH361" i="8"/>
  <c r="BG361" i="8"/>
  <c r="BE361" i="8"/>
  <c r="T361" i="8"/>
  <c r="R361" i="8"/>
  <c r="P361" i="8"/>
  <c r="BI359" i="8"/>
  <c r="BH359" i="8"/>
  <c r="BG359" i="8"/>
  <c r="BE359" i="8"/>
  <c r="T359" i="8"/>
  <c r="R359" i="8"/>
  <c r="P359" i="8"/>
  <c r="BI356" i="8"/>
  <c r="BH356" i="8"/>
  <c r="BG356" i="8"/>
  <c r="BE356" i="8"/>
  <c r="T356" i="8"/>
  <c r="R356" i="8"/>
  <c r="P356" i="8"/>
  <c r="BI353" i="8"/>
  <c r="BH353" i="8"/>
  <c r="BG353" i="8"/>
  <c r="BE353" i="8"/>
  <c r="T353" i="8"/>
  <c r="R353" i="8"/>
  <c r="P353" i="8"/>
  <c r="BI351" i="8"/>
  <c r="BH351" i="8"/>
  <c r="BG351" i="8"/>
  <c r="BE351" i="8"/>
  <c r="T351" i="8"/>
  <c r="R351" i="8"/>
  <c r="P351" i="8"/>
  <c r="BI349" i="8"/>
  <c r="BH349" i="8"/>
  <c r="BG349" i="8"/>
  <c r="BE349" i="8"/>
  <c r="T349" i="8"/>
  <c r="R349" i="8"/>
  <c r="P349" i="8"/>
  <c r="BI347" i="8"/>
  <c r="BH347" i="8"/>
  <c r="BG347" i="8"/>
  <c r="BE347" i="8"/>
  <c r="T347" i="8"/>
  <c r="R347" i="8"/>
  <c r="P347" i="8"/>
  <c r="BI344" i="8"/>
  <c r="BH344" i="8"/>
  <c r="BG344" i="8"/>
  <c r="BE344" i="8"/>
  <c r="T344" i="8"/>
  <c r="R344" i="8"/>
  <c r="P344" i="8"/>
  <c r="BI342" i="8"/>
  <c r="BH342" i="8"/>
  <c r="BG342" i="8"/>
  <c r="BE342" i="8"/>
  <c r="T342" i="8"/>
  <c r="R342" i="8"/>
  <c r="P342" i="8"/>
  <c r="BI339" i="8"/>
  <c r="BH339" i="8"/>
  <c r="BG339" i="8"/>
  <c r="BE339" i="8"/>
  <c r="T339" i="8"/>
  <c r="R339" i="8"/>
  <c r="P339" i="8"/>
  <c r="BI336" i="8"/>
  <c r="BH336" i="8"/>
  <c r="BG336" i="8"/>
  <c r="BE336" i="8"/>
  <c r="T336" i="8"/>
  <c r="R336" i="8"/>
  <c r="P336" i="8"/>
  <c r="BI335" i="8"/>
  <c r="BH335" i="8"/>
  <c r="BG335" i="8"/>
  <c r="BE335" i="8"/>
  <c r="T335" i="8"/>
  <c r="R335" i="8"/>
  <c r="P335" i="8"/>
  <c r="BI332" i="8"/>
  <c r="BH332" i="8"/>
  <c r="BG332" i="8"/>
  <c r="BE332" i="8"/>
  <c r="T332" i="8"/>
  <c r="R332" i="8"/>
  <c r="P332" i="8"/>
  <c r="BI331" i="8"/>
  <c r="BH331" i="8"/>
  <c r="BG331" i="8"/>
  <c r="BE331" i="8"/>
  <c r="T331" i="8"/>
  <c r="R331" i="8"/>
  <c r="P331" i="8"/>
  <c r="BI328" i="8"/>
  <c r="BH328" i="8"/>
  <c r="BG328" i="8"/>
  <c r="BE328" i="8"/>
  <c r="T328" i="8"/>
  <c r="R328" i="8"/>
  <c r="P328" i="8"/>
  <c r="BI325" i="8"/>
  <c r="BH325" i="8"/>
  <c r="BG325" i="8"/>
  <c r="BE325" i="8"/>
  <c r="T325" i="8"/>
  <c r="R325" i="8"/>
  <c r="P325" i="8"/>
  <c r="BI323" i="8"/>
  <c r="BH323" i="8"/>
  <c r="BG323" i="8"/>
  <c r="BE323" i="8"/>
  <c r="T323" i="8"/>
  <c r="R323" i="8"/>
  <c r="P323" i="8"/>
  <c r="BI320" i="8"/>
  <c r="BH320" i="8"/>
  <c r="BG320" i="8"/>
  <c r="BE320" i="8"/>
  <c r="T320" i="8"/>
  <c r="R320" i="8"/>
  <c r="P320" i="8"/>
  <c r="BI318" i="8"/>
  <c r="BH318" i="8"/>
  <c r="BG318" i="8"/>
  <c r="BE318" i="8"/>
  <c r="T318" i="8"/>
  <c r="R318" i="8"/>
  <c r="P318" i="8"/>
  <c r="BI315" i="8"/>
  <c r="BH315" i="8"/>
  <c r="BG315" i="8"/>
  <c r="BE315" i="8"/>
  <c r="T315" i="8"/>
  <c r="R315" i="8"/>
  <c r="P315" i="8"/>
  <c r="BI313" i="8"/>
  <c r="BH313" i="8"/>
  <c r="BG313" i="8"/>
  <c r="BE313" i="8"/>
  <c r="T313" i="8"/>
  <c r="R313" i="8"/>
  <c r="P313" i="8"/>
  <c r="BI309" i="8"/>
  <c r="BH309" i="8"/>
  <c r="BG309" i="8"/>
  <c r="BE309" i="8"/>
  <c r="T309" i="8"/>
  <c r="R309" i="8"/>
  <c r="P309" i="8"/>
  <c r="BI307" i="8"/>
  <c r="BH307" i="8"/>
  <c r="BG307" i="8"/>
  <c r="BE307" i="8"/>
  <c r="T307" i="8"/>
  <c r="R307" i="8"/>
  <c r="P307" i="8"/>
  <c r="BI303" i="8"/>
  <c r="BH303" i="8"/>
  <c r="BG303" i="8"/>
  <c r="BE303" i="8"/>
  <c r="T303" i="8"/>
  <c r="R303" i="8"/>
  <c r="P303" i="8"/>
  <c r="BI301" i="8"/>
  <c r="BH301" i="8"/>
  <c r="BG301" i="8"/>
  <c r="BE301" i="8"/>
  <c r="T301" i="8"/>
  <c r="R301" i="8"/>
  <c r="P301" i="8"/>
  <c r="BI299" i="8"/>
  <c r="BH299" i="8"/>
  <c r="BG299" i="8"/>
  <c r="BE299" i="8"/>
  <c r="T299" i="8"/>
  <c r="R299" i="8"/>
  <c r="P299" i="8"/>
  <c r="BI296" i="8"/>
  <c r="BH296" i="8"/>
  <c r="BG296" i="8"/>
  <c r="BE296" i="8"/>
  <c r="T296" i="8"/>
  <c r="R296" i="8"/>
  <c r="P296" i="8"/>
  <c r="BI294" i="8"/>
  <c r="BH294" i="8"/>
  <c r="BG294" i="8"/>
  <c r="BE294" i="8"/>
  <c r="T294" i="8"/>
  <c r="R294" i="8"/>
  <c r="P294" i="8"/>
  <c r="BI291" i="8"/>
  <c r="BH291" i="8"/>
  <c r="BG291" i="8"/>
  <c r="BE291" i="8"/>
  <c r="T291" i="8"/>
  <c r="R291" i="8"/>
  <c r="P291" i="8"/>
  <c r="BI289" i="8"/>
  <c r="BH289" i="8"/>
  <c r="BG289" i="8"/>
  <c r="BE289" i="8"/>
  <c r="T289" i="8"/>
  <c r="R289" i="8"/>
  <c r="P289" i="8"/>
  <c r="BI286" i="8"/>
  <c r="BH286" i="8"/>
  <c r="BG286" i="8"/>
  <c r="BE286" i="8"/>
  <c r="T286" i="8"/>
  <c r="R286" i="8"/>
  <c r="P286" i="8"/>
  <c r="BI284" i="8"/>
  <c r="BH284" i="8"/>
  <c r="BG284" i="8"/>
  <c r="BE284" i="8"/>
  <c r="T284" i="8"/>
  <c r="R284" i="8"/>
  <c r="P284" i="8"/>
  <c r="BI281" i="8"/>
  <c r="BH281" i="8"/>
  <c r="BG281" i="8"/>
  <c r="BE281" i="8"/>
  <c r="T281" i="8"/>
  <c r="R281" i="8"/>
  <c r="P281" i="8"/>
  <c r="BI279" i="8"/>
  <c r="BH279" i="8"/>
  <c r="BG279" i="8"/>
  <c r="BE279" i="8"/>
  <c r="T279" i="8"/>
  <c r="R279" i="8"/>
  <c r="P279" i="8"/>
  <c r="BI273" i="8"/>
  <c r="BH273" i="8"/>
  <c r="BG273" i="8"/>
  <c r="BE273" i="8"/>
  <c r="T273" i="8"/>
  <c r="R273" i="8"/>
  <c r="P273" i="8"/>
  <c r="BI268" i="8"/>
  <c r="BH268" i="8"/>
  <c r="BG268" i="8"/>
  <c r="BE268" i="8"/>
  <c r="T268" i="8"/>
  <c r="R268" i="8"/>
  <c r="P268" i="8"/>
  <c r="BI265" i="8"/>
  <c r="BH265" i="8"/>
  <c r="BG265" i="8"/>
  <c r="BE265" i="8"/>
  <c r="T265" i="8"/>
  <c r="R265" i="8"/>
  <c r="P265" i="8"/>
  <c r="BI263" i="8"/>
  <c r="BH263" i="8"/>
  <c r="BG263" i="8"/>
  <c r="BE263" i="8"/>
  <c r="T263" i="8"/>
  <c r="R263" i="8"/>
  <c r="P263" i="8"/>
  <c r="BI260" i="8"/>
  <c r="BH260" i="8"/>
  <c r="BG260" i="8"/>
  <c r="BE260" i="8"/>
  <c r="T260" i="8"/>
  <c r="R260" i="8"/>
  <c r="P260" i="8"/>
  <c r="BI258" i="8"/>
  <c r="BH258" i="8"/>
  <c r="BG258" i="8"/>
  <c r="BE258" i="8"/>
  <c r="T258" i="8"/>
  <c r="R258" i="8"/>
  <c r="P258" i="8"/>
  <c r="BI255" i="8"/>
  <c r="BH255" i="8"/>
  <c r="BG255" i="8"/>
  <c r="BE255" i="8"/>
  <c r="T255" i="8"/>
  <c r="R255" i="8"/>
  <c r="P255" i="8"/>
  <c r="BI253" i="8"/>
  <c r="BH253" i="8"/>
  <c r="BG253" i="8"/>
  <c r="BE253" i="8"/>
  <c r="T253" i="8"/>
  <c r="R253" i="8"/>
  <c r="P253" i="8"/>
  <c r="BI251" i="8"/>
  <c r="BH251" i="8"/>
  <c r="BG251" i="8"/>
  <c r="BE251" i="8"/>
  <c r="T251" i="8"/>
  <c r="R251" i="8"/>
  <c r="P251" i="8"/>
  <c r="BI248" i="8"/>
  <c r="BH248" i="8"/>
  <c r="BG248" i="8"/>
  <c r="BE248" i="8"/>
  <c r="T248" i="8"/>
  <c r="R248" i="8"/>
  <c r="P248" i="8"/>
  <c r="BI246" i="8"/>
  <c r="BH246" i="8"/>
  <c r="BG246" i="8"/>
  <c r="BE246" i="8"/>
  <c r="T246" i="8"/>
  <c r="R246" i="8"/>
  <c r="P246" i="8"/>
  <c r="BI243" i="8"/>
  <c r="BH243" i="8"/>
  <c r="BG243" i="8"/>
  <c r="BE243" i="8"/>
  <c r="T243" i="8"/>
  <c r="R243" i="8"/>
  <c r="P243" i="8"/>
  <c r="BI241" i="8"/>
  <c r="BH241" i="8"/>
  <c r="BG241" i="8"/>
  <c r="BE241" i="8"/>
  <c r="T241" i="8"/>
  <c r="R241" i="8"/>
  <c r="P241" i="8"/>
  <c r="BI238" i="8"/>
  <c r="BH238" i="8"/>
  <c r="BG238" i="8"/>
  <c r="BE238" i="8"/>
  <c r="T238" i="8"/>
  <c r="R238" i="8"/>
  <c r="P238" i="8"/>
  <c r="BI236" i="8"/>
  <c r="BH236" i="8"/>
  <c r="BG236" i="8"/>
  <c r="BE236" i="8"/>
  <c r="T236" i="8"/>
  <c r="R236" i="8"/>
  <c r="P236" i="8"/>
  <c r="BI233" i="8"/>
  <c r="BH233" i="8"/>
  <c r="BG233" i="8"/>
  <c r="BE233" i="8"/>
  <c r="T233" i="8"/>
  <c r="R233" i="8"/>
  <c r="P233" i="8"/>
  <c r="BI231" i="8"/>
  <c r="BH231" i="8"/>
  <c r="BG231" i="8"/>
  <c r="BE231" i="8"/>
  <c r="T231" i="8"/>
  <c r="R231" i="8"/>
  <c r="P231" i="8"/>
  <c r="BI228" i="8"/>
  <c r="BH228" i="8"/>
  <c r="BG228" i="8"/>
  <c r="BE228" i="8"/>
  <c r="T228" i="8"/>
  <c r="R228" i="8"/>
  <c r="P228" i="8"/>
  <c r="BI226" i="8"/>
  <c r="BH226" i="8"/>
  <c r="BG226" i="8"/>
  <c r="BE226" i="8"/>
  <c r="T226" i="8"/>
  <c r="R226" i="8"/>
  <c r="P226" i="8"/>
  <c r="BI223" i="8"/>
  <c r="BH223" i="8"/>
  <c r="BG223" i="8"/>
  <c r="BE223" i="8"/>
  <c r="T223" i="8"/>
  <c r="R223" i="8"/>
  <c r="P223" i="8"/>
  <c r="BI221" i="8"/>
  <c r="BH221" i="8"/>
  <c r="BG221" i="8"/>
  <c r="BE221" i="8"/>
  <c r="T221" i="8"/>
  <c r="R221" i="8"/>
  <c r="P221" i="8"/>
  <c r="BI218" i="8"/>
  <c r="BH218" i="8"/>
  <c r="BG218" i="8"/>
  <c r="BE218" i="8"/>
  <c r="T218" i="8"/>
  <c r="R218" i="8"/>
  <c r="P218" i="8"/>
  <c r="BI216" i="8"/>
  <c r="BH216" i="8"/>
  <c r="BG216" i="8"/>
  <c r="BE216" i="8"/>
  <c r="T216" i="8"/>
  <c r="R216" i="8"/>
  <c r="P216" i="8"/>
  <c r="BI213" i="8"/>
  <c r="BH213" i="8"/>
  <c r="BG213" i="8"/>
  <c r="BE213" i="8"/>
  <c r="T213" i="8"/>
  <c r="R213" i="8"/>
  <c r="P213" i="8"/>
  <c r="BI211" i="8"/>
  <c r="BH211" i="8"/>
  <c r="BG211" i="8"/>
  <c r="BE211" i="8"/>
  <c r="T211" i="8"/>
  <c r="R211" i="8"/>
  <c r="P211" i="8"/>
  <c r="BI208" i="8"/>
  <c r="BH208" i="8"/>
  <c r="BG208" i="8"/>
  <c r="BE208" i="8"/>
  <c r="T208" i="8"/>
  <c r="R208" i="8"/>
  <c r="P208" i="8"/>
  <c r="BI206" i="8"/>
  <c r="BH206" i="8"/>
  <c r="BG206" i="8"/>
  <c r="BE206" i="8"/>
  <c r="T206" i="8"/>
  <c r="R206" i="8"/>
  <c r="P206" i="8"/>
  <c r="BI203" i="8"/>
  <c r="BH203" i="8"/>
  <c r="BG203" i="8"/>
  <c r="BE203" i="8"/>
  <c r="T203" i="8"/>
  <c r="R203" i="8"/>
  <c r="P203" i="8"/>
  <c r="BI201" i="8"/>
  <c r="BH201" i="8"/>
  <c r="BG201" i="8"/>
  <c r="BE201" i="8"/>
  <c r="T201" i="8"/>
  <c r="R201" i="8"/>
  <c r="P201" i="8"/>
  <c r="BI198" i="8"/>
  <c r="BH198" i="8"/>
  <c r="BG198" i="8"/>
  <c r="BE198" i="8"/>
  <c r="T198" i="8"/>
  <c r="R198" i="8"/>
  <c r="P198" i="8"/>
  <c r="BI196" i="8"/>
  <c r="BH196" i="8"/>
  <c r="BG196" i="8"/>
  <c r="BE196" i="8"/>
  <c r="T196" i="8"/>
  <c r="R196" i="8"/>
  <c r="P196" i="8"/>
  <c r="BI193" i="8"/>
  <c r="BH193" i="8"/>
  <c r="BG193" i="8"/>
  <c r="BE193" i="8"/>
  <c r="T193" i="8"/>
  <c r="R193" i="8"/>
  <c r="P193" i="8"/>
  <c r="BI189" i="8"/>
  <c r="BH189" i="8"/>
  <c r="BG189" i="8"/>
  <c r="BE189" i="8"/>
  <c r="T189" i="8"/>
  <c r="R189" i="8"/>
  <c r="P189" i="8"/>
  <c r="BI185" i="8"/>
  <c r="BH185" i="8"/>
  <c r="BG185" i="8"/>
  <c r="BE185" i="8"/>
  <c r="T185" i="8"/>
  <c r="R185" i="8"/>
  <c r="P185" i="8"/>
  <c r="BI184" i="8"/>
  <c r="BH184" i="8"/>
  <c r="BG184" i="8"/>
  <c r="BE184" i="8"/>
  <c r="T184" i="8"/>
  <c r="R184" i="8"/>
  <c r="P184" i="8"/>
  <c r="BI178" i="8"/>
  <c r="BH178" i="8"/>
  <c r="BG178" i="8"/>
  <c r="BE178" i="8"/>
  <c r="T178" i="8"/>
  <c r="R178" i="8"/>
  <c r="P178" i="8"/>
  <c r="BI177" i="8"/>
  <c r="BH177" i="8"/>
  <c r="BG177" i="8"/>
  <c r="BE177" i="8"/>
  <c r="T177" i="8"/>
  <c r="R177" i="8"/>
  <c r="P177" i="8"/>
  <c r="BI170" i="8"/>
  <c r="BH170" i="8"/>
  <c r="BG170" i="8"/>
  <c r="BE170" i="8"/>
  <c r="T170" i="8"/>
  <c r="R170" i="8"/>
  <c r="P170" i="8"/>
  <c r="BI168" i="8"/>
  <c r="BH168" i="8"/>
  <c r="BG168" i="8"/>
  <c r="BE168" i="8"/>
  <c r="T168" i="8"/>
  <c r="R168" i="8"/>
  <c r="P168" i="8"/>
  <c r="BI165" i="8"/>
  <c r="BH165" i="8"/>
  <c r="BG165" i="8"/>
  <c r="BE165" i="8"/>
  <c r="T165" i="8"/>
  <c r="R165" i="8"/>
  <c r="P165" i="8"/>
  <c r="BI163" i="8"/>
  <c r="BH163" i="8"/>
  <c r="BG163" i="8"/>
  <c r="BE163" i="8"/>
  <c r="T163" i="8"/>
  <c r="R163" i="8"/>
  <c r="P163" i="8"/>
  <c r="BI159" i="8"/>
  <c r="BH159" i="8"/>
  <c r="BG159" i="8"/>
  <c r="BE159" i="8"/>
  <c r="T159" i="8"/>
  <c r="R159" i="8"/>
  <c r="P159" i="8"/>
  <c r="BI157" i="8"/>
  <c r="BH157" i="8"/>
  <c r="BG157" i="8"/>
  <c r="BE157" i="8"/>
  <c r="T157" i="8"/>
  <c r="R157" i="8"/>
  <c r="P157" i="8"/>
  <c r="BI154" i="8"/>
  <c r="BH154" i="8"/>
  <c r="BG154" i="8"/>
  <c r="BE154" i="8"/>
  <c r="T154" i="8"/>
  <c r="R154" i="8"/>
  <c r="P154" i="8"/>
  <c r="BI149" i="8"/>
  <c r="BH149" i="8"/>
  <c r="BG149" i="8"/>
  <c r="BE149" i="8"/>
  <c r="T149" i="8"/>
  <c r="R149" i="8"/>
  <c r="P149" i="8"/>
  <c r="BI144" i="8"/>
  <c r="BH144" i="8"/>
  <c r="BG144" i="8"/>
  <c r="BE144" i="8"/>
  <c r="T144" i="8"/>
  <c r="R144" i="8"/>
  <c r="P144" i="8"/>
  <c r="BI141" i="8"/>
  <c r="BH141" i="8"/>
  <c r="BG141" i="8"/>
  <c r="BE141" i="8"/>
  <c r="T141" i="8"/>
  <c r="R141" i="8"/>
  <c r="P141" i="8"/>
  <c r="BI137" i="8"/>
  <c r="BH137" i="8"/>
  <c r="BG137" i="8"/>
  <c r="BE137" i="8"/>
  <c r="T137" i="8"/>
  <c r="T136" i="8"/>
  <c r="R137" i="8"/>
  <c r="R136" i="8"/>
  <c r="P137" i="8"/>
  <c r="P136" i="8" s="1"/>
  <c r="BI135" i="8"/>
  <c r="BH135" i="8"/>
  <c r="BG135" i="8"/>
  <c r="BE135" i="8"/>
  <c r="T135" i="8"/>
  <c r="R135" i="8"/>
  <c r="P135" i="8"/>
  <c r="BI132" i="8"/>
  <c r="BH132" i="8"/>
  <c r="BG132" i="8"/>
  <c r="BE132" i="8"/>
  <c r="T132" i="8"/>
  <c r="R132" i="8"/>
  <c r="P132" i="8"/>
  <c r="BI129" i="8"/>
  <c r="BH129" i="8"/>
  <c r="BG129" i="8"/>
  <c r="BE129" i="8"/>
  <c r="T129" i="8"/>
  <c r="R129" i="8"/>
  <c r="P129" i="8"/>
  <c r="BI126" i="8"/>
  <c r="BH126" i="8"/>
  <c r="BG126" i="8"/>
  <c r="BE126" i="8"/>
  <c r="T126" i="8"/>
  <c r="R126" i="8"/>
  <c r="P126" i="8"/>
  <c r="BI123" i="8"/>
  <c r="BH123" i="8"/>
  <c r="BG123" i="8"/>
  <c r="BE123" i="8"/>
  <c r="T123" i="8"/>
  <c r="R123" i="8"/>
  <c r="P123" i="8"/>
  <c r="BI120" i="8"/>
  <c r="BH120" i="8"/>
  <c r="BG120" i="8"/>
  <c r="BE120" i="8"/>
  <c r="T120" i="8"/>
  <c r="R120" i="8"/>
  <c r="P120" i="8"/>
  <c r="BI118" i="8"/>
  <c r="BH118" i="8"/>
  <c r="BG118" i="8"/>
  <c r="BE118" i="8"/>
  <c r="T118" i="8"/>
  <c r="R118" i="8"/>
  <c r="P118" i="8"/>
  <c r="BI116" i="8"/>
  <c r="BH116" i="8"/>
  <c r="BG116" i="8"/>
  <c r="BE116" i="8"/>
  <c r="T116" i="8"/>
  <c r="R116" i="8"/>
  <c r="P116" i="8"/>
  <c r="BI111" i="8"/>
  <c r="BH111" i="8"/>
  <c r="BG111" i="8"/>
  <c r="BE111" i="8"/>
  <c r="T111" i="8"/>
  <c r="R111" i="8"/>
  <c r="P111" i="8"/>
  <c r="BI108" i="8"/>
  <c r="BH108" i="8"/>
  <c r="BG108" i="8"/>
  <c r="BE108" i="8"/>
  <c r="T108" i="8"/>
  <c r="R108" i="8"/>
  <c r="P108" i="8"/>
  <c r="J102" i="8"/>
  <c r="J101" i="8"/>
  <c r="F101" i="8"/>
  <c r="F99" i="8"/>
  <c r="E97" i="8"/>
  <c r="J63" i="8"/>
  <c r="J62" i="8"/>
  <c r="F62" i="8"/>
  <c r="F60" i="8"/>
  <c r="E58" i="8"/>
  <c r="J22" i="8"/>
  <c r="E22" i="8"/>
  <c r="F63" i="8"/>
  <c r="J21" i="8"/>
  <c r="J16" i="8"/>
  <c r="J99" i="8" s="1"/>
  <c r="E7" i="8"/>
  <c r="E91" i="8"/>
  <c r="J41" i="7"/>
  <c r="J40" i="7"/>
  <c r="AY63" i="1"/>
  <c r="J39" i="7"/>
  <c r="AX63" i="1" s="1"/>
  <c r="BI682" i="7"/>
  <c r="BH682" i="7"/>
  <c r="BG682" i="7"/>
  <c r="BE682" i="7"/>
  <c r="T682" i="7"/>
  <c r="R682" i="7"/>
  <c r="P682" i="7"/>
  <c r="BI680" i="7"/>
  <c r="BH680" i="7"/>
  <c r="BG680" i="7"/>
  <c r="BE680" i="7"/>
  <c r="T680" i="7"/>
  <c r="R680" i="7"/>
  <c r="P680" i="7"/>
  <c r="BI677" i="7"/>
  <c r="BH677" i="7"/>
  <c r="BG677" i="7"/>
  <c r="BE677" i="7"/>
  <c r="T677" i="7"/>
  <c r="R677" i="7"/>
  <c r="P677" i="7"/>
  <c r="BI674" i="7"/>
  <c r="BH674" i="7"/>
  <c r="BG674" i="7"/>
  <c r="BE674" i="7"/>
  <c r="T674" i="7"/>
  <c r="R674" i="7"/>
  <c r="P674" i="7"/>
  <c r="BI669" i="7"/>
  <c r="BH669" i="7"/>
  <c r="BG669" i="7"/>
  <c r="BE669" i="7"/>
  <c r="T669" i="7"/>
  <c r="R669" i="7"/>
  <c r="P669" i="7"/>
  <c r="BI666" i="7"/>
  <c r="BH666" i="7"/>
  <c r="BG666" i="7"/>
  <c r="BE666" i="7"/>
  <c r="T666" i="7"/>
  <c r="R666" i="7"/>
  <c r="P666" i="7"/>
  <c r="BI664" i="7"/>
  <c r="BH664" i="7"/>
  <c r="BG664" i="7"/>
  <c r="BE664" i="7"/>
  <c r="T664" i="7"/>
  <c r="R664" i="7"/>
  <c r="P664" i="7"/>
  <c r="BI661" i="7"/>
  <c r="BH661" i="7"/>
  <c r="BG661" i="7"/>
  <c r="BE661" i="7"/>
  <c r="T661" i="7"/>
  <c r="R661" i="7"/>
  <c r="P661" i="7"/>
  <c r="BI646" i="7"/>
  <c r="BH646" i="7"/>
  <c r="BG646" i="7"/>
  <c r="BE646" i="7"/>
  <c r="T646" i="7"/>
  <c r="R646" i="7"/>
  <c r="P646" i="7"/>
  <c r="BI631" i="7"/>
  <c r="BH631" i="7"/>
  <c r="BG631" i="7"/>
  <c r="BE631" i="7"/>
  <c r="T631" i="7"/>
  <c r="R631" i="7"/>
  <c r="P631" i="7"/>
  <c r="BI628" i="7"/>
  <c r="BH628" i="7"/>
  <c r="BG628" i="7"/>
  <c r="BE628" i="7"/>
  <c r="T628" i="7"/>
  <c r="R628" i="7"/>
  <c r="P628" i="7"/>
  <c r="BI625" i="7"/>
  <c r="BH625" i="7"/>
  <c r="BG625" i="7"/>
  <c r="BE625" i="7"/>
  <c r="T625" i="7"/>
  <c r="R625" i="7"/>
  <c r="P625" i="7"/>
  <c r="BI622" i="7"/>
  <c r="BH622" i="7"/>
  <c r="BG622" i="7"/>
  <c r="BE622" i="7"/>
  <c r="T622" i="7"/>
  <c r="R622" i="7"/>
  <c r="P622" i="7"/>
  <c r="BI619" i="7"/>
  <c r="BH619" i="7"/>
  <c r="BG619" i="7"/>
  <c r="BE619" i="7"/>
  <c r="T619" i="7"/>
  <c r="R619" i="7"/>
  <c r="P619" i="7"/>
  <c r="BI607" i="7"/>
  <c r="BH607" i="7"/>
  <c r="BG607" i="7"/>
  <c r="BE607" i="7"/>
  <c r="T607" i="7"/>
  <c r="R607" i="7"/>
  <c r="P607" i="7"/>
  <c r="BI605" i="7"/>
  <c r="BH605" i="7"/>
  <c r="BG605" i="7"/>
  <c r="BE605" i="7"/>
  <c r="T605" i="7"/>
  <c r="R605" i="7"/>
  <c r="P605" i="7"/>
  <c r="BI602" i="7"/>
  <c r="BH602" i="7"/>
  <c r="BG602" i="7"/>
  <c r="BE602" i="7"/>
  <c r="T602" i="7"/>
  <c r="R602" i="7"/>
  <c r="P602" i="7"/>
  <c r="BI600" i="7"/>
  <c r="BH600" i="7"/>
  <c r="BG600" i="7"/>
  <c r="BE600" i="7"/>
  <c r="T600" i="7"/>
  <c r="R600" i="7"/>
  <c r="P600" i="7"/>
  <c r="BI597" i="7"/>
  <c r="BH597" i="7"/>
  <c r="BG597" i="7"/>
  <c r="BE597" i="7"/>
  <c r="T597" i="7"/>
  <c r="R597" i="7"/>
  <c r="P597" i="7"/>
  <c r="BI595" i="7"/>
  <c r="BH595" i="7"/>
  <c r="BG595" i="7"/>
  <c r="BE595" i="7"/>
  <c r="T595" i="7"/>
  <c r="R595" i="7"/>
  <c r="P595" i="7"/>
  <c r="BI592" i="7"/>
  <c r="BH592" i="7"/>
  <c r="BG592" i="7"/>
  <c r="BE592" i="7"/>
  <c r="T592" i="7"/>
  <c r="R592" i="7"/>
  <c r="P592" i="7"/>
  <c r="BI590" i="7"/>
  <c r="BH590" i="7"/>
  <c r="BG590" i="7"/>
  <c r="BE590" i="7"/>
  <c r="T590" i="7"/>
  <c r="R590" i="7"/>
  <c r="P590" i="7"/>
  <c r="BI587" i="7"/>
  <c r="BH587" i="7"/>
  <c r="BG587" i="7"/>
  <c r="BE587" i="7"/>
  <c r="T587" i="7"/>
  <c r="R587" i="7"/>
  <c r="P587" i="7"/>
  <c r="BI585" i="7"/>
  <c r="BH585" i="7"/>
  <c r="BG585" i="7"/>
  <c r="BE585" i="7"/>
  <c r="T585" i="7"/>
  <c r="R585" i="7"/>
  <c r="P585" i="7"/>
  <c r="BI582" i="7"/>
  <c r="BH582" i="7"/>
  <c r="BG582" i="7"/>
  <c r="BE582" i="7"/>
  <c r="T582" i="7"/>
  <c r="R582" i="7"/>
  <c r="P582" i="7"/>
  <c r="BI580" i="7"/>
  <c r="BH580" i="7"/>
  <c r="BG580" i="7"/>
  <c r="BE580" i="7"/>
  <c r="T580" i="7"/>
  <c r="R580" i="7"/>
  <c r="P580" i="7"/>
  <c r="BI577" i="7"/>
  <c r="BH577" i="7"/>
  <c r="BG577" i="7"/>
  <c r="BE577" i="7"/>
  <c r="T577" i="7"/>
  <c r="R577" i="7"/>
  <c r="P577" i="7"/>
  <c r="BI575" i="7"/>
  <c r="BH575" i="7"/>
  <c r="BG575" i="7"/>
  <c r="BE575" i="7"/>
  <c r="T575" i="7"/>
  <c r="R575" i="7"/>
  <c r="P575" i="7"/>
  <c r="BI572" i="7"/>
  <c r="BH572" i="7"/>
  <c r="BG572" i="7"/>
  <c r="BE572" i="7"/>
  <c r="T572" i="7"/>
  <c r="R572" i="7"/>
  <c r="P572" i="7"/>
  <c r="BI570" i="7"/>
  <c r="BH570" i="7"/>
  <c r="BG570" i="7"/>
  <c r="BE570" i="7"/>
  <c r="T570" i="7"/>
  <c r="R570" i="7"/>
  <c r="P570" i="7"/>
  <c r="BI567" i="7"/>
  <c r="BH567" i="7"/>
  <c r="BG567" i="7"/>
  <c r="BE567" i="7"/>
  <c r="T567" i="7"/>
  <c r="R567" i="7"/>
  <c r="P567" i="7"/>
  <c r="BI565" i="7"/>
  <c r="BH565" i="7"/>
  <c r="BG565" i="7"/>
  <c r="BE565" i="7"/>
  <c r="T565" i="7"/>
  <c r="R565" i="7"/>
  <c r="P565" i="7"/>
  <c r="BI562" i="7"/>
  <c r="BH562" i="7"/>
  <c r="BG562" i="7"/>
  <c r="BE562" i="7"/>
  <c r="T562" i="7"/>
  <c r="R562" i="7"/>
  <c r="P562" i="7"/>
  <c r="BI560" i="7"/>
  <c r="BH560" i="7"/>
  <c r="BG560" i="7"/>
  <c r="BE560" i="7"/>
  <c r="T560" i="7"/>
  <c r="R560" i="7"/>
  <c r="P560" i="7"/>
  <c r="BI557" i="7"/>
  <c r="BH557" i="7"/>
  <c r="BG557" i="7"/>
  <c r="BE557" i="7"/>
  <c r="T557" i="7"/>
  <c r="R557" i="7"/>
  <c r="P557" i="7"/>
  <c r="BI554" i="7"/>
  <c r="BH554" i="7"/>
  <c r="BG554" i="7"/>
  <c r="BE554" i="7"/>
  <c r="T554" i="7"/>
  <c r="R554" i="7"/>
  <c r="P554" i="7"/>
  <c r="BI551" i="7"/>
  <c r="BH551" i="7"/>
  <c r="BG551" i="7"/>
  <c r="BE551" i="7"/>
  <c r="T551" i="7"/>
  <c r="R551" i="7"/>
  <c r="P551" i="7"/>
  <c r="BI550" i="7"/>
  <c r="BH550" i="7"/>
  <c r="BG550" i="7"/>
  <c r="BE550" i="7"/>
  <c r="T550" i="7"/>
  <c r="R550" i="7"/>
  <c r="P550" i="7"/>
  <c r="BI547" i="7"/>
  <c r="BH547" i="7"/>
  <c r="BG547" i="7"/>
  <c r="BE547" i="7"/>
  <c r="T547" i="7"/>
  <c r="R547" i="7"/>
  <c r="P547" i="7"/>
  <c r="BI546" i="7"/>
  <c r="BH546" i="7"/>
  <c r="BG546" i="7"/>
  <c r="BE546" i="7"/>
  <c r="T546" i="7"/>
  <c r="R546" i="7"/>
  <c r="P546" i="7"/>
  <c r="BI543" i="7"/>
  <c r="BH543" i="7"/>
  <c r="BG543" i="7"/>
  <c r="BE543" i="7"/>
  <c r="T543" i="7"/>
  <c r="R543" i="7"/>
  <c r="P543" i="7"/>
  <c r="BI540" i="7"/>
  <c r="BH540" i="7"/>
  <c r="BG540" i="7"/>
  <c r="BE540" i="7"/>
  <c r="T540" i="7"/>
  <c r="R540" i="7"/>
  <c r="P540" i="7"/>
  <c r="BI536" i="7"/>
  <c r="BH536" i="7"/>
  <c r="BG536" i="7"/>
  <c r="BE536" i="7"/>
  <c r="T536" i="7"/>
  <c r="R536" i="7"/>
  <c r="P536" i="7"/>
  <c r="BI533" i="7"/>
  <c r="BH533" i="7"/>
  <c r="BG533" i="7"/>
  <c r="BE533" i="7"/>
  <c r="T533" i="7"/>
  <c r="R533" i="7"/>
  <c r="P533" i="7"/>
  <c r="BI530" i="7"/>
  <c r="BH530" i="7"/>
  <c r="BG530" i="7"/>
  <c r="BE530" i="7"/>
  <c r="T530" i="7"/>
  <c r="R530" i="7"/>
  <c r="P530" i="7"/>
  <c r="BI527" i="7"/>
  <c r="BH527" i="7"/>
  <c r="BG527" i="7"/>
  <c r="BE527" i="7"/>
  <c r="T527" i="7"/>
  <c r="R527" i="7"/>
  <c r="P527" i="7"/>
  <c r="BI524" i="7"/>
  <c r="BH524" i="7"/>
  <c r="BG524" i="7"/>
  <c r="BE524" i="7"/>
  <c r="T524" i="7"/>
  <c r="R524" i="7"/>
  <c r="P524" i="7"/>
  <c r="BI521" i="7"/>
  <c r="BH521" i="7"/>
  <c r="BG521" i="7"/>
  <c r="BE521" i="7"/>
  <c r="T521" i="7"/>
  <c r="R521" i="7"/>
  <c r="P521" i="7"/>
  <c r="BI519" i="7"/>
  <c r="BH519" i="7"/>
  <c r="BG519" i="7"/>
  <c r="BE519" i="7"/>
  <c r="T519" i="7"/>
  <c r="R519" i="7"/>
  <c r="P519" i="7"/>
  <c r="BI516" i="7"/>
  <c r="BH516" i="7"/>
  <c r="BG516" i="7"/>
  <c r="BE516" i="7"/>
  <c r="T516" i="7"/>
  <c r="R516" i="7"/>
  <c r="P516" i="7"/>
  <c r="BI514" i="7"/>
  <c r="BH514" i="7"/>
  <c r="BG514" i="7"/>
  <c r="BE514" i="7"/>
  <c r="T514" i="7"/>
  <c r="R514" i="7"/>
  <c r="P514" i="7"/>
  <c r="BI511" i="7"/>
  <c r="BH511" i="7"/>
  <c r="BG511" i="7"/>
  <c r="BE511" i="7"/>
  <c r="T511" i="7"/>
  <c r="R511" i="7"/>
  <c r="P511" i="7"/>
  <c r="BI508" i="7"/>
  <c r="BH508" i="7"/>
  <c r="BG508" i="7"/>
  <c r="BE508" i="7"/>
  <c r="T508" i="7"/>
  <c r="R508" i="7"/>
  <c r="P508" i="7"/>
  <c r="BI505" i="7"/>
  <c r="BH505" i="7"/>
  <c r="BG505" i="7"/>
  <c r="BE505" i="7"/>
  <c r="T505" i="7"/>
  <c r="R505" i="7"/>
  <c r="P505" i="7"/>
  <c r="BI502" i="7"/>
  <c r="BH502" i="7"/>
  <c r="BG502" i="7"/>
  <c r="BE502" i="7"/>
  <c r="T502" i="7"/>
  <c r="R502" i="7"/>
  <c r="P502" i="7"/>
  <c r="BI495" i="7"/>
  <c r="BH495" i="7"/>
  <c r="BG495" i="7"/>
  <c r="BE495" i="7"/>
  <c r="T495" i="7"/>
  <c r="R495" i="7"/>
  <c r="P495" i="7"/>
  <c r="BI489" i="7"/>
  <c r="BH489" i="7"/>
  <c r="BG489" i="7"/>
  <c r="BE489" i="7"/>
  <c r="T489" i="7"/>
  <c r="R489" i="7"/>
  <c r="P489" i="7"/>
  <c r="BI486" i="7"/>
  <c r="BH486" i="7"/>
  <c r="BG486" i="7"/>
  <c r="BE486" i="7"/>
  <c r="T486" i="7"/>
  <c r="R486" i="7"/>
  <c r="P486" i="7"/>
  <c r="BI483" i="7"/>
  <c r="BH483" i="7"/>
  <c r="BG483" i="7"/>
  <c r="BE483" i="7"/>
  <c r="T483" i="7"/>
  <c r="R483" i="7"/>
  <c r="P483" i="7"/>
  <c r="BI480" i="7"/>
  <c r="BH480" i="7"/>
  <c r="BG480" i="7"/>
  <c r="BE480" i="7"/>
  <c r="T480" i="7"/>
  <c r="R480" i="7"/>
  <c r="P480" i="7"/>
  <c r="BI472" i="7"/>
  <c r="BH472" i="7"/>
  <c r="BG472" i="7"/>
  <c r="BE472" i="7"/>
  <c r="T472" i="7"/>
  <c r="R472" i="7"/>
  <c r="P472" i="7"/>
  <c r="BI469" i="7"/>
  <c r="BH469" i="7"/>
  <c r="BG469" i="7"/>
  <c r="BE469" i="7"/>
  <c r="T469" i="7"/>
  <c r="R469" i="7"/>
  <c r="P469" i="7"/>
  <c r="BI466" i="7"/>
  <c r="BH466" i="7"/>
  <c r="BG466" i="7"/>
  <c r="BE466" i="7"/>
  <c r="T466" i="7"/>
  <c r="R466" i="7"/>
  <c r="P466" i="7"/>
  <c r="BI460" i="7"/>
  <c r="BH460" i="7"/>
  <c r="BG460" i="7"/>
  <c r="BE460" i="7"/>
  <c r="T460" i="7"/>
  <c r="R460" i="7"/>
  <c r="P460" i="7"/>
  <c r="BI457" i="7"/>
  <c r="BH457" i="7"/>
  <c r="BG457" i="7"/>
  <c r="BE457" i="7"/>
  <c r="T457" i="7"/>
  <c r="R457" i="7"/>
  <c r="P457" i="7"/>
  <c r="BI455" i="7"/>
  <c r="BH455" i="7"/>
  <c r="BG455" i="7"/>
  <c r="BE455" i="7"/>
  <c r="T455" i="7"/>
  <c r="R455" i="7"/>
  <c r="P455" i="7"/>
  <c r="BI448" i="7"/>
  <c r="BH448" i="7"/>
  <c r="BG448" i="7"/>
  <c r="BE448" i="7"/>
  <c r="T448" i="7"/>
  <c r="R448" i="7"/>
  <c r="P448" i="7"/>
  <c r="BI446" i="7"/>
  <c r="BH446" i="7"/>
  <c r="BG446" i="7"/>
  <c r="BE446" i="7"/>
  <c r="T446" i="7"/>
  <c r="R446" i="7"/>
  <c r="P446" i="7"/>
  <c r="BI442" i="7"/>
  <c r="BH442" i="7"/>
  <c r="BG442" i="7"/>
  <c r="BE442" i="7"/>
  <c r="T442" i="7"/>
  <c r="R442" i="7"/>
  <c r="P442" i="7"/>
  <c r="BI439" i="7"/>
  <c r="BH439" i="7"/>
  <c r="BG439" i="7"/>
  <c r="BE439" i="7"/>
  <c r="T439" i="7"/>
  <c r="R439" i="7"/>
  <c r="P439" i="7"/>
  <c r="BI437" i="7"/>
  <c r="BH437" i="7"/>
  <c r="BG437" i="7"/>
  <c r="BE437" i="7"/>
  <c r="T437" i="7"/>
  <c r="R437" i="7"/>
  <c r="P437" i="7"/>
  <c r="BI434" i="7"/>
  <c r="BH434" i="7"/>
  <c r="BG434" i="7"/>
  <c r="BE434" i="7"/>
  <c r="T434" i="7"/>
  <c r="R434" i="7"/>
  <c r="P434" i="7"/>
  <c r="BI432" i="7"/>
  <c r="BH432" i="7"/>
  <c r="BG432" i="7"/>
  <c r="BE432" i="7"/>
  <c r="T432" i="7"/>
  <c r="R432" i="7"/>
  <c r="P432" i="7"/>
  <c r="BI429" i="7"/>
  <c r="BH429" i="7"/>
  <c r="BG429" i="7"/>
  <c r="BE429" i="7"/>
  <c r="T429" i="7"/>
  <c r="R429" i="7"/>
  <c r="P429" i="7"/>
  <c r="BI426" i="7"/>
  <c r="BH426" i="7"/>
  <c r="BG426" i="7"/>
  <c r="BE426" i="7"/>
  <c r="T426" i="7"/>
  <c r="R426" i="7"/>
  <c r="P426" i="7"/>
  <c r="BI423" i="7"/>
  <c r="BH423" i="7"/>
  <c r="BG423" i="7"/>
  <c r="BE423" i="7"/>
  <c r="T423" i="7"/>
  <c r="R423" i="7"/>
  <c r="P423" i="7"/>
  <c r="BI420" i="7"/>
  <c r="BH420" i="7"/>
  <c r="BG420" i="7"/>
  <c r="BE420" i="7"/>
  <c r="T420" i="7"/>
  <c r="R420" i="7"/>
  <c r="P420" i="7"/>
  <c r="BI417" i="7"/>
  <c r="BH417" i="7"/>
  <c r="BG417" i="7"/>
  <c r="BE417" i="7"/>
  <c r="T417" i="7"/>
  <c r="R417" i="7"/>
  <c r="P417" i="7"/>
  <c r="BI402" i="7"/>
  <c r="BH402" i="7"/>
  <c r="BG402" i="7"/>
  <c r="BE402" i="7"/>
  <c r="T402" i="7"/>
  <c r="R402" i="7"/>
  <c r="P402" i="7"/>
  <c r="BI400" i="7"/>
  <c r="BH400" i="7"/>
  <c r="BG400" i="7"/>
  <c r="BE400" i="7"/>
  <c r="T400" i="7"/>
  <c r="R400" i="7"/>
  <c r="P400" i="7"/>
  <c r="BI397" i="7"/>
  <c r="BH397" i="7"/>
  <c r="BG397" i="7"/>
  <c r="BE397" i="7"/>
  <c r="T397" i="7"/>
  <c r="R397" i="7"/>
  <c r="P397" i="7"/>
  <c r="BI380" i="7"/>
  <c r="BH380" i="7"/>
  <c r="BG380" i="7"/>
  <c r="BE380" i="7"/>
  <c r="T380" i="7"/>
  <c r="R380" i="7"/>
  <c r="P380" i="7"/>
  <c r="BI377" i="7"/>
  <c r="BH377" i="7"/>
  <c r="BG377" i="7"/>
  <c r="BE377" i="7"/>
  <c r="T377" i="7"/>
  <c r="R377" i="7"/>
  <c r="P377" i="7"/>
  <c r="BI375" i="7"/>
  <c r="BH375" i="7"/>
  <c r="BG375" i="7"/>
  <c r="BE375" i="7"/>
  <c r="T375" i="7"/>
  <c r="R375" i="7"/>
  <c r="P375" i="7"/>
  <c r="BI359" i="7"/>
  <c r="BH359" i="7"/>
  <c r="BG359" i="7"/>
  <c r="BE359" i="7"/>
  <c r="T359" i="7"/>
  <c r="R359" i="7"/>
  <c r="P359" i="7"/>
  <c r="BI357" i="7"/>
  <c r="BH357" i="7"/>
  <c r="BG357" i="7"/>
  <c r="BE357" i="7"/>
  <c r="T357" i="7"/>
  <c r="R357" i="7"/>
  <c r="P357" i="7"/>
  <c r="BI354" i="7"/>
  <c r="BH354" i="7"/>
  <c r="BG354" i="7"/>
  <c r="BE354" i="7"/>
  <c r="T354" i="7"/>
  <c r="R354" i="7"/>
  <c r="P354" i="7"/>
  <c r="BI350" i="7"/>
  <c r="BH350" i="7"/>
  <c r="BG350" i="7"/>
  <c r="BE350" i="7"/>
  <c r="T350" i="7"/>
  <c r="T349" i="7" s="1"/>
  <c r="R350" i="7"/>
  <c r="R349" i="7" s="1"/>
  <c r="P350" i="7"/>
  <c r="P349" i="7"/>
  <c r="BI347" i="7"/>
  <c r="BH347" i="7"/>
  <c r="BG347" i="7"/>
  <c r="BE347" i="7"/>
  <c r="T347" i="7"/>
  <c r="R347" i="7"/>
  <c r="P347" i="7"/>
  <c r="BI342" i="7"/>
  <c r="BH342" i="7"/>
  <c r="BG342" i="7"/>
  <c r="BE342" i="7"/>
  <c r="T342" i="7"/>
  <c r="R342" i="7"/>
  <c r="P342" i="7"/>
  <c r="BI339" i="7"/>
  <c r="BH339" i="7"/>
  <c r="BG339" i="7"/>
  <c r="BE339" i="7"/>
  <c r="T339" i="7"/>
  <c r="R339" i="7"/>
  <c r="P339" i="7"/>
  <c r="BI336" i="7"/>
  <c r="BH336" i="7"/>
  <c r="BG336" i="7"/>
  <c r="BE336" i="7"/>
  <c r="T336" i="7"/>
  <c r="R336" i="7"/>
  <c r="P336" i="7"/>
  <c r="BI328" i="7"/>
  <c r="BH328" i="7"/>
  <c r="BG328" i="7"/>
  <c r="BE328" i="7"/>
  <c r="T328" i="7"/>
  <c r="R328" i="7"/>
  <c r="P328" i="7"/>
  <c r="BI325" i="7"/>
  <c r="BH325" i="7"/>
  <c r="BG325" i="7"/>
  <c r="BE325" i="7"/>
  <c r="T325" i="7"/>
  <c r="R325" i="7"/>
  <c r="P325" i="7"/>
  <c r="BI323" i="7"/>
  <c r="BH323" i="7"/>
  <c r="BG323" i="7"/>
  <c r="BE323" i="7"/>
  <c r="T323" i="7"/>
  <c r="R323" i="7"/>
  <c r="P323" i="7"/>
  <c r="BI321" i="7"/>
  <c r="BH321" i="7"/>
  <c r="BG321" i="7"/>
  <c r="BE321" i="7"/>
  <c r="T321" i="7"/>
  <c r="R321" i="7"/>
  <c r="P321" i="7"/>
  <c r="BI319" i="7"/>
  <c r="BH319" i="7"/>
  <c r="BG319" i="7"/>
  <c r="BE319" i="7"/>
  <c r="T319" i="7"/>
  <c r="R319" i="7"/>
  <c r="P319" i="7"/>
  <c r="BI316" i="7"/>
  <c r="BH316" i="7"/>
  <c r="BG316" i="7"/>
  <c r="BE316" i="7"/>
  <c r="T316" i="7"/>
  <c r="R316" i="7"/>
  <c r="P316" i="7"/>
  <c r="BI313" i="7"/>
  <c r="BH313" i="7"/>
  <c r="BG313" i="7"/>
  <c r="BE313" i="7"/>
  <c r="T313" i="7"/>
  <c r="R313" i="7"/>
  <c r="P313" i="7"/>
  <c r="BI311" i="7"/>
  <c r="BH311" i="7"/>
  <c r="BG311" i="7"/>
  <c r="BE311" i="7"/>
  <c r="T311" i="7"/>
  <c r="R311" i="7"/>
  <c r="P311" i="7"/>
  <c r="BI309" i="7"/>
  <c r="BH309" i="7"/>
  <c r="BG309" i="7"/>
  <c r="BE309" i="7"/>
  <c r="T309" i="7"/>
  <c r="R309" i="7"/>
  <c r="P309" i="7"/>
  <c r="BI306" i="7"/>
  <c r="BH306" i="7"/>
  <c r="BG306" i="7"/>
  <c r="BE306" i="7"/>
  <c r="T306" i="7"/>
  <c r="R306" i="7"/>
  <c r="P306" i="7"/>
  <c r="BI293" i="7"/>
  <c r="BH293" i="7"/>
  <c r="BG293" i="7"/>
  <c r="BE293" i="7"/>
  <c r="T293" i="7"/>
  <c r="R293" i="7"/>
  <c r="P293" i="7"/>
  <c r="BI289" i="7"/>
  <c r="BH289" i="7"/>
  <c r="BG289" i="7"/>
  <c r="BE289" i="7"/>
  <c r="T289" i="7"/>
  <c r="R289" i="7"/>
  <c r="P289" i="7"/>
  <c r="BI280" i="7"/>
  <c r="BH280" i="7"/>
  <c r="BG280" i="7"/>
  <c r="BE280" i="7"/>
  <c r="T280" i="7"/>
  <c r="R280" i="7"/>
  <c r="P280" i="7"/>
  <c r="BI277" i="7"/>
  <c r="BH277" i="7"/>
  <c r="BG277" i="7"/>
  <c r="BE277" i="7"/>
  <c r="T277" i="7"/>
  <c r="R277" i="7"/>
  <c r="P277" i="7"/>
  <c r="BI264" i="7"/>
  <c r="BH264" i="7"/>
  <c r="BG264" i="7"/>
  <c r="BE264" i="7"/>
  <c r="T264" i="7"/>
  <c r="R264" i="7"/>
  <c r="P264" i="7"/>
  <c r="BI261" i="7"/>
  <c r="BH261" i="7"/>
  <c r="BG261" i="7"/>
  <c r="BE261" i="7"/>
  <c r="T261" i="7"/>
  <c r="R261" i="7"/>
  <c r="P261" i="7"/>
  <c r="BI252" i="7"/>
  <c r="BH252" i="7"/>
  <c r="BG252" i="7"/>
  <c r="BE252" i="7"/>
  <c r="T252" i="7"/>
  <c r="R252" i="7"/>
  <c r="P252" i="7"/>
  <c r="BI249" i="7"/>
  <c r="BH249" i="7"/>
  <c r="BG249" i="7"/>
  <c r="BE249" i="7"/>
  <c r="T249" i="7"/>
  <c r="R249" i="7"/>
  <c r="P249" i="7"/>
  <c r="BI247" i="7"/>
  <c r="BH247" i="7"/>
  <c r="BG247" i="7"/>
  <c r="BE247" i="7"/>
  <c r="T247" i="7"/>
  <c r="R247" i="7"/>
  <c r="P247" i="7"/>
  <c r="BI244" i="7"/>
  <c r="BH244" i="7"/>
  <c r="BG244" i="7"/>
  <c r="BE244" i="7"/>
  <c r="T244" i="7"/>
  <c r="R244" i="7"/>
  <c r="P244" i="7"/>
  <c r="BI242" i="7"/>
  <c r="BH242" i="7"/>
  <c r="BG242" i="7"/>
  <c r="BE242" i="7"/>
  <c r="T242" i="7"/>
  <c r="R242" i="7"/>
  <c r="P242" i="7"/>
  <c r="BI228" i="7"/>
  <c r="BH228" i="7"/>
  <c r="BG228" i="7"/>
  <c r="BE228" i="7"/>
  <c r="T228" i="7"/>
  <c r="R228" i="7"/>
  <c r="P228" i="7"/>
  <c r="BI226" i="7"/>
  <c r="BH226" i="7"/>
  <c r="BG226" i="7"/>
  <c r="BE226" i="7"/>
  <c r="T226" i="7"/>
  <c r="R226" i="7"/>
  <c r="P226" i="7"/>
  <c r="BI220" i="7"/>
  <c r="BH220" i="7"/>
  <c r="BG220" i="7"/>
  <c r="BE220" i="7"/>
  <c r="T220" i="7"/>
  <c r="R220" i="7"/>
  <c r="P220" i="7"/>
  <c r="BI218" i="7"/>
  <c r="BH218" i="7"/>
  <c r="BG218" i="7"/>
  <c r="BE218" i="7"/>
  <c r="T218" i="7"/>
  <c r="R218" i="7"/>
  <c r="P218" i="7"/>
  <c r="BI211" i="7"/>
  <c r="BH211" i="7"/>
  <c r="BG211" i="7"/>
  <c r="BE211" i="7"/>
  <c r="T211" i="7"/>
  <c r="R211" i="7"/>
  <c r="P211" i="7"/>
  <c r="BI209" i="7"/>
  <c r="BH209" i="7"/>
  <c r="BG209" i="7"/>
  <c r="BE209" i="7"/>
  <c r="T209" i="7"/>
  <c r="R209" i="7"/>
  <c r="P209" i="7"/>
  <c r="BI199" i="7"/>
  <c r="BH199" i="7"/>
  <c r="BG199" i="7"/>
  <c r="BE199" i="7"/>
  <c r="T199" i="7"/>
  <c r="R199" i="7"/>
  <c r="P199" i="7"/>
  <c r="BI197" i="7"/>
  <c r="BH197" i="7"/>
  <c r="BG197" i="7"/>
  <c r="BE197" i="7"/>
  <c r="T197" i="7"/>
  <c r="R197" i="7"/>
  <c r="P197" i="7"/>
  <c r="BI192" i="7"/>
  <c r="BH192" i="7"/>
  <c r="BG192" i="7"/>
  <c r="BE192" i="7"/>
  <c r="T192" i="7"/>
  <c r="R192" i="7"/>
  <c r="P192" i="7"/>
  <c r="BI189" i="7"/>
  <c r="BH189" i="7"/>
  <c r="BG189" i="7"/>
  <c r="BE189" i="7"/>
  <c r="T189" i="7"/>
  <c r="R189" i="7"/>
  <c r="P189" i="7"/>
  <c r="BI186" i="7"/>
  <c r="BH186" i="7"/>
  <c r="BG186" i="7"/>
  <c r="BE186" i="7"/>
  <c r="T186" i="7"/>
  <c r="R186" i="7"/>
  <c r="P186" i="7"/>
  <c r="BI184" i="7"/>
  <c r="BH184" i="7"/>
  <c r="BG184" i="7"/>
  <c r="BE184" i="7"/>
  <c r="T184" i="7"/>
  <c r="R184" i="7"/>
  <c r="P184" i="7"/>
  <c r="BI181" i="7"/>
  <c r="BH181" i="7"/>
  <c r="BG181" i="7"/>
  <c r="BE181" i="7"/>
  <c r="T181" i="7"/>
  <c r="R181" i="7"/>
  <c r="P181" i="7"/>
  <c r="BI179" i="7"/>
  <c r="BH179" i="7"/>
  <c r="BG179" i="7"/>
  <c r="BE179" i="7"/>
  <c r="T179" i="7"/>
  <c r="R179" i="7"/>
  <c r="P179" i="7"/>
  <c r="BI176" i="7"/>
  <c r="BH176" i="7"/>
  <c r="BG176" i="7"/>
  <c r="BE176" i="7"/>
  <c r="T176" i="7"/>
  <c r="R176" i="7"/>
  <c r="P176" i="7"/>
  <c r="BI174" i="7"/>
  <c r="BH174" i="7"/>
  <c r="BG174" i="7"/>
  <c r="BE174" i="7"/>
  <c r="T174" i="7"/>
  <c r="R174" i="7"/>
  <c r="P174" i="7"/>
  <c r="BI169" i="7"/>
  <c r="BH169" i="7"/>
  <c r="BG169" i="7"/>
  <c r="BE169" i="7"/>
  <c r="T169" i="7"/>
  <c r="R169" i="7"/>
  <c r="P169" i="7"/>
  <c r="BI167" i="7"/>
  <c r="BH167" i="7"/>
  <c r="BG167" i="7"/>
  <c r="BE167" i="7"/>
  <c r="T167" i="7"/>
  <c r="R167" i="7"/>
  <c r="P167" i="7"/>
  <c r="BI164" i="7"/>
  <c r="BH164" i="7"/>
  <c r="BG164" i="7"/>
  <c r="BE164" i="7"/>
  <c r="T164" i="7"/>
  <c r="R164" i="7"/>
  <c r="P164" i="7"/>
  <c r="BI162" i="7"/>
  <c r="BH162" i="7"/>
  <c r="BG162" i="7"/>
  <c r="BE162" i="7"/>
  <c r="T162" i="7"/>
  <c r="R162" i="7"/>
  <c r="P162" i="7"/>
  <c r="BI159" i="7"/>
  <c r="BH159" i="7"/>
  <c r="BG159" i="7"/>
  <c r="BE159" i="7"/>
  <c r="T159" i="7"/>
  <c r="R159" i="7"/>
  <c r="P159" i="7"/>
  <c r="BI157" i="7"/>
  <c r="BH157" i="7"/>
  <c r="BG157" i="7"/>
  <c r="BE157" i="7"/>
  <c r="T157" i="7"/>
  <c r="R157" i="7"/>
  <c r="P157" i="7"/>
  <c r="BI152" i="7"/>
  <c r="BH152" i="7"/>
  <c r="BG152" i="7"/>
  <c r="BE152" i="7"/>
  <c r="T152" i="7"/>
  <c r="R152" i="7"/>
  <c r="P152" i="7"/>
  <c r="BI149" i="7"/>
  <c r="BH149" i="7"/>
  <c r="BG149" i="7"/>
  <c r="BE149" i="7"/>
  <c r="T149" i="7"/>
  <c r="R149" i="7"/>
  <c r="P149" i="7"/>
  <c r="BI147" i="7"/>
  <c r="BH147" i="7"/>
  <c r="BG147" i="7"/>
  <c r="BE147" i="7"/>
  <c r="T147" i="7"/>
  <c r="R147" i="7"/>
  <c r="P147" i="7"/>
  <c r="BI142" i="7"/>
  <c r="BH142" i="7"/>
  <c r="BG142" i="7"/>
  <c r="BE142" i="7"/>
  <c r="T142" i="7"/>
  <c r="R142" i="7"/>
  <c r="P142" i="7"/>
  <c r="BI140" i="7"/>
  <c r="BH140" i="7"/>
  <c r="BG140" i="7"/>
  <c r="BE140" i="7"/>
  <c r="T140" i="7"/>
  <c r="R140" i="7"/>
  <c r="P140" i="7"/>
  <c r="BI136" i="7"/>
  <c r="BH136" i="7"/>
  <c r="BG136" i="7"/>
  <c r="BE136" i="7"/>
  <c r="T136" i="7"/>
  <c r="R136" i="7"/>
  <c r="P136" i="7"/>
  <c r="BI134" i="7"/>
  <c r="BH134" i="7"/>
  <c r="BG134" i="7"/>
  <c r="BE134" i="7"/>
  <c r="T134" i="7"/>
  <c r="R134" i="7"/>
  <c r="P134" i="7"/>
  <c r="BI130" i="7"/>
  <c r="BH130" i="7"/>
  <c r="BG130" i="7"/>
  <c r="BE130" i="7"/>
  <c r="T130" i="7"/>
  <c r="R130" i="7"/>
  <c r="P130" i="7"/>
  <c r="BI127" i="7"/>
  <c r="BH127" i="7"/>
  <c r="BG127" i="7"/>
  <c r="BE127" i="7"/>
  <c r="T127" i="7"/>
  <c r="R127" i="7"/>
  <c r="P127" i="7"/>
  <c r="BI125" i="7"/>
  <c r="BH125" i="7"/>
  <c r="BG125" i="7"/>
  <c r="BE125" i="7"/>
  <c r="T125" i="7"/>
  <c r="R125" i="7"/>
  <c r="P125" i="7"/>
  <c r="BI121" i="7"/>
  <c r="BH121" i="7"/>
  <c r="BG121" i="7"/>
  <c r="BE121" i="7"/>
  <c r="T121" i="7"/>
  <c r="R121" i="7"/>
  <c r="P121" i="7"/>
  <c r="BI116" i="7"/>
  <c r="BH116" i="7"/>
  <c r="BG116" i="7"/>
  <c r="BE116" i="7"/>
  <c r="T116" i="7"/>
  <c r="R116" i="7"/>
  <c r="P116" i="7"/>
  <c r="BI112" i="7"/>
  <c r="BH112" i="7"/>
  <c r="BG112" i="7"/>
  <c r="BE112" i="7"/>
  <c r="T112" i="7"/>
  <c r="T111" i="7" s="1"/>
  <c r="R112" i="7"/>
  <c r="R111" i="7" s="1"/>
  <c r="P112" i="7"/>
  <c r="P111" i="7"/>
  <c r="J106" i="7"/>
  <c r="J105" i="7"/>
  <c r="F105" i="7"/>
  <c r="F103" i="7"/>
  <c r="E101" i="7"/>
  <c r="J63" i="7"/>
  <c r="J62" i="7"/>
  <c r="F62" i="7"/>
  <c r="F60" i="7"/>
  <c r="E58" i="7"/>
  <c r="J22" i="7"/>
  <c r="E22" i="7"/>
  <c r="F63" i="7"/>
  <c r="J21" i="7"/>
  <c r="J16" i="7"/>
  <c r="J103" i="7"/>
  <c r="E7" i="7"/>
  <c r="E95" i="7"/>
  <c r="J41" i="6"/>
  <c r="J40" i="6"/>
  <c r="AY61" i="1"/>
  <c r="J39" i="6"/>
  <c r="AX61" i="1" s="1"/>
  <c r="BI161" i="6"/>
  <c r="BH161" i="6"/>
  <c r="BG161" i="6"/>
  <c r="BE161" i="6"/>
  <c r="T161" i="6"/>
  <c r="T160" i="6" s="1"/>
  <c r="R161" i="6"/>
  <c r="R160" i="6" s="1"/>
  <c r="P161" i="6"/>
  <c r="P160" i="6"/>
  <c r="BI159" i="6"/>
  <c r="BH159" i="6"/>
  <c r="BG159" i="6"/>
  <c r="BE159" i="6"/>
  <c r="T159" i="6"/>
  <c r="R159" i="6"/>
  <c r="P159" i="6"/>
  <c r="BI158" i="6"/>
  <c r="BH158" i="6"/>
  <c r="BG158" i="6"/>
  <c r="BE158" i="6"/>
  <c r="T158" i="6"/>
  <c r="R158" i="6"/>
  <c r="P158" i="6"/>
  <c r="BI157" i="6"/>
  <c r="BH157" i="6"/>
  <c r="BG157" i="6"/>
  <c r="BE157" i="6"/>
  <c r="T157" i="6"/>
  <c r="R157" i="6"/>
  <c r="P157" i="6"/>
  <c r="BI156" i="6"/>
  <c r="BH156" i="6"/>
  <c r="BG156" i="6"/>
  <c r="BE156" i="6"/>
  <c r="T156" i="6"/>
  <c r="R156" i="6"/>
  <c r="P156" i="6"/>
  <c r="BI155" i="6"/>
  <c r="BH155" i="6"/>
  <c r="BG155" i="6"/>
  <c r="BE155" i="6"/>
  <c r="T155" i="6"/>
  <c r="R155" i="6"/>
  <c r="P155" i="6"/>
  <c r="BI153" i="6"/>
  <c r="BH153" i="6"/>
  <c r="BG153" i="6"/>
  <c r="BE153" i="6"/>
  <c r="T153" i="6"/>
  <c r="R153" i="6"/>
  <c r="P153" i="6"/>
  <c r="BI151" i="6"/>
  <c r="BH151" i="6"/>
  <c r="BG151" i="6"/>
  <c r="BE151" i="6"/>
  <c r="T151" i="6"/>
  <c r="R151" i="6"/>
  <c r="P151" i="6"/>
  <c r="BI150" i="6"/>
  <c r="BH150" i="6"/>
  <c r="BG150" i="6"/>
  <c r="BE150" i="6"/>
  <c r="T150" i="6"/>
  <c r="R150" i="6"/>
  <c r="P150" i="6"/>
  <c r="BI149" i="6"/>
  <c r="BH149" i="6"/>
  <c r="BG149" i="6"/>
  <c r="BE149" i="6"/>
  <c r="T149" i="6"/>
  <c r="R149" i="6"/>
  <c r="P149" i="6"/>
  <c r="BI148" i="6"/>
  <c r="BH148" i="6"/>
  <c r="BG148" i="6"/>
  <c r="BE148" i="6"/>
  <c r="T148" i="6"/>
  <c r="R148" i="6"/>
  <c r="P148" i="6"/>
  <c r="BI147" i="6"/>
  <c r="BH147" i="6"/>
  <c r="BG147" i="6"/>
  <c r="BE147" i="6"/>
  <c r="T147" i="6"/>
  <c r="R147" i="6"/>
  <c r="P147" i="6"/>
  <c r="BI146" i="6"/>
  <c r="BH146" i="6"/>
  <c r="BG146" i="6"/>
  <c r="BE146" i="6"/>
  <c r="T146" i="6"/>
  <c r="R146" i="6"/>
  <c r="P146" i="6"/>
  <c r="BI145" i="6"/>
  <c r="BH145" i="6"/>
  <c r="BG145" i="6"/>
  <c r="BE145" i="6"/>
  <c r="T145" i="6"/>
  <c r="R145" i="6"/>
  <c r="P145" i="6"/>
  <c r="BI144" i="6"/>
  <c r="BH144" i="6"/>
  <c r="BG144" i="6"/>
  <c r="BE144" i="6"/>
  <c r="T144" i="6"/>
  <c r="R144" i="6"/>
  <c r="P144" i="6"/>
  <c r="BI143" i="6"/>
  <c r="BH143" i="6"/>
  <c r="BG143" i="6"/>
  <c r="BE143" i="6"/>
  <c r="T143" i="6"/>
  <c r="R143" i="6"/>
  <c r="P143" i="6"/>
  <c r="BI142" i="6"/>
  <c r="BH142" i="6"/>
  <c r="BG142" i="6"/>
  <c r="BE142" i="6"/>
  <c r="T142" i="6"/>
  <c r="R142" i="6"/>
  <c r="P142" i="6"/>
  <c r="BI141" i="6"/>
  <c r="BH141" i="6"/>
  <c r="BG141" i="6"/>
  <c r="BE141" i="6"/>
  <c r="T141" i="6"/>
  <c r="R141" i="6"/>
  <c r="P141" i="6"/>
  <c r="BI140" i="6"/>
  <c r="BH140" i="6"/>
  <c r="BG140" i="6"/>
  <c r="BE140" i="6"/>
  <c r="T140" i="6"/>
  <c r="R140" i="6"/>
  <c r="P140" i="6"/>
  <c r="BI139" i="6"/>
  <c r="BH139" i="6"/>
  <c r="BG139" i="6"/>
  <c r="BE139" i="6"/>
  <c r="T139" i="6"/>
  <c r="R139" i="6"/>
  <c r="P139" i="6"/>
  <c r="BI138" i="6"/>
  <c r="BH138" i="6"/>
  <c r="BG138" i="6"/>
  <c r="BE138" i="6"/>
  <c r="T138" i="6"/>
  <c r="R138" i="6"/>
  <c r="P138" i="6"/>
  <c r="BI136" i="6"/>
  <c r="BH136" i="6"/>
  <c r="BG136" i="6"/>
  <c r="BE136" i="6"/>
  <c r="T136" i="6"/>
  <c r="R136" i="6"/>
  <c r="P136" i="6"/>
  <c r="BI134" i="6"/>
  <c r="BH134" i="6"/>
  <c r="BG134" i="6"/>
  <c r="BE134" i="6"/>
  <c r="T134" i="6"/>
  <c r="R134" i="6"/>
  <c r="P134" i="6"/>
  <c r="BI132" i="6"/>
  <c r="BH132" i="6"/>
  <c r="BG132" i="6"/>
  <c r="BE132" i="6"/>
  <c r="T132" i="6"/>
  <c r="R132" i="6"/>
  <c r="P132" i="6"/>
  <c r="BI130" i="6"/>
  <c r="BH130" i="6"/>
  <c r="BG130" i="6"/>
  <c r="BE130" i="6"/>
  <c r="T130" i="6"/>
  <c r="R130" i="6"/>
  <c r="P130" i="6"/>
  <c r="BI129" i="6"/>
  <c r="BH129" i="6"/>
  <c r="BG129" i="6"/>
  <c r="BE129" i="6"/>
  <c r="T129" i="6"/>
  <c r="R129" i="6"/>
  <c r="P129" i="6"/>
  <c r="BI128" i="6"/>
  <c r="BH128" i="6"/>
  <c r="BG128" i="6"/>
  <c r="BE128" i="6"/>
  <c r="T128" i="6"/>
  <c r="R128" i="6"/>
  <c r="P128" i="6"/>
  <c r="BI127" i="6"/>
  <c r="BH127" i="6"/>
  <c r="BG127" i="6"/>
  <c r="BE127" i="6"/>
  <c r="T127" i="6"/>
  <c r="R127" i="6"/>
  <c r="P127" i="6"/>
  <c r="BI126" i="6"/>
  <c r="BH126" i="6"/>
  <c r="BG126" i="6"/>
  <c r="BE126" i="6"/>
  <c r="T126" i="6"/>
  <c r="R126" i="6"/>
  <c r="P126" i="6"/>
  <c r="BI124" i="6"/>
  <c r="BH124" i="6"/>
  <c r="BG124" i="6"/>
  <c r="BE124" i="6"/>
  <c r="T124" i="6"/>
  <c r="R124" i="6"/>
  <c r="P124" i="6"/>
  <c r="BI122" i="6"/>
  <c r="BH122" i="6"/>
  <c r="BG122" i="6"/>
  <c r="BE122" i="6"/>
  <c r="T122" i="6"/>
  <c r="R122" i="6"/>
  <c r="P122" i="6"/>
  <c r="BI120" i="6"/>
  <c r="BH120" i="6"/>
  <c r="BG120" i="6"/>
  <c r="BE120" i="6"/>
  <c r="T120" i="6"/>
  <c r="R120" i="6"/>
  <c r="P120" i="6"/>
  <c r="BI119" i="6"/>
  <c r="BH119" i="6"/>
  <c r="BG119" i="6"/>
  <c r="BE119" i="6"/>
  <c r="T119" i="6"/>
  <c r="R119" i="6"/>
  <c r="P119" i="6"/>
  <c r="BI118" i="6"/>
  <c r="BH118" i="6"/>
  <c r="BG118" i="6"/>
  <c r="BE118" i="6"/>
  <c r="T118" i="6"/>
  <c r="R118" i="6"/>
  <c r="P118" i="6"/>
  <c r="BI117" i="6"/>
  <c r="BH117" i="6"/>
  <c r="BG117" i="6"/>
  <c r="BE117" i="6"/>
  <c r="T117" i="6"/>
  <c r="R117" i="6"/>
  <c r="P117" i="6"/>
  <c r="BI115" i="6"/>
  <c r="BH115" i="6"/>
  <c r="BG115" i="6"/>
  <c r="BE115" i="6"/>
  <c r="T115" i="6"/>
  <c r="R115" i="6"/>
  <c r="P115" i="6"/>
  <c r="BI114" i="6"/>
  <c r="BH114" i="6"/>
  <c r="BG114" i="6"/>
  <c r="BE114" i="6"/>
  <c r="T114" i="6"/>
  <c r="R114" i="6"/>
  <c r="P114" i="6"/>
  <c r="BI113" i="6"/>
  <c r="BH113" i="6"/>
  <c r="BG113" i="6"/>
  <c r="BE113" i="6"/>
  <c r="T113" i="6"/>
  <c r="R113" i="6"/>
  <c r="P113" i="6"/>
  <c r="BI112" i="6"/>
  <c r="BH112" i="6"/>
  <c r="BG112" i="6"/>
  <c r="BE112" i="6"/>
  <c r="T112" i="6"/>
  <c r="R112" i="6"/>
  <c r="P112" i="6"/>
  <c r="BI111" i="6"/>
  <c r="BH111" i="6"/>
  <c r="BG111" i="6"/>
  <c r="BE111" i="6"/>
  <c r="T111" i="6"/>
  <c r="R111" i="6"/>
  <c r="P111" i="6"/>
  <c r="BI109" i="6"/>
  <c r="BH109" i="6"/>
  <c r="BG109" i="6"/>
  <c r="BE109" i="6"/>
  <c r="T109" i="6"/>
  <c r="R109" i="6"/>
  <c r="P109" i="6"/>
  <c r="BI107" i="6"/>
  <c r="BH107" i="6"/>
  <c r="BG107" i="6"/>
  <c r="BE107" i="6"/>
  <c r="T107" i="6"/>
  <c r="R107" i="6"/>
  <c r="P107" i="6"/>
  <c r="BI105" i="6"/>
  <c r="BH105" i="6"/>
  <c r="BG105" i="6"/>
  <c r="BE105" i="6"/>
  <c r="T105" i="6"/>
  <c r="R105" i="6"/>
  <c r="P105" i="6"/>
  <c r="BI103" i="6"/>
  <c r="BH103" i="6"/>
  <c r="BG103" i="6"/>
  <c r="BE103" i="6"/>
  <c r="T103" i="6"/>
  <c r="R103" i="6"/>
  <c r="P103" i="6"/>
  <c r="BI101" i="6"/>
  <c r="BH101" i="6"/>
  <c r="BG101" i="6"/>
  <c r="BE101" i="6"/>
  <c r="T101" i="6"/>
  <c r="R101" i="6"/>
  <c r="P101" i="6"/>
  <c r="BI99" i="6"/>
  <c r="BH99" i="6"/>
  <c r="BG99" i="6"/>
  <c r="BE99" i="6"/>
  <c r="T99" i="6"/>
  <c r="R99" i="6"/>
  <c r="P99" i="6"/>
  <c r="BI97" i="6"/>
  <c r="BH97" i="6"/>
  <c r="BG97" i="6"/>
  <c r="BE97" i="6"/>
  <c r="T97" i="6"/>
  <c r="R97" i="6"/>
  <c r="P97" i="6"/>
  <c r="F88" i="6"/>
  <c r="E86" i="6"/>
  <c r="F60" i="6"/>
  <c r="E58" i="6"/>
  <c r="J28" i="6"/>
  <c r="E28" i="6"/>
  <c r="J63" i="6" s="1"/>
  <c r="J27" i="6"/>
  <c r="J25" i="6"/>
  <c r="E25" i="6"/>
  <c r="J62" i="6"/>
  <c r="J24" i="6"/>
  <c r="J22" i="6"/>
  <c r="E22" i="6"/>
  <c r="F91" i="6" s="1"/>
  <c r="J21" i="6"/>
  <c r="J19" i="6"/>
  <c r="E19" i="6"/>
  <c r="F62" i="6" s="1"/>
  <c r="J18" i="6"/>
  <c r="J16" i="6"/>
  <c r="J88" i="6" s="1"/>
  <c r="E7" i="6"/>
  <c r="E80" i="6" s="1"/>
  <c r="J41" i="5"/>
  <c r="J40" i="5"/>
  <c r="AY60" i="1" s="1"/>
  <c r="J39" i="5"/>
  <c r="AX60" i="1"/>
  <c r="BI244" i="5"/>
  <c r="BH244" i="5"/>
  <c r="BG244" i="5"/>
  <c r="BE244" i="5"/>
  <c r="T244" i="5"/>
  <c r="T243" i="5"/>
  <c r="R244" i="5"/>
  <c r="R243" i="5" s="1"/>
  <c r="P244" i="5"/>
  <c r="P243" i="5" s="1"/>
  <c r="BI242" i="5"/>
  <c r="BH242" i="5"/>
  <c r="BG242" i="5"/>
  <c r="BE242" i="5"/>
  <c r="T242" i="5"/>
  <c r="R242" i="5"/>
  <c r="P242" i="5"/>
  <c r="BI241" i="5"/>
  <c r="BH241" i="5"/>
  <c r="BG241" i="5"/>
  <c r="BE241" i="5"/>
  <c r="T241" i="5"/>
  <c r="R241" i="5"/>
  <c r="P241" i="5"/>
  <c r="BI240" i="5"/>
  <c r="BH240" i="5"/>
  <c r="BG240" i="5"/>
  <c r="BE240" i="5"/>
  <c r="T240" i="5"/>
  <c r="R240" i="5"/>
  <c r="P240" i="5"/>
  <c r="BI239" i="5"/>
  <c r="BH239" i="5"/>
  <c r="BG239" i="5"/>
  <c r="BE239" i="5"/>
  <c r="T239" i="5"/>
  <c r="R239" i="5"/>
  <c r="P239" i="5"/>
  <c r="BI238" i="5"/>
  <c r="BH238" i="5"/>
  <c r="BG238" i="5"/>
  <c r="BE238" i="5"/>
  <c r="T238" i="5"/>
  <c r="R238" i="5"/>
  <c r="P238" i="5"/>
  <c r="BI237" i="5"/>
  <c r="BH237" i="5"/>
  <c r="BG237" i="5"/>
  <c r="BE237" i="5"/>
  <c r="T237" i="5"/>
  <c r="R237" i="5"/>
  <c r="P237" i="5"/>
  <c r="BI236" i="5"/>
  <c r="BH236" i="5"/>
  <c r="BG236" i="5"/>
  <c r="BE236" i="5"/>
  <c r="T236" i="5"/>
  <c r="R236" i="5"/>
  <c r="P236" i="5"/>
  <c r="BI235" i="5"/>
  <c r="BH235" i="5"/>
  <c r="BG235" i="5"/>
  <c r="BE235" i="5"/>
  <c r="T235" i="5"/>
  <c r="R235" i="5"/>
  <c r="P235" i="5"/>
  <c r="BI234" i="5"/>
  <c r="BH234" i="5"/>
  <c r="BG234" i="5"/>
  <c r="BE234" i="5"/>
  <c r="T234" i="5"/>
  <c r="R234" i="5"/>
  <c r="P234" i="5"/>
  <c r="BI233" i="5"/>
  <c r="BH233" i="5"/>
  <c r="BG233" i="5"/>
  <c r="BE233" i="5"/>
  <c r="T233" i="5"/>
  <c r="R233" i="5"/>
  <c r="P233" i="5"/>
  <c r="BI232" i="5"/>
  <c r="BH232" i="5"/>
  <c r="BG232" i="5"/>
  <c r="BE232" i="5"/>
  <c r="T232" i="5"/>
  <c r="R232" i="5"/>
  <c r="P232" i="5"/>
  <c r="BI231" i="5"/>
  <c r="BH231" i="5"/>
  <c r="BG231" i="5"/>
  <c r="BE231" i="5"/>
  <c r="T231" i="5"/>
  <c r="R231" i="5"/>
  <c r="P231" i="5"/>
  <c r="BI230" i="5"/>
  <c r="BH230" i="5"/>
  <c r="BG230" i="5"/>
  <c r="BE230" i="5"/>
  <c r="T230" i="5"/>
  <c r="R230" i="5"/>
  <c r="P230" i="5"/>
  <c r="BI229" i="5"/>
  <c r="BH229" i="5"/>
  <c r="BG229" i="5"/>
  <c r="BE229" i="5"/>
  <c r="T229" i="5"/>
  <c r="R229" i="5"/>
  <c r="P229" i="5"/>
  <c r="BI228" i="5"/>
  <c r="BH228" i="5"/>
  <c r="BG228" i="5"/>
  <c r="BE228" i="5"/>
  <c r="T228" i="5"/>
  <c r="R228" i="5"/>
  <c r="P228" i="5"/>
  <c r="BI227" i="5"/>
  <c r="BH227" i="5"/>
  <c r="BG227" i="5"/>
  <c r="BE227" i="5"/>
  <c r="T227" i="5"/>
  <c r="R227" i="5"/>
  <c r="P227" i="5"/>
  <c r="BI226" i="5"/>
  <c r="BH226" i="5"/>
  <c r="BG226" i="5"/>
  <c r="BE226" i="5"/>
  <c r="T226" i="5"/>
  <c r="R226" i="5"/>
  <c r="P226" i="5"/>
  <c r="BI225" i="5"/>
  <c r="BH225" i="5"/>
  <c r="BG225" i="5"/>
  <c r="BE225" i="5"/>
  <c r="T225" i="5"/>
  <c r="R225" i="5"/>
  <c r="P225" i="5"/>
  <c r="BI224" i="5"/>
  <c r="BH224" i="5"/>
  <c r="BG224" i="5"/>
  <c r="BE224" i="5"/>
  <c r="T224" i="5"/>
  <c r="R224" i="5"/>
  <c r="P224" i="5"/>
  <c r="BI223" i="5"/>
  <c r="BH223" i="5"/>
  <c r="BG223" i="5"/>
  <c r="BE223" i="5"/>
  <c r="T223" i="5"/>
  <c r="R223" i="5"/>
  <c r="P223" i="5"/>
  <c r="BI222" i="5"/>
  <c r="BH222" i="5"/>
  <c r="BG222" i="5"/>
  <c r="BE222" i="5"/>
  <c r="T222" i="5"/>
  <c r="R222" i="5"/>
  <c r="P222" i="5"/>
  <c r="BI221" i="5"/>
  <c r="BH221" i="5"/>
  <c r="BG221" i="5"/>
  <c r="BE221" i="5"/>
  <c r="T221" i="5"/>
  <c r="R221" i="5"/>
  <c r="P221" i="5"/>
  <c r="BI220" i="5"/>
  <c r="BH220" i="5"/>
  <c r="BG220" i="5"/>
  <c r="BE220" i="5"/>
  <c r="T220" i="5"/>
  <c r="R220" i="5"/>
  <c r="P220" i="5"/>
  <c r="BI219" i="5"/>
  <c r="BH219" i="5"/>
  <c r="BG219" i="5"/>
  <c r="BE219" i="5"/>
  <c r="T219" i="5"/>
  <c r="R219" i="5"/>
  <c r="P219" i="5"/>
  <c r="BI218" i="5"/>
  <c r="BH218" i="5"/>
  <c r="BG218" i="5"/>
  <c r="BE218" i="5"/>
  <c r="T218" i="5"/>
  <c r="R218" i="5"/>
  <c r="P218" i="5"/>
  <c r="BI217" i="5"/>
  <c r="BH217" i="5"/>
  <c r="BG217" i="5"/>
  <c r="BE217" i="5"/>
  <c r="T217" i="5"/>
  <c r="R217" i="5"/>
  <c r="P217" i="5"/>
  <c r="BI216" i="5"/>
  <c r="BH216" i="5"/>
  <c r="BG216" i="5"/>
  <c r="BE216" i="5"/>
  <c r="T216" i="5"/>
  <c r="R216" i="5"/>
  <c r="P216" i="5"/>
  <c r="BI215" i="5"/>
  <c r="BH215" i="5"/>
  <c r="BG215" i="5"/>
  <c r="BE215" i="5"/>
  <c r="T215" i="5"/>
  <c r="R215" i="5"/>
  <c r="P215" i="5"/>
  <c r="BI214" i="5"/>
  <c r="BH214" i="5"/>
  <c r="BG214" i="5"/>
  <c r="BE214" i="5"/>
  <c r="T214" i="5"/>
  <c r="R214" i="5"/>
  <c r="P214" i="5"/>
  <c r="BI213" i="5"/>
  <c r="BH213" i="5"/>
  <c r="BG213" i="5"/>
  <c r="BE213" i="5"/>
  <c r="T213" i="5"/>
  <c r="R213" i="5"/>
  <c r="P213" i="5"/>
  <c r="BI212" i="5"/>
  <c r="BH212" i="5"/>
  <c r="BG212" i="5"/>
  <c r="BE212" i="5"/>
  <c r="T212" i="5"/>
  <c r="R212" i="5"/>
  <c r="P212" i="5"/>
  <c r="BI211" i="5"/>
  <c r="BH211" i="5"/>
  <c r="BG211" i="5"/>
  <c r="BE211" i="5"/>
  <c r="T211" i="5"/>
  <c r="R211" i="5"/>
  <c r="P211" i="5"/>
  <c r="BI210" i="5"/>
  <c r="BH210" i="5"/>
  <c r="BG210" i="5"/>
  <c r="BE210" i="5"/>
  <c r="T210" i="5"/>
  <c r="R210" i="5"/>
  <c r="P210" i="5"/>
  <c r="BI209" i="5"/>
  <c r="BH209" i="5"/>
  <c r="BG209" i="5"/>
  <c r="BE209" i="5"/>
  <c r="T209" i="5"/>
  <c r="R209" i="5"/>
  <c r="P209" i="5"/>
  <c r="BI208" i="5"/>
  <c r="BH208" i="5"/>
  <c r="BG208" i="5"/>
  <c r="BE208" i="5"/>
  <c r="T208" i="5"/>
  <c r="R208" i="5"/>
  <c r="P208" i="5"/>
  <c r="BI207" i="5"/>
  <c r="BH207" i="5"/>
  <c r="BG207" i="5"/>
  <c r="BE207" i="5"/>
  <c r="T207" i="5"/>
  <c r="R207" i="5"/>
  <c r="P207" i="5"/>
  <c r="BI206" i="5"/>
  <c r="BH206" i="5"/>
  <c r="BG206" i="5"/>
  <c r="BE206" i="5"/>
  <c r="T206" i="5"/>
  <c r="R206" i="5"/>
  <c r="P206" i="5"/>
  <c r="BI205" i="5"/>
  <c r="BH205" i="5"/>
  <c r="BG205" i="5"/>
  <c r="BE205" i="5"/>
  <c r="T205" i="5"/>
  <c r="R205" i="5"/>
  <c r="P205" i="5"/>
  <c r="BI204" i="5"/>
  <c r="BH204" i="5"/>
  <c r="BG204" i="5"/>
  <c r="BE204" i="5"/>
  <c r="T204" i="5"/>
  <c r="R204" i="5"/>
  <c r="P204" i="5"/>
  <c r="BI203" i="5"/>
  <c r="BH203" i="5"/>
  <c r="BG203" i="5"/>
  <c r="BE203" i="5"/>
  <c r="T203" i="5"/>
  <c r="R203" i="5"/>
  <c r="P203" i="5"/>
  <c r="BI202" i="5"/>
  <c r="BH202" i="5"/>
  <c r="BG202" i="5"/>
  <c r="BE202" i="5"/>
  <c r="T202" i="5"/>
  <c r="R202" i="5"/>
  <c r="P202" i="5"/>
  <c r="BI200" i="5"/>
  <c r="BH200" i="5"/>
  <c r="BG200" i="5"/>
  <c r="BE200" i="5"/>
  <c r="T200" i="5"/>
  <c r="R200" i="5"/>
  <c r="P200" i="5"/>
  <c r="BI199" i="5"/>
  <c r="BH199" i="5"/>
  <c r="BG199" i="5"/>
  <c r="BE199" i="5"/>
  <c r="T199" i="5"/>
  <c r="R199" i="5"/>
  <c r="P199" i="5"/>
  <c r="BI198" i="5"/>
  <c r="BH198" i="5"/>
  <c r="BG198" i="5"/>
  <c r="BE198" i="5"/>
  <c r="T198" i="5"/>
  <c r="R198" i="5"/>
  <c r="P198" i="5"/>
  <c r="BI197" i="5"/>
  <c r="BH197" i="5"/>
  <c r="BG197" i="5"/>
  <c r="BE197" i="5"/>
  <c r="T197" i="5"/>
  <c r="R197" i="5"/>
  <c r="P197" i="5"/>
  <c r="BI196" i="5"/>
  <c r="BH196" i="5"/>
  <c r="BG196" i="5"/>
  <c r="BE196" i="5"/>
  <c r="T196" i="5"/>
  <c r="R196" i="5"/>
  <c r="P196" i="5"/>
  <c r="BI195" i="5"/>
  <c r="BH195" i="5"/>
  <c r="BG195" i="5"/>
  <c r="BE195" i="5"/>
  <c r="T195" i="5"/>
  <c r="R195" i="5"/>
  <c r="P195" i="5"/>
  <c r="BI194" i="5"/>
  <c r="BH194" i="5"/>
  <c r="BG194" i="5"/>
  <c r="BE194" i="5"/>
  <c r="T194" i="5"/>
  <c r="R194" i="5"/>
  <c r="P194" i="5"/>
  <c r="BI193" i="5"/>
  <c r="BH193" i="5"/>
  <c r="BG193" i="5"/>
  <c r="BE193" i="5"/>
  <c r="T193" i="5"/>
  <c r="R193" i="5"/>
  <c r="P193" i="5"/>
  <c r="BI192" i="5"/>
  <c r="BH192" i="5"/>
  <c r="BG192" i="5"/>
  <c r="BE192" i="5"/>
  <c r="T192" i="5"/>
  <c r="R192" i="5"/>
  <c r="P192" i="5"/>
  <c r="BI191" i="5"/>
  <c r="BH191" i="5"/>
  <c r="BG191" i="5"/>
  <c r="BE191" i="5"/>
  <c r="T191" i="5"/>
  <c r="R191" i="5"/>
  <c r="P191" i="5"/>
  <c r="BI190" i="5"/>
  <c r="BH190" i="5"/>
  <c r="BG190" i="5"/>
  <c r="BE190" i="5"/>
  <c r="T190" i="5"/>
  <c r="R190" i="5"/>
  <c r="P190" i="5"/>
  <c r="BI188" i="5"/>
  <c r="BH188" i="5"/>
  <c r="BG188" i="5"/>
  <c r="BE188" i="5"/>
  <c r="T188" i="5"/>
  <c r="R188" i="5"/>
  <c r="P188" i="5"/>
  <c r="BI187" i="5"/>
  <c r="BH187" i="5"/>
  <c r="BG187" i="5"/>
  <c r="BE187" i="5"/>
  <c r="T187" i="5"/>
  <c r="R187" i="5"/>
  <c r="P187" i="5"/>
  <c r="BI186" i="5"/>
  <c r="BH186" i="5"/>
  <c r="BG186" i="5"/>
  <c r="BE186" i="5"/>
  <c r="T186" i="5"/>
  <c r="R186" i="5"/>
  <c r="P186" i="5"/>
  <c r="BI185" i="5"/>
  <c r="BH185" i="5"/>
  <c r="BG185" i="5"/>
  <c r="BE185" i="5"/>
  <c r="T185" i="5"/>
  <c r="R185" i="5"/>
  <c r="P185" i="5"/>
  <c r="BI184" i="5"/>
  <c r="BH184" i="5"/>
  <c r="BG184" i="5"/>
  <c r="BE184" i="5"/>
  <c r="T184" i="5"/>
  <c r="R184" i="5"/>
  <c r="P184" i="5"/>
  <c r="BI183" i="5"/>
  <c r="BH183" i="5"/>
  <c r="BG183" i="5"/>
  <c r="BE183" i="5"/>
  <c r="T183" i="5"/>
  <c r="R183" i="5"/>
  <c r="P183" i="5"/>
  <c r="BI182" i="5"/>
  <c r="BH182" i="5"/>
  <c r="BG182" i="5"/>
  <c r="BE182" i="5"/>
  <c r="T182" i="5"/>
  <c r="R182" i="5"/>
  <c r="P182" i="5"/>
  <c r="BI181" i="5"/>
  <c r="BH181" i="5"/>
  <c r="BG181" i="5"/>
  <c r="BE181" i="5"/>
  <c r="T181" i="5"/>
  <c r="R181" i="5"/>
  <c r="P181" i="5"/>
  <c r="BI180" i="5"/>
  <c r="BH180" i="5"/>
  <c r="BG180" i="5"/>
  <c r="BE180" i="5"/>
  <c r="T180" i="5"/>
  <c r="R180" i="5"/>
  <c r="P180" i="5"/>
  <c r="BI179" i="5"/>
  <c r="BH179" i="5"/>
  <c r="BG179" i="5"/>
  <c r="BE179" i="5"/>
  <c r="T179" i="5"/>
  <c r="R179" i="5"/>
  <c r="P179" i="5"/>
  <c r="BI178" i="5"/>
  <c r="BH178" i="5"/>
  <c r="BG178" i="5"/>
  <c r="BE178" i="5"/>
  <c r="T178" i="5"/>
  <c r="R178" i="5"/>
  <c r="P178" i="5"/>
  <c r="BI177" i="5"/>
  <c r="BH177" i="5"/>
  <c r="BG177" i="5"/>
  <c r="BE177" i="5"/>
  <c r="T177" i="5"/>
  <c r="R177" i="5"/>
  <c r="P177" i="5"/>
  <c r="BI176" i="5"/>
  <c r="BH176" i="5"/>
  <c r="BG176" i="5"/>
  <c r="BE176" i="5"/>
  <c r="T176" i="5"/>
  <c r="R176" i="5"/>
  <c r="P176" i="5"/>
  <c r="BI175" i="5"/>
  <c r="BH175" i="5"/>
  <c r="BG175" i="5"/>
  <c r="BE175" i="5"/>
  <c r="T175" i="5"/>
  <c r="R175" i="5"/>
  <c r="P175" i="5"/>
  <c r="BI174" i="5"/>
  <c r="BH174" i="5"/>
  <c r="BG174" i="5"/>
  <c r="BE174" i="5"/>
  <c r="T174" i="5"/>
  <c r="R174" i="5"/>
  <c r="P174" i="5"/>
  <c r="BI173" i="5"/>
  <c r="BH173" i="5"/>
  <c r="BG173" i="5"/>
  <c r="BE173" i="5"/>
  <c r="T173" i="5"/>
  <c r="R173" i="5"/>
  <c r="P173" i="5"/>
  <c r="BI172" i="5"/>
  <c r="BH172" i="5"/>
  <c r="BG172" i="5"/>
  <c r="BE172" i="5"/>
  <c r="T172" i="5"/>
  <c r="R172" i="5"/>
  <c r="P172" i="5"/>
  <c r="BI171" i="5"/>
  <c r="BH171" i="5"/>
  <c r="BG171" i="5"/>
  <c r="BE171" i="5"/>
  <c r="T171" i="5"/>
  <c r="R171" i="5"/>
  <c r="P171" i="5"/>
  <c r="BI170" i="5"/>
  <c r="BH170" i="5"/>
  <c r="BG170" i="5"/>
  <c r="BE170" i="5"/>
  <c r="T170" i="5"/>
  <c r="R170" i="5"/>
  <c r="P170" i="5"/>
  <c r="BI169" i="5"/>
  <c r="BH169" i="5"/>
  <c r="BG169" i="5"/>
  <c r="BE169" i="5"/>
  <c r="T169" i="5"/>
  <c r="R169" i="5"/>
  <c r="P169" i="5"/>
  <c r="BI168" i="5"/>
  <c r="BH168" i="5"/>
  <c r="BG168" i="5"/>
  <c r="BE168" i="5"/>
  <c r="T168" i="5"/>
  <c r="R168" i="5"/>
  <c r="P168" i="5"/>
  <c r="BI167" i="5"/>
  <c r="BH167" i="5"/>
  <c r="BG167" i="5"/>
  <c r="BE167" i="5"/>
  <c r="T167" i="5"/>
  <c r="R167" i="5"/>
  <c r="P167" i="5"/>
  <c r="BI166" i="5"/>
  <c r="BH166" i="5"/>
  <c r="BG166" i="5"/>
  <c r="BE166" i="5"/>
  <c r="T166" i="5"/>
  <c r="R166" i="5"/>
  <c r="P166" i="5"/>
  <c r="BI165" i="5"/>
  <c r="BH165" i="5"/>
  <c r="BG165" i="5"/>
  <c r="BE165" i="5"/>
  <c r="T165" i="5"/>
  <c r="R165" i="5"/>
  <c r="P165" i="5"/>
  <c r="BI164" i="5"/>
  <c r="BH164" i="5"/>
  <c r="BG164" i="5"/>
  <c r="BE164" i="5"/>
  <c r="T164" i="5"/>
  <c r="R164" i="5"/>
  <c r="P164" i="5"/>
  <c r="BI163" i="5"/>
  <c r="BH163" i="5"/>
  <c r="BG163" i="5"/>
  <c r="BE163" i="5"/>
  <c r="T163" i="5"/>
  <c r="R163" i="5"/>
  <c r="P163" i="5"/>
  <c r="BI162" i="5"/>
  <c r="BH162" i="5"/>
  <c r="BG162" i="5"/>
  <c r="BE162" i="5"/>
  <c r="T162" i="5"/>
  <c r="R162" i="5"/>
  <c r="P162" i="5"/>
  <c r="BI161" i="5"/>
  <c r="BH161" i="5"/>
  <c r="BG161" i="5"/>
  <c r="BE161" i="5"/>
  <c r="T161" i="5"/>
  <c r="R161" i="5"/>
  <c r="P161" i="5"/>
  <c r="BI160" i="5"/>
  <c r="BH160" i="5"/>
  <c r="BG160" i="5"/>
  <c r="BE160" i="5"/>
  <c r="T160" i="5"/>
  <c r="R160" i="5"/>
  <c r="P160" i="5"/>
  <c r="BI159" i="5"/>
  <c r="BH159" i="5"/>
  <c r="BG159" i="5"/>
  <c r="BE159" i="5"/>
  <c r="T159" i="5"/>
  <c r="R159" i="5"/>
  <c r="P159" i="5"/>
  <c r="BI158" i="5"/>
  <c r="BH158" i="5"/>
  <c r="BG158" i="5"/>
  <c r="BE158" i="5"/>
  <c r="T158" i="5"/>
  <c r="R158" i="5"/>
  <c r="P158" i="5"/>
  <c r="BI157" i="5"/>
  <c r="BH157" i="5"/>
  <c r="BG157" i="5"/>
  <c r="BE157" i="5"/>
  <c r="T157" i="5"/>
  <c r="R157" i="5"/>
  <c r="P157" i="5"/>
  <c r="BI156" i="5"/>
  <c r="BH156" i="5"/>
  <c r="BG156" i="5"/>
  <c r="BE156" i="5"/>
  <c r="T156" i="5"/>
  <c r="R156" i="5"/>
  <c r="P156" i="5"/>
  <c r="BI155" i="5"/>
  <c r="BH155" i="5"/>
  <c r="BG155" i="5"/>
  <c r="BE155" i="5"/>
  <c r="T155" i="5"/>
  <c r="R155" i="5"/>
  <c r="P155" i="5"/>
  <c r="BI154" i="5"/>
  <c r="BH154" i="5"/>
  <c r="BG154" i="5"/>
  <c r="BE154" i="5"/>
  <c r="T154" i="5"/>
  <c r="R154" i="5"/>
  <c r="P154" i="5"/>
  <c r="BI153" i="5"/>
  <c r="BH153" i="5"/>
  <c r="BG153" i="5"/>
  <c r="BE153" i="5"/>
  <c r="T153" i="5"/>
  <c r="R153" i="5"/>
  <c r="P153" i="5"/>
  <c r="BI152" i="5"/>
  <c r="BH152" i="5"/>
  <c r="BG152" i="5"/>
  <c r="BE152" i="5"/>
  <c r="T152" i="5"/>
  <c r="R152" i="5"/>
  <c r="P152" i="5"/>
  <c r="BI151" i="5"/>
  <c r="BH151" i="5"/>
  <c r="BG151" i="5"/>
  <c r="BE151" i="5"/>
  <c r="T151" i="5"/>
  <c r="R151" i="5"/>
  <c r="P151" i="5"/>
  <c r="BI150" i="5"/>
  <c r="BH150" i="5"/>
  <c r="BG150" i="5"/>
  <c r="BE150" i="5"/>
  <c r="T150" i="5"/>
  <c r="R150" i="5"/>
  <c r="P150" i="5"/>
  <c r="BI149" i="5"/>
  <c r="BH149" i="5"/>
  <c r="BG149" i="5"/>
  <c r="BE149" i="5"/>
  <c r="T149" i="5"/>
  <c r="R149" i="5"/>
  <c r="P149" i="5"/>
  <c r="BI148" i="5"/>
  <c r="BH148" i="5"/>
  <c r="BG148" i="5"/>
  <c r="BE148" i="5"/>
  <c r="T148" i="5"/>
  <c r="R148" i="5"/>
  <c r="P148" i="5"/>
  <c r="BI147" i="5"/>
  <c r="BH147" i="5"/>
  <c r="BG147" i="5"/>
  <c r="BE147" i="5"/>
  <c r="T147" i="5"/>
  <c r="R147" i="5"/>
  <c r="P147" i="5"/>
  <c r="BI146" i="5"/>
  <c r="BH146" i="5"/>
  <c r="BG146" i="5"/>
  <c r="BE146" i="5"/>
  <c r="T146" i="5"/>
  <c r="R146" i="5"/>
  <c r="P146" i="5"/>
  <c r="BI145" i="5"/>
  <c r="BH145" i="5"/>
  <c r="BG145" i="5"/>
  <c r="BE145" i="5"/>
  <c r="T145" i="5"/>
  <c r="R145" i="5"/>
  <c r="P145" i="5"/>
  <c r="BI143" i="5"/>
  <c r="BH143" i="5"/>
  <c r="BG143" i="5"/>
  <c r="BE143" i="5"/>
  <c r="T143" i="5"/>
  <c r="R143" i="5"/>
  <c r="P143" i="5"/>
  <c r="BI142" i="5"/>
  <c r="BH142" i="5"/>
  <c r="BG142" i="5"/>
  <c r="BE142" i="5"/>
  <c r="T142" i="5"/>
  <c r="R142" i="5"/>
  <c r="P142" i="5"/>
  <c r="BI141" i="5"/>
  <c r="BH141" i="5"/>
  <c r="BG141" i="5"/>
  <c r="BE141" i="5"/>
  <c r="T141" i="5"/>
  <c r="R141" i="5"/>
  <c r="P141" i="5"/>
  <c r="BI140" i="5"/>
  <c r="BH140" i="5"/>
  <c r="BG140" i="5"/>
  <c r="BE140" i="5"/>
  <c r="T140" i="5"/>
  <c r="R140" i="5"/>
  <c r="P140" i="5"/>
  <c r="BI139" i="5"/>
  <c r="BH139" i="5"/>
  <c r="BG139" i="5"/>
  <c r="BE139" i="5"/>
  <c r="T139" i="5"/>
  <c r="R139" i="5"/>
  <c r="P139" i="5"/>
  <c r="BI138" i="5"/>
  <c r="BH138" i="5"/>
  <c r="BG138" i="5"/>
  <c r="BE138" i="5"/>
  <c r="T138" i="5"/>
  <c r="R138" i="5"/>
  <c r="P138" i="5"/>
  <c r="BI137" i="5"/>
  <c r="BH137" i="5"/>
  <c r="BG137" i="5"/>
  <c r="BE137" i="5"/>
  <c r="T137" i="5"/>
  <c r="R137" i="5"/>
  <c r="P137" i="5"/>
  <c r="BI136" i="5"/>
  <c r="BH136" i="5"/>
  <c r="BG136" i="5"/>
  <c r="BE136" i="5"/>
  <c r="T136" i="5"/>
  <c r="R136" i="5"/>
  <c r="P136" i="5"/>
  <c r="BI135" i="5"/>
  <c r="BH135" i="5"/>
  <c r="BG135" i="5"/>
  <c r="BE135" i="5"/>
  <c r="T135" i="5"/>
  <c r="R135" i="5"/>
  <c r="P135" i="5"/>
  <c r="BI134" i="5"/>
  <c r="BH134" i="5"/>
  <c r="BG134" i="5"/>
  <c r="BE134" i="5"/>
  <c r="T134" i="5"/>
  <c r="R134" i="5"/>
  <c r="P134" i="5"/>
  <c r="BI133" i="5"/>
  <c r="BH133" i="5"/>
  <c r="BG133" i="5"/>
  <c r="BE133" i="5"/>
  <c r="T133" i="5"/>
  <c r="R133" i="5"/>
  <c r="P133" i="5"/>
  <c r="BI132" i="5"/>
  <c r="BH132" i="5"/>
  <c r="BG132" i="5"/>
  <c r="BE132" i="5"/>
  <c r="T132" i="5"/>
  <c r="R132" i="5"/>
  <c r="P132" i="5"/>
  <c r="BI131" i="5"/>
  <c r="BH131" i="5"/>
  <c r="BG131" i="5"/>
  <c r="BE131" i="5"/>
  <c r="T131" i="5"/>
  <c r="R131" i="5"/>
  <c r="P131" i="5"/>
  <c r="BI130" i="5"/>
  <c r="BH130" i="5"/>
  <c r="BG130" i="5"/>
  <c r="BE130" i="5"/>
  <c r="T130" i="5"/>
  <c r="R130" i="5"/>
  <c r="P130" i="5"/>
  <c r="BI128" i="5"/>
  <c r="BH128" i="5"/>
  <c r="BG128" i="5"/>
  <c r="BE128" i="5"/>
  <c r="T128" i="5"/>
  <c r="R128" i="5"/>
  <c r="P128" i="5"/>
  <c r="BI127" i="5"/>
  <c r="BH127" i="5"/>
  <c r="BG127" i="5"/>
  <c r="BE127" i="5"/>
  <c r="T127" i="5"/>
  <c r="R127" i="5"/>
  <c r="P127" i="5"/>
  <c r="BI126" i="5"/>
  <c r="BH126" i="5"/>
  <c r="BG126" i="5"/>
  <c r="BE126" i="5"/>
  <c r="T126" i="5"/>
  <c r="R126" i="5"/>
  <c r="P126" i="5"/>
  <c r="BI125" i="5"/>
  <c r="BH125" i="5"/>
  <c r="BG125" i="5"/>
  <c r="BE125" i="5"/>
  <c r="T125" i="5"/>
  <c r="R125" i="5"/>
  <c r="P125" i="5"/>
  <c r="BI124" i="5"/>
  <c r="BH124" i="5"/>
  <c r="BG124" i="5"/>
  <c r="BE124" i="5"/>
  <c r="T124" i="5"/>
  <c r="R124" i="5"/>
  <c r="P124" i="5"/>
  <c r="BI123" i="5"/>
  <c r="BH123" i="5"/>
  <c r="BG123" i="5"/>
  <c r="BE123" i="5"/>
  <c r="T123" i="5"/>
  <c r="R123" i="5"/>
  <c r="P123" i="5"/>
  <c r="BI122" i="5"/>
  <c r="BH122" i="5"/>
  <c r="BG122" i="5"/>
  <c r="BE122" i="5"/>
  <c r="T122" i="5"/>
  <c r="R122" i="5"/>
  <c r="P122" i="5"/>
  <c r="BI121" i="5"/>
  <c r="BH121" i="5"/>
  <c r="BG121" i="5"/>
  <c r="BE121" i="5"/>
  <c r="T121" i="5"/>
  <c r="R121" i="5"/>
  <c r="P121" i="5"/>
  <c r="BI120" i="5"/>
  <c r="BH120" i="5"/>
  <c r="BG120" i="5"/>
  <c r="BE120" i="5"/>
  <c r="T120" i="5"/>
  <c r="R120" i="5"/>
  <c r="P120" i="5"/>
  <c r="BI119" i="5"/>
  <c r="BH119" i="5"/>
  <c r="BG119" i="5"/>
  <c r="BE119" i="5"/>
  <c r="T119" i="5"/>
  <c r="R119" i="5"/>
  <c r="P119" i="5"/>
  <c r="BI118" i="5"/>
  <c r="BH118" i="5"/>
  <c r="BG118" i="5"/>
  <c r="BE118" i="5"/>
  <c r="T118" i="5"/>
  <c r="R118" i="5"/>
  <c r="P118" i="5"/>
  <c r="BI117" i="5"/>
  <c r="BH117" i="5"/>
  <c r="BG117" i="5"/>
  <c r="BE117" i="5"/>
  <c r="T117" i="5"/>
  <c r="R117" i="5"/>
  <c r="P117" i="5"/>
  <c r="BI116" i="5"/>
  <c r="BH116" i="5"/>
  <c r="BG116" i="5"/>
  <c r="BE116" i="5"/>
  <c r="T116" i="5"/>
  <c r="R116" i="5"/>
  <c r="P116" i="5"/>
  <c r="BI115" i="5"/>
  <c r="BH115" i="5"/>
  <c r="BG115" i="5"/>
  <c r="BE115" i="5"/>
  <c r="T115" i="5"/>
  <c r="R115" i="5"/>
  <c r="P115" i="5"/>
  <c r="BI114" i="5"/>
  <c r="BH114" i="5"/>
  <c r="BG114" i="5"/>
  <c r="BE114" i="5"/>
  <c r="T114" i="5"/>
  <c r="R114" i="5"/>
  <c r="P114" i="5"/>
  <c r="BI113" i="5"/>
  <c r="BH113" i="5"/>
  <c r="BG113" i="5"/>
  <c r="BE113" i="5"/>
  <c r="T113" i="5"/>
  <c r="R113" i="5"/>
  <c r="P113" i="5"/>
  <c r="BI112" i="5"/>
  <c r="BH112" i="5"/>
  <c r="BG112" i="5"/>
  <c r="BE112" i="5"/>
  <c r="T112" i="5"/>
  <c r="R112" i="5"/>
  <c r="P112" i="5"/>
  <c r="BI111" i="5"/>
  <c r="BH111" i="5"/>
  <c r="BG111" i="5"/>
  <c r="BE111" i="5"/>
  <c r="T111" i="5"/>
  <c r="R111" i="5"/>
  <c r="P111" i="5"/>
  <c r="BI110" i="5"/>
  <c r="BH110" i="5"/>
  <c r="BG110" i="5"/>
  <c r="BE110" i="5"/>
  <c r="T110" i="5"/>
  <c r="R110" i="5"/>
  <c r="P110" i="5"/>
  <c r="BI108" i="5"/>
  <c r="BH108" i="5"/>
  <c r="BG108" i="5"/>
  <c r="BE108" i="5"/>
  <c r="T108" i="5"/>
  <c r="R108" i="5"/>
  <c r="P108" i="5"/>
  <c r="BI107" i="5"/>
  <c r="BH107" i="5"/>
  <c r="BG107" i="5"/>
  <c r="BE107" i="5"/>
  <c r="T107" i="5"/>
  <c r="R107" i="5"/>
  <c r="P107" i="5"/>
  <c r="BI106" i="5"/>
  <c r="BH106" i="5"/>
  <c r="BG106" i="5"/>
  <c r="BE106" i="5"/>
  <c r="T106" i="5"/>
  <c r="R106" i="5"/>
  <c r="P106" i="5"/>
  <c r="BI105" i="5"/>
  <c r="BH105" i="5"/>
  <c r="BG105" i="5"/>
  <c r="BE105" i="5"/>
  <c r="T105" i="5"/>
  <c r="R105" i="5"/>
  <c r="P105" i="5"/>
  <c r="BI104" i="5"/>
  <c r="BH104" i="5"/>
  <c r="BG104" i="5"/>
  <c r="BE104" i="5"/>
  <c r="T104" i="5"/>
  <c r="R104" i="5"/>
  <c r="P104" i="5"/>
  <c r="BI103" i="5"/>
  <c r="BH103" i="5"/>
  <c r="BG103" i="5"/>
  <c r="BE103" i="5"/>
  <c r="T103" i="5"/>
  <c r="R103" i="5"/>
  <c r="P103" i="5"/>
  <c r="BI102" i="5"/>
  <c r="BH102" i="5"/>
  <c r="BG102" i="5"/>
  <c r="BE102" i="5"/>
  <c r="T102" i="5"/>
  <c r="R102" i="5"/>
  <c r="P102" i="5"/>
  <c r="F93" i="5"/>
  <c r="E91" i="5"/>
  <c r="F60" i="5"/>
  <c r="E58" i="5"/>
  <c r="J28" i="5"/>
  <c r="E28" i="5"/>
  <c r="J96" i="5"/>
  <c r="J27" i="5"/>
  <c r="J25" i="5"/>
  <c r="E25" i="5"/>
  <c r="J62" i="5" s="1"/>
  <c r="J24" i="5"/>
  <c r="J22" i="5"/>
  <c r="E22" i="5"/>
  <c r="F96" i="5" s="1"/>
  <c r="J21" i="5"/>
  <c r="J19" i="5"/>
  <c r="E19" i="5"/>
  <c r="F95" i="5"/>
  <c r="J18" i="5"/>
  <c r="J16" i="5"/>
  <c r="J60" i="5"/>
  <c r="E7" i="5"/>
  <c r="E85" i="5" s="1"/>
  <c r="J41" i="4"/>
  <c r="J40" i="4"/>
  <c r="AY59" i="1" s="1"/>
  <c r="J39" i="4"/>
  <c r="AX59" i="1" s="1"/>
  <c r="BI228" i="4"/>
  <c r="BH228" i="4"/>
  <c r="BG228" i="4"/>
  <c r="BE228" i="4"/>
  <c r="T228" i="4"/>
  <c r="T227" i="4"/>
  <c r="R228" i="4"/>
  <c r="R227" i="4"/>
  <c r="P228" i="4"/>
  <c r="P227" i="4" s="1"/>
  <c r="BI225" i="4"/>
  <c r="BH225" i="4"/>
  <c r="BG225" i="4"/>
  <c r="BE225" i="4"/>
  <c r="T225" i="4"/>
  <c r="R225" i="4"/>
  <c r="P225" i="4"/>
  <c r="BI223" i="4"/>
  <c r="BH223" i="4"/>
  <c r="BG223" i="4"/>
  <c r="BE223" i="4"/>
  <c r="T223" i="4"/>
  <c r="R223" i="4"/>
  <c r="P223" i="4"/>
  <c r="BI221" i="4"/>
  <c r="BH221" i="4"/>
  <c r="BG221" i="4"/>
  <c r="BE221" i="4"/>
  <c r="T221" i="4"/>
  <c r="R221" i="4"/>
  <c r="P221" i="4"/>
  <c r="BI219" i="4"/>
  <c r="BH219" i="4"/>
  <c r="BG219" i="4"/>
  <c r="BE219" i="4"/>
  <c r="T219" i="4"/>
  <c r="R219" i="4"/>
  <c r="P219" i="4"/>
  <c r="BI217" i="4"/>
  <c r="BH217" i="4"/>
  <c r="BG217" i="4"/>
  <c r="BE217" i="4"/>
  <c r="T217" i="4"/>
  <c r="R217" i="4"/>
  <c r="P217" i="4"/>
  <c r="BI215" i="4"/>
  <c r="BH215" i="4"/>
  <c r="BG215" i="4"/>
  <c r="BE215" i="4"/>
  <c r="T215" i="4"/>
  <c r="R215" i="4"/>
  <c r="P215" i="4"/>
  <c r="BI213" i="4"/>
  <c r="BH213" i="4"/>
  <c r="BG213" i="4"/>
  <c r="BE213" i="4"/>
  <c r="T213" i="4"/>
  <c r="R213" i="4"/>
  <c r="P213" i="4"/>
  <c r="BI211" i="4"/>
  <c r="BH211" i="4"/>
  <c r="BG211" i="4"/>
  <c r="BE211" i="4"/>
  <c r="T211" i="4"/>
  <c r="R211" i="4"/>
  <c r="P211" i="4"/>
  <c r="BI209" i="4"/>
  <c r="BH209" i="4"/>
  <c r="BG209" i="4"/>
  <c r="BE209" i="4"/>
  <c r="T209" i="4"/>
  <c r="R209" i="4"/>
  <c r="P209" i="4"/>
  <c r="BI207" i="4"/>
  <c r="BH207" i="4"/>
  <c r="BG207" i="4"/>
  <c r="BE207" i="4"/>
  <c r="T207" i="4"/>
  <c r="R207" i="4"/>
  <c r="P207" i="4"/>
  <c r="BI205" i="4"/>
  <c r="BH205" i="4"/>
  <c r="BG205" i="4"/>
  <c r="BE205" i="4"/>
  <c r="T205" i="4"/>
  <c r="R205" i="4"/>
  <c r="P205" i="4"/>
  <c r="BI203" i="4"/>
  <c r="BH203" i="4"/>
  <c r="BG203" i="4"/>
  <c r="BE203" i="4"/>
  <c r="T203" i="4"/>
  <c r="R203" i="4"/>
  <c r="P203" i="4"/>
  <c r="BI201" i="4"/>
  <c r="BH201" i="4"/>
  <c r="BG201" i="4"/>
  <c r="BE201" i="4"/>
  <c r="T201" i="4"/>
  <c r="R201" i="4"/>
  <c r="P201" i="4"/>
  <c r="BI199" i="4"/>
  <c r="BH199" i="4"/>
  <c r="BG199" i="4"/>
  <c r="BE199" i="4"/>
  <c r="T199" i="4"/>
  <c r="R199" i="4"/>
  <c r="P199" i="4"/>
  <c r="BI197" i="4"/>
  <c r="BH197" i="4"/>
  <c r="BG197" i="4"/>
  <c r="BE197" i="4"/>
  <c r="T197" i="4"/>
  <c r="R197" i="4"/>
  <c r="P197" i="4"/>
  <c r="BI195" i="4"/>
  <c r="BH195" i="4"/>
  <c r="BG195" i="4"/>
  <c r="BE195" i="4"/>
  <c r="T195" i="4"/>
  <c r="R195" i="4"/>
  <c r="P195" i="4"/>
  <c r="BI193" i="4"/>
  <c r="BH193" i="4"/>
  <c r="BG193" i="4"/>
  <c r="BE193" i="4"/>
  <c r="T193" i="4"/>
  <c r="R193" i="4"/>
  <c r="P193" i="4"/>
  <c r="BI191" i="4"/>
  <c r="BH191" i="4"/>
  <c r="BG191" i="4"/>
  <c r="BE191" i="4"/>
  <c r="T191" i="4"/>
  <c r="R191" i="4"/>
  <c r="P191" i="4"/>
  <c r="BI189" i="4"/>
  <c r="BH189" i="4"/>
  <c r="BG189" i="4"/>
  <c r="BE189" i="4"/>
  <c r="T189" i="4"/>
  <c r="R189" i="4"/>
  <c r="P189" i="4"/>
  <c r="BI187" i="4"/>
  <c r="BH187" i="4"/>
  <c r="BG187" i="4"/>
  <c r="BE187" i="4"/>
  <c r="T187" i="4"/>
  <c r="R187" i="4"/>
  <c r="P187" i="4"/>
  <c r="BI185" i="4"/>
  <c r="BH185" i="4"/>
  <c r="BG185" i="4"/>
  <c r="BE185" i="4"/>
  <c r="T185" i="4"/>
  <c r="R185" i="4"/>
  <c r="P185" i="4"/>
  <c r="BI179" i="4"/>
  <c r="BH179" i="4"/>
  <c r="BG179" i="4"/>
  <c r="BE179" i="4"/>
  <c r="T179" i="4"/>
  <c r="R179" i="4"/>
  <c r="P179" i="4"/>
  <c r="BI176" i="4"/>
  <c r="BH176" i="4"/>
  <c r="BG176" i="4"/>
  <c r="BE176" i="4"/>
  <c r="T176" i="4"/>
  <c r="R176" i="4"/>
  <c r="P176" i="4"/>
  <c r="BI175" i="4"/>
  <c r="BH175" i="4"/>
  <c r="BG175" i="4"/>
  <c r="BE175" i="4"/>
  <c r="T175" i="4"/>
  <c r="R175" i="4"/>
  <c r="P175" i="4"/>
  <c r="BI174" i="4"/>
  <c r="BH174" i="4"/>
  <c r="BG174" i="4"/>
  <c r="BE174" i="4"/>
  <c r="T174" i="4"/>
  <c r="R174" i="4"/>
  <c r="P174" i="4"/>
  <c r="BI173" i="4"/>
  <c r="BH173" i="4"/>
  <c r="BG173" i="4"/>
  <c r="BE173" i="4"/>
  <c r="T173" i="4"/>
  <c r="R173" i="4"/>
  <c r="P173" i="4"/>
  <c r="BI172" i="4"/>
  <c r="BH172" i="4"/>
  <c r="BG172" i="4"/>
  <c r="BE172" i="4"/>
  <c r="T172" i="4"/>
  <c r="R172" i="4"/>
  <c r="P172" i="4"/>
  <c r="BI171" i="4"/>
  <c r="BH171" i="4"/>
  <c r="BG171" i="4"/>
  <c r="BE171" i="4"/>
  <c r="T171" i="4"/>
  <c r="R171" i="4"/>
  <c r="P171" i="4"/>
  <c r="BI170" i="4"/>
  <c r="BH170" i="4"/>
  <c r="BG170" i="4"/>
  <c r="BE170" i="4"/>
  <c r="T170" i="4"/>
  <c r="R170" i="4"/>
  <c r="P170" i="4"/>
  <c r="BI169" i="4"/>
  <c r="BH169" i="4"/>
  <c r="BG169" i="4"/>
  <c r="BE169" i="4"/>
  <c r="T169" i="4"/>
  <c r="R169" i="4"/>
  <c r="P169" i="4"/>
  <c r="BI168" i="4"/>
  <c r="BH168" i="4"/>
  <c r="BG168" i="4"/>
  <c r="BE168" i="4"/>
  <c r="T168" i="4"/>
  <c r="R168" i="4"/>
  <c r="P168" i="4"/>
  <c r="BI166" i="4"/>
  <c r="BH166" i="4"/>
  <c r="BG166" i="4"/>
  <c r="BE166" i="4"/>
  <c r="T166" i="4"/>
  <c r="R166" i="4"/>
  <c r="P166" i="4"/>
  <c r="BI164" i="4"/>
  <c r="BH164" i="4"/>
  <c r="BG164" i="4"/>
  <c r="BE164" i="4"/>
  <c r="T164" i="4"/>
  <c r="R164" i="4"/>
  <c r="P164" i="4"/>
  <c r="BI162" i="4"/>
  <c r="BH162" i="4"/>
  <c r="BG162" i="4"/>
  <c r="BE162" i="4"/>
  <c r="T162" i="4"/>
  <c r="R162" i="4"/>
  <c r="P162" i="4"/>
  <c r="BI160" i="4"/>
  <c r="BH160" i="4"/>
  <c r="BG160" i="4"/>
  <c r="BE160" i="4"/>
  <c r="T160" i="4"/>
  <c r="R160" i="4"/>
  <c r="P160" i="4"/>
  <c r="BI158" i="4"/>
  <c r="BH158" i="4"/>
  <c r="BG158" i="4"/>
  <c r="BE158" i="4"/>
  <c r="T158" i="4"/>
  <c r="R158" i="4"/>
  <c r="P158" i="4"/>
  <c r="BI157" i="4"/>
  <c r="BH157" i="4"/>
  <c r="BG157" i="4"/>
  <c r="BE157" i="4"/>
  <c r="T157" i="4"/>
  <c r="R157" i="4"/>
  <c r="P157" i="4"/>
  <c r="BI155" i="4"/>
  <c r="BH155" i="4"/>
  <c r="BG155" i="4"/>
  <c r="BE155" i="4"/>
  <c r="T155" i="4"/>
  <c r="R155" i="4"/>
  <c r="P155" i="4"/>
  <c r="BI153" i="4"/>
  <c r="BH153" i="4"/>
  <c r="BG153" i="4"/>
  <c r="BE153" i="4"/>
  <c r="T153" i="4"/>
  <c r="R153" i="4"/>
  <c r="P153" i="4"/>
  <c r="BI151" i="4"/>
  <c r="BH151" i="4"/>
  <c r="BG151" i="4"/>
  <c r="BE151" i="4"/>
  <c r="T151" i="4"/>
  <c r="R151" i="4"/>
  <c r="P151" i="4"/>
  <c r="BI149" i="4"/>
  <c r="BH149" i="4"/>
  <c r="BG149" i="4"/>
  <c r="BE149" i="4"/>
  <c r="T149" i="4"/>
  <c r="R149" i="4"/>
  <c r="P149" i="4"/>
  <c r="BI147" i="4"/>
  <c r="BH147" i="4"/>
  <c r="BG147" i="4"/>
  <c r="BE147" i="4"/>
  <c r="T147" i="4"/>
  <c r="R147" i="4"/>
  <c r="P147" i="4"/>
  <c r="BI145" i="4"/>
  <c r="BH145" i="4"/>
  <c r="BG145" i="4"/>
  <c r="BE145" i="4"/>
  <c r="T145" i="4"/>
  <c r="R145" i="4"/>
  <c r="P145" i="4"/>
  <c r="BI143" i="4"/>
  <c r="BH143" i="4"/>
  <c r="BG143" i="4"/>
  <c r="BE143" i="4"/>
  <c r="T143" i="4"/>
  <c r="R143" i="4"/>
  <c r="P143" i="4"/>
  <c r="BI140" i="4"/>
  <c r="BH140" i="4"/>
  <c r="BG140" i="4"/>
  <c r="BE140" i="4"/>
  <c r="T140" i="4"/>
  <c r="R140" i="4"/>
  <c r="P140" i="4"/>
  <c r="BI138" i="4"/>
  <c r="BH138" i="4"/>
  <c r="BG138" i="4"/>
  <c r="BE138" i="4"/>
  <c r="T138" i="4"/>
  <c r="R138" i="4"/>
  <c r="P138" i="4"/>
  <c r="BI136" i="4"/>
  <c r="BH136" i="4"/>
  <c r="BG136" i="4"/>
  <c r="BE136" i="4"/>
  <c r="T136" i="4"/>
  <c r="R136" i="4"/>
  <c r="P136" i="4"/>
  <c r="BI134" i="4"/>
  <c r="BH134" i="4"/>
  <c r="BG134" i="4"/>
  <c r="BE134" i="4"/>
  <c r="T134" i="4"/>
  <c r="R134" i="4"/>
  <c r="P134" i="4"/>
  <c r="BI132" i="4"/>
  <c r="BH132" i="4"/>
  <c r="BG132" i="4"/>
  <c r="BE132" i="4"/>
  <c r="T132" i="4"/>
  <c r="R132" i="4"/>
  <c r="P132" i="4"/>
  <c r="BI130" i="4"/>
  <c r="BH130" i="4"/>
  <c r="BG130" i="4"/>
  <c r="BE130" i="4"/>
  <c r="T130" i="4"/>
  <c r="R130" i="4"/>
  <c r="P130" i="4"/>
  <c r="BI128" i="4"/>
  <c r="BH128" i="4"/>
  <c r="BG128" i="4"/>
  <c r="BE128" i="4"/>
  <c r="T128" i="4"/>
  <c r="R128" i="4"/>
  <c r="P128" i="4"/>
  <c r="BI126" i="4"/>
  <c r="BH126" i="4"/>
  <c r="BG126" i="4"/>
  <c r="BE126" i="4"/>
  <c r="T126" i="4"/>
  <c r="R126" i="4"/>
  <c r="P126" i="4"/>
  <c r="BI124" i="4"/>
  <c r="BH124" i="4"/>
  <c r="BG124" i="4"/>
  <c r="BE124" i="4"/>
  <c r="T124" i="4"/>
  <c r="R124" i="4"/>
  <c r="P124" i="4"/>
  <c r="BI122" i="4"/>
  <c r="BH122" i="4"/>
  <c r="BG122" i="4"/>
  <c r="BE122" i="4"/>
  <c r="T122" i="4"/>
  <c r="R122" i="4"/>
  <c r="P122" i="4"/>
  <c r="BI119" i="4"/>
  <c r="BH119" i="4"/>
  <c r="BG119" i="4"/>
  <c r="BE119" i="4"/>
  <c r="T119" i="4"/>
  <c r="R119" i="4"/>
  <c r="P119" i="4"/>
  <c r="BI118" i="4"/>
  <c r="BH118" i="4"/>
  <c r="BG118" i="4"/>
  <c r="BE118" i="4"/>
  <c r="T118" i="4"/>
  <c r="R118" i="4"/>
  <c r="P118" i="4"/>
  <c r="BI117" i="4"/>
  <c r="BH117" i="4"/>
  <c r="BG117" i="4"/>
  <c r="BE117" i="4"/>
  <c r="T117" i="4"/>
  <c r="R117" i="4"/>
  <c r="P117" i="4"/>
  <c r="BI116" i="4"/>
  <c r="BH116" i="4"/>
  <c r="BG116" i="4"/>
  <c r="BE116" i="4"/>
  <c r="T116" i="4"/>
  <c r="R116" i="4"/>
  <c r="P116" i="4"/>
  <c r="BI115" i="4"/>
  <c r="BH115" i="4"/>
  <c r="BG115" i="4"/>
  <c r="BE115" i="4"/>
  <c r="T115" i="4"/>
  <c r="R115" i="4"/>
  <c r="P115" i="4"/>
  <c r="BI114" i="4"/>
  <c r="BH114" i="4"/>
  <c r="BG114" i="4"/>
  <c r="BE114" i="4"/>
  <c r="T114" i="4"/>
  <c r="R114" i="4"/>
  <c r="P114" i="4"/>
  <c r="BI112" i="4"/>
  <c r="BH112" i="4"/>
  <c r="BG112" i="4"/>
  <c r="BE112" i="4"/>
  <c r="T112" i="4"/>
  <c r="R112" i="4"/>
  <c r="P112" i="4"/>
  <c r="BI109" i="4"/>
  <c r="BH109" i="4"/>
  <c r="BG109" i="4"/>
  <c r="BE109" i="4"/>
  <c r="T109" i="4"/>
  <c r="R109" i="4"/>
  <c r="P109" i="4"/>
  <c r="BI106" i="4"/>
  <c r="BH106" i="4"/>
  <c r="BG106" i="4"/>
  <c r="BE106" i="4"/>
  <c r="T106" i="4"/>
  <c r="R106" i="4"/>
  <c r="P106" i="4"/>
  <c r="BI104" i="4"/>
  <c r="BH104" i="4"/>
  <c r="BG104" i="4"/>
  <c r="BE104" i="4"/>
  <c r="T104" i="4"/>
  <c r="R104" i="4"/>
  <c r="P104" i="4"/>
  <c r="BI102" i="4"/>
  <c r="BH102" i="4"/>
  <c r="BG102" i="4"/>
  <c r="BE102" i="4"/>
  <c r="T102" i="4"/>
  <c r="R102" i="4"/>
  <c r="P102" i="4"/>
  <c r="F93" i="4"/>
  <c r="E91" i="4"/>
  <c r="F60" i="4"/>
  <c r="E58" i="4"/>
  <c r="J28" i="4"/>
  <c r="E28" i="4"/>
  <c r="J63" i="4" s="1"/>
  <c r="J27" i="4"/>
  <c r="J25" i="4"/>
  <c r="E25" i="4"/>
  <c r="J95" i="4"/>
  <c r="J24" i="4"/>
  <c r="J22" i="4"/>
  <c r="E22" i="4"/>
  <c r="F96" i="4" s="1"/>
  <c r="J21" i="4"/>
  <c r="J19" i="4"/>
  <c r="E19" i="4"/>
  <c r="F95" i="4" s="1"/>
  <c r="J18" i="4"/>
  <c r="J16" i="4"/>
  <c r="J93" i="4" s="1"/>
  <c r="E7" i="4"/>
  <c r="E52" i="4"/>
  <c r="J41" i="3"/>
  <c r="J40" i="3"/>
  <c r="AY58" i="1" s="1"/>
  <c r="J39" i="3"/>
  <c r="AX58" i="1"/>
  <c r="BI231" i="3"/>
  <c r="BH231" i="3"/>
  <c r="BG231" i="3"/>
  <c r="BE231" i="3"/>
  <c r="T231" i="3"/>
  <c r="R231" i="3"/>
  <c r="P231" i="3"/>
  <c r="BI230" i="3"/>
  <c r="BH230" i="3"/>
  <c r="BG230" i="3"/>
  <c r="BE230" i="3"/>
  <c r="T230" i="3"/>
  <c r="R230" i="3"/>
  <c r="P230" i="3"/>
  <c r="BI229" i="3"/>
  <c r="BH229" i="3"/>
  <c r="BG229" i="3"/>
  <c r="BE229" i="3"/>
  <c r="T229" i="3"/>
  <c r="R229" i="3"/>
  <c r="P229" i="3"/>
  <c r="BI228" i="3"/>
  <c r="BH228" i="3"/>
  <c r="BG228" i="3"/>
  <c r="BE228" i="3"/>
  <c r="T228" i="3"/>
  <c r="R228" i="3"/>
  <c r="P228" i="3"/>
  <c r="BI227" i="3"/>
  <c r="BH227" i="3"/>
  <c r="BG227" i="3"/>
  <c r="BE227" i="3"/>
  <c r="T227" i="3"/>
  <c r="R227" i="3"/>
  <c r="P227" i="3"/>
  <c r="BI226" i="3"/>
  <c r="BH226" i="3"/>
  <c r="BG226" i="3"/>
  <c r="BE226" i="3"/>
  <c r="T226" i="3"/>
  <c r="R226" i="3"/>
  <c r="P226" i="3"/>
  <c r="BI224" i="3"/>
  <c r="BH224" i="3"/>
  <c r="BG224" i="3"/>
  <c r="BE224" i="3"/>
  <c r="T224" i="3"/>
  <c r="R224" i="3"/>
  <c r="P224" i="3"/>
  <c r="BI223" i="3"/>
  <c r="BH223" i="3"/>
  <c r="BG223" i="3"/>
  <c r="BE223" i="3"/>
  <c r="T223" i="3"/>
  <c r="R223" i="3"/>
  <c r="P223" i="3"/>
  <c r="BI222" i="3"/>
  <c r="BH222" i="3"/>
  <c r="BG222" i="3"/>
  <c r="BE222" i="3"/>
  <c r="T222" i="3"/>
  <c r="R222" i="3"/>
  <c r="P222" i="3"/>
  <c r="BI221" i="3"/>
  <c r="BH221" i="3"/>
  <c r="BG221" i="3"/>
  <c r="BE221" i="3"/>
  <c r="T221" i="3"/>
  <c r="R221" i="3"/>
  <c r="P221" i="3"/>
  <c r="BI220" i="3"/>
  <c r="BH220" i="3"/>
  <c r="BG220" i="3"/>
  <c r="BE220" i="3"/>
  <c r="T220" i="3"/>
  <c r="R220" i="3"/>
  <c r="P220" i="3"/>
  <c r="BI219" i="3"/>
  <c r="BH219" i="3"/>
  <c r="BG219" i="3"/>
  <c r="BE219" i="3"/>
  <c r="T219" i="3"/>
  <c r="R219" i="3"/>
  <c r="P219" i="3"/>
  <c r="BI217" i="3"/>
  <c r="BH217" i="3"/>
  <c r="BG217" i="3"/>
  <c r="BE217" i="3"/>
  <c r="T217" i="3"/>
  <c r="R217" i="3"/>
  <c r="P217" i="3"/>
  <c r="BI216" i="3"/>
  <c r="BH216" i="3"/>
  <c r="BG216" i="3"/>
  <c r="BE216" i="3"/>
  <c r="T216" i="3"/>
  <c r="R216" i="3"/>
  <c r="P216" i="3"/>
  <c r="BI215" i="3"/>
  <c r="BH215" i="3"/>
  <c r="BG215" i="3"/>
  <c r="BE215" i="3"/>
  <c r="T215" i="3"/>
  <c r="R215" i="3"/>
  <c r="P215" i="3"/>
  <c r="BI214" i="3"/>
  <c r="BH214" i="3"/>
  <c r="BG214" i="3"/>
  <c r="BE214" i="3"/>
  <c r="T214" i="3"/>
  <c r="R214" i="3"/>
  <c r="P214" i="3"/>
  <c r="BI213" i="3"/>
  <c r="BH213" i="3"/>
  <c r="BG213" i="3"/>
  <c r="BE213" i="3"/>
  <c r="T213" i="3"/>
  <c r="R213" i="3"/>
  <c r="P213" i="3"/>
  <c r="BI211" i="3"/>
  <c r="BH211" i="3"/>
  <c r="BG211" i="3"/>
  <c r="BE211" i="3"/>
  <c r="T211" i="3"/>
  <c r="R211" i="3"/>
  <c r="P211" i="3"/>
  <c r="BI210" i="3"/>
  <c r="BH210" i="3"/>
  <c r="BG210" i="3"/>
  <c r="BE210" i="3"/>
  <c r="T210" i="3"/>
  <c r="R210" i="3"/>
  <c r="P210" i="3"/>
  <c r="BI209" i="3"/>
  <c r="BH209" i="3"/>
  <c r="BG209" i="3"/>
  <c r="BE209" i="3"/>
  <c r="T209" i="3"/>
  <c r="R209" i="3"/>
  <c r="P209" i="3"/>
  <c r="BI208" i="3"/>
  <c r="BH208" i="3"/>
  <c r="BG208" i="3"/>
  <c r="BE208" i="3"/>
  <c r="T208" i="3"/>
  <c r="R208" i="3"/>
  <c r="P208" i="3"/>
  <c r="BI207" i="3"/>
  <c r="BH207" i="3"/>
  <c r="BG207" i="3"/>
  <c r="BE207" i="3"/>
  <c r="T207" i="3"/>
  <c r="R207" i="3"/>
  <c r="P207" i="3"/>
  <c r="BI206" i="3"/>
  <c r="BH206" i="3"/>
  <c r="BG206" i="3"/>
  <c r="BE206" i="3"/>
  <c r="T206" i="3"/>
  <c r="R206" i="3"/>
  <c r="P206" i="3"/>
  <c r="BI205" i="3"/>
  <c r="BH205" i="3"/>
  <c r="BG205" i="3"/>
  <c r="BE205" i="3"/>
  <c r="T205" i="3"/>
  <c r="R205" i="3"/>
  <c r="P205" i="3"/>
  <c r="BI204" i="3"/>
  <c r="BH204" i="3"/>
  <c r="BG204" i="3"/>
  <c r="BE204" i="3"/>
  <c r="T204" i="3"/>
  <c r="R204" i="3"/>
  <c r="P204" i="3"/>
  <c r="BI201" i="3"/>
  <c r="BH201" i="3"/>
  <c r="BG201" i="3"/>
  <c r="BE201" i="3"/>
  <c r="T201" i="3"/>
  <c r="R201" i="3"/>
  <c r="P201" i="3"/>
  <c r="BI200" i="3"/>
  <c r="BH200" i="3"/>
  <c r="BG200" i="3"/>
  <c r="BE200" i="3"/>
  <c r="T200" i="3"/>
  <c r="R200" i="3"/>
  <c r="P200" i="3"/>
  <c r="BI199" i="3"/>
  <c r="BH199" i="3"/>
  <c r="BG199" i="3"/>
  <c r="BE199" i="3"/>
  <c r="T199" i="3"/>
  <c r="R199" i="3"/>
  <c r="P199" i="3"/>
  <c r="BI197" i="3"/>
  <c r="BH197" i="3"/>
  <c r="BG197" i="3"/>
  <c r="BE197" i="3"/>
  <c r="T197" i="3"/>
  <c r="R197" i="3"/>
  <c r="P197" i="3"/>
  <c r="BI196" i="3"/>
  <c r="BH196" i="3"/>
  <c r="BG196" i="3"/>
  <c r="BE196" i="3"/>
  <c r="T196" i="3"/>
  <c r="R196" i="3"/>
  <c r="P196" i="3"/>
  <c r="BI195" i="3"/>
  <c r="BH195" i="3"/>
  <c r="BG195" i="3"/>
  <c r="BE195" i="3"/>
  <c r="T195" i="3"/>
  <c r="R195" i="3"/>
  <c r="P195" i="3"/>
  <c r="BI194" i="3"/>
  <c r="BH194" i="3"/>
  <c r="BG194" i="3"/>
  <c r="BE194" i="3"/>
  <c r="T194" i="3"/>
  <c r="R194" i="3"/>
  <c r="P194" i="3"/>
  <c r="BI193" i="3"/>
  <c r="BH193" i="3"/>
  <c r="BG193" i="3"/>
  <c r="BE193" i="3"/>
  <c r="T193" i="3"/>
  <c r="R193" i="3"/>
  <c r="P193" i="3"/>
  <c r="BI192" i="3"/>
  <c r="BH192" i="3"/>
  <c r="BG192" i="3"/>
  <c r="BE192" i="3"/>
  <c r="T192" i="3"/>
  <c r="R192" i="3"/>
  <c r="P192" i="3"/>
  <c r="BI191" i="3"/>
  <c r="BH191" i="3"/>
  <c r="BG191" i="3"/>
  <c r="BE191" i="3"/>
  <c r="T191" i="3"/>
  <c r="R191" i="3"/>
  <c r="P191" i="3"/>
  <c r="BI190" i="3"/>
  <c r="BH190" i="3"/>
  <c r="BG190" i="3"/>
  <c r="BE190" i="3"/>
  <c r="T190" i="3"/>
  <c r="R190" i="3"/>
  <c r="P190" i="3"/>
  <c r="BI189" i="3"/>
  <c r="BH189" i="3"/>
  <c r="BG189" i="3"/>
  <c r="BE189" i="3"/>
  <c r="T189" i="3"/>
  <c r="R189" i="3"/>
  <c r="P189" i="3"/>
  <c r="BI188" i="3"/>
  <c r="BH188" i="3"/>
  <c r="BG188" i="3"/>
  <c r="BE188" i="3"/>
  <c r="T188" i="3"/>
  <c r="R188" i="3"/>
  <c r="P188" i="3"/>
  <c r="BI187" i="3"/>
  <c r="BH187" i="3"/>
  <c r="BG187" i="3"/>
  <c r="BE187" i="3"/>
  <c r="T187" i="3"/>
  <c r="R187" i="3"/>
  <c r="P187" i="3"/>
  <c r="BI186" i="3"/>
  <c r="BH186" i="3"/>
  <c r="BG186" i="3"/>
  <c r="BE186" i="3"/>
  <c r="T186" i="3"/>
  <c r="R186" i="3"/>
  <c r="P186" i="3"/>
  <c r="BI185" i="3"/>
  <c r="BH185" i="3"/>
  <c r="BG185" i="3"/>
  <c r="BE185" i="3"/>
  <c r="T185" i="3"/>
  <c r="R185" i="3"/>
  <c r="P185" i="3"/>
  <c r="BI183" i="3"/>
  <c r="BH183" i="3"/>
  <c r="BG183" i="3"/>
  <c r="BE183" i="3"/>
  <c r="T183" i="3"/>
  <c r="R183" i="3"/>
  <c r="P183" i="3"/>
  <c r="BI182" i="3"/>
  <c r="BH182" i="3"/>
  <c r="BG182" i="3"/>
  <c r="BE182" i="3"/>
  <c r="T182" i="3"/>
  <c r="R182" i="3"/>
  <c r="P182" i="3"/>
  <c r="BI181" i="3"/>
  <c r="BH181" i="3"/>
  <c r="BG181" i="3"/>
  <c r="BE181" i="3"/>
  <c r="T181" i="3"/>
  <c r="R181" i="3"/>
  <c r="P181" i="3"/>
  <c r="BI180" i="3"/>
  <c r="BH180" i="3"/>
  <c r="BG180" i="3"/>
  <c r="BE180" i="3"/>
  <c r="T180" i="3"/>
  <c r="R180" i="3"/>
  <c r="P180" i="3"/>
  <c r="BI179" i="3"/>
  <c r="BH179" i="3"/>
  <c r="BG179" i="3"/>
  <c r="BE179" i="3"/>
  <c r="T179" i="3"/>
  <c r="R179" i="3"/>
  <c r="P179" i="3"/>
  <c r="BI178" i="3"/>
  <c r="BH178" i="3"/>
  <c r="BG178" i="3"/>
  <c r="BE178" i="3"/>
  <c r="T178" i="3"/>
  <c r="R178" i="3"/>
  <c r="P178" i="3"/>
  <c r="BI177" i="3"/>
  <c r="BH177" i="3"/>
  <c r="BG177" i="3"/>
  <c r="BE177" i="3"/>
  <c r="T177" i="3"/>
  <c r="R177" i="3"/>
  <c r="P177" i="3"/>
  <c r="BI176" i="3"/>
  <c r="BH176" i="3"/>
  <c r="BG176" i="3"/>
  <c r="BE176" i="3"/>
  <c r="T176" i="3"/>
  <c r="R176" i="3"/>
  <c r="P176" i="3"/>
  <c r="BI175" i="3"/>
  <c r="BH175" i="3"/>
  <c r="BG175" i="3"/>
  <c r="BE175" i="3"/>
  <c r="T175" i="3"/>
  <c r="R175" i="3"/>
  <c r="P175" i="3"/>
  <c r="BI174" i="3"/>
  <c r="BH174" i="3"/>
  <c r="BG174" i="3"/>
  <c r="BE174" i="3"/>
  <c r="T174" i="3"/>
  <c r="R174" i="3"/>
  <c r="P174" i="3"/>
  <c r="BI173" i="3"/>
  <c r="BH173" i="3"/>
  <c r="BG173" i="3"/>
  <c r="BE173" i="3"/>
  <c r="T173" i="3"/>
  <c r="R173" i="3"/>
  <c r="P173" i="3"/>
  <c r="BI171" i="3"/>
  <c r="BH171" i="3"/>
  <c r="BG171" i="3"/>
  <c r="BE171" i="3"/>
  <c r="T171" i="3"/>
  <c r="R171" i="3"/>
  <c r="P171" i="3"/>
  <c r="BI170" i="3"/>
  <c r="BH170" i="3"/>
  <c r="BG170" i="3"/>
  <c r="BE170" i="3"/>
  <c r="T170" i="3"/>
  <c r="R170" i="3"/>
  <c r="P170" i="3"/>
  <c r="BI169" i="3"/>
  <c r="BH169" i="3"/>
  <c r="BG169" i="3"/>
  <c r="BE169" i="3"/>
  <c r="T169" i="3"/>
  <c r="R169" i="3"/>
  <c r="P169" i="3"/>
  <c r="BI168" i="3"/>
  <c r="BH168" i="3"/>
  <c r="BG168" i="3"/>
  <c r="BE168" i="3"/>
  <c r="T168" i="3"/>
  <c r="R168" i="3"/>
  <c r="P168" i="3"/>
  <c r="BI167" i="3"/>
  <c r="BH167" i="3"/>
  <c r="BG167" i="3"/>
  <c r="BE167" i="3"/>
  <c r="T167" i="3"/>
  <c r="R167" i="3"/>
  <c r="P167" i="3"/>
  <c r="BI166" i="3"/>
  <c r="BH166" i="3"/>
  <c r="BG166" i="3"/>
  <c r="BE166" i="3"/>
  <c r="T166" i="3"/>
  <c r="R166" i="3"/>
  <c r="P166" i="3"/>
  <c r="BI165" i="3"/>
  <c r="BH165" i="3"/>
  <c r="BG165" i="3"/>
  <c r="BE165" i="3"/>
  <c r="T165" i="3"/>
  <c r="R165" i="3"/>
  <c r="P165" i="3"/>
  <c r="BI164" i="3"/>
  <c r="BH164" i="3"/>
  <c r="BG164" i="3"/>
  <c r="BE164" i="3"/>
  <c r="T164" i="3"/>
  <c r="R164" i="3"/>
  <c r="P164" i="3"/>
  <c r="BI163" i="3"/>
  <c r="BH163" i="3"/>
  <c r="BG163" i="3"/>
  <c r="BE163" i="3"/>
  <c r="T163" i="3"/>
  <c r="R163" i="3"/>
  <c r="P163" i="3"/>
  <c r="BI162" i="3"/>
  <c r="BH162" i="3"/>
  <c r="BG162" i="3"/>
  <c r="BE162" i="3"/>
  <c r="T162" i="3"/>
  <c r="R162" i="3"/>
  <c r="P162" i="3"/>
  <c r="BI161" i="3"/>
  <c r="BH161" i="3"/>
  <c r="BG161" i="3"/>
  <c r="BE161" i="3"/>
  <c r="T161" i="3"/>
  <c r="R161" i="3"/>
  <c r="P161" i="3"/>
  <c r="BI160" i="3"/>
  <c r="BH160" i="3"/>
  <c r="BG160" i="3"/>
  <c r="BE160" i="3"/>
  <c r="T160" i="3"/>
  <c r="R160" i="3"/>
  <c r="P160" i="3"/>
  <c r="BI159" i="3"/>
  <c r="BH159" i="3"/>
  <c r="BG159" i="3"/>
  <c r="BE159" i="3"/>
  <c r="T159" i="3"/>
  <c r="R159" i="3"/>
  <c r="P159" i="3"/>
  <c r="BI158" i="3"/>
  <c r="BH158" i="3"/>
  <c r="BG158" i="3"/>
  <c r="BE158" i="3"/>
  <c r="T158" i="3"/>
  <c r="R158" i="3"/>
  <c r="P158" i="3"/>
  <c r="BI157" i="3"/>
  <c r="BH157" i="3"/>
  <c r="BG157" i="3"/>
  <c r="BE157" i="3"/>
  <c r="T157" i="3"/>
  <c r="R157" i="3"/>
  <c r="P157" i="3"/>
  <c r="BI156" i="3"/>
  <c r="BH156" i="3"/>
  <c r="BG156" i="3"/>
  <c r="BE156" i="3"/>
  <c r="T156" i="3"/>
  <c r="R156" i="3"/>
  <c r="P156" i="3"/>
  <c r="BI155" i="3"/>
  <c r="BH155" i="3"/>
  <c r="BG155" i="3"/>
  <c r="BE155" i="3"/>
  <c r="T155" i="3"/>
  <c r="R155" i="3"/>
  <c r="P155" i="3"/>
  <c r="BI154" i="3"/>
  <c r="BH154" i="3"/>
  <c r="BG154" i="3"/>
  <c r="BE154" i="3"/>
  <c r="T154" i="3"/>
  <c r="R154" i="3"/>
  <c r="P154" i="3"/>
  <c r="BI152" i="3"/>
  <c r="BH152" i="3"/>
  <c r="BG152" i="3"/>
  <c r="BE152" i="3"/>
  <c r="T152" i="3"/>
  <c r="R152" i="3"/>
  <c r="P152" i="3"/>
  <c r="BI151" i="3"/>
  <c r="BH151" i="3"/>
  <c r="BG151" i="3"/>
  <c r="BE151" i="3"/>
  <c r="T151" i="3"/>
  <c r="R151" i="3"/>
  <c r="P151" i="3"/>
  <c r="BI150" i="3"/>
  <c r="BH150" i="3"/>
  <c r="BG150" i="3"/>
  <c r="BE150" i="3"/>
  <c r="T150" i="3"/>
  <c r="R150" i="3"/>
  <c r="P150" i="3"/>
  <c r="BI149" i="3"/>
  <c r="BH149" i="3"/>
  <c r="BG149" i="3"/>
  <c r="BE149" i="3"/>
  <c r="T149" i="3"/>
  <c r="R149" i="3"/>
  <c r="P149" i="3"/>
  <c r="BI148" i="3"/>
  <c r="BH148" i="3"/>
  <c r="BG148" i="3"/>
  <c r="BE148" i="3"/>
  <c r="T148" i="3"/>
  <c r="R148" i="3"/>
  <c r="P148" i="3"/>
  <c r="BI147" i="3"/>
  <c r="BH147" i="3"/>
  <c r="BG147" i="3"/>
  <c r="BE147" i="3"/>
  <c r="T147" i="3"/>
  <c r="R147" i="3"/>
  <c r="P147" i="3"/>
  <c r="BI146" i="3"/>
  <c r="BH146" i="3"/>
  <c r="BG146" i="3"/>
  <c r="BE146" i="3"/>
  <c r="T146" i="3"/>
  <c r="R146" i="3"/>
  <c r="P146" i="3"/>
  <c r="BI145" i="3"/>
  <c r="BH145" i="3"/>
  <c r="BG145" i="3"/>
  <c r="BE145" i="3"/>
  <c r="T145" i="3"/>
  <c r="R145" i="3"/>
  <c r="P145" i="3"/>
  <c r="BI143" i="3"/>
  <c r="BH143" i="3"/>
  <c r="BG143" i="3"/>
  <c r="BE143" i="3"/>
  <c r="T143" i="3"/>
  <c r="R143" i="3"/>
  <c r="P143" i="3"/>
  <c r="BI142" i="3"/>
  <c r="BH142" i="3"/>
  <c r="BG142" i="3"/>
  <c r="BE142" i="3"/>
  <c r="T142" i="3"/>
  <c r="R142" i="3"/>
  <c r="P142" i="3"/>
  <c r="BI141" i="3"/>
  <c r="BH141" i="3"/>
  <c r="BG141" i="3"/>
  <c r="BE141" i="3"/>
  <c r="T141" i="3"/>
  <c r="R141" i="3"/>
  <c r="P141" i="3"/>
  <c r="BI140" i="3"/>
  <c r="BH140" i="3"/>
  <c r="BG140" i="3"/>
  <c r="BE140" i="3"/>
  <c r="T140" i="3"/>
  <c r="R140" i="3"/>
  <c r="P140" i="3"/>
  <c r="BI139" i="3"/>
  <c r="BH139" i="3"/>
  <c r="BG139" i="3"/>
  <c r="BE139" i="3"/>
  <c r="T139" i="3"/>
  <c r="R139" i="3"/>
  <c r="P139" i="3"/>
  <c r="BI138" i="3"/>
  <c r="BH138" i="3"/>
  <c r="BG138" i="3"/>
  <c r="BE138" i="3"/>
  <c r="T138" i="3"/>
  <c r="R138" i="3"/>
  <c r="P138" i="3"/>
  <c r="BI137" i="3"/>
  <c r="BH137" i="3"/>
  <c r="BG137" i="3"/>
  <c r="BE137" i="3"/>
  <c r="T137" i="3"/>
  <c r="R137" i="3"/>
  <c r="P137" i="3"/>
  <c r="BI136" i="3"/>
  <c r="BH136" i="3"/>
  <c r="BG136" i="3"/>
  <c r="BE136" i="3"/>
  <c r="T136" i="3"/>
  <c r="R136" i="3"/>
  <c r="P136" i="3"/>
  <c r="BI134" i="3"/>
  <c r="BH134" i="3"/>
  <c r="BG134" i="3"/>
  <c r="BE134" i="3"/>
  <c r="T134" i="3"/>
  <c r="R134" i="3"/>
  <c r="P134" i="3"/>
  <c r="BI133" i="3"/>
  <c r="BH133" i="3"/>
  <c r="BG133" i="3"/>
  <c r="BE133" i="3"/>
  <c r="T133" i="3"/>
  <c r="R133" i="3"/>
  <c r="P133" i="3"/>
  <c r="BI132" i="3"/>
  <c r="BH132" i="3"/>
  <c r="BG132" i="3"/>
  <c r="BE132" i="3"/>
  <c r="T132" i="3"/>
  <c r="R132" i="3"/>
  <c r="P132" i="3"/>
  <c r="BI131" i="3"/>
  <c r="BH131" i="3"/>
  <c r="BG131" i="3"/>
  <c r="BE131" i="3"/>
  <c r="T131" i="3"/>
  <c r="R131" i="3"/>
  <c r="P131" i="3"/>
  <c r="BI130" i="3"/>
  <c r="BH130" i="3"/>
  <c r="BG130" i="3"/>
  <c r="BE130" i="3"/>
  <c r="T130" i="3"/>
  <c r="R130" i="3"/>
  <c r="P130" i="3"/>
  <c r="BI129" i="3"/>
  <c r="BH129" i="3"/>
  <c r="BG129" i="3"/>
  <c r="BE129" i="3"/>
  <c r="T129" i="3"/>
  <c r="R129" i="3"/>
  <c r="P129" i="3"/>
  <c r="BI128" i="3"/>
  <c r="BH128" i="3"/>
  <c r="BG128" i="3"/>
  <c r="BE128" i="3"/>
  <c r="T128" i="3"/>
  <c r="R128" i="3"/>
  <c r="P128" i="3"/>
  <c r="BI127" i="3"/>
  <c r="BH127" i="3"/>
  <c r="BG127" i="3"/>
  <c r="BE127" i="3"/>
  <c r="T127" i="3"/>
  <c r="R127" i="3"/>
  <c r="P127" i="3"/>
  <c r="BI126" i="3"/>
  <c r="BH126" i="3"/>
  <c r="BG126" i="3"/>
  <c r="BE126" i="3"/>
  <c r="T126" i="3"/>
  <c r="R126" i="3"/>
  <c r="P126" i="3"/>
  <c r="BI125" i="3"/>
  <c r="BH125" i="3"/>
  <c r="BG125" i="3"/>
  <c r="BE125" i="3"/>
  <c r="T125" i="3"/>
  <c r="R125" i="3"/>
  <c r="P125" i="3"/>
  <c r="BI124" i="3"/>
  <c r="BH124" i="3"/>
  <c r="BG124" i="3"/>
  <c r="BE124" i="3"/>
  <c r="T124" i="3"/>
  <c r="R124" i="3"/>
  <c r="P124" i="3"/>
  <c r="BI123" i="3"/>
  <c r="BH123" i="3"/>
  <c r="BG123" i="3"/>
  <c r="BE123" i="3"/>
  <c r="T123" i="3"/>
  <c r="R123" i="3"/>
  <c r="P123" i="3"/>
  <c r="BI122" i="3"/>
  <c r="BH122" i="3"/>
  <c r="BG122" i="3"/>
  <c r="BE122" i="3"/>
  <c r="T122" i="3"/>
  <c r="R122" i="3"/>
  <c r="P122" i="3"/>
  <c r="BI121" i="3"/>
  <c r="BH121" i="3"/>
  <c r="BG121" i="3"/>
  <c r="BE121" i="3"/>
  <c r="T121" i="3"/>
  <c r="R121" i="3"/>
  <c r="P121" i="3"/>
  <c r="BI120" i="3"/>
  <c r="BH120" i="3"/>
  <c r="BG120" i="3"/>
  <c r="BE120" i="3"/>
  <c r="T120" i="3"/>
  <c r="R120" i="3"/>
  <c r="P120" i="3"/>
  <c r="BI119" i="3"/>
  <c r="BH119" i="3"/>
  <c r="BG119" i="3"/>
  <c r="BE119" i="3"/>
  <c r="T119" i="3"/>
  <c r="R119" i="3"/>
  <c r="P119" i="3"/>
  <c r="BI118" i="3"/>
  <c r="BH118" i="3"/>
  <c r="BG118" i="3"/>
  <c r="BE118" i="3"/>
  <c r="T118" i="3"/>
  <c r="R118" i="3"/>
  <c r="P118" i="3"/>
  <c r="BI117" i="3"/>
  <c r="BH117" i="3"/>
  <c r="BG117" i="3"/>
  <c r="BE117" i="3"/>
  <c r="T117" i="3"/>
  <c r="R117" i="3"/>
  <c r="P117" i="3"/>
  <c r="BI116" i="3"/>
  <c r="BH116" i="3"/>
  <c r="BG116" i="3"/>
  <c r="BE116" i="3"/>
  <c r="T116" i="3"/>
  <c r="R116" i="3"/>
  <c r="P116" i="3"/>
  <c r="BI115" i="3"/>
  <c r="BH115" i="3"/>
  <c r="BG115" i="3"/>
  <c r="BE115" i="3"/>
  <c r="T115" i="3"/>
  <c r="R115" i="3"/>
  <c r="P115" i="3"/>
  <c r="BI114" i="3"/>
  <c r="BH114" i="3"/>
  <c r="BG114" i="3"/>
  <c r="BE114" i="3"/>
  <c r="T114" i="3"/>
  <c r="R114" i="3"/>
  <c r="P114" i="3"/>
  <c r="BI113" i="3"/>
  <c r="BH113" i="3"/>
  <c r="BG113" i="3"/>
  <c r="BE113" i="3"/>
  <c r="T113" i="3"/>
  <c r="R113" i="3"/>
  <c r="P113" i="3"/>
  <c r="BI112" i="3"/>
  <c r="BH112" i="3"/>
  <c r="BG112" i="3"/>
  <c r="BE112" i="3"/>
  <c r="T112" i="3"/>
  <c r="R112" i="3"/>
  <c r="P112" i="3"/>
  <c r="BI111" i="3"/>
  <c r="BH111" i="3"/>
  <c r="BG111" i="3"/>
  <c r="BE111" i="3"/>
  <c r="T111" i="3"/>
  <c r="R111" i="3"/>
  <c r="P111" i="3"/>
  <c r="BI110" i="3"/>
  <c r="BH110" i="3"/>
  <c r="BG110" i="3"/>
  <c r="BE110" i="3"/>
  <c r="T110" i="3"/>
  <c r="R110" i="3"/>
  <c r="P110" i="3"/>
  <c r="BI109" i="3"/>
  <c r="BH109" i="3"/>
  <c r="BG109" i="3"/>
  <c r="BE109" i="3"/>
  <c r="T109" i="3"/>
  <c r="R109" i="3"/>
  <c r="P109" i="3"/>
  <c r="F99" i="3"/>
  <c r="E97" i="3"/>
  <c r="F60" i="3"/>
  <c r="E58" i="3"/>
  <c r="J28" i="3"/>
  <c r="E28" i="3"/>
  <c r="J102" i="3"/>
  <c r="J27" i="3"/>
  <c r="J25" i="3"/>
  <c r="E25" i="3"/>
  <c r="J62" i="3"/>
  <c r="J24" i="3"/>
  <c r="J22" i="3"/>
  <c r="E22" i="3"/>
  <c r="F102" i="3"/>
  <c r="J21" i="3"/>
  <c r="J19" i="3"/>
  <c r="E19" i="3"/>
  <c r="F62" i="3"/>
  <c r="J18" i="3"/>
  <c r="J16" i="3"/>
  <c r="J99" i="3" s="1"/>
  <c r="E7" i="3"/>
  <c r="E52" i="3"/>
  <c r="P1208" i="2"/>
  <c r="BK1208" i="2"/>
  <c r="J1208" i="2"/>
  <c r="J91" i="2" s="1"/>
  <c r="J41" i="2"/>
  <c r="J40" i="2"/>
  <c r="AY57" i="1" s="1"/>
  <c r="J39" i="2"/>
  <c r="AX57" i="1"/>
  <c r="BI1236" i="2"/>
  <c r="BH1236" i="2"/>
  <c r="BG1236" i="2"/>
  <c r="BE1236" i="2"/>
  <c r="T1236" i="2"/>
  <c r="R1236" i="2"/>
  <c r="P1236" i="2"/>
  <c r="BI1234" i="2"/>
  <c r="BH1234" i="2"/>
  <c r="BG1234" i="2"/>
  <c r="BE1234" i="2"/>
  <c r="T1234" i="2"/>
  <c r="R1234" i="2"/>
  <c r="P1234" i="2"/>
  <c r="BI1231" i="2"/>
  <c r="BH1231" i="2"/>
  <c r="BG1231" i="2"/>
  <c r="BE1231" i="2"/>
  <c r="T1231" i="2"/>
  <c r="R1231" i="2"/>
  <c r="P1231" i="2"/>
  <c r="BI1228" i="2"/>
  <c r="BH1228" i="2"/>
  <c r="BG1228" i="2"/>
  <c r="BE1228" i="2"/>
  <c r="T1228" i="2"/>
  <c r="R1228" i="2"/>
  <c r="P1228" i="2"/>
  <c r="BI1225" i="2"/>
  <c r="BH1225" i="2"/>
  <c r="BG1225" i="2"/>
  <c r="BE1225" i="2"/>
  <c r="T1225" i="2"/>
  <c r="R1225" i="2"/>
  <c r="P1225" i="2"/>
  <c r="BI1222" i="2"/>
  <c r="BH1222" i="2"/>
  <c r="BG1222" i="2"/>
  <c r="BE1222" i="2"/>
  <c r="T1222" i="2"/>
  <c r="R1222" i="2"/>
  <c r="P1222" i="2"/>
  <c r="BI1219" i="2"/>
  <c r="BH1219" i="2"/>
  <c r="BG1219" i="2"/>
  <c r="BE1219" i="2"/>
  <c r="T1219" i="2"/>
  <c r="R1219" i="2"/>
  <c r="P1219" i="2"/>
  <c r="BI1209" i="2"/>
  <c r="BH1209" i="2"/>
  <c r="BG1209" i="2"/>
  <c r="BE1209" i="2"/>
  <c r="T1209" i="2"/>
  <c r="T1208" i="2" s="1"/>
  <c r="R1209" i="2"/>
  <c r="R1208" i="2" s="1"/>
  <c r="P1209" i="2"/>
  <c r="BI1206" i="2"/>
  <c r="BH1206" i="2"/>
  <c r="BG1206" i="2"/>
  <c r="BE1206" i="2"/>
  <c r="T1206" i="2"/>
  <c r="R1206" i="2"/>
  <c r="P1206" i="2"/>
  <c r="BI1203" i="2"/>
  <c r="BH1203" i="2"/>
  <c r="BG1203" i="2"/>
  <c r="BE1203" i="2"/>
  <c r="T1203" i="2"/>
  <c r="R1203" i="2"/>
  <c r="P1203" i="2"/>
  <c r="BI1202" i="2"/>
  <c r="BH1202" i="2"/>
  <c r="BG1202" i="2"/>
  <c r="BE1202" i="2"/>
  <c r="T1202" i="2"/>
  <c r="R1202" i="2"/>
  <c r="P1202" i="2"/>
  <c r="BI1166" i="2"/>
  <c r="BH1166" i="2"/>
  <c r="BG1166" i="2"/>
  <c r="BE1166" i="2"/>
  <c r="T1166" i="2"/>
  <c r="R1166" i="2"/>
  <c r="P1166" i="2"/>
  <c r="BI1165" i="2"/>
  <c r="BH1165" i="2"/>
  <c r="BG1165" i="2"/>
  <c r="BE1165" i="2"/>
  <c r="T1165" i="2"/>
  <c r="R1165" i="2"/>
  <c r="P1165" i="2"/>
  <c r="BI1162" i="2"/>
  <c r="BH1162" i="2"/>
  <c r="BG1162" i="2"/>
  <c r="BE1162" i="2"/>
  <c r="T1162" i="2"/>
  <c r="R1162" i="2"/>
  <c r="P1162" i="2"/>
  <c r="BI1147" i="2"/>
  <c r="BH1147" i="2"/>
  <c r="BG1147" i="2"/>
  <c r="BE1147" i="2"/>
  <c r="T1147" i="2"/>
  <c r="R1147" i="2"/>
  <c r="P1147" i="2"/>
  <c r="BI1111" i="2"/>
  <c r="BH1111" i="2"/>
  <c r="BG1111" i="2"/>
  <c r="BE1111" i="2"/>
  <c r="T1111" i="2"/>
  <c r="R1111" i="2"/>
  <c r="P1111" i="2"/>
  <c r="BI1108" i="2"/>
  <c r="BH1108" i="2"/>
  <c r="BG1108" i="2"/>
  <c r="BE1108" i="2"/>
  <c r="T1108" i="2"/>
  <c r="R1108" i="2"/>
  <c r="P1108" i="2"/>
  <c r="BI1105" i="2"/>
  <c r="BH1105" i="2"/>
  <c r="BG1105" i="2"/>
  <c r="BE1105" i="2"/>
  <c r="T1105" i="2"/>
  <c r="R1105" i="2"/>
  <c r="P1105" i="2"/>
  <c r="BI1072" i="2"/>
  <c r="BH1072" i="2"/>
  <c r="BG1072" i="2"/>
  <c r="BE1072" i="2"/>
  <c r="T1072" i="2"/>
  <c r="R1072" i="2"/>
  <c r="P1072" i="2"/>
  <c r="BI1059" i="2"/>
  <c r="BH1059" i="2"/>
  <c r="BG1059" i="2"/>
  <c r="BE1059" i="2"/>
  <c r="T1059" i="2"/>
  <c r="R1059" i="2"/>
  <c r="P1059" i="2"/>
  <c r="P1058" i="2" s="1"/>
  <c r="BI1056" i="2"/>
  <c r="BH1056" i="2"/>
  <c r="BG1056" i="2"/>
  <c r="BE1056" i="2"/>
  <c r="T1056" i="2"/>
  <c r="R1056" i="2"/>
  <c r="P1056" i="2"/>
  <c r="BI1055" i="2"/>
  <c r="BH1055" i="2"/>
  <c r="BG1055" i="2"/>
  <c r="BE1055" i="2"/>
  <c r="T1055" i="2"/>
  <c r="R1055" i="2"/>
  <c r="P1055" i="2"/>
  <c r="BI1052" i="2"/>
  <c r="BH1052" i="2"/>
  <c r="BG1052" i="2"/>
  <c r="BE1052" i="2"/>
  <c r="T1052" i="2"/>
  <c r="R1052" i="2"/>
  <c r="P1052" i="2"/>
  <c r="BI1051" i="2"/>
  <c r="BH1051" i="2"/>
  <c r="BG1051" i="2"/>
  <c r="BE1051" i="2"/>
  <c r="T1051" i="2"/>
  <c r="R1051" i="2"/>
  <c r="P1051" i="2"/>
  <c r="BI1048" i="2"/>
  <c r="BH1048" i="2"/>
  <c r="BG1048" i="2"/>
  <c r="BE1048" i="2"/>
  <c r="T1048" i="2"/>
  <c r="R1048" i="2"/>
  <c r="P1048" i="2"/>
  <c r="BI1046" i="2"/>
  <c r="BH1046" i="2"/>
  <c r="BG1046" i="2"/>
  <c r="BE1046" i="2"/>
  <c r="T1046" i="2"/>
  <c r="R1046" i="2"/>
  <c r="P1046" i="2"/>
  <c r="BI1043" i="2"/>
  <c r="BH1043" i="2"/>
  <c r="BG1043" i="2"/>
  <c r="BE1043" i="2"/>
  <c r="T1043" i="2"/>
  <c r="R1043" i="2"/>
  <c r="P1043" i="2"/>
  <c r="BI1040" i="2"/>
  <c r="BH1040" i="2"/>
  <c r="BG1040" i="2"/>
  <c r="BE1040" i="2"/>
  <c r="T1040" i="2"/>
  <c r="R1040" i="2"/>
  <c r="P1040" i="2"/>
  <c r="BI1037" i="2"/>
  <c r="BH1037" i="2"/>
  <c r="BG1037" i="2"/>
  <c r="BE1037" i="2"/>
  <c r="T1037" i="2"/>
  <c r="R1037" i="2"/>
  <c r="P1037" i="2"/>
  <c r="BI1034" i="2"/>
  <c r="BH1034" i="2"/>
  <c r="BG1034" i="2"/>
  <c r="BE1034" i="2"/>
  <c r="T1034" i="2"/>
  <c r="R1034" i="2"/>
  <c r="P1034" i="2"/>
  <c r="BI1024" i="2"/>
  <c r="BH1024" i="2"/>
  <c r="BG1024" i="2"/>
  <c r="BE1024" i="2"/>
  <c r="T1024" i="2"/>
  <c r="R1024" i="2"/>
  <c r="P1024" i="2"/>
  <c r="BI1021" i="2"/>
  <c r="BH1021" i="2"/>
  <c r="BG1021" i="2"/>
  <c r="BE1021" i="2"/>
  <c r="T1021" i="2"/>
  <c r="R1021" i="2"/>
  <c r="P1021" i="2"/>
  <c r="BI1018" i="2"/>
  <c r="BH1018" i="2"/>
  <c r="BG1018" i="2"/>
  <c r="BE1018" i="2"/>
  <c r="T1018" i="2"/>
  <c r="R1018" i="2"/>
  <c r="P1018" i="2"/>
  <c r="BI992" i="2"/>
  <c r="BH992" i="2"/>
  <c r="BG992" i="2"/>
  <c r="BE992" i="2"/>
  <c r="T992" i="2"/>
  <c r="R992" i="2"/>
  <c r="P992" i="2"/>
  <c r="BI988" i="2"/>
  <c r="BH988" i="2"/>
  <c r="BG988" i="2"/>
  <c r="BE988" i="2"/>
  <c r="T988" i="2"/>
  <c r="R988" i="2"/>
  <c r="P988" i="2"/>
  <c r="BI985" i="2"/>
  <c r="BH985" i="2"/>
  <c r="BG985" i="2"/>
  <c r="BE985" i="2"/>
  <c r="T985" i="2"/>
  <c r="R985" i="2"/>
  <c r="P985" i="2"/>
  <c r="BI965" i="2"/>
  <c r="BH965" i="2"/>
  <c r="BG965" i="2"/>
  <c r="BE965" i="2"/>
  <c r="T965" i="2"/>
  <c r="R965" i="2"/>
  <c r="P965" i="2"/>
  <c r="BI939" i="2"/>
  <c r="BH939" i="2"/>
  <c r="BG939" i="2"/>
  <c r="BE939" i="2"/>
  <c r="T939" i="2"/>
  <c r="R939" i="2"/>
  <c r="P939" i="2"/>
  <c r="BI936" i="2"/>
  <c r="BH936" i="2"/>
  <c r="BG936" i="2"/>
  <c r="BE936" i="2"/>
  <c r="T936" i="2"/>
  <c r="R936" i="2"/>
  <c r="P936" i="2"/>
  <c r="BI933" i="2"/>
  <c r="BH933" i="2"/>
  <c r="BG933" i="2"/>
  <c r="BE933" i="2"/>
  <c r="T933" i="2"/>
  <c r="R933" i="2"/>
  <c r="P933" i="2"/>
  <c r="BI930" i="2"/>
  <c r="BH930" i="2"/>
  <c r="BG930" i="2"/>
  <c r="BE930" i="2"/>
  <c r="T930" i="2"/>
  <c r="R930" i="2"/>
  <c r="P930" i="2"/>
  <c r="BI929" i="2"/>
  <c r="BH929" i="2"/>
  <c r="BG929" i="2"/>
  <c r="BE929" i="2"/>
  <c r="T929" i="2"/>
  <c r="R929" i="2"/>
  <c r="P929" i="2"/>
  <c r="BI926" i="2"/>
  <c r="BH926" i="2"/>
  <c r="BG926" i="2"/>
  <c r="BE926" i="2"/>
  <c r="T926" i="2"/>
  <c r="R926" i="2"/>
  <c r="P926" i="2"/>
  <c r="BI925" i="2"/>
  <c r="BH925" i="2"/>
  <c r="BG925" i="2"/>
  <c r="BE925" i="2"/>
  <c r="T925" i="2"/>
  <c r="R925" i="2"/>
  <c r="P925" i="2"/>
  <c r="BI922" i="2"/>
  <c r="BH922" i="2"/>
  <c r="BG922" i="2"/>
  <c r="BE922" i="2"/>
  <c r="T922" i="2"/>
  <c r="R922" i="2"/>
  <c r="P922" i="2"/>
  <c r="BI919" i="2"/>
  <c r="BH919" i="2"/>
  <c r="BG919" i="2"/>
  <c r="BE919" i="2"/>
  <c r="T919" i="2"/>
  <c r="R919" i="2"/>
  <c r="P919" i="2"/>
  <c r="BI916" i="2"/>
  <c r="BH916" i="2"/>
  <c r="BG916" i="2"/>
  <c r="BE916" i="2"/>
  <c r="T916" i="2"/>
  <c r="R916" i="2"/>
  <c r="P916" i="2"/>
  <c r="BI913" i="2"/>
  <c r="BH913" i="2"/>
  <c r="BG913" i="2"/>
  <c r="BE913" i="2"/>
  <c r="T913" i="2"/>
  <c r="R913" i="2"/>
  <c r="P913" i="2"/>
  <c r="BI910" i="2"/>
  <c r="BH910" i="2"/>
  <c r="BG910" i="2"/>
  <c r="BE910" i="2"/>
  <c r="T910" i="2"/>
  <c r="R910" i="2"/>
  <c r="P910" i="2"/>
  <c r="BI907" i="2"/>
  <c r="BH907" i="2"/>
  <c r="BG907" i="2"/>
  <c r="BE907" i="2"/>
  <c r="T907" i="2"/>
  <c r="R907" i="2"/>
  <c r="P907" i="2"/>
  <c r="BI905" i="2"/>
  <c r="BH905" i="2"/>
  <c r="BG905" i="2"/>
  <c r="BE905" i="2"/>
  <c r="T905" i="2"/>
  <c r="R905" i="2"/>
  <c r="P905" i="2"/>
  <c r="BI901" i="2"/>
  <c r="BH901" i="2"/>
  <c r="BG901" i="2"/>
  <c r="BE901" i="2"/>
  <c r="T901" i="2"/>
  <c r="R901" i="2"/>
  <c r="P901" i="2"/>
  <c r="BI899" i="2"/>
  <c r="BH899" i="2"/>
  <c r="BG899" i="2"/>
  <c r="BE899" i="2"/>
  <c r="T899" i="2"/>
  <c r="R899" i="2"/>
  <c r="P899" i="2"/>
  <c r="BI895" i="2"/>
  <c r="BH895" i="2"/>
  <c r="BG895" i="2"/>
  <c r="BE895" i="2"/>
  <c r="T895" i="2"/>
  <c r="R895" i="2"/>
  <c r="P895" i="2"/>
  <c r="BI893" i="2"/>
  <c r="BH893" i="2"/>
  <c r="BG893" i="2"/>
  <c r="BE893" i="2"/>
  <c r="T893" i="2"/>
  <c r="R893" i="2"/>
  <c r="P893" i="2"/>
  <c r="BI889" i="2"/>
  <c r="BH889" i="2"/>
  <c r="BG889" i="2"/>
  <c r="BE889" i="2"/>
  <c r="T889" i="2"/>
  <c r="R889" i="2"/>
  <c r="P889" i="2"/>
  <c r="BI886" i="2"/>
  <c r="BH886" i="2"/>
  <c r="BG886" i="2"/>
  <c r="BE886" i="2"/>
  <c r="T886" i="2"/>
  <c r="R886" i="2"/>
  <c r="P886" i="2"/>
  <c r="BI875" i="2"/>
  <c r="BH875" i="2"/>
  <c r="BG875" i="2"/>
  <c r="BE875" i="2"/>
  <c r="T875" i="2"/>
  <c r="R875" i="2"/>
  <c r="P875" i="2"/>
  <c r="BI874" i="2"/>
  <c r="BH874" i="2"/>
  <c r="BG874" i="2"/>
  <c r="BE874" i="2"/>
  <c r="T874" i="2"/>
  <c r="R874" i="2"/>
  <c r="P874" i="2"/>
  <c r="BI863" i="2"/>
  <c r="BH863" i="2"/>
  <c r="BG863" i="2"/>
  <c r="BE863" i="2"/>
  <c r="T863" i="2"/>
  <c r="R863" i="2"/>
  <c r="P863" i="2"/>
  <c r="BI862" i="2"/>
  <c r="BH862" i="2"/>
  <c r="BG862" i="2"/>
  <c r="BE862" i="2"/>
  <c r="T862" i="2"/>
  <c r="R862" i="2"/>
  <c r="P862" i="2"/>
  <c r="BI856" i="2"/>
  <c r="BH856" i="2"/>
  <c r="BG856" i="2"/>
  <c r="BE856" i="2"/>
  <c r="T856" i="2"/>
  <c r="R856" i="2"/>
  <c r="P856" i="2"/>
  <c r="BI855" i="2"/>
  <c r="BH855" i="2"/>
  <c r="BG855" i="2"/>
  <c r="BE855" i="2"/>
  <c r="T855" i="2"/>
  <c r="R855" i="2"/>
  <c r="P855" i="2"/>
  <c r="BI850" i="2"/>
  <c r="BH850" i="2"/>
  <c r="BG850" i="2"/>
  <c r="BE850" i="2"/>
  <c r="T850" i="2"/>
  <c r="R850" i="2"/>
  <c r="P850" i="2"/>
  <c r="BI849" i="2"/>
  <c r="BH849" i="2"/>
  <c r="BG849" i="2"/>
  <c r="BE849" i="2"/>
  <c r="T849" i="2"/>
  <c r="R849" i="2"/>
  <c r="P849" i="2"/>
  <c r="BI842" i="2"/>
  <c r="BH842" i="2"/>
  <c r="BG842" i="2"/>
  <c r="BE842" i="2"/>
  <c r="T842" i="2"/>
  <c r="R842" i="2"/>
  <c r="P842" i="2"/>
  <c r="BI841" i="2"/>
  <c r="BH841" i="2"/>
  <c r="BG841" i="2"/>
  <c r="BE841" i="2"/>
  <c r="T841" i="2"/>
  <c r="R841" i="2"/>
  <c r="P841" i="2"/>
  <c r="BI834" i="2"/>
  <c r="BH834" i="2"/>
  <c r="BG834" i="2"/>
  <c r="BE834" i="2"/>
  <c r="T834" i="2"/>
  <c r="R834" i="2"/>
  <c r="P834" i="2"/>
  <c r="BI833" i="2"/>
  <c r="BH833" i="2"/>
  <c r="BG833" i="2"/>
  <c r="BE833" i="2"/>
  <c r="T833" i="2"/>
  <c r="R833" i="2"/>
  <c r="P833" i="2"/>
  <c r="BI828" i="2"/>
  <c r="BH828" i="2"/>
  <c r="BG828" i="2"/>
  <c r="BE828" i="2"/>
  <c r="T828" i="2"/>
  <c r="R828" i="2"/>
  <c r="P828" i="2"/>
  <c r="BI827" i="2"/>
  <c r="BH827" i="2"/>
  <c r="BG827" i="2"/>
  <c r="BE827" i="2"/>
  <c r="T827" i="2"/>
  <c r="R827" i="2"/>
  <c r="P827" i="2"/>
  <c r="BI824" i="2"/>
  <c r="BH824" i="2"/>
  <c r="BG824" i="2"/>
  <c r="BE824" i="2"/>
  <c r="T824" i="2"/>
  <c r="R824" i="2"/>
  <c r="P824" i="2"/>
  <c r="BI823" i="2"/>
  <c r="BH823" i="2"/>
  <c r="BG823" i="2"/>
  <c r="BE823" i="2"/>
  <c r="T823" i="2"/>
  <c r="R823" i="2"/>
  <c r="P823" i="2"/>
  <c r="BI816" i="2"/>
  <c r="BH816" i="2"/>
  <c r="BG816" i="2"/>
  <c r="BE816" i="2"/>
  <c r="T816" i="2"/>
  <c r="R816" i="2"/>
  <c r="P816" i="2"/>
  <c r="BI815" i="2"/>
  <c r="BH815" i="2"/>
  <c r="BG815" i="2"/>
  <c r="BE815" i="2"/>
  <c r="T815" i="2"/>
  <c r="R815" i="2"/>
  <c r="P815" i="2"/>
  <c r="BI810" i="2"/>
  <c r="BH810" i="2"/>
  <c r="BG810" i="2"/>
  <c r="BE810" i="2"/>
  <c r="T810" i="2"/>
  <c r="R810" i="2"/>
  <c r="P810" i="2"/>
  <c r="BI809" i="2"/>
  <c r="BH809" i="2"/>
  <c r="BG809" i="2"/>
  <c r="BE809" i="2"/>
  <c r="T809" i="2"/>
  <c r="R809" i="2"/>
  <c r="P809" i="2"/>
  <c r="BI804" i="2"/>
  <c r="BH804" i="2"/>
  <c r="BG804" i="2"/>
  <c r="BE804" i="2"/>
  <c r="T804" i="2"/>
  <c r="R804" i="2"/>
  <c r="P804" i="2"/>
  <c r="BI803" i="2"/>
  <c r="BH803" i="2"/>
  <c r="BG803" i="2"/>
  <c r="BE803" i="2"/>
  <c r="T803" i="2"/>
  <c r="R803" i="2"/>
  <c r="P803" i="2"/>
  <c r="BI800" i="2"/>
  <c r="BH800" i="2"/>
  <c r="BG800" i="2"/>
  <c r="BE800" i="2"/>
  <c r="T800" i="2"/>
  <c r="R800" i="2"/>
  <c r="P800" i="2"/>
  <c r="BI798" i="2"/>
  <c r="BH798" i="2"/>
  <c r="BG798" i="2"/>
  <c r="BE798" i="2"/>
  <c r="T798" i="2"/>
  <c r="R798" i="2"/>
  <c r="P798" i="2"/>
  <c r="BI791" i="2"/>
  <c r="BH791" i="2"/>
  <c r="BG791" i="2"/>
  <c r="BE791" i="2"/>
  <c r="T791" i="2"/>
  <c r="R791" i="2"/>
  <c r="P791" i="2"/>
  <c r="BI788" i="2"/>
  <c r="BH788" i="2"/>
  <c r="BG788" i="2"/>
  <c r="BE788" i="2"/>
  <c r="T788" i="2"/>
  <c r="R788" i="2"/>
  <c r="P788" i="2"/>
  <c r="BI782" i="2"/>
  <c r="BH782" i="2"/>
  <c r="BG782" i="2"/>
  <c r="BE782" i="2"/>
  <c r="T782" i="2"/>
  <c r="R782" i="2"/>
  <c r="P782" i="2"/>
  <c r="BI781" i="2"/>
  <c r="BH781" i="2"/>
  <c r="BG781" i="2"/>
  <c r="BE781" i="2"/>
  <c r="T781" i="2"/>
  <c r="R781" i="2"/>
  <c r="P781" i="2"/>
  <c r="BI778" i="2"/>
  <c r="BH778" i="2"/>
  <c r="BG778" i="2"/>
  <c r="BE778" i="2"/>
  <c r="T778" i="2"/>
  <c r="R778" i="2"/>
  <c r="P778" i="2"/>
  <c r="BI776" i="2"/>
  <c r="BH776" i="2"/>
  <c r="BG776" i="2"/>
  <c r="BE776" i="2"/>
  <c r="T776" i="2"/>
  <c r="R776" i="2"/>
  <c r="P776" i="2"/>
  <c r="BI773" i="2"/>
  <c r="BH773" i="2"/>
  <c r="BG773" i="2"/>
  <c r="BE773" i="2"/>
  <c r="T773" i="2"/>
  <c r="R773" i="2"/>
  <c r="P773" i="2"/>
  <c r="BI770" i="2"/>
  <c r="BH770" i="2"/>
  <c r="BG770" i="2"/>
  <c r="BE770" i="2"/>
  <c r="T770" i="2"/>
  <c r="R770" i="2"/>
  <c r="P770" i="2"/>
  <c r="BI754" i="2"/>
  <c r="BH754" i="2"/>
  <c r="BG754" i="2"/>
  <c r="BE754" i="2"/>
  <c r="T754" i="2"/>
  <c r="R754" i="2"/>
  <c r="P754" i="2"/>
  <c r="BI739" i="2"/>
  <c r="BH739" i="2"/>
  <c r="BG739" i="2"/>
  <c r="BE739" i="2"/>
  <c r="T739" i="2"/>
  <c r="R739" i="2"/>
  <c r="P739" i="2"/>
  <c r="BI722" i="2"/>
  <c r="BH722" i="2"/>
  <c r="BG722" i="2"/>
  <c r="BE722" i="2"/>
  <c r="T722" i="2"/>
  <c r="R722" i="2"/>
  <c r="P722" i="2"/>
  <c r="BI702" i="2"/>
  <c r="BH702" i="2"/>
  <c r="BG702" i="2"/>
  <c r="BE702" i="2"/>
  <c r="T702" i="2"/>
  <c r="R702" i="2"/>
  <c r="P702" i="2"/>
  <c r="BI686" i="2"/>
  <c r="BH686" i="2"/>
  <c r="BG686" i="2"/>
  <c r="BE686" i="2"/>
  <c r="T686" i="2"/>
  <c r="R686" i="2"/>
  <c r="P686" i="2"/>
  <c r="BI683" i="2"/>
  <c r="BH683" i="2"/>
  <c r="BG683" i="2"/>
  <c r="BE683" i="2"/>
  <c r="T683" i="2"/>
  <c r="R683" i="2"/>
  <c r="P683" i="2"/>
  <c r="BI658" i="2"/>
  <c r="BH658" i="2"/>
  <c r="BG658" i="2"/>
  <c r="BE658" i="2"/>
  <c r="T658" i="2"/>
  <c r="R658" i="2"/>
  <c r="P658" i="2"/>
  <c r="BI641" i="2"/>
  <c r="BH641" i="2"/>
  <c r="BG641" i="2"/>
  <c r="BE641" i="2"/>
  <c r="T641" i="2"/>
  <c r="R641" i="2"/>
  <c r="P641" i="2"/>
  <c r="BI624" i="2"/>
  <c r="BH624" i="2"/>
  <c r="BG624" i="2"/>
  <c r="BE624" i="2"/>
  <c r="T624" i="2"/>
  <c r="R624" i="2"/>
  <c r="P624" i="2"/>
  <c r="BI606" i="2"/>
  <c r="BH606" i="2"/>
  <c r="BG606" i="2"/>
  <c r="BE606" i="2"/>
  <c r="T606" i="2"/>
  <c r="R606" i="2"/>
  <c r="P606" i="2"/>
  <c r="BI584" i="2"/>
  <c r="BH584" i="2"/>
  <c r="BG584" i="2"/>
  <c r="BE584" i="2"/>
  <c r="T584" i="2"/>
  <c r="R584" i="2"/>
  <c r="P584" i="2"/>
  <c r="BI564" i="2"/>
  <c r="BH564" i="2"/>
  <c r="BG564" i="2"/>
  <c r="BE564" i="2"/>
  <c r="T564" i="2"/>
  <c r="R564" i="2"/>
  <c r="P564" i="2"/>
  <c r="BI557" i="2"/>
  <c r="BH557" i="2"/>
  <c r="BG557" i="2"/>
  <c r="BE557" i="2"/>
  <c r="T557" i="2"/>
  <c r="T556" i="2"/>
  <c r="R557" i="2"/>
  <c r="R556" i="2"/>
  <c r="P557" i="2"/>
  <c r="P556" i="2" s="1"/>
  <c r="BI554" i="2"/>
  <c r="BH554" i="2"/>
  <c r="BG554" i="2"/>
  <c r="BE554" i="2"/>
  <c r="T554" i="2"/>
  <c r="R554" i="2"/>
  <c r="P554" i="2"/>
  <c r="BI551" i="2"/>
  <c r="BH551" i="2"/>
  <c r="BG551" i="2"/>
  <c r="BE551" i="2"/>
  <c r="T551" i="2"/>
  <c r="R551" i="2"/>
  <c r="P551" i="2"/>
  <c r="BI548" i="2"/>
  <c r="BH548" i="2"/>
  <c r="BG548" i="2"/>
  <c r="BE548" i="2"/>
  <c r="T548" i="2"/>
  <c r="R548" i="2"/>
  <c r="P548" i="2"/>
  <c r="BI542" i="2"/>
  <c r="BH542" i="2"/>
  <c r="BG542" i="2"/>
  <c r="BE542" i="2"/>
  <c r="T542" i="2"/>
  <c r="R542" i="2"/>
  <c r="P542" i="2"/>
  <c r="BI536" i="2"/>
  <c r="BH536" i="2"/>
  <c r="BG536" i="2"/>
  <c r="BE536" i="2"/>
  <c r="T536" i="2"/>
  <c r="R536" i="2"/>
  <c r="P536" i="2"/>
  <c r="BI535" i="2"/>
  <c r="BH535" i="2"/>
  <c r="BG535" i="2"/>
  <c r="BE535" i="2"/>
  <c r="T535" i="2"/>
  <c r="R535" i="2"/>
  <c r="P535" i="2"/>
  <c r="BI532" i="2"/>
  <c r="BH532" i="2"/>
  <c r="BG532" i="2"/>
  <c r="BE532" i="2"/>
  <c r="T532" i="2"/>
  <c r="R532" i="2"/>
  <c r="P532" i="2"/>
  <c r="BI531" i="2"/>
  <c r="BH531" i="2"/>
  <c r="BG531" i="2"/>
  <c r="BE531" i="2"/>
  <c r="T531" i="2"/>
  <c r="R531" i="2"/>
  <c r="P531" i="2"/>
  <c r="BI528" i="2"/>
  <c r="BH528" i="2"/>
  <c r="BG528" i="2"/>
  <c r="BE528" i="2"/>
  <c r="T528" i="2"/>
  <c r="R528" i="2"/>
  <c r="P528" i="2"/>
  <c r="BI527" i="2"/>
  <c r="BH527" i="2"/>
  <c r="BG527" i="2"/>
  <c r="BE527" i="2"/>
  <c r="T527" i="2"/>
  <c r="R527" i="2"/>
  <c r="P527" i="2"/>
  <c r="BI524" i="2"/>
  <c r="BH524" i="2"/>
  <c r="BG524" i="2"/>
  <c r="BE524" i="2"/>
  <c r="T524" i="2"/>
  <c r="R524" i="2"/>
  <c r="P524" i="2"/>
  <c r="BI518" i="2"/>
  <c r="BH518" i="2"/>
  <c r="BG518" i="2"/>
  <c r="BE518" i="2"/>
  <c r="T518" i="2"/>
  <c r="R518" i="2"/>
  <c r="P518" i="2"/>
  <c r="BI512" i="2"/>
  <c r="BH512" i="2"/>
  <c r="BG512" i="2"/>
  <c r="BE512" i="2"/>
  <c r="T512" i="2"/>
  <c r="R512" i="2"/>
  <c r="P512" i="2"/>
  <c r="BI506" i="2"/>
  <c r="BH506" i="2"/>
  <c r="BG506" i="2"/>
  <c r="BE506" i="2"/>
  <c r="T506" i="2"/>
  <c r="R506" i="2"/>
  <c r="P506" i="2"/>
  <c r="BI499" i="2"/>
  <c r="BH499" i="2"/>
  <c r="BG499" i="2"/>
  <c r="BE499" i="2"/>
  <c r="T499" i="2"/>
  <c r="T498" i="2"/>
  <c r="R499" i="2"/>
  <c r="R498" i="2"/>
  <c r="P499" i="2"/>
  <c r="P498" i="2" s="1"/>
  <c r="BI496" i="2"/>
  <c r="BH496" i="2"/>
  <c r="BG496" i="2"/>
  <c r="BE496" i="2"/>
  <c r="T496" i="2"/>
  <c r="R496" i="2"/>
  <c r="P496" i="2"/>
  <c r="BI495" i="2"/>
  <c r="BH495" i="2"/>
  <c r="BG495" i="2"/>
  <c r="BE495" i="2"/>
  <c r="T495" i="2"/>
  <c r="R495" i="2"/>
  <c r="P495" i="2"/>
  <c r="BI492" i="2"/>
  <c r="BH492" i="2"/>
  <c r="BG492" i="2"/>
  <c r="BE492" i="2"/>
  <c r="T492" i="2"/>
  <c r="R492" i="2"/>
  <c r="P492" i="2"/>
  <c r="BI490" i="2"/>
  <c r="BH490" i="2"/>
  <c r="BG490" i="2"/>
  <c r="BE490" i="2"/>
  <c r="T490" i="2"/>
  <c r="R490" i="2"/>
  <c r="P490" i="2"/>
  <c r="BI487" i="2"/>
  <c r="BH487" i="2"/>
  <c r="BG487" i="2"/>
  <c r="BE487" i="2"/>
  <c r="T487" i="2"/>
  <c r="R487" i="2"/>
  <c r="P487" i="2"/>
  <c r="BI483" i="2"/>
  <c r="BH483" i="2"/>
  <c r="BG483" i="2"/>
  <c r="BE483" i="2"/>
  <c r="T483" i="2"/>
  <c r="T482" i="2" s="1"/>
  <c r="R483" i="2"/>
  <c r="R482" i="2" s="1"/>
  <c r="P483" i="2"/>
  <c r="P482" i="2" s="1"/>
  <c r="BI480" i="2"/>
  <c r="BH480" i="2"/>
  <c r="BG480" i="2"/>
  <c r="BE480" i="2"/>
  <c r="T480" i="2"/>
  <c r="R480" i="2"/>
  <c r="P480" i="2"/>
  <c r="BI476" i="2"/>
  <c r="BH476" i="2"/>
  <c r="BG476" i="2"/>
  <c r="BE476" i="2"/>
  <c r="T476" i="2"/>
  <c r="R476" i="2"/>
  <c r="P476" i="2"/>
  <c r="BI470" i="2"/>
  <c r="BH470" i="2"/>
  <c r="BG470" i="2"/>
  <c r="BE470" i="2"/>
  <c r="T470" i="2"/>
  <c r="R470" i="2"/>
  <c r="P470" i="2"/>
  <c r="BI467" i="2"/>
  <c r="BH467" i="2"/>
  <c r="BG467" i="2"/>
  <c r="BE467" i="2"/>
  <c r="T467" i="2"/>
  <c r="R467" i="2"/>
  <c r="P467" i="2"/>
  <c r="BI460" i="2"/>
  <c r="BH460" i="2"/>
  <c r="BG460" i="2"/>
  <c r="BE460" i="2"/>
  <c r="T460" i="2"/>
  <c r="R460" i="2"/>
  <c r="P460" i="2"/>
  <c r="BI457" i="2"/>
  <c r="BH457" i="2"/>
  <c r="BG457" i="2"/>
  <c r="BE457" i="2"/>
  <c r="T457" i="2"/>
  <c r="R457" i="2"/>
  <c r="P457" i="2"/>
  <c r="BI455" i="2"/>
  <c r="BH455" i="2"/>
  <c r="BG455" i="2"/>
  <c r="BE455" i="2"/>
  <c r="T455" i="2"/>
  <c r="R455" i="2"/>
  <c r="P455" i="2"/>
  <c r="BI453" i="2"/>
  <c r="BH453" i="2"/>
  <c r="BG453" i="2"/>
  <c r="BE453" i="2"/>
  <c r="T453" i="2"/>
  <c r="R453" i="2"/>
  <c r="P453" i="2"/>
  <c r="BI451" i="2"/>
  <c r="BH451" i="2"/>
  <c r="BG451" i="2"/>
  <c r="BE451" i="2"/>
  <c r="T451" i="2"/>
  <c r="R451" i="2"/>
  <c r="P451" i="2"/>
  <c r="BI435" i="2"/>
  <c r="BH435" i="2"/>
  <c r="BG435" i="2"/>
  <c r="BE435" i="2"/>
  <c r="T435" i="2"/>
  <c r="R435" i="2"/>
  <c r="P435" i="2"/>
  <c r="BI432" i="2"/>
  <c r="BH432" i="2"/>
  <c r="BG432" i="2"/>
  <c r="BE432" i="2"/>
  <c r="T432" i="2"/>
  <c r="R432" i="2"/>
  <c r="P432" i="2"/>
  <c r="BI429" i="2"/>
  <c r="BH429" i="2"/>
  <c r="BG429" i="2"/>
  <c r="BE429" i="2"/>
  <c r="T429" i="2"/>
  <c r="R429" i="2"/>
  <c r="P429" i="2"/>
  <c r="BI413" i="2"/>
  <c r="BH413" i="2"/>
  <c r="BG413" i="2"/>
  <c r="BE413" i="2"/>
  <c r="T413" i="2"/>
  <c r="R413" i="2"/>
  <c r="P413" i="2"/>
  <c r="BI410" i="2"/>
  <c r="BH410" i="2"/>
  <c r="BG410" i="2"/>
  <c r="BE410" i="2"/>
  <c r="T410" i="2"/>
  <c r="R410" i="2"/>
  <c r="P410" i="2"/>
  <c r="BI406" i="2"/>
  <c r="BH406" i="2"/>
  <c r="BG406" i="2"/>
  <c r="BE406" i="2"/>
  <c r="T406" i="2"/>
  <c r="R406" i="2"/>
  <c r="P406" i="2"/>
  <c r="BI402" i="2"/>
  <c r="BH402" i="2"/>
  <c r="BG402" i="2"/>
  <c r="BE402" i="2"/>
  <c r="T402" i="2"/>
  <c r="R402" i="2"/>
  <c r="P402" i="2"/>
  <c r="BI393" i="2"/>
  <c r="BH393" i="2"/>
  <c r="BG393" i="2"/>
  <c r="BE393" i="2"/>
  <c r="T393" i="2"/>
  <c r="R393" i="2"/>
  <c r="P393" i="2"/>
  <c r="BI363" i="2"/>
  <c r="BH363" i="2"/>
  <c r="BG363" i="2"/>
  <c r="BE363" i="2"/>
  <c r="T363" i="2"/>
  <c r="R363" i="2"/>
  <c r="P363" i="2"/>
  <c r="BI358" i="2"/>
  <c r="BH358" i="2"/>
  <c r="BG358" i="2"/>
  <c r="BE358" i="2"/>
  <c r="T358" i="2"/>
  <c r="R358" i="2"/>
  <c r="P358" i="2"/>
  <c r="BI356" i="2"/>
  <c r="BH356" i="2"/>
  <c r="BG356" i="2"/>
  <c r="BE356" i="2"/>
  <c r="T356" i="2"/>
  <c r="R356" i="2"/>
  <c r="P356" i="2"/>
  <c r="BI338" i="2"/>
  <c r="BH338" i="2"/>
  <c r="BG338" i="2"/>
  <c r="BE338" i="2"/>
  <c r="T338" i="2"/>
  <c r="T337" i="2"/>
  <c r="R338" i="2"/>
  <c r="R337" i="2" s="1"/>
  <c r="P338" i="2"/>
  <c r="P337" i="2"/>
  <c r="BI336" i="2"/>
  <c r="BH336" i="2"/>
  <c r="BG336" i="2"/>
  <c r="BE336" i="2"/>
  <c r="T336" i="2"/>
  <c r="R336" i="2"/>
  <c r="P336" i="2"/>
  <c r="BI333" i="2"/>
  <c r="BH333" i="2"/>
  <c r="BG333" i="2"/>
  <c r="BE333" i="2"/>
  <c r="T333" i="2"/>
  <c r="R333" i="2"/>
  <c r="P333" i="2"/>
  <c r="BI332" i="2"/>
  <c r="BH332" i="2"/>
  <c r="BG332" i="2"/>
  <c r="BE332" i="2"/>
  <c r="T332" i="2"/>
  <c r="R332" i="2"/>
  <c r="P332" i="2"/>
  <c r="BI325" i="2"/>
  <c r="BH325" i="2"/>
  <c r="BG325" i="2"/>
  <c r="BE325" i="2"/>
  <c r="T325" i="2"/>
  <c r="R325" i="2"/>
  <c r="P325" i="2"/>
  <c r="BI308" i="2"/>
  <c r="BH308" i="2"/>
  <c r="BG308" i="2"/>
  <c r="BE308" i="2"/>
  <c r="T308" i="2"/>
  <c r="R308" i="2"/>
  <c r="P308" i="2"/>
  <c r="BI294" i="2"/>
  <c r="BH294" i="2"/>
  <c r="BG294" i="2"/>
  <c r="BE294" i="2"/>
  <c r="T294" i="2"/>
  <c r="R294" i="2"/>
  <c r="P294" i="2"/>
  <c r="BI267" i="2"/>
  <c r="BH267" i="2"/>
  <c r="BG267" i="2"/>
  <c r="BE267" i="2"/>
  <c r="T267" i="2"/>
  <c r="R267" i="2"/>
  <c r="P267" i="2"/>
  <c r="BI265" i="2"/>
  <c r="BH265" i="2"/>
  <c r="BG265" i="2"/>
  <c r="BE265" i="2"/>
  <c r="T265" i="2"/>
  <c r="R265" i="2"/>
  <c r="P265" i="2"/>
  <c r="BI230" i="2"/>
  <c r="BH230" i="2"/>
  <c r="BG230" i="2"/>
  <c r="BE230" i="2"/>
  <c r="T230" i="2"/>
  <c r="R230" i="2"/>
  <c r="P230" i="2"/>
  <c r="BI227" i="2"/>
  <c r="BH227" i="2"/>
  <c r="BG227" i="2"/>
  <c r="BE227" i="2"/>
  <c r="T227" i="2"/>
  <c r="R227" i="2"/>
  <c r="P227" i="2"/>
  <c r="BI224" i="2"/>
  <c r="BH224" i="2"/>
  <c r="BG224" i="2"/>
  <c r="BE224" i="2"/>
  <c r="T224" i="2"/>
  <c r="R224" i="2"/>
  <c r="P224" i="2"/>
  <c r="BI220" i="2"/>
  <c r="BH220" i="2"/>
  <c r="BG220" i="2"/>
  <c r="BE220" i="2"/>
  <c r="T220" i="2"/>
  <c r="R220" i="2"/>
  <c r="P220" i="2"/>
  <c r="BI217" i="2"/>
  <c r="BH217" i="2"/>
  <c r="BG217" i="2"/>
  <c r="BE217" i="2"/>
  <c r="T217" i="2"/>
  <c r="R217" i="2"/>
  <c r="P217" i="2"/>
  <c r="BI212" i="2"/>
  <c r="BH212" i="2"/>
  <c r="BG212" i="2"/>
  <c r="BE212" i="2"/>
  <c r="T212" i="2"/>
  <c r="R212" i="2"/>
  <c r="P212" i="2"/>
  <c r="BI200" i="2"/>
  <c r="BH200" i="2"/>
  <c r="BG200" i="2"/>
  <c r="BE200" i="2"/>
  <c r="T200" i="2"/>
  <c r="R200" i="2"/>
  <c r="P200" i="2"/>
  <c r="BI199" i="2"/>
  <c r="BH199" i="2"/>
  <c r="BG199" i="2"/>
  <c r="BE199" i="2"/>
  <c r="T199" i="2"/>
  <c r="R199" i="2"/>
  <c r="P199" i="2"/>
  <c r="BI193" i="2"/>
  <c r="BH193" i="2"/>
  <c r="BG193" i="2"/>
  <c r="BE193" i="2"/>
  <c r="T193" i="2"/>
  <c r="R193" i="2"/>
  <c r="P193" i="2"/>
  <c r="BI192" i="2"/>
  <c r="BH192" i="2"/>
  <c r="BG192" i="2"/>
  <c r="BE192" i="2"/>
  <c r="T192" i="2"/>
  <c r="R192" i="2"/>
  <c r="P192" i="2"/>
  <c r="BI180" i="2"/>
  <c r="BH180" i="2"/>
  <c r="BG180" i="2"/>
  <c r="BE180" i="2"/>
  <c r="T180" i="2"/>
  <c r="R180" i="2"/>
  <c r="P180" i="2"/>
  <c r="BI179" i="2"/>
  <c r="BH179" i="2"/>
  <c r="BG179" i="2"/>
  <c r="BE179" i="2"/>
  <c r="T179" i="2"/>
  <c r="R179" i="2"/>
  <c r="P179" i="2"/>
  <c r="BI175" i="2"/>
  <c r="BH175" i="2"/>
  <c r="BG175" i="2"/>
  <c r="BE175" i="2"/>
  <c r="T175" i="2"/>
  <c r="R175" i="2"/>
  <c r="P175" i="2"/>
  <c r="BI165" i="2"/>
  <c r="BH165" i="2"/>
  <c r="BG165" i="2"/>
  <c r="BE165" i="2"/>
  <c r="T165" i="2"/>
  <c r="R165" i="2"/>
  <c r="P165" i="2"/>
  <c r="BI153" i="2"/>
  <c r="BH153" i="2"/>
  <c r="BG153" i="2"/>
  <c r="BE153" i="2"/>
  <c r="T153" i="2"/>
  <c r="R153" i="2"/>
  <c r="P153" i="2"/>
  <c r="BI137" i="2"/>
  <c r="BH137" i="2"/>
  <c r="BG137" i="2"/>
  <c r="BE137" i="2"/>
  <c r="T137" i="2"/>
  <c r="R137" i="2"/>
  <c r="P137" i="2"/>
  <c r="BI120" i="2"/>
  <c r="BH120" i="2"/>
  <c r="BG120" i="2"/>
  <c r="BE120" i="2"/>
  <c r="T120" i="2"/>
  <c r="R120" i="2"/>
  <c r="P120" i="2"/>
  <c r="J114" i="2"/>
  <c r="J113" i="2"/>
  <c r="F113" i="2"/>
  <c r="F111" i="2"/>
  <c r="E109" i="2"/>
  <c r="J63" i="2"/>
  <c r="J62" i="2"/>
  <c r="F62" i="2"/>
  <c r="F60" i="2"/>
  <c r="E58" i="2"/>
  <c r="J22" i="2"/>
  <c r="E22" i="2"/>
  <c r="F114" i="2"/>
  <c r="J21" i="2"/>
  <c r="J16" i="2"/>
  <c r="J60" i="2"/>
  <c r="E7" i="2"/>
  <c r="E52" i="2" s="1"/>
  <c r="L50" i="1"/>
  <c r="AM50" i="1"/>
  <c r="AM49" i="1"/>
  <c r="L49" i="1"/>
  <c r="AM47" i="1"/>
  <c r="L47" i="1"/>
  <c r="L45" i="1"/>
  <c r="L44" i="1"/>
  <c r="J816" i="2"/>
  <c r="BK451" i="2"/>
  <c r="J1040" i="2"/>
  <c r="BK770" i="2"/>
  <c r="J1111" i="2"/>
  <c r="J512" i="2"/>
  <c r="BK1203" i="2"/>
  <c r="BK1056" i="2"/>
  <c r="BK823" i="2"/>
  <c r="J483" i="2"/>
  <c r="BK220" i="2"/>
  <c r="BK702" i="2"/>
  <c r="J224" i="3"/>
  <c r="J158" i="3"/>
  <c r="BK231" i="3"/>
  <c r="J123" i="3"/>
  <c r="J176" i="3"/>
  <c r="BK174" i="3"/>
  <c r="BK220" i="3"/>
  <c r="J197" i="4"/>
  <c r="BK217" i="4"/>
  <c r="J176" i="4"/>
  <c r="BK164" i="4"/>
  <c r="BK335" i="8"/>
  <c r="J132" i="8"/>
  <c r="BK198" i="8"/>
  <c r="BK236" i="8"/>
  <c r="J253" i="8"/>
  <c r="J309" i="8"/>
  <c r="J296" i="8"/>
  <c r="BK842" i="9"/>
  <c r="J213" i="9"/>
  <c r="J1084" i="9"/>
  <c r="BK763" i="9"/>
  <c r="J226" i="9"/>
  <c r="BK995" i="9"/>
  <c r="J543" i="9"/>
  <c r="J246" i="9"/>
  <c r="J1047" i="9"/>
  <c r="J738" i="9"/>
  <c r="BK361" i="9"/>
  <c r="BK962" i="9"/>
  <c r="BK554" i="9"/>
  <c r="J1010" i="9"/>
  <c r="J658" i="9"/>
  <c r="BK190" i="10"/>
  <c r="BK214" i="10"/>
  <c r="J114" i="10"/>
  <c r="J183" i="10"/>
  <c r="BK215" i="10"/>
  <c r="J190" i="10"/>
  <c r="J131" i="10"/>
  <c r="BK132" i="11"/>
  <c r="BK138" i="11"/>
  <c r="J143" i="11"/>
  <c r="BK122" i="11"/>
  <c r="J161" i="12"/>
  <c r="J199" i="12"/>
  <c r="BK216" i="12"/>
  <c r="J146" i="12"/>
  <c r="J183" i="12"/>
  <c r="J118" i="12"/>
  <c r="J118" i="13"/>
  <c r="BK111" i="13"/>
  <c r="BK132" i="13"/>
  <c r="BK1443" i="14"/>
  <c r="BK1166" i="14"/>
  <c r="BK940" i="14"/>
  <c r="BK330" i="14"/>
  <c r="BK1401" i="14"/>
  <c r="BK800" i="14"/>
  <c r="BK315" i="14"/>
  <c r="J802" i="14"/>
  <c r="J131" i="14"/>
  <c r="J1243" i="14"/>
  <c r="BK1062" i="14"/>
  <c r="BK1641" i="14"/>
  <c r="BK1112" i="14"/>
  <c r="J530" i="14"/>
  <c r="BK1615" i="14"/>
  <c r="J1013" i="14"/>
  <c r="BK542" i="14"/>
  <c r="BK141" i="15"/>
  <c r="BK158" i="15"/>
  <c r="J113" i="15"/>
  <c r="BK175" i="15"/>
  <c r="J273" i="16"/>
  <c r="J206" i="16"/>
  <c r="BK151" i="16"/>
  <c r="J316" i="16"/>
  <c r="J271" i="17"/>
  <c r="J122" i="17"/>
  <c r="BK207" i="17"/>
  <c r="BK133" i="17"/>
  <c r="BK194" i="17"/>
  <c r="BK132" i="17"/>
  <c r="BK220" i="17"/>
  <c r="BK195" i="18"/>
  <c r="BK134" i="18"/>
  <c r="BK189" i="18"/>
  <c r="J197" i="19"/>
  <c r="J139" i="19"/>
  <c r="J195" i="19"/>
  <c r="BK218" i="19"/>
  <c r="J130" i="19"/>
  <c r="BK166" i="19"/>
  <c r="J118" i="20"/>
  <c r="BK145" i="20"/>
  <c r="J133" i="20"/>
  <c r="J105" i="21"/>
  <c r="J916" i="2"/>
  <c r="BK406" i="2"/>
  <c r="BK1209" i="2"/>
  <c r="BK895" i="2"/>
  <c r="BK338" i="2"/>
  <c r="BK925" i="2"/>
  <c r="BK356" i="2"/>
  <c r="BK518" i="2"/>
  <c r="J130" i="3"/>
  <c r="J193" i="3"/>
  <c r="BK229" i="3"/>
  <c r="J211" i="3"/>
  <c r="BK115" i="3"/>
  <c r="J227" i="3"/>
  <c r="BK175" i="4"/>
  <c r="BK158" i="4"/>
  <c r="J199" i="4"/>
  <c r="J116" i="4"/>
  <c r="J154" i="5"/>
  <c r="J187" i="5"/>
  <c r="BK217" i="5"/>
  <c r="BK134" i="5"/>
  <c r="J214" i="5"/>
  <c r="BK142" i="5"/>
  <c r="BK183" i="5"/>
  <c r="J107" i="5"/>
  <c r="J166" i="5"/>
  <c r="BK149" i="6"/>
  <c r="BK128" i="6"/>
  <c r="J149" i="6"/>
  <c r="J146" i="6"/>
  <c r="BK567" i="7"/>
  <c r="BK380" i="7"/>
  <c r="BK590" i="7"/>
  <c r="J674" i="7"/>
  <c r="BK277" i="7"/>
  <c r="BK505" i="7"/>
  <c r="BK197" i="7"/>
  <c r="J524" i="7"/>
  <c r="BK134" i="7"/>
  <c r="J162" i="7"/>
  <c r="BK243" i="8"/>
  <c r="J177" i="8"/>
  <c r="J434" i="8"/>
  <c r="J410" i="8"/>
  <c r="J118" i="8"/>
  <c r="J320" i="8"/>
  <c r="BK1007" i="9"/>
  <c r="J218" i="9"/>
  <c r="J1035" i="9"/>
  <c r="BK910" i="9"/>
  <c r="J230" i="9"/>
  <c r="J967" i="9"/>
  <c r="BK386" i="9"/>
  <c r="BK1153" i="9"/>
  <c r="BK832" i="9"/>
  <c r="J500" i="9"/>
  <c r="J1127" i="9"/>
  <c r="J842" i="9"/>
  <c r="J188" i="9"/>
  <c r="BK688" i="9"/>
  <c r="J229" i="10"/>
  <c r="J116" i="10"/>
  <c r="J176" i="10"/>
  <c r="BK210" i="10"/>
  <c r="J214" i="10"/>
  <c r="BK182" i="10"/>
  <c r="BK162" i="10"/>
  <c r="J219" i="11"/>
  <c r="BK173" i="11"/>
  <c r="BK203" i="11"/>
  <c r="J169" i="11"/>
  <c r="BK180" i="12"/>
  <c r="BK233" i="12"/>
  <c r="J238" i="12"/>
  <c r="BK135" i="12"/>
  <c r="BK147" i="12"/>
  <c r="J218" i="12"/>
  <c r="J142" i="13"/>
  <c r="BK109" i="13"/>
  <c r="BK119" i="13"/>
  <c r="J1580" i="14"/>
  <c r="J1197" i="14"/>
  <c r="BK842" i="14"/>
  <c r="J350" i="14"/>
  <c r="BK1327" i="14"/>
  <c r="J820" i="14"/>
  <c r="BK411" i="14"/>
  <c r="BK873" i="14"/>
  <c r="BK501" i="14"/>
  <c r="BK1430" i="14"/>
  <c r="J1081" i="14"/>
  <c r="J1671" i="14"/>
  <c r="J1404" i="14"/>
  <c r="J896" i="14"/>
  <c r="BK329" i="14"/>
  <c r="BK1427" i="14"/>
  <c r="J1072" i="14"/>
  <c r="J797" i="14"/>
  <c r="BK254" i="14"/>
  <c r="J99" i="15"/>
  <c r="BK168" i="15"/>
  <c r="J377" i="16"/>
  <c r="BK153" i="16"/>
  <c r="BK163" i="16"/>
  <c r="J103" i="16"/>
  <c r="J145" i="16"/>
  <c r="J265" i="17"/>
  <c r="J142" i="17"/>
  <c r="BK232" i="17"/>
  <c r="BK148" i="17"/>
  <c r="J243" i="17"/>
  <c r="J264" i="17"/>
  <c r="J197" i="17"/>
  <c r="BK123" i="17"/>
  <c r="BK238" i="17"/>
  <c r="BK239" i="17"/>
  <c r="BK164" i="17"/>
  <c r="J148" i="18"/>
  <c r="J160" i="18"/>
  <c r="J191" i="18"/>
  <c r="J139" i="18"/>
  <c r="J180" i="19"/>
  <c r="J104" i="19"/>
  <c r="BK177" i="19"/>
  <c r="BK119" i="19"/>
  <c r="BK149" i="19"/>
  <c r="BK206" i="19"/>
  <c r="BK141" i="19"/>
  <c r="BK136" i="19"/>
  <c r="BK155" i="19"/>
  <c r="BK97" i="19"/>
  <c r="J141" i="20"/>
  <c r="BK112" i="20"/>
  <c r="J139" i="20"/>
  <c r="J96" i="21"/>
  <c r="J106" i="21"/>
  <c r="J90" i="22"/>
  <c r="BK889" i="2"/>
  <c r="BK798" i="2"/>
  <c r="BK1055" i="2"/>
  <c r="BK856" i="2"/>
  <c r="J480" i="2"/>
  <c r="J965" i="2"/>
  <c r="BK492" i="2"/>
  <c r="BK1162" i="2"/>
  <c r="BK933" i="2"/>
  <c r="BK557" i="2"/>
  <c r="J336" i="2"/>
  <c r="J778" i="2"/>
  <c r="J467" i="2"/>
  <c r="BK193" i="3"/>
  <c r="BK109" i="3"/>
  <c r="BK157" i="3"/>
  <c r="J157" i="3"/>
  <c r="J178" i="3"/>
  <c r="J186" i="3"/>
  <c r="BK226" i="3"/>
  <c r="J149" i="4"/>
  <c r="BK171" i="4"/>
  <c r="BK172" i="4"/>
  <c r="BK211" i="4"/>
  <c r="BK166" i="4"/>
  <c r="J163" i="5"/>
  <c r="J219" i="5"/>
  <c r="J242" i="5"/>
  <c r="J165" i="5"/>
  <c r="BK125" i="5"/>
  <c r="J172" i="5"/>
  <c r="BK219" i="5"/>
  <c r="J139" i="5"/>
  <c r="J164" i="5"/>
  <c r="BK112" i="5"/>
  <c r="BK118" i="6"/>
  <c r="BK124" i="6"/>
  <c r="BK140" i="6"/>
  <c r="BK530" i="7"/>
  <c r="J264" i="7"/>
  <c r="J347" i="7"/>
  <c r="BK625" i="7"/>
  <c r="J423" i="7"/>
  <c r="J174" i="7"/>
  <c r="J595" i="7"/>
  <c r="J319" i="7"/>
  <c r="BK417" i="7"/>
  <c r="BK585" i="7"/>
  <c r="BK164" i="7"/>
  <c r="BK434" i="8"/>
  <c r="BK349" i="8"/>
  <c r="BK118" i="8"/>
  <c r="BK431" i="8"/>
  <c r="J223" i="8"/>
  <c r="J208" i="8"/>
  <c r="BK157" i="8"/>
  <c r="BK206" i="8"/>
  <c r="BK273" i="8"/>
  <c r="BK947" i="9"/>
  <c r="J735" i="9"/>
  <c r="J1178" i="9"/>
  <c r="BK940" i="9"/>
  <c r="BK374" i="9"/>
  <c r="BK1093" i="9"/>
  <c r="J766" i="9"/>
  <c r="BK401" i="9"/>
  <c r="BK1156" i="9"/>
  <c r="J812" i="9"/>
  <c r="BK147" i="9"/>
  <c r="J950" i="9"/>
  <c r="J533" i="9"/>
  <c r="J159" i="9"/>
  <c r="J765" i="9"/>
  <c r="J499" i="9"/>
  <c r="BK193" i="10"/>
  <c r="J208" i="10"/>
  <c r="BK206" i="10"/>
  <c r="BK222" i="10"/>
  <c r="J121" i="10"/>
  <c r="BK146" i="10"/>
  <c r="J166" i="11"/>
  <c r="BK114" i="11"/>
  <c r="J151" i="11"/>
  <c r="BK240" i="12"/>
  <c r="BK102" i="12"/>
  <c r="J230" i="12"/>
  <c r="BK120" i="12"/>
  <c r="BK171" i="12"/>
  <c r="BK214" i="12"/>
  <c r="BK126" i="12"/>
  <c r="J103" i="12"/>
  <c r="J220" i="12"/>
  <c r="J205" i="12"/>
  <c r="BK186" i="12"/>
  <c r="BK170" i="12"/>
  <c r="BK153" i="12"/>
  <c r="BK138" i="12"/>
  <c r="J130" i="12"/>
  <c r="J122" i="12"/>
  <c r="J105" i="12"/>
  <c r="J150" i="13"/>
  <c r="BK112" i="13"/>
  <c r="J103" i="13"/>
  <c r="BK1618" i="14"/>
  <c r="J1171" i="14"/>
  <c r="BK716" i="14"/>
  <c r="J1606" i="14"/>
  <c r="BK1203" i="14"/>
  <c r="BK676" i="14"/>
  <c r="J142" i="14"/>
  <c r="J1103" i="14"/>
  <c r="J563" i="14"/>
  <c r="J1471" i="14"/>
  <c r="J873" i="14"/>
  <c r="BK546" i="14"/>
  <c r="J1479" i="14"/>
  <c r="J1075" i="14"/>
  <c r="BK200" i="14"/>
  <c r="J1287" i="14"/>
  <c r="J557" i="14"/>
  <c r="J201" i="15"/>
  <c r="BK116" i="15"/>
  <c r="BK136" i="15"/>
  <c r="J217" i="15"/>
  <c r="BK371" i="16"/>
  <c r="J354" i="16"/>
  <c r="J348" i="16"/>
  <c r="J371" i="16"/>
  <c r="J237" i="17"/>
  <c r="BK269" i="17"/>
  <c r="J182" i="17"/>
  <c r="J128" i="17"/>
  <c r="J225" i="17"/>
  <c r="BK157" i="17"/>
  <c r="J244" i="17"/>
  <c r="BK176" i="17"/>
  <c r="BK261" i="17"/>
  <c r="J188" i="17"/>
  <c r="BK173" i="17"/>
  <c r="J202" i="18"/>
  <c r="J126" i="18"/>
  <c r="BK98" i="18"/>
  <c r="J143" i="18"/>
  <c r="J191" i="19"/>
  <c r="BK103" i="19"/>
  <c r="BK186" i="19"/>
  <c r="BK131" i="19"/>
  <c r="J187" i="19"/>
  <c r="J133" i="19"/>
  <c r="BK201" i="19"/>
  <c r="BK114" i="19"/>
  <c r="J178" i="19"/>
  <c r="J199" i="19"/>
  <c r="BK130" i="19"/>
  <c r="BK133" i="20"/>
  <c r="J126" i="20"/>
  <c r="J114" i="20"/>
  <c r="J130" i="20"/>
  <c r="BK118" i="20"/>
  <c r="J135" i="21"/>
  <c r="BK101" i="21"/>
  <c r="J125" i="21"/>
  <c r="BK100" i="22"/>
  <c r="J834" i="2"/>
  <c r="BK435" i="2"/>
  <c r="J1222" i="2"/>
  <c r="J905" i="2"/>
  <c r="J548" i="2"/>
  <c r="J1209" i="2"/>
  <c r="J781" i="2"/>
  <c r="J333" i="2"/>
  <c r="BK1034" i="2"/>
  <c r="BK754" i="2"/>
  <c r="BK332" i="2"/>
  <c r="J842" i="2"/>
  <c r="J180" i="2"/>
  <c r="J139" i="3"/>
  <c r="J177" i="3"/>
  <c r="BK134" i="3"/>
  <c r="J143" i="3"/>
  <c r="J169" i="3"/>
  <c r="BK194" i="3"/>
  <c r="J109" i="3"/>
  <c r="J145" i="4"/>
  <c r="J205" i="4"/>
  <c r="J191" i="4"/>
  <c r="BK225" i="5"/>
  <c r="J110" i="5"/>
  <c r="BK123" i="5"/>
  <c r="J184" i="5"/>
  <c r="BK121" i="5"/>
  <c r="BK164" i="5"/>
  <c r="BK194" i="5"/>
  <c r="BK116" i="5"/>
  <c r="J182" i="5"/>
  <c r="J122" i="5"/>
  <c r="BK105" i="6"/>
  <c r="BK146" i="6"/>
  <c r="J115" i="6"/>
  <c r="BK560" i="7"/>
  <c r="J280" i="7"/>
  <c r="BK448" i="7"/>
  <c r="J554" i="7"/>
  <c r="J339" i="7"/>
  <c r="BK570" i="7"/>
  <c r="J289" i="7"/>
  <c r="J432" i="7"/>
  <c r="BK622" i="7"/>
  <c r="BK211" i="7"/>
  <c r="BK203" i="8"/>
  <c r="J255" i="8"/>
  <c r="BK318" i="8"/>
  <c r="BK703" i="9"/>
  <c r="BK1171" i="9"/>
  <c r="BK959" i="9"/>
  <c r="BK241" i="9"/>
  <c r="BK857" i="9"/>
  <c r="BK507" i="9"/>
  <c r="BK178" i="9"/>
  <c r="BK1017" i="9"/>
  <c r="J753" i="9"/>
  <c r="BK215" i="9"/>
  <c r="BK984" i="9"/>
  <c r="J656" i="9"/>
  <c r="BK238" i="9"/>
  <c r="J856" i="9"/>
  <c r="J585" i="9"/>
  <c r="J224" i="10"/>
  <c r="BK129" i="10"/>
  <c r="J168" i="10"/>
  <c r="J186" i="10"/>
  <c r="BK117" i="10"/>
  <c r="BK147" i="10"/>
  <c r="BK126" i="10"/>
  <c r="BK217" i="11"/>
  <c r="J128" i="11"/>
  <c r="J197" i="11"/>
  <c r="BK215" i="11"/>
  <c r="BK188" i="12"/>
  <c r="J204" i="12"/>
  <c r="BK213" i="12"/>
  <c r="BK125" i="12"/>
  <c r="BK176" i="12"/>
  <c r="J117" i="12"/>
  <c r="J158" i="12"/>
  <c r="J128" i="13"/>
  <c r="BK145" i="13"/>
  <c r="J145" i="13"/>
  <c r="J1578" i="14"/>
  <c r="J1231" i="14"/>
  <c r="BK1013" i="14"/>
  <c r="J546" i="14"/>
  <c r="J1618" i="14"/>
  <c r="BK1185" i="14"/>
  <c r="BK802" i="14"/>
  <c r="BK161" i="14"/>
  <c r="BK823" i="14"/>
  <c r="J337" i="14"/>
  <c r="J1440" i="14"/>
  <c r="J549" i="14"/>
  <c r="BK1533" i="14"/>
  <c r="BK1050" i="14"/>
  <c r="J296" i="14"/>
  <c r="J1343" i="14"/>
  <c r="J1001" i="14"/>
  <c r="BK583" i="14"/>
  <c r="J123" i="14"/>
  <c r="J103" i="15"/>
  <c r="BK161" i="15"/>
  <c r="J189" i="15"/>
  <c r="J201" i="16"/>
  <c r="J113" i="16"/>
  <c r="BK276" i="16"/>
  <c r="BK176" i="16"/>
  <c r="BK178" i="17"/>
  <c r="BK210" i="17"/>
  <c r="BK139" i="17"/>
  <c r="J247" i="17"/>
  <c r="BK163" i="17"/>
  <c r="BK228" i="17"/>
  <c r="BK179" i="17"/>
  <c r="J258" i="17"/>
  <c r="J236" i="17"/>
  <c r="J163" i="17"/>
  <c r="J111" i="18"/>
  <c r="J175" i="18"/>
  <c r="BK208" i="18"/>
  <c r="J187" i="18"/>
  <c r="J220" i="19"/>
  <c r="BK153" i="19"/>
  <c r="J221" i="19"/>
  <c r="BK137" i="19"/>
  <c r="BK204" i="19"/>
  <c r="BK214" i="19"/>
  <c r="J159" i="19"/>
  <c r="BK196" i="19"/>
  <c r="BK210" i="19"/>
  <c r="J114" i="19"/>
  <c r="BK147" i="20"/>
  <c r="J103" i="20"/>
  <c r="J128" i="20"/>
  <c r="J116" i="20"/>
  <c r="BK121" i="21"/>
  <c r="J104" i="21"/>
  <c r="J100" i="21"/>
  <c r="BK926" i="2"/>
  <c r="J584" i="2"/>
  <c r="J1236" i="2"/>
  <c r="BK916" i="2"/>
  <c r="BK476" i="2"/>
  <c r="J1059" i="2"/>
  <c r="BK495" i="2"/>
  <c r="J1202" i="2"/>
  <c r="J855" i="2"/>
  <c r="J338" i="2"/>
  <c r="BK809" i="2"/>
  <c r="BK230" i="3"/>
  <c r="J180" i="3"/>
  <c r="J181" i="3"/>
  <c r="J120" i="3"/>
  <c r="J124" i="3"/>
  <c r="J170" i="3"/>
  <c r="BK122" i="3"/>
  <c r="BK118" i="4"/>
  <c r="BK205" i="4"/>
  <c r="J219" i="4"/>
  <c r="J217" i="5"/>
  <c r="BK122" i="5"/>
  <c r="J153" i="5"/>
  <c r="BK212" i="5"/>
  <c r="BK162" i="5"/>
  <c r="J225" i="5"/>
  <c r="J156" i="5"/>
  <c r="BK215" i="5"/>
  <c r="J216" i="5"/>
  <c r="J134" i="5"/>
  <c r="BK141" i="6"/>
  <c r="J109" i="6"/>
  <c r="BK117" i="6"/>
  <c r="BK321" i="7"/>
  <c r="J527" i="7"/>
  <c r="BK152" i="7"/>
  <c r="BK472" i="7"/>
  <c r="J661" i="7"/>
  <c r="BK293" i="7"/>
  <c r="BK397" i="7"/>
  <c r="BK489" i="7"/>
  <c r="J218" i="7"/>
  <c r="BK361" i="8"/>
  <c r="BK221" i="8"/>
  <c r="J157" i="8"/>
  <c r="J430" i="8"/>
  <c r="BK604" i="9"/>
  <c r="BK1133" i="9"/>
  <c r="J696" i="9"/>
  <c r="J1107" i="9"/>
  <c r="J984" i="9"/>
  <c r="BK641" i="9"/>
  <c r="J128" i="9"/>
  <c r="BK889" i="9"/>
  <c r="J688" i="9"/>
  <c r="J332" i="9"/>
  <c r="BK972" i="9"/>
  <c r="J484" i="9"/>
  <c r="J991" i="9"/>
  <c r="J769" i="9"/>
  <c r="BK540" i="9"/>
  <c r="BK227" i="10"/>
  <c r="BK157" i="10"/>
  <c r="J187" i="10"/>
  <c r="BK151" i="10"/>
  <c r="BK143" i="10"/>
  <c r="BK176" i="10"/>
  <c r="J223" i="11"/>
  <c r="J205" i="11"/>
  <c r="J225" i="11"/>
  <c r="J112" i="11"/>
  <c r="BK168" i="12"/>
  <c r="J232" i="12"/>
  <c r="BK107" i="12"/>
  <c r="J143" i="12"/>
  <c r="J193" i="12"/>
  <c r="BK241" i="12"/>
  <c r="J156" i="12"/>
  <c r="BK159" i="13"/>
  <c r="BK140" i="13"/>
  <c r="J1600" i="14"/>
  <c r="BK1239" i="14"/>
  <c r="J1085" i="14"/>
  <c r="J411" i="14"/>
  <c r="BK1172" i="14"/>
  <c r="J683" i="14"/>
  <c r="J172" i="14"/>
  <c r="J1138" i="14"/>
  <c r="BK820" i="14"/>
  <c r="BK221" i="14"/>
  <c r="BK1130" i="14"/>
  <c r="BK530" i="14"/>
  <c r="J1648" i="14"/>
  <c r="J1221" i="14"/>
  <c r="BK618" i="14"/>
  <c r="J1340" i="14"/>
  <c r="BK1081" i="14"/>
  <c r="J567" i="14"/>
  <c r="BK165" i="14"/>
  <c r="J142" i="16"/>
  <c r="BK181" i="16"/>
  <c r="BK120" i="16"/>
  <c r="BK165" i="16"/>
  <c r="J165" i="16"/>
  <c r="BK231" i="17"/>
  <c r="J112" i="17"/>
  <c r="J147" i="17"/>
  <c r="J256" i="17"/>
  <c r="BK267" i="17"/>
  <c r="J204" i="17"/>
  <c r="J170" i="17"/>
  <c r="BK167" i="17"/>
  <c r="BK150" i="18"/>
  <c r="J110" i="18"/>
  <c r="J124" i="18"/>
  <c r="BK137" i="18"/>
  <c r="BK161" i="19"/>
  <c r="J225" i="19"/>
  <c r="BK154" i="19"/>
  <c r="BK221" i="19"/>
  <c r="BK116" i="19"/>
  <c r="J176" i="19"/>
  <c r="BK199" i="19"/>
  <c r="BK143" i="19"/>
  <c r="BK144" i="19"/>
  <c r="BK155" i="20"/>
  <c r="BK97" i="20"/>
  <c r="BK158" i="20"/>
  <c r="J97" i="20"/>
  <c r="BK129" i="21"/>
  <c r="J114" i="21"/>
  <c r="BK135" i="21"/>
  <c r="BK113" i="21"/>
  <c r="BK219" i="3"/>
  <c r="BK138" i="3"/>
  <c r="BK182" i="3"/>
  <c r="BK210" i="3"/>
  <c r="BK131" i="3"/>
  <c r="BK179" i="3"/>
  <c r="J201" i="4"/>
  <c r="J172" i="4"/>
  <c r="J153" i="4"/>
  <c r="J207" i="4"/>
  <c r="BK203" i="4"/>
  <c r="J106" i="4"/>
  <c r="BK173" i="5"/>
  <c r="J197" i="5"/>
  <c r="J232" i="5"/>
  <c r="BK160" i="5"/>
  <c r="J236" i="5"/>
  <c r="J150" i="5"/>
  <c r="BK206" i="5"/>
  <c r="BK136" i="5"/>
  <c r="J195" i="5"/>
  <c r="BK119" i="5"/>
  <c r="BK138" i="6"/>
  <c r="BK144" i="6"/>
  <c r="J112" i="6"/>
  <c r="J120" i="6"/>
  <c r="J546" i="7"/>
  <c r="BK339" i="7"/>
  <c r="J600" i="7"/>
  <c r="J336" i="7"/>
  <c r="BK661" i="7"/>
  <c r="J519" i="7"/>
  <c r="J680" i="7"/>
  <c r="J508" i="7"/>
  <c r="BK313" i="7"/>
  <c r="J551" i="7"/>
  <c r="J130" i="7"/>
  <c r="J350" i="7"/>
  <c r="J368" i="8"/>
  <c r="J129" i="8"/>
  <c r="BK332" i="8"/>
  <c r="BK325" i="8"/>
  <c r="J423" i="8"/>
  <c r="BK253" i="8"/>
  <c r="J294" i="8"/>
  <c r="BK1004" i="9"/>
  <c r="J732" i="9"/>
  <c r="J277" i="9"/>
  <c r="BK1116" i="9"/>
  <c r="BK528" i="9"/>
  <c r="BK213" i="9"/>
  <c r="BK1103" i="9"/>
  <c r="BK831" i="9"/>
  <c r="J684" i="9"/>
  <c r="J336" i="9"/>
  <c r="BK1110" i="9"/>
  <c r="J883" i="9"/>
  <c r="BK732" i="9"/>
  <c r="BK483" i="9"/>
  <c r="J1130" i="9"/>
  <c r="J876" i="9"/>
  <c r="J461" i="9"/>
  <c r="J161" i="9"/>
  <c r="BK848" i="9"/>
  <c r="BK543" i="9"/>
  <c r="J199" i="10"/>
  <c r="J110" i="10"/>
  <c r="J162" i="10"/>
  <c r="J226" i="10"/>
  <c r="J128" i="10"/>
  <c r="BK134" i="10"/>
  <c r="J156" i="10"/>
  <c r="BK125" i="10"/>
  <c r="BK157" i="11"/>
  <c r="BK174" i="11"/>
  <c r="BK189" i="11"/>
  <c r="BK158" i="11"/>
  <c r="J170" i="11"/>
  <c r="BK134" i="12"/>
  <c r="BK177" i="12"/>
  <c r="BK231" i="12"/>
  <c r="J147" i="12"/>
  <c r="BK202" i="12"/>
  <c r="J126" i="12"/>
  <c r="BK192" i="12"/>
  <c r="BK136" i="13"/>
  <c r="J161" i="13"/>
  <c r="J140" i="13"/>
  <c r="BK1321" i="14"/>
  <c r="J1137" i="14"/>
  <c r="J761" i="14"/>
  <c r="BK322" i="14"/>
  <c r="BK1421" i="14"/>
  <c r="BK1106" i="14"/>
  <c r="BK579" i="14"/>
  <c r="J1314" i="14"/>
  <c r="BK834" i="14"/>
  <c r="BK557" i="14"/>
  <c r="J1272" i="14"/>
  <c r="J865" i="14"/>
  <c r="BK498" i="14"/>
  <c r="J1572" i="14"/>
  <c r="BK1286" i="14"/>
  <c r="J842" i="14"/>
  <c r="J254" i="14"/>
  <c r="BK1231" i="14"/>
  <c r="BK712" i="14"/>
  <c r="J180" i="14"/>
  <c r="J107" i="15"/>
  <c r="J136" i="15"/>
  <c r="J123" i="15"/>
  <c r="J180" i="15"/>
  <c r="BK271" i="16"/>
  <c r="J334" i="16"/>
  <c r="BK208" i="16"/>
  <c r="BK170" i="16"/>
  <c r="BK125" i="16"/>
  <c r="J210" i="17"/>
  <c r="BK246" i="17"/>
  <c r="BK222" i="17"/>
  <c r="J116" i="18"/>
  <c r="BK219" i="19"/>
  <c r="J111" i="19"/>
  <c r="J140" i="19"/>
  <c r="J113" i="20"/>
  <c r="BK123" i="21"/>
  <c r="J939" i="2"/>
  <c r="J193" i="2"/>
  <c r="BK922" i="2"/>
  <c r="BK120" i="2"/>
  <c r="J788" i="2"/>
  <c r="BK487" i="2"/>
  <c r="J1166" i="2"/>
  <c r="BK988" i="2"/>
  <c r="J849" i="2"/>
  <c r="J460" i="2"/>
  <c r="J1043" i="2"/>
  <c r="J531" i="2"/>
  <c r="J137" i="2"/>
  <c r="BK118" i="3"/>
  <c r="BK180" i="3"/>
  <c r="J194" i="3"/>
  <c r="BK113" i="3"/>
  <c r="J141" i="3"/>
  <c r="J132" i="3"/>
  <c r="J121" i="3"/>
  <c r="J179" i="4"/>
  <c r="BK134" i="4"/>
  <c r="J217" i="4"/>
  <c r="BK248" i="8"/>
  <c r="BK425" i="8"/>
  <c r="BK170" i="8"/>
  <c r="J206" i="8"/>
  <c r="BK246" i="8"/>
  <c r="J116" i="8"/>
  <c r="BK184" i="8"/>
  <c r="J660" i="9"/>
  <c r="BK161" i="9"/>
  <c r="J925" i="9"/>
  <c r="BK397" i="9"/>
  <c r="BK1028" i="9"/>
  <c r="J711" i="9"/>
  <c r="J489" i="9"/>
  <c r="BK159" i="9"/>
  <c r="J853" i="9"/>
  <c r="J416" i="9"/>
  <c r="BK1021" i="9"/>
  <c r="BK499" i="9"/>
  <c r="J166" i="9"/>
  <c r="BK795" i="9"/>
  <c r="BK246" i="9"/>
  <c r="BK179" i="10"/>
  <c r="J181" i="10"/>
  <c r="J217" i="10"/>
  <c r="J141" i="10"/>
  <c r="BK169" i="10"/>
  <c r="J142" i="10"/>
  <c r="BK170" i="11"/>
  <c r="BK164" i="11"/>
  <c r="BK109" i="11"/>
  <c r="J135" i="12"/>
  <c r="BK169" i="12"/>
  <c r="J181" i="12"/>
  <c r="J169" i="12"/>
  <c r="BK172" i="12"/>
  <c r="J99" i="13"/>
  <c r="J159" i="13"/>
  <c r="J1620" i="14"/>
  <c r="BK1243" i="14"/>
  <c r="J828" i="14"/>
  <c r="BK180" i="14"/>
  <c r="J1220" i="14"/>
  <c r="BK980" i="14"/>
  <c r="BK183" i="14"/>
  <c r="BK1026" i="14"/>
  <c r="BK1465" i="14"/>
  <c r="J1094" i="14"/>
  <c r="J560" i="14"/>
  <c r="BK1600" i="14"/>
  <c r="BK1177" i="14"/>
  <c r="BK626" i="14"/>
  <c r="BK1303" i="14"/>
  <c r="BK879" i="14"/>
  <c r="J169" i="14"/>
  <c r="J220" i="15"/>
  <c r="J175" i="15"/>
  <c r="J222" i="15"/>
  <c r="J374" i="16"/>
  <c r="J107" i="16"/>
  <c r="BK173" i="16"/>
  <c r="J386" i="16"/>
  <c r="J243" i="16"/>
  <c r="BK156" i="16"/>
  <c r="BK217" i="17"/>
  <c r="J272" i="17"/>
  <c r="BK183" i="17"/>
  <c r="BK149" i="17"/>
  <c r="J238" i="17"/>
  <c r="BK134" i="17"/>
  <c r="BK152" i="18"/>
  <c r="J211" i="18"/>
  <c r="BK225" i="19"/>
  <c r="J112" i="19"/>
  <c r="J106" i="19"/>
  <c r="BK159" i="19"/>
  <c r="J113" i="19"/>
  <c r="J155" i="19"/>
  <c r="BK156" i="20"/>
  <c r="J155" i="20"/>
  <c r="BK120" i="21"/>
  <c r="BK126" i="21"/>
  <c r="J100" i="22"/>
  <c r="BK722" i="2"/>
  <c r="J1048" i="2"/>
  <c r="BK841" i="2"/>
  <c r="BK1046" i="2"/>
  <c r="J499" i="2"/>
  <c r="BK641" i="2"/>
  <c r="AS70" i="1"/>
  <c r="BK175" i="3"/>
  <c r="BK117" i="3"/>
  <c r="J225" i="4"/>
  <c r="J223" i="4"/>
  <c r="J136" i="4"/>
  <c r="BK197" i="5"/>
  <c r="BK227" i="5"/>
  <c r="BK224" i="5"/>
  <c r="BK128" i="5"/>
  <c r="J193" i="5"/>
  <c r="J108" i="5"/>
  <c r="BK158" i="5"/>
  <c r="BK221" i="5"/>
  <c r="BK127" i="5"/>
  <c r="BK130" i="6"/>
  <c r="BK109" i="6"/>
  <c r="BK156" i="6"/>
  <c r="J605" i="7"/>
  <c r="BK508" i="7"/>
  <c r="J181" i="7"/>
  <c r="J417" i="7"/>
  <c r="J631" i="7"/>
  <c r="J625" i="7"/>
  <c r="J426" i="7"/>
  <c r="BK495" i="7"/>
  <c r="BK524" i="7"/>
  <c r="J226" i="7"/>
  <c r="BK291" i="8"/>
  <c r="BK413" i="8"/>
  <c r="BK409" i="8"/>
  <c r="BK263" i="8"/>
  <c r="J359" i="8"/>
  <c r="J299" i="8"/>
  <c r="BK284" i="8"/>
  <c r="J909" i="9"/>
  <c r="BK300" i="9"/>
  <c r="BK1087" i="9"/>
  <c r="BK821" i="9"/>
  <c r="BK416" i="9"/>
  <c r="BK1014" i="9"/>
  <c r="BK505" i="9"/>
  <c r="J1120" i="9"/>
  <c r="BK969" i="9"/>
  <c r="J662" i="9"/>
  <c r="J1175" i="9"/>
  <c r="BK872" i="9"/>
  <c r="BK381" i="9"/>
  <c r="J849" i="9"/>
  <c r="BK484" i="9"/>
  <c r="BK183" i="10"/>
  <c r="BK207" i="10"/>
  <c r="J220" i="10"/>
  <c r="J163" i="10"/>
  <c r="BK128" i="10"/>
  <c r="BK142" i="10"/>
  <c r="J109" i="11"/>
  <c r="BK201" i="11"/>
  <c r="J217" i="11"/>
  <c r="J136" i="11"/>
  <c r="J215" i="12"/>
  <c r="BK239" i="12"/>
  <c r="BK137" i="12"/>
  <c r="BK152" i="12"/>
  <c r="BK227" i="12"/>
  <c r="BK115" i="12"/>
  <c r="J157" i="12"/>
  <c r="BK147" i="13"/>
  <c r="J111" i="13"/>
  <c r="BK1623" i="14"/>
  <c r="J1152" i="14"/>
  <c r="J998" i="14"/>
  <c r="J183" i="14"/>
  <c r="BK1343" i="14"/>
  <c r="J940" i="14"/>
  <c r="J504" i="14"/>
  <c r="BK1347" i="14"/>
  <c r="BK807" i="14"/>
  <c r="J333" i="14"/>
  <c r="J1203" i="14"/>
  <c r="BK771" i="14"/>
  <c r="J393" i="14"/>
  <c r="BK1204" i="14"/>
  <c r="BK828" i="14"/>
  <c r="BK167" i="14"/>
  <c r="J1270" i="14"/>
  <c r="J554" i="14"/>
  <c r="BK185" i="15"/>
  <c r="J207" i="15"/>
  <c r="J148" i="15"/>
  <c r="J213" i="15"/>
  <c r="J357" i="16"/>
  <c r="BK351" i="16"/>
  <c r="J177" i="16"/>
  <c r="J281" i="16"/>
  <c r="J329" i="16"/>
  <c r="BK250" i="17"/>
  <c r="J127" i="17"/>
  <c r="J213" i="17"/>
  <c r="BK138" i="17"/>
  <c r="BK114" i="17"/>
  <c r="BK180" i="17"/>
  <c r="J269" i="17"/>
  <c r="J180" i="17"/>
  <c r="BK190" i="17"/>
  <c r="BK127" i="17"/>
  <c r="J208" i="18"/>
  <c r="J134" i="18"/>
  <c r="J152" i="18"/>
  <c r="J183" i="18"/>
  <c r="J206" i="19"/>
  <c r="J227" i="19"/>
  <c r="J163" i="19"/>
  <c r="J94" i="19"/>
  <c r="J132" i="19"/>
  <c r="J171" i="19"/>
  <c r="J212" i="19"/>
  <c r="BK190" i="19"/>
  <c r="J124" i="19"/>
  <c r="J101" i="20"/>
  <c r="J121" i="20"/>
  <c r="J124" i="20"/>
  <c r="BK132" i="21"/>
  <c r="BK100" i="21"/>
  <c r="J119" i="21"/>
  <c r="BK98" i="22"/>
  <c r="BK833" i="2"/>
  <c r="BK531" i="2"/>
  <c r="BK1222" i="2"/>
  <c r="BK778" i="2"/>
  <c r="J1231" i="2"/>
  <c r="BK782" i="2"/>
  <c r="BK1228" i="2"/>
  <c r="BK1059" i="2"/>
  <c r="BK828" i="2"/>
  <c r="BK532" i="2"/>
  <c r="J224" i="2"/>
  <c r="BK686" i="2"/>
  <c r="J294" i="2"/>
  <c r="J147" i="3"/>
  <c r="BK178" i="3"/>
  <c r="BK188" i="3"/>
  <c r="J111" i="3"/>
  <c r="BK143" i="3"/>
  <c r="BK141" i="3"/>
  <c r="BK125" i="3"/>
  <c r="BK189" i="4"/>
  <c r="J175" i="4"/>
  <c r="BK179" i="4"/>
  <c r="J206" i="5"/>
  <c r="BK151" i="5"/>
  <c r="J185" i="5"/>
  <c r="BK236" i="5"/>
  <c r="J158" i="5"/>
  <c r="J233" i="5"/>
  <c r="BK131" i="5"/>
  <c r="BK187" i="5"/>
  <c r="BK244" i="5"/>
  <c r="J194" i="5"/>
  <c r="J99" i="6"/>
  <c r="BK127" i="6"/>
  <c r="BK150" i="6"/>
  <c r="J682" i="7"/>
  <c r="J189" i="7"/>
  <c r="J514" i="7"/>
  <c r="J157" i="7"/>
  <c r="BK543" i="7"/>
  <c r="BK249" i="7"/>
  <c r="BK562" i="7"/>
  <c r="J247" i="7"/>
  <c r="J511" i="7"/>
  <c r="BK554" i="7"/>
  <c r="J246" i="8"/>
  <c r="J189" i="8"/>
  <c r="J356" i="8"/>
  <c r="J418" i="8"/>
  <c r="J221" i="8"/>
  <c r="BK178" i="8"/>
  <c r="BK423" i="8"/>
  <c r="J281" i="8"/>
  <c r="BK309" i="8"/>
  <c r="J1021" i="9"/>
  <c r="BK845" i="9"/>
  <c r="J299" i="9"/>
  <c r="BK1022" i="9"/>
  <c r="BK660" i="9"/>
  <c r="BK218" i="9"/>
  <c r="BK876" i="9"/>
  <c r="J483" i="9"/>
  <c r="BK1113" i="9"/>
  <c r="J902" i="9"/>
  <c r="J300" i="9"/>
  <c r="BK888" i="9"/>
  <c r="J405" i="9"/>
  <c r="BK902" i="9"/>
  <c r="J340" i="9"/>
  <c r="BK158" i="10"/>
  <c r="BK197" i="10"/>
  <c r="J193" i="10"/>
  <c r="BK120" i="10"/>
  <c r="J204" i="10"/>
  <c r="BK130" i="10"/>
  <c r="BK228" i="11"/>
  <c r="J164" i="11"/>
  <c r="J189" i="11"/>
  <c r="BK223" i="12"/>
  <c r="BK128" i="12"/>
  <c r="J176" i="12"/>
  <c r="BK105" i="12"/>
  <c r="BK182" i="12"/>
  <c r="BK106" i="12"/>
  <c r="J119" i="12"/>
  <c r="J107" i="12"/>
  <c r="BK222" i="12"/>
  <c r="BK208" i="12"/>
  <c r="J188" i="12"/>
  <c r="BK183" i="12"/>
  <c r="BK161" i="12"/>
  <c r="BK140" i="12"/>
  <c r="J131" i="12"/>
  <c r="J121" i="12"/>
  <c r="BK104" i="12"/>
  <c r="BK143" i="13"/>
  <c r="J155" i="13"/>
  <c r="BK146" i="13"/>
  <c r="BK1683" i="14"/>
  <c r="BK1221" i="14"/>
  <c r="BK582" i="14"/>
  <c r="J1368" i="14"/>
  <c r="BK859" i="14"/>
  <c r="BK345" i="14"/>
  <c r="J1178" i="14"/>
  <c r="J702" i="14"/>
  <c r="BK157" i="14"/>
  <c r="BK1072" i="14"/>
  <c r="J755" i="14"/>
  <c r="J126" i="14"/>
  <c r="J1310" i="14"/>
  <c r="J579" i="14"/>
  <c r="J1465" i="14"/>
  <c r="J1082" i="14"/>
  <c r="BK788" i="14"/>
  <c r="BK203" i="14"/>
  <c r="BK189" i="15"/>
  <c r="J225" i="15"/>
  <c r="J365" i="16"/>
  <c r="BK130" i="16"/>
  <c r="J188" i="16"/>
  <c r="BK159" i="16"/>
  <c r="J241" i="16"/>
  <c r="BK319" i="16"/>
  <c r="BK224" i="17"/>
  <c r="BK240" i="17"/>
  <c r="BK154" i="17"/>
  <c r="BK118" i="17"/>
  <c r="BK197" i="17"/>
  <c r="J255" i="17"/>
  <c r="J184" i="17"/>
  <c r="J118" i="17"/>
  <c r="BK195" i="17"/>
  <c r="BK201" i="17"/>
  <c r="BK187" i="18"/>
  <c r="BK159" i="18"/>
  <c r="J150" i="18"/>
  <c r="J109" i="18"/>
  <c r="J113" i="18"/>
  <c r="J167" i="19"/>
  <c r="J222" i="19"/>
  <c r="J157" i="19"/>
  <c r="BK198" i="19"/>
  <c r="J119" i="19"/>
  <c r="J207" i="19"/>
  <c r="J160" i="19"/>
  <c r="BK205" i="19"/>
  <c r="J102" i="19"/>
  <c r="J105" i="19"/>
  <c r="J153" i="20"/>
  <c r="BK153" i="20"/>
  <c r="BK149" i="20"/>
  <c r="BK137" i="20"/>
  <c r="J123" i="21"/>
  <c r="J107" i="21"/>
  <c r="BK96" i="21"/>
  <c r="J886" i="2"/>
  <c r="BK480" i="2"/>
  <c r="BK325" i="2"/>
  <c r="BK863" i="2"/>
  <c r="BK308" i="2"/>
  <c r="BK827" i="2"/>
  <c r="J432" i="2"/>
  <c r="BK1147" i="2"/>
  <c r="J810" i="2"/>
  <c r="J406" i="2"/>
  <c r="BK816" i="2"/>
  <c r="BK527" i="2"/>
  <c r="BK167" i="3"/>
  <c r="J220" i="3"/>
  <c r="BK150" i="3"/>
  <c r="BK189" i="3"/>
  <c r="J183" i="3"/>
  <c r="BK224" i="3"/>
  <c r="J114" i="3"/>
  <c r="BK110" i="3"/>
  <c r="BK119" i="4"/>
  <c r="J211" i="4"/>
  <c r="BK209" i="4"/>
  <c r="BK109" i="4"/>
  <c r="J147" i="5"/>
  <c r="BK145" i="5"/>
  <c r="BK174" i="5"/>
  <c r="BK113" i="5"/>
  <c r="J203" i="5"/>
  <c r="BK124" i="5"/>
  <c r="J141" i="5"/>
  <c r="BK214" i="5"/>
  <c r="J162" i="5"/>
  <c r="J117" i="6"/>
  <c r="J124" i="6"/>
  <c r="BK129" i="6"/>
  <c r="J577" i="7"/>
  <c r="BK577" i="7"/>
  <c r="BK220" i="7"/>
  <c r="J380" i="7"/>
  <c r="BK600" i="7"/>
  <c r="J323" i="7"/>
  <c r="BK514" i="7"/>
  <c r="J457" i="7"/>
  <c r="BK142" i="7"/>
  <c r="J163" i="8"/>
  <c r="J289" i="8"/>
  <c r="BK185" i="8"/>
  <c r="J233" i="8"/>
  <c r="J822" i="9"/>
  <c r="BK221" i="9"/>
  <c r="J1059" i="9"/>
  <c r="BK804" i="9"/>
  <c r="BK1178" i="9"/>
  <c r="BK909" i="9"/>
  <c r="BK450" i="9"/>
  <c r="J1056" i="9"/>
  <c r="J795" i="9"/>
  <c r="J1153" i="9"/>
  <c r="BK864" i="9"/>
  <c r="J367" i="9"/>
  <c r="J701" i="9"/>
  <c r="J213" i="10"/>
  <c r="J230" i="10"/>
  <c r="J154" i="10"/>
  <c r="J188" i="10"/>
  <c r="BK185" i="10"/>
  <c r="BK139" i="10"/>
  <c r="BK160" i="11"/>
  <c r="BK119" i="11"/>
  <c r="J138" i="11"/>
  <c r="J202" i="12"/>
  <c r="BK230" i="12"/>
  <c r="J244" i="12"/>
  <c r="J239" i="12"/>
  <c r="J240" i="12"/>
  <c r="J155" i="12"/>
  <c r="J127" i="13"/>
  <c r="J112" i="13"/>
  <c r="J107" i="13"/>
  <c r="J136" i="13"/>
  <c r="BK99" i="13"/>
  <c r="BK1310" i="14"/>
  <c r="J1196" i="14"/>
  <c r="J886" i="14"/>
  <c r="J401" i="14"/>
  <c r="BK1471" i="14"/>
  <c r="BK1278" i="14"/>
  <c r="BK869" i="14"/>
  <c r="BK401" i="14"/>
  <c r="J1143" i="14"/>
  <c r="J578" i="14"/>
  <c r="BK1468" i="14"/>
  <c r="BK902" i="14"/>
  <c r="BK629" i="14"/>
  <c r="BK153" i="14"/>
  <c r="J1144" i="14"/>
  <c r="J586" i="14"/>
  <c r="J1454" i="14"/>
  <c r="BK1076" i="14"/>
  <c r="J737" i="14"/>
  <c r="J389" i="14"/>
  <c r="J116" i="15"/>
  <c r="BK220" i="15"/>
  <c r="BK228" i="15"/>
  <c r="BK345" i="16"/>
  <c r="J120" i="16"/>
  <c r="J170" i="16"/>
  <c r="BK357" i="16"/>
  <c r="BK248" i="16"/>
  <c r="J240" i="17"/>
  <c r="J262" i="17"/>
  <c r="BK174" i="17"/>
  <c r="BK129" i="17"/>
  <c r="BK219" i="17"/>
  <c r="BK247" i="17"/>
  <c r="BK189" i="17"/>
  <c r="J263" i="17"/>
  <c r="J190" i="17"/>
  <c r="BK115" i="17"/>
  <c r="BK185" i="17"/>
  <c r="BK157" i="18"/>
  <c r="J146" i="18"/>
  <c r="J112" i="18"/>
  <c r="BK206" i="18"/>
  <c r="J106" i="18"/>
  <c r="J145" i="19"/>
  <c r="BK182" i="19"/>
  <c r="J172" i="19"/>
  <c r="J223" i="19"/>
  <c r="J164" i="19"/>
  <c r="BK209" i="19"/>
  <c r="BK111" i="19"/>
  <c r="J148" i="19"/>
  <c r="BK124" i="20"/>
  <c r="J122" i="20"/>
  <c r="BK138" i="21"/>
  <c r="J129" i="21"/>
  <c r="BK107" i="21"/>
  <c r="BK94" i="22"/>
  <c r="BK791" i="2"/>
  <c r="J1219" i="2"/>
  <c r="BK842" i="2"/>
  <c r="J524" i="2"/>
  <c r="J1108" i="2"/>
  <c r="BK773" i="2"/>
  <c r="BK1231" i="2"/>
  <c r="BK1021" i="2"/>
  <c r="BK815" i="2"/>
  <c r="J518" i="2"/>
  <c r="BK1040" i="2"/>
  <c r="BK528" i="2"/>
  <c r="J120" i="2"/>
  <c r="BK192" i="3"/>
  <c r="BK190" i="3"/>
  <c r="BK216" i="3"/>
  <c r="J204" i="3"/>
  <c r="J160" i="3"/>
  <c r="J133" i="3"/>
  <c r="BK215" i="4"/>
  <c r="BK176" i="4"/>
  <c r="J118" i="4"/>
  <c r="J134" i="4"/>
  <c r="BK153" i="5"/>
  <c r="BK138" i="5"/>
  <c r="BK180" i="5"/>
  <c r="BK108" i="5"/>
  <c r="BK165" i="5"/>
  <c r="J196" i="5"/>
  <c r="J114" i="5"/>
  <c r="J181" i="5"/>
  <c r="J151" i="6"/>
  <c r="J103" i="6"/>
  <c r="J159" i="6"/>
  <c r="J582" i="7"/>
  <c r="J455" i="7"/>
  <c r="BK157" i="7"/>
  <c r="J309" i="7"/>
  <c r="BK547" i="7"/>
  <c r="J619" i="7"/>
  <c r="J375" i="7"/>
  <c r="J489" i="7"/>
  <c r="J587" i="7"/>
  <c r="BK226" i="8"/>
  <c r="J347" i="8"/>
  <c r="J371" i="8"/>
  <c r="J437" i="8"/>
  <c r="J258" i="8"/>
  <c r="BK351" i="8"/>
  <c r="BK196" i="8"/>
  <c r="J864" i="9"/>
  <c r="J468" i="9"/>
  <c r="J204" i="9"/>
  <c r="BK981" i="9"/>
  <c r="J458" i="9"/>
  <c r="J192" i="9"/>
  <c r="J905" i="9"/>
  <c r="J531" i="9"/>
  <c r="BK385" i="9"/>
  <c r="BK181" i="9"/>
  <c r="J1001" i="9"/>
  <c r="J747" i="9"/>
  <c r="BK490" i="9"/>
  <c r="BK136" i="9"/>
  <c r="BK879" i="9"/>
  <c r="J706" i="9"/>
  <c r="BK365" i="9"/>
  <c r="J940" i="9"/>
  <c r="BK731" i="9"/>
  <c r="BK344" i="9"/>
  <c r="BK189" i="10"/>
  <c r="BK111" i="10"/>
  <c r="J147" i="10"/>
  <c r="BK188" i="10"/>
  <c r="J205" i="10"/>
  <c r="BK115" i="10"/>
  <c r="BK164" i="10"/>
  <c r="J122" i="11"/>
  <c r="BK134" i="11"/>
  <c r="J126" i="11"/>
  <c r="J187" i="11"/>
  <c r="BK211" i="11"/>
  <c r="BK232" i="12"/>
  <c r="J124" i="12"/>
  <c r="J180" i="12"/>
  <c r="J223" i="12"/>
  <c r="BK118" i="12"/>
  <c r="J174" i="12"/>
  <c r="BK225" i="12"/>
  <c r="J138" i="12"/>
  <c r="BK158" i="13"/>
  <c r="BK118" i="13"/>
  <c r="BK153" i="13"/>
  <c r="BK1306" i="14"/>
  <c r="BK889" i="14"/>
  <c r="J588" i="14"/>
  <c r="J1641" i="14"/>
  <c r="J1332" i="14"/>
  <c r="J1117" i="14"/>
  <c r="BK369" i="14"/>
  <c r="J788" i="14"/>
  <c r="BK492" i="14"/>
  <c r="J1347" i="14"/>
  <c r="BK1086" i="14"/>
  <c r="J800" i="14"/>
  <c r="J412" i="14"/>
  <c r="J1615" i="14"/>
  <c r="BK1107" i="14"/>
  <c r="BK485" i="14"/>
  <c r="J1539" i="14"/>
  <c r="J1251" i="14"/>
  <c r="BK883" i="14"/>
  <c r="J498" i="14"/>
  <c r="J133" i="15"/>
  <c r="J360" i="16"/>
  <c r="J319" i="16"/>
  <c r="BK329" i="16"/>
  <c r="J340" i="16"/>
  <c r="BK243" i="17"/>
  <c r="BK124" i="17"/>
  <c r="BK211" i="17"/>
  <c r="J164" i="17"/>
  <c r="BK265" i="17"/>
  <c r="BK199" i="17"/>
  <c r="J157" i="17"/>
  <c r="BK241" i="17"/>
  <c r="BK155" i="17"/>
  <c r="J226" i="17"/>
  <c r="J155" i="17"/>
  <c r="BK106" i="18"/>
  <c r="BK148" i="18"/>
  <c r="J171" i="18"/>
  <c r="J100" i="18"/>
  <c r="BK108" i="18"/>
  <c r="BK181" i="19"/>
  <c r="J96" i="19"/>
  <c r="BK188" i="19"/>
  <c r="BK128" i="19"/>
  <c r="BK189" i="19"/>
  <c r="J135" i="19"/>
  <c r="BK208" i="19"/>
  <c r="J161" i="19"/>
  <c r="J190" i="19"/>
  <c r="BK108" i="19"/>
  <c r="BK158" i="19"/>
  <c r="BK135" i="20"/>
  <c r="BK128" i="20"/>
  <c r="J120" i="20"/>
  <c r="BK142" i="20"/>
  <c r="J130" i="21"/>
  <c r="BK103" i="21"/>
  <c r="J98" i="22"/>
  <c r="BK333" i="2"/>
  <c r="BK161" i="3"/>
  <c r="BK112" i="3"/>
  <c r="J167" i="3"/>
  <c r="BK199" i="3"/>
  <c r="J221" i="3"/>
  <c r="BK209" i="3"/>
  <c r="BK120" i="3"/>
  <c r="J145" i="3"/>
  <c r="J228" i="4"/>
  <c r="BK130" i="4"/>
  <c r="BK126" i="4"/>
  <c r="J171" i="4"/>
  <c r="J211" i="5"/>
  <c r="J121" i="5"/>
  <c r="BK213" i="5"/>
  <c r="J120" i="5"/>
  <c r="J190" i="5"/>
  <c r="J140" i="5"/>
  <c r="J220" i="5"/>
  <c r="J137" i="5"/>
  <c r="J231" i="5"/>
  <c r="BK179" i="5"/>
  <c r="BK106" i="5"/>
  <c r="J177" i="5"/>
  <c r="BK159" i="6"/>
  <c r="J147" i="6"/>
  <c r="J145" i="6"/>
  <c r="J122" i="6"/>
  <c r="J141" i="6"/>
  <c r="J472" i="7"/>
  <c r="BK176" i="7"/>
  <c r="J580" i="7"/>
  <c r="J261" i="7"/>
  <c r="J628" i="7"/>
  <c r="BK375" i="7"/>
  <c r="J147" i="7"/>
  <c r="J486" i="7"/>
  <c r="BK252" i="7"/>
  <c r="BK342" i="7"/>
  <c r="J666" i="7"/>
  <c r="J420" i="7"/>
  <c r="J303" i="8"/>
  <c r="J431" i="8"/>
  <c r="BK211" i="8"/>
  <c r="BK371" i="8"/>
  <c r="BK108" i="8"/>
  <c r="J351" i="8"/>
  <c r="BK241" i="8"/>
  <c r="J943" i="9"/>
  <c r="J627" i="9"/>
  <c r="J136" i="9"/>
  <c r="J994" i="9"/>
  <c r="J677" i="9"/>
  <c r="BK149" i="9"/>
  <c r="BK1074" i="9"/>
  <c r="J809" i="9"/>
  <c r="J472" i="9"/>
  <c r="J176" i="9"/>
  <c r="BK987" i="9"/>
  <c r="J756" i="9"/>
  <c r="BK585" i="9"/>
  <c r="J1172" i="9"/>
  <c r="J981" i="9"/>
  <c r="J716" i="9"/>
  <c r="J370" i="9"/>
  <c r="J885" i="9"/>
  <c r="BK672" i="9"/>
  <c r="BK223" i="10"/>
  <c r="J223" i="10"/>
  <c r="J146" i="10"/>
  <c r="J178" i="10"/>
  <c r="J219" i="10"/>
  <c r="BK119" i="10"/>
  <c r="J129" i="10"/>
  <c r="BK193" i="11"/>
  <c r="BK126" i="11"/>
  <c r="BK155" i="11"/>
  <c r="BK117" i="11"/>
  <c r="J124" i="11"/>
  <c r="J182" i="12"/>
  <c r="BK165" i="12"/>
  <c r="J219" i="12"/>
  <c r="J123" i="12"/>
  <c r="J149" i="12"/>
  <c r="BK221" i="12"/>
  <c r="J156" i="13"/>
  <c r="BK128" i="13"/>
  <c r="J157" i="13"/>
  <c r="J130" i="13"/>
  <c r="BK1598" i="14"/>
  <c r="J1238" i="14"/>
  <c r="J1066" i="14"/>
  <c r="J712" i="14"/>
  <c r="BK169" i="14"/>
  <c r="BK1462" i="14"/>
  <c r="J1166" i="14"/>
  <c r="J825" i="14"/>
  <c r="J365" i="14"/>
  <c r="BK1137" i="14"/>
  <c r="BK764" i="14"/>
  <c r="J229" i="14"/>
  <c r="BK1197" i="14"/>
  <c r="BK795" i="14"/>
  <c r="J330" i="14"/>
  <c r="BK1459" i="14"/>
  <c r="J1210" i="14"/>
  <c r="BK757" i="14"/>
  <c r="J433" i="14"/>
  <c r="J1321" i="14"/>
  <c r="BK959" i="14"/>
  <c r="J745" i="14"/>
  <c r="BK397" i="14"/>
  <c r="BK180" i="15"/>
  <c r="J166" i="15"/>
  <c r="BK143" i="15"/>
  <c r="BK99" i="15"/>
  <c r="J362" i="16"/>
  <c r="J135" i="16"/>
  <c r="BK204" i="16"/>
  <c r="BK177" i="16"/>
  <c r="J268" i="16"/>
  <c r="J351" i="16"/>
  <c r="BK258" i="17"/>
  <c r="J140" i="17"/>
  <c r="J257" i="17"/>
  <c r="J178" i="17"/>
  <c r="BK111" i="18"/>
  <c r="J218" i="19"/>
  <c r="J196" i="19"/>
  <c r="BK140" i="19"/>
  <c r="BK108" i="20"/>
  <c r="BK140" i="20"/>
  <c r="J118" i="21"/>
  <c r="J800" i="2"/>
  <c r="BK1236" i="2"/>
  <c r="BK554" i="2"/>
  <c r="BK929" i="2"/>
  <c r="BK336" i="2"/>
  <c r="J1162" i="2"/>
  <c r="J875" i="2"/>
  <c r="BK551" i="2"/>
  <c r="J933" i="2"/>
  <c r="BK512" i="2"/>
  <c r="J210" i="3"/>
  <c r="J140" i="3"/>
  <c r="J155" i="3"/>
  <c r="BK165" i="3"/>
  <c r="BK158" i="3"/>
  <c r="BK151" i="3"/>
  <c r="J196" i="3"/>
  <c r="BK132" i="4"/>
  <c r="BK207" i="4"/>
  <c r="BK228" i="4"/>
  <c r="BK392" i="8"/>
  <c r="J159" i="8"/>
  <c r="J231" i="8"/>
  <c r="BK339" i="8"/>
  <c r="J342" i="8"/>
  <c r="BK289" i="8"/>
  <c r="J263" i="8"/>
  <c r="BK407" i="9"/>
  <c r="BK1130" i="9"/>
  <c r="BK835" i="9"/>
  <c r="BK299" i="9"/>
  <c r="BK870" i="9"/>
  <c r="J465" i="9"/>
  <c r="J1150" i="9"/>
  <c r="BK765" i="9"/>
  <c r="J495" i="9"/>
  <c r="J132" i="9"/>
  <c r="BK818" i="9"/>
  <c r="J450" i="9"/>
  <c r="J888" i="9"/>
  <c r="BK572" i="9"/>
  <c r="J120" i="10"/>
  <c r="BK154" i="10"/>
  <c r="J138" i="10"/>
  <c r="BK161" i="10"/>
  <c r="J180" i="10"/>
  <c r="J109" i="10"/>
  <c r="J119" i="11"/>
  <c r="BK102" i="11"/>
  <c r="BK179" i="11"/>
  <c r="J198" i="12"/>
  <c r="J226" i="12"/>
  <c r="BK121" i="12"/>
  <c r="BK103" i="12"/>
  <c r="BK143" i="12"/>
  <c r="BK191" i="12"/>
  <c r="BK133" i="12"/>
  <c r="J148" i="13"/>
  <c r="J141" i="13"/>
  <c r="BK1575" i="14"/>
  <c r="BK1210" i="14"/>
  <c r="J629" i="14"/>
  <c r="BK1337" i="14"/>
  <c r="J1116" i="14"/>
  <c r="J680" i="14"/>
  <c r="BK1318" i="14"/>
  <c r="BK840" i="14"/>
  <c r="J542" i="14"/>
  <c r="J1327" i="14"/>
  <c r="BK812" i="14"/>
  <c r="BK337" i="14"/>
  <c r="J1437" i="14"/>
  <c r="J977" i="14"/>
  <c r="J286" i="14"/>
  <c r="J1266" i="14"/>
  <c r="BK571" i="14"/>
  <c r="J177" i="15"/>
  <c r="BK201" i="15"/>
  <c r="BK171" i="15"/>
  <c r="BK113" i="15"/>
  <c r="BK233" i="16"/>
  <c r="J258" i="16"/>
  <c r="BK197" i="16"/>
  <c r="BK362" i="16"/>
  <c r="BK169" i="16"/>
  <c r="BK147" i="17"/>
  <c r="J251" i="17"/>
  <c r="J176" i="17"/>
  <c r="J114" i="17"/>
  <c r="J216" i="17"/>
  <c r="J270" i="17"/>
  <c r="J203" i="17"/>
  <c r="BK118" i="18"/>
  <c r="J145" i="18"/>
  <c r="BK110" i="18"/>
  <c r="BK127" i="19"/>
  <c r="J127" i="19"/>
  <c r="BK176" i="19"/>
  <c r="J125" i="19"/>
  <c r="J97" i="19"/>
  <c r="BK111" i="20"/>
  <c r="BK101" i="20"/>
  <c r="J140" i="20"/>
  <c r="J112" i="21"/>
  <c r="J111" i="21"/>
  <c r="J929" i="2"/>
  <c r="J557" i="2"/>
  <c r="J1225" i="2"/>
  <c r="BK781" i="2"/>
  <c r="J1105" i="2"/>
  <c r="J551" i="2"/>
  <c r="BK907" i="2"/>
  <c r="J200" i="2"/>
  <c r="J214" i="3"/>
  <c r="BK124" i="3"/>
  <c r="BK137" i="3"/>
  <c r="BK149" i="3"/>
  <c r="J128" i="3"/>
  <c r="J174" i="4"/>
  <c r="J126" i="4"/>
  <c r="BK213" i="4"/>
  <c r="J140" i="4"/>
  <c r="BK150" i="5"/>
  <c r="BK154" i="5"/>
  <c r="BK105" i="5"/>
  <c r="BK176" i="5"/>
  <c r="BK120" i="5"/>
  <c r="BK175" i="5"/>
  <c r="BK226" i="5"/>
  <c r="BK133" i="5"/>
  <c r="BK155" i="5"/>
  <c r="J105" i="6"/>
  <c r="BK120" i="6"/>
  <c r="J134" i="6"/>
  <c r="BK540" i="7"/>
  <c r="J342" i="7"/>
  <c r="J540" i="7"/>
  <c r="BK323" i="7"/>
  <c r="BK597" i="7"/>
  <c r="BK677" i="7"/>
  <c r="BK480" i="7"/>
  <c r="J597" i="7"/>
  <c r="J179" i="7"/>
  <c r="J572" i="7"/>
  <c r="J252" i="7"/>
  <c r="BK313" i="8"/>
  <c r="BK368" i="8"/>
  <c r="BK331" i="8"/>
  <c r="BK328" i="8"/>
  <c r="J336" i="8"/>
  <c r="BK1068" i="9"/>
  <c r="J861" i="9"/>
  <c r="J572" i="9"/>
  <c r="J1113" i="9"/>
  <c r="BK756" i="9"/>
  <c r="BK311" i="9"/>
  <c r="BK1120" i="9"/>
  <c r="BK706" i="9"/>
  <c r="BK157" i="9"/>
  <c r="J910" i="9"/>
  <c r="J714" i="9"/>
  <c r="BK168" i="9"/>
  <c r="BK978" i="9"/>
  <c r="BK510" i="9"/>
  <c r="BK142" i="9"/>
  <c r="J641" i="9"/>
  <c r="J209" i="10"/>
  <c r="BK224" i="10"/>
  <c r="J113" i="10"/>
  <c r="BK175" i="10"/>
  <c r="J197" i="10"/>
  <c r="J152" i="10"/>
  <c r="J147" i="11"/>
  <c r="BK140" i="11"/>
  <c r="BK168" i="11"/>
  <c r="J104" i="11"/>
  <c r="BK197" i="12"/>
  <c r="J190" i="12"/>
  <c r="BK203" i="12"/>
  <c r="J241" i="12"/>
  <c r="BK122" i="12"/>
  <c r="BK181" i="12"/>
  <c r="BK126" i="13"/>
  <c r="J144" i="13"/>
  <c r="J134" i="13"/>
  <c r="J1536" i="14"/>
  <c r="J1232" i="14"/>
  <c r="BK680" i="14"/>
  <c r="BK1580" i="14"/>
  <c r="J1276" i="14"/>
  <c r="J177" i="14"/>
  <c r="J1279" i="14"/>
  <c r="J582" i="14"/>
  <c r="J1474" i="14"/>
  <c r="J1107" i="14"/>
  <c r="J734" i="14"/>
  <c r="BK211" i="14"/>
  <c r="BK1270" i="14"/>
  <c r="BK578" i="14"/>
  <c r="J1623" i="14"/>
  <c r="J1113" i="14"/>
  <c r="BK724" i="14"/>
  <c r="BK126" i="14"/>
  <c r="BK163" i="15"/>
  <c r="BK120" i="15"/>
  <c r="J120" i="15"/>
  <c r="BK118" i="16"/>
  <c r="BK368" i="16"/>
  <c r="BK258" i="16"/>
  <c r="BK374" i="16"/>
  <c r="BK202" i="17"/>
  <c r="BK268" i="17"/>
  <c r="J181" i="17"/>
  <c r="J121" i="17"/>
  <c r="J173" i="17"/>
  <c r="BK208" i="17"/>
  <c r="BK153" i="17"/>
  <c r="BK252" i="17"/>
  <c r="J167" i="17"/>
  <c r="J154" i="17"/>
  <c r="J130" i="18"/>
  <c r="J206" i="18"/>
  <c r="J103" i="18"/>
  <c r="BK120" i="18"/>
  <c r="BK150" i="19"/>
  <c r="BK212" i="19"/>
  <c r="BK216" i="19"/>
  <c r="BK106" i="19"/>
  <c r="BK124" i="19"/>
  <c r="J182" i="19"/>
  <c r="J177" i="19"/>
  <c r="BK150" i="20"/>
  <c r="BK139" i="20"/>
  <c r="J151" i="20"/>
  <c r="BK126" i="20"/>
  <c r="BK117" i="21"/>
  <c r="BK127" i="21"/>
  <c r="BK104" i="21"/>
  <c r="BK457" i="2"/>
  <c r="BK919" i="2"/>
  <c r="J358" i="2"/>
  <c r="J828" i="2"/>
  <c r="J227" i="2"/>
  <c r="BK1043" i="2"/>
  <c r="BK788" i="2"/>
  <c r="J435" i="2"/>
  <c r="J922" i="2"/>
  <c r="J410" i="2"/>
  <c r="AS56" i="1"/>
  <c r="BK127" i="3"/>
  <c r="BK128" i="3"/>
  <c r="BK227" i="3"/>
  <c r="BK126" i="3"/>
  <c r="J112" i="3"/>
  <c r="J160" i="4"/>
  <c r="J168" i="4"/>
  <c r="J209" i="4"/>
  <c r="J175" i="5"/>
  <c r="J226" i="5"/>
  <c r="J167" i="5"/>
  <c r="J215" i="5"/>
  <c r="J136" i="5"/>
  <c r="J204" i="5"/>
  <c r="J118" i="5"/>
  <c r="BK181" i="5"/>
  <c r="J112" i="5"/>
  <c r="J202" i="5"/>
  <c r="J117" i="5"/>
  <c r="J132" i="6"/>
  <c r="BK143" i="6"/>
  <c r="J126" i="6"/>
  <c r="J550" i="7"/>
  <c r="BK311" i="7"/>
  <c r="BK469" i="7"/>
  <c r="J142" i="7"/>
  <c r="BK226" i="7"/>
  <c r="BK502" i="7"/>
  <c r="BK136" i="7"/>
  <c r="J311" i="7"/>
  <c r="J446" i="7"/>
  <c r="J226" i="8"/>
  <c r="J395" i="8"/>
  <c r="BK404" i="8"/>
  <c r="BK303" i="8"/>
  <c r="J203" i="8"/>
  <c r="J170" i="8"/>
  <c r="J413" i="8"/>
  <c r="J404" i="8"/>
  <c r="BK129" i="8"/>
  <c r="BK806" i="9"/>
  <c r="BK192" i="9"/>
  <c r="J998" i="9"/>
  <c r="BK533" i="9"/>
  <c r="BK1172" i="9"/>
  <c r="J955" i="9"/>
  <c r="J691" i="9"/>
  <c r="J195" i="9"/>
  <c r="BK967" i="9"/>
  <c r="BK711" i="9"/>
  <c r="J528" i="9"/>
  <c r="J1156" i="9"/>
  <c r="J652" i="9"/>
  <c r="BK230" i="9"/>
  <c r="BK597" i="9"/>
  <c r="BK177" i="10"/>
  <c r="BK167" i="10"/>
  <c r="J165" i="10"/>
  <c r="BK208" i="10"/>
  <c r="BK187" i="10"/>
  <c r="BK122" i="10"/>
  <c r="BK199" i="11"/>
  <c r="J193" i="11"/>
  <c r="J118" i="11"/>
  <c r="J172" i="11"/>
  <c r="BK196" i="12"/>
  <c r="J203" i="12"/>
  <c r="BK124" i="12"/>
  <c r="BK151" i="12"/>
  <c r="J213" i="12"/>
  <c r="J132" i="12"/>
  <c r="J177" i="12"/>
  <c r="J113" i="12"/>
  <c r="J235" i="12"/>
  <c r="J217" i="12"/>
  <c r="BK190" i="12"/>
  <c r="J171" i="12"/>
  <c r="BK136" i="12"/>
  <c r="BK123" i="12"/>
  <c r="J108" i="12"/>
  <c r="J132" i="13"/>
  <c r="BK141" i="13"/>
  <c r="BK115" i="13"/>
  <c r="BK107" i="13"/>
  <c r="J1318" i="14"/>
  <c r="BK1082" i="14"/>
  <c r="J269" i="14"/>
  <c r="BK1300" i="14"/>
  <c r="BK998" i="14"/>
  <c r="BK445" i="14"/>
  <c r="BK1368" i="14"/>
  <c r="J830" i="14"/>
  <c r="BK346" i="14"/>
  <c r="BK1209" i="14"/>
  <c r="J836" i="14"/>
  <c r="BK377" i="14"/>
  <c r="J1542" i="14"/>
  <c r="J1162" i="14"/>
  <c r="BK507" i="14"/>
  <c r="BK1437" i="14"/>
  <c r="J899" i="14"/>
  <c r="BK596" i="14"/>
  <c r="J153" i="14"/>
  <c r="BK187" i="15"/>
  <c r="BK153" i="15"/>
  <c r="J105" i="15"/>
  <c r="BK334" i="16"/>
  <c r="J342" i="16"/>
  <c r="J156" i="16"/>
  <c r="J261" i="16"/>
  <c r="BK256" i="17"/>
  <c r="BK170" i="17"/>
  <c r="BK253" i="17"/>
  <c r="BK165" i="17"/>
  <c r="J239" i="17"/>
  <c r="BK181" i="17"/>
  <c r="J109" i="17"/>
  <c r="J198" i="17"/>
  <c r="BK230" i="17"/>
  <c r="J171" i="17"/>
  <c r="BK120" i="17"/>
  <c r="BK119" i="17"/>
  <c r="BK177" i="18"/>
  <c r="J164" i="18"/>
  <c r="J137" i="18"/>
  <c r="BK103" i="18"/>
  <c r="BK156" i="19"/>
  <c r="BK226" i="19"/>
  <c r="BK168" i="19"/>
  <c r="BK460" i="2"/>
  <c r="BK1206" i="2"/>
  <c r="BK939" i="2"/>
  <c r="J470" i="2"/>
  <c r="BK1024" i="2"/>
  <c r="J739" i="2"/>
  <c r="AS62" i="1"/>
  <c r="J174" i="3"/>
  <c r="J206" i="3"/>
  <c r="BK173" i="3"/>
  <c r="J166" i="4"/>
  <c r="J102" i="4"/>
  <c r="J164" i="4"/>
  <c r="J123" i="5"/>
  <c r="BK137" i="5"/>
  <c r="J106" i="5"/>
  <c r="BK163" i="5"/>
  <c r="BK210" i="5"/>
  <c r="BK104" i="5"/>
  <c r="J152" i="5"/>
  <c r="BK230" i="5"/>
  <c r="BK143" i="5"/>
  <c r="J107" i="6"/>
  <c r="J155" i="6"/>
  <c r="J437" i="7"/>
  <c r="BK199" i="7"/>
  <c r="J483" i="7"/>
  <c r="BK147" i="7"/>
  <c r="J495" i="7"/>
  <c r="J622" i="7"/>
  <c r="J357" i="7"/>
  <c r="J565" i="7"/>
  <c r="BK167" i="7"/>
  <c r="J241" i="8"/>
  <c r="J415" i="8"/>
  <c r="BK132" i="8"/>
  <c r="J860" i="9"/>
  <c r="BK1124" i="9"/>
  <c r="J924" i="9"/>
  <c r="BK538" i="9"/>
  <c r="BK195" i="9"/>
  <c r="BK994" i="9"/>
  <c r="J550" i="9"/>
  <c r="BK253" i="9"/>
  <c r="J1119" i="9"/>
  <c r="J880" i="9"/>
  <c r="BK681" i="9"/>
  <c r="J142" i="9"/>
  <c r="BK465" i="9"/>
  <c r="J975" i="9"/>
  <c r="J835" i="9"/>
  <c r="BK205" i="10"/>
  <c r="BK229" i="10"/>
  <c r="BK124" i="10"/>
  <c r="BK163" i="10"/>
  <c r="BK178" i="10"/>
  <c r="BK121" i="10"/>
  <c r="J207" i="11"/>
  <c r="BK221" i="11"/>
  <c r="J174" i="11"/>
  <c r="J229" i="12"/>
  <c r="BK113" i="12"/>
  <c r="BK173" i="12"/>
  <c r="BK175" i="12"/>
  <c r="J216" i="12"/>
  <c r="BK220" i="12"/>
  <c r="BK134" i="13"/>
  <c r="J158" i="13"/>
  <c r="BK144" i="13"/>
  <c r="BK124" i="13"/>
  <c r="J1476" i="14"/>
  <c r="BK1129" i="14"/>
  <c r="J780" i="14"/>
  <c r="J161" i="14"/>
  <c r="J1329" i="14"/>
  <c r="J1041" i="14"/>
  <c r="BK412" i="14"/>
  <c r="J1059" i="14"/>
  <c r="J534" i="14"/>
  <c r="BK1290" i="14"/>
  <c r="J869" i="14"/>
  <c r="J329" i="14"/>
  <c r="BK1454" i="14"/>
  <c r="BK442" i="14"/>
  <c r="J1598" i="14"/>
  <c r="BK817" i="14"/>
  <c r="BK239" i="14"/>
  <c r="J146" i="15"/>
  <c r="J156" i="15"/>
  <c r="BK130" i="15"/>
  <c r="J368" i="16"/>
  <c r="BK354" i="16"/>
  <c r="J324" i="16"/>
  <c r="BK377" i="16"/>
  <c r="BK107" i="16"/>
  <c r="J119" i="17"/>
  <c r="J248" i="17"/>
  <c r="J151" i="17"/>
  <c r="BK226" i="17"/>
  <c r="BK142" i="17"/>
  <c r="BK215" i="17"/>
  <c r="BK159" i="17"/>
  <c r="J196" i="17"/>
  <c r="J133" i="17"/>
  <c r="BK191" i="17"/>
  <c r="BK211" i="18"/>
  <c r="BK160" i="18"/>
  <c r="BK132" i="18"/>
  <c r="BK156" i="18"/>
  <c r="J193" i="19"/>
  <c r="BK132" i="19"/>
  <c r="BK191" i="19"/>
  <c r="J115" i="19"/>
  <c r="J134" i="19"/>
  <c r="J192" i="19"/>
  <c r="BK163" i="19"/>
  <c r="BK193" i="19"/>
  <c r="BK141" i="20"/>
  <c r="BK130" i="20"/>
  <c r="BK121" i="20"/>
  <c r="J137" i="20"/>
  <c r="J133" i="21"/>
  <c r="BK102" i="21"/>
  <c r="BK97" i="21"/>
  <c r="J92" i="22"/>
  <c r="BK893" i="2"/>
  <c r="BK524" i="2"/>
  <c r="BK1052" i="2"/>
  <c r="J542" i="2"/>
  <c r="BK1051" i="2"/>
  <c r="BK467" i="2"/>
  <c r="J1206" i="2"/>
  <c r="J926" i="2"/>
  <c r="J451" i="2"/>
  <c r="BK834" i="2"/>
  <c r="J457" i="2"/>
  <c r="J222" i="3"/>
  <c r="BK148" i="3"/>
  <c r="BK168" i="3"/>
  <c r="J207" i="3"/>
  <c r="J217" i="3"/>
  <c r="J199" i="3"/>
  <c r="BK211" i="3"/>
  <c r="BK143" i="4"/>
  <c r="BK112" i="4"/>
  <c r="BK138" i="4"/>
  <c r="J195" i="4"/>
  <c r="J114" i="4"/>
  <c r="BK170" i="5"/>
  <c r="J212" i="5"/>
  <c r="J200" i="5"/>
  <c r="J119" i="5"/>
  <c r="BK205" i="5"/>
  <c r="BK107" i="5"/>
  <c r="J174" i="5"/>
  <c r="BK103" i="5"/>
  <c r="BK146" i="5"/>
  <c r="BK112" i="6"/>
  <c r="J129" i="6"/>
  <c r="BK157" i="6"/>
  <c r="BK572" i="7"/>
  <c r="BK354" i="7"/>
  <c r="J607" i="7"/>
  <c r="J434" i="7"/>
  <c r="J575" i="7"/>
  <c r="J400" i="7"/>
  <c r="J585" i="7"/>
  <c r="J321" i="7"/>
  <c r="J562" i="7"/>
  <c r="BK209" i="7"/>
  <c r="J448" i="7"/>
  <c r="J184" i="7"/>
  <c r="BK260" i="8"/>
  <c r="BK177" i="8"/>
  <c r="J111" i="8"/>
  <c r="J383" i="8"/>
  <c r="J344" i="8"/>
  <c r="J279" i="8"/>
  <c r="BK111" i="8"/>
  <c r="BK307" i="8"/>
  <c r="J425" i="8"/>
  <c r="J251" i="8"/>
  <c r="J331" i="8"/>
  <c r="BK323" i="8"/>
  <c r="BK1081" i="9"/>
  <c r="J958" i="9"/>
  <c r="BK750" i="9"/>
  <c r="J238" i="9"/>
  <c r="BK1107" i="9"/>
  <c r="BK809" i="9"/>
  <c r="BK277" i="9"/>
  <c r="BK1143" i="9"/>
  <c r="BK815" i="9"/>
  <c r="BK495" i="9"/>
  <c r="BK370" i="9"/>
  <c r="BK1097" i="9"/>
  <c r="BK826" i="9"/>
  <c r="BK219" i="10"/>
  <c r="BK226" i="10"/>
  <c r="J169" i="10"/>
  <c r="BK213" i="10"/>
  <c r="BK221" i="10"/>
  <c r="J189" i="10"/>
  <c r="J124" i="10"/>
  <c r="BK104" i="11"/>
  <c r="J149" i="11"/>
  <c r="BK153" i="11"/>
  <c r="J175" i="11"/>
  <c r="J191" i="12"/>
  <c r="J168" i="12"/>
  <c r="J212" i="12"/>
  <c r="J208" i="12"/>
  <c r="BK139" i="12"/>
  <c r="J185" i="12"/>
  <c r="J119" i="13"/>
  <c r="J109" i="13"/>
  <c r="BK1542" i="14"/>
  <c r="BK1138" i="14"/>
  <c r="BK849" i="14"/>
  <c r="J1683" i="14"/>
  <c r="J1430" i="14"/>
  <c r="BK792" i="14"/>
  <c r="J200" i="14"/>
  <c r="BK1235" i="14"/>
  <c r="BK845" i="14"/>
  <c r="BK567" i="14"/>
  <c r="J1459" i="14"/>
  <c r="BK1251" i="14"/>
  <c r="J834" i="14"/>
  <c r="J354" i="14"/>
  <c r="BK1476" i="14"/>
  <c r="J1185" i="14"/>
  <c r="BK785" i="14"/>
  <c r="J221" i="14"/>
  <c r="J1286" i="14"/>
  <c r="BK815" i="14"/>
  <c r="BK436" i="14"/>
  <c r="BK216" i="15"/>
  <c r="BK324" i="16"/>
  <c r="BK348" i="16"/>
  <c r="BK273" i="16"/>
  <c r="BK264" i="16"/>
  <c r="BK263" i="17"/>
  <c r="BK145" i="17"/>
  <c r="BK223" i="17"/>
  <c r="BK128" i="17"/>
  <c r="BK221" i="17"/>
  <c r="J166" i="17"/>
  <c r="J110" i="17"/>
  <c r="BK193" i="17"/>
  <c r="BK237" i="17"/>
  <c r="BK150" i="17"/>
  <c r="J197" i="18"/>
  <c r="BK173" i="18"/>
  <c r="J185" i="18"/>
  <c r="BK193" i="18"/>
  <c r="BK185" i="18"/>
  <c r="J210" i="19"/>
  <c r="J151" i="19"/>
  <c r="J174" i="19"/>
  <c r="J117" i="19"/>
  <c r="BK174" i="19"/>
  <c r="BK129" i="19"/>
  <c r="J202" i="19"/>
  <c r="J129" i="19"/>
  <c r="BK169" i="19"/>
  <c r="BK194" i="19"/>
  <c r="BK117" i="19"/>
  <c r="J95" i="20"/>
  <c r="J143" i="20"/>
  <c r="J135" i="20"/>
  <c r="BK118" i="21"/>
  <c r="BK136" i="21"/>
  <c r="BK111" i="21"/>
  <c r="BK131" i="21"/>
  <c r="J223" i="3"/>
  <c r="J149" i="3"/>
  <c r="BK207" i="3"/>
  <c r="BK119" i="3"/>
  <c r="J122" i="3"/>
  <c r="J136" i="3"/>
  <c r="J134" i="3"/>
  <c r="BK160" i="4"/>
  <c r="J119" i="4"/>
  <c r="BK219" i="4"/>
  <c r="BK221" i="4"/>
  <c r="BK115" i="4"/>
  <c r="BK182" i="5"/>
  <c r="BK234" i="5"/>
  <c r="J135" i="5"/>
  <c r="J221" i="5"/>
  <c r="J149" i="5"/>
  <c r="BK207" i="5"/>
  <c r="J116" i="5"/>
  <c r="BK191" i="5"/>
  <c r="J132" i="5"/>
  <c r="J213" i="5"/>
  <c r="BK169" i="5"/>
  <c r="J150" i="6"/>
  <c r="J119" i="6"/>
  <c r="J136" i="6"/>
  <c r="BK148" i="6"/>
  <c r="J602" i="7"/>
  <c r="BK359" i="7"/>
  <c r="BK140" i="7"/>
  <c r="BK457" i="7"/>
  <c r="BK192" i="7"/>
  <c r="J590" i="7"/>
  <c r="J316" i="7"/>
  <c r="BK666" i="7"/>
  <c r="J325" i="7"/>
  <c r="J121" i="7"/>
  <c r="J220" i="7"/>
  <c r="J469" i="7"/>
  <c r="J112" i="7"/>
  <c r="J149" i="8"/>
  <c r="J389" i="8"/>
  <c r="BK418" i="8"/>
  <c r="J168" i="8"/>
  <c r="BK353" i="8"/>
  <c r="J123" i="8"/>
  <c r="BK168" i="8"/>
  <c r="J972" i="9"/>
  <c r="BK489" i="9"/>
  <c r="BK1100" i="9"/>
  <c r="J818" i="9"/>
  <c r="BK284" i="9"/>
  <c r="J962" i="9"/>
  <c r="BK627" i="9"/>
  <c r="J380" i="9"/>
  <c r="BK1077" i="9"/>
  <c r="BK860" i="9"/>
  <c r="J703" i="9"/>
  <c r="BK367" i="9"/>
  <c r="J1103" i="9"/>
  <c r="BK852" i="9"/>
  <c r="J535" i="9"/>
  <c r="J284" i="9"/>
  <c r="J906" i="9"/>
  <c r="BK716" i="9"/>
  <c r="J386" i="9"/>
  <c r="J160" i="10"/>
  <c r="BK200" i="10"/>
  <c r="BK209" i="10"/>
  <c r="J112" i="10"/>
  <c r="J125" i="10"/>
  <c r="J143" i="10"/>
  <c r="J159" i="10"/>
  <c r="J213" i="11"/>
  <c r="J228" i="11"/>
  <c r="BK136" i="11"/>
  <c r="J157" i="11"/>
  <c r="J102" i="11"/>
  <c r="J214" i="12"/>
  <c r="J237" i="12"/>
  <c r="J153" i="12"/>
  <c r="J200" i="12"/>
  <c r="BK215" i="12"/>
  <c r="BK166" i="12"/>
  <c r="BK238" i="12"/>
  <c r="J149" i="13"/>
  <c r="BK149" i="13"/>
  <c r="BK148" i="13"/>
  <c r="BK1632" i="14"/>
  <c r="BK1291" i="14"/>
  <c r="J1112" i="14"/>
  <c r="BK433" i="14"/>
  <c r="BK1539" i="14"/>
  <c r="BK1232" i="14"/>
  <c r="J902" i="14"/>
  <c r="J501" i="14"/>
  <c r="J1264" i="14"/>
  <c r="J815" i="14"/>
  <c r="J436" i="14"/>
  <c r="BK1449" i="14"/>
  <c r="J1050" i="14"/>
  <c r="BK683" i="14"/>
  <c r="J219" i="14"/>
  <c r="J1434" i="14"/>
  <c r="BK1066" i="14"/>
  <c r="BK333" i="14"/>
  <c r="BK1452" i="14"/>
  <c r="BK1069" i="14"/>
  <c r="BK810" i="14"/>
  <c r="BK286" i="14"/>
  <c r="BK127" i="15"/>
  <c r="J138" i="15"/>
  <c r="J163" i="15"/>
  <c r="BK151" i="15"/>
  <c r="J389" i="16"/>
  <c r="BK222" i="16"/>
  <c r="BK293" i="16"/>
  <c r="BK340" i="16"/>
  <c r="J327" i="16"/>
  <c r="BK281" i="16"/>
  <c r="BK233" i="17"/>
  <c r="BK117" i="17"/>
  <c r="J219" i="17"/>
  <c r="J222" i="17"/>
  <c r="BK139" i="18"/>
  <c r="BK180" i="19"/>
  <c r="BK184" i="19"/>
  <c r="J122" i="19"/>
  <c r="J134" i="21"/>
  <c r="J88" i="22"/>
  <c r="BK1037" i="2"/>
  <c r="J363" i="2"/>
  <c r="BK910" i="2"/>
  <c r="BK267" i="2"/>
  <c r="J770" i="2"/>
  <c r="BK180" i="2"/>
  <c r="J1037" i="2"/>
  <c r="BK499" i="2"/>
  <c r="J356" i="2"/>
  <c r="J824" i="2"/>
  <c r="BK402" i="2"/>
  <c r="BK221" i="3"/>
  <c r="BK196" i="3"/>
  <c r="J138" i="3"/>
  <c r="J148" i="3"/>
  <c r="BK191" i="3"/>
  <c r="BK142" i="3"/>
  <c r="J158" i="4"/>
  <c r="BK145" i="4"/>
  <c r="BK170" i="4"/>
  <c r="BK197" i="4"/>
  <c r="J185" i="8"/>
  <c r="BK216" i="8"/>
  <c r="BK268" i="8"/>
  <c r="BK430" i="8"/>
  <c r="BK154" i="8"/>
  <c r="BK135" i="8"/>
  <c r="BK741" i="9"/>
  <c r="BK271" i="9"/>
  <c r="BK990" i="9"/>
  <c r="BK500" i="9"/>
  <c r="BK1147" i="9"/>
  <c r="J681" i="9"/>
  <c r="BK307" i="9"/>
  <c r="J879" i="9"/>
  <c r="BK531" i="9"/>
  <c r="J178" i="9"/>
  <c r="BK885" i="9"/>
  <c r="J266" i="9"/>
  <c r="BK708" i="9"/>
  <c r="J231" i="10"/>
  <c r="BK149" i="10"/>
  <c r="J195" i="10"/>
  <c r="J222" i="10"/>
  <c r="J118" i="10"/>
  <c r="BK113" i="10"/>
  <c r="BK150" i="10"/>
  <c r="J130" i="10"/>
  <c r="J158" i="11"/>
  <c r="BK128" i="11"/>
  <c r="J173" i="11"/>
  <c r="BK171" i="11"/>
  <c r="BK179" i="12"/>
  <c r="BK184" i="12"/>
  <c r="BK228" i="12"/>
  <c r="BK130" i="12"/>
  <c r="J227" i="12"/>
  <c r="J145" i="12"/>
  <c r="BK117" i="13"/>
  <c r="J115" i="13"/>
  <c r="J1294" i="14"/>
  <c r="BK1100" i="14"/>
  <c r="BK734" i="14"/>
  <c r="BK1648" i="14"/>
  <c r="BK1151" i="14"/>
  <c r="J462" i="14"/>
  <c r="BK1276" i="14"/>
  <c r="J618" i="14"/>
  <c r="J1129" i="14"/>
  <c r="BK439" i="14"/>
  <c r="BK1474" i="14"/>
  <c r="J840" i="14"/>
  <c r="BK193" i="14"/>
  <c r="J1235" i="14"/>
  <c r="J805" i="14"/>
  <c r="BK365" i="14"/>
  <c r="BK110" i="15"/>
  <c r="J130" i="15"/>
  <c r="J196" i="15"/>
  <c r="BK138" i="15"/>
  <c r="J141" i="16"/>
  <c r="BK327" i="16"/>
  <c r="BK392" i="16"/>
  <c r="BK236" i="17"/>
  <c r="J267" i="17"/>
  <c r="J192" i="17"/>
  <c r="BK171" i="17"/>
  <c r="BK249" i="17"/>
  <c r="BK160" i="17"/>
  <c r="J130" i="17"/>
  <c r="J158" i="18"/>
  <c r="BK161" i="18"/>
  <c r="BK130" i="18"/>
  <c r="J214" i="19"/>
  <c r="J169" i="19"/>
  <c r="BK202" i="19"/>
  <c r="BK104" i="19"/>
  <c r="J194" i="19"/>
  <c r="J198" i="19"/>
  <c r="J123" i="20"/>
  <c r="BK138" i="20"/>
  <c r="BK95" i="20"/>
  <c r="BK134" i="21"/>
  <c r="J103" i="21"/>
  <c r="BK992" i="2"/>
  <c r="J455" i="2"/>
  <c r="BK985" i="2"/>
  <c r="J606" i="2"/>
  <c r="J429" i="2"/>
  <c r="J1056" i="2"/>
  <c r="J686" i="2"/>
  <c r="BK1225" i="2"/>
  <c r="J228" i="3"/>
  <c r="BK164" i="3"/>
  <c r="J164" i="3"/>
  <c r="BK163" i="3"/>
  <c r="J137" i="3"/>
  <c r="BK151" i="4"/>
  <c r="BK124" i="4"/>
  <c r="BK162" i="4"/>
  <c r="J207" i="5"/>
  <c r="J105" i="5"/>
  <c r="BK117" i="5"/>
  <c r="J161" i="5"/>
  <c r="BK111" i="5"/>
  <c r="J127" i="5"/>
  <c r="J173" i="5"/>
  <c r="J228" i="5"/>
  <c r="BK141" i="5"/>
  <c r="J144" i="6"/>
  <c r="J140" i="6"/>
  <c r="BK151" i="6"/>
  <c r="BK587" i="7"/>
  <c r="J277" i="7"/>
  <c r="BK511" i="7"/>
  <c r="BK181" i="7"/>
  <c r="BK429" i="7"/>
  <c r="BK682" i="7"/>
  <c r="BK533" i="7"/>
  <c r="BK350" i="7"/>
  <c r="J228" i="7"/>
  <c r="J397" i="7"/>
  <c r="BK365" i="8"/>
  <c r="BK201" i="8"/>
  <c r="J328" i="8"/>
  <c r="BK123" i="8"/>
  <c r="J291" i="8"/>
  <c r="BK347" i="8"/>
  <c r="J154" i="8"/>
  <c r="BK766" i="9"/>
  <c r="J476" i="9"/>
  <c r="BK1010" i="9"/>
  <c r="J608" i="9"/>
  <c r="J1087" i="9"/>
  <c r="J804" i="9"/>
  <c r="BK480" i="9"/>
  <c r="BK204" i="9"/>
  <c r="J1068" i="9"/>
  <c r="J763" i="9"/>
  <c r="J253" i="9"/>
  <c r="J1025" i="9"/>
  <c r="BK658" i="9"/>
  <c r="J821" i="9"/>
  <c r="BK405" i="9"/>
  <c r="J150" i="10"/>
  <c r="J196" i="10"/>
  <c r="BK192" i="10"/>
  <c r="J115" i="10"/>
  <c r="J149" i="10"/>
  <c r="BK123" i="10"/>
  <c r="BK118" i="11"/>
  <c r="J130" i="11"/>
  <c r="BK145" i="11"/>
  <c r="J233" i="12"/>
  <c r="BK141" i="12"/>
  <c r="J164" i="12"/>
  <c r="BK194" i="12"/>
  <c r="J211" i="12"/>
  <c r="J104" i="12"/>
  <c r="J152" i="12"/>
  <c r="BK105" i="13"/>
  <c r="J120" i="13"/>
  <c r="BK103" i="13"/>
  <c r="BK1297" i="14"/>
  <c r="J1063" i="14"/>
  <c r="BK427" i="14"/>
  <c r="BK1440" i="14"/>
  <c r="BK1143" i="14"/>
  <c r="BK354" i="14"/>
  <c r="J1209" i="14"/>
  <c r="BK737" i="14"/>
  <c r="BK172" i="14"/>
  <c r="BK1279" i="14"/>
  <c r="BK899" i="14"/>
  <c r="J583" i="14"/>
  <c r="J1462" i="14"/>
  <c r="J1069" i="14"/>
  <c r="J416" i="14"/>
  <c r="BK1245" i="14"/>
  <c r="J845" i="14"/>
  <c r="BK417" i="14"/>
  <c r="BK126" i="15"/>
  <c r="J187" i="15"/>
  <c r="J182" i="15"/>
  <c r="BK261" i="16"/>
  <c r="J214" i="16"/>
  <c r="BK141" i="16"/>
  <c r="BK145" i="16"/>
  <c r="BK109" i="17"/>
  <c r="J249" i="17"/>
  <c r="J159" i="17"/>
  <c r="BK259" i="17"/>
  <c r="BK152" i="17"/>
  <c r="J227" i="17"/>
  <c r="J138" i="17"/>
  <c r="J202" i="17"/>
  <c r="BK227" i="17"/>
  <c r="J149" i="17"/>
  <c r="BK175" i="18"/>
  <c r="J177" i="18"/>
  <c r="J98" i="18"/>
  <c r="BK215" i="19"/>
  <c r="BK125" i="19"/>
  <c r="J203" i="19"/>
  <c r="BK110" i="19"/>
  <c r="J137" i="19"/>
  <c r="BK222" i="19"/>
  <c r="J162" i="19"/>
  <c r="J154" i="19"/>
  <c r="J143" i="19"/>
  <c r="BK132" i="20"/>
  <c r="J158" i="20"/>
  <c r="J134" i="20"/>
  <c r="J115" i="21"/>
  <c r="J120" i="21"/>
  <c r="J116" i="21"/>
  <c r="J930" i="2"/>
  <c r="J815" i="2"/>
  <c r="BK429" i="2"/>
  <c r="BK265" i="2"/>
  <c r="J827" i="2"/>
  <c r="BK193" i="2"/>
  <c r="J658" i="2"/>
  <c r="BK153" i="2"/>
  <c r="BK1111" i="2"/>
  <c r="J856" i="2"/>
  <c r="BK496" i="2"/>
  <c r="BK810" i="2"/>
  <c r="J153" i="2"/>
  <c r="J162" i="3"/>
  <c r="J191" i="3"/>
  <c r="J213" i="3"/>
  <c r="J119" i="3"/>
  <c r="BK156" i="3"/>
  <c r="J110" i="3"/>
  <c r="J169" i="4"/>
  <c r="J132" i="4"/>
  <c r="BK185" i="4"/>
  <c r="J117" i="4"/>
  <c r="J122" i="4"/>
  <c r="J159" i="5"/>
  <c r="J205" i="5"/>
  <c r="BK229" i="5"/>
  <c r="J148" i="5"/>
  <c r="BK216" i="5"/>
  <c r="BK148" i="5"/>
  <c r="BK235" i="5"/>
  <c r="J142" i="5"/>
  <c r="J210" i="5"/>
  <c r="J113" i="6"/>
  <c r="J114" i="6"/>
  <c r="J153" i="6"/>
  <c r="BK580" i="7"/>
  <c r="BK325" i="7"/>
  <c r="J567" i="7"/>
  <c r="J293" i="7"/>
  <c r="J557" i="7"/>
  <c r="BK669" i="7"/>
  <c r="BK519" i="7"/>
  <c r="BK116" i="7"/>
  <c r="BK309" i="7"/>
  <c r="J198" i="8"/>
  <c r="J325" i="8"/>
  <c r="J178" i="8"/>
  <c r="J243" i="8"/>
  <c r="J201" i="8"/>
  <c r="BK159" i="8"/>
  <c r="BK407" i="8"/>
  <c r="J339" i="8"/>
  <c r="BK1001" i="9"/>
  <c r="J672" i="9"/>
  <c r="BK1119" i="9"/>
  <c r="BK856" i="9"/>
  <c r="J164" i="9"/>
  <c r="J1007" i="9"/>
  <c r="BK535" i="9"/>
  <c r="J274" i="9"/>
  <c r="BK1062" i="9"/>
  <c r="BK865" i="9"/>
  <c r="BK656" i="9"/>
  <c r="J355" i="9"/>
  <c r="BK1047" i="9"/>
  <c r="J845" i="9"/>
  <c r="J311" i="9"/>
  <c r="J826" i="9"/>
  <c r="J170" i="9"/>
  <c r="J148" i="10"/>
  <c r="BK217" i="10"/>
  <c r="J221" i="10"/>
  <c r="BK136" i="10"/>
  <c r="BK138" i="10"/>
  <c r="BK166" i="10"/>
  <c r="J136" i="10"/>
  <c r="J153" i="11"/>
  <c r="J132" i="11"/>
  <c r="BK151" i="11"/>
  <c r="BK143" i="11"/>
  <c r="J160" i="12"/>
  <c r="J187" i="12"/>
  <c r="BK207" i="12"/>
  <c r="J140" i="12"/>
  <c r="BK150" i="12"/>
  <c r="BK224" i="12"/>
  <c r="BK131" i="12"/>
  <c r="J111" i="12"/>
  <c r="BK226" i="12"/>
  <c r="BK199" i="12"/>
  <c r="BK187" i="12"/>
  <c r="J179" i="12"/>
  <c r="BK159" i="12"/>
  <c r="J134" i="12"/>
  <c r="J128" i="12"/>
  <c r="J116" i="12"/>
  <c r="J102" i="12"/>
  <c r="J117" i="13"/>
  <c r="BK129" i="13"/>
  <c r="J113" i="13"/>
  <c r="BK1572" i="14"/>
  <c r="J1126" i="14"/>
  <c r="BK805" i="14"/>
  <c r="BK1671" i="14"/>
  <c r="J1134" i="14"/>
  <c r="J403" i="14"/>
  <c r="BK1294" i="14"/>
  <c r="J812" i="14"/>
  <c r="J1401" i="14"/>
  <c r="J1106" i="14"/>
  <c r="J593" i="14"/>
  <c r="BK1620" i="14"/>
  <c r="BK1238" i="14"/>
  <c r="J771" i="14"/>
  <c r="J1603" i="14"/>
  <c r="J1249" i="14"/>
  <c r="J807" i="14"/>
  <c r="J407" i="14"/>
  <c r="J210" i="15"/>
  <c r="J158" i="15"/>
  <c r="BK386" i="16"/>
  <c r="J211" i="16"/>
  <c r="J255" i="16"/>
  <c r="J125" i="16"/>
  <c r="BK113" i="16"/>
  <c r="J118" i="16"/>
  <c r="J209" i="17"/>
  <c r="J261" i="17"/>
  <c r="J172" i="17"/>
  <c r="J250" i="17"/>
  <c r="BK204" i="17"/>
  <c r="J132" i="17"/>
  <c r="BK206" i="17"/>
  <c r="J145" i="17"/>
  <c r="BK244" i="17"/>
  <c r="BK158" i="17"/>
  <c r="J230" i="17"/>
  <c r="BK143" i="17"/>
  <c r="BK204" i="18"/>
  <c r="J179" i="18"/>
  <c r="BK155" i="18"/>
  <c r="BK202" i="18"/>
  <c r="J209" i="19"/>
  <c r="BK120" i="19"/>
  <c r="J216" i="19"/>
  <c r="BK148" i="19"/>
  <c r="J217" i="19"/>
  <c r="BK139" i="19"/>
  <c r="J215" i="19"/>
  <c r="BK126" i="19"/>
  <c r="BK195" i="19"/>
  <c r="BK134" i="19"/>
  <c r="BK160" i="19"/>
  <c r="J98" i="19"/>
  <c r="J107" i="20"/>
  <c r="BK123" i="20"/>
  <c r="J109" i="20"/>
  <c r="J102" i="21"/>
  <c r="J122" i="21"/>
  <c r="BK114" i="21"/>
  <c r="J96" i="22"/>
  <c r="J913" i="2"/>
  <c r="J554" i="2"/>
  <c r="BK200" i="2"/>
  <c r="J1034" i="2"/>
  <c r="BK739" i="2"/>
  <c r="BK1072" i="2"/>
  <c r="BK548" i="2"/>
  <c r="BK1165" i="2"/>
  <c r="J889" i="2"/>
  <c r="J527" i="2"/>
  <c r="J1052" i="2"/>
  <c r="BK432" i="2"/>
  <c r="BK186" i="3"/>
  <c r="BK200" i="3"/>
  <c r="J209" i="3"/>
  <c r="J126" i="3"/>
  <c r="BK152" i="3"/>
  <c r="BK146" i="3"/>
  <c r="BK123" i="3"/>
  <c r="BK155" i="4"/>
  <c r="BK102" i="4"/>
  <c r="BK136" i="4"/>
  <c r="J192" i="5"/>
  <c r="BK222" i="5"/>
  <c r="J240" i="5"/>
  <c r="BK157" i="5"/>
  <c r="BK237" i="5"/>
  <c r="BK168" i="5"/>
  <c r="BK209" i="5"/>
  <c r="J171" i="5"/>
  <c r="J222" i="5"/>
  <c r="J170" i="5"/>
  <c r="BK153" i="6"/>
  <c r="BK145" i="6"/>
  <c r="BK99" i="6"/>
  <c r="J480" i="7"/>
  <c r="BK316" i="7"/>
  <c r="J536" i="7"/>
  <c r="BK328" i="7"/>
  <c r="BK112" i="7"/>
  <c r="BK130" i="7"/>
  <c r="BK527" i="7"/>
  <c r="J167" i="7"/>
  <c r="BK186" i="7"/>
  <c r="BK319" i="7"/>
  <c r="BK315" i="8"/>
  <c r="J108" i="8"/>
  <c r="J228" i="8"/>
  <c r="BK251" i="8"/>
  <c r="BK608" i="9"/>
  <c r="J1004" i="9"/>
  <c r="BK652" i="9"/>
  <c r="J385" i="9"/>
  <c r="J1090" i="9"/>
  <c r="BK665" i="9"/>
  <c r="BK332" i="9"/>
  <c r="J1093" i="9"/>
  <c r="J727" i="9"/>
  <c r="J1123" i="9"/>
  <c r="BK745" i="9"/>
  <c r="J413" i="9"/>
  <c r="J901" i="9"/>
  <c r="BK649" i="9"/>
  <c r="BK266" i="9"/>
  <c r="J171" i="10"/>
  <c r="J185" i="10"/>
  <c r="BK196" i="10"/>
  <c r="J227" i="10"/>
  <c r="J137" i="10"/>
  <c r="BK168" i="10"/>
  <c r="BK156" i="10"/>
  <c r="J185" i="11"/>
  <c r="J162" i="11"/>
  <c r="J106" i="11"/>
  <c r="J117" i="11"/>
  <c r="BK167" i="12"/>
  <c r="BK162" i="12"/>
  <c r="BK154" i="12"/>
  <c r="J196" i="12"/>
  <c r="J110" i="12"/>
  <c r="J150" i="12"/>
  <c r="BK156" i="13"/>
  <c r="J97" i="13"/>
  <c r="BK1606" i="14"/>
  <c r="BK1264" i="14"/>
  <c r="J1076" i="14"/>
  <c r="BK593" i="14"/>
  <c r="J211" i="14"/>
  <c r="J883" i="14"/>
  <c r="J417" i="14"/>
  <c r="BK1196" i="14"/>
  <c r="BK774" i="14"/>
  <c r="J1632" i="14"/>
  <c r="BK1178" i="14"/>
  <c r="BK229" i="14"/>
  <c r="BK1255" i="14"/>
  <c r="J795" i="14"/>
  <c r="J167" i="14"/>
  <c r="J151" i="15"/>
  <c r="J127" i="15"/>
  <c r="J153" i="15"/>
  <c r="BK241" i="16"/>
  <c r="J271" i="16"/>
  <c r="J130" i="16"/>
  <c r="J146" i="16"/>
  <c r="J163" i="16"/>
  <c r="BK213" i="17"/>
  <c r="BK271" i="17"/>
  <c r="BK198" i="17"/>
  <c r="J111" i="17"/>
  <c r="BK175" i="17"/>
  <c r="J260" i="17"/>
  <c r="BK196" i="17"/>
  <c r="BK272" i="17"/>
  <c r="BK172" i="17"/>
  <c r="BK216" i="17"/>
  <c r="J129" i="17"/>
  <c r="J181" i="18"/>
  <c r="J154" i="18"/>
  <c r="BK116" i="18"/>
  <c r="BK213" i="19"/>
  <c r="BK122" i="19"/>
  <c r="J156" i="19"/>
  <c r="J153" i="19"/>
  <c r="J120" i="19"/>
  <c r="BK172" i="19"/>
  <c r="BK175" i="19"/>
  <c r="BK133" i="19"/>
  <c r="BK95" i="19"/>
  <c r="J149" i="20"/>
  <c r="BK105" i="20"/>
  <c r="J108" i="20"/>
  <c r="BK106" i="21"/>
  <c r="J121" i="21"/>
  <c r="BK122" i="21"/>
  <c r="J1018" i="2"/>
  <c r="J804" i="2"/>
  <c r="J393" i="2"/>
  <c r="J1021" i="2"/>
  <c r="J683" i="2"/>
  <c r="BK179" i="2"/>
  <c r="BK849" i="2"/>
  <c r="BK358" i="2"/>
  <c r="J1147" i="2"/>
  <c r="J893" i="2"/>
  <c r="J624" i="2"/>
  <c r="J267" i="2"/>
  <c r="J776" i="2"/>
  <c r="J308" i="2"/>
  <c r="J216" i="3"/>
  <c r="BK133" i="3"/>
  <c r="J156" i="3"/>
  <c r="BK166" i="3"/>
  <c r="J231" i="3"/>
  <c r="J230" i="3"/>
  <c r="BK187" i="4"/>
  <c r="J157" i="4"/>
  <c r="BK168" i="4"/>
  <c r="BK147" i="4"/>
  <c r="BK128" i="4"/>
  <c r="J186" i="5"/>
  <c r="J168" i="5"/>
  <c r="J244" i="5"/>
  <c r="J169" i="5"/>
  <c r="BK211" i="5"/>
  <c r="J133" i="5"/>
  <c r="BK184" i="5"/>
  <c r="J223" i="5"/>
  <c r="BK171" i="5"/>
  <c r="J157" i="6"/>
  <c r="BK115" i="6"/>
  <c r="J130" i="6"/>
  <c r="BK557" i="7"/>
  <c r="BK306" i="7"/>
  <c r="J570" i="7"/>
  <c r="BK244" i="7"/>
  <c r="BK437" i="7"/>
  <c r="BK546" i="7"/>
  <c r="J211" i="7"/>
  <c r="BK242" i="7"/>
  <c r="J560" i="7"/>
  <c r="BK247" i="7"/>
  <c r="J386" i="8"/>
  <c r="BK905" i="2"/>
  <c r="BK606" i="2"/>
  <c r="BK1219" i="2"/>
  <c r="J791" i="2"/>
  <c r="BK453" i="2"/>
  <c r="J564" i="2"/>
  <c r="J1234" i="2"/>
  <c r="BK930" i="2"/>
  <c r="BK776" i="2"/>
  <c r="J413" i="2"/>
  <c r="BK862" i="2"/>
  <c r="BK455" i="2"/>
  <c r="J189" i="3"/>
  <c r="J187" i="3"/>
  <c r="J125" i="3"/>
  <c r="BK129" i="3"/>
  <c r="BK171" i="3"/>
  <c r="BK205" i="3"/>
  <c r="J229" i="3"/>
  <c r="J221" i="4"/>
  <c r="BK169" i="4"/>
  <c r="BK140" i="4"/>
  <c r="BK159" i="7"/>
  <c r="J323" i="8"/>
  <c r="BK286" i="8"/>
  <c r="BK375" i="8"/>
  <c r="BK400" i="8"/>
  <c r="BK344" i="8"/>
  <c r="BK950" i="9"/>
  <c r="BK336" i="9"/>
  <c r="BK1032" i="9"/>
  <c r="J708" i="9"/>
  <c r="BK132" i="9"/>
  <c r="BK925" i="9"/>
  <c r="BK363" i="9"/>
  <c r="BK1084" i="9"/>
  <c r="BK939" i="9"/>
  <c r="BK693" i="9"/>
  <c r="J1147" i="9"/>
  <c r="BK861" i="9"/>
  <c r="BK953" i="9"/>
  <c r="BK747" i="9"/>
  <c r="J351" i="9"/>
  <c r="BK165" i="10"/>
  <c r="J206" i="10"/>
  <c r="J164" i="10"/>
  <c r="BK181" i="10"/>
  <c r="J122" i="10"/>
  <c r="BK160" i="10"/>
  <c r="J191" i="11"/>
  <c r="BK187" i="11"/>
  <c r="BK213" i="11"/>
  <c r="BK236" i="12"/>
  <c r="BK235" i="12"/>
  <c r="BK110" i="12"/>
  <c r="J167" i="12"/>
  <c r="BK206" i="12"/>
  <c r="BK111" i="12"/>
  <c r="J154" i="12"/>
  <c r="J143" i="13"/>
  <c r="BK113" i="13"/>
  <c r="J1685" i="14"/>
  <c r="J1323" i="14"/>
  <c r="J1056" i="14"/>
  <c r="BK570" i="14"/>
  <c r="J1290" i="14"/>
  <c r="BK855" i="14"/>
  <c r="J1421" i="14"/>
  <c r="BK1116" i="14"/>
  <c r="BK350" i="14"/>
  <c r="BK1283" i="14"/>
  <c r="BK780" i="14"/>
  <c r="J239" i="14"/>
  <c r="J1245" i="14"/>
  <c r="J377" i="14"/>
  <c r="BK1487" i="14"/>
  <c r="BK1103" i="14"/>
  <c r="BK425" i="14"/>
  <c r="BK204" i="15"/>
  <c r="BK103" i="15"/>
  <c r="J143" i="15"/>
  <c r="J197" i="16"/>
  <c r="BK300" i="16"/>
  <c r="BK128" i="16"/>
  <c r="BK306" i="16"/>
  <c r="BK142" i="16"/>
  <c r="J193" i="17"/>
  <c r="BK245" i="17"/>
  <c r="J224" i="17"/>
  <c r="BK110" i="17"/>
  <c r="BK182" i="17"/>
  <c r="BK144" i="17"/>
  <c r="BK151" i="17"/>
  <c r="BK96" i="18"/>
  <c r="J173" i="18"/>
  <c r="BK164" i="18"/>
  <c r="J183" i="19"/>
  <c r="BK151" i="19"/>
  <c r="BK220" i="19"/>
  <c r="J136" i="19"/>
  <c r="J204" i="19"/>
  <c r="J181" i="19"/>
  <c r="J150" i="20"/>
  <c r="BK116" i="20"/>
  <c r="J132" i="20"/>
  <c r="J111" i="20"/>
  <c r="J126" i="21"/>
  <c r="BK92" i="22"/>
  <c r="BK824" i="2"/>
  <c r="J265" i="2"/>
  <c r="J217" i="2"/>
  <c r="J536" i="2"/>
  <c r="J199" i="2"/>
  <c r="BK804" i="2"/>
  <c r="BK1234" i="2"/>
  <c r="J453" i="2"/>
  <c r="BK176" i="3"/>
  <c r="BK169" i="3"/>
  <c r="J205" i="3"/>
  <c r="BK116" i="3"/>
  <c r="BK145" i="3"/>
  <c r="J197" i="3"/>
  <c r="J130" i="4"/>
  <c r="BK104" i="4"/>
  <c r="BK173" i="4"/>
  <c r="BK233" i="5"/>
  <c r="J126" i="5"/>
  <c r="J143" i="5"/>
  <c r="J209" i="5"/>
  <c r="BK208" i="5"/>
  <c r="BK188" i="5"/>
  <c r="BK239" i="5"/>
  <c r="J176" i="5"/>
  <c r="BK155" i="6"/>
  <c r="J142" i="6"/>
  <c r="J158" i="6"/>
  <c r="J101" i="6"/>
  <c r="BK486" i="7"/>
  <c r="BK169" i="7"/>
  <c r="J442" i="7"/>
  <c r="J125" i="7"/>
  <c r="J176" i="7"/>
  <c r="BK455" i="7"/>
  <c r="BK550" i="7"/>
  <c r="J664" i="7"/>
  <c r="J192" i="7"/>
  <c r="BK437" i="8"/>
  <c r="BK301" i="8"/>
  <c r="BK296" i="8"/>
  <c r="BK395" i="8"/>
  <c r="BK233" i="8"/>
  <c r="BK255" i="8"/>
  <c r="BK991" i="9"/>
  <c r="BK662" i="9"/>
  <c r="BK1140" i="9"/>
  <c r="BK958" i="9"/>
  <c r="J507" i="9"/>
  <c r="J1171" i="9"/>
  <c r="BK853" i="9"/>
  <c r="J638" i="9"/>
  <c r="J268" i="9"/>
  <c r="BK1025" i="9"/>
  <c r="J741" i="9"/>
  <c r="J365" i="9"/>
  <c r="J889" i="9"/>
  <c r="J452" i="9"/>
  <c r="BK943" i="9"/>
  <c r="BK274" i="9"/>
  <c r="J194" i="10"/>
  <c r="J215" i="10"/>
  <c r="BK140" i="10"/>
  <c r="J140" i="10"/>
  <c r="BK191" i="10"/>
  <c r="BK171" i="10"/>
  <c r="BK147" i="11"/>
  <c r="J168" i="11"/>
  <c r="BK106" i="11"/>
  <c r="J114" i="11"/>
  <c r="BK207" i="11"/>
  <c r="BK117" i="12"/>
  <c r="BK149" i="12"/>
  <c r="BK218" i="12"/>
  <c r="BK112" i="12"/>
  <c r="J165" i="12"/>
  <c r="BK209" i="12"/>
  <c r="BK130" i="13"/>
  <c r="BK114" i="13"/>
  <c r="J151" i="13"/>
  <c r="J1468" i="14"/>
  <c r="BK1113" i="14"/>
  <c r="BK560" i="14"/>
  <c r="BK1501" i="14"/>
  <c r="J1086" i="14"/>
  <c r="BK672" i="14"/>
  <c r="BK1446" i="14"/>
  <c r="J980" i="14"/>
  <c r="J552" i="14"/>
  <c r="J1300" i="14"/>
  <c r="J859" i="14"/>
  <c r="BK464" i="14"/>
  <c r="J1484" i="14"/>
  <c r="BK1134" i="14"/>
  <c r="BK247" i="14"/>
  <c r="BK1323" i="14"/>
  <c r="BK1041" i="14"/>
  <c r="BK588" i="14"/>
  <c r="J346" i="14"/>
  <c r="BK105" i="15"/>
  <c r="J185" i="15"/>
  <c r="J194" i="15"/>
  <c r="BK146" i="15"/>
  <c r="BK188" i="16"/>
  <c r="J264" i="16"/>
  <c r="BK322" i="16"/>
  <c r="J176" i="16"/>
  <c r="BK255" i="16"/>
  <c r="BK225" i="17"/>
  <c r="BK248" i="17"/>
  <c r="J253" i="17"/>
  <c r="BK192" i="17"/>
  <c r="J221" i="17"/>
  <c r="J150" i="17"/>
  <c r="J187" i="17"/>
  <c r="BK199" i="18"/>
  <c r="J141" i="18"/>
  <c r="BK122" i="18"/>
  <c r="J199" i="18"/>
  <c r="J96" i="18"/>
  <c r="BK157" i="19"/>
  <c r="BK223" i="19"/>
  <c r="J149" i="19"/>
  <c r="BK197" i="19"/>
  <c r="BK227" i="19"/>
  <c r="BK200" i="19"/>
  <c r="J201" i="19"/>
  <c r="BK113" i="19"/>
  <c r="J100" i="19"/>
  <c r="BK152" i="20"/>
  <c r="BK136" i="20"/>
  <c r="BK91" i="20"/>
  <c r="J124" i="21"/>
  <c r="J99" i="21"/>
  <c r="J1046" i="2"/>
  <c r="J862" i="2"/>
  <c r="J325" i="2"/>
  <c r="J901" i="2"/>
  <c r="BK535" i="2"/>
  <c r="BK1105" i="2"/>
  <c r="J532" i="2"/>
  <c r="J1203" i="2"/>
  <c r="BK1018" i="2"/>
  <c r="J722" i="2"/>
  <c r="J476" i="2"/>
  <c r="J1051" i="2"/>
  <c r="J496" i="2"/>
  <c r="BK132" i="3"/>
  <c r="J201" i="3"/>
  <c r="BK114" i="3"/>
  <c r="J142" i="3"/>
  <c r="J173" i="3"/>
  <c r="BK170" i="3"/>
  <c r="J154" i="3"/>
  <c r="J203" i="4"/>
  <c r="J162" i="4"/>
  <c r="BK106" i="4"/>
  <c r="J193" i="4"/>
  <c r="J155" i="4"/>
  <c r="J131" i="5"/>
  <c r="J128" i="5"/>
  <c r="J199" i="5"/>
  <c r="BK132" i="5"/>
  <c r="J191" i="5"/>
  <c r="BK242" i="5"/>
  <c r="BK159" i="5"/>
  <c r="BK220" i="5"/>
  <c r="BK147" i="5"/>
  <c r="BK142" i="6"/>
  <c r="BK101" i="6"/>
  <c r="BK107" i="6"/>
  <c r="BK592" i="7"/>
  <c r="BK466" i="7"/>
  <c r="BK174" i="7"/>
  <c r="BK446" i="7"/>
  <c r="J646" i="7"/>
  <c r="J460" i="7"/>
  <c r="BK607" i="7"/>
  <c r="BK336" i="7"/>
  <c r="BK605" i="7"/>
  <c r="BK218" i="7"/>
  <c r="BK483" i="7"/>
  <c r="BK281" i="8"/>
  <c r="BK410" i="8"/>
  <c r="BK126" i="8"/>
  <c r="BK228" i="8"/>
  <c r="J216" i="8"/>
  <c r="J184" i="8"/>
  <c r="BK141" i="8"/>
  <c r="BK320" i="8"/>
  <c r="BK223" i="8"/>
  <c r="J964" i="9"/>
  <c r="J554" i="9"/>
  <c r="J1074" i="9"/>
  <c r="BK798" i="9"/>
  <c r="J490" i="9"/>
  <c r="BK1056" i="9"/>
  <c r="J631" i="9"/>
  <c r="J168" i="9"/>
  <c r="J995" i="9"/>
  <c r="J698" i="9"/>
  <c r="BK454" i="9"/>
  <c r="BK1013" i="9"/>
  <c r="BK458" i="9"/>
  <c r="J852" i="9"/>
  <c r="J665" i="9"/>
  <c r="J207" i="10"/>
  <c r="BK228" i="10"/>
  <c r="BK145" i="10"/>
  <c r="BK159" i="10"/>
  <c r="BK155" i="10"/>
  <c r="J177" i="10"/>
  <c r="J174" i="10"/>
  <c r="J115" i="11"/>
  <c r="BK205" i="11"/>
  <c r="BK112" i="11"/>
  <c r="J207" i="12"/>
  <c r="BK234" i="12"/>
  <c r="BK193" i="12"/>
  <c r="BK195" i="12"/>
  <c r="J129" i="13"/>
  <c r="BK1404" i="14"/>
  <c r="J959" i="14"/>
  <c r="BK389" i="14"/>
  <c r="BK1272" i="14"/>
  <c r="J774" i="14"/>
  <c r="J193" i="14"/>
  <c r="BK977" i="14"/>
  <c r="J442" i="14"/>
  <c r="J1297" i="14"/>
  <c r="J785" i="14"/>
  <c r="J203" i="14"/>
  <c r="J1186" i="14"/>
  <c r="J672" i="14"/>
  <c r="J128" i="14"/>
  <c r="BK1053" i="14"/>
  <c r="J439" i="14"/>
  <c r="J168" i="15"/>
  <c r="BK107" i="15"/>
  <c r="J161" i="15"/>
  <c r="J293" i="16"/>
  <c r="BK278" i="16"/>
  <c r="BK214" i="16"/>
  <c r="J159" i="16"/>
  <c r="J153" i="16"/>
  <c r="J115" i="17"/>
  <c r="J215" i="17"/>
  <c r="J143" i="17"/>
  <c r="BK214" i="17"/>
  <c r="BK113" i="17"/>
  <c r="J125" i="17"/>
  <c r="J206" i="17"/>
  <c r="J137" i="17"/>
  <c r="J153" i="17"/>
  <c r="BK146" i="18"/>
  <c r="J204" i="18"/>
  <c r="BK181" i="18"/>
  <c r="J193" i="18"/>
  <c r="J219" i="19"/>
  <c r="BK147" i="19"/>
  <c r="BK179" i="19"/>
  <c r="BK112" i="19"/>
  <c r="J173" i="19"/>
  <c r="J103" i="19"/>
  <c r="J165" i="19"/>
  <c r="BK162" i="19"/>
  <c r="BK118" i="19"/>
  <c r="J146" i="19"/>
  <c r="J152" i="20"/>
  <c r="BK143" i="20"/>
  <c r="BK99" i="20"/>
  <c r="BK144" i="20"/>
  <c r="BK119" i="21"/>
  <c r="J132" i="21"/>
  <c r="J127" i="21"/>
  <c r="BK105" i="21"/>
  <c r="J988" i="2"/>
  <c r="J809" i="2"/>
  <c r="J165" i="2"/>
  <c r="J936" i="2"/>
  <c r="J492" i="2"/>
  <c r="J992" i="2"/>
  <c r="J754" i="2"/>
  <c r="BK165" i="2"/>
  <c r="J1072" i="2"/>
  <c r="J841" i="2"/>
  <c r="J495" i="2"/>
  <c r="BK227" i="2"/>
  <c r="J798" i="2"/>
  <c r="J230" i="2"/>
  <c r="BK111" i="3"/>
  <c r="BK162" i="3"/>
  <c r="BK214" i="3"/>
  <c r="BK121" i="3"/>
  <c r="J163" i="3"/>
  <c r="BK222" i="3"/>
  <c r="BK122" i="4"/>
  <c r="J185" i="4"/>
  <c r="J109" i="4"/>
  <c r="J104" i="4"/>
  <c r="BK177" i="5"/>
  <c r="BK232" i="5"/>
  <c r="J234" i="5"/>
  <c r="J146" i="5"/>
  <c r="J224" i="5"/>
  <c r="BK139" i="5"/>
  <c r="BK185" i="5"/>
  <c r="BK241" i="5"/>
  <c r="J178" i="5"/>
  <c r="BK158" i="6"/>
  <c r="J138" i="6"/>
  <c r="BK111" i="6"/>
  <c r="BK664" i="7"/>
  <c r="BK347" i="7"/>
  <c r="J592" i="7"/>
  <c r="BK264" i="7"/>
  <c r="J533" i="7"/>
  <c r="BK674" i="7"/>
  <c r="BK402" i="7"/>
  <c r="J530" i="7"/>
  <c r="J152" i="7"/>
  <c r="BK377" i="7"/>
  <c r="J364" i="8"/>
  <c r="J144" i="8"/>
  <c r="J196" i="8"/>
  <c r="J137" i="8"/>
  <c r="BK120" i="8"/>
  <c r="BK364" i="8"/>
  <c r="J318" i="8"/>
  <c r="BK258" i="8"/>
  <c r="J248" i="8"/>
  <c r="BK420" i="8"/>
  <c r="J379" i="8"/>
  <c r="BK342" i="8"/>
  <c r="J307" i="8"/>
  <c r="J273" i="8"/>
  <c r="J218" i="8"/>
  <c r="J120" i="8"/>
  <c r="BK403" i="8"/>
  <c r="J332" i="8"/>
  <c r="J301" i="8"/>
  <c r="BK265" i="8"/>
  <c r="BK231" i="8"/>
  <c r="J193" i="8"/>
  <c r="BK116" i="8"/>
  <c r="J1017" i="9"/>
  <c r="J987" i="9"/>
  <c r="J959" i="9"/>
  <c r="J939" i="9"/>
  <c r="J745" i="9"/>
  <c r="BK351" i="9"/>
  <c r="BK166" i="9"/>
  <c r="BK1090" i="9"/>
  <c r="BK722" i="9"/>
  <c r="BK496" i="9"/>
  <c r="J1041" i="9"/>
  <c r="J381" i="9"/>
  <c r="BK1180" i="9"/>
  <c r="J857" i="9"/>
  <c r="J401" i="9"/>
  <c r="J1032" i="9"/>
  <c r="J836" i="9"/>
  <c r="J125" i="9"/>
  <c r="J779" i="9"/>
  <c r="J496" i="9"/>
  <c r="J157" i="9"/>
  <c r="J151" i="10"/>
  <c r="BK152" i="10"/>
  <c r="J173" i="10"/>
  <c r="BK211" i="10"/>
  <c r="BK110" i="10"/>
  <c r="J111" i="10"/>
  <c r="BK185" i="11"/>
  <c r="J140" i="11"/>
  <c r="J155" i="11"/>
  <c r="BK156" i="12"/>
  <c r="J186" i="12"/>
  <c r="J222" i="12"/>
  <c r="J141" i="12"/>
  <c r="J159" i="12"/>
  <c r="J206" i="12"/>
  <c r="BK142" i="12"/>
  <c r="BK296" i="14"/>
  <c r="J1427" i="14"/>
  <c r="BK1094" i="14"/>
  <c r="J748" i="14"/>
  <c r="BK1332" i="14"/>
  <c r="BK797" i="14"/>
  <c r="BK269" i="14"/>
  <c r="J1255" i="14"/>
  <c r="J817" i="14"/>
  <c r="J397" i="14"/>
  <c r="BK1329" i="14"/>
  <c r="J823" i="14"/>
  <c r="BK1314" i="14"/>
  <c r="BK865" i="14"/>
  <c r="J464" i="14"/>
  <c r="BK194" i="15"/>
  <c r="BK196" i="15"/>
  <c r="BK213" i="15"/>
  <c r="J392" i="16"/>
  <c r="BK146" i="16"/>
  <c r="BK211" i="16"/>
  <c r="J239" i="16"/>
  <c r="BK365" i="16"/>
  <c r="BK257" i="17"/>
  <c r="J160" i="17"/>
  <c r="J217" i="17"/>
  <c r="BK168" i="17"/>
  <c r="J123" i="17"/>
  <c r="J212" i="17"/>
  <c r="BK121" i="17"/>
  <c r="J200" i="17"/>
  <c r="BK137" i="17"/>
  <c r="J220" i="17"/>
  <c r="BK161" i="17"/>
  <c r="J117" i="17"/>
  <c r="J108" i="18"/>
  <c r="BK143" i="18"/>
  <c r="BK141" i="18"/>
  <c r="BK164" i="19"/>
  <c r="J229" i="19"/>
  <c r="BK171" i="19"/>
  <c r="BK101" i="19"/>
  <c r="BK229" i="19"/>
  <c r="BK121" i="19"/>
  <c r="J128" i="19"/>
  <c r="BK173" i="19"/>
  <c r="J93" i="20"/>
  <c r="J156" i="20"/>
  <c r="J154" i="20"/>
  <c r="BK133" i="21"/>
  <c r="BK116" i="21"/>
  <c r="J136" i="21"/>
  <c r="J850" i="2"/>
  <c r="BK230" i="2"/>
  <c r="J899" i="2"/>
  <c r="BK217" i="2"/>
  <c r="J985" i="2"/>
  <c r="BK624" i="2"/>
  <c r="J1165" i="2"/>
  <c r="BK965" i="2"/>
  <c r="J773" i="2"/>
  <c r="J490" i="2"/>
  <c r="BK212" i="2"/>
  <c r="BK683" i="2"/>
  <c r="BK175" i="2"/>
  <c r="J159" i="3"/>
  <c r="BK206" i="3"/>
  <c r="BK177" i="3"/>
  <c r="J115" i="3"/>
  <c r="BK147" i="3"/>
  <c r="BK136" i="3"/>
  <c r="J118" i="3"/>
  <c r="BK223" i="4"/>
  <c r="J128" i="4"/>
  <c r="J147" i="4"/>
  <c r="BK161" i="5"/>
  <c r="BK102" i="5"/>
  <c r="J239" i="5"/>
  <c r="BK126" i="5"/>
  <c r="J180" i="5"/>
  <c r="J229" i="5"/>
  <c r="J160" i="5"/>
  <c r="J235" i="5"/>
  <c r="J157" i="5"/>
  <c r="BK134" i="6"/>
  <c r="BK119" i="6"/>
  <c r="J143" i="6"/>
  <c r="J505" i="7"/>
  <c r="BK582" i="7"/>
  <c r="BK189" i="7"/>
  <c r="BK521" i="7"/>
  <c r="BK125" i="7"/>
  <c r="BK442" i="7"/>
  <c r="J521" i="7"/>
  <c r="J669" i="7"/>
  <c r="J313" i="8"/>
  <c r="BK397" i="8"/>
  <c r="BK238" i="8"/>
  <c r="J335" i="8"/>
  <c r="J349" i="8"/>
  <c r="J409" i="8"/>
  <c r="BK279" i="8"/>
  <c r="BK1041" i="9"/>
  <c r="BK924" i="9"/>
  <c r="BK677" i="9"/>
  <c r="J1180" i="9"/>
  <c r="J1014" i="9"/>
  <c r="J750" i="9"/>
  <c r="BK355" i="9"/>
  <c r="BK128" i="9"/>
  <c r="J1018" i="9"/>
  <c r="J693" i="9"/>
  <c r="BK259" i="9"/>
  <c r="J1116" i="9"/>
  <c r="J969" i="9"/>
  <c r="BK701" i="9"/>
  <c r="J397" i="9"/>
  <c r="J1137" i="9"/>
  <c r="J1028" i="9"/>
  <c r="J815" i="9"/>
  <c r="J396" i="9"/>
  <c r="J149" i="9"/>
  <c r="BK825" i="9"/>
  <c r="BK638" i="9"/>
  <c r="BK223" i="9"/>
  <c r="J166" i="10"/>
  <c r="BK216" i="10"/>
  <c r="J119" i="10"/>
  <c r="BK199" i="10"/>
  <c r="BK133" i="10"/>
  <c r="J133" i="10"/>
  <c r="BK174" i="10"/>
  <c r="J160" i="11"/>
  <c r="BK162" i="11"/>
  <c r="BK172" i="11"/>
  <c r="BK124" i="11"/>
  <c r="J134" i="11"/>
  <c r="BK244" i="12"/>
  <c r="J148" i="12"/>
  <c r="J209" i="12"/>
  <c r="J195" i="12"/>
  <c r="J231" i="12"/>
  <c r="BK119" i="12"/>
  <c r="BK160" i="12"/>
  <c r="J136" i="12"/>
  <c r="BK120" i="13"/>
  <c r="BK157" i="13"/>
  <c r="BK127" i="13"/>
  <c r="J1337" i="14"/>
  <c r="J1124" i="14"/>
  <c r="J759" i="14"/>
  <c r="J485" i="14"/>
  <c r="BK1603" i="14"/>
  <c r="BK1266" i="14"/>
  <c r="BK830" i="14"/>
  <c r="BK421" i="14"/>
  <c r="J1303" i="14"/>
  <c r="J1053" i="14"/>
  <c r="BK748" i="14"/>
  <c r="BK323" i="14"/>
  <c r="J1291" i="14"/>
  <c r="BK896" i="14"/>
  <c r="BK586" i="14"/>
  <c r="BK177" i="14"/>
  <c r="J1306" i="14"/>
  <c r="J855" i="14"/>
  <c r="J369" i="14"/>
  <c r="J1446" i="14"/>
  <c r="J1133" i="14"/>
  <c r="J792" i="14"/>
  <c r="J385" i="14"/>
  <c r="BK225" i="15"/>
  <c r="J169" i="16"/>
  <c r="J190" i="16"/>
  <c r="J248" i="16"/>
  <c r="BK206" i="16"/>
  <c r="J211" i="17"/>
  <c r="J241" i="17"/>
  <c r="J174" i="17"/>
  <c r="J113" i="17"/>
  <c r="J195" i="17"/>
  <c r="BK140" i="17"/>
  <c r="J228" i="17"/>
  <c r="J139" i="17"/>
  <c r="BK188" i="17"/>
  <c r="BK197" i="18"/>
  <c r="J201" i="18"/>
  <c r="BK100" i="18"/>
  <c r="BK128" i="18"/>
  <c r="BK158" i="18"/>
  <c r="BK154" i="18"/>
  <c r="BK192" i="19"/>
  <c r="J110" i="19"/>
  <c r="J208" i="19"/>
  <c r="J141" i="19"/>
  <c r="J200" i="19"/>
  <c r="BK170" i="19"/>
  <c r="BK224" i="19"/>
  <c r="J170" i="19"/>
  <c r="J213" i="19"/>
  <c r="J123" i="19"/>
  <c r="J175" i="19"/>
  <c r="J99" i="19"/>
  <c r="J145" i="20"/>
  <c r="J106" i="20"/>
  <c r="BK106" i="20"/>
  <c r="BK120" i="20"/>
  <c r="J91" i="20"/>
  <c r="BK125" i="21"/>
  <c r="J113" i="21"/>
  <c r="J94" i="22"/>
  <c r="BK197" i="3"/>
  <c r="J195" i="3"/>
  <c r="J129" i="3"/>
  <c r="BK155" i="3"/>
  <c r="J168" i="3"/>
  <c r="J166" i="3"/>
  <c r="BK160" i="3"/>
  <c r="BK201" i="4"/>
  <c r="BK116" i="4"/>
  <c r="BK191" i="4"/>
  <c r="J124" i="4"/>
  <c r="BK203" i="5"/>
  <c r="BK223" i="5"/>
  <c r="J104" i="5"/>
  <c r="BK167" i="5"/>
  <c r="J124" i="5"/>
  <c r="BK199" i="5"/>
  <c r="BK238" i="5"/>
  <c r="BK186" i="5"/>
  <c r="BK118" i="5"/>
  <c r="J183" i="5"/>
  <c r="J102" i="5"/>
  <c r="J139" i="6"/>
  <c r="BK126" i="6"/>
  <c r="BK103" i="6"/>
  <c r="BK680" i="7"/>
  <c r="BK426" i="7"/>
  <c r="J116" i="7"/>
  <c r="J439" i="7"/>
  <c r="J140" i="7"/>
  <c r="BK536" i="7"/>
  <c r="J244" i="7"/>
  <c r="J543" i="7"/>
  <c r="J429" i="7"/>
  <c r="J149" i="7"/>
  <c r="J197" i="7"/>
  <c r="BK289" i="7"/>
  <c r="J353" i="8"/>
  <c r="J400" i="8"/>
  <c r="BK144" i="8"/>
  <c r="J211" i="8"/>
  <c r="J407" i="8"/>
  <c r="BK294" i="8"/>
  <c r="BK336" i="8"/>
  <c r="BK1053" i="9"/>
  <c r="J832" i="9"/>
  <c r="J361" i="9"/>
  <c r="J875" i="9"/>
  <c r="BK461" i="9"/>
  <c r="BK1150" i="9"/>
  <c r="J1013" i="9"/>
  <c r="BK714" i="9"/>
  <c r="BK413" i="9"/>
  <c r="BK1175" i="9"/>
  <c r="BK1035" i="9"/>
  <c r="J798" i="9"/>
  <c r="J525" i="9"/>
  <c r="BK176" i="9"/>
  <c r="J947" i="9"/>
  <c r="BK631" i="9"/>
  <c r="BK226" i="9"/>
  <c r="BK753" i="9"/>
  <c r="BK125" i="9"/>
  <c r="J126" i="10"/>
  <c r="J191" i="10"/>
  <c r="BK195" i="10"/>
  <c r="J139" i="10"/>
  <c r="J157" i="10"/>
  <c r="J175" i="10"/>
  <c r="BK141" i="10"/>
  <c r="J179" i="11"/>
  <c r="J199" i="11"/>
  <c r="J211" i="11"/>
  <c r="BK191" i="11"/>
  <c r="J195" i="11"/>
  <c r="BK200" i="12"/>
  <c r="BK229" i="12"/>
  <c r="J120" i="12"/>
  <c r="BK178" i="12"/>
  <c r="BK237" i="12"/>
  <c r="J192" i="12"/>
  <c r="BK114" i="12"/>
  <c r="BK174" i="12"/>
  <c r="BK122" i="13"/>
  <c r="J138" i="13"/>
  <c r="J105" i="13"/>
  <c r="BK1434" i="14"/>
  <c r="J1204" i="14"/>
  <c r="BK1001" i="14"/>
  <c r="J571" i="14"/>
  <c r="J1334" i="14"/>
  <c r="BK1063" i="14"/>
  <c r="BK407" i="14"/>
  <c r="J889" i="14"/>
  <c r="BK504" i="14"/>
  <c r="J1482" i="14"/>
  <c r="J1161" i="14"/>
  <c r="BK825" i="14"/>
  <c r="BK403" i="14"/>
  <c r="BK1482" i="14"/>
  <c r="BK1117" i="14"/>
  <c r="BK702" i="14"/>
  <c r="BK131" i="14"/>
  <c r="J1257" i="14"/>
  <c r="J849" i="14"/>
  <c r="BK462" i="14"/>
  <c r="BK210" i="15"/>
  <c r="BK222" i="15"/>
  <c r="J198" i="15"/>
  <c r="BK207" i="15"/>
  <c r="BK332" i="16"/>
  <c r="BK103" i="16"/>
  <c r="J133" i="16"/>
  <c r="BK133" i="16"/>
  <c r="BK389" i="16"/>
  <c r="J245" i="17"/>
  <c r="BK270" i="17"/>
  <c r="J208" i="17"/>
  <c r="J179" i="17"/>
  <c r="J161" i="18"/>
  <c r="J186" i="19"/>
  <c r="BK100" i="19"/>
  <c r="BK114" i="20"/>
  <c r="BK115" i="21"/>
  <c r="J863" i="2"/>
  <c r="BK542" i="2"/>
  <c r="J212" i="2"/>
  <c r="J874" i="2"/>
  <c r="BK490" i="2"/>
  <c r="BK855" i="2"/>
  <c r="BK413" i="2"/>
  <c r="BK1108" i="2"/>
  <c r="J907" i="2"/>
  <c r="J702" i="2"/>
  <c r="BK294" i="2"/>
  <c r="J782" i="2"/>
  <c r="J220" i="2"/>
  <c r="J179" i="3"/>
  <c r="J226" i="3"/>
  <c r="J165" i="3"/>
  <c r="BK208" i="3"/>
  <c r="BK215" i="3"/>
  <c r="BK228" i="3"/>
  <c r="J113" i="3"/>
  <c r="J152" i="3"/>
  <c r="J115" i="4"/>
  <c r="BK117" i="4"/>
  <c r="BK174" i="4"/>
  <c r="J199" i="7"/>
  <c r="BK213" i="8"/>
  <c r="J286" i="8"/>
  <c r="J126" i="8"/>
  <c r="BK163" i="8"/>
  <c r="BK356" i="8"/>
  <c r="J375" i="8"/>
  <c r="BK880" i="9"/>
  <c r="J505" i="9"/>
  <c r="J1104" i="9"/>
  <c r="J649" i="9"/>
  <c r="J1110" i="9"/>
  <c r="BK812" i="9"/>
  <c r="J510" i="9"/>
  <c r="BK1104" i="9"/>
  <c r="BK975" i="9"/>
  <c r="J724" i="9"/>
  <c r="J326" i="9"/>
  <c r="BK1059" i="9"/>
  <c r="BK684" i="9"/>
  <c r="J374" i="9"/>
  <c r="BK836" i="9"/>
  <c r="J211" i="10"/>
  <c r="BK230" i="10"/>
  <c r="J127" i="10"/>
  <c r="J200" i="10"/>
  <c r="BK109" i="10"/>
  <c r="BK132" i="10"/>
  <c r="J117" i="10"/>
  <c r="BK225" i="11"/>
  <c r="J221" i="11"/>
  <c r="J201" i="11"/>
  <c r="J145" i="11"/>
  <c r="BK217" i="12"/>
  <c r="J114" i="12"/>
  <c r="BK155" i="12"/>
  <c r="BK205" i="12"/>
  <c r="J224" i="12"/>
  <c r="BK219" i="12"/>
  <c r="J137" i="12"/>
  <c r="BK142" i="13"/>
  <c r="BK97" i="13"/>
  <c r="J1487" i="14"/>
  <c r="J1130" i="14"/>
  <c r="J421" i="14"/>
  <c r="J1533" i="14"/>
  <c r="BK1075" i="14"/>
  <c r="J596" i="14"/>
  <c r="BK1186" i="14"/>
  <c r="BK755" i="14"/>
  <c r="J322" i="14"/>
  <c r="BK1165" i="14"/>
  <c r="BK745" i="14"/>
  <c r="BK128" i="14"/>
  <c r="J1278" i="14"/>
  <c r="J751" i="14"/>
  <c r="J1389" i="14"/>
  <c r="J720" i="14"/>
  <c r="J247" i="14"/>
  <c r="BK192" i="15"/>
  <c r="J141" i="15"/>
  <c r="J204" i="15"/>
  <c r="BK342" i="16"/>
  <c r="J345" i="16"/>
  <c r="J276" i="16"/>
  <c r="J204" i="16"/>
  <c r="BK251" i="17"/>
  <c r="J134" i="17"/>
  <c r="J214" i="17"/>
  <c r="J201" i="17"/>
  <c r="BK262" i="17"/>
  <c r="BK203" i="17"/>
  <c r="J175" i="17"/>
  <c r="J161" i="17"/>
  <c r="BK191" i="18"/>
  <c r="J118" i="18"/>
  <c r="J128" i="18"/>
  <c r="BK152" i="19"/>
  <c r="J116" i="19"/>
  <c r="BK123" i="19"/>
  <c r="BK96" i="19"/>
  <c r="J121" i="19"/>
  <c r="BK145" i="19"/>
  <c r="J99" i="20"/>
  <c r="BK113" i="20"/>
  <c r="BK99" i="21"/>
  <c r="J95" i="21"/>
  <c r="BK875" i="2"/>
  <c r="BK803" i="2"/>
  <c r="J175" i="2"/>
  <c r="J919" i="2"/>
  <c r="J487" i="2"/>
  <c r="J1228" i="2"/>
  <c r="BK874" i="2"/>
  <c r="BK483" i="2"/>
  <c r="BK800" i="2"/>
  <c r="BK393" i="2"/>
  <c r="J150" i="3"/>
  <c r="BK140" i="3"/>
  <c r="BK187" i="3"/>
  <c r="J188" i="3"/>
  <c r="J192" i="3"/>
  <c r="J116" i="3"/>
  <c r="J213" i="4"/>
  <c r="BK149" i="4"/>
  <c r="J112" i="4"/>
  <c r="BK190" i="5"/>
  <c r="J238" i="5"/>
  <c r="J130" i="5"/>
  <c r="BK195" i="5"/>
  <c r="J230" i="5"/>
  <c r="BK166" i="5"/>
  <c r="BK202" i="5"/>
  <c r="J113" i="5"/>
  <c r="BK204" i="5"/>
  <c r="J115" i="5"/>
  <c r="BK136" i="6"/>
  <c r="J128" i="6"/>
  <c r="J118" i="6"/>
  <c r="J313" i="7"/>
  <c r="J466" i="7"/>
  <c r="BK149" i="7"/>
  <c r="BK228" i="7"/>
  <c r="BK602" i="7"/>
  <c r="J159" i="7"/>
  <c r="BK631" i="7"/>
  <c r="J328" i="7"/>
  <c r="J265" i="8"/>
  <c r="J396" i="8"/>
  <c r="BK386" i="8"/>
  <c r="J420" i="8"/>
  <c r="BK383" i="8"/>
  <c r="BK208" i="8"/>
  <c r="BK955" i="9"/>
  <c r="BK719" i="9"/>
  <c r="J147" i="9"/>
  <c r="BK698" i="9"/>
  <c r="BK188" i="9"/>
  <c r="BK906" i="9"/>
  <c r="J540" i="9"/>
  <c r="BK340" i="9"/>
  <c r="J1100" i="9"/>
  <c r="BK875" i="9"/>
  <c r="BK472" i="9"/>
  <c r="J1097" i="9"/>
  <c r="BK769" i="9"/>
  <c r="J259" i="9"/>
  <c r="BK728" i="9"/>
  <c r="J221" i="9"/>
  <c r="BK173" i="10"/>
  <c r="J158" i="10"/>
  <c r="J132" i="10"/>
  <c r="J167" i="10"/>
  <c r="J155" i="10"/>
  <c r="BK127" i="10"/>
  <c r="BK219" i="11"/>
  <c r="BK195" i="11"/>
  <c r="J171" i="11"/>
  <c r="J116" i="11"/>
  <c r="BK163" i="12"/>
  <c r="J221" i="12"/>
  <c r="J112" i="12"/>
  <c r="J170" i="12"/>
  <c r="J184" i="12"/>
  <c r="J228" i="12"/>
  <c r="BK146" i="12"/>
  <c r="J126" i="13"/>
  <c r="BK161" i="13"/>
  <c r="BK139" i="13"/>
  <c r="BK1389" i="14"/>
  <c r="BK751" i="14"/>
  <c r="BK1680" i="14"/>
  <c r="J1177" i="14"/>
  <c r="J764" i="14"/>
  <c r="BK1133" i="14"/>
  <c r="BK393" i="14"/>
  <c r="BK1152" i="14"/>
  <c r="J810" i="14"/>
  <c r="J1575" i="14"/>
  <c r="J1172" i="14"/>
  <c r="J676" i="14"/>
  <c r="J1457" i="14"/>
  <c r="J924" i="14"/>
  <c r="J492" i="14"/>
  <c r="BK156" i="15"/>
  <c r="J110" i="15"/>
  <c r="BK123" i="15"/>
  <c r="J322" i="16"/>
  <c r="BK316" i="16"/>
  <c r="BK268" i="16"/>
  <c r="BK239" i="16"/>
  <c r="BK190" i="16"/>
  <c r="J162" i="17"/>
  <c r="BK260" i="17"/>
  <c r="J194" i="17"/>
  <c r="BK125" i="17"/>
  <c r="BK111" i="17"/>
  <c r="J246" i="17"/>
  <c r="J165" i="17"/>
  <c r="J191" i="17"/>
  <c r="BK135" i="17"/>
  <c r="BK209" i="17"/>
  <c r="BK183" i="18"/>
  <c r="J157" i="18"/>
  <c r="BK112" i="18"/>
  <c r="J120" i="18"/>
  <c r="J155" i="18"/>
  <c r="J189" i="19"/>
  <c r="J142" i="19"/>
  <c r="BK183" i="19"/>
  <c r="BK135" i="19"/>
  <c r="J168" i="19"/>
  <c r="J211" i="19"/>
  <c r="BK105" i="19"/>
  <c r="J166" i="19"/>
  <c r="BK94" i="19"/>
  <c r="J109" i="19"/>
  <c r="BK154" i="20"/>
  <c r="BK93" i="20"/>
  <c r="BK107" i="20"/>
  <c r="BK130" i="21"/>
  <c r="J97" i="21"/>
  <c r="J925" i="2"/>
  <c r="BK584" i="2"/>
  <c r="J192" i="2"/>
  <c r="J1024" i="2"/>
  <c r="BK564" i="2"/>
  <c r="J1055" i="2"/>
  <c r="BK363" i="2"/>
  <c r="BK1166" i="2"/>
  <c r="J895" i="2"/>
  <c r="J402" i="2"/>
  <c r="BK850" i="2"/>
  <c r="BK536" i="2"/>
  <c r="BK185" i="3"/>
  <c r="J215" i="3"/>
  <c r="J146" i="3"/>
  <c r="J171" i="3"/>
  <c r="J200" i="3"/>
  <c r="BK201" i="3"/>
  <c r="J208" i="3"/>
  <c r="BK114" i="4"/>
  <c r="J151" i="4"/>
  <c r="BK199" i="4"/>
  <c r="J187" i="4"/>
  <c r="BK228" i="5"/>
  <c r="BK115" i="5"/>
  <c r="BK140" i="5"/>
  <c r="BK218" i="5"/>
  <c r="J138" i="5"/>
  <c r="J198" i="5"/>
  <c r="J103" i="5"/>
  <c r="BK172" i="5"/>
  <c r="J227" i="5"/>
  <c r="BK135" i="5"/>
  <c r="BK122" i="6"/>
  <c r="J111" i="6"/>
  <c r="BK114" i="6"/>
  <c r="J502" i="7"/>
  <c r="J136" i="7"/>
  <c r="BK420" i="7"/>
  <c r="J677" i="7"/>
  <c r="BK357" i="7"/>
  <c r="J377" i="7"/>
  <c r="J169" i="7"/>
  <c r="BK162" i="7"/>
  <c r="J359" i="7"/>
  <c r="BK137" i="8"/>
  <c r="BK149" i="8"/>
  <c r="J315" i="8"/>
  <c r="J392" i="8"/>
  <c r="BK218" i="8"/>
  <c r="BK193" i="8"/>
  <c r="BK165" i="8"/>
  <c r="BK396" i="8"/>
  <c r="J361" i="8"/>
  <c r="J165" i="8"/>
  <c r="BK883" i="9"/>
  <c r="BK380" i="9"/>
  <c r="J1096" i="9"/>
  <c r="J719" i="9"/>
  <c r="J271" i="9"/>
  <c r="J1140" i="9"/>
  <c r="BK822" i="9"/>
  <c r="J346" i="9"/>
  <c r="BK1096" i="9"/>
  <c r="BK735" i="9"/>
  <c r="J1124" i="9"/>
  <c r="BK779" i="9"/>
  <c r="J978" i="9"/>
  <c r="BK724" i="9"/>
  <c r="BK220" i="10"/>
  <c r="BK114" i="10"/>
  <c r="BK231" i="10"/>
  <c r="J182" i="10"/>
  <c r="J145" i="10"/>
  <c r="BK118" i="10"/>
  <c r="BK209" i="11"/>
  <c r="BK176" i="11"/>
  <c r="J209" i="11"/>
  <c r="J172" i="12"/>
  <c r="BK157" i="12"/>
  <c r="J173" i="12"/>
  <c r="J236" i="12"/>
  <c r="BK116" i="12"/>
  <c r="BK204" i="12"/>
  <c r="J127" i="12"/>
  <c r="BK108" i="12"/>
  <c r="J225" i="12"/>
  <c r="BK210" i="12"/>
  <c r="J194" i="12"/>
  <c r="BK185" i="12"/>
  <c r="BK164" i="12"/>
  <c r="BK148" i="12"/>
  <c r="BK132" i="12"/>
  <c r="BK127" i="12"/>
  <c r="J115" i="12"/>
  <c r="BK155" i="13"/>
  <c r="BK101" i="13"/>
  <c r="J153" i="13"/>
  <c r="J146" i="13"/>
  <c r="BK1287" i="14"/>
  <c r="J1062" i="14"/>
  <c r="J425" i="14"/>
  <c r="J1443" i="14"/>
  <c r="J1100" i="14"/>
  <c r="J507" i="14"/>
  <c r="BK1257" i="14"/>
  <c r="BK761" i="14"/>
  <c r="J315" i="14"/>
  <c r="BK1144" i="14"/>
  <c r="J427" i="14"/>
  <c r="J1449" i="14"/>
  <c r="BK924" i="14"/>
  <c r="BK385" i="14"/>
  <c r="BK1334" i="14"/>
  <c r="BK836" i="14"/>
  <c r="BK311" i="14"/>
  <c r="BK133" i="15"/>
  <c r="BK198" i="15"/>
  <c r="J192" i="15"/>
  <c r="J126" i="15"/>
  <c r="J245" i="16"/>
  <c r="J306" i="16"/>
  <c r="BK201" i="16"/>
  <c r="J208" i="16"/>
  <c r="J144" i="17"/>
  <c r="BK200" i="17"/>
  <c r="BK122" i="17"/>
  <c r="BK166" i="17"/>
  <c r="J223" i="17"/>
  <c r="J158" i="17"/>
  <c r="J268" i="17"/>
  <c r="J148" i="17"/>
  <c r="BK212" i="17"/>
  <c r="J122" i="18"/>
  <c r="BK109" i="18"/>
  <c r="BK126" i="18"/>
  <c r="BK171" i="18"/>
  <c r="J131" i="19"/>
  <c r="BK207" i="19"/>
  <c r="J95" i="19"/>
  <c r="BK165" i="19"/>
  <c r="J226" i="19"/>
  <c r="J179" i="19"/>
  <c r="BK99" i="19"/>
  <c r="J150" i="19"/>
  <c r="J184" i="19"/>
  <c r="BK115" i="19"/>
  <c r="J105" i="20"/>
  <c r="J112" i="20"/>
  <c r="J138" i="20"/>
  <c r="J138" i="21"/>
  <c r="BK112" i="21"/>
  <c r="J101" i="21"/>
  <c r="BK88" i="22"/>
  <c r="BK936" i="2"/>
  <c r="J641" i="2"/>
  <c r="J332" i="2"/>
  <c r="BK137" i="2"/>
  <c r="J833" i="2"/>
  <c r="BK192" i="2"/>
  <c r="BK899" i="2"/>
  <c r="BK506" i="2"/>
  <c r="BK1202" i="2"/>
  <c r="J910" i="2"/>
  <c r="BK658" i="2"/>
  <c r="BK886" i="2"/>
  <c r="BK470" i="2"/>
  <c r="BK154" i="3"/>
  <c r="J185" i="3"/>
  <c r="J117" i="3"/>
  <c r="J161" i="3"/>
  <c r="J219" i="3"/>
  <c r="BK130" i="3"/>
  <c r="J127" i="3"/>
  <c r="BK195" i="3"/>
  <c r="J189" i="4"/>
  <c r="J215" i="4"/>
  <c r="BK193" i="4"/>
  <c r="J143" i="4"/>
  <c r="BK200" i="5"/>
  <c r="BK240" i="5"/>
  <c r="J208" i="5"/>
  <c r="BK130" i="5"/>
  <c r="BK152" i="5"/>
  <c r="BK178" i="5"/>
  <c r="J111" i="5"/>
  <c r="BK147" i="6"/>
  <c r="BK139" i="6"/>
  <c r="BK132" i="6"/>
  <c r="BK595" i="7"/>
  <c r="BK400" i="7"/>
  <c r="BK619" i="7"/>
  <c r="J164" i="7"/>
  <c r="BK439" i="7"/>
  <c r="BK432" i="7"/>
  <c r="J209" i="7"/>
  <c r="J306" i="7"/>
  <c r="J516" i="7"/>
  <c r="BK389" i="8"/>
  <c r="J397" i="8"/>
  <c r="J213" i="8"/>
  <c r="J284" i="8"/>
  <c r="J480" i="9"/>
  <c r="BK849" i="9"/>
  <c r="J307" i="9"/>
  <c r="BK1127" i="9"/>
  <c r="J731" i="9"/>
  <c r="BK476" i="9"/>
  <c r="J1143" i="9"/>
  <c r="BK964" i="9"/>
  <c r="J344" i="9"/>
  <c r="BK905" i="9"/>
  <c r="J538" i="9"/>
  <c r="BK164" i="9"/>
  <c r="BK738" i="9"/>
  <c r="BK396" i="9"/>
  <c r="BK186" i="10"/>
  <c r="J201" i="10"/>
  <c r="J216" i="10"/>
  <c r="J134" i="10"/>
  <c r="J123" i="10"/>
  <c r="BK148" i="10"/>
  <c r="BK149" i="11"/>
  <c r="BK223" i="11"/>
  <c r="BK169" i="11"/>
  <c r="J176" i="11"/>
  <c r="J125" i="12"/>
  <c r="BK145" i="12"/>
  <c r="J197" i="12"/>
  <c r="J106" i="12"/>
  <c r="J133" i="12"/>
  <c r="J178" i="12"/>
  <c r="J147" i="13"/>
  <c r="J124" i="13"/>
  <c r="J1680" i="14"/>
  <c r="J1398" i="14"/>
  <c r="J1151" i="14"/>
  <c r="J731" i="14"/>
  <c r="BK1536" i="14"/>
  <c r="BK1124" i="14"/>
  <c r="BK554" i="14"/>
  <c r="J1239" i="14"/>
  <c r="J661" i="14"/>
  <c r="J165" i="14"/>
  <c r="BK1126" i="14"/>
  <c r="J445" i="14"/>
  <c r="BK1249" i="14"/>
  <c r="BK731" i="14"/>
  <c r="J157" i="14"/>
  <c r="BK1220" i="14"/>
  <c r="BK552" i="14"/>
  <c r="J171" i="15"/>
  <c r="J228" i="15"/>
  <c r="BK182" i="15"/>
  <c r="J300" i="16"/>
  <c r="J332" i="16"/>
  <c r="BK183" i="16"/>
  <c r="J173" i="16"/>
  <c r="J151" i="16"/>
  <c r="BK130" i="17"/>
  <c r="BK255" i="17"/>
  <c r="BK162" i="17"/>
  <c r="J252" i="17"/>
  <c r="J199" i="17"/>
  <c r="BK112" i="17"/>
  <c r="J146" i="17"/>
  <c r="J232" i="17"/>
  <c r="BK146" i="17"/>
  <c r="J152" i="17"/>
  <c r="BK145" i="18"/>
  <c r="J189" i="18"/>
  <c r="J159" i="18"/>
  <c r="BK124" i="18"/>
  <c r="J188" i="19"/>
  <c r="BK211" i="19"/>
  <c r="J126" i="19"/>
  <c r="BK142" i="19"/>
  <c r="BK203" i="19"/>
  <c r="J101" i="19"/>
  <c r="J147" i="19"/>
  <c r="BK178" i="19"/>
  <c r="BK102" i="19"/>
  <c r="BK109" i="20"/>
  <c r="BK151" i="20"/>
  <c r="J147" i="20"/>
  <c r="BK134" i="20"/>
  <c r="BK124" i="21"/>
  <c r="BK96" i="22"/>
  <c r="J823" i="2"/>
  <c r="J179" i="2"/>
  <c r="BK224" i="2"/>
  <c r="J803" i="2"/>
  <c r="BK901" i="2"/>
  <c r="J528" i="2"/>
  <c r="BK199" i="2"/>
  <c r="BK1048" i="2"/>
  <c r="J535" i="2"/>
  <c r="BK410" i="2"/>
  <c r="BK913" i="2"/>
  <c r="J506" i="2"/>
  <c r="BK204" i="3"/>
  <c r="BK217" i="3"/>
  <c r="J131" i="3"/>
  <c r="BK139" i="3"/>
  <c r="J182" i="3"/>
  <c r="BK181" i="3"/>
  <c r="BK159" i="3"/>
  <c r="J173" i="4"/>
  <c r="J170" i="4"/>
  <c r="BK157" i="4"/>
  <c r="BK198" i="5"/>
  <c r="J145" i="5"/>
  <c r="BK110" i="5"/>
  <c r="J155" i="5"/>
  <c r="BK149" i="5"/>
  <c r="J188" i="5"/>
  <c r="J125" i="5"/>
  <c r="BK192" i="5"/>
  <c r="BK161" i="6"/>
  <c r="J97" i="6"/>
  <c r="BK97" i="6"/>
  <c r="BK628" i="7"/>
  <c r="J402" i="7"/>
  <c r="J127" i="7"/>
  <c r="J354" i="7"/>
  <c r="BK121" i="7"/>
  <c r="BK179" i="7"/>
  <c r="BK423" i="7"/>
  <c r="J134" i="7"/>
  <c r="BK646" i="7"/>
  <c r="BK261" i="7"/>
  <c r="BK127" i="7"/>
  <c r="J238" i="8"/>
  <c r="J260" i="8"/>
  <c r="BK415" i="8"/>
  <c r="J365" i="8"/>
  <c r="BK189" i="8"/>
  <c r="J236" i="8"/>
  <c r="BK998" i="9"/>
  <c r="J825" i="9"/>
  <c r="BK346" i="9"/>
  <c r="J1081" i="9"/>
  <c r="BK901" i="9"/>
  <c r="J604" i="9"/>
  <c r="J223" i="9"/>
  <c r="J1077" i="9"/>
  <c r="J722" i="9"/>
  <c r="BK468" i="9"/>
  <c r="BK326" i="9"/>
  <c r="BK1137" i="9"/>
  <c r="J1053" i="9"/>
  <c r="J728" i="9"/>
  <c r="BK550" i="9"/>
  <c r="J181" i="9"/>
  <c r="J1062" i="9"/>
  <c r="J848" i="9"/>
  <c r="J597" i="9"/>
  <c r="BK170" i="9"/>
  <c r="J870" i="9"/>
  <c r="BK696" i="9"/>
  <c r="BK452" i="9"/>
  <c r="BK201" i="10"/>
  <c r="BK131" i="10"/>
  <c r="BK204" i="10"/>
  <c r="J228" i="10"/>
  <c r="BK170" i="10"/>
  <c r="J170" i="10"/>
  <c r="J179" i="10"/>
  <c r="BK137" i="10"/>
  <c r="BK197" i="11"/>
  <c r="J203" i="11"/>
  <c r="BK175" i="11"/>
  <c r="BK166" i="11"/>
  <c r="BK212" i="12"/>
  <c r="BK242" i="12"/>
  <c r="J142" i="12"/>
  <c r="J163" i="12"/>
  <c r="J242" i="12"/>
  <c r="BK158" i="12"/>
  <c r="J210" i="12"/>
  <c r="J151" i="12"/>
  <c r="J139" i="13"/>
  <c r="BK150" i="13"/>
  <c r="J122" i="13"/>
  <c r="J1452" i="14"/>
  <c r="J1026" i="14"/>
  <c r="J724" i="14"/>
  <c r="J311" i="14"/>
  <c r="BK1479" i="14"/>
  <c r="J1088" i="14"/>
  <c r="BK661" i="14"/>
  <c r="BK1398" i="14"/>
  <c r="BK886" i="14"/>
  <c r="BK549" i="14"/>
  <c r="J1501" i="14"/>
  <c r="BK1171" i="14"/>
  <c r="BK759" i="14"/>
  <c r="J323" i="14"/>
  <c r="BK1457" i="14"/>
  <c r="BK1161" i="14"/>
  <c r="BK720" i="14"/>
  <c r="J1669" i="14"/>
  <c r="BK1059" i="14"/>
  <c r="J716" i="14"/>
  <c r="BK219" i="14"/>
  <c r="BK166" i="15"/>
  <c r="J233" i="16"/>
  <c r="BK245" i="16"/>
  <c r="BK135" i="16"/>
  <c r="J128" i="16"/>
  <c r="BK184" i="17"/>
  <c r="J233" i="17"/>
  <c r="BK187" i="17"/>
  <c r="J231" i="17"/>
  <c r="J185" i="17"/>
  <c r="J135" i="17"/>
  <c r="J259" i="17"/>
  <c r="J183" i="17"/>
  <c r="J124" i="17"/>
  <c r="J207" i="17"/>
  <c r="J120" i="17"/>
  <c r="J132" i="18"/>
  <c r="BK113" i="18"/>
  <c r="J156" i="18"/>
  <c r="BK201" i="18"/>
  <c r="J224" i="19"/>
  <c r="J144" i="19"/>
  <c r="BK217" i="19"/>
  <c r="BK167" i="19"/>
  <c r="BK109" i="19"/>
  <c r="J152" i="19"/>
  <c r="BK98" i="19"/>
  <c r="J118" i="19"/>
  <c r="J158" i="19"/>
  <c r="J205" i="19"/>
  <c r="J108" i="19"/>
  <c r="BK122" i="20"/>
  <c r="J142" i="20"/>
  <c r="J144" i="20"/>
  <c r="J136" i="20"/>
  <c r="BK98" i="21"/>
  <c r="J117" i="21"/>
  <c r="BK95" i="21"/>
  <c r="J98" i="21"/>
  <c r="BK90" i="22"/>
  <c r="BK183" i="3"/>
  <c r="BK223" i="3"/>
  <c r="J151" i="3"/>
  <c r="J175" i="3"/>
  <c r="J190" i="3"/>
  <c r="BK213" i="3"/>
  <c r="J138" i="4"/>
  <c r="BK225" i="4"/>
  <c r="BK195" i="4"/>
  <c r="BK153" i="4"/>
  <c r="BK193" i="5"/>
  <c r="J241" i="5"/>
  <c r="J237" i="5"/>
  <c r="J179" i="5"/>
  <c r="BK114" i="5"/>
  <c r="BK196" i="5"/>
  <c r="J218" i="5"/>
  <c r="J151" i="5"/>
  <c r="BK231" i="5"/>
  <c r="BK156" i="5"/>
  <c r="J156" i="6"/>
  <c r="J127" i="6"/>
  <c r="J148" i="6"/>
  <c r="J161" i="6"/>
  <c r="BK113" i="6"/>
  <c r="BK516" i="7"/>
  <c r="J242" i="7"/>
  <c r="BK565" i="7"/>
  <c r="BK280" i="7"/>
  <c r="BK551" i="7"/>
  <c r="J186" i="7"/>
  <c r="BK575" i="7"/>
  <c r="BK460" i="7"/>
  <c r="BK184" i="7"/>
  <c r="BK434" i="7"/>
  <c r="J547" i="7"/>
  <c r="J249" i="7"/>
  <c r="J268" i="8"/>
  <c r="BK359" i="8"/>
  <c r="J403" i="8"/>
  <c r="J135" i="8"/>
  <c r="BK299" i="8"/>
  <c r="BK379" i="8"/>
  <c r="J141" i="8"/>
  <c r="J865" i="9"/>
  <c r="J215" i="9"/>
  <c r="BK1018" i="9"/>
  <c r="BK727" i="9"/>
  <c r="J363" i="9"/>
  <c r="J1133" i="9"/>
  <c r="J872" i="9"/>
  <c r="BK525" i="9"/>
  <c r="J241" i="9"/>
  <c r="BK1123" i="9"/>
  <c r="J953" i="9"/>
  <c r="BK691" i="9"/>
  <c r="BK268" i="9"/>
  <c r="J1022" i="9"/>
  <c r="J831" i="9"/>
  <c r="J407" i="9"/>
  <c r="J990" i="9"/>
  <c r="J806" i="9"/>
  <c r="J454" i="9"/>
  <c r="BK180" i="10"/>
  <c r="J210" i="10"/>
  <c r="BK116" i="10"/>
  <c r="J161" i="10"/>
  <c r="BK194" i="10"/>
  <c r="J192" i="10"/>
  <c r="BK112" i="10"/>
  <c r="BK130" i="11"/>
  <c r="J215" i="11"/>
  <c r="BK116" i="11"/>
  <c r="BK115" i="11"/>
  <c r="J234" i="12"/>
  <c r="J166" i="12"/>
  <c r="BK198" i="12"/>
  <c r="J139" i="12"/>
  <c r="J162" i="12"/>
  <c r="J175" i="12"/>
  <c r="BK211" i="12"/>
  <c r="BK151" i="13"/>
  <c r="J114" i="13"/>
  <c r="BK138" i="13"/>
  <c r="J101" i="13"/>
  <c r="BK1484" i="14"/>
  <c r="BK1162" i="14"/>
  <c r="J879" i="14"/>
  <c r="BK416" i="14"/>
  <c r="BK1669" i="14"/>
  <c r="J1283" i="14"/>
  <c r="J757" i="14"/>
  <c r="BK123" i="14"/>
  <c r="BK1056" i="14"/>
  <c r="J626" i="14"/>
  <c r="J345" i="14"/>
  <c r="BK1340" i="14"/>
  <c r="BK1088" i="14"/>
  <c r="J570" i="14"/>
  <c r="BK1685" i="14"/>
  <c r="J1165" i="14"/>
  <c r="BK534" i="14"/>
  <c r="BK1578" i="14"/>
  <c r="BK1085" i="14"/>
  <c r="BK563" i="14"/>
  <c r="BK142" i="14"/>
  <c r="BK217" i="15"/>
  <c r="J216" i="15"/>
  <c r="BK177" i="15"/>
  <c r="BK148" i="15"/>
  <c r="J183" i="16"/>
  <c r="J222" i="16"/>
  <c r="J278" i="16"/>
  <c r="BK360" i="16"/>
  <c r="BK243" i="16"/>
  <c r="J181" i="16"/>
  <c r="J168" i="17"/>
  <c r="BK264" i="17"/>
  <c r="J189" i="17"/>
  <c r="BK179" i="18"/>
  <c r="J195" i="18"/>
  <c r="BK146" i="19"/>
  <c r="BK187" i="19"/>
  <c r="BK103" i="20"/>
  <c r="J131" i="21"/>
  <c r="BK119" i="2" l="1"/>
  <c r="J119" i="2"/>
  <c r="J69" i="2"/>
  <c r="P223" i="2"/>
  <c r="T324" i="2"/>
  <c r="P355" i="2"/>
  <c r="R355" i="2"/>
  <c r="R450" i="2"/>
  <c r="BK486" i="2"/>
  <c r="J486" i="2"/>
  <c r="J79" i="2"/>
  <c r="BK505" i="2"/>
  <c r="J505" i="2" s="1"/>
  <c r="J81" i="2" s="1"/>
  <c r="R505" i="2"/>
  <c r="BK550" i="2"/>
  <c r="J550" i="2"/>
  <c r="J82" i="2"/>
  <c r="R550" i="2"/>
  <c r="P790" i="2"/>
  <c r="BK909" i="2"/>
  <c r="J909" i="2"/>
  <c r="J87" i="2"/>
  <c r="T1036" i="2"/>
  <c r="R1058" i="2"/>
  <c r="P1218" i="2"/>
  <c r="R1233" i="2"/>
  <c r="T108" i="3"/>
  <c r="P144" i="3"/>
  <c r="T153" i="3"/>
  <c r="T184" i="3"/>
  <c r="BK203" i="3"/>
  <c r="P212" i="3"/>
  <c r="R218" i="3"/>
  <c r="T225" i="3"/>
  <c r="R101" i="4"/>
  <c r="R100" i="4" s="1"/>
  <c r="BK142" i="4"/>
  <c r="J142" i="4"/>
  <c r="J73" i="4" s="1"/>
  <c r="BK178" i="4"/>
  <c r="J178" i="4"/>
  <c r="J74" i="4" s="1"/>
  <c r="BK109" i="5"/>
  <c r="J109" i="5" s="1"/>
  <c r="J70" i="5" s="1"/>
  <c r="R144" i="5"/>
  <c r="BK189" i="5"/>
  <c r="J189" i="5" s="1"/>
  <c r="J73" i="5" s="1"/>
  <c r="T189" i="5"/>
  <c r="BK96" i="6"/>
  <c r="J96" i="6"/>
  <c r="J69" i="6"/>
  <c r="R263" i="7"/>
  <c r="BK318" i="7"/>
  <c r="J318" i="7" s="1"/>
  <c r="J73" i="7" s="1"/>
  <c r="T353" i="7"/>
  <c r="BK441" i="7"/>
  <c r="J441" i="7" s="1"/>
  <c r="J78" i="7" s="1"/>
  <c r="R471" i="7"/>
  <c r="T542" i="7"/>
  <c r="R668" i="7"/>
  <c r="P140" i="8"/>
  <c r="BK267" i="8"/>
  <c r="J267" i="8"/>
  <c r="J74" i="8" s="1"/>
  <c r="R327" i="8"/>
  <c r="T346" i="8"/>
  <c r="P394" i="8"/>
  <c r="T394" i="8"/>
  <c r="BK124" i="9"/>
  <c r="J124" i="9"/>
  <c r="J69" i="9" s="1"/>
  <c r="T237" i="9"/>
  <c r="R412" i="9"/>
  <c r="P479" i="9"/>
  <c r="BK553" i="9"/>
  <c r="J553" i="9" s="1"/>
  <c r="J78" i="9" s="1"/>
  <c r="R655" i="9"/>
  <c r="T687" i="9"/>
  <c r="T734" i="9"/>
  <c r="P768" i="9"/>
  <c r="R768" i="9"/>
  <c r="BK949" i="9"/>
  <c r="J949" i="9"/>
  <c r="J91" i="9"/>
  <c r="R949" i="9"/>
  <c r="BK1083" i="9"/>
  <c r="J1083" i="9" s="1"/>
  <c r="J94" i="9" s="1"/>
  <c r="T1109" i="9"/>
  <c r="R1146" i="9"/>
  <c r="T108" i="10"/>
  <c r="T135" i="10"/>
  <c r="BK153" i="10"/>
  <c r="J153" i="10" s="1"/>
  <c r="J73" i="10" s="1"/>
  <c r="T184" i="10"/>
  <c r="R203" i="10"/>
  <c r="BK218" i="10"/>
  <c r="J218" i="10" s="1"/>
  <c r="J80" i="10" s="1"/>
  <c r="P225" i="10"/>
  <c r="T111" i="11"/>
  <c r="P121" i="11"/>
  <c r="P178" i="11"/>
  <c r="T109" i="12"/>
  <c r="BK129" i="12"/>
  <c r="J129" i="12"/>
  <c r="J71" i="12"/>
  <c r="R129" i="12"/>
  <c r="BK201" i="12"/>
  <c r="J201" i="12" s="1"/>
  <c r="J74" i="12" s="1"/>
  <c r="P96" i="13"/>
  <c r="P95" i="13"/>
  <c r="P94" i="13" s="1"/>
  <c r="AU69" i="1" s="1"/>
  <c r="T122" i="14"/>
  <c r="P202" i="14"/>
  <c r="T202" i="14"/>
  <c r="P388" i="14"/>
  <c r="R388" i="14"/>
  <c r="BK432" i="14"/>
  <c r="J432" i="14" s="1"/>
  <c r="J69" i="14" s="1"/>
  <c r="T432" i="14"/>
  <c r="P533" i="14"/>
  <c r="T628" i="14"/>
  <c r="R754" i="14"/>
  <c r="T791" i="14"/>
  <c r="P901" i="14"/>
  <c r="BK1102" i="14"/>
  <c r="J1102" i="14"/>
  <c r="J89" i="14" s="1"/>
  <c r="BK1293" i="14"/>
  <c r="J1293" i="14" s="1"/>
  <c r="J91" i="14" s="1"/>
  <c r="P1429" i="14"/>
  <c r="P1436" i="14"/>
  <c r="T1461" i="14"/>
  <c r="T1622" i="14"/>
  <c r="T119" i="15"/>
  <c r="P191" i="15"/>
  <c r="T212" i="15"/>
  <c r="R106" i="16"/>
  <c r="R196" i="16"/>
  <c r="T213" i="16"/>
  <c r="BK267" i="16"/>
  <c r="J267" i="16"/>
  <c r="J72" i="16"/>
  <c r="R267" i="16"/>
  <c r="BK318" i="16"/>
  <c r="J318" i="16"/>
  <c r="J74" i="16"/>
  <c r="P344" i="16"/>
  <c r="P376" i="16"/>
  <c r="BK108" i="17"/>
  <c r="J108" i="17" s="1"/>
  <c r="J66" i="17" s="1"/>
  <c r="R116" i="17"/>
  <c r="P131" i="17"/>
  <c r="BK141" i="17"/>
  <c r="J141" i="17"/>
  <c r="J71" i="17" s="1"/>
  <c r="T156" i="17"/>
  <c r="R177" i="17"/>
  <c r="T186" i="17"/>
  <c r="P218" i="17"/>
  <c r="T229" i="17"/>
  <c r="P242" i="17"/>
  <c r="T254" i="17"/>
  <c r="P95" i="18"/>
  <c r="P94" i="18"/>
  <c r="T105" i="18"/>
  <c r="P136" i="18"/>
  <c r="T136" i="18"/>
  <c r="BK93" i="19"/>
  <c r="J93" i="19"/>
  <c r="J65" i="19" s="1"/>
  <c r="T93" i="19"/>
  <c r="R138" i="19"/>
  <c r="BK185" i="19"/>
  <c r="J185" i="19"/>
  <c r="J68" i="19" s="1"/>
  <c r="BK223" i="2"/>
  <c r="J223" i="2"/>
  <c r="J71" i="2"/>
  <c r="R324" i="2"/>
  <c r="BK355" i="2"/>
  <c r="J355" i="2"/>
  <c r="J74" i="2" s="1"/>
  <c r="T355" i="2"/>
  <c r="T450" i="2"/>
  <c r="R486" i="2"/>
  <c r="T563" i="2"/>
  <c r="P909" i="2"/>
  <c r="R1036" i="2"/>
  <c r="T1058" i="2"/>
  <c r="R1218" i="2"/>
  <c r="P108" i="3"/>
  <c r="BK144" i="3"/>
  <c r="J144" i="3"/>
  <c r="J72" i="3" s="1"/>
  <c r="R153" i="3"/>
  <c r="R184" i="3"/>
  <c r="BK101" i="4"/>
  <c r="J101" i="4"/>
  <c r="J69" i="4" s="1"/>
  <c r="R111" i="4"/>
  <c r="P121" i="4"/>
  <c r="T178" i="4"/>
  <c r="P109" i="5"/>
  <c r="T144" i="5"/>
  <c r="P189" i="5"/>
  <c r="R189" i="5"/>
  <c r="T96" i="6"/>
  <c r="T95" i="6"/>
  <c r="T94" i="6" s="1"/>
  <c r="T115" i="7"/>
  <c r="BK292" i="7"/>
  <c r="J292" i="7"/>
  <c r="J72" i="7"/>
  <c r="R318" i="7"/>
  <c r="R422" i="7"/>
  <c r="BK471" i="7"/>
  <c r="J471" i="7"/>
  <c r="J80" i="7" s="1"/>
  <c r="P510" i="7"/>
  <c r="R510" i="7"/>
  <c r="R621" i="7"/>
  <c r="BK679" i="7"/>
  <c r="J679" i="7" s="1"/>
  <c r="J85" i="7" s="1"/>
  <c r="P107" i="8"/>
  <c r="T107" i="8"/>
  <c r="P115" i="8"/>
  <c r="R115" i="8"/>
  <c r="R267" i="8"/>
  <c r="T327" i="8"/>
  <c r="P338" i="8"/>
  <c r="T338" i="8"/>
  <c r="BK399" i="8"/>
  <c r="J399" i="8"/>
  <c r="J79" i="8" s="1"/>
  <c r="T124" i="9"/>
  <c r="BK237" i="9"/>
  <c r="J237" i="9"/>
  <c r="J71" i="9" s="1"/>
  <c r="R331" i="9"/>
  <c r="BK457" i="9"/>
  <c r="J457" i="9" s="1"/>
  <c r="J74" i="9" s="1"/>
  <c r="T479" i="9"/>
  <c r="T509" i="9"/>
  <c r="T655" i="9"/>
  <c r="R718" i="9"/>
  <c r="P734" i="9"/>
  <c r="P744" i="9"/>
  <c r="P749" i="9"/>
  <c r="T762" i="9"/>
  <c r="P844" i="9"/>
  <c r="P997" i="9"/>
  <c r="BK1076" i="9"/>
  <c r="J1076" i="9" s="1"/>
  <c r="J93" i="9" s="1"/>
  <c r="R1083" i="9"/>
  <c r="BK1132" i="9"/>
  <c r="J1132" i="9" s="1"/>
  <c r="J96" i="9" s="1"/>
  <c r="R1132" i="9"/>
  <c r="T1177" i="9"/>
  <c r="BK108" i="10"/>
  <c r="P135" i="10"/>
  <c r="T144" i="10"/>
  <c r="P172" i="10"/>
  <c r="T172" i="10"/>
  <c r="P198" i="10"/>
  <c r="P203" i="10"/>
  <c r="T212" i="10"/>
  <c r="R225" i="10"/>
  <c r="R101" i="11"/>
  <c r="R100" i="11"/>
  <c r="BK142" i="11"/>
  <c r="J142" i="11" s="1"/>
  <c r="J73" i="11" s="1"/>
  <c r="T178" i="11"/>
  <c r="BK109" i="12"/>
  <c r="J109" i="12" s="1"/>
  <c r="J70" i="12" s="1"/>
  <c r="T144" i="12"/>
  <c r="P189" i="12"/>
  <c r="R189" i="12"/>
  <c r="P122" i="14"/>
  <c r="BK238" i="14"/>
  <c r="J238" i="14"/>
  <c r="J67" i="14" s="1"/>
  <c r="R441" i="14"/>
  <c r="R533" i="14"/>
  <c r="P628" i="14"/>
  <c r="BK754" i="14"/>
  <c r="J754" i="14"/>
  <c r="J79" i="14" s="1"/>
  <c r="P791" i="14"/>
  <c r="T819" i="14"/>
  <c r="T848" i="14"/>
  <c r="P882" i="14"/>
  <c r="T882" i="14"/>
  <c r="P888" i="14"/>
  <c r="T888" i="14"/>
  <c r="R1102" i="14"/>
  <c r="BK1234" i="14"/>
  <c r="J1234" i="14" s="1"/>
  <c r="J90" i="14" s="1"/>
  <c r="T1234" i="14"/>
  <c r="BK1429" i="14"/>
  <c r="J1429" i="14" s="1"/>
  <c r="J92" i="14" s="1"/>
  <c r="T1429" i="14"/>
  <c r="R1436" i="14"/>
  <c r="BK1535" i="14"/>
  <c r="J1535" i="14"/>
  <c r="J95" i="14"/>
  <c r="BK1622" i="14"/>
  <c r="J1622" i="14" s="1"/>
  <c r="J97" i="14" s="1"/>
  <c r="R1682" i="14"/>
  <c r="R119" i="15"/>
  <c r="R170" i="15"/>
  <c r="BK212" i="15"/>
  <c r="J212" i="15"/>
  <c r="J72" i="15"/>
  <c r="BK196" i="16"/>
  <c r="J196" i="16"/>
  <c r="J67" i="16"/>
  <c r="R238" i="16"/>
  <c r="BK280" i="16"/>
  <c r="J280" i="16"/>
  <c r="J73" i="16" s="1"/>
  <c r="R318" i="16"/>
  <c r="BK364" i="16"/>
  <c r="J364" i="16"/>
  <c r="J76" i="16"/>
  <c r="T376" i="16"/>
  <c r="R108" i="17"/>
  <c r="P126" i="17"/>
  <c r="T131" i="17"/>
  <c r="T136" i="17"/>
  <c r="P156" i="17"/>
  <c r="T169" i="17"/>
  <c r="P186" i="17"/>
  <c r="T205" i="17"/>
  <c r="R229" i="17"/>
  <c r="R235" i="17"/>
  <c r="T242" i="17"/>
  <c r="P266" i="17"/>
  <c r="P105" i="18"/>
  <c r="R115" i="18"/>
  <c r="BK163" i="18"/>
  <c r="J163" i="18" s="1"/>
  <c r="J70" i="18" s="1"/>
  <c r="P93" i="19"/>
  <c r="T107" i="19"/>
  <c r="T94" i="21"/>
  <c r="T93" i="21" s="1"/>
  <c r="T128" i="21"/>
  <c r="T223" i="2"/>
  <c r="P362" i="2"/>
  <c r="BK450" i="2"/>
  <c r="J450" i="2"/>
  <c r="J76" i="2"/>
  <c r="R563" i="2"/>
  <c r="R909" i="2"/>
  <c r="BK1104" i="2"/>
  <c r="J1104" i="2" s="1"/>
  <c r="J90" i="2" s="1"/>
  <c r="BK1233" i="2"/>
  <c r="J1233" i="2"/>
  <c r="J93" i="2"/>
  <c r="BK108" i="3"/>
  <c r="J108" i="3" s="1"/>
  <c r="J70" i="3" s="1"/>
  <c r="P135" i="3"/>
  <c r="T144" i="3"/>
  <c r="P172" i="3"/>
  <c r="R172" i="3"/>
  <c r="BK198" i="3"/>
  <c r="J198" i="3"/>
  <c r="J76" i="3" s="1"/>
  <c r="R203" i="3"/>
  <c r="R212" i="3"/>
  <c r="T218" i="3"/>
  <c r="T202" i="3" s="1"/>
  <c r="BK111" i="4"/>
  <c r="J111" i="4"/>
  <c r="J71" i="4"/>
  <c r="BK121" i="4"/>
  <c r="J121" i="4" s="1"/>
  <c r="J72" i="4" s="1"/>
  <c r="R178" i="4"/>
  <c r="T101" i="5"/>
  <c r="BK144" i="5"/>
  <c r="J144" i="5"/>
  <c r="J72" i="5"/>
  <c r="R201" i="5"/>
  <c r="R115" i="7"/>
  <c r="P292" i="7"/>
  <c r="BK353" i="7"/>
  <c r="J353" i="7" s="1"/>
  <c r="J76" i="7" s="1"/>
  <c r="P422" i="7"/>
  <c r="R441" i="7"/>
  <c r="P471" i="7"/>
  <c r="P542" i="7"/>
  <c r="P621" i="7"/>
  <c r="P668" i="7"/>
  <c r="T679" i="7"/>
  <c r="R140" i="8"/>
  <c r="BK346" i="8"/>
  <c r="J346" i="8"/>
  <c r="J77" i="8" s="1"/>
  <c r="T399" i="8"/>
  <c r="P124" i="9"/>
  <c r="R187" i="9"/>
  <c r="BK331" i="9"/>
  <c r="BK123" i="9" s="1"/>
  <c r="J123" i="9" s="1"/>
  <c r="J68" i="9" s="1"/>
  <c r="P412" i="9"/>
  <c r="T457" i="9"/>
  <c r="P509" i="9"/>
  <c r="T553" i="9"/>
  <c r="P687" i="9"/>
  <c r="T718" i="9"/>
  <c r="BK744" i="9"/>
  <c r="J744" i="9"/>
  <c r="J85" i="9" s="1"/>
  <c r="BK749" i="9"/>
  <c r="J749" i="9" s="1"/>
  <c r="J86" i="9" s="1"/>
  <c r="BK762" i="9"/>
  <c r="J762" i="9"/>
  <c r="J88" i="9" s="1"/>
  <c r="T844" i="9"/>
  <c r="BK997" i="9"/>
  <c r="J997" i="9" s="1"/>
  <c r="J92" i="9" s="1"/>
  <c r="P1076" i="9"/>
  <c r="T1083" i="9"/>
  <c r="P1132" i="9"/>
  <c r="T1132" i="9"/>
  <c r="R1177" i="9"/>
  <c r="P144" i="10"/>
  <c r="P153" i="10"/>
  <c r="BK184" i="10"/>
  <c r="J184" i="10"/>
  <c r="J75" i="10"/>
  <c r="T198" i="10"/>
  <c r="P212" i="10"/>
  <c r="R218" i="10"/>
  <c r="BK101" i="11"/>
  <c r="J101" i="11"/>
  <c r="J69" i="11" s="1"/>
  <c r="R111" i="11"/>
  <c r="BK121" i="11"/>
  <c r="J121" i="11"/>
  <c r="J72" i="11" s="1"/>
  <c r="R178" i="11"/>
  <c r="P101" i="12"/>
  <c r="BK144" i="12"/>
  <c r="J144" i="12" s="1"/>
  <c r="J72" i="12" s="1"/>
  <c r="R201" i="12"/>
  <c r="R238" i="14"/>
  <c r="P441" i="14"/>
  <c r="BK566" i="14"/>
  <c r="J566" i="14"/>
  <c r="J73" i="14"/>
  <c r="T566" i="14"/>
  <c r="P587" i="14"/>
  <c r="T587" i="14"/>
  <c r="BK617" i="14"/>
  <c r="J617" i="14" s="1"/>
  <c r="J76" i="14" s="1"/>
  <c r="R617" i="14"/>
  <c r="BK744" i="14"/>
  <c r="J744" i="14" s="1"/>
  <c r="J78" i="14" s="1"/>
  <c r="R744" i="14"/>
  <c r="BK791" i="14"/>
  <c r="J791" i="14" s="1"/>
  <c r="J82" i="14" s="1"/>
  <c r="BK819" i="14"/>
  <c r="J819" i="14" s="1"/>
  <c r="J83" i="14" s="1"/>
  <c r="R848" i="14"/>
  <c r="BK882" i="14"/>
  <c r="J882" i="14"/>
  <c r="J86" i="14" s="1"/>
  <c r="R882" i="14"/>
  <c r="BK888" i="14"/>
  <c r="J888" i="14"/>
  <c r="J87" i="14" s="1"/>
  <c r="R888" i="14"/>
  <c r="P1102" i="14"/>
  <c r="R1293" i="14"/>
  <c r="P1461" i="14"/>
  <c r="P1535" i="14"/>
  <c r="R1622" i="14"/>
  <c r="T1682" i="14"/>
  <c r="P119" i="15"/>
  <c r="T170" i="15"/>
  <c r="R212" i="15"/>
  <c r="T106" i="16"/>
  <c r="P213" i="16"/>
  <c r="P238" i="16"/>
  <c r="P280" i="16"/>
  <c r="T318" i="16"/>
  <c r="P364" i="16"/>
  <c r="R364" i="16"/>
  <c r="T116" i="17"/>
  <c r="BK131" i="17"/>
  <c r="J131" i="17" s="1"/>
  <c r="J69" i="17" s="1"/>
  <c r="R136" i="17"/>
  <c r="BK156" i="17"/>
  <c r="J156" i="17" s="1"/>
  <c r="J72" i="17" s="1"/>
  <c r="R169" i="17"/>
  <c r="T177" i="17"/>
  <c r="R205" i="17"/>
  <c r="BK229" i="17"/>
  <c r="J229" i="17" s="1"/>
  <c r="J78" i="17" s="1"/>
  <c r="BK235" i="17"/>
  <c r="BK254" i="17"/>
  <c r="J254" i="17"/>
  <c r="J82" i="17"/>
  <c r="R266" i="17"/>
  <c r="BK105" i="18"/>
  <c r="J105" i="18"/>
  <c r="J67" i="18" s="1"/>
  <c r="P115" i="18"/>
  <c r="P163" i="18"/>
  <c r="P107" i="19"/>
  <c r="BK138" i="19"/>
  <c r="BK92" i="19" s="1"/>
  <c r="J92" i="19" s="1"/>
  <c r="J64" i="19" s="1"/>
  <c r="T185" i="19"/>
  <c r="P90" i="20"/>
  <c r="P89" i="20" s="1"/>
  <c r="P88" i="20" s="1"/>
  <c r="AU77" i="1" s="1"/>
  <c r="R94" i="21"/>
  <c r="R93" i="21" s="1"/>
  <c r="R92" i="21" s="1"/>
  <c r="T110" i="21"/>
  <c r="T109" i="21" s="1"/>
  <c r="T108" i="21" s="1"/>
  <c r="P119" i="2"/>
  <c r="R223" i="2"/>
  <c r="BK362" i="2"/>
  <c r="J362" i="2"/>
  <c r="J75" i="2" s="1"/>
  <c r="P450" i="2"/>
  <c r="T486" i="2"/>
  <c r="P505" i="2"/>
  <c r="T505" i="2"/>
  <c r="P550" i="2"/>
  <c r="T550" i="2"/>
  <c r="BK790" i="2"/>
  <c r="J790" i="2" s="1"/>
  <c r="J85" i="2" s="1"/>
  <c r="T909" i="2"/>
  <c r="P1104" i="2"/>
  <c r="P1233" i="2"/>
  <c r="R108" i="3"/>
  <c r="T135" i="3"/>
  <c r="P153" i="3"/>
  <c r="BK184" i="3"/>
  <c r="J184" i="3"/>
  <c r="J75" i="3" s="1"/>
  <c r="P198" i="3"/>
  <c r="BK212" i="3"/>
  <c r="J212" i="3"/>
  <c r="J79" i="3"/>
  <c r="P218" i="3"/>
  <c r="P225" i="3"/>
  <c r="P101" i="4"/>
  <c r="P100" i="4"/>
  <c r="T111" i="4"/>
  <c r="R121" i="4"/>
  <c r="P178" i="4"/>
  <c r="R101" i="5"/>
  <c r="P144" i="5"/>
  <c r="T201" i="5"/>
  <c r="P96" i="6"/>
  <c r="P95" i="6"/>
  <c r="P94" i="6"/>
  <c r="AU61" i="1" s="1"/>
  <c r="BK263" i="7"/>
  <c r="J263" i="7"/>
  <c r="J71" i="7" s="1"/>
  <c r="R292" i="7"/>
  <c r="T318" i="7"/>
  <c r="BK422" i="7"/>
  <c r="J422" i="7"/>
  <c r="J77" i="7" s="1"/>
  <c r="P441" i="7"/>
  <c r="P459" i="7"/>
  <c r="T459" i="7"/>
  <c r="BK510" i="7"/>
  <c r="J510" i="7"/>
  <c r="J81" i="7"/>
  <c r="T510" i="7"/>
  <c r="T621" i="7"/>
  <c r="P679" i="7"/>
  <c r="BK107" i="8"/>
  <c r="J107" i="8"/>
  <c r="J69" i="8" s="1"/>
  <c r="R107" i="8"/>
  <c r="R106" i="8"/>
  <c r="BK115" i="8"/>
  <c r="J115" i="8" s="1"/>
  <c r="J70" i="8" s="1"/>
  <c r="T115" i="8"/>
  <c r="P267" i="8"/>
  <c r="P327" i="8"/>
  <c r="R346" i="8"/>
  <c r="BK394" i="8"/>
  <c r="J394" i="8"/>
  <c r="J78" i="8" s="1"/>
  <c r="R394" i="8"/>
  <c r="R124" i="9"/>
  <c r="T187" i="9"/>
  <c r="P331" i="9"/>
  <c r="BK412" i="9"/>
  <c r="J412" i="9"/>
  <c r="J73" i="9" s="1"/>
  <c r="R457" i="9"/>
  <c r="BK509" i="9"/>
  <c r="J509" i="9" s="1"/>
  <c r="J76" i="9" s="1"/>
  <c r="P553" i="9"/>
  <c r="P655" i="9"/>
  <c r="R687" i="9"/>
  <c r="BK734" i="9"/>
  <c r="J734" i="9" s="1"/>
  <c r="J84" i="9" s="1"/>
  <c r="T744" i="9"/>
  <c r="R749" i="9"/>
  <c r="P762" i="9"/>
  <c r="R844" i="9"/>
  <c r="T997" i="9"/>
  <c r="T1076" i="9"/>
  <c r="BK1109" i="9"/>
  <c r="J1109" i="9"/>
  <c r="J95" i="9"/>
  <c r="BK1146" i="9"/>
  <c r="J1146" i="9" s="1"/>
  <c r="J97" i="9" s="1"/>
  <c r="BK1177" i="9"/>
  <c r="J1177" i="9" s="1"/>
  <c r="J98" i="9" s="1"/>
  <c r="P108" i="10"/>
  <c r="P107" i="10" s="1"/>
  <c r="BK144" i="10"/>
  <c r="J144" i="10" s="1"/>
  <c r="J72" i="10" s="1"/>
  <c r="R153" i="10"/>
  <c r="P184" i="10"/>
  <c r="R198" i="10"/>
  <c r="BK212" i="10"/>
  <c r="J212" i="10"/>
  <c r="J79" i="10" s="1"/>
  <c r="T218" i="10"/>
  <c r="P111" i="11"/>
  <c r="T121" i="11"/>
  <c r="T142" i="11"/>
  <c r="P109" i="12"/>
  <c r="P144" i="12"/>
  <c r="P201" i="12"/>
  <c r="BK96" i="13"/>
  <c r="J96" i="13" s="1"/>
  <c r="J69" i="13" s="1"/>
  <c r="T238" i="14"/>
  <c r="BK441" i="14"/>
  <c r="J441" i="14" s="1"/>
  <c r="J70" i="14" s="1"/>
  <c r="T533" i="14"/>
  <c r="R566" i="14"/>
  <c r="BK587" i="14"/>
  <c r="J587" i="14"/>
  <c r="J74" i="14"/>
  <c r="R587" i="14"/>
  <c r="P617" i="14"/>
  <c r="T617" i="14"/>
  <c r="P744" i="14"/>
  <c r="T744" i="14"/>
  <c r="R791" i="14"/>
  <c r="P819" i="14"/>
  <c r="BK848" i="14"/>
  <c r="J848" i="14"/>
  <c r="J85" i="14" s="1"/>
  <c r="R901" i="14"/>
  <c r="T1293" i="14"/>
  <c r="BK1436" i="14"/>
  <c r="J1436" i="14" s="1"/>
  <c r="J93" i="14" s="1"/>
  <c r="R1461" i="14"/>
  <c r="P1622" i="14"/>
  <c r="P102" i="15"/>
  <c r="P97" i="15"/>
  <c r="T102" i="15"/>
  <c r="T97" i="15"/>
  <c r="P170" i="15"/>
  <c r="R191" i="15"/>
  <c r="T196" i="16"/>
  <c r="BK238" i="16"/>
  <c r="J238" i="16" s="1"/>
  <c r="J69" i="16" s="1"/>
  <c r="P267" i="16"/>
  <c r="T267" i="16"/>
  <c r="P318" i="16"/>
  <c r="R344" i="16"/>
  <c r="T364" i="16"/>
  <c r="P108" i="17"/>
  <c r="P116" i="17"/>
  <c r="T126" i="17"/>
  <c r="P136" i="17"/>
  <c r="T141" i="17"/>
  <c r="BK169" i="17"/>
  <c r="J169" i="17"/>
  <c r="J73" i="17"/>
  <c r="P177" i="17"/>
  <c r="P205" i="17"/>
  <c r="T218" i="17"/>
  <c r="P235" i="17"/>
  <c r="R242" i="17"/>
  <c r="BK266" i="17"/>
  <c r="J266" i="17"/>
  <c r="J83" i="17"/>
  <c r="R95" i="18"/>
  <c r="R94" i="18" s="1"/>
  <c r="BK115" i="18"/>
  <c r="J115" i="18"/>
  <c r="J68" i="18" s="1"/>
  <c r="T163" i="18"/>
  <c r="BK107" i="19"/>
  <c r="J107" i="19" s="1"/>
  <c r="J66" i="19" s="1"/>
  <c r="P138" i="19"/>
  <c r="R185" i="19"/>
  <c r="BK90" i="20"/>
  <c r="BK89" i="20" s="1"/>
  <c r="J89" i="20" s="1"/>
  <c r="J64" i="20" s="1"/>
  <c r="J90" i="20"/>
  <c r="J65" i="20" s="1"/>
  <c r="BK94" i="21"/>
  <c r="J94" i="21"/>
  <c r="J65" i="21" s="1"/>
  <c r="BK110" i="21"/>
  <c r="J110" i="21"/>
  <c r="J68" i="21" s="1"/>
  <c r="P128" i="21"/>
  <c r="BK87" i="22"/>
  <c r="BK86" i="22"/>
  <c r="J86" i="22"/>
  <c r="J63" i="22"/>
  <c r="R119" i="2"/>
  <c r="BK216" i="2"/>
  <c r="J216" i="2"/>
  <c r="J70" i="2" s="1"/>
  <c r="T216" i="2"/>
  <c r="P324" i="2"/>
  <c r="R362" i="2"/>
  <c r="P486" i="2"/>
  <c r="BK563" i="2"/>
  <c r="J563" i="2"/>
  <c r="J84" i="2"/>
  <c r="R790" i="2"/>
  <c r="BK888" i="2"/>
  <c r="J888" i="2"/>
  <c r="J86" i="2"/>
  <c r="R888" i="2"/>
  <c r="BK1036" i="2"/>
  <c r="J1036" i="2"/>
  <c r="J88" i="2" s="1"/>
  <c r="T1104" i="2"/>
  <c r="T1218" i="2"/>
  <c r="R135" i="3"/>
  <c r="BK153" i="3"/>
  <c r="J153" i="3"/>
  <c r="J73" i="3" s="1"/>
  <c r="P184" i="3"/>
  <c r="R198" i="3"/>
  <c r="P203" i="3"/>
  <c r="P202" i="3" s="1"/>
  <c r="T212" i="3"/>
  <c r="BK225" i="3"/>
  <c r="J225" i="3"/>
  <c r="J81" i="3" s="1"/>
  <c r="T101" i="4"/>
  <c r="T100" i="4"/>
  <c r="P142" i="4"/>
  <c r="R142" i="4"/>
  <c r="P101" i="5"/>
  <c r="T109" i="5"/>
  <c r="P129" i="5"/>
  <c r="T129" i="5"/>
  <c r="P201" i="5"/>
  <c r="R96" i="6"/>
  <c r="R95" i="6"/>
  <c r="R94" i="6" s="1"/>
  <c r="BK115" i="7"/>
  <c r="J115" i="7"/>
  <c r="J70" i="7"/>
  <c r="P263" i="7"/>
  <c r="T292" i="7"/>
  <c r="R353" i="7"/>
  <c r="T441" i="7"/>
  <c r="T471" i="7"/>
  <c r="R542" i="7"/>
  <c r="BK668" i="7"/>
  <c r="J668" i="7"/>
  <c r="J84" i="7" s="1"/>
  <c r="R679" i="7"/>
  <c r="T140" i="8"/>
  <c r="BK327" i="8"/>
  <c r="J327" i="8" s="1"/>
  <c r="J75" i="8" s="1"/>
  <c r="P346" i="8"/>
  <c r="P399" i="8"/>
  <c r="BK187" i="9"/>
  <c r="J187" i="9"/>
  <c r="J70" i="9" s="1"/>
  <c r="R237" i="9"/>
  <c r="T412" i="9"/>
  <c r="BK479" i="9"/>
  <c r="J479" i="9"/>
  <c r="J75" i="9"/>
  <c r="R553" i="9"/>
  <c r="BK687" i="9"/>
  <c r="J687" i="9"/>
  <c r="J82" i="9" s="1"/>
  <c r="P718" i="9"/>
  <c r="R734" i="9"/>
  <c r="R744" i="9"/>
  <c r="T749" i="9"/>
  <c r="R762" i="9"/>
  <c r="BK844" i="9"/>
  <c r="J844" i="9"/>
  <c r="J90" i="9"/>
  <c r="R997" i="9"/>
  <c r="R1076" i="9"/>
  <c r="P1109" i="9"/>
  <c r="T1146" i="9"/>
  <c r="BK135" i="10"/>
  <c r="J135" i="10"/>
  <c r="J71" i="10" s="1"/>
  <c r="R144" i="10"/>
  <c r="BK172" i="10"/>
  <c r="J172" i="10"/>
  <c r="J74" i="10"/>
  <c r="R172" i="10"/>
  <c r="BK198" i="10"/>
  <c r="J198" i="10"/>
  <c r="J76" i="10"/>
  <c r="T203" i="10"/>
  <c r="P218" i="10"/>
  <c r="T225" i="10"/>
  <c r="P101" i="11"/>
  <c r="P100" i="11"/>
  <c r="T101" i="11"/>
  <c r="T100" i="11"/>
  <c r="P142" i="11"/>
  <c r="BK178" i="11"/>
  <c r="J178" i="11" s="1"/>
  <c r="J74" i="11" s="1"/>
  <c r="BK101" i="12"/>
  <c r="J101" i="12" s="1"/>
  <c r="J69" i="12" s="1"/>
  <c r="T101" i="12"/>
  <c r="R144" i="12"/>
  <c r="BK189" i="12"/>
  <c r="J189" i="12" s="1"/>
  <c r="J73" i="12" s="1"/>
  <c r="T189" i="12"/>
  <c r="R96" i="13"/>
  <c r="R95" i="13" s="1"/>
  <c r="R94" i="13" s="1"/>
  <c r="R122" i="14"/>
  <c r="BK202" i="14"/>
  <c r="J202" i="14" s="1"/>
  <c r="J66" i="14" s="1"/>
  <c r="R202" i="14"/>
  <c r="BK388" i="14"/>
  <c r="J388" i="14" s="1"/>
  <c r="J68" i="14" s="1"/>
  <c r="T388" i="14"/>
  <c r="P432" i="14"/>
  <c r="R432" i="14"/>
  <c r="BK533" i="14"/>
  <c r="J533" i="14"/>
  <c r="J72" i="14" s="1"/>
  <c r="R628" i="14"/>
  <c r="T754" i="14"/>
  <c r="R819" i="14"/>
  <c r="P848" i="14"/>
  <c r="T901" i="14"/>
  <c r="P1293" i="14"/>
  <c r="R1429" i="14"/>
  <c r="T1436" i="14"/>
  <c r="R1535" i="14"/>
  <c r="BK1605" i="14"/>
  <c r="J1605" i="14"/>
  <c r="J96" i="14" s="1"/>
  <c r="R1605" i="14"/>
  <c r="BK1682" i="14"/>
  <c r="J1682" i="14" s="1"/>
  <c r="J98" i="14" s="1"/>
  <c r="BK119" i="15"/>
  <c r="J119" i="15"/>
  <c r="J69" i="15"/>
  <c r="BK191" i="15"/>
  <c r="J191" i="15" s="1"/>
  <c r="J71" i="15" s="1"/>
  <c r="P212" i="15"/>
  <c r="BK106" i="16"/>
  <c r="BK213" i="16"/>
  <c r="J213" i="16"/>
  <c r="J68" i="16" s="1"/>
  <c r="T238" i="16"/>
  <c r="R280" i="16"/>
  <c r="BK344" i="16"/>
  <c r="J344" i="16"/>
  <c r="J75" i="16"/>
  <c r="BK376" i="16"/>
  <c r="J376" i="16"/>
  <c r="J77" i="16"/>
  <c r="T108" i="17"/>
  <c r="T107" i="17" s="1"/>
  <c r="BK126" i="17"/>
  <c r="J126" i="17" s="1"/>
  <c r="J68" i="17" s="1"/>
  <c r="R131" i="17"/>
  <c r="P141" i="17"/>
  <c r="R156" i="17"/>
  <c r="BK177" i="17"/>
  <c r="J177" i="17" s="1"/>
  <c r="J74" i="17" s="1"/>
  <c r="R186" i="17"/>
  <c r="BK218" i="17"/>
  <c r="J218" i="17" s="1"/>
  <c r="J77" i="17" s="1"/>
  <c r="P229" i="17"/>
  <c r="BK242" i="17"/>
  <c r="J242" i="17" s="1"/>
  <c r="J81" i="17" s="1"/>
  <c r="R254" i="17"/>
  <c r="T95" i="18"/>
  <c r="T94" i="18" s="1"/>
  <c r="BK136" i="18"/>
  <c r="J136" i="18"/>
  <c r="J69" i="18" s="1"/>
  <c r="R136" i="18"/>
  <c r="R107" i="19"/>
  <c r="T138" i="19"/>
  <c r="P185" i="19"/>
  <c r="R90" i="20"/>
  <c r="R89" i="20"/>
  <c r="R88" i="20"/>
  <c r="P94" i="21"/>
  <c r="P93" i="21" s="1"/>
  <c r="R110" i="21"/>
  <c r="R109" i="21"/>
  <c r="R108" i="21" s="1"/>
  <c r="R128" i="21"/>
  <c r="R87" i="22"/>
  <c r="R86" i="22" s="1"/>
  <c r="T119" i="2"/>
  <c r="P216" i="2"/>
  <c r="R216" i="2"/>
  <c r="BK324" i="2"/>
  <c r="J324" i="2"/>
  <c r="J72" i="2" s="1"/>
  <c r="T362" i="2"/>
  <c r="P563" i="2"/>
  <c r="T790" i="2"/>
  <c r="P888" i="2"/>
  <c r="T888" i="2"/>
  <c r="P1036" i="2"/>
  <c r="R1104" i="2"/>
  <c r="BK1218" i="2"/>
  <c r="J1218" i="2"/>
  <c r="J92" i="2"/>
  <c r="T1233" i="2"/>
  <c r="BK135" i="3"/>
  <c r="J135" i="3"/>
  <c r="J71" i="3"/>
  <c r="R144" i="3"/>
  <c r="BK172" i="3"/>
  <c r="J172" i="3" s="1"/>
  <c r="J74" i="3" s="1"/>
  <c r="T172" i="3"/>
  <c r="T198" i="3"/>
  <c r="T203" i="3"/>
  <c r="BK218" i="3"/>
  <c r="J218" i="3" s="1"/>
  <c r="J80" i="3" s="1"/>
  <c r="R225" i="3"/>
  <c r="P111" i="4"/>
  <c r="P110" i="4" s="1"/>
  <c r="P99" i="4" s="1"/>
  <c r="AU59" i="1" s="1"/>
  <c r="T121" i="4"/>
  <c r="T142" i="4"/>
  <c r="BK101" i="5"/>
  <c r="J101" i="5"/>
  <c r="J69" i="5"/>
  <c r="R109" i="5"/>
  <c r="BK129" i="5"/>
  <c r="J129" i="5"/>
  <c r="J71" i="5" s="1"/>
  <c r="R129" i="5"/>
  <c r="BK201" i="5"/>
  <c r="J201" i="5" s="1"/>
  <c r="J74" i="5" s="1"/>
  <c r="P115" i="7"/>
  <c r="P110" i="7"/>
  <c r="T263" i="7"/>
  <c r="P318" i="7"/>
  <c r="P353" i="7"/>
  <c r="P352" i="7" s="1"/>
  <c r="P109" i="7" s="1"/>
  <c r="AU63" i="1" s="1"/>
  <c r="T422" i="7"/>
  <c r="BK459" i="7"/>
  <c r="J459" i="7" s="1"/>
  <c r="J79" i="7" s="1"/>
  <c r="R459" i="7"/>
  <c r="BK542" i="7"/>
  <c r="J542" i="7"/>
  <c r="J82" i="7"/>
  <c r="BK621" i="7"/>
  <c r="J621" i="7"/>
  <c r="J83" i="7"/>
  <c r="T668" i="7"/>
  <c r="BK140" i="8"/>
  <c r="T267" i="8"/>
  <c r="BK338" i="8"/>
  <c r="J338" i="8" s="1"/>
  <c r="J76" i="8" s="1"/>
  <c r="R338" i="8"/>
  <c r="R399" i="8"/>
  <c r="P187" i="9"/>
  <c r="P237" i="9"/>
  <c r="T331" i="9"/>
  <c r="P457" i="9"/>
  <c r="R479" i="9"/>
  <c r="R509" i="9"/>
  <c r="BK655" i="9"/>
  <c r="J655" i="9"/>
  <c r="J79" i="9" s="1"/>
  <c r="BK718" i="9"/>
  <c r="J718" i="9"/>
  <c r="J83" i="9"/>
  <c r="BK768" i="9"/>
  <c r="J768" i="9"/>
  <c r="J89" i="9"/>
  <c r="T768" i="9"/>
  <c r="P949" i="9"/>
  <c r="T949" i="9"/>
  <c r="P1083" i="9"/>
  <c r="R1109" i="9"/>
  <c r="P1146" i="9"/>
  <c r="P1177" i="9"/>
  <c r="R108" i="10"/>
  <c r="R135" i="10"/>
  <c r="T153" i="10"/>
  <c r="R184" i="10"/>
  <c r="BK203" i="10"/>
  <c r="J203" i="10" s="1"/>
  <c r="J78" i="10" s="1"/>
  <c r="R212" i="10"/>
  <c r="BK225" i="10"/>
  <c r="J225" i="10"/>
  <c r="J81" i="10" s="1"/>
  <c r="BK111" i="11"/>
  <c r="R121" i="11"/>
  <c r="R142" i="11"/>
  <c r="R101" i="12"/>
  <c r="R109" i="12"/>
  <c r="P129" i="12"/>
  <c r="T129" i="12"/>
  <c r="T201" i="12"/>
  <c r="T96" i="13"/>
  <c r="T95" i="13"/>
  <c r="T94" i="13"/>
  <c r="BK122" i="14"/>
  <c r="J122" i="14" s="1"/>
  <c r="J65" i="14" s="1"/>
  <c r="P238" i="14"/>
  <c r="T441" i="14"/>
  <c r="P566" i="14"/>
  <c r="BK628" i="14"/>
  <c r="J628" i="14" s="1"/>
  <c r="J77" i="14" s="1"/>
  <c r="P754" i="14"/>
  <c r="BK901" i="14"/>
  <c r="J901" i="14" s="1"/>
  <c r="J88" i="14" s="1"/>
  <c r="T1102" i="14"/>
  <c r="P1234" i="14"/>
  <c r="R1234" i="14"/>
  <c r="BK1461" i="14"/>
  <c r="J1461" i="14"/>
  <c r="J94" i="14" s="1"/>
  <c r="T1535" i="14"/>
  <c r="P1605" i="14"/>
  <c r="T1605" i="14"/>
  <c r="P1682" i="14"/>
  <c r="BK102" i="15"/>
  <c r="J102" i="15"/>
  <c r="J66" i="15"/>
  <c r="R102" i="15"/>
  <c r="R97" i="15" s="1"/>
  <c r="BK170" i="15"/>
  <c r="J170" i="15"/>
  <c r="J70" i="15" s="1"/>
  <c r="T191" i="15"/>
  <c r="P106" i="16"/>
  <c r="P101" i="16" s="1"/>
  <c r="P196" i="16"/>
  <c r="R213" i="16"/>
  <c r="T280" i="16"/>
  <c r="T344" i="16"/>
  <c r="R376" i="16"/>
  <c r="BK116" i="17"/>
  <c r="J116" i="17"/>
  <c r="J67" i="17"/>
  <c r="R126" i="17"/>
  <c r="BK136" i="17"/>
  <c r="J136" i="17"/>
  <c r="J70" i="17" s="1"/>
  <c r="R141" i="17"/>
  <c r="P169" i="17"/>
  <c r="BK186" i="17"/>
  <c r="J186" i="17"/>
  <c r="J75" i="17"/>
  <c r="BK205" i="17"/>
  <c r="J205" i="17"/>
  <c r="J76" i="17"/>
  <c r="R218" i="17"/>
  <c r="T235" i="17"/>
  <c r="P254" i="17"/>
  <c r="T266" i="17"/>
  <c r="BK95" i="18"/>
  <c r="BK94" i="18" s="1"/>
  <c r="J94" i="18" s="1"/>
  <c r="J64" i="18" s="1"/>
  <c r="R105" i="18"/>
  <c r="T115" i="18"/>
  <c r="R163" i="18"/>
  <c r="R93" i="19"/>
  <c r="R92" i="19"/>
  <c r="R91" i="19" s="1"/>
  <c r="T90" i="20"/>
  <c r="T89" i="20"/>
  <c r="T88" i="20" s="1"/>
  <c r="P110" i="21"/>
  <c r="P109" i="21" s="1"/>
  <c r="P108" i="21" s="1"/>
  <c r="BK128" i="21"/>
  <c r="J128" i="21"/>
  <c r="J69" i="21" s="1"/>
  <c r="P87" i="22"/>
  <c r="P86" i="22"/>
  <c r="AU79" i="1" s="1"/>
  <c r="T87" i="22"/>
  <c r="T86" i="22"/>
  <c r="BK498" i="2"/>
  <c r="J498" i="2"/>
  <c r="J80" i="2" s="1"/>
  <c r="BK556" i="2"/>
  <c r="J556" i="2"/>
  <c r="J83" i="2"/>
  <c r="BK243" i="5"/>
  <c r="J243" i="5"/>
  <c r="J75" i="5"/>
  <c r="BK111" i="7"/>
  <c r="J111" i="7" s="1"/>
  <c r="J69" i="7" s="1"/>
  <c r="BK98" i="15"/>
  <c r="J98" i="15"/>
  <c r="J65" i="15" s="1"/>
  <c r="BK263" i="16"/>
  <c r="J263" i="16"/>
  <c r="J70" i="16"/>
  <c r="BK337" i="2"/>
  <c r="J337" i="2"/>
  <c r="J73" i="2"/>
  <c r="BK1058" i="2"/>
  <c r="J1058" i="2" s="1"/>
  <c r="J89" i="2" s="1"/>
  <c r="BK136" i="8"/>
  <c r="J136" i="8"/>
  <c r="J71" i="8" s="1"/>
  <c r="BK224" i="15"/>
  <c r="J224" i="15"/>
  <c r="J73" i="15"/>
  <c r="BK102" i="16"/>
  <c r="J102" i="16"/>
  <c r="J65" i="16"/>
  <c r="BK157" i="20"/>
  <c r="J157" i="20" s="1"/>
  <c r="J66" i="20" s="1"/>
  <c r="BK755" i="9"/>
  <c r="J755" i="9"/>
  <c r="J87" i="9" s="1"/>
  <c r="BK160" i="13"/>
  <c r="J160" i="13"/>
  <c r="J70" i="13"/>
  <c r="BK529" i="14"/>
  <c r="J529" i="14"/>
  <c r="J71" i="14"/>
  <c r="BK844" i="14"/>
  <c r="J844" i="14" s="1"/>
  <c r="J84" i="14" s="1"/>
  <c r="BK227" i="15"/>
  <c r="J227" i="15"/>
  <c r="J74" i="15" s="1"/>
  <c r="BK137" i="21"/>
  <c r="J137" i="21"/>
  <c r="J70" i="21"/>
  <c r="BK349" i="7"/>
  <c r="J349" i="7"/>
  <c r="J74" i="7"/>
  <c r="BK433" i="8"/>
  <c r="J433" i="8" s="1"/>
  <c r="J80" i="8" s="1"/>
  <c r="BK595" i="14"/>
  <c r="J595" i="14"/>
  <c r="J75" i="14" s="1"/>
  <c r="BK482" i="2"/>
  <c r="J482" i="2"/>
  <c r="J77" i="2"/>
  <c r="BK227" i="4"/>
  <c r="J227" i="4"/>
  <c r="J75" i="4"/>
  <c r="BK243" i="12"/>
  <c r="J243" i="12" s="1"/>
  <c r="J75" i="12" s="1"/>
  <c r="BK391" i="16"/>
  <c r="J391" i="16"/>
  <c r="J78" i="16" s="1"/>
  <c r="BK210" i="18"/>
  <c r="J210" i="18"/>
  <c r="J71" i="18"/>
  <c r="BK228" i="19"/>
  <c r="J228" i="19"/>
  <c r="J69" i="19"/>
  <c r="BK160" i="6"/>
  <c r="J160" i="6" s="1"/>
  <c r="J70" i="6" s="1"/>
  <c r="BK436" i="8"/>
  <c r="J436" i="8"/>
  <c r="J81" i="8" s="1"/>
  <c r="BK542" i="9"/>
  <c r="J542" i="9"/>
  <c r="J77" i="9"/>
  <c r="BK683" i="9"/>
  <c r="J683" i="9"/>
  <c r="J80" i="9"/>
  <c r="BK227" i="11"/>
  <c r="J227" i="11" s="1"/>
  <c r="J75" i="11" s="1"/>
  <c r="BK787" i="14"/>
  <c r="J787" i="14"/>
  <c r="J80" i="14" s="1"/>
  <c r="BK115" i="15"/>
  <c r="J115" i="15"/>
  <c r="J67" i="15"/>
  <c r="J80" i="22"/>
  <c r="BF88" i="22"/>
  <c r="E74" i="22"/>
  <c r="BF90" i="22"/>
  <c r="F83" i="22"/>
  <c r="BF94" i="22"/>
  <c r="BK93" i="21"/>
  <c r="J93" i="21" s="1"/>
  <c r="J64" i="21" s="1"/>
  <c r="BK109" i="21"/>
  <c r="BK108" i="21"/>
  <c r="J108" i="21" s="1"/>
  <c r="J66" i="21" s="1"/>
  <c r="BF92" i="22"/>
  <c r="BF96" i="22"/>
  <c r="BF98" i="22"/>
  <c r="BF100" i="22"/>
  <c r="BF103" i="21"/>
  <c r="BF105" i="21"/>
  <c r="BF107" i="21"/>
  <c r="BF120" i="21"/>
  <c r="BF127" i="21"/>
  <c r="BF129" i="21"/>
  <c r="BF138" i="21"/>
  <c r="E50" i="21"/>
  <c r="J86" i="21"/>
  <c r="F89" i="21"/>
  <c r="BF98" i="21"/>
  <c r="BF100" i="21"/>
  <c r="BF116" i="21"/>
  <c r="BF125" i="21"/>
  <c r="BF95" i="21"/>
  <c r="BF99" i="21"/>
  <c r="BF101" i="21"/>
  <c r="BF102" i="21"/>
  <c r="BF112" i="21"/>
  <c r="BF117" i="21"/>
  <c r="BF121" i="21"/>
  <c r="BF123" i="21"/>
  <c r="BF126" i="21"/>
  <c r="BF104" i="21"/>
  <c r="BF111" i="21"/>
  <c r="BF133" i="21"/>
  <c r="BF135" i="21"/>
  <c r="BF97" i="21"/>
  <c r="BF106" i="21"/>
  <c r="BF113" i="21"/>
  <c r="BF114" i="21"/>
  <c r="BF119" i="21"/>
  <c r="BF131" i="21"/>
  <c r="BF132" i="21"/>
  <c r="BF136" i="21"/>
  <c r="BF96" i="21"/>
  <c r="BF115" i="21"/>
  <c r="BF118" i="21"/>
  <c r="BF122" i="21"/>
  <c r="BF124" i="21"/>
  <c r="BF130" i="21"/>
  <c r="BF134" i="21"/>
  <c r="J58" i="20"/>
  <c r="J82" i="20"/>
  <c r="BF91" i="20"/>
  <c r="BF101" i="20"/>
  <c r="BF106" i="20"/>
  <c r="BF114" i="20"/>
  <c r="BF123" i="20"/>
  <c r="BF132" i="20"/>
  <c r="BF140" i="20"/>
  <c r="BF141" i="20"/>
  <c r="BF155" i="20"/>
  <c r="BF158" i="20"/>
  <c r="J59" i="20"/>
  <c r="BF113" i="20"/>
  <c r="BF118" i="20"/>
  <c r="BF126" i="20"/>
  <c r="BF133" i="20"/>
  <c r="BF142" i="20"/>
  <c r="BF150" i="20"/>
  <c r="BF154" i="20"/>
  <c r="BF156" i="20"/>
  <c r="F58" i="20"/>
  <c r="BF97" i="20"/>
  <c r="BF103" i="20"/>
  <c r="BF109" i="20"/>
  <c r="BF111" i="20"/>
  <c r="BF120" i="20"/>
  <c r="BF122" i="20"/>
  <c r="BF135" i="20"/>
  <c r="BF147" i="20"/>
  <c r="BF152" i="20"/>
  <c r="E76" i="20"/>
  <c r="BF93" i="20"/>
  <c r="BF116" i="20"/>
  <c r="BF124" i="20"/>
  <c r="BF128" i="20"/>
  <c r="BF137" i="20"/>
  <c r="BF144" i="20"/>
  <c r="BF99" i="20"/>
  <c r="BF105" i="20"/>
  <c r="BF107" i="20"/>
  <c r="BF108" i="20"/>
  <c r="BF112" i="20"/>
  <c r="BF136" i="20"/>
  <c r="BF138" i="20"/>
  <c r="BF139" i="20"/>
  <c r="BF149" i="20"/>
  <c r="F59" i="20"/>
  <c r="BF95" i="20"/>
  <c r="BF121" i="20"/>
  <c r="BF130" i="20"/>
  <c r="BF134" i="20"/>
  <c r="BF143" i="20"/>
  <c r="BF145" i="20"/>
  <c r="BF151" i="20"/>
  <c r="BF153" i="20"/>
  <c r="F59" i="19"/>
  <c r="BF103" i="19"/>
  <c r="BF125" i="19"/>
  <c r="BF126" i="19"/>
  <c r="BF127" i="19"/>
  <c r="BF128" i="19"/>
  <c r="BF133" i="19"/>
  <c r="BF136" i="19"/>
  <c r="BF154" i="19"/>
  <c r="BF167" i="19"/>
  <c r="BF169" i="19"/>
  <c r="BF175" i="19"/>
  <c r="BF177" i="19"/>
  <c r="BF179" i="19"/>
  <c r="BF184" i="19"/>
  <c r="BF191" i="19"/>
  <c r="BF192" i="19"/>
  <c r="BF202" i="19"/>
  <c r="BF206" i="19"/>
  <c r="J58" i="19"/>
  <c r="BF99" i="19"/>
  <c r="BF100" i="19"/>
  <c r="BF105" i="19"/>
  <c r="BF106" i="19"/>
  <c r="BF110" i="19"/>
  <c r="BF119" i="19"/>
  <c r="BF141" i="19"/>
  <c r="BF146" i="19"/>
  <c r="BF152" i="19"/>
  <c r="BF168" i="19"/>
  <c r="BF171" i="19"/>
  <c r="BF193" i="19"/>
  <c r="BF204" i="19"/>
  <c r="BF208" i="19"/>
  <c r="BF211" i="19"/>
  <c r="BF216" i="19"/>
  <c r="BF223" i="19"/>
  <c r="E79" i="19"/>
  <c r="J88" i="19"/>
  <c r="BF94" i="19"/>
  <c r="BF108" i="19"/>
  <c r="BF109" i="19"/>
  <c r="BF111" i="19"/>
  <c r="BF118" i="19"/>
  <c r="BF120" i="19"/>
  <c r="BF130" i="19"/>
  <c r="BF131" i="19"/>
  <c r="BF134" i="19"/>
  <c r="BF135" i="19"/>
  <c r="BF162" i="19"/>
  <c r="BF163" i="19"/>
  <c r="BF173" i="19"/>
  <c r="BF180" i="19"/>
  <c r="BF182" i="19"/>
  <c r="BF186" i="19"/>
  <c r="BF195" i="19"/>
  <c r="BF196" i="19"/>
  <c r="BF197" i="19"/>
  <c r="BF198" i="19"/>
  <c r="BF199" i="19"/>
  <c r="BF205" i="19"/>
  <c r="BF207" i="19"/>
  <c r="BF217" i="19"/>
  <c r="BF219" i="19"/>
  <c r="BF227" i="19"/>
  <c r="F87" i="19"/>
  <c r="BF95" i="19"/>
  <c r="BF114" i="19"/>
  <c r="BF115" i="19"/>
  <c r="BF121" i="19"/>
  <c r="BF122" i="19"/>
  <c r="BF124" i="19"/>
  <c r="BF140" i="19"/>
  <c r="BF143" i="19"/>
  <c r="BF148" i="19"/>
  <c r="BF156" i="19"/>
  <c r="BF161" i="19"/>
  <c r="BF164" i="19"/>
  <c r="BF166" i="19"/>
  <c r="BF187" i="19"/>
  <c r="BF188" i="19"/>
  <c r="BF190" i="19"/>
  <c r="BF203" i="19"/>
  <c r="BF209" i="19"/>
  <c r="BF212" i="19"/>
  <c r="BF213" i="19"/>
  <c r="BF97" i="19"/>
  <c r="BF132" i="19"/>
  <c r="BF144" i="19"/>
  <c r="BF145" i="19"/>
  <c r="BF147" i="19"/>
  <c r="BF150" i="19"/>
  <c r="BF153" i="19"/>
  <c r="BF155" i="19"/>
  <c r="BF158" i="19"/>
  <c r="BF159" i="19"/>
  <c r="BF172" i="19"/>
  <c r="BF178" i="19"/>
  <c r="BF181" i="19"/>
  <c r="BF189" i="19"/>
  <c r="BF200" i="19"/>
  <c r="BF201" i="19"/>
  <c r="BF215" i="19"/>
  <c r="BF221" i="19"/>
  <c r="BF222" i="19"/>
  <c r="BF224" i="19"/>
  <c r="BF225" i="19"/>
  <c r="J56" i="19"/>
  <c r="BF96" i="19"/>
  <c r="BF98" i="19"/>
  <c r="BF101" i="19"/>
  <c r="BF102" i="19"/>
  <c r="BF104" i="19"/>
  <c r="BF112" i="19"/>
  <c r="BF113" i="19"/>
  <c r="BF116" i="19"/>
  <c r="BF117" i="19"/>
  <c r="BF123" i="19"/>
  <c r="BF129" i="19"/>
  <c r="BF137" i="19"/>
  <c r="BF139" i="19"/>
  <c r="BF142" i="19"/>
  <c r="BF149" i="19"/>
  <c r="BF151" i="19"/>
  <c r="BF157" i="19"/>
  <c r="BF160" i="19"/>
  <c r="BF165" i="19"/>
  <c r="BF170" i="19"/>
  <c r="BF174" i="19"/>
  <c r="BF176" i="19"/>
  <c r="BF183" i="19"/>
  <c r="BF194" i="19"/>
  <c r="BF210" i="19"/>
  <c r="BF214" i="19"/>
  <c r="BF218" i="19"/>
  <c r="BF220" i="19"/>
  <c r="BF226" i="19"/>
  <c r="BF229" i="19"/>
  <c r="J235" i="17"/>
  <c r="J80" i="17" s="1"/>
  <c r="F59" i="18"/>
  <c r="F89" i="18"/>
  <c r="BF106" i="18"/>
  <c r="BF118" i="18"/>
  <c r="BF122" i="18"/>
  <c r="BF152" i="18"/>
  <c r="BF208" i="18"/>
  <c r="J90" i="18"/>
  <c r="BF96" i="18"/>
  <c r="BF137" i="18"/>
  <c r="BF141" i="18"/>
  <c r="BF148" i="18"/>
  <c r="BF157" i="18"/>
  <c r="BF183" i="18"/>
  <c r="BF204" i="18"/>
  <c r="E50" i="18"/>
  <c r="J58" i="18"/>
  <c r="J87" i="18"/>
  <c r="BF100" i="18"/>
  <c r="BF103" i="18"/>
  <c r="BF109" i="18"/>
  <c r="BF111" i="18"/>
  <c r="BF120" i="18"/>
  <c r="BF124" i="18"/>
  <c r="BF126" i="18"/>
  <c r="BF130" i="18"/>
  <c r="BF134" i="18"/>
  <c r="BF146" i="18"/>
  <c r="BF159" i="18"/>
  <c r="BF161" i="18"/>
  <c r="BF177" i="18"/>
  <c r="BF181" i="18"/>
  <c r="BF197" i="18"/>
  <c r="BF199" i="18"/>
  <c r="BF202" i="18"/>
  <c r="BF206" i="18"/>
  <c r="BF98" i="18"/>
  <c r="BF108" i="18"/>
  <c r="BF110" i="18"/>
  <c r="BF112" i="18"/>
  <c r="BF132" i="18"/>
  <c r="BF139" i="18"/>
  <c r="BF145" i="18"/>
  <c r="BF150" i="18"/>
  <c r="BF154" i="18"/>
  <c r="BF158" i="18"/>
  <c r="BF160" i="18"/>
  <c r="BF164" i="18"/>
  <c r="BF171" i="18"/>
  <c r="BF173" i="18"/>
  <c r="BF175" i="18"/>
  <c r="BF187" i="18"/>
  <c r="BF195" i="18"/>
  <c r="BF211" i="18"/>
  <c r="BF113" i="18"/>
  <c r="BF116" i="18"/>
  <c r="BF128" i="18"/>
  <c r="BF143" i="18"/>
  <c r="BF155" i="18"/>
  <c r="BF156" i="18"/>
  <c r="BF179" i="18"/>
  <c r="BF185" i="18"/>
  <c r="BF201" i="18"/>
  <c r="BF189" i="18"/>
  <c r="BF191" i="18"/>
  <c r="BF193" i="18"/>
  <c r="BF123" i="17"/>
  <c r="BF124" i="17"/>
  <c r="BF125" i="17"/>
  <c r="BF130" i="17"/>
  <c r="BF146" i="17"/>
  <c r="BF158" i="17"/>
  <c r="BF165" i="17"/>
  <c r="BF168" i="17"/>
  <c r="BF176" i="17"/>
  <c r="BF181" i="17"/>
  <c r="BF189" i="17"/>
  <c r="BF194" i="17"/>
  <c r="BF200" i="17"/>
  <c r="BF211" i="17"/>
  <c r="BF230" i="17"/>
  <c r="BF240" i="17"/>
  <c r="BF241" i="17"/>
  <c r="BF245" i="17"/>
  <c r="BF246" i="17"/>
  <c r="BF118" i="17"/>
  <c r="BF119" i="17"/>
  <c r="BF151" i="17"/>
  <c r="BF160" i="17"/>
  <c r="BF178" i="17"/>
  <c r="BF197" i="17"/>
  <c r="BF198" i="17"/>
  <c r="BF202" i="17"/>
  <c r="BF203" i="17"/>
  <c r="BF209" i="17"/>
  <c r="BF210" i="17"/>
  <c r="BF212" i="17"/>
  <c r="BF223" i="17"/>
  <c r="BF225" i="17"/>
  <c r="BF258" i="17"/>
  <c r="BF260" i="17"/>
  <c r="BF264" i="17"/>
  <c r="J106" i="16"/>
  <c r="J66" i="16" s="1"/>
  <c r="J59" i="17"/>
  <c r="BF111" i="17"/>
  <c r="BF115" i="17"/>
  <c r="BF134" i="17"/>
  <c r="BF142" i="17"/>
  <c r="BF163" i="17"/>
  <c r="BF171" i="17"/>
  <c r="BF174" i="17"/>
  <c r="BF175" i="17"/>
  <c r="BF183" i="17"/>
  <c r="BF213" i="17"/>
  <c r="BF214" i="17"/>
  <c r="BF222" i="17"/>
  <c r="BF232" i="17"/>
  <c r="BF239" i="17"/>
  <c r="BF261" i="17"/>
  <c r="J56" i="17"/>
  <c r="F58" i="17"/>
  <c r="E93" i="17"/>
  <c r="F102" i="17"/>
  <c r="BF113" i="17"/>
  <c r="BF114" i="17"/>
  <c r="BF122" i="17"/>
  <c r="BF137" i="17"/>
  <c r="BF145" i="17"/>
  <c r="BF147" i="17"/>
  <c r="BF148" i="17"/>
  <c r="BF149" i="17"/>
  <c r="BF153" i="17"/>
  <c r="BF162" i="17"/>
  <c r="BF179" i="17"/>
  <c r="BF182" i="17"/>
  <c r="BF184" i="17"/>
  <c r="BF185" i="17"/>
  <c r="BF188" i="17"/>
  <c r="BF191" i="17"/>
  <c r="BF196" i="17"/>
  <c r="BF207" i="17"/>
  <c r="BF216" i="17"/>
  <c r="BF217" i="17"/>
  <c r="BF221" i="17"/>
  <c r="BF228" i="17"/>
  <c r="BF231" i="17"/>
  <c r="BF243" i="17"/>
  <c r="BF251" i="17"/>
  <c r="BF253" i="17"/>
  <c r="BF109" i="17"/>
  <c r="BF112" i="17"/>
  <c r="BF117" i="17"/>
  <c r="BF121" i="17"/>
  <c r="BF129" i="17"/>
  <c r="BF132" i="17"/>
  <c r="BF140" i="17"/>
  <c r="BF143" i="17"/>
  <c r="BF144" i="17"/>
  <c r="BF154" i="17"/>
  <c r="BF155" i="17"/>
  <c r="BF159" i="17"/>
  <c r="BF161" i="17"/>
  <c r="BF164" i="17"/>
  <c r="BF166" i="17"/>
  <c r="BF167" i="17"/>
  <c r="BF170" i="17"/>
  <c r="BF172" i="17"/>
  <c r="BF173" i="17"/>
  <c r="BF180" i="17"/>
  <c r="BF192" i="17"/>
  <c r="BF201" i="17"/>
  <c r="BF204" i="17"/>
  <c r="BF208" i="17"/>
  <c r="BF224" i="17"/>
  <c r="BF226" i="17"/>
  <c r="BF233" i="17"/>
  <c r="BF236" i="17"/>
  <c r="BF237" i="17"/>
  <c r="BF238" i="17"/>
  <c r="BF244" i="17"/>
  <c r="BF249" i="17"/>
  <c r="BF250" i="17"/>
  <c r="BF252" i="17"/>
  <c r="BF256" i="17"/>
  <c r="BF259" i="17"/>
  <c r="BF263" i="17"/>
  <c r="BF265" i="17"/>
  <c r="J58" i="17"/>
  <c r="BF110" i="17"/>
  <c r="BF120" i="17"/>
  <c r="BF127" i="17"/>
  <c r="BF128" i="17"/>
  <c r="BF133" i="17"/>
  <c r="BF135" i="17"/>
  <c r="BF138" i="17"/>
  <c r="BF139" i="17"/>
  <c r="BF150" i="17"/>
  <c r="BF152" i="17"/>
  <c r="BF157" i="17"/>
  <c r="BF187" i="17"/>
  <c r="BF190" i="17"/>
  <c r="BF193" i="17"/>
  <c r="BF195" i="17"/>
  <c r="BF199" i="17"/>
  <c r="BF206" i="17"/>
  <c r="BF215" i="17"/>
  <c r="BF219" i="17"/>
  <c r="BF220" i="17"/>
  <c r="BF227" i="17"/>
  <c r="BF247" i="17"/>
  <c r="BF248" i="17"/>
  <c r="BF255" i="17"/>
  <c r="BF257" i="17"/>
  <c r="BF262" i="17"/>
  <c r="BF267" i="17"/>
  <c r="BF268" i="17"/>
  <c r="BF269" i="17"/>
  <c r="BF270" i="17"/>
  <c r="BF271" i="17"/>
  <c r="BF272" i="17"/>
  <c r="E88" i="16"/>
  <c r="BF113" i="16"/>
  <c r="BF141" i="16"/>
  <c r="BF146" i="16"/>
  <c r="BF159" i="16"/>
  <c r="BF173" i="16"/>
  <c r="BF188" i="16"/>
  <c r="BF204" i="16"/>
  <c r="BF245" i="16"/>
  <c r="BF248" i="16"/>
  <c r="BF261" i="16"/>
  <c r="BF306" i="16"/>
  <c r="BF316" i="16"/>
  <c r="BF348" i="16"/>
  <c r="BF360" i="16"/>
  <c r="BF368" i="16"/>
  <c r="BF371" i="16"/>
  <c r="BK118" i="15"/>
  <c r="J118" i="15" s="1"/>
  <c r="J68" i="15" s="1"/>
  <c r="F97" i="16"/>
  <c r="BF107" i="16"/>
  <c r="BF233" i="16"/>
  <c r="BF271" i="16"/>
  <c r="BF273" i="16"/>
  <c r="BF293" i="16"/>
  <c r="BF300" i="16"/>
  <c r="BF345" i="16"/>
  <c r="BF354" i="16"/>
  <c r="BF357" i="16"/>
  <c r="BF365" i="16"/>
  <c r="BF374" i="16"/>
  <c r="BF386" i="16"/>
  <c r="BF389" i="16"/>
  <c r="J94" i="16"/>
  <c r="BF118" i="16"/>
  <c r="BF128" i="16"/>
  <c r="BF135" i="16"/>
  <c r="BF156" i="16"/>
  <c r="BF163" i="16"/>
  <c r="BF176" i="16"/>
  <c r="BF181" i="16"/>
  <c r="BF190" i="16"/>
  <c r="BF206" i="16"/>
  <c r="BF243" i="16"/>
  <c r="BF278" i="16"/>
  <c r="BF319" i="16"/>
  <c r="BF324" i="16"/>
  <c r="BF332" i="16"/>
  <c r="BF334" i="16"/>
  <c r="BF120" i="16"/>
  <c r="BF130" i="16"/>
  <c r="BF133" i="16"/>
  <c r="BF142" i="16"/>
  <c r="BF153" i="16"/>
  <c r="BF165" i="16"/>
  <c r="BF169" i="16"/>
  <c r="BF183" i="16"/>
  <c r="BF201" i="16"/>
  <c r="BF211" i="16"/>
  <c r="BF222" i="16"/>
  <c r="BF241" i="16"/>
  <c r="BF264" i="16"/>
  <c r="BF276" i="16"/>
  <c r="BF281" i="16"/>
  <c r="BF322" i="16"/>
  <c r="BF342" i="16"/>
  <c r="BF351" i="16"/>
  <c r="BF362" i="16"/>
  <c r="BF103" i="16"/>
  <c r="BF125" i="16"/>
  <c r="BF145" i="16"/>
  <c r="BF151" i="16"/>
  <c r="BF170" i="16"/>
  <c r="BF177" i="16"/>
  <c r="BF197" i="16"/>
  <c r="BF208" i="16"/>
  <c r="BF214" i="16"/>
  <c r="BF239" i="16"/>
  <c r="BF255" i="16"/>
  <c r="BF258" i="16"/>
  <c r="BF268" i="16"/>
  <c r="BF327" i="16"/>
  <c r="BF329" i="16"/>
  <c r="BF340" i="16"/>
  <c r="BF377" i="16"/>
  <c r="BF392" i="16"/>
  <c r="F59" i="15"/>
  <c r="BF103" i="15"/>
  <c r="BF107" i="15"/>
  <c r="BF156" i="15"/>
  <c r="BF220" i="15"/>
  <c r="BF110" i="15"/>
  <c r="BF113" i="15"/>
  <c r="BF146" i="15"/>
  <c r="BF163" i="15"/>
  <c r="BF168" i="15"/>
  <c r="BF180" i="15"/>
  <c r="BF185" i="15"/>
  <c r="BF201" i="15"/>
  <c r="BF210" i="15"/>
  <c r="J56" i="15"/>
  <c r="E84" i="15"/>
  <c r="BF105" i="15"/>
  <c r="BF141" i="15"/>
  <c r="BF153" i="15"/>
  <c r="BF158" i="15"/>
  <c r="BF177" i="15"/>
  <c r="BF182" i="15"/>
  <c r="BF187" i="15"/>
  <c r="BF204" i="15"/>
  <c r="BF213" i="15"/>
  <c r="BF222" i="15"/>
  <c r="BF116" i="15"/>
  <c r="BF123" i="15"/>
  <c r="BF126" i="15"/>
  <c r="BF130" i="15"/>
  <c r="BF138" i="15"/>
  <c r="BF166" i="15"/>
  <c r="BF171" i="15"/>
  <c r="BF194" i="15"/>
  <c r="BF207" i="15"/>
  <c r="BF217" i="15"/>
  <c r="BF225" i="15"/>
  <c r="BF228" i="15"/>
  <c r="BF127" i="15"/>
  <c r="BF133" i="15"/>
  <c r="BF143" i="15"/>
  <c r="BF161" i="15"/>
  <c r="BF189" i="15"/>
  <c r="BF99" i="15"/>
  <c r="BF120" i="15"/>
  <c r="BF136" i="15"/>
  <c r="BF148" i="15"/>
  <c r="BF151" i="15"/>
  <c r="BF175" i="15"/>
  <c r="BF192" i="15"/>
  <c r="BF196" i="15"/>
  <c r="BF198" i="15"/>
  <c r="BF216" i="15"/>
  <c r="F59" i="14"/>
  <c r="BF177" i="14"/>
  <c r="BF239" i="14"/>
  <c r="BF254" i="14"/>
  <c r="BF315" i="14"/>
  <c r="BF377" i="14"/>
  <c r="BF412" i="14"/>
  <c r="BF416" i="14"/>
  <c r="BF433" i="14"/>
  <c r="BF485" i="14"/>
  <c r="BF578" i="14"/>
  <c r="BF661" i="14"/>
  <c r="BF683" i="14"/>
  <c r="BF748" i="14"/>
  <c r="BF802" i="14"/>
  <c r="BF812" i="14"/>
  <c r="BF977" i="14"/>
  <c r="BF1050" i="14"/>
  <c r="BF1066" i="14"/>
  <c r="BF1088" i="14"/>
  <c r="BF1107" i="14"/>
  <c r="BF1116" i="14"/>
  <c r="BF1210" i="14"/>
  <c r="BF1272" i="14"/>
  <c r="BF1276" i="14"/>
  <c r="BF1278" i="14"/>
  <c r="BF1291" i="14"/>
  <c r="BF1310" i="14"/>
  <c r="BF1474" i="14"/>
  <c r="BF1482" i="14"/>
  <c r="BF1484" i="14"/>
  <c r="BF1501" i="14"/>
  <c r="BF1575" i="14"/>
  <c r="BF1600" i="14"/>
  <c r="BF1620" i="14"/>
  <c r="E50" i="14"/>
  <c r="BF161" i="14"/>
  <c r="BF169" i="14"/>
  <c r="BF183" i="14"/>
  <c r="BF211" i="14"/>
  <c r="BF219" i="14"/>
  <c r="BF247" i="14"/>
  <c r="BF345" i="14"/>
  <c r="BF346" i="14"/>
  <c r="BF350" i="14"/>
  <c r="BF389" i="14"/>
  <c r="BF393" i="14"/>
  <c r="BF397" i="14"/>
  <c r="BF403" i="14"/>
  <c r="BF407" i="14"/>
  <c r="BF417" i="14"/>
  <c r="BF425" i="14"/>
  <c r="BF445" i="14"/>
  <c r="BF464" i="14"/>
  <c r="BF552" i="14"/>
  <c r="BF560" i="14"/>
  <c r="BF563" i="14"/>
  <c r="BF582" i="14"/>
  <c r="BF583" i="14"/>
  <c r="BF724" i="14"/>
  <c r="BF764" i="14"/>
  <c r="BF774" i="14"/>
  <c r="BF805" i="14"/>
  <c r="BF807" i="14"/>
  <c r="BF810" i="14"/>
  <c r="BF825" i="14"/>
  <c r="BF980" i="14"/>
  <c r="BF1026" i="14"/>
  <c r="BF1059" i="14"/>
  <c r="BF1063" i="14"/>
  <c r="BF1072" i="14"/>
  <c r="BF1076" i="14"/>
  <c r="BF1100" i="14"/>
  <c r="BF1103" i="14"/>
  <c r="BF1137" i="14"/>
  <c r="BF1138" i="14"/>
  <c r="BF1143" i="14"/>
  <c r="BF1151" i="14"/>
  <c r="BF1152" i="14"/>
  <c r="BF1203" i="14"/>
  <c r="BF1231" i="14"/>
  <c r="BF1232" i="14"/>
  <c r="BF1235" i="14"/>
  <c r="BF1290" i="14"/>
  <c r="BF1294" i="14"/>
  <c r="BF1300" i="14"/>
  <c r="BF1314" i="14"/>
  <c r="BF1318" i="14"/>
  <c r="BF1343" i="14"/>
  <c r="BF1401" i="14"/>
  <c r="BF1443" i="14"/>
  <c r="BF1471" i="14"/>
  <c r="BF1539" i="14"/>
  <c r="BF1542" i="14"/>
  <c r="BF1580" i="14"/>
  <c r="BF1598" i="14"/>
  <c r="BF1618" i="14"/>
  <c r="BF1648" i="14"/>
  <c r="BF1671" i="14"/>
  <c r="BF167" i="14"/>
  <c r="BF172" i="14"/>
  <c r="BF200" i="14"/>
  <c r="BF322" i="14"/>
  <c r="BF354" i="14"/>
  <c r="BF365" i="14"/>
  <c r="BF369" i="14"/>
  <c r="BF421" i="14"/>
  <c r="BF436" i="14"/>
  <c r="BF492" i="14"/>
  <c r="BF504" i="14"/>
  <c r="BF507" i="14"/>
  <c r="BF676" i="14"/>
  <c r="BF712" i="14"/>
  <c r="BF720" i="14"/>
  <c r="BF731" i="14"/>
  <c r="BF757" i="14"/>
  <c r="BF800" i="14"/>
  <c r="BF823" i="14"/>
  <c r="BF828" i="14"/>
  <c r="BF845" i="14"/>
  <c r="BF849" i="14"/>
  <c r="BF879" i="14"/>
  <c r="BF889" i="14"/>
  <c r="BF1053" i="14"/>
  <c r="BF1069" i="14"/>
  <c r="BF1082" i="14"/>
  <c r="BF1085" i="14"/>
  <c r="BF1133" i="14"/>
  <c r="BF1134" i="14"/>
  <c r="BF1162" i="14"/>
  <c r="BF1166" i="14"/>
  <c r="BF1204" i="14"/>
  <c r="BF1238" i="14"/>
  <c r="BF1245" i="14"/>
  <c r="BF1249" i="14"/>
  <c r="BF1266" i="14"/>
  <c r="BF1270" i="14"/>
  <c r="BF1287" i="14"/>
  <c r="BF1334" i="14"/>
  <c r="BF1421" i="14"/>
  <c r="BF1434" i="14"/>
  <c r="BF1437" i="14"/>
  <c r="BF1452" i="14"/>
  <c r="BF1454" i="14"/>
  <c r="BF1476" i="14"/>
  <c r="BF1479" i="14"/>
  <c r="J56" i="14"/>
  <c r="BF153" i="14"/>
  <c r="BF193" i="14"/>
  <c r="BF269" i="14"/>
  <c r="BF286" i="14"/>
  <c r="BF401" i="14"/>
  <c r="BF411" i="14"/>
  <c r="BF427" i="14"/>
  <c r="BF462" i="14"/>
  <c r="BF554" i="14"/>
  <c r="BF579" i="14"/>
  <c r="BF593" i="14"/>
  <c r="BF596" i="14"/>
  <c r="BF672" i="14"/>
  <c r="BF680" i="14"/>
  <c r="BF702" i="14"/>
  <c r="BF751" i="14"/>
  <c r="BF759" i="14"/>
  <c r="BF780" i="14"/>
  <c r="BF785" i="14"/>
  <c r="BF855" i="14"/>
  <c r="BF859" i="14"/>
  <c r="BF865" i="14"/>
  <c r="BF869" i="14"/>
  <c r="BF896" i="14"/>
  <c r="BF902" i="14"/>
  <c r="BF924" i="14"/>
  <c r="BF940" i="14"/>
  <c r="BF959" i="14"/>
  <c r="BF998" i="14"/>
  <c r="BF1001" i="14"/>
  <c r="BF1075" i="14"/>
  <c r="BF1094" i="14"/>
  <c r="BF1117" i="14"/>
  <c r="BF1124" i="14"/>
  <c r="BF1129" i="14"/>
  <c r="BF1130" i="14"/>
  <c r="BF1172" i="14"/>
  <c r="BF1177" i="14"/>
  <c r="BF1185" i="14"/>
  <c r="BF1196" i="14"/>
  <c r="BF1197" i="14"/>
  <c r="BF1220" i="14"/>
  <c r="BF1251" i="14"/>
  <c r="BF1255" i="14"/>
  <c r="BF1279" i="14"/>
  <c r="BF1283" i="14"/>
  <c r="BF1286" i="14"/>
  <c r="BF1306" i="14"/>
  <c r="BF1321" i="14"/>
  <c r="BF1327" i="14"/>
  <c r="BF1329" i="14"/>
  <c r="BF1427" i="14"/>
  <c r="BF1449" i="14"/>
  <c r="BF1457" i="14"/>
  <c r="BF1459" i="14"/>
  <c r="BF128" i="14"/>
  <c r="BF157" i="14"/>
  <c r="BF165" i="14"/>
  <c r="BF180" i="14"/>
  <c r="BF296" i="14"/>
  <c r="BF311" i="14"/>
  <c r="BF330" i="14"/>
  <c r="BF333" i="14"/>
  <c r="BF337" i="14"/>
  <c r="BF439" i="14"/>
  <c r="BF442" i="14"/>
  <c r="BF530" i="14"/>
  <c r="BF542" i="14"/>
  <c r="BF549" i="14"/>
  <c r="BF557" i="14"/>
  <c r="BF570" i="14"/>
  <c r="BF571" i="14"/>
  <c r="BF588" i="14"/>
  <c r="BF618" i="14"/>
  <c r="BF629" i="14"/>
  <c r="BF716" i="14"/>
  <c r="BF734" i="14"/>
  <c r="BF761" i="14"/>
  <c r="BF788" i="14"/>
  <c r="BF795" i="14"/>
  <c r="BF797" i="14"/>
  <c r="BF815" i="14"/>
  <c r="BF817" i="14"/>
  <c r="BF840" i="14"/>
  <c r="BF842" i="14"/>
  <c r="BF873" i="14"/>
  <c r="BF883" i="14"/>
  <c r="BF886" i="14"/>
  <c r="BF899" i="14"/>
  <c r="BF1013" i="14"/>
  <c r="BF1056" i="14"/>
  <c r="BF1062" i="14"/>
  <c r="BF1081" i="14"/>
  <c r="BF1112" i="14"/>
  <c r="BF1113" i="14"/>
  <c r="BF1126" i="14"/>
  <c r="BF1144" i="14"/>
  <c r="BF1165" i="14"/>
  <c r="BF1171" i="14"/>
  <c r="BF1178" i="14"/>
  <c r="BF1221" i="14"/>
  <c r="BF1239" i="14"/>
  <c r="BF1243" i="14"/>
  <c r="BF1264" i="14"/>
  <c r="BF1297" i="14"/>
  <c r="BF1323" i="14"/>
  <c r="BF1389" i="14"/>
  <c r="BF1398" i="14"/>
  <c r="BF1404" i="14"/>
  <c r="BF1446" i="14"/>
  <c r="BF1468" i="14"/>
  <c r="BF1487" i="14"/>
  <c r="BF1536" i="14"/>
  <c r="BF1572" i="14"/>
  <c r="BF1603" i="14"/>
  <c r="BF1606" i="14"/>
  <c r="BF1615" i="14"/>
  <c r="BF1623" i="14"/>
  <c r="BF1641" i="14"/>
  <c r="BF1683" i="14"/>
  <c r="BF1685" i="14"/>
  <c r="BF123" i="14"/>
  <c r="BF126" i="14"/>
  <c r="BF131" i="14"/>
  <c r="BF142" i="14"/>
  <c r="BF203" i="14"/>
  <c r="BF221" i="14"/>
  <c r="BF229" i="14"/>
  <c r="BF323" i="14"/>
  <c r="BF329" i="14"/>
  <c r="BF385" i="14"/>
  <c r="BF498" i="14"/>
  <c r="BF501" i="14"/>
  <c r="BF534" i="14"/>
  <c r="BF546" i="14"/>
  <c r="BF567" i="14"/>
  <c r="BF586" i="14"/>
  <c r="BF626" i="14"/>
  <c r="BF737" i="14"/>
  <c r="BF745" i="14"/>
  <c r="BF755" i="14"/>
  <c r="BF771" i="14"/>
  <c r="BF792" i="14"/>
  <c r="BF820" i="14"/>
  <c r="BF830" i="14"/>
  <c r="BF834" i="14"/>
  <c r="BF836" i="14"/>
  <c r="BF1041" i="14"/>
  <c r="BF1086" i="14"/>
  <c r="BF1106" i="14"/>
  <c r="BF1161" i="14"/>
  <c r="BF1186" i="14"/>
  <c r="BF1209" i="14"/>
  <c r="BF1257" i="14"/>
  <c r="BF1303" i="14"/>
  <c r="BF1332" i="14"/>
  <c r="BF1337" i="14"/>
  <c r="BF1340" i="14"/>
  <c r="BF1347" i="14"/>
  <c r="BF1368" i="14"/>
  <c r="BF1430" i="14"/>
  <c r="BF1440" i="14"/>
  <c r="BF1462" i="14"/>
  <c r="BF1465" i="14"/>
  <c r="BF1533" i="14"/>
  <c r="BF1578" i="14"/>
  <c r="BF1632" i="14"/>
  <c r="BF1669" i="14"/>
  <c r="BF1680" i="14"/>
  <c r="E52" i="13"/>
  <c r="J62" i="13"/>
  <c r="J91" i="13"/>
  <c r="BF97" i="13"/>
  <c r="BF113" i="13"/>
  <c r="BF114" i="13"/>
  <c r="BF115" i="13"/>
  <c r="BF120" i="13"/>
  <c r="BF136" i="13"/>
  <c r="BF143" i="13"/>
  <c r="BF144" i="13"/>
  <c r="BF155" i="13"/>
  <c r="BF158" i="13"/>
  <c r="J60" i="13"/>
  <c r="F90" i="13"/>
  <c r="BF103" i="13"/>
  <c r="BF109" i="13"/>
  <c r="BF111" i="13"/>
  <c r="BF138" i="13"/>
  <c r="BF145" i="13"/>
  <c r="BF147" i="13"/>
  <c r="BF149" i="13"/>
  <c r="BF151" i="13"/>
  <c r="BF153" i="13"/>
  <c r="BF159" i="13"/>
  <c r="BF124" i="13"/>
  <c r="BF126" i="13"/>
  <c r="BF129" i="13"/>
  <c r="BF132" i="13"/>
  <c r="BF139" i="13"/>
  <c r="BF141" i="13"/>
  <c r="BF148" i="13"/>
  <c r="BF105" i="13"/>
  <c r="BF107" i="13"/>
  <c r="BF117" i="13"/>
  <c r="BF118" i="13"/>
  <c r="BF122" i="13"/>
  <c r="BF127" i="13"/>
  <c r="BF130" i="13"/>
  <c r="BF142" i="13"/>
  <c r="BF150" i="13"/>
  <c r="BF156" i="13"/>
  <c r="BF157" i="13"/>
  <c r="F63" i="13"/>
  <c r="BF99" i="13"/>
  <c r="BF101" i="13"/>
  <c r="BF112" i="13"/>
  <c r="BF119" i="13"/>
  <c r="BF128" i="13"/>
  <c r="BF134" i="13"/>
  <c r="BF140" i="13"/>
  <c r="BF146" i="13"/>
  <c r="BF161" i="13"/>
  <c r="J111" i="11"/>
  <c r="J71" i="11" s="1"/>
  <c r="J60" i="12"/>
  <c r="F95" i="12"/>
  <c r="BF106" i="12"/>
  <c r="BF111" i="12"/>
  <c r="BF112" i="12"/>
  <c r="BF116" i="12"/>
  <c r="BF117" i="12"/>
  <c r="BF118" i="12"/>
  <c r="BF119" i="12"/>
  <c r="BF120" i="12"/>
  <c r="BF141" i="12"/>
  <c r="BF143" i="12"/>
  <c r="BF146" i="12"/>
  <c r="BF148" i="12"/>
  <c r="BF149" i="12"/>
  <c r="BF150" i="12"/>
  <c r="BF156" i="12"/>
  <c r="BF162" i="12"/>
  <c r="BF163" i="12"/>
  <c r="BF172" i="12"/>
  <c r="BF173" i="12"/>
  <c r="BF179" i="12"/>
  <c r="BF180" i="12"/>
  <c r="BF182" i="12"/>
  <c r="BF196" i="12"/>
  <c r="BF212" i="12"/>
  <c r="BF214" i="12"/>
  <c r="BF222" i="12"/>
  <c r="BF223" i="12"/>
  <c r="BF228" i="12"/>
  <c r="BF231" i="12"/>
  <c r="BF232" i="12"/>
  <c r="J62" i="12"/>
  <c r="BF103" i="12"/>
  <c r="BF121" i="12"/>
  <c r="BF122" i="12"/>
  <c r="BF127" i="12"/>
  <c r="BF139" i="12"/>
  <c r="BF140" i="12"/>
  <c r="BF147" i="12"/>
  <c r="BF161" i="12"/>
  <c r="BF175" i="12"/>
  <c r="BF176" i="12"/>
  <c r="BF187" i="12"/>
  <c r="BF194" i="12"/>
  <c r="BF195" i="12"/>
  <c r="BF197" i="12"/>
  <c r="BF200" i="12"/>
  <c r="BF202" i="12"/>
  <c r="BF206" i="12"/>
  <c r="BF207" i="12"/>
  <c r="BF215" i="12"/>
  <c r="BF216" i="12"/>
  <c r="BF234" i="12"/>
  <c r="BF237" i="12"/>
  <c r="BK100" i="11"/>
  <c r="J100" i="11"/>
  <c r="J68" i="11" s="1"/>
  <c r="BF107" i="12"/>
  <c r="BF108" i="12"/>
  <c r="BF123" i="12"/>
  <c r="BF125" i="12"/>
  <c r="BF145" i="12"/>
  <c r="BF151" i="12"/>
  <c r="BF152" i="12"/>
  <c r="BF154" i="12"/>
  <c r="BF160" i="12"/>
  <c r="BF169" i="12"/>
  <c r="BF190" i="12"/>
  <c r="BF213" i="12"/>
  <c r="BF217" i="12"/>
  <c r="BF220" i="12"/>
  <c r="BF224" i="12"/>
  <c r="BF225" i="12"/>
  <c r="BF230" i="12"/>
  <c r="BF238" i="12"/>
  <c r="BF240" i="12"/>
  <c r="E52" i="12"/>
  <c r="F96" i="12"/>
  <c r="BF110" i="12"/>
  <c r="BF114" i="12"/>
  <c r="BF124" i="12"/>
  <c r="BF133" i="12"/>
  <c r="BF134" i="12"/>
  <c r="BF137" i="12"/>
  <c r="BF155" i="12"/>
  <c r="BF159" i="12"/>
  <c r="BF164" i="12"/>
  <c r="BF165" i="12"/>
  <c r="BF168" i="12"/>
  <c r="BF170" i="12"/>
  <c r="BF171" i="12"/>
  <c r="BF184" i="12"/>
  <c r="BF185" i="12"/>
  <c r="BF188" i="12"/>
  <c r="BF191" i="12"/>
  <c r="BF198" i="12"/>
  <c r="BF204" i="12"/>
  <c r="BF208" i="12"/>
  <c r="BF209" i="12"/>
  <c r="BF211" i="12"/>
  <c r="BF221" i="12"/>
  <c r="BF226" i="12"/>
  <c r="BF229" i="12"/>
  <c r="BF233" i="12"/>
  <c r="BF241" i="12"/>
  <c r="J63" i="12"/>
  <c r="BF102" i="12"/>
  <c r="BF104" i="12"/>
  <c r="BF105" i="12"/>
  <c r="BF113" i="12"/>
  <c r="BF126" i="12"/>
  <c r="BF128" i="12"/>
  <c r="BF130" i="12"/>
  <c r="BF131" i="12"/>
  <c r="BF138" i="12"/>
  <c r="BF166" i="12"/>
  <c r="BF167" i="12"/>
  <c r="BF174" i="12"/>
  <c r="BF178" i="12"/>
  <c r="BF181" i="12"/>
  <c r="BF192" i="12"/>
  <c r="BF210" i="12"/>
  <c r="BF218" i="12"/>
  <c r="BF227" i="12"/>
  <c r="BF236" i="12"/>
  <c r="BF115" i="12"/>
  <c r="BF132" i="12"/>
  <c r="BF135" i="12"/>
  <c r="BF136" i="12"/>
  <c r="BF142" i="12"/>
  <c r="BF153" i="12"/>
  <c r="BF157" i="12"/>
  <c r="BF158" i="12"/>
  <c r="BF177" i="12"/>
  <c r="BF183" i="12"/>
  <c r="BF186" i="12"/>
  <c r="BF193" i="12"/>
  <c r="BF199" i="12"/>
  <c r="BF203" i="12"/>
  <c r="BF205" i="12"/>
  <c r="BF219" i="12"/>
  <c r="BF235" i="12"/>
  <c r="BF239" i="12"/>
  <c r="BF242" i="12"/>
  <c r="BF244" i="12"/>
  <c r="F95" i="11"/>
  <c r="BF128" i="11"/>
  <c r="BF130" i="11"/>
  <c r="BF132" i="11"/>
  <c r="BF136" i="11"/>
  <c r="BF149" i="11"/>
  <c r="BF157" i="11"/>
  <c r="BF160" i="11"/>
  <c r="BF176" i="11"/>
  <c r="BF191" i="11"/>
  <c r="BF201" i="11"/>
  <c r="BF203" i="11"/>
  <c r="BF205" i="11"/>
  <c r="J60" i="11"/>
  <c r="F63" i="11"/>
  <c r="J95" i="11"/>
  <c r="BF102" i="11"/>
  <c r="BF140" i="11"/>
  <c r="BF158" i="11"/>
  <c r="BF170" i="11"/>
  <c r="BF172" i="11"/>
  <c r="BF174" i="11"/>
  <c r="BF187" i="11"/>
  <c r="J108" i="10"/>
  <c r="J70" i="10"/>
  <c r="E52" i="11"/>
  <c r="J63" i="11"/>
  <c r="BF106" i="11"/>
  <c r="BF114" i="11"/>
  <c r="BF126" i="11"/>
  <c r="BF166" i="11"/>
  <c r="BF168" i="11"/>
  <c r="BF175" i="11"/>
  <c r="BF185" i="11"/>
  <c r="BF189" i="11"/>
  <c r="BF199" i="11"/>
  <c r="BF209" i="11"/>
  <c r="BF211" i="11"/>
  <c r="BF217" i="11"/>
  <c r="BF221" i="11"/>
  <c r="BF109" i="11"/>
  <c r="BF118" i="11"/>
  <c r="BF122" i="11"/>
  <c r="BF147" i="11"/>
  <c r="BF171" i="11"/>
  <c r="BF179" i="11"/>
  <c r="BF197" i="11"/>
  <c r="BF207" i="11"/>
  <c r="BF215" i="11"/>
  <c r="BF104" i="11"/>
  <c r="BF116" i="11"/>
  <c r="BF117" i="11"/>
  <c r="BF124" i="11"/>
  <c r="BF143" i="11"/>
  <c r="BF151" i="11"/>
  <c r="BF164" i="11"/>
  <c r="BF169" i="11"/>
  <c r="BF173" i="11"/>
  <c r="BF193" i="11"/>
  <c r="BF195" i="11"/>
  <c r="BF213" i="11"/>
  <c r="BF219" i="11"/>
  <c r="BF223" i="11"/>
  <c r="BF225" i="11"/>
  <c r="BF228" i="11"/>
  <c r="BF112" i="11"/>
  <c r="BF115" i="11"/>
  <c r="BF119" i="11"/>
  <c r="BF134" i="11"/>
  <c r="BF138" i="11"/>
  <c r="BF145" i="11"/>
  <c r="BF153" i="11"/>
  <c r="BF155" i="11"/>
  <c r="BF162" i="11"/>
  <c r="J63" i="10"/>
  <c r="F101" i="10"/>
  <c r="BF109" i="10"/>
  <c r="BF114" i="10"/>
  <c r="BF116" i="10"/>
  <c r="BF118" i="10"/>
  <c r="BF119" i="10"/>
  <c r="BF124" i="10"/>
  <c r="BF132" i="10"/>
  <c r="BF138" i="10"/>
  <c r="BF142" i="10"/>
  <c r="BF148" i="10"/>
  <c r="BF150" i="10"/>
  <c r="BF163" i="10"/>
  <c r="BF165" i="10"/>
  <c r="BF167" i="10"/>
  <c r="BF169" i="10"/>
  <c r="BF171" i="10"/>
  <c r="BF175" i="10"/>
  <c r="BF177" i="10"/>
  <c r="BF178" i="10"/>
  <c r="E52" i="10"/>
  <c r="J60" i="10"/>
  <c r="BF112" i="10"/>
  <c r="BF113" i="10"/>
  <c r="BF115" i="10"/>
  <c r="BF120" i="10"/>
  <c r="BF122" i="10"/>
  <c r="BF140" i="10"/>
  <c r="BF170" i="10"/>
  <c r="BF173" i="10"/>
  <c r="BF176" i="10"/>
  <c r="BF180" i="10"/>
  <c r="BF181" i="10"/>
  <c r="BF186" i="10"/>
  <c r="BF194" i="10"/>
  <c r="BF195" i="10"/>
  <c r="BF208" i="10"/>
  <c r="BF215" i="10"/>
  <c r="J101" i="10"/>
  <c r="BF125" i="10"/>
  <c r="BF126" i="10"/>
  <c r="BF127" i="10"/>
  <c r="BF129" i="10"/>
  <c r="BF158" i="10"/>
  <c r="BF159" i="10"/>
  <c r="BF168" i="10"/>
  <c r="BF187" i="10"/>
  <c r="BF193" i="10"/>
  <c r="BF200" i="10"/>
  <c r="BF213" i="10"/>
  <c r="BF220" i="10"/>
  <c r="BF224" i="10"/>
  <c r="F102" i="10"/>
  <c r="BF110" i="10"/>
  <c r="BF121" i="10"/>
  <c r="BF130" i="10"/>
  <c r="BF145" i="10"/>
  <c r="BF147" i="10"/>
  <c r="BF149" i="10"/>
  <c r="BF152" i="10"/>
  <c r="BF157" i="10"/>
  <c r="BF174" i="10"/>
  <c r="BF185" i="10"/>
  <c r="BF189" i="10"/>
  <c r="BF191" i="10"/>
  <c r="BF197" i="10"/>
  <c r="BF201" i="10"/>
  <c r="BF205" i="10"/>
  <c r="BF216" i="10"/>
  <c r="BF219" i="10"/>
  <c r="BF226" i="10"/>
  <c r="BF228" i="10"/>
  <c r="BF111" i="10"/>
  <c r="BF117" i="10"/>
  <c r="BF131" i="10"/>
  <c r="BF136" i="10"/>
  <c r="BF137" i="10"/>
  <c r="BF139" i="10"/>
  <c r="BF143" i="10"/>
  <c r="BF151" i="10"/>
  <c r="BF156" i="10"/>
  <c r="BF162" i="10"/>
  <c r="BF164" i="10"/>
  <c r="BF166" i="10"/>
  <c r="BF183" i="10"/>
  <c r="BF190" i="10"/>
  <c r="BF196" i="10"/>
  <c r="BF199" i="10"/>
  <c r="BF207" i="10"/>
  <c r="BF209" i="10"/>
  <c r="BF214" i="10"/>
  <c r="BF217" i="10"/>
  <c r="BF222" i="10"/>
  <c r="BF227" i="10"/>
  <c r="BF229" i="10"/>
  <c r="BF230" i="10"/>
  <c r="BF123" i="10"/>
  <c r="BF128" i="10"/>
  <c r="BF133" i="10"/>
  <c r="BF134" i="10"/>
  <c r="BF141" i="10"/>
  <c r="BF146" i="10"/>
  <c r="BF154" i="10"/>
  <c r="BF155" i="10"/>
  <c r="BF160" i="10"/>
  <c r="BF161" i="10"/>
  <c r="BF179" i="10"/>
  <c r="BF182" i="10"/>
  <c r="BF188" i="10"/>
  <c r="BF192" i="10"/>
  <c r="BF204" i="10"/>
  <c r="BF206" i="10"/>
  <c r="BF210" i="10"/>
  <c r="BF211" i="10"/>
  <c r="BF221" i="10"/>
  <c r="BF223" i="10"/>
  <c r="BF231" i="10"/>
  <c r="J140" i="8"/>
  <c r="J73" i="8" s="1"/>
  <c r="J60" i="9"/>
  <c r="F119" i="9"/>
  <c r="BF128" i="9"/>
  <c r="BF136" i="9"/>
  <c r="BF142" i="9"/>
  <c r="BF176" i="9"/>
  <c r="BF181" i="9"/>
  <c r="BF226" i="9"/>
  <c r="BF230" i="9"/>
  <c r="BF241" i="9"/>
  <c r="BF253" i="9"/>
  <c r="BF307" i="9"/>
  <c r="BF355" i="9"/>
  <c r="BF361" i="9"/>
  <c r="BF374" i="9"/>
  <c r="BF401" i="9"/>
  <c r="BF476" i="9"/>
  <c r="BF480" i="9"/>
  <c r="BF495" i="9"/>
  <c r="BF500" i="9"/>
  <c r="BF525" i="9"/>
  <c r="BF681" i="9"/>
  <c r="BF703" i="9"/>
  <c r="BF711" i="9"/>
  <c r="BF714" i="9"/>
  <c r="BF722" i="9"/>
  <c r="BF727" i="9"/>
  <c r="BF750" i="9"/>
  <c r="BF769" i="9"/>
  <c r="BF809" i="9"/>
  <c r="BF842" i="9"/>
  <c r="BF845" i="9"/>
  <c r="BF857" i="9"/>
  <c r="BF984" i="9"/>
  <c r="BF994" i="9"/>
  <c r="BF995" i="9"/>
  <c r="BF998" i="9"/>
  <c r="BF1001" i="9"/>
  <c r="BF1004" i="9"/>
  <c r="E108" i="9"/>
  <c r="BF166" i="9"/>
  <c r="BF168" i="9"/>
  <c r="BF192" i="9"/>
  <c r="BF204" i="9"/>
  <c r="BF215" i="9"/>
  <c r="BF246" i="9"/>
  <c r="BF300" i="9"/>
  <c r="BF326" i="9"/>
  <c r="BF332" i="9"/>
  <c r="BF344" i="9"/>
  <c r="BF346" i="9"/>
  <c r="BF489" i="9"/>
  <c r="BF496" i="9"/>
  <c r="BF528" i="9"/>
  <c r="BF540" i="9"/>
  <c r="BF550" i="9"/>
  <c r="BF649" i="9"/>
  <c r="BF688" i="9"/>
  <c r="BF724" i="9"/>
  <c r="BF728" i="9"/>
  <c r="BF732" i="9"/>
  <c r="BF735" i="9"/>
  <c r="BF738" i="9"/>
  <c r="BF821" i="9"/>
  <c r="BF822" i="9"/>
  <c r="BF825" i="9"/>
  <c r="BF832" i="9"/>
  <c r="BF856" i="9"/>
  <c r="BF883" i="9"/>
  <c r="BF902" i="9"/>
  <c r="BF925" i="9"/>
  <c r="BF964" i="9"/>
  <c r="BF1010" i="9"/>
  <c r="BF1041" i="9"/>
  <c r="BF1053" i="9"/>
  <c r="BF1074" i="9"/>
  <c r="BF1077" i="9"/>
  <c r="BF1090" i="9"/>
  <c r="BF1096" i="9"/>
  <c r="BF1110" i="9"/>
  <c r="BF1120" i="9"/>
  <c r="BF1123" i="9"/>
  <c r="BF1124" i="9"/>
  <c r="BF1127" i="9"/>
  <c r="BF1133" i="9"/>
  <c r="BF1143" i="9"/>
  <c r="BF1147" i="9"/>
  <c r="BF1150" i="9"/>
  <c r="BF1171" i="9"/>
  <c r="BF1172" i="9"/>
  <c r="BF1178" i="9"/>
  <c r="BF159" i="9"/>
  <c r="BF164" i="9"/>
  <c r="BF188" i="9"/>
  <c r="BF195" i="9"/>
  <c r="BF218" i="9"/>
  <c r="BF221" i="9"/>
  <c r="BF223" i="9"/>
  <c r="BF238" i="9"/>
  <c r="BF271" i="9"/>
  <c r="BF340" i="9"/>
  <c r="BF363" i="9"/>
  <c r="BF370" i="9"/>
  <c r="BF385" i="9"/>
  <c r="BF458" i="9"/>
  <c r="BF461" i="9"/>
  <c r="BF505" i="9"/>
  <c r="BF554" i="9"/>
  <c r="BF572" i="9"/>
  <c r="BF608" i="9"/>
  <c r="BF627" i="9"/>
  <c r="BF652" i="9"/>
  <c r="BF665" i="9"/>
  <c r="BF672" i="9"/>
  <c r="BF677" i="9"/>
  <c r="BF684" i="9"/>
  <c r="BF706" i="9"/>
  <c r="BF708" i="9"/>
  <c r="BF716" i="9"/>
  <c r="BF719" i="9"/>
  <c r="BF745" i="9"/>
  <c r="BF756" i="9"/>
  <c r="BF763" i="9"/>
  <c r="BF766" i="9"/>
  <c r="BF779" i="9"/>
  <c r="BF798" i="9"/>
  <c r="BF806" i="9"/>
  <c r="BF836" i="9"/>
  <c r="BF849" i="9"/>
  <c r="BF865" i="9"/>
  <c r="BF872" i="9"/>
  <c r="BF901" i="9"/>
  <c r="BF924" i="9"/>
  <c r="BF940" i="9"/>
  <c r="BF950" i="9"/>
  <c r="BF955" i="9"/>
  <c r="BF962" i="9"/>
  <c r="BF967" i="9"/>
  <c r="BF969" i="9"/>
  <c r="BF981" i="9"/>
  <c r="BF1013" i="9"/>
  <c r="BF1014" i="9"/>
  <c r="BF1018" i="9"/>
  <c r="BF1022" i="9"/>
  <c r="BF1059" i="9"/>
  <c r="BF1062" i="9"/>
  <c r="BF1100" i="9"/>
  <c r="BF1113" i="9"/>
  <c r="BF1116" i="9"/>
  <c r="BF1119" i="9"/>
  <c r="BF1140" i="9"/>
  <c r="BF132" i="9"/>
  <c r="BF147" i="9"/>
  <c r="BF149" i="9"/>
  <c r="BF161" i="9"/>
  <c r="BF170" i="9"/>
  <c r="BF213" i="9"/>
  <c r="BF274" i="9"/>
  <c r="BF277" i="9"/>
  <c r="BF284" i="9"/>
  <c r="BF299" i="9"/>
  <c r="BF351" i="9"/>
  <c r="BF396" i="9"/>
  <c r="BF397" i="9"/>
  <c r="BF405" i="9"/>
  <c r="BF407" i="9"/>
  <c r="BF452" i="9"/>
  <c r="BF454" i="9"/>
  <c r="BF490" i="9"/>
  <c r="BF604" i="9"/>
  <c r="BF660" i="9"/>
  <c r="BF698" i="9"/>
  <c r="BF701" i="9"/>
  <c r="BF765" i="9"/>
  <c r="BF848" i="9"/>
  <c r="BF852" i="9"/>
  <c r="BF879" i="9"/>
  <c r="BF888" i="9"/>
  <c r="BF939" i="9"/>
  <c r="BF943" i="9"/>
  <c r="BF947" i="9"/>
  <c r="BF958" i="9"/>
  <c r="BF959" i="9"/>
  <c r="BF978" i="9"/>
  <c r="BF987" i="9"/>
  <c r="BF990" i="9"/>
  <c r="BF991" i="9"/>
  <c r="BF1025" i="9"/>
  <c r="BF1032" i="9"/>
  <c r="BF1035" i="9"/>
  <c r="BF1068" i="9"/>
  <c r="BF1084" i="9"/>
  <c r="BF1087" i="9"/>
  <c r="BF1097" i="9"/>
  <c r="BF1107" i="9"/>
  <c r="BF1130" i="9"/>
  <c r="BF1156" i="9"/>
  <c r="BF1175" i="9"/>
  <c r="BF336" i="9"/>
  <c r="BF365" i="9"/>
  <c r="BF367" i="9"/>
  <c r="BF380" i="9"/>
  <c r="BF465" i="9"/>
  <c r="BF468" i="9"/>
  <c r="BF472" i="9"/>
  <c r="BF499" i="9"/>
  <c r="BF543" i="9"/>
  <c r="BF585" i="9"/>
  <c r="BF597" i="9"/>
  <c r="BF656" i="9"/>
  <c r="BF658" i="9"/>
  <c r="BF662" i="9"/>
  <c r="BF731" i="9"/>
  <c r="BF741" i="9"/>
  <c r="BF747" i="9"/>
  <c r="BF753" i="9"/>
  <c r="BF795" i="9"/>
  <c r="BF826" i="9"/>
  <c r="BF831" i="9"/>
  <c r="BF853" i="9"/>
  <c r="BF860" i="9"/>
  <c r="BF861" i="9"/>
  <c r="BF864" i="9"/>
  <c r="BF876" i="9"/>
  <c r="BF880" i="9"/>
  <c r="BF885" i="9"/>
  <c r="BF905" i="9"/>
  <c r="BF906" i="9"/>
  <c r="BF909" i="9"/>
  <c r="BF972" i="9"/>
  <c r="BF975" i="9"/>
  <c r="BF1007" i="9"/>
  <c r="BF1017" i="9"/>
  <c r="BF1021" i="9"/>
  <c r="BF1028" i="9"/>
  <c r="BF1081" i="9"/>
  <c r="BF1093" i="9"/>
  <c r="BF1103" i="9"/>
  <c r="BF1104" i="9"/>
  <c r="BF1137" i="9"/>
  <c r="BF1153" i="9"/>
  <c r="BF1180" i="9"/>
  <c r="BF125" i="9"/>
  <c r="BF157" i="9"/>
  <c r="BF178" i="9"/>
  <c r="BF259" i="9"/>
  <c r="BF266" i="9"/>
  <c r="BF268" i="9"/>
  <c r="BF311" i="9"/>
  <c r="BF381" i="9"/>
  <c r="BF386" i="9"/>
  <c r="BF413" i="9"/>
  <c r="BF416" i="9"/>
  <c r="BF450" i="9"/>
  <c r="BF483" i="9"/>
  <c r="BF484" i="9"/>
  <c r="BF507" i="9"/>
  <c r="BF510" i="9"/>
  <c r="BF531" i="9"/>
  <c r="BF533" i="9"/>
  <c r="BF535" i="9"/>
  <c r="BF538" i="9"/>
  <c r="BF631" i="9"/>
  <c r="BF638" i="9"/>
  <c r="BF641" i="9"/>
  <c r="BF691" i="9"/>
  <c r="BF693" i="9"/>
  <c r="BF696" i="9"/>
  <c r="BF804" i="9"/>
  <c r="BF812" i="9"/>
  <c r="BF815" i="9"/>
  <c r="BF818" i="9"/>
  <c r="BF835" i="9"/>
  <c r="BF870" i="9"/>
  <c r="BF875" i="9"/>
  <c r="BF889" i="9"/>
  <c r="BF910" i="9"/>
  <c r="BF953" i="9"/>
  <c r="BF1047" i="9"/>
  <c r="BF1056" i="9"/>
  <c r="E52" i="8"/>
  <c r="F102" i="8"/>
  <c r="BF111" i="8"/>
  <c r="BF118" i="8"/>
  <c r="BF123" i="8"/>
  <c r="BF137" i="8"/>
  <c r="BF168" i="8"/>
  <c r="BF208" i="8"/>
  <c r="BF221" i="8"/>
  <c r="BF226" i="8"/>
  <c r="BF238" i="8"/>
  <c r="BF248" i="8"/>
  <c r="BF289" i="8"/>
  <c r="BF325" i="8"/>
  <c r="BF339" i="8"/>
  <c r="BF349" i="8"/>
  <c r="BF353" i="8"/>
  <c r="BF356" i="8"/>
  <c r="J60" i="8"/>
  <c r="BF108" i="8"/>
  <c r="BF132" i="8"/>
  <c r="BF144" i="8"/>
  <c r="BF157" i="8"/>
  <c r="BF184" i="8"/>
  <c r="BF198" i="8"/>
  <c r="BF211" i="8"/>
  <c r="BF228" i="8"/>
  <c r="BF284" i="8"/>
  <c r="BF299" i="8"/>
  <c r="BF301" i="8"/>
  <c r="BF313" i="8"/>
  <c r="BF368" i="8"/>
  <c r="BF383" i="8"/>
  <c r="BF392" i="8"/>
  <c r="BF396" i="8"/>
  <c r="BF397" i="8"/>
  <c r="BF404" i="8"/>
  <c r="BF407" i="8"/>
  <c r="BF410" i="8"/>
  <c r="BF415" i="8"/>
  <c r="BF434" i="8"/>
  <c r="BF126" i="8"/>
  <c r="BF141" i="8"/>
  <c r="BF163" i="8"/>
  <c r="BF170" i="8"/>
  <c r="BF177" i="8"/>
  <c r="BF189" i="8"/>
  <c r="BF193" i="8"/>
  <c r="BF216" i="8"/>
  <c r="BF231" i="8"/>
  <c r="BF233" i="8"/>
  <c r="BF236" i="8"/>
  <c r="BF253" i="8"/>
  <c r="BF258" i="8"/>
  <c r="BF260" i="8"/>
  <c r="BF265" i="8"/>
  <c r="BF281" i="8"/>
  <c r="BF294" i="8"/>
  <c r="BF307" i="8"/>
  <c r="BF309" i="8"/>
  <c r="BF320" i="8"/>
  <c r="BF331" i="8"/>
  <c r="BF332" i="8"/>
  <c r="BF351" i="8"/>
  <c r="BF365" i="8"/>
  <c r="BF386" i="8"/>
  <c r="BF389" i="8"/>
  <c r="BF420" i="8"/>
  <c r="BF423" i="8"/>
  <c r="BF425" i="8"/>
  <c r="BK110" i="7"/>
  <c r="J110" i="7"/>
  <c r="J68" i="7" s="1"/>
  <c r="BF159" i="8"/>
  <c r="BF185" i="8"/>
  <c r="BF206" i="8"/>
  <c r="BF213" i="8"/>
  <c r="BF218" i="8"/>
  <c r="BF223" i="8"/>
  <c r="BF243" i="8"/>
  <c r="BF255" i="8"/>
  <c r="BF268" i="8"/>
  <c r="BF273" i="8"/>
  <c r="BF291" i="8"/>
  <c r="BF328" i="8"/>
  <c r="BF359" i="8"/>
  <c r="BF364" i="8"/>
  <c r="BF375" i="8"/>
  <c r="BF400" i="8"/>
  <c r="BF413" i="8"/>
  <c r="BF120" i="8"/>
  <c r="BF129" i="8"/>
  <c r="BF154" i="8"/>
  <c r="BF201" i="8"/>
  <c r="BF203" i="8"/>
  <c r="BF241" i="8"/>
  <c r="BF263" i="8"/>
  <c r="BF296" i="8"/>
  <c r="BF303" i="8"/>
  <c r="BF315" i="8"/>
  <c r="BF335" i="8"/>
  <c r="BF336" i="8"/>
  <c r="BF347" i="8"/>
  <c r="BF361" i="8"/>
  <c r="BF430" i="8"/>
  <c r="BF431" i="8"/>
  <c r="BF437" i="8"/>
  <c r="BF116" i="8"/>
  <c r="BF135" i="8"/>
  <c r="BF149" i="8"/>
  <c r="BF165" i="8"/>
  <c r="BF178" i="8"/>
  <c r="BF196" i="8"/>
  <c r="BF246" i="8"/>
  <c r="BF251" i="8"/>
  <c r="BF279" i="8"/>
  <c r="BF286" i="8"/>
  <c r="BF318" i="8"/>
  <c r="BF323" i="8"/>
  <c r="BF342" i="8"/>
  <c r="BF344" i="8"/>
  <c r="BF371" i="8"/>
  <c r="BF379" i="8"/>
  <c r="BF395" i="8"/>
  <c r="BF403" i="8"/>
  <c r="BF409" i="8"/>
  <c r="BF418" i="8"/>
  <c r="BF116" i="7"/>
  <c r="BF130" i="7"/>
  <c r="BF147" i="7"/>
  <c r="BF152" i="7"/>
  <c r="BF169" i="7"/>
  <c r="BF293" i="7"/>
  <c r="BF316" i="7"/>
  <c r="BF328" i="7"/>
  <c r="BF397" i="7"/>
  <c r="BF423" i="7"/>
  <c r="BF429" i="7"/>
  <c r="BF457" i="7"/>
  <c r="BF480" i="7"/>
  <c r="BF505" i="7"/>
  <c r="BF530" i="7"/>
  <c r="BF543" i="7"/>
  <c r="BF546" i="7"/>
  <c r="BF551" i="7"/>
  <c r="BF572" i="7"/>
  <c r="BF577" i="7"/>
  <c r="BF580" i="7"/>
  <c r="BF582" i="7"/>
  <c r="BF661" i="7"/>
  <c r="BF664" i="7"/>
  <c r="BK95" i="6"/>
  <c r="J95" i="6" s="1"/>
  <c r="J68" i="6" s="1"/>
  <c r="J60" i="7"/>
  <c r="BF121" i="7"/>
  <c r="BF142" i="7"/>
  <c r="BF157" i="7"/>
  <c r="BF162" i="7"/>
  <c r="BF164" i="7"/>
  <c r="BF167" i="7"/>
  <c r="BF323" i="7"/>
  <c r="BF357" i="7"/>
  <c r="BF359" i="7"/>
  <c r="BF377" i="7"/>
  <c r="BF417" i="7"/>
  <c r="BF437" i="7"/>
  <c r="BF442" i="7"/>
  <c r="BF448" i="7"/>
  <c r="BF460" i="7"/>
  <c r="BF483" i="7"/>
  <c r="BF516" i="7"/>
  <c r="BF565" i="7"/>
  <c r="BF575" i="7"/>
  <c r="BF602" i="7"/>
  <c r="BF619" i="7"/>
  <c r="BF622" i="7"/>
  <c r="E52" i="7"/>
  <c r="F106" i="7"/>
  <c r="BF112" i="7"/>
  <c r="BF176" i="7"/>
  <c r="BF186" i="7"/>
  <c r="BF197" i="7"/>
  <c r="BF199" i="7"/>
  <c r="BF226" i="7"/>
  <c r="BF244" i="7"/>
  <c r="BF247" i="7"/>
  <c r="BF261" i="7"/>
  <c r="BF264" i="7"/>
  <c r="BF277" i="7"/>
  <c r="BF306" i="7"/>
  <c r="BF354" i="7"/>
  <c r="BF420" i="7"/>
  <c r="BF432" i="7"/>
  <c r="BF439" i="7"/>
  <c r="BF472" i="7"/>
  <c r="BF489" i="7"/>
  <c r="BF495" i="7"/>
  <c r="BF511" i="7"/>
  <c r="BF524" i="7"/>
  <c r="BF550" i="7"/>
  <c r="BF557" i="7"/>
  <c r="BF560" i="7"/>
  <c r="BF592" i="7"/>
  <c r="BF680" i="7"/>
  <c r="BF136" i="7"/>
  <c r="BF140" i="7"/>
  <c r="BF192" i="7"/>
  <c r="BF218" i="7"/>
  <c r="BF242" i="7"/>
  <c r="BF309" i="7"/>
  <c r="BF313" i="7"/>
  <c r="BF342" i="7"/>
  <c r="BF400" i="7"/>
  <c r="BF466" i="7"/>
  <c r="BF469" i="7"/>
  <c r="BF508" i="7"/>
  <c r="BF514" i="7"/>
  <c r="BF527" i="7"/>
  <c r="BF533" i="7"/>
  <c r="BF540" i="7"/>
  <c r="BF547" i="7"/>
  <c r="BF562" i="7"/>
  <c r="BF567" i="7"/>
  <c r="BF595" i="7"/>
  <c r="BF600" i="7"/>
  <c r="BF625" i="7"/>
  <c r="BF628" i="7"/>
  <c r="BF631" i="7"/>
  <c r="BF646" i="7"/>
  <c r="BF666" i="7"/>
  <c r="BF682" i="7"/>
  <c r="BF125" i="7"/>
  <c r="BF149" i="7"/>
  <c r="BF159" i="7"/>
  <c r="BF174" i="7"/>
  <c r="BF179" i="7"/>
  <c r="BF211" i="7"/>
  <c r="BF228" i="7"/>
  <c r="BF252" i="7"/>
  <c r="BF280" i="7"/>
  <c r="BF289" i="7"/>
  <c r="BF311" i="7"/>
  <c r="BF321" i="7"/>
  <c r="BF325" i="7"/>
  <c r="BF339" i="7"/>
  <c r="BF347" i="7"/>
  <c r="BF350" i="7"/>
  <c r="BF380" i="7"/>
  <c r="BF426" i="7"/>
  <c r="BF434" i="7"/>
  <c r="BF446" i="7"/>
  <c r="BF455" i="7"/>
  <c r="BF502" i="7"/>
  <c r="BF519" i="7"/>
  <c r="BF521" i="7"/>
  <c r="BF570" i="7"/>
  <c r="BF585" i="7"/>
  <c r="BF587" i="7"/>
  <c r="BF605" i="7"/>
  <c r="BF127" i="7"/>
  <c r="BF134" i="7"/>
  <c r="BF181" i="7"/>
  <c r="BF184" i="7"/>
  <c r="BF189" i="7"/>
  <c r="BF209" i="7"/>
  <c r="BF220" i="7"/>
  <c r="BF249" i="7"/>
  <c r="BF319" i="7"/>
  <c r="BF336" i="7"/>
  <c r="BF375" i="7"/>
  <c r="BF402" i="7"/>
  <c r="BF486" i="7"/>
  <c r="BF536" i="7"/>
  <c r="BF554" i="7"/>
  <c r="BF590" i="7"/>
  <c r="BF597" i="7"/>
  <c r="BF607" i="7"/>
  <c r="BF669" i="7"/>
  <c r="BF674" i="7"/>
  <c r="BF677" i="7"/>
  <c r="J60" i="6"/>
  <c r="J90" i="6"/>
  <c r="BF97" i="6"/>
  <c r="BF112" i="6"/>
  <c r="BF115" i="6"/>
  <c r="BF122" i="6"/>
  <c r="BF132" i="6"/>
  <c r="BF139" i="6"/>
  <c r="BF141" i="6"/>
  <c r="BF142" i="6"/>
  <c r="BF151" i="6"/>
  <c r="BF155" i="6"/>
  <c r="BF157" i="6"/>
  <c r="BF158" i="6"/>
  <c r="BF161" i="6"/>
  <c r="E52" i="6"/>
  <c r="J91" i="6"/>
  <c r="BF105" i="6"/>
  <c r="BF118" i="6"/>
  <c r="BF127" i="6"/>
  <c r="BF130" i="6"/>
  <c r="F63" i="6"/>
  <c r="BF99" i="6"/>
  <c r="BF101" i="6"/>
  <c r="BF107" i="6"/>
  <c r="BF109" i="6"/>
  <c r="BF113" i="6"/>
  <c r="BF119" i="6"/>
  <c r="BF124" i="6"/>
  <c r="BF138" i="6"/>
  <c r="BF146" i="6"/>
  <c r="F90" i="6"/>
  <c r="BF114" i="6"/>
  <c r="BF117" i="6"/>
  <c r="BF120" i="6"/>
  <c r="BF126" i="6"/>
  <c r="BF134" i="6"/>
  <c r="BF140" i="6"/>
  <c r="BF143" i="6"/>
  <c r="BF144" i="6"/>
  <c r="BF103" i="6"/>
  <c r="BF111" i="6"/>
  <c r="BF128" i="6"/>
  <c r="BF129" i="6"/>
  <c r="BF136" i="6"/>
  <c r="BF145" i="6"/>
  <c r="BF147" i="6"/>
  <c r="BF148" i="6"/>
  <c r="BF149" i="6"/>
  <c r="BF150" i="6"/>
  <c r="BF153" i="6"/>
  <c r="BF156" i="6"/>
  <c r="BF159" i="6"/>
  <c r="F63" i="5"/>
  <c r="BF104" i="5"/>
  <c r="BF106" i="5"/>
  <c r="BF110" i="5"/>
  <c r="BF118" i="5"/>
  <c r="BF122" i="5"/>
  <c r="BF125" i="5"/>
  <c r="BF137" i="5"/>
  <c r="BF160" i="5"/>
  <c r="BF180" i="5"/>
  <c r="BF190" i="5"/>
  <c r="BF198" i="5"/>
  <c r="BF203" i="5"/>
  <c r="BF205" i="5"/>
  <c r="BF206" i="5"/>
  <c r="BF238" i="5"/>
  <c r="BF239" i="5"/>
  <c r="BF240" i="5"/>
  <c r="BK110" i="4"/>
  <c r="J110" i="4"/>
  <c r="J70" i="4"/>
  <c r="F62" i="5"/>
  <c r="J95" i="5"/>
  <c r="BF102" i="5"/>
  <c r="BF108" i="5"/>
  <c r="BF117" i="5"/>
  <c r="BF120" i="5"/>
  <c r="BF121" i="5"/>
  <c r="BF128" i="5"/>
  <c r="BF142" i="5"/>
  <c r="BF148" i="5"/>
  <c r="BF153" i="5"/>
  <c r="BF161" i="5"/>
  <c r="BF162" i="5"/>
  <c r="BF166" i="5"/>
  <c r="BF178" i="5"/>
  <c r="BF182" i="5"/>
  <c r="BF188" i="5"/>
  <c r="BF193" i="5"/>
  <c r="BF197" i="5"/>
  <c r="BF207" i="5"/>
  <c r="BF208" i="5"/>
  <c r="BF223" i="5"/>
  <c r="BF224" i="5"/>
  <c r="BF232" i="5"/>
  <c r="BF233" i="5"/>
  <c r="BF234" i="5"/>
  <c r="BF236" i="5"/>
  <c r="BF242" i="5"/>
  <c r="BF244" i="5"/>
  <c r="E52" i="5"/>
  <c r="J63" i="5"/>
  <c r="BF115" i="5"/>
  <c r="BF116" i="5"/>
  <c r="BF119" i="5"/>
  <c r="BF130" i="5"/>
  <c r="BF134" i="5"/>
  <c r="BF143" i="5"/>
  <c r="BF146" i="5"/>
  <c r="BF154" i="5"/>
  <c r="BF156" i="5"/>
  <c r="BF157" i="5"/>
  <c r="BF158" i="5"/>
  <c r="BF169" i="5"/>
  <c r="BF174" i="5"/>
  <c r="BF176" i="5"/>
  <c r="BF177" i="5"/>
  <c r="BF183" i="5"/>
  <c r="BF191" i="5"/>
  <c r="BF194" i="5"/>
  <c r="BF195" i="5"/>
  <c r="BF209" i="5"/>
  <c r="BF214" i="5"/>
  <c r="BF218" i="5"/>
  <c r="BF222" i="5"/>
  <c r="BF228" i="5"/>
  <c r="BF229" i="5"/>
  <c r="BF231" i="5"/>
  <c r="BK100" i="4"/>
  <c r="J100" i="4"/>
  <c r="J68" i="4"/>
  <c r="BF103" i="5"/>
  <c r="BF123" i="5"/>
  <c r="BF133" i="5"/>
  <c r="BF140" i="5"/>
  <c r="BF152" i="5"/>
  <c r="BF159" i="5"/>
  <c r="BF171" i="5"/>
  <c r="BF173" i="5"/>
  <c r="BF184" i="5"/>
  <c r="BF185" i="5"/>
  <c r="BF186" i="5"/>
  <c r="BF187" i="5"/>
  <c r="BF196" i="5"/>
  <c r="BF213" i="5"/>
  <c r="BF241" i="5"/>
  <c r="J93" i="5"/>
  <c r="BF107" i="5"/>
  <c r="BF112" i="5"/>
  <c r="BF113" i="5"/>
  <c r="BF114" i="5"/>
  <c r="BF124" i="5"/>
  <c r="BF131" i="5"/>
  <c r="BF132" i="5"/>
  <c r="BF141" i="5"/>
  <c r="BF145" i="5"/>
  <c r="BF147" i="5"/>
  <c r="BF149" i="5"/>
  <c r="BF150" i="5"/>
  <c r="BF151" i="5"/>
  <c r="BF168" i="5"/>
  <c r="BF170" i="5"/>
  <c r="BF175" i="5"/>
  <c r="BF192" i="5"/>
  <c r="BF200" i="5"/>
  <c r="BF202" i="5"/>
  <c r="BF210" i="5"/>
  <c r="BF211" i="5"/>
  <c r="BF216" i="5"/>
  <c r="BF217" i="5"/>
  <c r="BF220" i="5"/>
  <c r="BF225" i="5"/>
  <c r="BF237" i="5"/>
  <c r="BF105" i="5"/>
  <c r="BF111" i="5"/>
  <c r="BF126" i="5"/>
  <c r="BF127" i="5"/>
  <c r="BF135" i="5"/>
  <c r="BF136" i="5"/>
  <c r="BF138" i="5"/>
  <c r="BF139" i="5"/>
  <c r="BF155" i="5"/>
  <c r="BF163" i="5"/>
  <c r="BF164" i="5"/>
  <c r="BF165" i="5"/>
  <c r="BF167" i="5"/>
  <c r="BF172" i="5"/>
  <c r="BF179" i="5"/>
  <c r="BF181" i="5"/>
  <c r="BF199" i="5"/>
  <c r="BF204" i="5"/>
  <c r="BF212" i="5"/>
  <c r="BF215" i="5"/>
  <c r="BF219" i="5"/>
  <c r="BF221" i="5"/>
  <c r="BF226" i="5"/>
  <c r="BF227" i="5"/>
  <c r="BF230" i="5"/>
  <c r="BF235" i="5"/>
  <c r="J203" i="3"/>
  <c r="J78" i="3" s="1"/>
  <c r="E85" i="4"/>
  <c r="J96" i="4"/>
  <c r="BF116" i="4"/>
  <c r="BF134" i="4"/>
  <c r="BF147" i="4"/>
  <c r="BF149" i="4"/>
  <c r="BF157" i="4"/>
  <c r="BF158" i="4"/>
  <c r="BF160" i="4"/>
  <c r="BF164" i="4"/>
  <c r="BF169" i="4"/>
  <c r="BF193" i="4"/>
  <c r="BF195" i="4"/>
  <c r="BF199" i="4"/>
  <c r="BF207" i="4"/>
  <c r="J62" i="4"/>
  <c r="BF104" i="4"/>
  <c r="BF117" i="4"/>
  <c r="BF124" i="4"/>
  <c r="BF143" i="4"/>
  <c r="BF176" i="4"/>
  <c r="BF211" i="4"/>
  <c r="BF225" i="4"/>
  <c r="BF228" i="4"/>
  <c r="J60" i="4"/>
  <c r="BF115" i="4"/>
  <c r="BF118" i="4"/>
  <c r="BF119" i="4"/>
  <c r="BF128" i="4"/>
  <c r="BF130" i="4"/>
  <c r="BF132" i="4"/>
  <c r="BF162" i="4"/>
  <c r="BF168" i="4"/>
  <c r="BF185" i="4"/>
  <c r="BF187" i="4"/>
  <c r="BF112" i="4"/>
  <c r="BF145" i="4"/>
  <c r="BF155" i="4"/>
  <c r="BF172" i="4"/>
  <c r="BF173" i="4"/>
  <c r="BF175" i="4"/>
  <c r="BF189" i="4"/>
  <c r="BF201" i="4"/>
  <c r="BF219" i="4"/>
  <c r="BF221" i="4"/>
  <c r="F62" i="4"/>
  <c r="BF106" i="4"/>
  <c r="BF109" i="4"/>
  <c r="BF114" i="4"/>
  <c r="BF126" i="4"/>
  <c r="BF136" i="4"/>
  <c r="BF151" i="4"/>
  <c r="BF153" i="4"/>
  <c r="BF166" i="4"/>
  <c r="BF170" i="4"/>
  <c r="BF203" i="4"/>
  <c r="BF213" i="4"/>
  <c r="BF223" i="4"/>
  <c r="F63" i="4"/>
  <c r="BF102" i="4"/>
  <c r="BF122" i="4"/>
  <c r="BF138" i="4"/>
  <c r="BF140" i="4"/>
  <c r="BF171" i="4"/>
  <c r="BF174" i="4"/>
  <c r="BF179" i="4"/>
  <c r="BF191" i="4"/>
  <c r="BF197" i="4"/>
  <c r="BF205" i="4"/>
  <c r="BF209" i="4"/>
  <c r="BF215" i="4"/>
  <c r="BF217" i="4"/>
  <c r="BF109" i="3"/>
  <c r="BF114" i="3"/>
  <c r="BF117" i="3"/>
  <c r="BF124" i="3"/>
  <c r="BF126" i="3"/>
  <c r="BF127" i="3"/>
  <c r="BF129" i="3"/>
  <c r="BF137" i="3"/>
  <c r="BF139" i="3"/>
  <c r="BF142" i="3"/>
  <c r="BF146" i="3"/>
  <c r="BF158" i="3"/>
  <c r="BF192" i="3"/>
  <c r="BF200" i="3"/>
  <c r="BF215" i="3"/>
  <c r="BF216" i="3"/>
  <c r="BF217" i="3"/>
  <c r="BF221" i="3"/>
  <c r="BF223" i="3"/>
  <c r="J60" i="3"/>
  <c r="E91" i="3"/>
  <c r="J101" i="3"/>
  <c r="BF111" i="3"/>
  <c r="BF112" i="3"/>
  <c r="BF115" i="3"/>
  <c r="BF116" i="3"/>
  <c r="BF122" i="3"/>
  <c r="BF125" i="3"/>
  <c r="BF130" i="3"/>
  <c r="BF140" i="3"/>
  <c r="BF145" i="3"/>
  <c r="BF168" i="3"/>
  <c r="BF169" i="3"/>
  <c r="BF171" i="3"/>
  <c r="BF180" i="3"/>
  <c r="BF185" i="3"/>
  <c r="BF211" i="3"/>
  <c r="BF213" i="3"/>
  <c r="BF220" i="3"/>
  <c r="BF226" i="3"/>
  <c r="BF227" i="3"/>
  <c r="BF230" i="3"/>
  <c r="BK118" i="2"/>
  <c r="J118" i="2"/>
  <c r="J68" i="2" s="1"/>
  <c r="F63" i="3"/>
  <c r="BF113" i="3"/>
  <c r="BF120" i="3"/>
  <c r="BF128" i="3"/>
  <c r="BF149" i="3"/>
  <c r="BF150" i="3"/>
  <c r="BF155" i="3"/>
  <c r="BF161" i="3"/>
  <c r="BF162" i="3"/>
  <c r="BF177" i="3"/>
  <c r="BF187" i="3"/>
  <c r="BF195" i="3"/>
  <c r="BF197" i="3"/>
  <c r="BF209" i="3"/>
  <c r="BF214" i="3"/>
  <c r="BF219" i="3"/>
  <c r="BF222" i="3"/>
  <c r="J63" i="3"/>
  <c r="F101" i="3"/>
  <c r="BF132" i="3"/>
  <c r="BF134" i="3"/>
  <c r="BF152" i="3"/>
  <c r="BF159" i="3"/>
  <c r="BF160" i="3"/>
  <c r="BF164" i="3"/>
  <c r="BF165" i="3"/>
  <c r="BF167" i="3"/>
  <c r="BF170" i="3"/>
  <c r="BF173" i="3"/>
  <c r="BF176" i="3"/>
  <c r="BF179" i="3"/>
  <c r="BF183" i="3"/>
  <c r="BF191" i="3"/>
  <c r="BF196" i="3"/>
  <c r="BF201" i="3"/>
  <c r="BF110" i="3"/>
  <c r="BF118" i="3"/>
  <c r="BF133" i="3"/>
  <c r="BF138" i="3"/>
  <c r="BF141" i="3"/>
  <c r="BF143" i="3"/>
  <c r="BF147" i="3"/>
  <c r="BF148" i="3"/>
  <c r="BF154" i="3"/>
  <c r="BF163" i="3"/>
  <c r="BF166" i="3"/>
  <c r="BF181" i="3"/>
  <c r="BF189" i="3"/>
  <c r="BF193" i="3"/>
  <c r="BF199" i="3"/>
  <c r="BF204" i="3"/>
  <c r="BF210" i="3"/>
  <c r="BF224" i="3"/>
  <c r="BF228" i="3"/>
  <c r="BF231" i="3"/>
  <c r="BF119" i="3"/>
  <c r="BF121" i="3"/>
  <c r="BF123" i="3"/>
  <c r="BF131" i="3"/>
  <c r="BF136" i="3"/>
  <c r="BF151" i="3"/>
  <c r="BF156" i="3"/>
  <c r="BF157" i="3"/>
  <c r="BF174" i="3"/>
  <c r="BF175" i="3"/>
  <c r="BF178" i="3"/>
  <c r="BF182" i="3"/>
  <c r="BF186" i="3"/>
  <c r="BF188" i="3"/>
  <c r="BF190" i="3"/>
  <c r="BF194" i="3"/>
  <c r="BF205" i="3"/>
  <c r="BF206" i="3"/>
  <c r="BF207" i="3"/>
  <c r="BF208" i="3"/>
  <c r="BF229" i="3"/>
  <c r="F63" i="2"/>
  <c r="J111" i="2"/>
  <c r="BF193" i="2"/>
  <c r="BF224" i="2"/>
  <c r="BF429" i="2"/>
  <c r="BF453" i="2"/>
  <c r="BF495" i="2"/>
  <c r="BF499" i="2"/>
  <c r="BF506" i="2"/>
  <c r="BF535" i="2"/>
  <c r="BF624" i="2"/>
  <c r="BF781" i="2"/>
  <c r="BF788" i="2"/>
  <c r="BF804" i="2"/>
  <c r="BF833" i="2"/>
  <c r="BF841" i="2"/>
  <c r="BF856" i="2"/>
  <c r="BF875" i="2"/>
  <c r="BF905" i="2"/>
  <c r="BF985" i="2"/>
  <c r="BF1046" i="2"/>
  <c r="BF1048" i="2"/>
  <c r="BF179" i="2"/>
  <c r="BF325" i="2"/>
  <c r="BF336" i="2"/>
  <c r="BF406" i="2"/>
  <c r="BF435" i="2"/>
  <c r="BF457" i="2"/>
  <c r="BF467" i="2"/>
  <c r="BF487" i="2"/>
  <c r="BF512" i="2"/>
  <c r="BF531" i="2"/>
  <c r="BF554" i="2"/>
  <c r="BF564" i="2"/>
  <c r="BF606" i="2"/>
  <c r="BF686" i="2"/>
  <c r="BF773" i="2"/>
  <c r="BF782" i="2"/>
  <c r="BF791" i="2"/>
  <c r="BF803" i="2"/>
  <c r="BF809" i="2"/>
  <c r="BF816" i="2"/>
  <c r="BF827" i="2"/>
  <c r="BF850" i="2"/>
  <c r="BF862" i="2"/>
  <c r="BF886" i="2"/>
  <c r="BF889" i="2"/>
  <c r="BF895" i="2"/>
  <c r="BF907" i="2"/>
  <c r="BF929" i="2"/>
  <c r="BF930" i="2"/>
  <c r="BF988" i="2"/>
  <c r="BF992" i="2"/>
  <c r="BF1018" i="2"/>
  <c r="BF1055" i="2"/>
  <c r="BF1059" i="2"/>
  <c r="BF1072" i="2"/>
  <c r="BF1108" i="2"/>
  <c r="BF1111" i="2"/>
  <c r="BF1147" i="2"/>
  <c r="BF1162" i="2"/>
  <c r="BF1165" i="2"/>
  <c r="BF1166" i="2"/>
  <c r="BF1202" i="2"/>
  <c r="BF1203" i="2"/>
  <c r="BF1228" i="2"/>
  <c r="BF1231" i="2"/>
  <c r="BF1234" i="2"/>
  <c r="E103" i="2"/>
  <c r="BF120" i="2"/>
  <c r="BF137" i="2"/>
  <c r="BF200" i="2"/>
  <c r="BF265" i="2"/>
  <c r="BF267" i="2"/>
  <c r="BF308" i="2"/>
  <c r="BF333" i="2"/>
  <c r="BF338" i="2"/>
  <c r="BF393" i="2"/>
  <c r="BF460" i="2"/>
  <c r="BF480" i="2"/>
  <c r="BF490" i="2"/>
  <c r="BF492" i="2"/>
  <c r="BF496" i="2"/>
  <c r="BF524" i="2"/>
  <c r="BF527" i="2"/>
  <c r="BF641" i="2"/>
  <c r="BF683" i="2"/>
  <c r="BF739" i="2"/>
  <c r="BF778" i="2"/>
  <c r="BF798" i="2"/>
  <c r="BF810" i="2"/>
  <c r="BF815" i="2"/>
  <c r="BF842" i="2"/>
  <c r="BF863" i="2"/>
  <c r="BF919" i="2"/>
  <c r="BF926" i="2"/>
  <c r="BF933" i="2"/>
  <c r="BF936" i="2"/>
  <c r="BF939" i="2"/>
  <c r="BF1021" i="2"/>
  <c r="BF1024" i="2"/>
  <c r="BF1037" i="2"/>
  <c r="BF1043" i="2"/>
  <c r="BF1052" i="2"/>
  <c r="BF1056" i="2"/>
  <c r="BF1105" i="2"/>
  <c r="BF1206" i="2"/>
  <c r="BF1225" i="2"/>
  <c r="BF153" i="2"/>
  <c r="BF180" i="2"/>
  <c r="BF230" i="2"/>
  <c r="BF294" i="2"/>
  <c r="BF332" i="2"/>
  <c r="BF410" i="2"/>
  <c r="BF413" i="2"/>
  <c r="BF451" i="2"/>
  <c r="BF470" i="2"/>
  <c r="BF518" i="2"/>
  <c r="BF532" i="2"/>
  <c r="BF542" i="2"/>
  <c r="BF551" i="2"/>
  <c r="BF557" i="2"/>
  <c r="BF584" i="2"/>
  <c r="BF722" i="2"/>
  <c r="BF754" i="2"/>
  <c r="BF776" i="2"/>
  <c r="BF824" i="2"/>
  <c r="BF828" i="2"/>
  <c r="BF834" i="2"/>
  <c r="BF855" i="2"/>
  <c r="BF893" i="2"/>
  <c r="BF899" i="2"/>
  <c r="BF901" i="2"/>
  <c r="BF913" i="2"/>
  <c r="BF965" i="2"/>
  <c r="BF1051" i="2"/>
  <c r="BF165" i="2"/>
  <c r="BF175" i="2"/>
  <c r="BF192" i="2"/>
  <c r="BF212" i="2"/>
  <c r="BF227" i="2"/>
  <c r="BF1209" i="2"/>
  <c r="BF1219" i="2"/>
  <c r="BF1222" i="2"/>
  <c r="BF199" i="2"/>
  <c r="BF217" i="2"/>
  <c r="BF220" i="2"/>
  <c r="BF356" i="2"/>
  <c r="BF358" i="2"/>
  <c r="BF363" i="2"/>
  <c r="BF402" i="2"/>
  <c r="BF432" i="2"/>
  <c r="BF455" i="2"/>
  <c r="BF476" i="2"/>
  <c r="BF483" i="2"/>
  <c r="BF528" i="2"/>
  <c r="BF536" i="2"/>
  <c r="BF548" i="2"/>
  <c r="BF658" i="2"/>
  <c r="BF702" i="2"/>
  <c r="BF770" i="2"/>
  <c r="BF800" i="2"/>
  <c r="BF823" i="2"/>
  <c r="BF849" i="2"/>
  <c r="BF874" i="2"/>
  <c r="BF910" i="2"/>
  <c r="BF916" i="2"/>
  <c r="BF922" i="2"/>
  <c r="BF925" i="2"/>
  <c r="BF1034" i="2"/>
  <c r="BF1040" i="2"/>
  <c r="BF1236" i="2"/>
  <c r="F39" i="12"/>
  <c r="BB68" i="1" s="1"/>
  <c r="F38" i="18"/>
  <c r="BC75" i="1" s="1"/>
  <c r="F38" i="20"/>
  <c r="BC77" i="1"/>
  <c r="F37" i="22"/>
  <c r="BB79" i="1" s="1"/>
  <c r="F41" i="2"/>
  <c r="BD57" i="1"/>
  <c r="F41" i="10"/>
  <c r="BD66" i="1" s="1"/>
  <c r="F41" i="11"/>
  <c r="BD67" i="1" s="1"/>
  <c r="J37" i="13"/>
  <c r="AV69" i="1" s="1"/>
  <c r="F37" i="21"/>
  <c r="BB78" i="1"/>
  <c r="J37" i="7"/>
  <c r="AV63" i="1" s="1"/>
  <c r="F39" i="9"/>
  <c r="BB65" i="1"/>
  <c r="F35" i="21"/>
  <c r="AZ78" i="1" s="1"/>
  <c r="F39" i="2"/>
  <c r="BB57" i="1" s="1"/>
  <c r="F40" i="3"/>
  <c r="BC58" i="1" s="1"/>
  <c r="F39" i="4"/>
  <c r="BB59" i="1"/>
  <c r="F40" i="9"/>
  <c r="BC65" i="1" s="1"/>
  <c r="F37" i="9"/>
  <c r="AZ65" i="1"/>
  <c r="F40" i="10"/>
  <c r="BC66" i="1" s="1"/>
  <c r="F37" i="11"/>
  <c r="AZ67" i="1" s="1"/>
  <c r="F37" i="13"/>
  <c r="AZ69" i="1" s="1"/>
  <c r="J35" i="19"/>
  <c r="AV76" i="1"/>
  <c r="F41" i="12"/>
  <c r="BD68" i="1" s="1"/>
  <c r="F37" i="15"/>
  <c r="BB72" i="1"/>
  <c r="F35" i="16"/>
  <c r="AZ73" i="1" s="1"/>
  <c r="J35" i="17"/>
  <c r="AV74" i="1" s="1"/>
  <c r="J37" i="9"/>
  <c r="AV65" i="1" s="1"/>
  <c r="F39" i="18"/>
  <c r="BD75" i="1"/>
  <c r="F38" i="21"/>
  <c r="BC78" i="1" s="1"/>
  <c r="F35" i="22"/>
  <c r="AZ79" i="1"/>
  <c r="J37" i="3"/>
  <c r="AV58" i="1" s="1"/>
  <c r="F40" i="4"/>
  <c r="BC59" i="1" s="1"/>
  <c r="J37" i="6"/>
  <c r="AV61" i="1" s="1"/>
  <c r="F35" i="14"/>
  <c r="AZ71" i="1"/>
  <c r="F37" i="18"/>
  <c r="BB75" i="1" s="1"/>
  <c r="F39" i="20"/>
  <c r="BD77" i="1"/>
  <c r="F40" i="8"/>
  <c r="BC64" i="1" s="1"/>
  <c r="F39" i="19"/>
  <c r="BD76" i="1" s="1"/>
  <c r="F41" i="6"/>
  <c r="BD61" i="1" s="1"/>
  <c r="F41" i="7"/>
  <c r="BD63" i="1"/>
  <c r="F39" i="10"/>
  <c r="BB66" i="1" s="1"/>
  <c r="J37" i="11"/>
  <c r="AV67" i="1"/>
  <c r="F39" i="13"/>
  <c r="BB69" i="1" s="1"/>
  <c r="F39" i="17"/>
  <c r="BD74" i="1" s="1"/>
  <c r="J35" i="15"/>
  <c r="AV72" i="1" s="1"/>
  <c r="F35" i="15"/>
  <c r="AZ72" i="1"/>
  <c r="J35" i="16"/>
  <c r="AV73" i="1" s="1"/>
  <c r="F35" i="17"/>
  <c r="AZ74" i="1"/>
  <c r="F40" i="7"/>
  <c r="BC63" i="1" s="1"/>
  <c r="F41" i="3"/>
  <c r="BD58" i="1" s="1"/>
  <c r="F37" i="4"/>
  <c r="AZ59" i="1" s="1"/>
  <c r="F40" i="6"/>
  <c r="BC61" i="1"/>
  <c r="F37" i="12"/>
  <c r="AZ68" i="1" s="1"/>
  <c r="J35" i="18"/>
  <c r="AV75" i="1"/>
  <c r="F39" i="21"/>
  <c r="BD78" i="1" s="1"/>
  <c r="F37" i="6"/>
  <c r="AZ61" i="1" s="1"/>
  <c r="F39" i="7"/>
  <c r="BB63" i="1" s="1"/>
  <c r="J35" i="20"/>
  <c r="AV77" i="1"/>
  <c r="J35" i="21"/>
  <c r="AV78" i="1" s="1"/>
  <c r="F37" i="2"/>
  <c r="AZ57" i="1"/>
  <c r="F37" i="10"/>
  <c r="AZ66" i="1" s="1"/>
  <c r="F39" i="11"/>
  <c r="BB67" i="1" s="1"/>
  <c r="F39" i="14"/>
  <c r="BD71" i="1" s="1"/>
  <c r="F38" i="19"/>
  <c r="BC76" i="1"/>
  <c r="F40" i="12"/>
  <c r="BC68" i="1" s="1"/>
  <c r="F35" i="20"/>
  <c r="AZ77" i="1"/>
  <c r="F39" i="3"/>
  <c r="BB58" i="1" s="1"/>
  <c r="F41" i="4"/>
  <c r="BD59" i="1" s="1"/>
  <c r="J37" i="5"/>
  <c r="AV60" i="1" s="1"/>
  <c r="F39" i="8"/>
  <c r="BB64" i="1"/>
  <c r="F35" i="19"/>
  <c r="AZ76" i="1" s="1"/>
  <c r="J37" i="2"/>
  <c r="AV57" i="1" s="1"/>
  <c r="J37" i="12"/>
  <c r="AV68" i="1" s="1"/>
  <c r="F37" i="14"/>
  <c r="BB71" i="1" s="1"/>
  <c r="F39" i="5"/>
  <c r="BB60" i="1" s="1"/>
  <c r="F38" i="14"/>
  <c r="BC71" i="1" s="1"/>
  <c r="F41" i="5"/>
  <c r="BD60" i="1" s="1"/>
  <c r="F41" i="13"/>
  <c r="BD69" i="1"/>
  <c r="F39" i="15"/>
  <c r="BD72" i="1" s="1"/>
  <c r="F38" i="15"/>
  <c r="BC72" i="1" s="1"/>
  <c r="F38" i="16"/>
  <c r="BC73" i="1" s="1"/>
  <c r="F37" i="16"/>
  <c r="BB73" i="1"/>
  <c r="F35" i="18"/>
  <c r="AZ75" i="1" s="1"/>
  <c r="F39" i="22"/>
  <c r="BD79" i="1"/>
  <c r="F40" i="5"/>
  <c r="BC60" i="1" s="1"/>
  <c r="F37" i="19"/>
  <c r="BB76" i="1" s="1"/>
  <c r="AS55" i="1"/>
  <c r="AS54" i="1" s="1"/>
  <c r="F37" i="3"/>
  <c r="AZ58" i="1"/>
  <c r="J37" i="4"/>
  <c r="AV59" i="1" s="1"/>
  <c r="J37" i="8"/>
  <c r="AV64" i="1" s="1"/>
  <c r="F37" i="20"/>
  <c r="BB77" i="1" s="1"/>
  <c r="F39" i="6"/>
  <c r="BB61" i="1" s="1"/>
  <c r="F37" i="8"/>
  <c r="AZ64" i="1" s="1"/>
  <c r="F41" i="9"/>
  <c r="BD65" i="1" s="1"/>
  <c r="F37" i="7"/>
  <c r="AZ63" i="1" s="1"/>
  <c r="F37" i="5"/>
  <c r="AZ60" i="1" s="1"/>
  <c r="F41" i="8"/>
  <c r="BD64" i="1" s="1"/>
  <c r="J37" i="10"/>
  <c r="AV66" i="1" s="1"/>
  <c r="F40" i="11"/>
  <c r="BC67" i="1" s="1"/>
  <c r="F40" i="13"/>
  <c r="BC69" i="1"/>
  <c r="J35" i="22"/>
  <c r="AV79" i="1" s="1"/>
  <c r="F40" i="2"/>
  <c r="BC57" i="1" s="1"/>
  <c r="F39" i="16"/>
  <c r="BD73" i="1" s="1"/>
  <c r="F37" i="17"/>
  <c r="BB74" i="1" s="1"/>
  <c r="J35" i="14"/>
  <c r="AV71" i="1" s="1"/>
  <c r="F38" i="17"/>
  <c r="BC74" i="1" s="1"/>
  <c r="F38" i="22"/>
  <c r="BC79" i="1" s="1"/>
  <c r="BK110" i="11" l="1"/>
  <c r="J110" i="11" s="1"/>
  <c r="J70" i="11" s="1"/>
  <c r="BK107" i="3"/>
  <c r="J107" i="3" s="1"/>
  <c r="J69" i="3" s="1"/>
  <c r="J95" i="18"/>
  <c r="J65" i="18" s="1"/>
  <c r="J138" i="19"/>
  <c r="J67" i="19" s="1"/>
  <c r="J331" i="9"/>
  <c r="J72" i="9" s="1"/>
  <c r="BK686" i="9"/>
  <c r="J686" i="9" s="1"/>
  <c r="J81" i="9" s="1"/>
  <c r="BK95" i="13"/>
  <c r="J95" i="13" s="1"/>
  <c r="J68" i="13" s="1"/>
  <c r="BK139" i="8"/>
  <c r="J139" i="8" s="1"/>
  <c r="J72" i="8" s="1"/>
  <c r="BK352" i="7"/>
  <c r="J352" i="7" s="1"/>
  <c r="J75" i="7" s="1"/>
  <c r="BK790" i="14"/>
  <c r="J790" i="14" s="1"/>
  <c r="J81" i="14" s="1"/>
  <c r="R100" i="12"/>
  <c r="R99" i="12"/>
  <c r="BK101" i="16"/>
  <c r="T100" i="12"/>
  <c r="T99" i="12"/>
  <c r="T266" i="16"/>
  <c r="R790" i="14"/>
  <c r="T101" i="16"/>
  <c r="T100" i="16"/>
  <c r="P123" i="9"/>
  <c r="P104" i="18"/>
  <c r="P93" i="18" s="1"/>
  <c r="AU75" i="1" s="1"/>
  <c r="BK107" i="10"/>
  <c r="J107" i="10" s="1"/>
  <c r="J69" i="10" s="1"/>
  <c r="T110" i="7"/>
  <c r="T118" i="15"/>
  <c r="T96" i="15" s="1"/>
  <c r="T110" i="11"/>
  <c r="T99" i="11"/>
  <c r="BK202" i="3"/>
  <c r="J202" i="3" s="1"/>
  <c r="J77" i="3" s="1"/>
  <c r="P100" i="5"/>
  <c r="P99" i="5"/>
  <c r="AU60" i="1" s="1"/>
  <c r="P110" i="11"/>
  <c r="P99" i="11"/>
  <c r="AU67" i="1"/>
  <c r="P118" i="2"/>
  <c r="R110" i="11"/>
  <c r="R99" i="11"/>
  <c r="T92" i="21"/>
  <c r="R107" i="17"/>
  <c r="R118" i="15"/>
  <c r="R96" i="15"/>
  <c r="P790" i="14"/>
  <c r="P120" i="14" s="1"/>
  <c r="AU71" i="1" s="1"/>
  <c r="R110" i="4"/>
  <c r="R99" i="4"/>
  <c r="R485" i="2"/>
  <c r="R266" i="16"/>
  <c r="T790" i="14"/>
  <c r="R202" i="10"/>
  <c r="P139" i="8"/>
  <c r="R107" i="10"/>
  <c r="R106" i="10" s="1"/>
  <c r="R105" i="10" s="1"/>
  <c r="R121" i="14"/>
  <c r="R120" i="14" s="1"/>
  <c r="T202" i="10"/>
  <c r="R118" i="2"/>
  <c r="R117" i="2"/>
  <c r="P107" i="17"/>
  <c r="P100" i="12"/>
  <c r="P99" i="12"/>
  <c r="AU68" i="1"/>
  <c r="R686" i="9"/>
  <c r="R123" i="9"/>
  <c r="R122" i="9" s="1"/>
  <c r="R100" i="5"/>
  <c r="R99" i="5" s="1"/>
  <c r="T123" i="9"/>
  <c r="P107" i="3"/>
  <c r="P106" i="3"/>
  <c r="P105" i="3"/>
  <c r="AU58" i="1" s="1"/>
  <c r="T104" i="18"/>
  <c r="T93" i="18"/>
  <c r="T121" i="14"/>
  <c r="T120" i="14" s="1"/>
  <c r="R104" i="18"/>
  <c r="R93" i="18"/>
  <c r="T234" i="17"/>
  <c r="T106" i="17" s="1"/>
  <c r="T105" i="17" s="1"/>
  <c r="P92" i="21"/>
  <c r="AU78" i="1"/>
  <c r="R352" i="7"/>
  <c r="P234" i="17"/>
  <c r="T110" i="4"/>
  <c r="T99" i="4"/>
  <c r="R107" i="3"/>
  <c r="T485" i="2"/>
  <c r="P106" i="8"/>
  <c r="T92" i="19"/>
  <c r="T91" i="19" s="1"/>
  <c r="T686" i="9"/>
  <c r="T107" i="3"/>
  <c r="T106" i="3"/>
  <c r="T105" i="3" s="1"/>
  <c r="BK121" i="14"/>
  <c r="J121" i="14"/>
  <c r="J64" i="14"/>
  <c r="P485" i="2"/>
  <c r="R139" i="8"/>
  <c r="R105" i="8"/>
  <c r="R234" i="17"/>
  <c r="P121" i="14"/>
  <c r="T106" i="8"/>
  <c r="R101" i="16"/>
  <c r="R100" i="16"/>
  <c r="T118" i="2"/>
  <c r="T117" i="2"/>
  <c r="T139" i="8"/>
  <c r="T105" i="8" s="1"/>
  <c r="P266" i="16"/>
  <c r="P100" i="16" s="1"/>
  <c r="AU73" i="1" s="1"/>
  <c r="BK234" i="17"/>
  <c r="J234" i="17"/>
  <c r="J79" i="17"/>
  <c r="P118" i="15"/>
  <c r="P96" i="15"/>
  <c r="AU72" i="1"/>
  <c r="P686" i="9"/>
  <c r="R110" i="7"/>
  <c r="R109" i="7" s="1"/>
  <c r="T100" i="5"/>
  <c r="T99" i="5" s="1"/>
  <c r="R202" i="3"/>
  <c r="P92" i="19"/>
  <c r="P91" i="19"/>
  <c r="AU76" i="1"/>
  <c r="P202" i="10"/>
  <c r="P106" i="10"/>
  <c r="P105" i="10"/>
  <c r="AU66" i="1"/>
  <c r="T107" i="10"/>
  <c r="T352" i="7"/>
  <c r="BK485" i="2"/>
  <c r="BK117" i="2" s="1"/>
  <c r="J117" i="2" s="1"/>
  <c r="J34" i="2" s="1"/>
  <c r="AG57" i="1" s="1"/>
  <c r="BK106" i="8"/>
  <c r="J106" i="8"/>
  <c r="J68" i="8"/>
  <c r="BK100" i="12"/>
  <c r="J100" i="12"/>
  <c r="J68" i="12"/>
  <c r="BK202" i="10"/>
  <c r="J202" i="10" s="1"/>
  <c r="J77" i="10" s="1"/>
  <c r="BK104" i="18"/>
  <c r="BK93" i="18" s="1"/>
  <c r="J93" i="18" s="1"/>
  <c r="J32" i="18" s="1"/>
  <c r="AG75" i="1" s="1"/>
  <c r="BK100" i="5"/>
  <c r="BK99" i="5"/>
  <c r="J99" i="5"/>
  <c r="J34" i="5" s="1"/>
  <c r="AG60" i="1" s="1"/>
  <c r="BK97" i="15"/>
  <c r="J97" i="15"/>
  <c r="J64" i="15"/>
  <c r="BK266" i="16"/>
  <c r="J266" i="16" s="1"/>
  <c r="J71" i="16" s="1"/>
  <c r="BK107" i="17"/>
  <c r="BK106" i="17" s="1"/>
  <c r="J106" i="17" s="1"/>
  <c r="J64" i="17" s="1"/>
  <c r="J87" i="22"/>
  <c r="J64" i="22"/>
  <c r="BK92" i="21"/>
  <c r="J92" i="21"/>
  <c r="J32" i="21" s="1"/>
  <c r="AG78" i="1" s="1"/>
  <c r="J109" i="21"/>
  <c r="J67" i="21"/>
  <c r="BK88" i="20"/>
  <c r="J88" i="20" s="1"/>
  <c r="J63" i="20" s="1"/>
  <c r="BK91" i="19"/>
  <c r="J91" i="19" s="1"/>
  <c r="J32" i="19" s="1"/>
  <c r="AG76" i="1" s="1"/>
  <c r="BK96" i="15"/>
  <c r="J96" i="15" s="1"/>
  <c r="J63" i="15" s="1"/>
  <c r="BK94" i="13"/>
  <c r="J94" i="13"/>
  <c r="J67" i="13" s="1"/>
  <c r="BK99" i="11"/>
  <c r="J99" i="11"/>
  <c r="J34" i="11" s="1"/>
  <c r="AG67" i="1" s="1"/>
  <c r="BK122" i="9"/>
  <c r="J122" i="9" s="1"/>
  <c r="J34" i="9" s="1"/>
  <c r="AG65" i="1" s="1"/>
  <c r="BK94" i="6"/>
  <c r="J94" i="6" s="1"/>
  <c r="J34" i="6" s="1"/>
  <c r="AG61" i="1" s="1"/>
  <c r="BK99" i="4"/>
  <c r="J99" i="4"/>
  <c r="J67" i="4"/>
  <c r="F38" i="4"/>
  <c r="BA59" i="1"/>
  <c r="J36" i="22"/>
  <c r="AW79" i="1"/>
  <c r="AT79" i="1"/>
  <c r="J38" i="2"/>
  <c r="AW57" i="1" s="1"/>
  <c r="AT57" i="1" s="1"/>
  <c r="J38" i="3"/>
  <c r="AW58" i="1"/>
  <c r="AT58" i="1"/>
  <c r="BB62" i="1"/>
  <c r="AX62" i="1"/>
  <c r="J36" i="19"/>
  <c r="AW76" i="1" s="1"/>
  <c r="AT76" i="1" s="1"/>
  <c r="BD62" i="1"/>
  <c r="AZ62" i="1"/>
  <c r="AV62" i="1"/>
  <c r="J36" i="14"/>
  <c r="AW71" i="1"/>
  <c r="AT71" i="1"/>
  <c r="J38" i="8"/>
  <c r="AW64" i="1" s="1"/>
  <c r="AT64" i="1" s="1"/>
  <c r="J38" i="11"/>
  <c r="AW67" i="1" s="1"/>
  <c r="AT67" i="1" s="1"/>
  <c r="J36" i="15"/>
  <c r="AW72" i="1"/>
  <c r="AT72" i="1"/>
  <c r="F36" i="17"/>
  <c r="BA74" i="1" s="1"/>
  <c r="J38" i="5"/>
  <c r="AW60" i="1"/>
  <c r="AT60" i="1"/>
  <c r="F38" i="9"/>
  <c r="BA65" i="1"/>
  <c r="F38" i="11"/>
  <c r="BA67" i="1"/>
  <c r="F36" i="15"/>
  <c r="BA72" i="1"/>
  <c r="J36" i="17"/>
  <c r="AW74" i="1" s="1"/>
  <c r="AT74" i="1" s="1"/>
  <c r="F36" i="21"/>
  <c r="BA78" i="1" s="1"/>
  <c r="F38" i="3"/>
  <c r="BA58" i="1" s="1"/>
  <c r="BC62" i="1"/>
  <c r="AY62" i="1" s="1"/>
  <c r="F36" i="18"/>
  <c r="BA75" i="1" s="1"/>
  <c r="F36" i="22"/>
  <c r="BA79" i="1"/>
  <c r="J38" i="10"/>
  <c r="AW66" i="1" s="1"/>
  <c r="AT66" i="1" s="1"/>
  <c r="F38" i="12"/>
  <c r="BA68" i="1"/>
  <c r="F36" i="16"/>
  <c r="BA73" i="1"/>
  <c r="BB70" i="1"/>
  <c r="AX70" i="1"/>
  <c r="BC70" i="1"/>
  <c r="AY70" i="1" s="1"/>
  <c r="J38" i="4"/>
  <c r="AW59" i="1"/>
  <c r="AT59" i="1" s="1"/>
  <c r="F38" i="8"/>
  <c r="BA64" i="1" s="1"/>
  <c r="J36" i="18"/>
  <c r="AW75" i="1" s="1"/>
  <c r="AT75" i="1" s="1"/>
  <c r="J36" i="21"/>
  <c r="AW78" i="1"/>
  <c r="AT78" i="1" s="1"/>
  <c r="J38" i="12"/>
  <c r="AW68" i="1" s="1"/>
  <c r="AT68" i="1" s="1"/>
  <c r="J36" i="16"/>
  <c r="AW73" i="1"/>
  <c r="AT73" i="1"/>
  <c r="AZ70" i="1"/>
  <c r="AV70" i="1"/>
  <c r="F38" i="6"/>
  <c r="BA61" i="1" s="1"/>
  <c r="F38" i="7"/>
  <c r="BA63" i="1"/>
  <c r="J38" i="9"/>
  <c r="AW65" i="1" s="1"/>
  <c r="AT65" i="1" s="1"/>
  <c r="F36" i="20"/>
  <c r="BA77" i="1"/>
  <c r="F36" i="19"/>
  <c r="BA76" i="1"/>
  <c r="AZ56" i="1"/>
  <c r="J38" i="6"/>
  <c r="AW61" i="1"/>
  <c r="AT61" i="1"/>
  <c r="J36" i="20"/>
  <c r="AW77" i="1"/>
  <c r="AT77" i="1"/>
  <c r="J32" i="22"/>
  <c r="AG79" i="1"/>
  <c r="BD56" i="1"/>
  <c r="F38" i="10"/>
  <c r="BA66" i="1"/>
  <c r="F38" i="13"/>
  <c r="BA69" i="1" s="1"/>
  <c r="F36" i="14"/>
  <c r="BA71" i="1" s="1"/>
  <c r="F38" i="5"/>
  <c r="BA60" i="1"/>
  <c r="J38" i="13"/>
  <c r="AW69" i="1" s="1"/>
  <c r="AT69" i="1" s="1"/>
  <c r="F38" i="2"/>
  <c r="BA57" i="1" s="1"/>
  <c r="BD70" i="1"/>
  <c r="BC56" i="1"/>
  <c r="BB56" i="1"/>
  <c r="J38" i="7"/>
  <c r="AW63" i="1"/>
  <c r="AT63" i="1"/>
  <c r="BK106" i="3" l="1"/>
  <c r="BK105" i="3" s="1"/>
  <c r="J105" i="3" s="1"/>
  <c r="J67" i="3" s="1"/>
  <c r="J104" i="18"/>
  <c r="J66" i="18" s="1"/>
  <c r="J485" i="2"/>
  <c r="J78" i="2" s="1"/>
  <c r="BK109" i="7"/>
  <c r="J109" i="7" s="1"/>
  <c r="J34" i="7" s="1"/>
  <c r="AG63" i="1" s="1"/>
  <c r="AN63" i="1" s="1"/>
  <c r="T106" i="10"/>
  <c r="T105" i="10"/>
  <c r="T122" i="9"/>
  <c r="P117" i="2"/>
  <c r="AU57" i="1"/>
  <c r="AU56" i="1" s="1"/>
  <c r="R106" i="17"/>
  <c r="R105" i="17" s="1"/>
  <c r="BK100" i="16"/>
  <c r="J100" i="16"/>
  <c r="J63" i="16" s="1"/>
  <c r="R106" i="3"/>
  <c r="R105" i="3"/>
  <c r="P106" i="17"/>
  <c r="P105" i="17"/>
  <c r="AU74" i="1"/>
  <c r="AU70" i="1" s="1"/>
  <c r="P105" i="8"/>
  <c r="AU64" i="1"/>
  <c r="T109" i="7"/>
  <c r="P122" i="9"/>
  <c r="AU65" i="1"/>
  <c r="BK120" i="14"/>
  <c r="J120" i="14" s="1"/>
  <c r="J63" i="14" s="1"/>
  <c r="J67" i="5"/>
  <c r="J101" i="16"/>
  <c r="J64" i="16"/>
  <c r="BK105" i="17"/>
  <c r="J105" i="17" s="1"/>
  <c r="J63" i="17" s="1"/>
  <c r="J107" i="17"/>
  <c r="J65" i="17" s="1"/>
  <c r="J100" i="5"/>
  <c r="J68" i="5"/>
  <c r="BK106" i="10"/>
  <c r="J106" i="10"/>
  <c r="J68" i="10"/>
  <c r="BK99" i="12"/>
  <c r="J99" i="12"/>
  <c r="BK105" i="8"/>
  <c r="J105" i="8" s="1"/>
  <c r="J67" i="8" s="1"/>
  <c r="AN78" i="1"/>
  <c r="J63" i="21"/>
  <c r="J41" i="22"/>
  <c r="J41" i="21"/>
  <c r="AN76" i="1"/>
  <c r="J63" i="19"/>
  <c r="AN75" i="1"/>
  <c r="J63" i="18"/>
  <c r="J41" i="19"/>
  <c r="J41" i="18"/>
  <c r="AN67" i="1"/>
  <c r="J67" i="11"/>
  <c r="J43" i="11"/>
  <c r="AN65" i="1"/>
  <c r="J67" i="9"/>
  <c r="J43" i="9"/>
  <c r="AN61" i="1"/>
  <c r="J67" i="6"/>
  <c r="J43" i="7"/>
  <c r="J43" i="6"/>
  <c r="J43" i="5"/>
  <c r="J106" i="3"/>
  <c r="J68" i="3"/>
  <c r="AN57" i="1"/>
  <c r="J67" i="2"/>
  <c r="J43" i="2"/>
  <c r="AN79" i="1"/>
  <c r="AN60" i="1"/>
  <c r="J34" i="3"/>
  <c r="AG58" i="1"/>
  <c r="AN58" i="1"/>
  <c r="J34" i="13"/>
  <c r="AG69" i="1"/>
  <c r="AN69" i="1"/>
  <c r="J32" i="20"/>
  <c r="AG77" i="1"/>
  <c r="AN77" i="1"/>
  <c r="BA62" i="1"/>
  <c r="AW62" i="1"/>
  <c r="AT62" i="1"/>
  <c r="BA56" i="1"/>
  <c r="AW56" i="1"/>
  <c r="BA70" i="1"/>
  <c r="AW70" i="1" s="1"/>
  <c r="AT70" i="1" s="1"/>
  <c r="J32" i="15"/>
  <c r="AG72" i="1"/>
  <c r="AN72" i="1"/>
  <c r="AX56" i="1"/>
  <c r="J34" i="4"/>
  <c r="AG59" i="1"/>
  <c r="AN59" i="1"/>
  <c r="AY56" i="1"/>
  <c r="AV56" i="1"/>
  <c r="BD55" i="1"/>
  <c r="BB55" i="1"/>
  <c r="AX55" i="1"/>
  <c r="J34" i="12"/>
  <c r="AG68" i="1"/>
  <c r="BC55" i="1"/>
  <c r="AZ55" i="1"/>
  <c r="AV55" i="1"/>
  <c r="J67" i="7" l="1"/>
  <c r="J43" i="12"/>
  <c r="BK105" i="10"/>
  <c r="J105" i="10"/>
  <c r="J67" i="10"/>
  <c r="J67" i="12"/>
  <c r="J41" i="20"/>
  <c r="J41" i="15"/>
  <c r="J43" i="13"/>
  <c r="J43" i="4"/>
  <c r="J43" i="3"/>
  <c r="AN68" i="1"/>
  <c r="J32" i="14"/>
  <c r="AG71" i="1" s="1"/>
  <c r="AN71" i="1" s="1"/>
  <c r="BD54" i="1"/>
  <c r="W33" i="1"/>
  <c r="AZ54" i="1"/>
  <c r="W29" i="1"/>
  <c r="AT56" i="1"/>
  <c r="BC54" i="1"/>
  <c r="AY54" i="1" s="1"/>
  <c r="AU62" i="1"/>
  <c r="BA55" i="1"/>
  <c r="AW55" i="1"/>
  <c r="AT55" i="1" s="1"/>
  <c r="AG56" i="1"/>
  <c r="J32" i="16"/>
  <c r="AG73" i="1" s="1"/>
  <c r="J32" i="17"/>
  <c r="AG74" i="1"/>
  <c r="AN74" i="1"/>
  <c r="J34" i="8"/>
  <c r="AG64" i="1"/>
  <c r="BB54" i="1"/>
  <c r="AX54" i="1"/>
  <c r="AY55" i="1"/>
  <c r="J41" i="16" l="1"/>
  <c r="J41" i="17"/>
  <c r="J41" i="14"/>
  <c r="J43" i="8"/>
  <c r="AN56" i="1"/>
  <c r="AN64" i="1"/>
  <c r="AN73" i="1"/>
  <c r="AG70" i="1"/>
  <c r="J34" i="10"/>
  <c r="AG66" i="1"/>
  <c r="AN66" i="1"/>
  <c r="AU55" i="1"/>
  <c r="AU54" i="1" s="1"/>
  <c r="W32" i="1"/>
  <c r="W31" i="1"/>
  <c r="AV54" i="1"/>
  <c r="AK29" i="1"/>
  <c r="BA54" i="1"/>
  <c r="W30" i="1"/>
  <c r="AN70" i="1" l="1"/>
  <c r="J43" i="10"/>
  <c r="AG62" i="1"/>
  <c r="AG55" i="1"/>
  <c r="AG54" i="1" s="1"/>
  <c r="AK26" i="1" s="1"/>
  <c r="AW54" i="1"/>
  <c r="AK30" i="1" s="1"/>
  <c r="AK35" i="1" l="1"/>
  <c r="AN55" i="1"/>
  <c r="AN62" i="1"/>
  <c r="AT54" i="1"/>
  <c r="AN54" i="1" l="1"/>
</calcChain>
</file>

<file path=xl/sharedStrings.xml><?xml version="1.0" encoding="utf-8"?>
<sst xmlns="http://schemas.openxmlformats.org/spreadsheetml/2006/main" count="76318" uniqueCount="7861">
  <si>
    <t>Export Komplet</t>
  </si>
  <si>
    <t>VZ</t>
  </si>
  <si>
    <t>2.0</t>
  </si>
  <si>
    <t>ZAMOK</t>
  </si>
  <si>
    <t>False</t>
  </si>
  <si>
    <t>{3cb30479-f3dd-4505-9713-e2e0611d3d47}</t>
  </si>
  <si>
    <t>0,01</t>
  </si>
  <si>
    <t>21</t>
  </si>
  <si>
    <t>12</t>
  </si>
  <si>
    <t>REKAPITULACE STAVBY</t>
  </si>
  <si>
    <t>v ---  níže se nacházejí doplnkové a pomocné údaje k sestavám  --- v</t>
  </si>
  <si>
    <t>Návod na vyplnění</t>
  </si>
  <si>
    <t>0,001</t>
  </si>
  <si>
    <t>Kód:</t>
  </si>
  <si>
    <t>2025/041</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</si>
  <si>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</si>
  <si>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</si>
  <si>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Lovosice - startovací bydlení</t>
  </si>
  <si>
    <t>KSO:</t>
  </si>
  <si>
    <t/>
  </si>
  <si>
    <t>CC-CZ:</t>
  </si>
  <si>
    <t>Místo:</t>
  </si>
  <si>
    <t>Nádražní ulice č.p.805, 410 30, Lovosice</t>
  </si>
  <si>
    <t>Datum:</t>
  </si>
  <si>
    <t>23. 4. 2025</t>
  </si>
  <si>
    <t>Zadavatel:</t>
  </si>
  <si>
    <t>IČ:</t>
  </si>
  <si>
    <t>00263991</t>
  </si>
  <si>
    <t>Město Lovosice</t>
  </si>
  <si>
    <t>DIČ:</t>
  </si>
  <si>
    <t>CZ00263991</t>
  </si>
  <si>
    <t>Účastník:</t>
  </si>
  <si>
    <t>Vyplň údaj</t>
  </si>
  <si>
    <t>Projektant:</t>
  </si>
  <si>
    <t>27245918</t>
  </si>
  <si>
    <t>APREA s.r.o.</t>
  </si>
  <si>
    <t>CZ27245918</t>
  </si>
  <si>
    <t>True</t>
  </si>
  <si>
    <t>Zpracovatel:</t>
  </si>
  <si>
    <t>Kateřina Bačová</t>
  </si>
  <si>
    <t>Poznámka: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</si>
  <si>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SOUČÁSTÍ ROZPOČTU JE PROJEKTOVÁ DOKUMENTACE_x000D_
_x000D_
_x000D_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</si>
  <si>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</si>
  <si>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</si>
  <si>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</si>
  <si>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</si>
  <si>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</si>
  <si>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</si>
  <si>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</si>
  <si>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</si>
  <si>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</si>
  <si>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</si>
  <si>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</si>
  <si>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</si>
  <si>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</si>
  <si>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</si>
  <si>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</si>
  <si>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</si>
  <si>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</si>
  <si>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</si>
  <si>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</si>
  <si>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</si>
  <si>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</si>
  <si>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</si>
  <si>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</si>
  <si>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</si>
  <si>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</si>
  <si>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</si>
  <si>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</si>
  <si>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</si>
  <si>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</si>
  <si>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</si>
  <si>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</si>
  <si>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</si>
  <si>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</si>
  <si>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</si>
  <si>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</si>
  <si>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</si>
  <si>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</si>
  <si>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</si>
  <si>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A</t>
  </si>
  <si>
    <t>Uznatelné</t>
  </si>
  <si>
    <t>STA</t>
  </si>
  <si>
    <t>1</t>
  </si>
  <si>
    <t>{b022336e-3dec-4144-ac28-00e739ef78a4}</t>
  </si>
  <si>
    <t>01</t>
  </si>
  <si>
    <t>Byty A, C, D, F, G, J, K, L, M, N, Q, S, T.</t>
  </si>
  <si>
    <t>Soupis</t>
  </si>
  <si>
    <t>2</t>
  </si>
  <si>
    <t>{e656f953-6ae9-4da0-9016-bb5e1a7380f8}</t>
  </si>
  <si>
    <t>/</t>
  </si>
  <si>
    <t>Stavební část</t>
  </si>
  <si>
    <t>3</t>
  </si>
  <si>
    <t>{9df80299-5d56-4991-b3bf-9be74a9179ab}</t>
  </si>
  <si>
    <t>02</t>
  </si>
  <si>
    <t>Elektroistalace - byty</t>
  </si>
  <si>
    <t>{8529f129-7d31-4b20-a85e-9b863f72f370}</t>
  </si>
  <si>
    <t>03</t>
  </si>
  <si>
    <t>Vytápění</t>
  </si>
  <si>
    <t>{a2fdda45-6d0d-4872-8777-91d2f2a90ad4}</t>
  </si>
  <si>
    <t>04</t>
  </si>
  <si>
    <t>Zdravotechnika</t>
  </si>
  <si>
    <t>{de7143d1-8338-4d0e-9bc7-ad8fe9a0bb34}</t>
  </si>
  <si>
    <t>05</t>
  </si>
  <si>
    <t>Vzduchotechnika a klimatizace</t>
  </si>
  <si>
    <t>{e93d7eb7-e2a7-49d1-ae1e-e2c1219b3c3d}</t>
  </si>
  <si>
    <t xml:space="preserve">Společné prostory BD č.p. 1302 </t>
  </si>
  <si>
    <t>{0668e16f-167e-49bd-8173-1c883a2b18ff}</t>
  </si>
  <si>
    <t>Fasáda , okna a balkony</t>
  </si>
  <si>
    <t>{e0bf24a8-f8b7-48a2-aa9a-c66ce3752246}</t>
  </si>
  <si>
    <t>Střecha</t>
  </si>
  <si>
    <t>{406cd1d6-9bb2-42e3-9bb5-643fe860e5fc}</t>
  </si>
  <si>
    <t>Stavební část, vč.výtahu</t>
  </si>
  <si>
    <t>{1092897c-9601-41c5-a757-489855f0dd63}</t>
  </si>
  <si>
    <t>Elektroinstalace - společné prostory</t>
  </si>
  <si>
    <t>{5b76b66b-2bc1-48dd-ad18-a642dff9b179}</t>
  </si>
  <si>
    <t>{4493e347-cfa1-4aed-a0b8-8b7978600b73}</t>
  </si>
  <si>
    <t>06</t>
  </si>
  <si>
    <t>{c730a497-c946-4568-b0c1-e69db94248a8}</t>
  </si>
  <si>
    <t>07</t>
  </si>
  <si>
    <t>{cc30050d-ca1c-4d69-8d2b-301102e9d216}</t>
  </si>
  <si>
    <t>B</t>
  </si>
  <si>
    <t>Neuznatelné</t>
  </si>
  <si>
    <t>{a1ed5688-e3d8-4f81-b35c-32af3ddaee3e}</t>
  </si>
  <si>
    <t>{413ef18f-b0bd-4b05-be38-1192c0a92c71}</t>
  </si>
  <si>
    <t>{19324cda-4f01-4445-9455-c612222ac85c}</t>
  </si>
  <si>
    <t>Fasáda a okna</t>
  </si>
  <si>
    <t>{dbd749c3-b246-486d-bd13-89b1feb700cf}</t>
  </si>
  <si>
    <t>Elektroinatalace</t>
  </si>
  <si>
    <t>{30f1da14-de3c-411b-90f9-507867c32c99}</t>
  </si>
  <si>
    <t>{6e950da2-70df-417f-874d-94a459fe96f4}</t>
  </si>
  <si>
    <t>{7850fb5d-905f-4e75-b3d5-cfd99e87a1ae}</t>
  </si>
  <si>
    <t>{4e2cc234-9bbd-48b7-83ca-b3aee7c4d84a}</t>
  </si>
  <si>
    <t>08</t>
  </si>
  <si>
    <t>Plyn</t>
  </si>
  <si>
    <t>{1d12f617-646d-4d56-bbd9-a549b033c08f}</t>
  </si>
  <si>
    <t>09</t>
  </si>
  <si>
    <t>Vedlejší rozpočtové náklady</t>
  </si>
  <si>
    <t>{1f5d75d1-b810-43e4-968a-010038e1b81f}</t>
  </si>
  <si>
    <t>STOS</t>
  </si>
  <si>
    <t>Stávající stěny - NP</t>
  </si>
  <si>
    <t>m2</t>
  </si>
  <si>
    <t>551,207</t>
  </si>
  <si>
    <t>STR</t>
  </si>
  <si>
    <t>Strop - stávající omítky - NP</t>
  </si>
  <si>
    <t>327,2</t>
  </si>
  <si>
    <t>KRYCÍ LIST SOUPISU PRACÍ</t>
  </si>
  <si>
    <t>P001</t>
  </si>
  <si>
    <t>50,78</t>
  </si>
  <si>
    <t>P006</t>
  </si>
  <si>
    <t>Podlaha NP - keramická dlažba - ozn.P06</t>
  </si>
  <si>
    <t>41,08</t>
  </si>
  <si>
    <t>P006S</t>
  </si>
  <si>
    <t>Podlaha NP - keramická dlažba - ozn.P06 - sokl</t>
  </si>
  <si>
    <t>m</t>
  </si>
  <si>
    <t>52,292</t>
  </si>
  <si>
    <t>P015</t>
  </si>
  <si>
    <t>Podlaha 1.NP - keramická dlažba - ozn.P15</t>
  </si>
  <si>
    <t>4,46</t>
  </si>
  <si>
    <t>Objekt:</t>
  </si>
  <si>
    <t>P0015D</t>
  </si>
  <si>
    <t>Podlaha 1.NP - keramická dlaž - ozn.P15 - sokl</t>
  </si>
  <si>
    <t>4,69</t>
  </si>
  <si>
    <t>A - Uznatelné</t>
  </si>
  <si>
    <t>P014</t>
  </si>
  <si>
    <t>Keramická dlažba 1.NP - ozn.P14 - soiálky</t>
  </si>
  <si>
    <t>3,46</t>
  </si>
  <si>
    <t>Soupis:</t>
  </si>
  <si>
    <t>P014S</t>
  </si>
  <si>
    <t>Keramická dlažba 1.NP - ozn.P14 - soiálky - sokl</t>
  </si>
  <si>
    <t>7,18</t>
  </si>
  <si>
    <t>01 - Byty A, C, D, F, G, J, K, L, M, N, Q, S, T.</t>
  </si>
  <si>
    <t>P008</t>
  </si>
  <si>
    <t xml:space="preserve">Podlaha laminát 1.NP - ozn.P08  </t>
  </si>
  <si>
    <t>281,66</t>
  </si>
  <si>
    <t>Úroveň 3:</t>
  </si>
  <si>
    <t>P008S</t>
  </si>
  <si>
    <t>Podlaha laminát 1.NP - ozn.P08  - sokl</t>
  </si>
  <si>
    <t>305,034</t>
  </si>
  <si>
    <t>01 - Stavební část</t>
  </si>
  <si>
    <t>P007</t>
  </si>
  <si>
    <t>Podlaha NP - keramická dlažba - ozn.P07 - sociálky</t>
  </si>
  <si>
    <t>43,67</t>
  </si>
  <si>
    <t>P007S</t>
  </si>
  <si>
    <t>Podlaha NP - keramická dlažba - ozn.P07 - sokl</t>
  </si>
  <si>
    <t>88,366</t>
  </si>
  <si>
    <t>KO</t>
  </si>
  <si>
    <t>Keramické obklady NP</t>
  </si>
  <si>
    <t>242,166</t>
  </si>
  <si>
    <t>MALBA</t>
  </si>
  <si>
    <t>Malba</t>
  </si>
  <si>
    <t>1471,739</t>
  </si>
  <si>
    <t>REKAPITULACE ČLENĚNÍ SOUPISU PRACÍ</t>
  </si>
  <si>
    <t>Kód dílu - Popis</t>
  </si>
  <si>
    <t>Cena celkem [CZK]</t>
  </si>
  <si>
    <t>-1</t>
  </si>
  <si>
    <t>HSV - Práce a dodávky HSV</t>
  </si>
  <si>
    <t xml:space="preserve">    3 - Svislé a kompletní konstrukce</t>
  </si>
  <si>
    <t xml:space="preserve">    6 - Úpravy povrchů, podlahy a osazování výplní</t>
  </si>
  <si>
    <t xml:space="preserve">    61 - Úprava povrchů vnitřních</t>
  </si>
  <si>
    <t xml:space="preserve">    64 - Osazování výplní otvorů</t>
  </si>
  <si>
    <t xml:space="preserve">    94 - Lešení a stavební výtahy</t>
  </si>
  <si>
    <t xml:space="preserve">    95 - Dokončovací konstrukce a práce pozemních staveb</t>
  </si>
  <si>
    <t xml:space="preserve">    96 - Bourání konstrukcí</t>
  </si>
  <si>
    <t xml:space="preserve">    997 - Doprava suti a vybouraných hmot</t>
  </si>
  <si>
    <t xml:space="preserve">    998 - Přesun hmot</t>
  </si>
  <si>
    <t>PSV - Práce a dodávky PSV</t>
  </si>
  <si>
    <t xml:space="preserve">    713 - Izolace tepelné</t>
  </si>
  <si>
    <t xml:space="preserve">    721 - Zdravotechnika - vnitřní kanalizace</t>
  </si>
  <si>
    <t xml:space="preserve">    725 - Zdravotechnika - zařizovací předměty</t>
  </si>
  <si>
    <t xml:space="preserve">    733 - Ústřední vytápění - rozvodné potrubí</t>
  </si>
  <si>
    <t xml:space="preserve">    735 - Ústřední vytápění - otopná tělesa</t>
  </si>
  <si>
    <t xml:space="preserve">    763 - Konstrukce suché výstavby</t>
  </si>
  <si>
    <t xml:space="preserve">    766 - Konstrukce truhlářské</t>
  </si>
  <si>
    <t xml:space="preserve">    767 - Konstrukce zámečnické</t>
  </si>
  <si>
    <t xml:space="preserve">    771 - Podlahy z dlaždic</t>
  </si>
  <si>
    <t xml:space="preserve">    775 - Podlahy skládané</t>
  </si>
  <si>
    <t xml:space="preserve">    776 - Podlahy povlakové</t>
  </si>
  <si>
    <t xml:space="preserve">    781 - Dokončovací práce - obklady</t>
  </si>
  <si>
    <t xml:space="preserve">    782 - Dokončovací práce - obklady z kamene</t>
  </si>
  <si>
    <t xml:space="preserve">    784 - Dokončovací práce - malby a tapety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</si>
  <si>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</si>
  <si>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</si>
  <si>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</si>
  <si>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</si>
  <si>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</si>
  <si>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</si>
  <si>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</si>
  <si>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</si>
  <si>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</si>
  <si>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</si>
  <si>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</si>
  <si>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</si>
  <si>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</si>
  <si>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</si>
  <si>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</si>
  <si>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</si>
  <si>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</si>
  <si>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Svislé a kompletní konstrukce</t>
  </si>
  <si>
    <t>K</t>
  </si>
  <si>
    <t>310232035</t>
  </si>
  <si>
    <t>Zazdívka otvorů ve zdivu nadzákladovém děrovanými broušenými cihlami plochy přes 1 m2 do 4 m2 na tenkovrstvou maltu, tl. zdiva 240 mm</t>
  </si>
  <si>
    <t>CS ÚRS 2025 01</t>
  </si>
  <si>
    <t>4</t>
  </si>
  <si>
    <t>305677673</t>
  </si>
  <si>
    <t>Online PSC</t>
  </si>
  <si>
    <t>https://podminky.urs.cz/item/CS_URS_2025_01/310232035</t>
  </si>
  <si>
    <t>VV</t>
  </si>
  <si>
    <t>"1.NP"</t>
  </si>
  <si>
    <t>"114"(1,17+0,845)*2,40</t>
  </si>
  <si>
    <t>"137"1,55*2,40</t>
  </si>
  <si>
    <t>Mezisoučet</t>
  </si>
  <si>
    <t>"2.NP"</t>
  </si>
  <si>
    <t>"214"(1,17+0,845)*2,40</t>
  </si>
  <si>
    <t>"237"1,55*2,40</t>
  </si>
  <si>
    <t>"240"1,75*2,40</t>
  </si>
  <si>
    <t>"3.NP"</t>
  </si>
  <si>
    <t>"314"(1,17+0,845)*2,40</t>
  </si>
  <si>
    <t>"337"1,55*2,40</t>
  </si>
  <si>
    <t>"340"1,75*2,40</t>
  </si>
  <si>
    <t>Součet</t>
  </si>
  <si>
    <t>310232065</t>
  </si>
  <si>
    <t>Zazdívka otvorů ve zdivu nadzákladovém děrovanými broušenými cihlami plochy přes 1 m2 do 4 m2 na tenkovrstvou maltu, tl. zdiva 380 mm</t>
  </si>
  <si>
    <t>-89758501</t>
  </si>
  <si>
    <t>https://podminky.urs.cz/item/CS_URS_2025_01/310232065</t>
  </si>
  <si>
    <t>"112"0,785*2,40</t>
  </si>
  <si>
    <t>"136"0,80*2,40</t>
  </si>
  <si>
    <t>"212"0,785*2,40</t>
  </si>
  <si>
    <t>"232"0,25*2,40</t>
  </si>
  <si>
    <t>"235+238"1,45*2,40</t>
  </si>
  <si>
    <t>"312"0,785*2,40</t>
  </si>
  <si>
    <t>"335+338"1,45*2,40</t>
  </si>
  <si>
    <t>310232075</t>
  </si>
  <si>
    <t>Zazdívka otvorů ve zdivu nadzákladovém děrovanými broušenými cihlami plochy přes 1 m2 do 4 m2 na tenkovrstvou maltu, tl. zdiva 440 mm</t>
  </si>
  <si>
    <t>1992836182</t>
  </si>
  <si>
    <t>https://podminky.urs.cz/item/CS_URS_2025_01/310232075</t>
  </si>
  <si>
    <t>"123"1,50*1,50</t>
  </si>
  <si>
    <t>"236"1,50*1,50</t>
  </si>
  <si>
    <t>"336"1,50*1,50</t>
  </si>
  <si>
    <t>310271055</t>
  </si>
  <si>
    <t>Zazdívka otvorů ve zdivu nadzákladovém pórobetonovými tvárnicemi plochy přes 1 do 4 m2, tl. zdiva 200 mm, pevnost tvárnic přes P2 do P4</t>
  </si>
  <si>
    <t>-729022012</t>
  </si>
  <si>
    <t>https://podminky.urs.cz/item/CS_URS_2025_01/310271055</t>
  </si>
  <si>
    <t>"121, 122, 125, 126"(1,90*3+0,75)*2,40</t>
  </si>
  <si>
    <t>"128, 130"(0,85+1,85)*2,40</t>
  </si>
  <si>
    <t>"228, 230, 234, 232"(0,85+1,85+1,965+1,77)*2,40</t>
  </si>
  <si>
    <t>"328, 330"(0,85+1,85)*2,40</t>
  </si>
  <si>
    <t>5</t>
  </si>
  <si>
    <t>317121101</t>
  </si>
  <si>
    <t>Montáž prefabrikovaných překladů délky do 1500 mm</t>
  </si>
  <si>
    <t>kus</t>
  </si>
  <si>
    <t>-6909681</t>
  </si>
  <si>
    <t>https://podminky.urs.cz/item/CS_URS_2025_01/317121101</t>
  </si>
  <si>
    <t>"P5"</t>
  </si>
  <si>
    <t>"135"1*3</t>
  </si>
  <si>
    <t>6</t>
  </si>
  <si>
    <t>M</t>
  </si>
  <si>
    <t>59321151P</t>
  </si>
  <si>
    <t>překlad železobetonový RZP vylehčený 1490x115x190mm</t>
  </si>
  <si>
    <t>8</t>
  </si>
  <si>
    <t>1972617178</t>
  </si>
  <si>
    <t>7</t>
  </si>
  <si>
    <t>317941121</t>
  </si>
  <si>
    <t>Osazování ocelových válcovaných nosníků na zdivu I nebo IE nebo U nebo UE nebo L do č. 12 nebo výšky do 120 mm</t>
  </si>
  <si>
    <t>t</t>
  </si>
  <si>
    <t>611800649</t>
  </si>
  <si>
    <t>https://podminky.urs.cz/item/CS_URS_2025_01/317941121</t>
  </si>
  <si>
    <t>"statika  - 25% prořez"</t>
  </si>
  <si>
    <t>"111 - P8"1,50*4</t>
  </si>
  <si>
    <t>"211 - P8"1,50*4</t>
  </si>
  <si>
    <t>"235 - P8"1,50*4</t>
  </si>
  <si>
    <t>"236 - P8"1,50*4</t>
  </si>
  <si>
    <t>"311 - P8"1,50*4</t>
  </si>
  <si>
    <t>"335 - P8"1,50*4</t>
  </si>
  <si>
    <t>"336 - P8"1,50*4</t>
  </si>
  <si>
    <t>42,00*18,80*1,25/1000</t>
  </si>
  <si>
    <t>13010742</t>
  </si>
  <si>
    <t>ocel profilová jakost S235JR (11 375) průřez IPE 100</t>
  </si>
  <si>
    <t>1009800318</t>
  </si>
  <si>
    <t>9</t>
  </si>
  <si>
    <t>317941123</t>
  </si>
  <si>
    <t>Osazování ocelových válcovaných nosníků na zdivu I nebo IE nebo U nebo UE nebo L č. 14 až 22 nebo výšky do 220 mm</t>
  </si>
  <si>
    <t>123131920</t>
  </si>
  <si>
    <t>https://podminky.urs.cz/item/CS_URS_2025_01/317941123</t>
  </si>
  <si>
    <t>"231-232 - P13"3,47*4</t>
  </si>
  <si>
    <t>13,88*18,80*1,25/1000</t>
  </si>
  <si>
    <t>10</t>
  </si>
  <si>
    <t>13010750</t>
  </si>
  <si>
    <t>ocel profilová jakost S235JR (11 375) průřez IPE 180</t>
  </si>
  <si>
    <t>1858968856</t>
  </si>
  <si>
    <t>11</t>
  </si>
  <si>
    <t>346244381</t>
  </si>
  <si>
    <t>Plentování ocelových válcovaných nosníků jednostranné cihlami na maltu, výška stojiny do 200 mm</t>
  </si>
  <si>
    <t>879335353</t>
  </si>
  <si>
    <t>https://podminky.urs.cz/item/CS_URS_2025_01/346244381</t>
  </si>
  <si>
    <t>"statika  - IPE 100"</t>
  </si>
  <si>
    <t>"111 - P8"1,50</t>
  </si>
  <si>
    <t>"211 - P8"1,50</t>
  </si>
  <si>
    <t>"235 - P8"1,50</t>
  </si>
  <si>
    <t>"236 - P8"1,50</t>
  </si>
  <si>
    <t>"311 - P8"1,50</t>
  </si>
  <si>
    <t>"335 - P8"1,50</t>
  </si>
  <si>
    <t>"336 - P8"1,50</t>
  </si>
  <si>
    <t>10,50*0,10*2</t>
  </si>
  <si>
    <t>2078573832</t>
  </si>
  <si>
    <t>"statika  - IPE 180 "</t>
  </si>
  <si>
    <t>"231-232 - P13"3,47*0,18*2</t>
  </si>
  <si>
    <t>Úpravy povrchů, podlahy a osazování výplní</t>
  </si>
  <si>
    <t>13</t>
  </si>
  <si>
    <t>632451034</t>
  </si>
  <si>
    <t>Potěr cementový vyrovnávací z malty (MC-15) v ploše o průměrné (střední) tl. přes 40 do 50 mm</t>
  </si>
  <si>
    <t>-1206648150</t>
  </si>
  <si>
    <t>https://podminky.urs.cz/item/CS_URS_2025_01/632451034</t>
  </si>
  <si>
    <t>P014+P015</t>
  </si>
  <si>
    <t>14</t>
  </si>
  <si>
    <t>632481213</t>
  </si>
  <si>
    <t>Separační vrstva k oddělení podlahových vrstev z polyetylénové fólie</t>
  </si>
  <si>
    <t>-955731407</t>
  </si>
  <si>
    <t>https://podminky.urs.cz/item/CS_URS_2025_01/632481213</t>
  </si>
  <si>
    <t>61</t>
  </si>
  <si>
    <t>Úprava povrchů vnitřních</t>
  </si>
  <si>
    <t>15</t>
  </si>
  <si>
    <t>611325423</t>
  </si>
  <si>
    <t>Oprava vápenocementové omítky vnitřních ploch štukové dvouvrstvé, tl. jádrové omítky do 20 mm a tl. štuku do 3 mm stropů, v rozsahu opravované plochy přes 30 do 50%</t>
  </si>
  <si>
    <t>-1612396879</t>
  </si>
  <si>
    <t>https://podminky.urs.cz/item/CS_URS_2025_01/611325423</t>
  </si>
  <si>
    <t>16</t>
  </si>
  <si>
    <t>612325423</t>
  </si>
  <si>
    <t>Oprava vápenocementové omítky vnitřních ploch štukové dvouvrstvé, tl. jádrové omítky do 20 mm a tl. štuku do 3 mm stěn, v rozsahu opravované plochy přes 30 do 50%</t>
  </si>
  <si>
    <t>-941052035</t>
  </si>
  <si>
    <t>https://podminky.urs.cz/item/CS_URS_2025_01/612325423</t>
  </si>
  <si>
    <t>17</t>
  </si>
  <si>
    <t>612131121</t>
  </si>
  <si>
    <t>Podkladní a spojovací vrstva vnitřních omítaných ploch penetrace disperzní nanášená ručně stěn</t>
  </si>
  <si>
    <t>1204761966</t>
  </si>
  <si>
    <t>https://podminky.urs.cz/item/CS_URS_2025_01/612131121</t>
  </si>
  <si>
    <t>"121, 122, 126"1,90*3*2,40</t>
  </si>
  <si>
    <t>"130"1,85*2,40</t>
  </si>
  <si>
    <t>"132"0,25*2,40</t>
  </si>
  <si>
    <t>"135+136+137"(0,85+1,60+1,35+1,92+1,55)*2,40</t>
  </si>
  <si>
    <t>"230"1,85*2,40</t>
  </si>
  <si>
    <t>"234"1,965*2,40</t>
  </si>
  <si>
    <t>"232"(1,18+0,88)*2,40</t>
  </si>
  <si>
    <t>"235"0,62*2,40</t>
  </si>
  <si>
    <t>"238"0,62*2,40</t>
  </si>
  <si>
    <t>"330"1,85*2,40</t>
  </si>
  <si>
    <t>"332"(1,18+0,88)*2,40</t>
  </si>
  <si>
    <t>"335"0,62*2,40</t>
  </si>
  <si>
    <t>"338"0,62*2,40</t>
  </si>
  <si>
    <t>18</t>
  </si>
  <si>
    <t>612142001</t>
  </si>
  <si>
    <t>Pletivo vnitřních ploch v ploše nebo pruzích, na plném podkladu sklovláknité vtlačené do tmelu včetně tmelu stěn</t>
  </si>
  <si>
    <t>1759562880</t>
  </si>
  <si>
    <t>https://podminky.urs.cz/item/CS_URS_2025_01/612142001</t>
  </si>
  <si>
    <t>19</t>
  </si>
  <si>
    <t>612311131</t>
  </si>
  <si>
    <t>Vápenný štuk vnitřních ploch tloušťky do 3 mm svislých konstrukcí stěn</t>
  </si>
  <si>
    <t>1767620026</t>
  </si>
  <si>
    <t>https://podminky.urs.cz/item/CS_URS_2025_01/612311131</t>
  </si>
  <si>
    <t>"135"1,92*2,40</t>
  </si>
  <si>
    <t>20</t>
  </si>
  <si>
    <t>612315223</t>
  </si>
  <si>
    <t>Vápenná omítka jednotlivých malých ploch štuková dvouvrstvá na stěnách, plochy jednotlivě přes 0,25 do 1 m2</t>
  </si>
  <si>
    <t>-62814515</t>
  </si>
  <si>
    <t>https://podminky.urs.cz/item/CS_URS_2025_01/612315223</t>
  </si>
  <si>
    <t>"překlady"</t>
  </si>
  <si>
    <t>"111"1</t>
  </si>
  <si>
    <t>"135"1</t>
  </si>
  <si>
    <t>"211"1</t>
  </si>
  <si>
    <t>"231"1</t>
  </si>
  <si>
    <t>"232"1</t>
  </si>
  <si>
    <t>"235"1</t>
  </si>
  <si>
    <t>"238"1</t>
  </si>
  <si>
    <t>"311"1</t>
  </si>
  <si>
    <t>"335"1</t>
  </si>
  <si>
    <t>"338"1</t>
  </si>
  <si>
    <t>619995001</t>
  </si>
  <si>
    <t>Začištění omítek (s dodáním hmot) kolem oken, dveří, podlah, obkladů apod.</t>
  </si>
  <si>
    <t>1412889165</t>
  </si>
  <si>
    <t>https://podminky.urs.cz/item/CS_URS_2025_01/619995001</t>
  </si>
  <si>
    <t>"O6"3*1,50*6</t>
  </si>
  <si>
    <t>"O8"(1,50+2*2,40)*2</t>
  </si>
  <si>
    <t>"O8"1,50+2*2,40</t>
  </si>
  <si>
    <t>"O9"1,50+2*2,38</t>
  </si>
  <si>
    <t>"O6"3*1,50*4</t>
  </si>
  <si>
    <t>64</t>
  </si>
  <si>
    <t>Osazování výplní otvorů</t>
  </si>
  <si>
    <t>22</t>
  </si>
  <si>
    <t>642945111</t>
  </si>
  <si>
    <t>Osazování ocelových zárubní protipožárních nebo protiplynových dveří do vynechaného otvoru, s obetonováním, dveří jednokřídlových do 2,5 m2</t>
  </si>
  <si>
    <t>1466249522</t>
  </si>
  <si>
    <t>https://podminky.urs.cz/item/CS_URS_2025_01/642945111</t>
  </si>
  <si>
    <t>"D8"</t>
  </si>
  <si>
    <t>"D9"6</t>
  </si>
  <si>
    <t>"D19"2</t>
  </si>
  <si>
    <t>"D20"2</t>
  </si>
  <si>
    <t>23</t>
  </si>
  <si>
    <t>55331558</t>
  </si>
  <si>
    <t>zárubeň jednokřídlá ocelová pro zdění s protipožární úpravou tl stěny 75-100mm rozměru 900/1970, 2100mm</t>
  </si>
  <si>
    <t>-1929404472</t>
  </si>
  <si>
    <t>24</t>
  </si>
  <si>
    <t>644941111</t>
  </si>
  <si>
    <t>Montáž průvětrníků nebo mřížek odvětrávacích velikosti do 150 x 200 mm</t>
  </si>
  <si>
    <t>-600606359</t>
  </si>
  <si>
    <t>https://podminky.urs.cz/item/CS_URS_2025_01/644941111</t>
  </si>
  <si>
    <t>"O23"16</t>
  </si>
  <si>
    <t>25</t>
  </si>
  <si>
    <t>55341410</t>
  </si>
  <si>
    <t>průvětrník mřížový s klapkami 150x150mm</t>
  </si>
  <si>
    <t>-1144297677</t>
  </si>
  <si>
    <t>94</t>
  </si>
  <si>
    <t>Lešení a stavební výtahy</t>
  </si>
  <si>
    <t>26</t>
  </si>
  <si>
    <t>949101111</t>
  </si>
  <si>
    <t>Lešení pomocné pracovní pro objekty pozemních staveb pro zatížení do 150 kg/m2, o výšce lešeňové podlahy do 1,9 m</t>
  </si>
  <si>
    <t>-287091747</t>
  </si>
  <si>
    <t>https://podminky.urs.cz/item/CS_URS_2025_01/949101111</t>
  </si>
  <si>
    <t>"111-114"2,61+3,22+9,66+12,14</t>
  </si>
  <si>
    <t>"121-126"12,20+21,13+1,66+5,65+8,27+11,01</t>
  </si>
  <si>
    <t>"127-130"2,44+2,99+9,19+15,04</t>
  </si>
  <si>
    <t>"211-214"2,61+3,22+9,86+12,14</t>
  </si>
  <si>
    <t>"227-230"2,44+2,99+9,19+15,04</t>
  </si>
  <si>
    <t>"231-234"2,50+3,15+9,25+14,66</t>
  </si>
  <si>
    <t>"235-237"2,81+3,64+16,07</t>
  </si>
  <si>
    <t>"238-240"2,82+3,65+16,13</t>
  </si>
  <si>
    <t>"311-314"2,61+3,22+10,05+12,14</t>
  </si>
  <si>
    <t>"327-330"2,44+2,99+9,16+15,04</t>
  </si>
  <si>
    <t>"335-337"2,80+3,64+16,07</t>
  </si>
  <si>
    <t>"338-340"2,80+3,65+16,13</t>
  </si>
  <si>
    <t>95</t>
  </si>
  <si>
    <t>Dokončovací konstrukce a práce pozemních staveb</t>
  </si>
  <si>
    <t>27</t>
  </si>
  <si>
    <t>952901111</t>
  </si>
  <si>
    <t>Vyčištění budov nebo objektů před předáním do užívání budov bytové nebo občanské výstavby, světlé výšky podlaží do 4 m</t>
  </si>
  <si>
    <t>994459175</t>
  </si>
  <si>
    <t>https://podminky.urs.cz/item/CS_URS_2025_01/952901111</t>
  </si>
  <si>
    <t>28</t>
  </si>
  <si>
    <t>953965131</t>
  </si>
  <si>
    <t>Kotva chemická s vyvrtáním otvoru kotevní šrouby pro chemické kotvy, velikost M 16, délka 190 mm</t>
  </si>
  <si>
    <t>-14249535</t>
  </si>
  <si>
    <t>https://podminky.urs.cz/item/CS_URS_2025_01/953965131</t>
  </si>
  <si>
    <t>"statika"</t>
  </si>
  <si>
    <t>"231"3</t>
  </si>
  <si>
    <t>96</t>
  </si>
  <si>
    <t>Bourání konstrukcí</t>
  </si>
  <si>
    <t>29</t>
  </si>
  <si>
    <t>962031132</t>
  </si>
  <si>
    <t>Bourání příček nebo přizdívek z cihel pálených plných nebo dutých, tl. do 100 mm</t>
  </si>
  <si>
    <t>-824044867</t>
  </si>
  <si>
    <t>https://podminky.urs.cz/item/CS_URS_2025_01/962031132</t>
  </si>
  <si>
    <t>4*4,15*2,652-0,70*2,00</t>
  </si>
  <si>
    <t>(2,39+3,30+4,12+1,07*3+0,973+1,60+0,85+1,05)*2,652</t>
  </si>
  <si>
    <t>-(0,80*2,00+0,60*2,00*6)</t>
  </si>
  <si>
    <t>1,20*2,37</t>
  </si>
  <si>
    <t>1,20*2,37-0,80*2,00</t>
  </si>
  <si>
    <t>3*1,90*2,37-0,80*2,00*3</t>
  </si>
  <si>
    <t>2*1,85*2,37-0,80*2,00*2</t>
  </si>
  <si>
    <t>1,85*2,37-0,80*2,00</t>
  </si>
  <si>
    <t>1,55*2,37-0,80*2,00</t>
  </si>
  <si>
    <t>(0,85+0,75+1,00)*0,20</t>
  </si>
  <si>
    <t>6*4,15*2,642-0,65*2,00</t>
  </si>
  <si>
    <t>3*1,90*2,37-3*0,80*2,00</t>
  </si>
  <si>
    <t>(1,75+1,55+1,85+1,60+2*1,20)*2,37-5*0,80*2,00</t>
  </si>
  <si>
    <t>(0,85+1,05+3,265+4,13+1,07*3+0,97*3+1,60)*2,642</t>
  </si>
  <si>
    <t>-0,60*2,00*6</t>
  </si>
  <si>
    <t>4*4,15*2,602</t>
  </si>
  <si>
    <t>(1,90+1,75+1,55+1,85+1,60+1,20*2)*2,37-6*0,80*2,00</t>
  </si>
  <si>
    <t>(0,85+1,05+3,265+4,13+1,07*3+0,97*3+1,60)*2,602</t>
  </si>
  <si>
    <t>30</t>
  </si>
  <si>
    <t>962031133</t>
  </si>
  <si>
    <t>Bourání příček nebo přizdívek z cihel pálených plných nebo dutých, tl. přes 100 do 150 mm</t>
  </si>
  <si>
    <t>-541197113</t>
  </si>
  <si>
    <t>https://podminky.urs.cz/item/CS_URS_2025_01/962031133</t>
  </si>
  <si>
    <t>2,65*2,652</t>
  </si>
  <si>
    <t>2,65*2,642</t>
  </si>
  <si>
    <t>2,65*2,602</t>
  </si>
  <si>
    <t>31</t>
  </si>
  <si>
    <t>962032432</t>
  </si>
  <si>
    <t>Bourání zdiva nadzákladového z cihel pálených děrovaných nebo lehčených na maltu vápennou nebo vápenocementovou, objemu přes 1 m3</t>
  </si>
  <si>
    <t>m3</t>
  </si>
  <si>
    <t>265292651</t>
  </si>
  <si>
    <t>https://podminky.urs.cz/item/CS_URS_2025_01/962032432</t>
  </si>
  <si>
    <t>2,39*2,652*0,25</t>
  </si>
  <si>
    <t>32</t>
  </si>
  <si>
    <t>962081131</t>
  </si>
  <si>
    <t>Bourání příček nebo přizdívek ze skleněných tvárnic, tl. do 100 mm</t>
  </si>
  <si>
    <t>1765786402</t>
  </si>
  <si>
    <t>https://podminky.urs.cz/item/CS_URS_2025_01/962081131</t>
  </si>
  <si>
    <t>"118"1,85*1,65</t>
  </si>
  <si>
    <t>33</t>
  </si>
  <si>
    <t>965046111</t>
  </si>
  <si>
    <t>Broušení stávajících betonových podlah úběr do 3 mm</t>
  </si>
  <si>
    <t>1698601125</t>
  </si>
  <si>
    <t>https://podminky.urs.cz/item/CS_URS_2025_01/965046111</t>
  </si>
  <si>
    <t>P006+P007+P008+P014+P015</t>
  </si>
  <si>
    <t>34</t>
  </si>
  <si>
    <t>968072455</t>
  </si>
  <si>
    <t>Vybourání kovových rámů oken s křídly, dveřních zárubní, vrat, stěn, ostění nebo obkladů dveřních zárubní, plochy do 2 m2</t>
  </si>
  <si>
    <t>-2114340551</t>
  </si>
  <si>
    <t>https://podminky.urs.cz/item/CS_URS_2025_01/968072455</t>
  </si>
  <si>
    <t>"zárubně + dveře"</t>
  </si>
  <si>
    <t>0,80*2,00*8</t>
  </si>
  <si>
    <t>0,60*2,00*6</t>
  </si>
  <si>
    <t>0,80*2,00*9</t>
  </si>
  <si>
    <t>0,80*2,00*6</t>
  </si>
  <si>
    <t>35</t>
  </si>
  <si>
    <t>978011161</t>
  </si>
  <si>
    <t>Otlučení vápenných nebo vápenocementových omítek vnitřních ploch stropů, v rozsahu přes 30 do 50 %</t>
  </si>
  <si>
    <t>-1261488242</t>
  </si>
  <si>
    <t>https://podminky.urs.cz/item/CS_URS_2025_01/978011161</t>
  </si>
  <si>
    <t>36</t>
  </si>
  <si>
    <t>978013161</t>
  </si>
  <si>
    <t>Otlučení vápenných nebo vápenocementových omítek vnitřních ploch stěn s vyškrabáním spar, s očištěním zdiva, v rozsahu přes 30 do 50 %</t>
  </si>
  <si>
    <t>-1240541794</t>
  </si>
  <si>
    <t>https://podminky.urs.cz/item/CS_URS_2025_01/978013161</t>
  </si>
  <si>
    <t>37</t>
  </si>
  <si>
    <t>978059541</t>
  </si>
  <si>
    <t>Odsekání obkladů stěn včetně otlučení podkladní omítky až na zdivo z obkládaček vnitřních, z jakýchkoliv materiálů, plochy přes 1 m2</t>
  </si>
  <si>
    <t>410747481</t>
  </si>
  <si>
    <t>https://podminky.urs.cz/item/CS_URS_2025_01/978059541</t>
  </si>
  <si>
    <t>"106+107"2*1,50*0,80</t>
  </si>
  <si>
    <t>(0,65+1,10+4,10+0,30)*1,50</t>
  </si>
  <si>
    <t>0,75*2,00</t>
  </si>
  <si>
    <t>"206+207"2*1,50*0,80</t>
  </si>
  <si>
    <t>"306+307"2*1,50*0,80</t>
  </si>
  <si>
    <t>997</t>
  </si>
  <si>
    <t>Doprava suti a vybouraných hmot</t>
  </si>
  <si>
    <t>38</t>
  </si>
  <si>
    <t>997006002</t>
  </si>
  <si>
    <t>Úprava stavebního odpadu třídění strojové</t>
  </si>
  <si>
    <t>462088526</t>
  </si>
  <si>
    <t>https://podminky.urs.cz/item/CS_URS_2025_01/997006002</t>
  </si>
  <si>
    <t>39</t>
  </si>
  <si>
    <t>997013213</t>
  </si>
  <si>
    <t>Vnitrostaveništní doprava suti a vybouraných hmot vodorovně do 50 m s naložením ručně pro budovy a haly výšky přes 9 do 12 m</t>
  </si>
  <si>
    <t>-860078168</t>
  </si>
  <si>
    <t>https://podminky.urs.cz/item/CS_URS_2025_01/997013213</t>
  </si>
  <si>
    <t>40</t>
  </si>
  <si>
    <t>997013501</t>
  </si>
  <si>
    <t>Odvoz suti a vybouraných hmot na skládku nebo meziskládku se složením, na vzdálenost do 1 km</t>
  </si>
  <si>
    <t>981967163</t>
  </si>
  <si>
    <t>https://podminky.urs.cz/item/CS_URS_2025_01/997013501</t>
  </si>
  <si>
    <t>41</t>
  </si>
  <si>
    <t>997013509</t>
  </si>
  <si>
    <t>Odvoz suti a vybouraných hmot na skládku nebo meziskládku se složením, na vzdálenost Příplatek k ceně za každý další započatý 1 km přes 1 km</t>
  </si>
  <si>
    <t>-920362144</t>
  </si>
  <si>
    <t>https://podminky.urs.cz/item/CS_URS_2025_01/997013509</t>
  </si>
  <si>
    <t>117,304*14 'Přepočtené koeficientem množství</t>
  </si>
  <si>
    <t>42</t>
  </si>
  <si>
    <t>997013631</t>
  </si>
  <si>
    <t>Poplatek za uložení stavebního odpadu na skládce (skládkovné) směsného stavebního a demoličního zatříděného do Katalogu odpadů pod kódem 17 09 04</t>
  </si>
  <si>
    <t>1507573812</t>
  </si>
  <si>
    <t>https://podminky.urs.cz/item/CS_URS_2025_01/997013631</t>
  </si>
  <si>
    <t>"suť celkem"117,304</t>
  </si>
  <si>
    <t>"recyklace"-106,489</t>
  </si>
  <si>
    <t>"ocel"-4,641</t>
  </si>
  <si>
    <t>"litina"-0,676</t>
  </si>
  <si>
    <t>43</t>
  </si>
  <si>
    <t>997013813</t>
  </si>
  <si>
    <t>Poplatek za uložení stavebního odpadu na skládce (skládkovné) z plastických hmot zatříděného do Katalogu odpadů pod kódem 17 02 03</t>
  </si>
  <si>
    <t>838056967</t>
  </si>
  <si>
    <t>https://podminky.urs.cz/item/CS_URS_2025_01/997013813</t>
  </si>
  <si>
    <t>"776"1,086</t>
  </si>
  <si>
    <t>44</t>
  </si>
  <si>
    <t>997013869</t>
  </si>
  <si>
    <t>Poplatek za uložení stavebního odpadu na recyklační skládce (skládkovné) ze směsí nebo oddělených frakcí betonu, cihel a keramických výrobků zatříděného do Katalogu odpadů pod kódem 17 01 07</t>
  </si>
  <si>
    <t>-1568544780</t>
  </si>
  <si>
    <t>https://podminky.urs.cz/item/CS_URS_2025_01/997013869</t>
  </si>
  <si>
    <t>"odd 96"101,206</t>
  </si>
  <si>
    <t>"odd 96 - zárubně"-4,438</t>
  </si>
  <si>
    <t>"771+781"6,702+3,019</t>
  </si>
  <si>
    <t>45</t>
  </si>
  <si>
    <t>997-R001</t>
  </si>
  <si>
    <t>Výkup ocel</t>
  </si>
  <si>
    <t>2126031153</t>
  </si>
  <si>
    <t>"773"0,203</t>
  </si>
  <si>
    <t>"96 zárubně"4,438</t>
  </si>
  <si>
    <t>46</t>
  </si>
  <si>
    <t>997-R002</t>
  </si>
  <si>
    <t>Výkup litina</t>
  </si>
  <si>
    <t>1513780943</t>
  </si>
  <si>
    <t>"735"0,676</t>
  </si>
  <si>
    <t>998</t>
  </si>
  <si>
    <t>Přesun hmot</t>
  </si>
  <si>
    <t>47</t>
  </si>
  <si>
    <t>998012102</t>
  </si>
  <si>
    <t>Přesun hmot pro budovy občanské výstavby, bydlení, výrobu a služby nosnou svislou konstrukcí tyčovou s vyzdívaným obvodovým pláštěm vodorovná dopravní vzdálenost do 100 m základní pro budovy výšky přes 6 do 12 m</t>
  </si>
  <si>
    <t>293068744</t>
  </si>
  <si>
    <t>https://podminky.urs.cz/item/CS_URS_2025_01/998012102</t>
  </si>
  <si>
    <t>PSV</t>
  </si>
  <si>
    <t>Práce a dodávky PSV</t>
  </si>
  <si>
    <t>713</t>
  </si>
  <si>
    <t>Izolace tepelné</t>
  </si>
  <si>
    <t>48</t>
  </si>
  <si>
    <t>713121111</t>
  </si>
  <si>
    <t>Montáž tepelné izolace podlah rohožemi, pásy, deskami, dílci, bloky (izolační materiál ve specifikaci) kladenými volně jednovrstvá</t>
  </si>
  <si>
    <t>12969907</t>
  </si>
  <si>
    <t>https://podminky.urs.cz/item/CS_URS_2025_01/713121111</t>
  </si>
  <si>
    <t>49</t>
  </si>
  <si>
    <t>28375908</t>
  </si>
  <si>
    <t>deska EPS 150 pro konstrukce s vysokým zatížením λ=0,035 tl 40mm</t>
  </si>
  <si>
    <t>-1733718879</t>
  </si>
  <si>
    <t>7,92*1,05 'Přepočtené koeficientem množství</t>
  </si>
  <si>
    <t>50</t>
  </si>
  <si>
    <t>713121211</t>
  </si>
  <si>
    <t>Montáž tepelné izolace podlah okrajovými pásky kladenými volně</t>
  </si>
  <si>
    <t>1536146357</t>
  </si>
  <si>
    <t>https://podminky.urs.cz/item/CS_URS_2025_01/713121211</t>
  </si>
  <si>
    <t>P006S+P007S</t>
  </si>
  <si>
    <t>51</t>
  </si>
  <si>
    <t>63152003</t>
  </si>
  <si>
    <t>pásek izolační minerální podlahový λ=0,036 15x50x1000mm</t>
  </si>
  <si>
    <t>1527415205</t>
  </si>
  <si>
    <t>52</t>
  </si>
  <si>
    <t>998713122</t>
  </si>
  <si>
    <t>Přesun hmot pro izolace tepelné stanovený z hmotnosti přesunovaného materiálu vodorovná dopravní vzdálenost do 50 m ruční (bez užití mechanizace) v objektech výšky přes 6 m do 12 m</t>
  </si>
  <si>
    <t>-1250453505</t>
  </si>
  <si>
    <t>https://podminky.urs.cz/item/CS_URS_2025_01/998713122</t>
  </si>
  <si>
    <t>721</t>
  </si>
  <si>
    <t>Zdravotechnika - vnitřní kanalizace</t>
  </si>
  <si>
    <t>53</t>
  </si>
  <si>
    <t>721210813</t>
  </si>
  <si>
    <t>Demontáž kanalizačního příslušenství vpustí podlahových z kyselinovzdorné kameniny DN 100</t>
  </si>
  <si>
    <t>1159486710</t>
  </si>
  <si>
    <t>https://podminky.urs.cz/item/CS_URS_2025_01/721210813</t>
  </si>
  <si>
    <t>"106-107"3</t>
  </si>
  <si>
    <t>"206-207"3</t>
  </si>
  <si>
    <t>"306-307"3</t>
  </si>
  <si>
    <t>725</t>
  </si>
  <si>
    <t>Zdravotechnika - zařizovací předměty</t>
  </si>
  <si>
    <t>54</t>
  </si>
  <si>
    <t>725110814</t>
  </si>
  <si>
    <t>Demontáž klozetů kombi</t>
  </si>
  <si>
    <t>soubor</t>
  </si>
  <si>
    <t>1884892587</t>
  </si>
  <si>
    <t>https://podminky.urs.cz/item/CS_URS_2025_01/725110814</t>
  </si>
  <si>
    <t>55</t>
  </si>
  <si>
    <t>725122813</t>
  </si>
  <si>
    <t>Demontáž pisoárů s nádrží a 1 záchodkem</t>
  </si>
  <si>
    <t>-200272567</t>
  </si>
  <si>
    <t>https://podminky.urs.cz/item/CS_URS_2025_01/725122813</t>
  </si>
  <si>
    <t>"106"2</t>
  </si>
  <si>
    <t>"206"2</t>
  </si>
  <si>
    <t>"306"2</t>
  </si>
  <si>
    <t>56</t>
  </si>
  <si>
    <t>725210826</t>
  </si>
  <si>
    <t>Demontáž umyvadel bez výtokových armatur umývátek</t>
  </si>
  <si>
    <t>96349876</t>
  </si>
  <si>
    <t>https://podminky.urs.cz/item/CS_URS_2025_01/725210826</t>
  </si>
  <si>
    <t>"106-107"5</t>
  </si>
  <si>
    <t>"206-207"5</t>
  </si>
  <si>
    <t>"306-307"5</t>
  </si>
  <si>
    <t>57</t>
  </si>
  <si>
    <t>725291668</t>
  </si>
  <si>
    <t>Montáž doplňků zařízení koupelen a záchodů madla invalidního rovného</t>
  </si>
  <si>
    <t>-2074176578</t>
  </si>
  <si>
    <t>https://podminky.urs.cz/item/CS_URS_2025_01/725291668</t>
  </si>
  <si>
    <t>"16 dveřní"2</t>
  </si>
  <si>
    <t>58</t>
  </si>
  <si>
    <t>55147135</t>
  </si>
  <si>
    <t>madlo invalidní rovné nerez mat 600mm</t>
  </si>
  <si>
    <t>-811502154</t>
  </si>
  <si>
    <t>59</t>
  </si>
  <si>
    <t>-214283899</t>
  </si>
  <si>
    <t>"124"1</t>
  </si>
  <si>
    <t>60</t>
  </si>
  <si>
    <t>55147129</t>
  </si>
  <si>
    <t>madlo invalidní rovné nerez lesk 800mm</t>
  </si>
  <si>
    <t>-1719839453</t>
  </si>
  <si>
    <t>725291670</t>
  </si>
  <si>
    <t>Montáž doplňků zařízení koupelen a záchodů madla invalidního krakorcového sklopného</t>
  </si>
  <si>
    <t>-229691658</t>
  </si>
  <si>
    <t>https://podminky.urs.cz/item/CS_URS_2025_01/725291670</t>
  </si>
  <si>
    <t>62</t>
  </si>
  <si>
    <t>55147115</t>
  </si>
  <si>
    <t>madlo invalidní krakorcové sklopné nerez lesk 813mm</t>
  </si>
  <si>
    <t>1500533997</t>
  </si>
  <si>
    <t>63</t>
  </si>
  <si>
    <t>725820801</t>
  </si>
  <si>
    <t>Demontáž baterií nástěnných do G 3/4</t>
  </si>
  <si>
    <t>-1685111566</t>
  </si>
  <si>
    <t>https://podminky.urs.cz/item/CS_URS_2025_01/725820801</t>
  </si>
  <si>
    <t>725860811</t>
  </si>
  <si>
    <t>Demontáž zápachových uzávěrek pro zařizovací předměty jednoduchých</t>
  </si>
  <si>
    <t>-2028073983</t>
  </si>
  <si>
    <t>https://podminky.urs.cz/item/CS_URS_2025_01/725860811</t>
  </si>
  <si>
    <t>65</t>
  </si>
  <si>
    <t>998725122</t>
  </si>
  <si>
    <t>Přesun hmot pro zařizovací předměty stanovený z hmotnosti přesunovaného materiálu vodorovná dopravní vzdálenost do 50 m ruční (bez užití mechanizace) v objektech výšky přes 6 do 12 m</t>
  </si>
  <si>
    <t>220853654</t>
  </si>
  <si>
    <t>https://podminky.urs.cz/item/CS_URS_2025_01/998725122</t>
  </si>
  <si>
    <t>733</t>
  </si>
  <si>
    <t>Ústřední vytápění - rozvodné potrubí</t>
  </si>
  <si>
    <t>66</t>
  </si>
  <si>
    <t>733120815</t>
  </si>
  <si>
    <t>Demontáž potrubí z trubek ocelových hladkých Ø do 38</t>
  </si>
  <si>
    <t>2056011736</t>
  </si>
  <si>
    <t>https://podminky.urs.cz/item/CS_URS_2025_01/733120815</t>
  </si>
  <si>
    <t>"odhad"80,00</t>
  </si>
  <si>
    <t>67</t>
  </si>
  <si>
    <t>998733122</t>
  </si>
  <si>
    <t>Přesun hmot pro rozvody potrubí stanovený z hmotnosti přesunovaného materiálu vodorovná dopravní vzdálenost do 50 m ruční (bez užití mechanizace) v objektech výšky přes 6 do 12 m</t>
  </si>
  <si>
    <t>-1738106215</t>
  </si>
  <si>
    <t>https://podminky.urs.cz/item/CS_URS_2025_01/998733122</t>
  </si>
  <si>
    <t>735</t>
  </si>
  <si>
    <t>Ústřední vytápění - otopná tělesa</t>
  </si>
  <si>
    <t>68</t>
  </si>
  <si>
    <t>735111810</t>
  </si>
  <si>
    <t>Demontáž otopných těles litinových článkových</t>
  </si>
  <si>
    <t>1467490940</t>
  </si>
  <si>
    <t>https://podminky.urs.cz/item/CS_URS_2025_01/735111810</t>
  </si>
  <si>
    <t>"1.NP"9,50</t>
  </si>
  <si>
    <t>"2.NP"10,80</t>
  </si>
  <si>
    <t>"3.NP"8,10</t>
  </si>
  <si>
    <t>763</t>
  </si>
  <si>
    <t>Konstrukce suché výstavby</t>
  </si>
  <si>
    <t>69</t>
  </si>
  <si>
    <t>763111314</t>
  </si>
  <si>
    <t>Příčka ze sádrokartonových desek s nosnou konstrukcí z jednoduchých ocelových profilů UW, CW jednoduše opláštěná deskou standardní A tl. 12,5 mm, příčka tl. 100 mm, profil 75, s izolací, EI 30, Rw do 45 dB</t>
  </si>
  <si>
    <t>1164471135</t>
  </si>
  <si>
    <t>https://podminky.urs.cz/item/CS_URS_2025_01/763111314</t>
  </si>
  <si>
    <t>"121,121+125"(0,456+1,735)*2,652-0,80*2,10*2</t>
  </si>
  <si>
    <t>(0,75+0,130)*2,40</t>
  </si>
  <si>
    <t>"127"(1,54+0,125+0,253)*2,642-0,80*2,10</t>
  </si>
  <si>
    <t>"227"(1,54+0,125+0,253)*2,652-0,80*2,10</t>
  </si>
  <si>
    <t>"231"1,575*2,652-0,80*2,10</t>
  </si>
  <si>
    <t>(0,205+0,151)*2,40</t>
  </si>
  <si>
    <t>"235"1,72*2,652-0,80*2,10</t>
  </si>
  <si>
    <t>"238"1,72*2,652-0,80*2,10</t>
  </si>
  <si>
    <t>"327"(1,54+0,125+0,253)*2,602-0,80*2,10</t>
  </si>
  <si>
    <t>"335"1,72*2,602-0,80*2,10</t>
  </si>
  <si>
    <t>"338"1,72*2,602-0,80*2,10</t>
  </si>
  <si>
    <t>70</t>
  </si>
  <si>
    <t>763111333</t>
  </si>
  <si>
    <t>Příčka ze sádrokartonových desek s nosnou konstrukcí z jednoduchých ocelových profilů UW, CW jednoduše opláštěná deskou impregnovanou H2 tl. 12,5 mm, příčka tl. 100 mm, profil 75, s izolací, EI 30, Rw do 45 dB</t>
  </si>
  <si>
    <t>-234553315</t>
  </si>
  <si>
    <t>https://podminky.urs.cz/item/CS_URS_2025_01/763111333</t>
  </si>
  <si>
    <t>"112"1,55*2,642-0,70*2,10</t>
  </si>
  <si>
    <t>"123, 124"3,40*2,652-0,70*2,10*2</t>
  </si>
  <si>
    <t>"128"(1,56+2,15)*2,642-0,70*2,10</t>
  </si>
  <si>
    <t>"136"2,325*2,642-0,70*2,10</t>
  </si>
  <si>
    <t>"212"1,55*2,642-0,70*2,10</t>
  </si>
  <si>
    <t>"228"(1,56+2,15)*2,642-0,70*2,10</t>
  </si>
  <si>
    <t>"232"(1,818+2,15)*2,642-0,70*2,10</t>
  </si>
  <si>
    <t>"236"1,595*2,642-0,70*2,10</t>
  </si>
  <si>
    <t>"239"1,595*2,642-0,70*2,10</t>
  </si>
  <si>
    <t>"312"1,55*2,602-0,70*2,10</t>
  </si>
  <si>
    <t>"328"(1,56+2,15)*2,602-0,70*2,10</t>
  </si>
  <si>
    <t>"336"1,595*2,602-0,70*2,10</t>
  </si>
  <si>
    <t>"339"1,595*2,602-0,70*2,10</t>
  </si>
  <si>
    <t>71</t>
  </si>
  <si>
    <t>763111326</t>
  </si>
  <si>
    <t>Příčka ze sádrokartonových desek s nosnou konstrukcí z jednoduchých ocelových profilů UW, CW jednoduše opláštěná deskou protipožární DF tl. 12,5 mm s izolací, EI 45, příčka tl. 125 mm, profil 100, Rw do 51 dB</t>
  </si>
  <si>
    <t>449434151</t>
  </si>
  <si>
    <t>https://podminky.urs.cz/item/CS_URS_2025_01/763111326</t>
  </si>
  <si>
    <t>"113-114"(4,12+1,675)*2,652-0,80*2,00*2</t>
  </si>
  <si>
    <t>"121, 126, 127"(1,863+4,12)*2,652-(0,80*2,10+0,90*2,10)</t>
  </si>
  <si>
    <t>"130"4,12*2,652-0,80*2,10</t>
  </si>
  <si>
    <t>"135"2,325*2,652-0,80*2,10</t>
  </si>
  <si>
    <t>"213-214"(4,12+1,675)*2,642-0,80*2,00*2</t>
  </si>
  <si>
    <t>"230"4,12*2,642-0,80*2,10</t>
  </si>
  <si>
    <t>"234"4,12*2,642-0,80*2,10</t>
  </si>
  <si>
    <t>"313-314"(4,12+1,675)*2,642-0,80*2,0</t>
  </si>
  <si>
    <t>"330"4,12*2,642-0,80*2,10</t>
  </si>
  <si>
    <t>72</t>
  </si>
  <si>
    <t>763111346</t>
  </si>
  <si>
    <t>Příčka ze sádrokartonových desek s nosnou konstrukcí z jednoduchých ocelových profilů UW, CW jednoduše opláštěná deskou protipožární impregnovanou DFH2 tl. 12,5 mm s izolací, EI 45, příčka tl. 125 mm, profil 100, Rw do 51 dB</t>
  </si>
  <si>
    <t>1606031126</t>
  </si>
  <si>
    <t>https://podminky.urs.cz/item/CS_URS_2025_01/763111346</t>
  </si>
  <si>
    <t>"112"2,335*2,652</t>
  </si>
  <si>
    <t>"123, 124"(2*2,38+2,48)*2,652</t>
  </si>
  <si>
    <t>"212"2,335*2,6</t>
  </si>
  <si>
    <t>"236"2,255*2,642</t>
  </si>
  <si>
    <t>"239"2,255*2,642</t>
  </si>
  <si>
    <t>"312"2,335*2,6</t>
  </si>
  <si>
    <t>"336"2,255*2,642</t>
  </si>
  <si>
    <t>"339"2,255*2,642</t>
  </si>
  <si>
    <t>73</t>
  </si>
  <si>
    <t>763112347</t>
  </si>
  <si>
    <t>Příčka mezibytová ze sádrokartonových desek s nosnou konstrukcí ze zdvojených ocelových profilů UW, CW dvojitě opláštěná deskami vysokopevnostními protipožárními impregnovanými s vysokou mechanickou odolností DFRIH2 tl. 2 x 12,5 mm s dvojitou izolací, EI 90, příčka tl. 205 mm, profil 75, Rw do 71 dB</t>
  </si>
  <si>
    <t>295429857</t>
  </si>
  <si>
    <t>https://podminky.urs.cz/item/CS_URS_2025_01/763112347</t>
  </si>
  <si>
    <t>"112-113"4,12*2,652</t>
  </si>
  <si>
    <t>"130"4,12*2,652</t>
  </si>
  <si>
    <t>"212-213"4,12*2,642</t>
  </si>
  <si>
    <t>"230"4,12*2,642</t>
  </si>
  <si>
    <t>"235-236"4,12*2,642</t>
  </si>
  <si>
    <t>"312-313"4,12*2,602</t>
  </si>
  <si>
    <t>"330"4,12*2,602</t>
  </si>
  <si>
    <t>"335-336"4,12*2,602</t>
  </si>
  <si>
    <t>74</t>
  </si>
  <si>
    <t>763111720</t>
  </si>
  <si>
    <t>Příčka ze sádrokartonových desek ostatní konstrukce a práce na příčkách ze sádrokartonových desek vyztužení příčky pro osazení skříněk, polic atd.</t>
  </si>
  <si>
    <t>-1370621252</t>
  </si>
  <si>
    <t>https://podminky.urs.cz/item/CS_URS_2025_01/763111720</t>
  </si>
  <si>
    <t>"za kuchyňskou linkou , umyvadla"</t>
  </si>
  <si>
    <t>"112"0,60</t>
  </si>
  <si>
    <t>"114"2,60</t>
  </si>
  <si>
    <t>"124"0,60</t>
  </si>
  <si>
    <t>"122"2,385</t>
  </si>
  <si>
    <t>"130"2,55</t>
  </si>
  <si>
    <t>"137"0,70</t>
  </si>
  <si>
    <t>"212"0,60</t>
  </si>
  <si>
    <t>"214"2,60</t>
  </si>
  <si>
    <t>"229"1,80</t>
  </si>
  <si>
    <t>"234"2,15</t>
  </si>
  <si>
    <t>"236"0,60</t>
  </si>
  <si>
    <t>"237"2,15</t>
  </si>
  <si>
    <t>"239"0,60</t>
  </si>
  <si>
    <t>"240"2,15</t>
  </si>
  <si>
    <t>"312"0,60</t>
  </si>
  <si>
    <t>"314"2,60</t>
  </si>
  <si>
    <t>"330"2,40</t>
  </si>
  <si>
    <t>"336"0,60</t>
  </si>
  <si>
    <t>"337"2,15</t>
  </si>
  <si>
    <t>"338"0,60</t>
  </si>
  <si>
    <t>"340"2,15</t>
  </si>
  <si>
    <t>75</t>
  </si>
  <si>
    <t>763111772</t>
  </si>
  <si>
    <t>Příčka ze sádrokartonových desek Příplatek k cenám za rovinnost celoplošné tmelení kvality Q4</t>
  </si>
  <si>
    <t>161565549</t>
  </si>
  <si>
    <t>https://podminky.urs.cz/item/CS_URS_2025_01/763111772</t>
  </si>
  <si>
    <t>29,371+63,271+91,632+61,366+86,667</t>
  </si>
  <si>
    <t>76</t>
  </si>
  <si>
    <t>763113341</t>
  </si>
  <si>
    <t>Příčka instalační ze sádrokartonových desek s nosnou konstrukcí ze zdvojených ocelových profilů UW, CW s mezerou, CW profily navzájem spojeny páskem sádry dvojitě opláštěná deskami impregnovanými H2 tl. 2 x 12,5 mm s izolací, EI 60, Rw do 54 dB, příčka tl. 155 - 650 mm, profil 50</t>
  </si>
  <si>
    <t>1315843372</t>
  </si>
  <si>
    <t>https://podminky.urs.cz/item/CS_URS_2025_01/763113341</t>
  </si>
  <si>
    <t>"112"0,70*1,20</t>
  </si>
  <si>
    <t>"123"0,90*1,20</t>
  </si>
  <si>
    <t>"128"0,70*1,20</t>
  </si>
  <si>
    <t>"129"0,745*1,20</t>
  </si>
  <si>
    <t>"212"0,70*1,20</t>
  </si>
  <si>
    <t>"228"0,72*1,20</t>
  </si>
  <si>
    <t>"232"0,70*1,20</t>
  </si>
  <si>
    <t>"236"0,705*1,20</t>
  </si>
  <si>
    <t>"239"0,705*1,20</t>
  </si>
  <si>
    <t>"312"0,70*1,20</t>
  </si>
  <si>
    <t>"328"0,72*1,20</t>
  </si>
  <si>
    <t>"336"0,705*1,20</t>
  </si>
  <si>
    <t>"339"0,705*1,20</t>
  </si>
  <si>
    <t>77</t>
  </si>
  <si>
    <t>763121442</t>
  </si>
  <si>
    <t>Stěna předsazená ze sádrokartonových desek s nosnou konstrukcí z ocelových profilů CW, UW jednoduše opláštěná deskou protipožární DF tl. 15 mm s izolací, EI 30, stěna tl. 90 mm, profil 75</t>
  </si>
  <si>
    <t>187230076</t>
  </si>
  <si>
    <t>https://podminky.urs.cz/item/CS_URS_2025_01/763121442</t>
  </si>
  <si>
    <t>"113"(0,60+0,45)*2,652</t>
  </si>
  <si>
    <t>"129"(0,635+0,405)*2,652</t>
  </si>
  <si>
    <t>"213"(0,60+0,45)*2,642</t>
  </si>
  <si>
    <t>"229"(0,635+0,405)*2,642</t>
  </si>
  <si>
    <t>"234"(0,665+0,285)*2,642</t>
  </si>
  <si>
    <t>"237"(0,45+0,50)*2,642</t>
  </si>
  <si>
    <t>"238"(0,475+0,45)*2,642</t>
  </si>
  <si>
    <t>"313"(0,60+0,45)*2,602</t>
  </si>
  <si>
    <t>"329"(0,65+0,405)*2,602</t>
  </si>
  <si>
    <t>"337"(0,45+0,50)*2,602</t>
  </si>
  <si>
    <t>"338"(0,435+0,475)*2,602</t>
  </si>
  <si>
    <t>78</t>
  </si>
  <si>
    <t>763121446</t>
  </si>
  <si>
    <t>Stěna předsazená ze sádrokartonových desek s nosnou konstrukcí z ocelových profilů CW, UW jednoduše opláštěná deskou protipožární impregnovanou DFH2 tl. 15 mm s izolací, EI 30, stěna tl. 90 mm, profil 75</t>
  </si>
  <si>
    <t>1840271799</t>
  </si>
  <si>
    <t>https://podminky.urs.cz/item/CS_URS_2025_01/763121446</t>
  </si>
  <si>
    <t>"112"(0,68+0,28)*2,652</t>
  </si>
  <si>
    <t>"123"0,90*2,652</t>
  </si>
  <si>
    <t>"128"(0,70+0,25)*2,652</t>
  </si>
  <si>
    <t>"136"(0,745+0,30)*2,652</t>
  </si>
  <si>
    <t>"212"(0,68+0,28)*2,652</t>
  </si>
  <si>
    <t>"228"(0,70+0,25)*2,652</t>
  </si>
  <si>
    <t>"232"(0,40+0,25)*2,652</t>
  </si>
  <si>
    <t>"312"(0,68+0,28)*2,652</t>
  </si>
  <si>
    <t>79</t>
  </si>
  <si>
    <t>763121481-PŘ/01</t>
  </si>
  <si>
    <t>Stěna předsazená ze sádrokartonových desek s nosnou konstrukcí z ocelových profilů CW, UW dvojitě opláštěná deskami akustickými tl. 2 x 12,5 mm s izolací, EI 30, Rw do 28 dB, stěna tl. 77,5 mm, profil 50</t>
  </si>
  <si>
    <t>-769849260</t>
  </si>
  <si>
    <t>P</t>
  </si>
  <si>
    <t>Poznámka k položce:_x000D_
SDK předstěna na kovovou spodní konstrukci CW 50, opláštění desky_x000D_
Diamant, tl. 2x12,5 mm, izolace Akustik Board tl. 40 mm, vylepšení +16 dB</t>
  </si>
  <si>
    <t>"126"4,12*2,652</t>
  </si>
  <si>
    <t>"137"4,12*2,652</t>
  </si>
  <si>
    <t>"237"4,12*2,642</t>
  </si>
  <si>
    <t>"240"4,12*2,642</t>
  </si>
  <si>
    <t>"337"4,12*2,602</t>
  </si>
  <si>
    <t>"340"4,12*2,602</t>
  </si>
  <si>
    <t>80</t>
  </si>
  <si>
    <t>763121482-PŘ/03</t>
  </si>
  <si>
    <t>Stěna předsazená ze sádrokartonových desek s nosnou konstrukcí z ocelových profilů CW, UW dvojitě opláštěná deskami akustickými H2 tl. 2 x 12,5 mm s izolací, EI 30, Rw do 28 dB, stěna tl. 102,5 mm, profil 75</t>
  </si>
  <si>
    <t>1198104567</t>
  </si>
  <si>
    <t>Poznámka k položce:_x000D_
SDK předstěna na kovovou spodní konstrukci CW75, deska_x000D_
Green, tl. 12,5 mm, izolace Akustik Board tl. 40 mm, výška 1200_x000D_
mm (za sprchou na celou výšku místnosti), tl. 90 mm, za umyvadly_x000D_
použít impregnovanou SDK desku HABITO H nebo výztuhy pro_x000D_
kotvení</t>
  </si>
  <si>
    <t>"112"0,875*2,40</t>
  </si>
  <si>
    <t>"212"0,875*2,40</t>
  </si>
  <si>
    <t>"236"2*0,80*2,40+0,80*1,20</t>
  </si>
  <si>
    <t>"239"2*0,80*2,40+0,80*1,20</t>
  </si>
  <si>
    <t>"312"0,875*2,40</t>
  </si>
  <si>
    <t>"336"2*0,80*2,40+0,80*1,20</t>
  </si>
  <si>
    <t>"339"2*0,80*2,40+0,80*1,20</t>
  </si>
  <si>
    <t>81</t>
  </si>
  <si>
    <t>763121762</t>
  </si>
  <si>
    <t>Stěna předsazená ze sádrokartonových desek Příplatek k cenám za rovinnost kvality celoplošné tmelení kvality Q4</t>
  </si>
  <si>
    <t>-609671498</t>
  </si>
  <si>
    <t>https://podminky.urs.cz/item/CS_URS_2025_01/763121762</t>
  </si>
  <si>
    <t>11,286+28,846+19,558+65,062+25,50</t>
  </si>
  <si>
    <t>82</t>
  </si>
  <si>
    <t>763131451</t>
  </si>
  <si>
    <t>Podhled ze sádrokartonových desek dvouvrstvá zavěšená spodní konstrukce z ocelových profilů CD, UD jednoduše opláštěná deskou impregnovanou H2, tl. 12,5 mm, bez izolace</t>
  </si>
  <si>
    <t>1269328977</t>
  </si>
  <si>
    <t>https://podminky.urs.cz/item/CS_URS_2025_01/763131451</t>
  </si>
  <si>
    <t>83</t>
  </si>
  <si>
    <t>763131772</t>
  </si>
  <si>
    <t>Podhled ze sádrokartonových desek Příplatek k cenám za rovinnost kvality celoplošné tmelení kvality Q4</t>
  </si>
  <si>
    <t>2111551906</t>
  </si>
  <si>
    <t>https://podminky.urs.cz/item/CS_URS_2025_01/763131772</t>
  </si>
  <si>
    <t>84</t>
  </si>
  <si>
    <t>763172354</t>
  </si>
  <si>
    <t>Montáž dvířek pro konstrukce ze sádrokartonových desek revizních jednoplášťových pro podhledy velikost (šxv) 500 x 500 mm</t>
  </si>
  <si>
    <t>729383358</t>
  </si>
  <si>
    <t>https://podminky.urs.cz/item/CS_URS_2025_01/763172354</t>
  </si>
  <si>
    <t>85</t>
  </si>
  <si>
    <t>59030713</t>
  </si>
  <si>
    <t>dvířka revizní jednokřídlá s automatickým zámkem 500x500mm</t>
  </si>
  <si>
    <t>-556047342</t>
  </si>
  <si>
    <t>86</t>
  </si>
  <si>
    <t>763181411</t>
  </si>
  <si>
    <t>Výplně otvorů konstrukcí ze sádrokartonových desek ztužující výplň otvoru pro dveře s CW a UW profilem, výšky příčky do 2,60 m</t>
  </si>
  <si>
    <t>1052556416</t>
  </si>
  <si>
    <t>https://podminky.urs.cz/item/CS_URS_2025_01/763181411</t>
  </si>
  <si>
    <t>"D15"13</t>
  </si>
  <si>
    <t>"D16"1</t>
  </si>
  <si>
    <t>"D17"22</t>
  </si>
  <si>
    <t>87</t>
  </si>
  <si>
    <t>998763332</t>
  </si>
  <si>
    <t>Přesun hmot pro konstrukce montované z desek sádrokartonových, sádrovláknitých, cementovláknitých nebo cementových stanovený z hmotnosti přesunovaného materiálu vodorovná dopravní vzdálenost do 50 m ruční (bez užití mechanizace) v objektech výšky přes 6 do 12 m</t>
  </si>
  <si>
    <t>-2144450534</t>
  </si>
  <si>
    <t>https://podminky.urs.cz/item/CS_URS_2025_01/998763332</t>
  </si>
  <si>
    <t>766</t>
  </si>
  <si>
    <t>Konstrukce truhlářské</t>
  </si>
  <si>
    <t>88</t>
  </si>
  <si>
    <t>766660022</t>
  </si>
  <si>
    <t>Montáž dveřních křídel dřevěných nebo plastových otevíravých do ocelové zárubně protipožárních jednokřídlových, šířky přes 800 mm</t>
  </si>
  <si>
    <t>962254267</t>
  </si>
  <si>
    <t>https://podminky.urs.cz/item/CS_URS_2025_01/766660022</t>
  </si>
  <si>
    <t>"D8"3</t>
  </si>
  <si>
    <t>89</t>
  </si>
  <si>
    <t>61165314</t>
  </si>
  <si>
    <t>dveře jednokřídlé dřevotřískové protipožární EI (EW) 30 D3 povrch laminátový plné 900x1970-2100mm</t>
  </si>
  <si>
    <t>-902809860</t>
  </si>
  <si>
    <t>Poznámka k položce:_x000D_
dveře bezpečnostní vchodové interiérové plné, neprůzvučnost 32 dB</t>
  </si>
  <si>
    <t>90</t>
  </si>
  <si>
    <t>766660101</t>
  </si>
  <si>
    <t>Montáž dveřních křídel dřevěných nebo plastových otevíravých do dřevěné rámové zárubně povrchově upravených jednokřídlových, šířky do 800 mm</t>
  </si>
  <si>
    <t>751837861</t>
  </si>
  <si>
    <t>https://podminky.urs.cz/item/CS_URS_2025_01/766660101</t>
  </si>
  <si>
    <t>91</t>
  </si>
  <si>
    <t>61162073</t>
  </si>
  <si>
    <t>dveře jednokřídlé voštinové povrch laminátový plné 700x1970-2100mm</t>
  </si>
  <si>
    <t>748633405</t>
  </si>
  <si>
    <t>92</t>
  </si>
  <si>
    <t>-324475508</t>
  </si>
  <si>
    <t>93</t>
  </si>
  <si>
    <t>61162074</t>
  </si>
  <si>
    <t>dveře jednokřídlé voštinové povrch laminátový plné 800x1970-2100mm</t>
  </si>
  <si>
    <t>2079446001</t>
  </si>
  <si>
    <t>766660720</t>
  </si>
  <si>
    <t>Montáž dveřních doplňků větrací mřížky s vyříznutím otvoru</t>
  </si>
  <si>
    <t>2133918321</t>
  </si>
  <si>
    <t>https://podminky.urs.cz/item/CS_URS_2025_01/766660720</t>
  </si>
  <si>
    <t>4502056700</t>
  </si>
  <si>
    <t>Mřížka větrací dveřní  400×130 mm bílá</t>
  </si>
  <si>
    <t>950619225</t>
  </si>
  <si>
    <t>766660729</t>
  </si>
  <si>
    <t>Montáž dveřních doplňků dveřního kování interiérového štítku s klikou</t>
  </si>
  <si>
    <t>1801232349</t>
  </si>
  <si>
    <t>https://podminky.urs.cz/item/CS_URS_2025_01/766660729</t>
  </si>
  <si>
    <t>97</t>
  </si>
  <si>
    <t>54914133</t>
  </si>
  <si>
    <t>dveřní kování bezpečnostní RC3 klika/koule lakovaný nerez</t>
  </si>
  <si>
    <t>-1604646226</t>
  </si>
  <si>
    <t>98</t>
  </si>
  <si>
    <t>766660730</t>
  </si>
  <si>
    <t>Montáž dveřních doplňků dveřního kování interiérového WC kliky se zámkem</t>
  </si>
  <si>
    <t>562339910</t>
  </si>
  <si>
    <t>https://podminky.urs.cz/item/CS_URS_2025_01/766660730</t>
  </si>
  <si>
    <t>99</t>
  </si>
  <si>
    <t>54914128</t>
  </si>
  <si>
    <t>dveřní kování interiérové rozetové spodní pro WC</t>
  </si>
  <si>
    <t>-1847695941</t>
  </si>
  <si>
    <t>100</t>
  </si>
  <si>
    <t>812289900</t>
  </si>
  <si>
    <t>101</t>
  </si>
  <si>
    <t>54914123</t>
  </si>
  <si>
    <t>dveřní kování interiérové rozetové klika/klika</t>
  </si>
  <si>
    <t>1949344851</t>
  </si>
  <si>
    <t>102</t>
  </si>
  <si>
    <t>766660739</t>
  </si>
  <si>
    <t>Montáž dveřních doplňků dveřního kování bezpečnostního dveřního kukátka</t>
  </si>
  <si>
    <t>830401049</t>
  </si>
  <si>
    <t>https://podminky.urs.cz/item/CS_URS_2025_01/766660739</t>
  </si>
  <si>
    <t>103</t>
  </si>
  <si>
    <t>54915550</t>
  </si>
  <si>
    <t>kukátko-průhledítko panoramatické chrom</t>
  </si>
  <si>
    <t>-1274604300</t>
  </si>
  <si>
    <t>104</t>
  </si>
  <si>
    <t>766660761</t>
  </si>
  <si>
    <t>Montáž dveřních doplňků dveřního kování bezpečnostního zámku</t>
  </si>
  <si>
    <t>-711699997</t>
  </si>
  <si>
    <t>https://podminky.urs.cz/item/CS_URS_2025_01/766660761</t>
  </si>
  <si>
    <t>105</t>
  </si>
  <si>
    <t>54964115</t>
  </si>
  <si>
    <t>vložka cylindrická bezpečnostní 30+40</t>
  </si>
  <si>
    <t>-2112444180</t>
  </si>
  <si>
    <t>106</t>
  </si>
  <si>
    <t>766660762</t>
  </si>
  <si>
    <t>Montáž dveřních doplňků dveřního kování bezpečnostního zámkové vložky</t>
  </si>
  <si>
    <t>1716325582</t>
  </si>
  <si>
    <t>https://podminky.urs.cz/item/CS_URS_2025_01/766660762</t>
  </si>
  <si>
    <t>107</t>
  </si>
  <si>
    <t>-1890936610</t>
  </si>
  <si>
    <t>108</t>
  </si>
  <si>
    <t>766682111</t>
  </si>
  <si>
    <t>Montáž zárubní dřevěných nebo plastových obložkových, pro dveře jednokřídlové, tloušťky stěny do 170 mm</t>
  </si>
  <si>
    <t>-189432398</t>
  </si>
  <si>
    <t>https://podminky.urs.cz/item/CS_URS_2025_01/766682111</t>
  </si>
  <si>
    <t>109</t>
  </si>
  <si>
    <t>61182307</t>
  </si>
  <si>
    <t>zárubeň jednokřídlá obložková s laminátovým povrchem tl stěny 60-150mm rozměru 600-1100/1970, 2100mm</t>
  </si>
  <si>
    <t>2003273139</t>
  </si>
  <si>
    <t>110</t>
  </si>
  <si>
    <t>766694126</t>
  </si>
  <si>
    <t>Montáž ostatních truhlářských konstrukcí parapetních desek dřevěných nebo plastových šířky přes 300 mm</t>
  </si>
  <si>
    <t>1524114305</t>
  </si>
  <si>
    <t>https://podminky.urs.cz/item/CS_URS_2025_01/766694126</t>
  </si>
  <si>
    <t>"O6"1,50*6</t>
  </si>
  <si>
    <t>"09"0,765*1</t>
  </si>
  <si>
    <t>"O6"1,50*4</t>
  </si>
  <si>
    <t>"O9"0,765*1</t>
  </si>
  <si>
    <t>111</t>
  </si>
  <si>
    <t>60794105</t>
  </si>
  <si>
    <t>parapet dřevotřískový vnitřní povrch laminátový š 400mm</t>
  </si>
  <si>
    <t>-548860246</t>
  </si>
  <si>
    <t>112</t>
  </si>
  <si>
    <t>60794121</t>
  </si>
  <si>
    <t>koncovka PVC k parapetním dřevotřískovým deskám 600mm</t>
  </si>
  <si>
    <t>-1796850391</t>
  </si>
  <si>
    <t>"O6"6</t>
  </si>
  <si>
    <t>"09"1</t>
  </si>
  <si>
    <t>"O6"4</t>
  </si>
  <si>
    <t>"O9"1</t>
  </si>
  <si>
    <t>18*2</t>
  </si>
  <si>
    <t>113</t>
  </si>
  <si>
    <t>998766122</t>
  </si>
  <si>
    <t>Přesun hmot pro konstrukce truhlářské stanovený z hmotnosti přesunovaného materiálu vodorovná dopravní vzdálenost do 50 m ruční (bez užití mechanizace) v objektech výšky přes 6 do 12 m</t>
  </si>
  <si>
    <t>-1974749688</t>
  </si>
  <si>
    <t>https://podminky.urs.cz/item/CS_URS_2025_01/998766122</t>
  </si>
  <si>
    <t>767</t>
  </si>
  <si>
    <t>Konstrukce zámečnické</t>
  </si>
  <si>
    <t>114</t>
  </si>
  <si>
    <t>767995111</t>
  </si>
  <si>
    <t>Montáž ostatních atypických zámečnických konstrukcí hmotnosti přes 3 do 5 kg</t>
  </si>
  <si>
    <t>kg</t>
  </si>
  <si>
    <t>-1098148712</t>
  </si>
  <si>
    <t>https://podminky.urs.cz/item/CS_URS_2025_01/767995111</t>
  </si>
  <si>
    <t>" statika +25%prořez "</t>
  </si>
  <si>
    <t>" plech  20/120/400mm"4,71*1,25</t>
  </si>
  <si>
    <t>115</t>
  </si>
  <si>
    <t>13611248</t>
  </si>
  <si>
    <t>plech ocelový hladký jakost S235JR tl 20mm tabule</t>
  </si>
  <si>
    <t>1570892112</t>
  </si>
  <si>
    <t>5,888*0,001 'Přepočtené koeficientem množství</t>
  </si>
  <si>
    <t>116</t>
  </si>
  <si>
    <t>767995113</t>
  </si>
  <si>
    <t>Montáž ostatních atypických zámečnických konstrukcí hmotnosti přes 10 do 20 kg</t>
  </si>
  <si>
    <t>1218789812</t>
  </si>
  <si>
    <t>https://podminky.urs.cz/item/CS_URS_2025_01/767995113</t>
  </si>
  <si>
    <t>" plech  20/200/400mm"12,56*1,25</t>
  </si>
  <si>
    <t>117</t>
  </si>
  <si>
    <t>-1837118930</t>
  </si>
  <si>
    <t>15,7*0,001 'Přepočtené koeficientem množství</t>
  </si>
  <si>
    <t>118</t>
  </si>
  <si>
    <t>767995114</t>
  </si>
  <si>
    <t>Montáž ostatních atypických zámečnických konstrukcí hmotnosti přes 20 do 50 kg</t>
  </si>
  <si>
    <t>331922143</t>
  </si>
  <si>
    <t>https://podminky.urs.cz/item/CS_URS_2025_01/767995114</t>
  </si>
  <si>
    <t>"statika  zesílení ostění jackl +25%prořez "</t>
  </si>
  <si>
    <t>"231"134,40*1,25</t>
  </si>
  <si>
    <t>119</t>
  </si>
  <si>
    <t>145R002</t>
  </si>
  <si>
    <t>profil ocelový svařovaný jakost S355 průřez obdelníkový 150x100x8mm</t>
  </si>
  <si>
    <t>80102044</t>
  </si>
  <si>
    <t>168*0,001 'Přepočtené koeficientem množství</t>
  </si>
  <si>
    <t>120</t>
  </si>
  <si>
    <t>998767122</t>
  </si>
  <si>
    <t>Přesun hmot pro zámečnické konstrukce stanovený z hmotnosti přesunovaného materiálu vodorovná dopravní vzdálenost do 50 m ruční (bez užití mechanizace) v objektech výšky přes 6 do 12 m</t>
  </si>
  <si>
    <t>1740623438</t>
  </si>
  <si>
    <t>https://podminky.urs.cz/item/CS_URS_2025_01/998767122</t>
  </si>
  <si>
    <t>771</t>
  </si>
  <si>
    <t>Podlahy z dlaždic</t>
  </si>
  <si>
    <t>121</t>
  </si>
  <si>
    <t>771111011</t>
  </si>
  <si>
    <t>Příprava podkladu před provedením dlažby vysátí podlah</t>
  </si>
  <si>
    <t>509964600</t>
  </si>
  <si>
    <t>https://podminky.urs.cz/item/CS_URS_2025_01/771111011</t>
  </si>
  <si>
    <t>P006+P007+P014+P015</t>
  </si>
  <si>
    <t>122</t>
  </si>
  <si>
    <t>771121011</t>
  </si>
  <si>
    <t>Příprava podkladu před provedením dlažby nátěr penetrační na podlahu</t>
  </si>
  <si>
    <t>-203105502</t>
  </si>
  <si>
    <t>https://podminky.urs.cz/item/CS_URS_2025_01/771121011</t>
  </si>
  <si>
    <t>123</t>
  </si>
  <si>
    <t>771121022</t>
  </si>
  <si>
    <t>Příprava podkladu před provedením dlažby broušení podlah nového podkladu betonového</t>
  </si>
  <si>
    <t>1960185472</t>
  </si>
  <si>
    <t>https://podminky.urs.cz/item/CS_URS_2025_01/771121022</t>
  </si>
  <si>
    <t>124</t>
  </si>
  <si>
    <t>771151011</t>
  </si>
  <si>
    <t>Příprava podkladu před provedením dlažby samonivelační stěrka min. pevnosti 20 MPa, tloušťky do 3 mm</t>
  </si>
  <si>
    <t>-2059260220</t>
  </si>
  <si>
    <t>https://podminky.urs.cz/item/CS_URS_2025_01/771151011</t>
  </si>
  <si>
    <t>P006+P007</t>
  </si>
  <si>
    <t>125</t>
  </si>
  <si>
    <t>771474112</t>
  </si>
  <si>
    <t>Montáž soklů z dlaždic keramických lepených cementovým flexibilním lepidlem rovných, výšky přes 65 do 90 mm</t>
  </si>
  <si>
    <t>1776553131</t>
  </si>
  <si>
    <t>https://podminky.urs.cz/item/CS_URS_2025_01/771474112</t>
  </si>
  <si>
    <t>P006S+P0015D</t>
  </si>
  <si>
    <t>126</t>
  </si>
  <si>
    <t>59761184</t>
  </si>
  <si>
    <t>sokl keramický mrazuvzdorný povrch hladký/matný tl do 10mm výšky přes 65 do 90mm</t>
  </si>
  <si>
    <t>898670536</t>
  </si>
  <si>
    <t>127</t>
  </si>
  <si>
    <t>771574416</t>
  </si>
  <si>
    <t>Montáž podlah z dlaždic keramických lepených cementovým flexibilním lepidlem hladkých, tloušťky do 10 mm přes 9 do 12 ks/m2</t>
  </si>
  <si>
    <t>-197587051</t>
  </si>
  <si>
    <t>https://podminky.urs.cz/item/CS_URS_2025_01/771574416</t>
  </si>
  <si>
    <t>128</t>
  </si>
  <si>
    <t>59761121</t>
  </si>
  <si>
    <t>dlažba keramická slinutá mrazuvzdorná R9 povrch hladký/matný tl do 10mm přes 9 do 12ks/m2</t>
  </si>
  <si>
    <t>801579702</t>
  </si>
  <si>
    <t>129</t>
  </si>
  <si>
    <t>771591112</t>
  </si>
  <si>
    <t>Izolace podlahy pod dlažbu nátěrem nebo stěrkou ve dvou vrstvách</t>
  </si>
  <si>
    <t>-645150877</t>
  </si>
  <si>
    <t>https://podminky.urs.cz/item/CS_URS_2025_01/771591112</t>
  </si>
  <si>
    <t>P007+P014</t>
  </si>
  <si>
    <t>130</t>
  </si>
  <si>
    <t>771591115</t>
  </si>
  <si>
    <t>Podlahy - dokončovací práce spárování silikonem</t>
  </si>
  <si>
    <t>-1943173069</t>
  </si>
  <si>
    <t>https://podminky.urs.cz/item/CS_URS_2025_01/771591115</t>
  </si>
  <si>
    <t>P006S+P007S+P014S+P0015D</t>
  </si>
  <si>
    <t>131</t>
  </si>
  <si>
    <t>771591117</t>
  </si>
  <si>
    <t>Podlahy - dokončovací práce spárování akrylem</t>
  </si>
  <si>
    <t>1214338705</t>
  </si>
  <si>
    <t>https://podminky.urs.cz/item/CS_URS_2025_01/771591117</t>
  </si>
  <si>
    <t>132</t>
  </si>
  <si>
    <t>771591241</t>
  </si>
  <si>
    <t>Izolace podlahy pod dlažbu těsnícími izolačními pásy vnitřní kout</t>
  </si>
  <si>
    <t>1302714376</t>
  </si>
  <si>
    <t>https://podminky.urs.cz/item/CS_URS_2025_01/771591241</t>
  </si>
  <si>
    <t>"P07"</t>
  </si>
  <si>
    <t>"112"5</t>
  </si>
  <si>
    <t>"123"4</t>
  </si>
  <si>
    <t>"124"4</t>
  </si>
  <si>
    <t>"128"5</t>
  </si>
  <si>
    <t>"212"5</t>
  </si>
  <si>
    <t>"228"5</t>
  </si>
  <si>
    <t>"232"6</t>
  </si>
  <si>
    <t>"236"4</t>
  </si>
  <si>
    <t>"239"4</t>
  </si>
  <si>
    <t>"312"5</t>
  </si>
  <si>
    <t>"328"5</t>
  </si>
  <si>
    <t>"336"4</t>
  </si>
  <si>
    <t>"339"4</t>
  </si>
  <si>
    <t>"P14"</t>
  </si>
  <si>
    <t>"136"5</t>
  </si>
  <si>
    <t>133</t>
  </si>
  <si>
    <t>771591242</t>
  </si>
  <si>
    <t>Izolace podlahy pod dlažbu těsnícími izolačními pásy vnější roh</t>
  </si>
  <si>
    <t>-254523732</t>
  </si>
  <si>
    <t>https://podminky.urs.cz/item/CS_URS_2025_01/771591242</t>
  </si>
  <si>
    <t>"112"1</t>
  </si>
  <si>
    <t>"128"1</t>
  </si>
  <si>
    <t>"212"1</t>
  </si>
  <si>
    <t>"228"1</t>
  </si>
  <si>
    <t>"232"2</t>
  </si>
  <si>
    <t>"312"1</t>
  </si>
  <si>
    <t>"328"1</t>
  </si>
  <si>
    <t>"136"1</t>
  </si>
  <si>
    <t>134</t>
  </si>
  <si>
    <t>771591264</t>
  </si>
  <si>
    <t>Izolace podlahy pod dlažbu těsnícími izolačními pásy mezi podlahou a stěnu</t>
  </si>
  <si>
    <t>1229646572</t>
  </si>
  <si>
    <t>https://podminky.urs.cz/item/CS_URS_2025_01/771591264</t>
  </si>
  <si>
    <t>P007S+P014S</t>
  </si>
  <si>
    <t>135</t>
  </si>
  <si>
    <t>771591223P</t>
  </si>
  <si>
    <t>Izolace podlahy pod dlažbu fólií v pásech celoplošně lepená proti kročejovému hluku</t>
  </si>
  <si>
    <t>-1022283894</t>
  </si>
  <si>
    <t>https://podminky.urs.cz/item/CS_URS_2025_01/771591223P</t>
  </si>
  <si>
    <t>Poznámka k položce:_x000D_
kročejová izolace - DSDI panel</t>
  </si>
  <si>
    <t>136</t>
  </si>
  <si>
    <t>771591232</t>
  </si>
  <si>
    <t>Izolace podlahy pod dlažbu těsnícími izolačními pásy pro styčné nebo dilatační spáry</t>
  </si>
  <si>
    <t>-1188839166</t>
  </si>
  <si>
    <t>https://podminky.urs.cz/item/CS_URS_2025_01/771591232</t>
  </si>
  <si>
    <t>"112"3*0,20+3*2,00</t>
  </si>
  <si>
    <t>"123"4*0,20</t>
  </si>
  <si>
    <t>"124"3*0,20+1*2,00</t>
  </si>
  <si>
    <t>"128"3*0,20+3*2,00</t>
  </si>
  <si>
    <t>"212"3*0,20+3*2,00</t>
  </si>
  <si>
    <t>"228"3*0,20+3*2,00</t>
  </si>
  <si>
    <t>"232"6*0,20+2*2,00</t>
  </si>
  <si>
    <t>"236"3*0,20+1*2,00</t>
  </si>
  <si>
    <t>"239"3*0,20+1*2,00</t>
  </si>
  <si>
    <t>"312"3*0,20+3*2,00</t>
  </si>
  <si>
    <t>"328"3*0,20+3*2,00</t>
  </si>
  <si>
    <t>"336"3*0,20+1*2,00</t>
  </si>
  <si>
    <t>"339"3*0,20+1*2,00</t>
  </si>
  <si>
    <t>"136"5*0,20+1*2,00</t>
  </si>
  <si>
    <t>137</t>
  </si>
  <si>
    <t>771592011</t>
  </si>
  <si>
    <t>Čištění vnitřních ploch po položení dlažby podlah nebo schodišť chemickými prostředky</t>
  </si>
  <si>
    <t>1205066972</t>
  </si>
  <si>
    <t>https://podminky.urs.cz/item/CS_URS_2025_01/771592011</t>
  </si>
  <si>
    <t>138</t>
  </si>
  <si>
    <t>771471810</t>
  </si>
  <si>
    <t>Demontáž soklíků z dlaždic keramických kladených do malty rovných</t>
  </si>
  <si>
    <t>-1218550562</t>
  </si>
  <si>
    <t>https://podminky.urs.cz/item/CS_URS_2025_01/771471810</t>
  </si>
  <si>
    <t>"118"(3,45+2,39)*2-0,80</t>
  </si>
  <si>
    <t>139</t>
  </si>
  <si>
    <t>771571810</t>
  </si>
  <si>
    <t>Demontáž podlah z dlaždic keramických kladených do malty</t>
  </si>
  <si>
    <t>-282977646</t>
  </si>
  <si>
    <t>https://podminky.urs.cz/item/CS_URS_2025_01/771571810</t>
  </si>
  <si>
    <t>"106"9,37</t>
  </si>
  <si>
    <t>"107"14,09</t>
  </si>
  <si>
    <t>"118"8,67</t>
  </si>
  <si>
    <t>"206"9,37</t>
  </si>
  <si>
    <t>"207"14,09</t>
  </si>
  <si>
    <t>"306"9,37</t>
  </si>
  <si>
    <t>"307"14,09</t>
  </si>
  <si>
    <t>140</t>
  </si>
  <si>
    <t>998771122</t>
  </si>
  <si>
    <t>Přesun hmot pro podlahy z dlaždic stanovený z hmotnosti přesunovaného materiálu vodorovná dopravní vzdálenost do 50 m ruční (bez užití mechanizace) v objektech výšky přes 6 do 12 m</t>
  </si>
  <si>
    <t>206607207</t>
  </si>
  <si>
    <t>https://podminky.urs.cz/item/CS_URS_2025_01/998771122</t>
  </si>
  <si>
    <t>775</t>
  </si>
  <si>
    <t>Podlahy skládané</t>
  </si>
  <si>
    <t>141</t>
  </si>
  <si>
    <t>775111115</t>
  </si>
  <si>
    <t>Příprava podkladu skládaných podlah a stěn broušení podlah stávajícího podkladu před litím stěrky</t>
  </si>
  <si>
    <t>399101462</t>
  </si>
  <si>
    <t>https://podminky.urs.cz/item/CS_URS_2025_01/775111115</t>
  </si>
  <si>
    <t>142</t>
  </si>
  <si>
    <t>775141113</t>
  </si>
  <si>
    <t>Příprava podkladu skládaných podlah a stěn vyrovnání samonivelační stěrkou podlah min.pevnosti 20 MPa, tloušťky přes 5 do 8 mm</t>
  </si>
  <si>
    <t>-760930097</t>
  </si>
  <si>
    <t>https://podminky.urs.cz/item/CS_URS_2025_01/775141113</t>
  </si>
  <si>
    <t>143</t>
  </si>
  <si>
    <t>775413401</t>
  </si>
  <si>
    <t>Montáž lišty obvodové lepené</t>
  </si>
  <si>
    <t>1002017849</t>
  </si>
  <si>
    <t>https://podminky.urs.cz/item/CS_URS_2025_01/775413401</t>
  </si>
  <si>
    <t>144</t>
  </si>
  <si>
    <t>61418113R</t>
  </si>
  <si>
    <t>lišta podlahová  7x43mm</t>
  </si>
  <si>
    <t>-624356976</t>
  </si>
  <si>
    <t>Poznámka k položce:_x000D_
dle podlahy</t>
  </si>
  <si>
    <t>145</t>
  </si>
  <si>
    <t>775541161</t>
  </si>
  <si>
    <t>Montáž podlah plovoucích z velkoplošných lamel vinylových na dřevovláknité nebo kompozitní desce, spojovaných zaklapnutím na zámek</t>
  </si>
  <si>
    <t>-1717579597</t>
  </si>
  <si>
    <t>https://podminky.urs.cz/item/CS_URS_2025_01/775541161</t>
  </si>
  <si>
    <t>146</t>
  </si>
  <si>
    <t>28412007</t>
  </si>
  <si>
    <t>dílec vinylový heterogenní plovoucí na P+D úprava PUR dřevovláknitá podložka, třída zátěže 23/32, hořlavost Bfl-s1, nášlapná vrstva 0,30mm tl 8,2mm</t>
  </si>
  <si>
    <t>1056816626</t>
  </si>
  <si>
    <t>147</t>
  </si>
  <si>
    <t>775591191</t>
  </si>
  <si>
    <t>Ostatní prvky pro plovoucí podlahy montáž podložky vyrovnávací a tlumící</t>
  </si>
  <si>
    <t>-765920083</t>
  </si>
  <si>
    <t>https://podminky.urs.cz/item/CS_URS_2025_01/775591191</t>
  </si>
  <si>
    <t>148</t>
  </si>
  <si>
    <t>61155351</t>
  </si>
  <si>
    <t>podložka izolační z pěnového PE 3mm</t>
  </si>
  <si>
    <t>1657974297</t>
  </si>
  <si>
    <t>149</t>
  </si>
  <si>
    <t>998775122</t>
  </si>
  <si>
    <t>Přesun hmot pro podlahy skládané stanovený z hmotnosti přesunovaného materiálu vodorovná dopravní vzdálenost do 50 m ruční (bez užití mechanizace) v objektech výšky přes 6 do 12 m</t>
  </si>
  <si>
    <t>1294068693</t>
  </si>
  <si>
    <t>https://podminky.urs.cz/item/CS_URS_2025_01/998775122</t>
  </si>
  <si>
    <t>776</t>
  </si>
  <si>
    <t>Podlahy povlakové</t>
  </si>
  <si>
    <t>150</t>
  </si>
  <si>
    <t>776201812</t>
  </si>
  <si>
    <t>Demontáž povlakových podlahovin lepených ručně s podložkou</t>
  </si>
  <si>
    <t>817960748</t>
  </si>
  <si>
    <t>https://podminky.urs.cz/item/CS_URS_2025_01/776201812</t>
  </si>
  <si>
    <t>"111 až 114"30,38+15,15+18,14</t>
  </si>
  <si>
    <t>"216 až 223"33,72+33,72+15,36+15,11+15,24+15,39+18,64</t>
  </si>
  <si>
    <t>"316 až 317"33,72+33,72</t>
  </si>
  <si>
    <t>"320 až 322"15,24+15,39+18,64</t>
  </si>
  <si>
    <t>151</t>
  </si>
  <si>
    <t>776410811</t>
  </si>
  <si>
    <t>Demontáž soklíků nebo lišt pryžových nebo plastových</t>
  </si>
  <si>
    <t>154130304</t>
  </si>
  <si>
    <t>https://podminky.urs.cz/item/CS_URS_2025_01/776410811</t>
  </si>
  <si>
    <t>"108 "(3,83+4,15)*2-0,80</t>
  </si>
  <si>
    <t>"109"(3,46+4,15)*2-0,80</t>
  </si>
  <si>
    <t>"110"(7,11+4,15)*2-0,8*2</t>
  </si>
  <si>
    <t>"116"(3,51+4,15)*2-0,80</t>
  </si>
  <si>
    <t>"117"(3,45+4,15)*2-0,80</t>
  </si>
  <si>
    <t>"208 "(3,83+4,15)*2-0,80</t>
  </si>
  <si>
    <t>"209"(3,46+4,15)*2-0,80</t>
  </si>
  <si>
    <t>"210"(3,53+4,15)*2-0,80</t>
  </si>
  <si>
    <t>"211"(3,48+4,15)*2-0,80</t>
  </si>
  <si>
    <t>"212"(3,50+4,15)*2-(0,80+0,60)</t>
  </si>
  <si>
    <t>"213"(3,46+4,15)*2-(0,80+0,60)</t>
  </si>
  <si>
    <t>"214"(3,47+4,15)*2-0,80</t>
  </si>
  <si>
    <t>"215"(4,18+4,15)*2-0,80</t>
  </si>
  <si>
    <t>"308"(3,83+4,15)*2-0,80</t>
  </si>
  <si>
    <t>"309"(3,46+4,15)*2-0,80</t>
  </si>
  <si>
    <t>"310"(3,53+4,15)*2-0,80</t>
  </si>
  <si>
    <t>"311"(3,48+4,15)*2-0,80</t>
  </si>
  <si>
    <t>"312"(3,50+4,15)*2-0,80</t>
  </si>
  <si>
    <t>"313"(3,46+4,15)*2-0,80</t>
  </si>
  <si>
    <t>"314"(3,47+4,15)*2-0,80</t>
  </si>
  <si>
    <t>"315"(4,18+4,15)*2-0,80</t>
  </si>
  <si>
    <t>"318 "(3,46+4,15)*2-0,80</t>
  </si>
  <si>
    <t>"319"(3,506+4,15)*2-0,80</t>
  </si>
  <si>
    <t>781</t>
  </si>
  <si>
    <t>Dokončovací práce - obklady</t>
  </si>
  <si>
    <t>152</t>
  </si>
  <si>
    <t>781111011</t>
  </si>
  <si>
    <t>Příprava podkladu před provedením obkladu oprášení (ometení) stěny</t>
  </si>
  <si>
    <t>-1478613449</t>
  </si>
  <si>
    <t>https://podminky.urs.cz/item/CS_URS_2025_01/781111011</t>
  </si>
  <si>
    <t>153</t>
  </si>
  <si>
    <t>781121011</t>
  </si>
  <si>
    <t>Příprava podkladu před provedením obkladu nátěr penetrační na stěnu</t>
  </si>
  <si>
    <t>-1732091445</t>
  </si>
  <si>
    <t>https://podminky.urs.cz/item/CS_URS_2025_01/781121011</t>
  </si>
  <si>
    <t>154</t>
  </si>
  <si>
    <t>781131112</t>
  </si>
  <si>
    <t>Izolace stěny pod obklad izolace nátěrem nebo stěrkou ve dvou vrstvách</t>
  </si>
  <si>
    <t>282886292</t>
  </si>
  <si>
    <t>https://podminky.urs.cz/item/CS_URS_2025_01/781131112</t>
  </si>
  <si>
    <t>"112"((2,34+1,555)*2-0,70)*0,20</t>
  </si>
  <si>
    <t>"za sprchou"(0,90*2+0,50)*1,80</t>
  </si>
  <si>
    <t>"123"((0,90+1,83)*2-0,70)*0,20</t>
  </si>
  <si>
    <t>"124"((2,375+2,38)*2-0,80)*0,20</t>
  </si>
  <si>
    <t>"za sprchou"0,90*2*1,80</t>
  </si>
  <si>
    <t>"128"((2,04+1,56)*2-0,70)*0,20</t>
  </si>
  <si>
    <t>"136"((1,615+2,325)*2-0,70)*0,20</t>
  </si>
  <si>
    <t>"212"((2,34+1,555)*2-0,70)*0,20</t>
  </si>
  <si>
    <t>"228"((2,04+1,56)*2-0,70)*0,20</t>
  </si>
  <si>
    <t>"232"((2,013+1,83)*2-0,70)*0,20</t>
  </si>
  <si>
    <t>"236"((1,595+2,155)*2-0,70)*0,20</t>
  </si>
  <si>
    <t>"239"((1,60+2,155)*2-0,70)*0,20</t>
  </si>
  <si>
    <t>"312"((2,34+1,555)*2-0,70)*0,20</t>
  </si>
  <si>
    <t>"328"((2,04+1,56)*2-0,70)*0,20</t>
  </si>
  <si>
    <t>"336"((1,575+2,155)*2-0,70)*0,20</t>
  </si>
  <si>
    <t>"339"((1,58+2,155)*2-0,70)*0,20</t>
  </si>
  <si>
    <t>155</t>
  </si>
  <si>
    <t>781471810</t>
  </si>
  <si>
    <t>Demontáž obkladů z dlaždic keramických kladených do malty</t>
  </si>
  <si>
    <t>-998050859</t>
  </si>
  <si>
    <t>https://podminky.urs.cz/item/CS_URS_2025_01/781471810</t>
  </si>
  <si>
    <t>"106+107"(0,62+1,50*2)*0,85</t>
  </si>
  <si>
    <t>0,735*2,00</t>
  </si>
  <si>
    <t>(4,20+1,00)*1,50</t>
  </si>
  <si>
    <t>"206+207"(0,62+1,50*2)*0,85</t>
  </si>
  <si>
    <t>"306+307"(0,62+1,50*2)*0,85</t>
  </si>
  <si>
    <t>156</t>
  </si>
  <si>
    <t>781472214</t>
  </si>
  <si>
    <t>Montáž keramických obkladů stěn lepených cementovým flexibilním lepidlem hladkých přes 4 do 6 ks/m2</t>
  </si>
  <si>
    <t>1846105490</t>
  </si>
  <si>
    <t>https://podminky.urs.cz/item/CS_URS_2025_01/781472214</t>
  </si>
  <si>
    <t>157</t>
  </si>
  <si>
    <t>59761707</t>
  </si>
  <si>
    <t>obklad keramický nemrazuvzdorný povrch hladký/lesklý tl do 10mm přes 4 do 6ks/m2</t>
  </si>
  <si>
    <t>1071723937</t>
  </si>
  <si>
    <t>158</t>
  </si>
  <si>
    <t>781492211</t>
  </si>
  <si>
    <t>Obklad - dokončující práce montáž profilu lepeného flexibilním cementovým lepidlem rohového</t>
  </si>
  <si>
    <t>503214281</t>
  </si>
  <si>
    <t>https://podminky.urs.cz/item/CS_URS_2025_01/781492211</t>
  </si>
  <si>
    <t>"112"2,10+0,68+0,15</t>
  </si>
  <si>
    <t>"114"2*0,60</t>
  </si>
  <si>
    <t>"122"2*0,60</t>
  </si>
  <si>
    <t>"123"0,90</t>
  </si>
  <si>
    <t>"124"0</t>
  </si>
  <si>
    <t>"128"2,10+0,70+0,15</t>
  </si>
  <si>
    <t>"130"2*0,60</t>
  </si>
  <si>
    <t>"136"2,10+0,70+0,15</t>
  </si>
  <si>
    <t>"137"2*0,60</t>
  </si>
  <si>
    <t>"212"2,10+0,68+0,15</t>
  </si>
  <si>
    <t>"214"2*0,60</t>
  </si>
  <si>
    <t>"228"2,10+0,72+0,15</t>
  </si>
  <si>
    <t>"230"0,60*2</t>
  </si>
  <si>
    <t>"232"2,10*2+0,70+0,15</t>
  </si>
  <si>
    <t>"234"0,60*2</t>
  </si>
  <si>
    <t>"236"2,10*2</t>
  </si>
  <si>
    <t>"237"0,60*2</t>
  </si>
  <si>
    <t>"239"2,10*2+0,70+0,15</t>
  </si>
  <si>
    <t>"240"0,60</t>
  </si>
  <si>
    <t>"312"2,10+0,68+0,15</t>
  </si>
  <si>
    <t>"314"2*0,60</t>
  </si>
  <si>
    <t>"328"2,10*2+0,70+0,15</t>
  </si>
  <si>
    <t>"330"2*0,60</t>
  </si>
  <si>
    <t>"336"2,10*2+0,70+0,15</t>
  </si>
  <si>
    <t>"337"2*0,60</t>
  </si>
  <si>
    <t>"339"2,10*2+0,70+0,15</t>
  </si>
  <si>
    <t>"340"2*0,60</t>
  </si>
  <si>
    <t>159</t>
  </si>
  <si>
    <t>19416008</t>
  </si>
  <si>
    <t>lišta ukončovací hliníková 10mm</t>
  </si>
  <si>
    <t>841603191</t>
  </si>
  <si>
    <t>160</t>
  </si>
  <si>
    <t>781495211</t>
  </si>
  <si>
    <t>Čištění vnitřních ploch po provedení obkladu stěn chemickými prostředky</t>
  </si>
  <si>
    <t>-387350038</t>
  </si>
  <si>
    <t>https://podminky.urs.cz/item/CS_URS_2025_01/781495211</t>
  </si>
  <si>
    <t>161</t>
  </si>
  <si>
    <t>998781122</t>
  </si>
  <si>
    <t>Přesun hmot pro obklady keramické stanovený z hmotnosti přesunovaného materiálu vodorovná dopravní vzdálenost do 50 m ruční (bez užití mechanizace) v objektech výšky přes 6 do 12 m</t>
  </si>
  <si>
    <t>1602359875</t>
  </si>
  <si>
    <t>https://podminky.urs.cz/item/CS_URS_2025_01/998781122</t>
  </si>
  <si>
    <t>782</t>
  </si>
  <si>
    <t>Dokončovací práce - obklady z kamene</t>
  </si>
  <si>
    <t>162</t>
  </si>
  <si>
    <t>782611811</t>
  </si>
  <si>
    <t>Demontáž obkladů parapetů z kamene do suti z měkkých kamenů kladených do malty</t>
  </si>
  <si>
    <t>1149917436</t>
  </si>
  <si>
    <t>https://podminky.urs.cz/item/CS_URS_2025_01/782611811</t>
  </si>
  <si>
    <t>7*1,50</t>
  </si>
  <si>
    <t>7*1,50+0,75</t>
  </si>
  <si>
    <t>4*1,50+0,75</t>
  </si>
  <si>
    <t>784</t>
  </si>
  <si>
    <t>Dokončovací práce - malby a tapety</t>
  </si>
  <si>
    <t>163</t>
  </si>
  <si>
    <t>784111001</t>
  </si>
  <si>
    <t>Oprášení (ometení) podkladu v místnostech výšky do 3,80 m</t>
  </si>
  <si>
    <t>-1883465508</t>
  </si>
  <si>
    <t>https://podminky.urs.cz/item/CS_URS_2025_01/784111001</t>
  </si>
  <si>
    <t>164</t>
  </si>
  <si>
    <t>784111011</t>
  </si>
  <si>
    <t>Obroušení podkladu omítky v místnostech výšky do 3,80 m</t>
  </si>
  <si>
    <t>60444767</t>
  </si>
  <si>
    <t>https://podminky.urs.cz/item/CS_URS_2025_01/784111011</t>
  </si>
  <si>
    <t>165</t>
  </si>
  <si>
    <t>784121001</t>
  </si>
  <si>
    <t>Oškrabání malby v místnostech výšky do 3,80 m</t>
  </si>
  <si>
    <t>371642170</t>
  </si>
  <si>
    <t>https://podminky.urs.cz/item/CS_URS_2025_01/784121001</t>
  </si>
  <si>
    <t>STOS+STR</t>
  </si>
  <si>
    <t>166</t>
  </si>
  <si>
    <t>784181111</t>
  </si>
  <si>
    <t>Penetrace podkladu jednonásobná základní silikátová bezbarvá v místnostech výšky do 3,80 m</t>
  </si>
  <si>
    <t>-558995559</t>
  </si>
  <si>
    <t>https://podminky.urs.cz/item/CS_URS_2025_01/784181111</t>
  </si>
  <si>
    <t>167</t>
  </si>
  <si>
    <t>784321031</t>
  </si>
  <si>
    <t>Malby silikátové dvojnásobné, bílé v místnostech výšky do 3,80 m</t>
  </si>
  <si>
    <t>387925060</t>
  </si>
  <si>
    <t>https://podminky.urs.cz/item/CS_URS_2025_01/784321031</t>
  </si>
  <si>
    <t>HZS</t>
  </si>
  <si>
    <t>Hodinové zúčtovací sazby</t>
  </si>
  <si>
    <t>168</t>
  </si>
  <si>
    <t>HZS2491</t>
  </si>
  <si>
    <t>Hodinové zúčtovací sazby profesí PSV zednické výpomoci a pomocné práce PSV dělník zednických výpomocí</t>
  </si>
  <si>
    <t>hod</t>
  </si>
  <si>
    <t>512</t>
  </si>
  <si>
    <t>317829834</t>
  </si>
  <si>
    <t>https://podminky.urs.cz/item/CS_URS_2025_01/HZS2491</t>
  </si>
  <si>
    <t>169</t>
  </si>
  <si>
    <t>HZS2492</t>
  </si>
  <si>
    <t>Hodinové zúčtovací sazby profesí PSV zednické výpomoci a pomocné práce PSV pomocný dělník PSV</t>
  </si>
  <si>
    <t>-1265421220</t>
  </si>
  <si>
    <t>https://podminky.urs.cz/item/CS_URS_2025_01/HZS2492</t>
  </si>
  <si>
    <t>02 - Elektroistalace - byty</t>
  </si>
  <si>
    <t xml:space="preserve"> </t>
  </si>
  <si>
    <t xml:space="preserve">Koncové prvky přístrojů (zásuvky, vypínače) budou v provedení na základě rozhodnutí investora. Výběr a dodávka lustrových a dalších interiérových a venkovních svítidel, galerek nad umyvadly a osvětlení kuchyňské linky je ponechán na architektovi a investorovi.								 </t>
  </si>
  <si>
    <t xml:space="preserve">    741 - Elektroistalace - silnoproud</t>
  </si>
  <si>
    <t xml:space="preserve">      D01 - Kabeláž</t>
  </si>
  <si>
    <t xml:space="preserve">      D02 - Bytový rozváděč RB1.1, 1,4, 2.4, 2.5, 3.4 obsahuje </t>
  </si>
  <si>
    <t xml:space="preserve">      D03 - Bytový rozváděč RB1.3, 1.6, 2.3, 2.6, 2.7, 3.3, 3.6, 3.7 obsahuje </t>
  </si>
  <si>
    <t xml:space="preserve">      D04 - Zásuvky, spínače, krabice, elektroinstalační materiál </t>
  </si>
  <si>
    <t xml:space="preserve">      D05 - Svítidla, stropní vývody, apod… </t>
  </si>
  <si>
    <t xml:space="preserve">      D06 - Hromosvod, uzemnění</t>
  </si>
  <si>
    <t xml:space="preserve">      D07 - Ostatní náklady </t>
  </si>
  <si>
    <t xml:space="preserve">    742 - Elektroinstalace - slaboproud</t>
  </si>
  <si>
    <t xml:space="preserve">      D08 - Datové rozvody</t>
  </si>
  <si>
    <t xml:space="preserve">      D09 - Rozvody STA</t>
  </si>
  <si>
    <t xml:space="preserve">      D10 - Systém domácího telefonu</t>
  </si>
  <si>
    <t xml:space="preserve">      D11 - Ostatní náklady </t>
  </si>
  <si>
    <t>741</t>
  </si>
  <si>
    <t>Elektroistalace - silnoproud</t>
  </si>
  <si>
    <t>D01</t>
  </si>
  <si>
    <t>Kabeláž</t>
  </si>
  <si>
    <t>741-0101</t>
  </si>
  <si>
    <t>Kabel 1-YY 95mm2 černý</t>
  </si>
  <si>
    <t>741-0102</t>
  </si>
  <si>
    <t>Kabel 1-YY 95mm2 zelenožlutý</t>
  </si>
  <si>
    <t>741-0103</t>
  </si>
  <si>
    <t>Kabel CYKY-J 4x16mm2</t>
  </si>
  <si>
    <t>741-0104</t>
  </si>
  <si>
    <t>Kabel CYKY-J 4x10mm2</t>
  </si>
  <si>
    <t>741-0105</t>
  </si>
  <si>
    <t>Kabel CYKY-O 4x1,5mm2</t>
  </si>
  <si>
    <t>741-0106</t>
  </si>
  <si>
    <t>Kabel CYKY-J 5x6mm2</t>
  </si>
  <si>
    <t>741-0107</t>
  </si>
  <si>
    <t>Kabel CYKY-J 5x4mm2</t>
  </si>
  <si>
    <t>741-0108</t>
  </si>
  <si>
    <t>Kabel CYKY-J 5x2,5mm2</t>
  </si>
  <si>
    <t>741-0109</t>
  </si>
  <si>
    <t>Kabel CYKY-J 3x2,5mm2</t>
  </si>
  <si>
    <t>741-0110</t>
  </si>
  <si>
    <t>Kabel CYKY-J 3x1,5mm2</t>
  </si>
  <si>
    <t>741-0111</t>
  </si>
  <si>
    <t>Kabel CYKY-O 3x1,5mm2</t>
  </si>
  <si>
    <t>741-0112</t>
  </si>
  <si>
    <t>Kabel CXKH-V 4x10mm2</t>
  </si>
  <si>
    <t>741-0113</t>
  </si>
  <si>
    <t>Kabel 1-CXKH-V 5x6mm2</t>
  </si>
  <si>
    <t>741-0114</t>
  </si>
  <si>
    <t>Kabel CXKH-V 5x2,5mm2</t>
  </si>
  <si>
    <t>741-0115</t>
  </si>
  <si>
    <t>Kabel CXKH-V 3x1,5mm2</t>
  </si>
  <si>
    <t>741-0116</t>
  </si>
  <si>
    <t>Kabel CXKH-V 2x1,5mm2</t>
  </si>
  <si>
    <t>741-0117</t>
  </si>
  <si>
    <t>Uzemňovací vodič CY 4mm2</t>
  </si>
  <si>
    <t>741-0118</t>
  </si>
  <si>
    <t>Uzemňovací vodič CY 6mm2</t>
  </si>
  <si>
    <t>741-0119</t>
  </si>
  <si>
    <t>Uzemňovací vodič CY 10mm2</t>
  </si>
  <si>
    <t>741-0120</t>
  </si>
  <si>
    <t>Uzemňovací vodič CY 25mm2</t>
  </si>
  <si>
    <t>741-0121</t>
  </si>
  <si>
    <t>Kabelový stoupací žebřík SIL 250x60 včetně veškerého příslušenství (příchytky, odlehčovače tahu, apod..)</t>
  </si>
  <si>
    <t>741-0122</t>
  </si>
  <si>
    <t>Kabelový stoupací žebřík SLA 250x60 včetně veškerého příslušenství (příchytky, odlehčovače tahu, apod..)</t>
  </si>
  <si>
    <t>741-0123</t>
  </si>
  <si>
    <t>Kabelový žlab SIL 200x60 včetně veškerého příslušenství (příchytky, ohyby apod..)</t>
  </si>
  <si>
    <t>741-0124</t>
  </si>
  <si>
    <t>Kabelový žlab SLA 200x60 včetně veškerého příslušenství (příchytky, ohyby apod..)</t>
  </si>
  <si>
    <t>741-0125</t>
  </si>
  <si>
    <t>Skříň hlavního pospojení (MET)</t>
  </si>
  <si>
    <t>741-0126</t>
  </si>
  <si>
    <t>Drobný materiál (příchytky, označení kabelů, atd…)</t>
  </si>
  <si>
    <t>kompl</t>
  </si>
  <si>
    <t>D02</t>
  </si>
  <si>
    <t xml:space="preserve">Bytový rozváděč RB1.1, 1,4, 2.4, 2.5, 3.4 obsahuje </t>
  </si>
  <si>
    <t>741-0201</t>
  </si>
  <si>
    <t>Rozvodnice nástěnná, 3x24 modulů, 543/600/140, IP40</t>
  </si>
  <si>
    <t>741-0202</t>
  </si>
  <si>
    <t>Vypínač hlavní QM 25/3 25A</t>
  </si>
  <si>
    <t>741-0203</t>
  </si>
  <si>
    <t>Přepěťová ochrana třídy B+C – 3xFLP-B+C</t>
  </si>
  <si>
    <t>741-0204</t>
  </si>
  <si>
    <t>3f. proudový chránič FI40-4p/0,03, 40A/0,03A</t>
  </si>
  <si>
    <t>741-0205</t>
  </si>
  <si>
    <t>Třífázový jistič B16/3, 16A</t>
  </si>
  <si>
    <t>741-0206</t>
  </si>
  <si>
    <t>Jednofázový jistič B16/1, 16A</t>
  </si>
  <si>
    <t>741-0207</t>
  </si>
  <si>
    <t>Prodouvý chránič s jističem 10/B/2/0,03</t>
  </si>
  <si>
    <t>741-0208</t>
  </si>
  <si>
    <t>Drobný materiál (svorky, hřeben, atd…)</t>
  </si>
  <si>
    <t>D03</t>
  </si>
  <si>
    <t xml:space="preserve">Bytový rozváděč RB1.3, 1.6, 2.3, 2.6, 2.7, 3.3, 3.6, 3.7 obsahuje </t>
  </si>
  <si>
    <t>741-0301</t>
  </si>
  <si>
    <t>741-0302</t>
  </si>
  <si>
    <t>741-0303</t>
  </si>
  <si>
    <t>741-0304</t>
  </si>
  <si>
    <t>741-0305</t>
  </si>
  <si>
    <t>741-0306</t>
  </si>
  <si>
    <t>741-0307</t>
  </si>
  <si>
    <t>ks</t>
  </si>
  <si>
    <t>741-0308</t>
  </si>
  <si>
    <t>D04</t>
  </si>
  <si>
    <t xml:space="preserve">Zásuvky, spínače, krabice, elektroinstalační materiál </t>
  </si>
  <si>
    <t>741-0401</t>
  </si>
  <si>
    <t>Vypínač jednopólový pod omítku, řaz.1, IP20, komplet</t>
  </si>
  <si>
    <t>741-0402</t>
  </si>
  <si>
    <t>Vypínač schodišťový pod omítku, řaz.6, IP20, komplet</t>
  </si>
  <si>
    <t>741-0403</t>
  </si>
  <si>
    <t>Vypínač křížový pod omítku, řaz.7, IP20, komplet</t>
  </si>
  <si>
    <t>741-0404</t>
  </si>
  <si>
    <t>Vypínač lustrák pod omítku, řaz.5, IP20, komplet</t>
  </si>
  <si>
    <t>741-0405</t>
  </si>
  <si>
    <t>Vypínač dvojitý schodišťový pod omítku, řaz.6+6, IP20, komplet</t>
  </si>
  <si>
    <t>741-0406</t>
  </si>
  <si>
    <t>Vypínač jednopólový pod omítku, řaz.1, IP44, komplet</t>
  </si>
  <si>
    <t>741-0407</t>
  </si>
  <si>
    <t>Spínací tlačítko pod omítku, řaz 1/0, IP20, komplet</t>
  </si>
  <si>
    <t>741-0408</t>
  </si>
  <si>
    <t>Pohybové čidlo 180°, IP20</t>
  </si>
  <si>
    <t>741-0409</t>
  </si>
  <si>
    <t>Pohybové čidlo 360°, IP20</t>
  </si>
  <si>
    <t>741-0410</t>
  </si>
  <si>
    <t>Tlačítko TOTAL stop</t>
  </si>
  <si>
    <t>741-0411</t>
  </si>
  <si>
    <t>Tlačítko CENTRAL stop</t>
  </si>
  <si>
    <t>741-0412</t>
  </si>
  <si>
    <t>Zásuvka jednoduchá pod omítku 230V, 16A, IP20, komplet</t>
  </si>
  <si>
    <t>741-0413</t>
  </si>
  <si>
    <t>Zásuvka jednoduchá pod omítku 230V, 16A, IP44, komplet</t>
  </si>
  <si>
    <t>741-0414</t>
  </si>
  <si>
    <t>Ventilátor s doběhem (dodávka VZT)</t>
  </si>
  <si>
    <t>741-0415</t>
  </si>
  <si>
    <t>Instalační krabice přístrojová KP</t>
  </si>
  <si>
    <t>741-0416</t>
  </si>
  <si>
    <t>Pomocný a montážní materiál, označovací materiál</t>
  </si>
  <si>
    <t>741-0417</t>
  </si>
  <si>
    <t>Instalační krabice KEZ do zateplení</t>
  </si>
  <si>
    <t>741-0418</t>
  </si>
  <si>
    <t>Ostatní drobný elektroinstalační materiál</t>
  </si>
  <si>
    <t>D05</t>
  </si>
  <si>
    <t xml:space="preserve">Svítidla, stropní vývody, apod… </t>
  </si>
  <si>
    <t>741-0501</t>
  </si>
  <si>
    <t>Stropní osvětlení (el.vývod) - dle výběru investora</t>
  </si>
  <si>
    <t>741-0502</t>
  </si>
  <si>
    <t>Nástěnné osvětlení (el. vývod) - dle výběru investora</t>
  </si>
  <si>
    <t>741-0503</t>
  </si>
  <si>
    <t>741-0504</t>
  </si>
  <si>
    <t>741-0505</t>
  </si>
  <si>
    <t>741-0506</t>
  </si>
  <si>
    <t>741-0507</t>
  </si>
  <si>
    <t>741-0508</t>
  </si>
  <si>
    <t>20089 Adaptér pro stropní montáž (pro svítidla označené jako C1)</t>
  </si>
  <si>
    <t>741-0509</t>
  </si>
  <si>
    <t>741-0510</t>
  </si>
  <si>
    <t>741-0511</t>
  </si>
  <si>
    <t>D06</t>
  </si>
  <si>
    <t>Hromosvod, uzemnění</t>
  </si>
  <si>
    <t>741-0601</t>
  </si>
  <si>
    <t>Jímací tyč JV10 (1m)</t>
  </si>
  <si>
    <t>741-0602</t>
  </si>
  <si>
    <t>Jímací tyč JV15 (1,5m)</t>
  </si>
  <si>
    <t>741-0603</t>
  </si>
  <si>
    <t>Vodič AlMgSi Ø8mm</t>
  </si>
  <si>
    <t>741-0604</t>
  </si>
  <si>
    <t>Vodič FeZn Ø10mm</t>
  </si>
  <si>
    <t>741-0605</t>
  </si>
  <si>
    <t>Zemnicí pásek FeZn 30x4</t>
  </si>
  <si>
    <t>741-0606</t>
  </si>
  <si>
    <t>Svorka univerzální SU</t>
  </si>
  <si>
    <t>741-0607</t>
  </si>
  <si>
    <t>Svorka pásek/drát SR3b</t>
  </si>
  <si>
    <t>741-0608</t>
  </si>
  <si>
    <t>Ochranný trojúhelník v.1,8m</t>
  </si>
  <si>
    <t>741-0609</t>
  </si>
  <si>
    <t>Podpěra vedení na střeše</t>
  </si>
  <si>
    <t>741-0610</t>
  </si>
  <si>
    <t>Podpěra vedení na fasádě</t>
  </si>
  <si>
    <t>741-0611</t>
  </si>
  <si>
    <t>Zkušební svorka SZ</t>
  </si>
  <si>
    <t>741-0612</t>
  </si>
  <si>
    <t>Drobný montážní a označovací materiál včetně příchytek, atd…</t>
  </si>
  <si>
    <t>741-0613</t>
  </si>
  <si>
    <t>Revize hromosvodu</t>
  </si>
  <si>
    <t>D07</t>
  </si>
  <si>
    <t xml:space="preserve">Ostatní náklady </t>
  </si>
  <si>
    <t>741-0701</t>
  </si>
  <si>
    <t>Doprava (silnoproud)</t>
  </si>
  <si>
    <t>170</t>
  </si>
  <si>
    <t>741-0702</t>
  </si>
  <si>
    <t>Stavební přípomoce</t>
  </si>
  <si>
    <t>172</t>
  </si>
  <si>
    <t>741-0703</t>
  </si>
  <si>
    <t>Drobný materiál (hmoždinky, šrouby, sádra, atd..)</t>
  </si>
  <si>
    <t>174</t>
  </si>
  <si>
    <t>742</t>
  </si>
  <si>
    <t>Elektroinstalace - slaboproud</t>
  </si>
  <si>
    <t>D08</t>
  </si>
  <si>
    <t>Datové rozvody</t>
  </si>
  <si>
    <t>742-0801</t>
  </si>
  <si>
    <t>Bytový datový rozváděč</t>
  </si>
  <si>
    <t>182</t>
  </si>
  <si>
    <t>742-0802</t>
  </si>
  <si>
    <t>Optická kabeláž z rozvaděče operátorů do bytových jednotek</t>
  </si>
  <si>
    <t>184</t>
  </si>
  <si>
    <t>742-0803</t>
  </si>
  <si>
    <t>Ohebná trubka pro protažení optické kabeláže Ø50</t>
  </si>
  <si>
    <t>186</t>
  </si>
  <si>
    <t>742-0804</t>
  </si>
  <si>
    <t>Mikrotrubička HDPE</t>
  </si>
  <si>
    <t>188</t>
  </si>
  <si>
    <t>742-0805</t>
  </si>
  <si>
    <t>Kabel UTP CAT 6</t>
  </si>
  <si>
    <t>190</t>
  </si>
  <si>
    <t>742-0806</t>
  </si>
  <si>
    <t>Trubka PVC</t>
  </si>
  <si>
    <t>192</t>
  </si>
  <si>
    <t>742-0807</t>
  </si>
  <si>
    <t>Zásuvka strukturované kabeláže (RJ45)</t>
  </si>
  <si>
    <t>194</t>
  </si>
  <si>
    <t>742-0808</t>
  </si>
  <si>
    <t>196</t>
  </si>
  <si>
    <t>D09</t>
  </si>
  <si>
    <t>Rozvody STA</t>
  </si>
  <si>
    <t>742-0901</t>
  </si>
  <si>
    <t>Zásuvka STA</t>
  </si>
  <si>
    <t>198</t>
  </si>
  <si>
    <t>742-0902</t>
  </si>
  <si>
    <t>Kabel COAX pro rozvod STA (venkovní provedení)</t>
  </si>
  <si>
    <t>200</t>
  </si>
  <si>
    <t>742-0903</t>
  </si>
  <si>
    <t>Kabel COAX pro rozvod STA</t>
  </si>
  <si>
    <t>202</t>
  </si>
  <si>
    <t>742-0904</t>
  </si>
  <si>
    <t>Ohebná trubka Ø23</t>
  </si>
  <si>
    <t>204</t>
  </si>
  <si>
    <t>742-0905</t>
  </si>
  <si>
    <t>206</t>
  </si>
  <si>
    <t>D10</t>
  </si>
  <si>
    <t>Systém domácího telefonu</t>
  </si>
  <si>
    <t>742-1001</t>
  </si>
  <si>
    <t>Kabel UTP CAT 6 PE</t>
  </si>
  <si>
    <t>208</t>
  </si>
  <si>
    <t>742-1002</t>
  </si>
  <si>
    <t>Kabel JYTY 2x1</t>
  </si>
  <si>
    <t>210</t>
  </si>
  <si>
    <t>742-1003</t>
  </si>
  <si>
    <t>PVC trubka Ø23</t>
  </si>
  <si>
    <t>212</t>
  </si>
  <si>
    <t>742-1004</t>
  </si>
  <si>
    <t>Domácí telefon, včetně příslušenství</t>
  </si>
  <si>
    <t>214</t>
  </si>
  <si>
    <t>742-1005</t>
  </si>
  <si>
    <t>Zvonkové tlačítko</t>
  </si>
  <si>
    <t>216</t>
  </si>
  <si>
    <t>742-1006</t>
  </si>
  <si>
    <t>218</t>
  </si>
  <si>
    <t>D11</t>
  </si>
  <si>
    <t>742-1101</t>
  </si>
  <si>
    <t>Autonomní opticko-kouřový hlásič</t>
  </si>
  <si>
    <t>220</t>
  </si>
  <si>
    <t>742-1102</t>
  </si>
  <si>
    <t>222</t>
  </si>
  <si>
    <t>742-1103</t>
  </si>
  <si>
    <t>Doprava (slaboproud)</t>
  </si>
  <si>
    <t>224</t>
  </si>
  <si>
    <t>742-1104</t>
  </si>
  <si>
    <t>Stavební přípomoce (slaboproud)</t>
  </si>
  <si>
    <t>226</t>
  </si>
  <si>
    <t>742-1105</t>
  </si>
  <si>
    <t>Drobný materiál (slaboproud)</t>
  </si>
  <si>
    <t>228</t>
  </si>
  <si>
    <t>742-1107</t>
  </si>
  <si>
    <t>Naprogramování, uvedení do provozu (slaboproud)</t>
  </si>
  <si>
    <t>232</t>
  </si>
  <si>
    <t>03 - Vytápění</t>
  </si>
  <si>
    <t xml:space="preserve">    734 - Ústřední vytápění - armatury</t>
  </si>
  <si>
    <t>-1907029249</t>
  </si>
  <si>
    <t>-1300709092</t>
  </si>
  <si>
    <t>1780453541</t>
  </si>
  <si>
    <t>0,676*14 'Přepočtené koeficientem množství</t>
  </si>
  <si>
    <t>Výkup litinových radiátorů</t>
  </si>
  <si>
    <t>-1272831563</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</si>
  <si>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</si>
  <si>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</si>
  <si>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</si>
  <si>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63154003</t>
  </si>
  <si>
    <t>pouzdro izolační potrubní z minerální vlny s Al fólií max. 250/100°C 18/20mm</t>
  </si>
  <si>
    <t>63154530</t>
  </si>
  <si>
    <t>pouzdro izolační potrubní z minerální vlny s Al fólií max. 250/100°C 22/30mm</t>
  </si>
  <si>
    <t>63154571</t>
  </si>
  <si>
    <t>pouzdro izolační potrubní z minerální vlny s Al fólií max. 250/100°C 28/40mm</t>
  </si>
  <si>
    <t>63154572</t>
  </si>
  <si>
    <t>pouzdro izolační potrubní z minerální vlny s Al fólií max. 250/100°C 35/40mm</t>
  </si>
  <si>
    <t>63154603</t>
  </si>
  <si>
    <t>pouzdro izolační potrubní z minerální vlny s Al fólií max. 250/100°C 42/50mm</t>
  </si>
  <si>
    <t>998713312</t>
  </si>
  <si>
    <t>Přesun hmot pro izolace tepelné stanovený procentní sazbou (%) z ceny vodorovná dopravní vzdálenost do 50 m ruční (bez užití mechanizace) v objektech výšky přes 6 m do 12 m</t>
  </si>
  <si>
    <t>%</t>
  </si>
  <si>
    <t>890642339</t>
  </si>
  <si>
    <t>https://podminky.urs.cz/item/CS_URS_2025_01/998713312</t>
  </si>
  <si>
    <t>733222203</t>
  </si>
  <si>
    <t>Potrubí z trubek měděných polotvrdých spojovaných tvrdým pájením Ø 18/1</t>
  </si>
  <si>
    <t>https://podminky.urs.cz/item/CS_URS_2025_01/733222203</t>
  </si>
  <si>
    <t>733222204</t>
  </si>
  <si>
    <t>Potrubí z trubek měděných polotvrdých spojovaných tvrdým pájením Ø 22/1</t>
  </si>
  <si>
    <t>https://podminky.urs.cz/item/CS_URS_2025_01/733222204</t>
  </si>
  <si>
    <t>733223205</t>
  </si>
  <si>
    <t>Potrubí z trubek měděných tvrdých spojovaných tvrdým pájením Ø 28/1,5</t>
  </si>
  <si>
    <t>https://podminky.urs.cz/item/CS_URS_2025_01/733223205</t>
  </si>
  <si>
    <t>733223206</t>
  </si>
  <si>
    <t>Potrubí z trubek měděných tvrdých spojovaných tvrdým pájením Ø 35/1,5</t>
  </si>
  <si>
    <t>https://podminky.urs.cz/item/CS_URS_2025_01/733223206</t>
  </si>
  <si>
    <t>733223207</t>
  </si>
  <si>
    <t>Potrubí z trubek měděných tvrdých spojovaných tvrdým pájením Ø 42/1,5</t>
  </si>
  <si>
    <t>https://podminky.urs.cz/item/CS_URS_2025_01/733223207</t>
  </si>
  <si>
    <t>733291102</t>
  </si>
  <si>
    <t>Zkoušky těsnosti potrubí z trubek měděných Ø přes 35/1,5 do 64/2,0</t>
  </si>
  <si>
    <t>https://podminky.urs.cz/item/CS_URS_2025_01/733291102</t>
  </si>
  <si>
    <t>733291101</t>
  </si>
  <si>
    <t>Zkoušky těsnosti potrubí z trubek měděných Ø do 35/1,5</t>
  </si>
  <si>
    <t>https://podminky.urs.cz/item/CS_URS_2025_01/733291101</t>
  </si>
  <si>
    <t>733811251</t>
  </si>
  <si>
    <t>Ochrana potrubí termoizolačními trubicemi z pěnového polyetylenu PE přilepenými v příčných a podélných spojích, tloušťky izolace přes 20 do 25 mm, vnitřního průměru izolace DN do 22 mm</t>
  </si>
  <si>
    <t>https://podminky.urs.cz/item/CS_URS_2025_01/733811251</t>
  </si>
  <si>
    <t>733811252</t>
  </si>
  <si>
    <t>Ochrana potrubí termoizolačními trubicemi z pěnového polyetylenu PE přilepenými v příčných a podélných spojích, tloušťky izolace přes 20 do 25 mm, vnitřního průměru izolace DN přes 22 do 45 mm</t>
  </si>
  <si>
    <t>https://podminky.urs.cz/item/CS_URS_2025_01/733811252</t>
  </si>
  <si>
    <t>998733312</t>
  </si>
  <si>
    <t>Přesun hmot pro rozvody potrubí stanovený procentní sazbou z ceny vodorovná dopravní vzdálenost do 50 m ruční (bez užití mechanizace) v objektech výšky přes 6 do 12 m</t>
  </si>
  <si>
    <t>159017526</t>
  </si>
  <si>
    <t>https://podminky.urs.cz/item/CS_URS_2025_01/998733312</t>
  </si>
  <si>
    <t>734</t>
  </si>
  <si>
    <t>Ústřední vytápění - armatury</t>
  </si>
  <si>
    <t>734211120</t>
  </si>
  <si>
    <t>Ventily odvzdušňovací závitové automatické PN 14 do 120°C G 1/2</t>
  </si>
  <si>
    <t>https://podminky.urs.cz/item/CS_URS_2025_01/734211120</t>
  </si>
  <si>
    <t>734220002</t>
  </si>
  <si>
    <t>Ventily regulační závitové vyvažovací přímé bez vypouštění PN 16 do 90°C G 3/4</t>
  </si>
  <si>
    <t>https://podminky.urs.cz/item/CS_URS_2025_01/734220002</t>
  </si>
  <si>
    <t>734220003</t>
  </si>
  <si>
    <t>Ventily regulační závitové vyvažovací přímé bez vypouštění PN 16 do 90°C G 1</t>
  </si>
  <si>
    <t>https://podminky.urs.cz/item/CS_URS_2025_01/734220003</t>
  </si>
  <si>
    <t>734220004</t>
  </si>
  <si>
    <t>Ventily regulační závitové vyvažovací přímé bez vypouštění PN 16 do 90°C G 5/4</t>
  </si>
  <si>
    <t>https://podminky.urs.cz/item/CS_URS_2025_01/734220004</t>
  </si>
  <si>
    <t>734221682</t>
  </si>
  <si>
    <t>Ventily regulační závitové hlavice termostatické pro ovládání ventilů PN 10 do 110°C kapalinové otopných těles VK</t>
  </si>
  <si>
    <t>https://podminky.urs.cz/item/CS_URS_2025_01/734221682</t>
  </si>
  <si>
    <t>734221684</t>
  </si>
  <si>
    <t>Ventily regulační závitové hlavice termostatické pro ovládání ventilů PN 10 do 110°C kapalinové pro veřejné prostory</t>
  </si>
  <si>
    <t>https://podminky.urs.cz/item/CS_URS_2025_01/734221684</t>
  </si>
  <si>
    <t>734261402</t>
  </si>
  <si>
    <t>Šroubení připojovací armatury radiátorů VK PN 10 do 110°C, regulační uzavíratelné rohové G 1/2 x 18</t>
  </si>
  <si>
    <t>https://podminky.urs.cz/item/CS_URS_2025_01/734261402</t>
  </si>
  <si>
    <t>7342614031</t>
  </si>
  <si>
    <t>Armatura připojovací rohová G 1/2x18 PN 10 do 110°C radiátorů typu HM</t>
  </si>
  <si>
    <t>734261406</t>
  </si>
  <si>
    <t>Šroubení připojovací armatury radiátorů VK PN 10 do 110°C, regulační uzavíratelné přímé G 1/2 x 18</t>
  </si>
  <si>
    <t>https://podminky.urs.cz/item/CS_URS_2025_01/734261406</t>
  </si>
  <si>
    <t>734291123</t>
  </si>
  <si>
    <t>Ostatní armatury kohouty plnicí a vypouštěcí PN 10 do 90°C G 1/2</t>
  </si>
  <si>
    <t>https://podminky.urs.cz/item/CS_URS_2025_01/734291123</t>
  </si>
  <si>
    <t>734291124</t>
  </si>
  <si>
    <t>Ostatní armatury kohouty plnicí a vypouštěcí PN 10 do 90°C G 3/4</t>
  </si>
  <si>
    <t>https://podminky.urs.cz/item/CS_URS_2025_01/734291124</t>
  </si>
  <si>
    <t>734292715</t>
  </si>
  <si>
    <t>Ostatní armatury kulové kohouty PN 42 do 185°C přímé vnitřní závit G 1</t>
  </si>
  <si>
    <t>https://podminky.urs.cz/item/CS_URS_2025_01/734292715</t>
  </si>
  <si>
    <t>734292717</t>
  </si>
  <si>
    <t>Ostatní armatury kulové kohouty PN 42 do 185°C přímé vnitřní závit G 1 1/2</t>
  </si>
  <si>
    <t>https://podminky.urs.cz/item/CS_URS_2025_01/734292717</t>
  </si>
  <si>
    <t>7344121111</t>
  </si>
  <si>
    <t>Měřič tepla kompaktní Qn 0,6 m3/hod G 3/4, závitové připojení 110 mm typ MT Ultraheat T550 UH 50-05</t>
  </si>
  <si>
    <t>7344121112</t>
  </si>
  <si>
    <t>Měřič tepla kompaktní Qn 1,5 m3/hod G 25, závitové připojení 190 mm typ MT Ultraheat T550 UH 50-23</t>
  </si>
  <si>
    <t>7344121113</t>
  </si>
  <si>
    <t>teplotní čidlo Pt 500 M 10x27,7, typ DS</t>
  </si>
  <si>
    <t>7344121114</t>
  </si>
  <si>
    <t>Závitová přípojka</t>
  </si>
  <si>
    <t>7344121115</t>
  </si>
  <si>
    <t>Baterie</t>
  </si>
  <si>
    <t>7344121116</t>
  </si>
  <si>
    <t>Adapter do T kusu pro smínač teploty DS, M10x1,5 mm s těsněním</t>
  </si>
  <si>
    <t>7344121117</t>
  </si>
  <si>
    <t>Poměrový měřič tepla na otopná tělesa s dálkovým odečtem- bez USB modemu, licence a počítače</t>
  </si>
  <si>
    <t>7344121118</t>
  </si>
  <si>
    <t>Topná zkouška</t>
  </si>
  <si>
    <t>998734312</t>
  </si>
  <si>
    <t>Přesun hmot pro armatury stanovený procentní sazbou (%) z ceny vodorovná dopravní vzdálenost do 50 m ruční (bez užití mechanizace) v objektech výšky přes 6 do 12 m</t>
  </si>
  <si>
    <t>-1900845186</t>
  </si>
  <si>
    <t>https://podminky.urs.cz/item/CS_URS_2025_01/998734312</t>
  </si>
  <si>
    <t>-777518614</t>
  </si>
  <si>
    <t>735152451</t>
  </si>
  <si>
    <t>Otopná tělesa panelová VK dvoudesková PN 1,0 MPa, T do 110°C s jednou přídavnou přestupní plochou výšky tělesa 500 mm stavební délky / výkonu 400 mm / 447 W</t>
  </si>
  <si>
    <t>https://podminky.urs.cz/item/CS_URS_2025_01/735152451</t>
  </si>
  <si>
    <t>735152453</t>
  </si>
  <si>
    <t>Otopná tělesa panelová VK dvoudesková PN 1,0 MPa, T do 110°C s jednou přídavnou přestupní plochou výšky tělesa 500 mm stavební délky / výkonu 600 mm / 670 W</t>
  </si>
  <si>
    <t>https://podminky.urs.cz/item/CS_URS_2025_01/735152453</t>
  </si>
  <si>
    <t>735152454</t>
  </si>
  <si>
    <t>Otopná tělesa panelová VK dvoudesková PN 1,0 MPa, T do 110°C s jednou přídavnou přestupní plochou výšky tělesa 500 mm stavební délky / výkonu 700 mm / 782 W</t>
  </si>
  <si>
    <t>https://podminky.urs.cz/item/CS_URS_2025_01/735152454</t>
  </si>
  <si>
    <t>735152455</t>
  </si>
  <si>
    <t>Otopná tělesa panelová VK dvoudesková PN 1,0 MPa, T do 110°C s jednou přídavnou přestupní plochou výšky tělesa 500 mm stavební délky / výkonu 800 mm / 894 W</t>
  </si>
  <si>
    <t>https://podminky.urs.cz/item/CS_URS_2025_01/735152455</t>
  </si>
  <si>
    <t>735152456</t>
  </si>
  <si>
    <t>Otopná tělesa panelová VK dvoudesková PN 1,0 MPa, T do 110°C s jednou přídavnou přestupní plochou výšky tělesa 500 mm stavební délky / výkonu 900 mm / 1005 W</t>
  </si>
  <si>
    <t>https://podminky.urs.cz/item/CS_URS_2025_01/735152456</t>
  </si>
  <si>
    <t>735152457</t>
  </si>
  <si>
    <t>Otopná tělesa panelová VK dvoudesková PN 1,0 MPa, T do 110°C s jednou přídavnou přestupní plochou výšky tělesa 500 mm stavební délky / výkonu 1000 mm / 1117 W</t>
  </si>
  <si>
    <t>https://podminky.urs.cz/item/CS_URS_2025_01/735152457</t>
  </si>
  <si>
    <t>735152458</t>
  </si>
  <si>
    <t>Otopná tělesa panelová VK dvoudesková PN 1,0 MPa, T do 110°C s jednou přídavnou přestupní plochou výšky tělesa 500 mm stavební délky / výkonu 1100 mm / 1229 W</t>
  </si>
  <si>
    <t>https://podminky.urs.cz/item/CS_URS_2025_01/735152458</t>
  </si>
  <si>
    <t>735152491</t>
  </si>
  <si>
    <t>Otopná tělesa panelová VK dvoudesková PN 1,0 MPa, T do 110°C s jednou přídavnou přestupní plochou výšky tělesa 900 mm stavební délky / výkonu 400 mm / 702 W</t>
  </si>
  <si>
    <t>https://podminky.urs.cz/item/CS_URS_2025_01/735152491</t>
  </si>
  <si>
    <t>735152496</t>
  </si>
  <si>
    <t>Otopná tělesa panelová VK dvoudesková PN 1,0 MPa, T do 110°C s jednou přídavnou přestupní plochou výšky tělesa 900 mm stavební délky / výkonu 900 mm / 1579 W</t>
  </si>
  <si>
    <t>https://podminky.urs.cz/item/CS_URS_2025_01/735152496</t>
  </si>
  <si>
    <t>735152499</t>
  </si>
  <si>
    <t>Otopná tělesa panelová VK dvoudesková PN 1,0 MPa, T do 110°C s jednou přídavnou přestupní plochou výšky tělesa 900 mm stavební délky / výkonu 1200 mm / 2105 W</t>
  </si>
  <si>
    <t>https://podminky.urs.cz/item/CS_URS_2025_01/735152499</t>
  </si>
  <si>
    <t>735152500</t>
  </si>
  <si>
    <t>Otopná tělesa panelová VK dvoudesková PN 1,0 MPa, T do 110°C s jednou přídavnou přestupní plochou výšky tělesa 900 mm stavební délky / výkonu 1400 mm / 2456 W</t>
  </si>
  <si>
    <t>https://podminky.urs.cz/item/CS_URS_2025_01/735152500</t>
  </si>
  <si>
    <t>735152591</t>
  </si>
  <si>
    <t>Otopná tělesa panelová VK dvoudesková PN 1,0 MPa, T do 110°C se dvěma přídavnými přestupními plochami výšky tělesa 900 mm stavební délky / výkonu 400 mm / 925 W</t>
  </si>
  <si>
    <t>https://podminky.urs.cz/item/CS_URS_2025_01/735152591</t>
  </si>
  <si>
    <t>735152592</t>
  </si>
  <si>
    <t>Otopná tělesa panelová VK dvoudesková PN 1,0 MPa, T do 110°C se dvěma přídavnými přestupními plochami výšky tělesa 900 mm stavební délky / výkonu 500 mm / 1157 W</t>
  </si>
  <si>
    <t>https://podminky.urs.cz/item/CS_URS_2025_01/735152592</t>
  </si>
  <si>
    <t>735152596</t>
  </si>
  <si>
    <t>Otopná tělesa panelová VK dvoudesková PN 1,0 MPa, T do 110°C se dvěma přídavnými přestupními plochami výšky tělesa 900 mm stavební délky / výkonu 900 mm / 2082 W</t>
  </si>
  <si>
    <t>https://podminky.urs.cz/item/CS_URS_2025_01/735152596</t>
  </si>
  <si>
    <t>735160133</t>
  </si>
  <si>
    <t>Otopná tělesa trubková teplovodní na stěnu výšky tělesa 1 500 mm, délky 600 mm</t>
  </si>
  <si>
    <t>-1699595873</t>
  </si>
  <si>
    <t>https://podminky.urs.cz/item/CS_URS_2025_01/735160133</t>
  </si>
  <si>
    <t>735160143</t>
  </si>
  <si>
    <t>Otopná tělesa trubková teplovodní na stěnu výšky tělesa 1 820 mm, délky 600 mm</t>
  </si>
  <si>
    <t>-2010892499</t>
  </si>
  <si>
    <t>https://podminky.urs.cz/item/CS_URS_2025_01/735160143</t>
  </si>
  <si>
    <t>735160144</t>
  </si>
  <si>
    <t>Otopná tělesa trubková teplovodní na stěnu výšky tělesa 1 820 mm, délky 750 mm</t>
  </si>
  <si>
    <t>1492054484</t>
  </si>
  <si>
    <t>https://podminky.urs.cz/item/CS_URS_2025_01/735160144</t>
  </si>
  <si>
    <t>735890107</t>
  </si>
  <si>
    <t>Elektrická topná tělesa (tyče) pro kombinované vytápění s integrovaným regulátorem teploty, o výkonu 800 W</t>
  </si>
  <si>
    <t>https://podminky.urs.cz/item/CS_URS_2025_01/735890107</t>
  </si>
  <si>
    <t>735890109</t>
  </si>
  <si>
    <t>Elektrická topná tělesa (tyče) pro kombinované vytápění s integrovaným regulátorem teploty, o výkonu 1000 W</t>
  </si>
  <si>
    <t>https://podminky.urs.cz/item/CS_URS_2025_01/735890109</t>
  </si>
  <si>
    <t>735890110</t>
  </si>
  <si>
    <t>Elektrická topná tělesa (tyče) pro kombinované vytápění s integrovaným regulátorem teploty, o výkonu 1200 W</t>
  </si>
  <si>
    <t>https://podminky.urs.cz/item/CS_URS_2025_01/735890110</t>
  </si>
  <si>
    <t>998735312</t>
  </si>
  <si>
    <t>Přesun hmot pro otopná tělesa stanovený procentní sazbou (%) z ceny vodorovná dopravní vzdálenost do 50 m ruční (bez užití mechanizace) v objektech výšky přes 6 do 12 m</t>
  </si>
  <si>
    <t>-2073419548</t>
  </si>
  <si>
    <t>https://podminky.urs.cz/item/CS_URS_2025_01/998735312</t>
  </si>
  <si>
    <t>-1955211652</t>
  </si>
  <si>
    <t>04 - Zdravotechnika</t>
  </si>
  <si>
    <t xml:space="preserve">    721-00 - Vnější splašková kanalizace v zemi a svodné potrubí pod podlahou 1.PP</t>
  </si>
  <si>
    <t xml:space="preserve">    721-01 - Vnitřní splašková kanalizace</t>
  </si>
  <si>
    <t xml:space="preserve">    721-02 - Dešťová kanalizace</t>
  </si>
  <si>
    <t xml:space="preserve">    722-01 - Vnitřní vodovod - pitná voda</t>
  </si>
  <si>
    <t xml:space="preserve">    722-02 - Požární vodovod</t>
  </si>
  <si>
    <t xml:space="preserve">    725 - Zařizovací předměty - podrobnější popis zařizovacích předmětů viz projekt interiéru</t>
  </si>
  <si>
    <t>721-00</t>
  </si>
  <si>
    <t>Vnější splašková kanalizace v zemi a svodné potrubí pod podlahou 1.PP</t>
  </si>
  <si>
    <t>721-00001</t>
  </si>
  <si>
    <t>napojení na stávající potrubí splaškové kanalizace</t>
  </si>
  <si>
    <t>721-00002</t>
  </si>
  <si>
    <t>Potrubí PVC KG, SN 8 DN 100</t>
  </si>
  <si>
    <t>721-00003</t>
  </si>
  <si>
    <t>Montáž potrubí z PVC KG DN 100</t>
  </si>
  <si>
    <t>721-00004</t>
  </si>
  <si>
    <t>zkouška těsnosti potrubí kanalizace vodou do DN 125</t>
  </si>
  <si>
    <t>721-00005</t>
  </si>
  <si>
    <t>tlakové a funkční zkoušky potrubí</t>
  </si>
  <si>
    <t>sada</t>
  </si>
  <si>
    <t>721-00006</t>
  </si>
  <si>
    <t>štěrkopískový podsyp a obsyp</t>
  </si>
  <si>
    <t>721-00007</t>
  </si>
  <si>
    <t>výkop (včetně přesunu hmot, pažení a dalších stavebních prací)</t>
  </si>
  <si>
    <t>721-01</t>
  </si>
  <si>
    <t>Vnitřní splašková kanalizace</t>
  </si>
  <si>
    <t>721-01001</t>
  </si>
  <si>
    <t>demontáž stávajících nevyužitých rozvodů kanalizace - vč. ekologické likvidace</t>
  </si>
  <si>
    <t>721-01002</t>
  </si>
  <si>
    <t>Potrubí kanalizační z PP-HT      DN 100</t>
  </si>
  <si>
    <t>-1533738652</t>
  </si>
  <si>
    <t>721-01003</t>
  </si>
  <si>
    <t>Potrubí kanalizační z PP-HT      DN 75</t>
  </si>
  <si>
    <t>1029138926</t>
  </si>
  <si>
    <t>721-01004</t>
  </si>
  <si>
    <t>Potrubí kanalizační z PP-HT       DN 50</t>
  </si>
  <si>
    <t>1391532957</t>
  </si>
  <si>
    <t>721-01005</t>
  </si>
  <si>
    <t>Potrubí kanalizační z PP-HT       DN 40</t>
  </si>
  <si>
    <t>27658607</t>
  </si>
  <si>
    <t>721-01006</t>
  </si>
  <si>
    <t>Potrubí kanalizační z PP-HT       DN 32</t>
  </si>
  <si>
    <t>-219905971</t>
  </si>
  <si>
    <t>721-01007</t>
  </si>
  <si>
    <t>Montáž kanalizačního potrubí z PP-HT DN 100</t>
  </si>
  <si>
    <t>721-01008</t>
  </si>
  <si>
    <t>Montáž kanalizačního potrubí z PP-HT DN 75</t>
  </si>
  <si>
    <t>721-01009</t>
  </si>
  <si>
    <t>Montáž kanalizačního potrubí z PP-HT DN 50</t>
  </si>
  <si>
    <t>721-01010</t>
  </si>
  <si>
    <t>Montáž kanalizačního potrubí z PP-HT DN 40</t>
  </si>
  <si>
    <t>721-01011</t>
  </si>
  <si>
    <t>Montáž kanalizačního potrubí z PP-HT DN 32</t>
  </si>
  <si>
    <t>721-01012</t>
  </si>
  <si>
    <t>721-01013</t>
  </si>
  <si>
    <t>721-01014</t>
  </si>
  <si>
    <t>čistící kus DN 100</t>
  </si>
  <si>
    <t>721-01015</t>
  </si>
  <si>
    <t>ventilační hlavice DN 100</t>
  </si>
  <si>
    <t>721-01016</t>
  </si>
  <si>
    <t>ventilační hlavice DN 75</t>
  </si>
  <si>
    <t>721-01017</t>
  </si>
  <si>
    <t>přivětrávací ventil DN 100</t>
  </si>
  <si>
    <t>721-01018</t>
  </si>
  <si>
    <t>kondenzační sifon DN 32</t>
  </si>
  <si>
    <t>721-01019</t>
  </si>
  <si>
    <t>Požární ucpávky prostupů mezi požárními úseky</t>
  </si>
  <si>
    <t>721-02</t>
  </si>
  <si>
    <t>Dešťová kanalizace</t>
  </si>
  <si>
    <t>721-02001</t>
  </si>
  <si>
    <t>napojení na stávající potrubí</t>
  </si>
  <si>
    <t>721-02002</t>
  </si>
  <si>
    <t>odstranění stávajícího lapače střešních splavenin - vč. ekologické likvidace</t>
  </si>
  <si>
    <t>721-02003</t>
  </si>
  <si>
    <t>721-02004</t>
  </si>
  <si>
    <t>střešní vtok DN 100</t>
  </si>
  <si>
    <t>721-02005</t>
  </si>
  <si>
    <t>Potrubí z PVG KG, min. SN 8 DN 100</t>
  </si>
  <si>
    <t>721-02006</t>
  </si>
  <si>
    <t>721-02007</t>
  </si>
  <si>
    <t>721-02008</t>
  </si>
  <si>
    <t>721-02009</t>
  </si>
  <si>
    <t>721-02010</t>
  </si>
  <si>
    <t>zásyp - zemina</t>
  </si>
  <si>
    <t>721-02011</t>
  </si>
  <si>
    <t>721-02012</t>
  </si>
  <si>
    <t>lapač střešních splavenin</t>
  </si>
  <si>
    <t>721-02013</t>
  </si>
  <si>
    <t>montáž lapače střešních splavenin</t>
  </si>
  <si>
    <t>721-02014</t>
  </si>
  <si>
    <t>722-01</t>
  </si>
  <si>
    <t>Vnitřní vodovod - pitná voda</t>
  </si>
  <si>
    <t>722-01001</t>
  </si>
  <si>
    <t>demontáž stávajících nevyužitých rozvodů pitné vody, vč. ekologické likvidace</t>
  </si>
  <si>
    <t>722-01002</t>
  </si>
  <si>
    <t>Potrubí PPR PN16 spojované svařováním  20x2,8 - studená voda</t>
  </si>
  <si>
    <t>722-01003</t>
  </si>
  <si>
    <t>Potrubí PPR PN16 spojované svařováním   25x3,5 - studená voda</t>
  </si>
  <si>
    <t>722-01004</t>
  </si>
  <si>
    <t>Potrubí PPR PN16 spojované svařováním  32x4,4 - studená voda</t>
  </si>
  <si>
    <t>722-01006</t>
  </si>
  <si>
    <t>Potrubí PPR PN16 spojované svařováním  50x6,9 - studená voda</t>
  </si>
  <si>
    <t>722-01005</t>
  </si>
  <si>
    <t>Potrubí PPR PN16 spojované svařováním  40x5,5 - studená voda</t>
  </si>
  <si>
    <t>722-01007</t>
  </si>
  <si>
    <t>Izolace potrubí z pěněného polyethylenu tl.9 mm d20</t>
  </si>
  <si>
    <t>722-01008</t>
  </si>
  <si>
    <t>Izolace potrubí z pěněného polyethylenu tl. 13 mm d20</t>
  </si>
  <si>
    <t>722-01009</t>
  </si>
  <si>
    <t>Izolace potrubí z pěněného polyethylenu tl. 13 mm d25</t>
  </si>
  <si>
    <t>722-01010</t>
  </si>
  <si>
    <t>Izolace potrubí z pěněného polyethylenu tl. 13 mm d32</t>
  </si>
  <si>
    <t>722-01011</t>
  </si>
  <si>
    <t>Izolace potrubí z pěněného polyethylenu tl. 13 mm d40</t>
  </si>
  <si>
    <t>722-01012</t>
  </si>
  <si>
    <t>Izolace potrubí z pěněného polyethylenu tl. 13 mm d50</t>
  </si>
  <si>
    <t>722-01013</t>
  </si>
  <si>
    <t>Potrubí PPR PN20 spojované svařováním PN20   20x3,4 - teplá voda</t>
  </si>
  <si>
    <t>722-01014</t>
  </si>
  <si>
    <t>Potrubí PPR PN20 spojované svařováním PN20   25x4,2  - teplá voda</t>
  </si>
  <si>
    <t>722-01015</t>
  </si>
  <si>
    <t>Potrubí PPR PN20 spojované svařováním PN20   32x5,4  - teplá voda</t>
  </si>
  <si>
    <t>722-01016</t>
  </si>
  <si>
    <t>Potrubí PPR PN20 spojované svařováním PN20   40x6,7  - teplá voda</t>
  </si>
  <si>
    <t>722-01017</t>
  </si>
  <si>
    <t>Potrubí PPR PN20 spojované svařováním PN20  50x8,9  - teplá voda</t>
  </si>
  <si>
    <t>722-01018</t>
  </si>
  <si>
    <t>Izolace potrubí z pěněného polyethylenu tl. 20 mm d20</t>
  </si>
  <si>
    <t>722-01019</t>
  </si>
  <si>
    <t>Izolace potrubí z pěněného polyethylenu tl. 30 mm d20</t>
  </si>
  <si>
    <t>722-01020</t>
  </si>
  <si>
    <t>Izolace potrubí z pěněného polyethylenu tl. 30 mm d25</t>
  </si>
  <si>
    <t>722-01021</t>
  </si>
  <si>
    <t>Izolace potrubí z pěněného polyethylenu tl. 30 mm d50</t>
  </si>
  <si>
    <t>722-01022</t>
  </si>
  <si>
    <t>Izolace potrubí z pěněného polyethylenu tl. 40 mm d32</t>
  </si>
  <si>
    <t>722-01023</t>
  </si>
  <si>
    <t>Izolace potrubí z pěněného polyethylenu tl. 50 mm d40</t>
  </si>
  <si>
    <t>722-01024</t>
  </si>
  <si>
    <t>Potrubí PPR PN20 spojované svařováním   20x3,4 - cirkulace</t>
  </si>
  <si>
    <t>722-01025</t>
  </si>
  <si>
    <t>Potrubí PPR PN20 spojované svařováním   25x4,2  - cirkulace</t>
  </si>
  <si>
    <t>722-01026</t>
  </si>
  <si>
    <t>Potrubí PPR PN20 spojované svařováním   32x5,4  - cirkulace</t>
  </si>
  <si>
    <t>722-01027</t>
  </si>
  <si>
    <t>tepelná izolace z pěněného polyethylenu tl. 30 mm d20</t>
  </si>
  <si>
    <t>722-01028</t>
  </si>
  <si>
    <t>tepelná izolace z pěněného polyethylenu tl. 30 mm d25</t>
  </si>
  <si>
    <t>722-01029</t>
  </si>
  <si>
    <t>tepelná izolace z pěněného polyethylenu tl. 40 mm d32</t>
  </si>
  <si>
    <t>722-01030</t>
  </si>
  <si>
    <t>Montáž plastových vodovodních trubek d20</t>
  </si>
  <si>
    <t>722-01031</t>
  </si>
  <si>
    <t>Montáž plastových vodovodních trubek d25</t>
  </si>
  <si>
    <t>722-01032</t>
  </si>
  <si>
    <t>Montáž plastových vodovodních trubek d32</t>
  </si>
  <si>
    <t>722-01033</t>
  </si>
  <si>
    <t>Montáž plastových vodovodních trubek d40</t>
  </si>
  <si>
    <t>722-01034</t>
  </si>
  <si>
    <t>Montáž plastových vodovodních trubek d50</t>
  </si>
  <si>
    <t>722-01035</t>
  </si>
  <si>
    <t>zkoušky těsnosti vodovodního potrubí do DN 100</t>
  </si>
  <si>
    <t>722-01036</t>
  </si>
  <si>
    <t>proplach a dezinfekce vodovodního potrubí do DN 80</t>
  </si>
  <si>
    <t>722-01037</t>
  </si>
  <si>
    <t>podepření armatur a potrubí včetně konzol</t>
  </si>
  <si>
    <t>722-01038</t>
  </si>
  <si>
    <t>vyvažovací ventil MTCV 1/2"</t>
  </si>
  <si>
    <t>722-01039</t>
  </si>
  <si>
    <t>kulový kohout 1/2"</t>
  </si>
  <si>
    <t>722-01040</t>
  </si>
  <si>
    <t>vodoměr Qn=1,5 m3/h</t>
  </si>
  <si>
    <t>722-01041</t>
  </si>
  <si>
    <t>osazení a montáž vodoměru</t>
  </si>
  <si>
    <t>722-01042</t>
  </si>
  <si>
    <t>krycí dvířka 300x300 mm</t>
  </si>
  <si>
    <t>722-01043</t>
  </si>
  <si>
    <t>osazení a montáž dvířek</t>
  </si>
  <si>
    <t>722-01044</t>
  </si>
  <si>
    <t>722-02</t>
  </si>
  <si>
    <t>Požární vodovod</t>
  </si>
  <si>
    <t>722-02001</t>
  </si>
  <si>
    <t>Napojení na stávající požární vodovod</t>
  </si>
  <si>
    <t>178</t>
  </si>
  <si>
    <t>722-02002</t>
  </si>
  <si>
    <t>Ocelové trubky pozinkované spojované závitovými spoj 5/4"</t>
  </si>
  <si>
    <t>180</t>
  </si>
  <si>
    <t>722-02003</t>
  </si>
  <si>
    <t>Ocelové trubky pozinkované spojované závitovými spoj 3/4"</t>
  </si>
  <si>
    <t>722-02004</t>
  </si>
  <si>
    <t>montáž ocelových trubek 5/4"</t>
  </si>
  <si>
    <t>722-02005</t>
  </si>
  <si>
    <t>montáž ocelových trubek 3/4"</t>
  </si>
  <si>
    <t>722-02006</t>
  </si>
  <si>
    <t>izolace potrubí tl. 13 mm pro 5/4"</t>
  </si>
  <si>
    <t>722-02007</t>
  </si>
  <si>
    <t>722-02008</t>
  </si>
  <si>
    <t>722-02009</t>
  </si>
  <si>
    <t>722-02010</t>
  </si>
  <si>
    <t>hydrantový systém D19 s délkou hadice 30 m, včetně montáže</t>
  </si>
  <si>
    <t>722-02011</t>
  </si>
  <si>
    <t>Zařizovací předměty - podrobnější popis zařizovacích předmětů viz projekt interiéru</t>
  </si>
  <si>
    <t>725-0001</t>
  </si>
  <si>
    <t>Odstranění stávajících zařizovacích předmětů, které nebudou využity, vč. ekologické likvidace</t>
  </si>
  <si>
    <t>725-0002</t>
  </si>
  <si>
    <t>WC klozetová mísa na instalačním bloku</t>
  </si>
  <si>
    <t>-98140162</t>
  </si>
  <si>
    <t>725-0003</t>
  </si>
  <si>
    <t>WC klozetová mísa pro tělesně postižené</t>
  </si>
  <si>
    <t>2031559560</t>
  </si>
  <si>
    <t>725-0004</t>
  </si>
  <si>
    <t>podomítkový systém se splachovací nádrží</t>
  </si>
  <si>
    <t>-1020076877</t>
  </si>
  <si>
    <t>725-0005</t>
  </si>
  <si>
    <t>ovládací tlačítko splachování</t>
  </si>
  <si>
    <t>-193592536</t>
  </si>
  <si>
    <t>725-0006</t>
  </si>
  <si>
    <t>WC sedátko</t>
  </si>
  <si>
    <t>1291884788</t>
  </si>
  <si>
    <t>725-0007</t>
  </si>
  <si>
    <t>WC sedátko pro tělesně postižené</t>
  </si>
  <si>
    <t>-814395990</t>
  </si>
  <si>
    <t>725-0008</t>
  </si>
  <si>
    <t>montáž klozetových mís</t>
  </si>
  <si>
    <t>725-0009</t>
  </si>
  <si>
    <t>montáž podomítkových systémů</t>
  </si>
  <si>
    <t>725-0010</t>
  </si>
  <si>
    <t>madlo</t>
  </si>
  <si>
    <t>434977501</t>
  </si>
  <si>
    <t>725-0011</t>
  </si>
  <si>
    <t>umyvadla závěsná s otvorem pro stojánkovou baterii</t>
  </si>
  <si>
    <t>-1308244526</t>
  </si>
  <si>
    <t>725-0012</t>
  </si>
  <si>
    <t>umyvadla závěsná s otvorem pro stojánkovou baterii pro tělesně postižené</t>
  </si>
  <si>
    <t>692503991</t>
  </si>
  <si>
    <t>725-0013</t>
  </si>
  <si>
    <t>stojánková umyvadlová baterie</t>
  </si>
  <si>
    <t>-1138003376</t>
  </si>
  <si>
    <t>725-0014</t>
  </si>
  <si>
    <t>montáž umyvadel</t>
  </si>
  <si>
    <t>725-0015</t>
  </si>
  <si>
    <t>montáž umyvadlových baterií</t>
  </si>
  <si>
    <t>230</t>
  </si>
  <si>
    <t>725-0016</t>
  </si>
  <si>
    <t>zápachová uzávěrka pro umyvadla</t>
  </si>
  <si>
    <t>-211324325</t>
  </si>
  <si>
    <t>725-0017</t>
  </si>
  <si>
    <t>rohový ventil 1/2"</t>
  </si>
  <si>
    <t>1725608197</t>
  </si>
  <si>
    <t>725-0018</t>
  </si>
  <si>
    <t>sprchová vanička 700x800 mm</t>
  </si>
  <si>
    <t>367060940</t>
  </si>
  <si>
    <t>725-0019</t>
  </si>
  <si>
    <t>rohová sprchová vanička 800x800 mm</t>
  </si>
  <si>
    <t>-441938755</t>
  </si>
  <si>
    <t>725-0020</t>
  </si>
  <si>
    <t>sprchová vpusť DN 50</t>
  </si>
  <si>
    <t>-1043271316</t>
  </si>
  <si>
    <t>725-0021</t>
  </si>
  <si>
    <t>montáž sprch</t>
  </si>
  <si>
    <t>242</t>
  </si>
  <si>
    <t>725-0022</t>
  </si>
  <si>
    <t>nástěnná sprchová baterie s ruční sprchou</t>
  </si>
  <si>
    <t>178673451</t>
  </si>
  <si>
    <t>725-0023</t>
  </si>
  <si>
    <t>montáž sprchových baterií</t>
  </si>
  <si>
    <t>246</t>
  </si>
  <si>
    <t>725-0024</t>
  </si>
  <si>
    <t>sprchová hlavice</t>
  </si>
  <si>
    <t>2077158210</t>
  </si>
  <si>
    <t>725-0025</t>
  </si>
  <si>
    <t>zápachová uzávěrka sprchových van dn 40/50 s kulovým kloubem na odtoku</t>
  </si>
  <si>
    <t>-1288797098</t>
  </si>
  <si>
    <t>725-0026</t>
  </si>
  <si>
    <t>sprchové sedátko</t>
  </si>
  <si>
    <t>-150209839</t>
  </si>
  <si>
    <t>725-0027</t>
  </si>
  <si>
    <t>1071917601</t>
  </si>
  <si>
    <t>725-0028</t>
  </si>
  <si>
    <t>sprchová zástěna</t>
  </si>
  <si>
    <t>-1390890931</t>
  </si>
  <si>
    <t>725-0029</t>
  </si>
  <si>
    <t>instalace sprchové zástěny</t>
  </si>
  <si>
    <t>258</t>
  </si>
  <si>
    <t>725-0030</t>
  </si>
  <si>
    <t>výlevka keramická závěsná s připojením DN 50</t>
  </si>
  <si>
    <t>-1504834926</t>
  </si>
  <si>
    <t>725-0031</t>
  </si>
  <si>
    <t>montáž výlevek</t>
  </si>
  <si>
    <t>262</t>
  </si>
  <si>
    <t>725-0032</t>
  </si>
  <si>
    <t>zápachová uzávěrka pro výlevku</t>
  </si>
  <si>
    <t>-1293952479</t>
  </si>
  <si>
    <t>725-0033</t>
  </si>
  <si>
    <t>sklápěcí rošt k výlevce</t>
  </si>
  <si>
    <t>333962116</t>
  </si>
  <si>
    <t>725-0034</t>
  </si>
  <si>
    <t>nástěnná baterie umyvadlová</t>
  </si>
  <si>
    <t>832077696</t>
  </si>
  <si>
    <t>725-0035</t>
  </si>
  <si>
    <t>270</t>
  </si>
  <si>
    <t>725-0036</t>
  </si>
  <si>
    <t>baterie dřezová stojánková</t>
  </si>
  <si>
    <t>-1960889778</t>
  </si>
  <si>
    <t>725-0037</t>
  </si>
  <si>
    <t>montáž dřezových baterií</t>
  </si>
  <si>
    <t>968964940</t>
  </si>
  <si>
    <t>725-0038</t>
  </si>
  <si>
    <t>Zápachová uzávěrka pro dřezy</t>
  </si>
  <si>
    <t>-1117230647</t>
  </si>
  <si>
    <t>725-0039</t>
  </si>
  <si>
    <t>-1070753065</t>
  </si>
  <si>
    <t>725-0040</t>
  </si>
  <si>
    <t>pračkový ventil 3/4" pro myčku</t>
  </si>
  <si>
    <t>280</t>
  </si>
  <si>
    <t>725-0041</t>
  </si>
  <si>
    <t>integrovaná armatura pro pračku HL 406</t>
  </si>
  <si>
    <t>282</t>
  </si>
  <si>
    <t>1624399479</t>
  </si>
  <si>
    <t>05 - Vzduchotechnika a klimatizace</t>
  </si>
  <si>
    <t xml:space="preserve">Nedílnou součástí tohoto výkazu jsou textové a výkresové části dokumentace. Dále je nutno brát v potaz na specifika stavby (např. zp. kotvení, zatížení, provozní řád...). 					 Zhotovitel je povinen seznámit se se staveništěm, překontrolovat výměry a doplnit případně chybějící položky pod čáru. Na případné více práce nebude později příhlíženo.					 Součástí dodávky musí být i pomocný montážní a spojovací materiál, ve specifikaci jednotlivě neuvedený, avšak pro realizaci nezbytný. Stejně tak dokladová část nezbytná ke kolaudaci a bezpečnému provozu.					 Před realizací je nutné ověřit hlavní vstupní údaje s dopadem do PD (PD konfrontovat se skutečností). Výrazné odchylky nutno projednat s investorem a popř. projektantem.					 Součástí dodávky musí být veškerá doprava (horizontální i vertikální) a všechny další dodávky a práce zde neuvedené, ale nutné pro kompletní dodávku díla vč. uvedení do provozu, zpracování dodavatelské dokumentace, zaškolení obsluhy, zpracování atestů, zpracování manuálů, náklady na zkušební provoz, dokumentace skutečného provedení, příslušná měření nutná k provozu a kolaudaci. 					 Zhotovitel před stanovením finální ceny díla provede prohlídku a kontrolní zaměření staveniště všech skutečností týkajících se díla vzhledem k projektové dokumentaci a v případě nesrovnalostí kontaktuje projektanta, který určí další postup. 					 </t>
  </si>
  <si>
    <t xml:space="preserve">    751 - Vzduchotechnika</t>
  </si>
  <si>
    <t>751</t>
  </si>
  <si>
    <t>Vzduchotechnika</t>
  </si>
  <si>
    <t>1.1</t>
  </si>
  <si>
    <t>Odtahový ventilátor KN2T-UP-100+ERK-F</t>
  </si>
  <si>
    <t>Poznámka k položce:_x000D_
Multivac_x000D_
Pel=28W/230V_x000D_
vč. doběhu_x000D_
Jištěné silové napojení a spínání vlastním spínačem</t>
  </si>
  <si>
    <t>1.2</t>
  </si>
  <si>
    <t>Odtahový ventilátor KN2T-UP-60+ERK-F</t>
  </si>
  <si>
    <t>Poznámka k položce:_x000D_
Multivac_x000D_
Pel=19W/230V_x000D_
vč. doběhu_x000D_
Jištěné silové napojení a spínání vlastním spínačem</t>
  </si>
  <si>
    <t>1.3</t>
  </si>
  <si>
    <t>Odtahový ventilátor FLUX BBT 250/120</t>
  </si>
  <si>
    <t>Poznámka k položce:_x000D_
Multivac_x000D_
Pel=46W/230V_x000D_
vč. doběhu_x000D_
Jištěné silové napojení a spínání vlastním spínačem</t>
  </si>
  <si>
    <t>1.4</t>
  </si>
  <si>
    <t>Odtahový ventilátor KN2T-AP-100</t>
  </si>
  <si>
    <t>1.5</t>
  </si>
  <si>
    <t>Ventilátor potrubní RK125L</t>
  </si>
  <si>
    <t>Poznámka k položce:_x000D_
Multivac_x000D_
Pel=42W/230V_x000D_
včetně pružných manžet VBM125_x000D_
Jištěné silové napojení a spínání spínacími hodinami</t>
  </si>
  <si>
    <t>1.6</t>
  </si>
  <si>
    <t>Ventilátor potrubní RK100L</t>
  </si>
  <si>
    <t>Poznámka k položce:_x000D_
Multivac_x000D_
Pel=29W/230V_x000D_
včetně pružných manžet VBM100_x000D_
Jištěné silové napojení a spínání spínacími hodinami</t>
  </si>
  <si>
    <t>1.7</t>
  </si>
  <si>
    <t>Zpětná těsná klapka KZK100</t>
  </si>
  <si>
    <t>Poznámka k položce:_x000D_
Ventila</t>
  </si>
  <si>
    <t>1.8</t>
  </si>
  <si>
    <t>Zpětná těsná klapka DN160</t>
  </si>
  <si>
    <t>1.9</t>
  </si>
  <si>
    <t>Tlumič hluku MAA160/600</t>
  </si>
  <si>
    <t>1.10</t>
  </si>
  <si>
    <t>Tlumič hluku MAA100/600</t>
  </si>
  <si>
    <t>1.11</t>
  </si>
  <si>
    <t>Talířový ventil DN100</t>
  </si>
  <si>
    <t>1.12</t>
  </si>
  <si>
    <t>Cirkulační digestoř s uhlíkovým filtrem - dodávka interiéru kuchyně</t>
  </si>
  <si>
    <t>Poznámka k položce:_x000D_
profese elektro připraví přívod 230V</t>
  </si>
  <si>
    <t>1.13</t>
  </si>
  <si>
    <t>Protidešťová žaluzie 630x560 v barvě fasády</t>
  </si>
  <si>
    <t>1.14</t>
  </si>
  <si>
    <t>Protidešťová žaluzie 1200x500</t>
  </si>
  <si>
    <t>1.15</t>
  </si>
  <si>
    <t>Protidešťová žaluzie 1000x500 v barvě fasády</t>
  </si>
  <si>
    <t>1.16</t>
  </si>
  <si>
    <t>Přívodní ventilátor větrání CHÚC</t>
  </si>
  <si>
    <t>Poznámka k položce:_x000D_
Multivac_x000D_
ILT/6-400_x000D_
Pel=3kW/400V_x000D_
vč. pružných manžet_x000D_
Jištěné silové napojení ze zálohovaného zdroje 10 min a spínání tlačítky, čidly atd viz TZ</t>
  </si>
  <si>
    <t>1.17</t>
  </si>
  <si>
    <t>Uzavírací klapka 800x315 se servopohonem 230V</t>
  </si>
  <si>
    <t>Poznámka k položce:_x000D_
silové napojení a otevření klapky s polu s ventilátorem 1.16</t>
  </si>
  <si>
    <t>1.18</t>
  </si>
  <si>
    <t>Uzavírací klapka 1000x500 se servopohonem 230V</t>
  </si>
  <si>
    <t>1.19</t>
  </si>
  <si>
    <t>Výfuková hlavice VH100</t>
  </si>
  <si>
    <t>1.20</t>
  </si>
  <si>
    <t>Výfuková hlavice VH125</t>
  </si>
  <si>
    <t>1.21</t>
  </si>
  <si>
    <t>Výfuková hlavice VH160</t>
  </si>
  <si>
    <t>1.22</t>
  </si>
  <si>
    <t>Výfuková hlavice VH200</t>
  </si>
  <si>
    <t>1.23</t>
  </si>
  <si>
    <t>Výpust kondenzátu KVK200</t>
  </si>
  <si>
    <t>1.24</t>
  </si>
  <si>
    <t>Výpust kondenzátu KVK160</t>
  </si>
  <si>
    <t>1.25</t>
  </si>
  <si>
    <t>Výpust kondenzátu KVK125</t>
  </si>
  <si>
    <t>1.26</t>
  </si>
  <si>
    <t>Výpust kondenzátu KVK100</t>
  </si>
  <si>
    <t>1.27</t>
  </si>
  <si>
    <t>Vyústka pro čtyřhranné potrubí 1000x400</t>
  </si>
  <si>
    <t>1.28</t>
  </si>
  <si>
    <t>Vyústka pro čtyřhranné potrubí 600x200</t>
  </si>
  <si>
    <t>1.29-01</t>
  </si>
  <si>
    <t>potrubí SPIRO ve vodotěsném provedení DN80</t>
  </si>
  <si>
    <t>1.29-02</t>
  </si>
  <si>
    <t>potrubí SPIRO ve vodotěsném provedení DN100</t>
  </si>
  <si>
    <t>1.29-03</t>
  </si>
  <si>
    <t>potrubí SPIRO ve vodotěsném provedení DN125</t>
  </si>
  <si>
    <t>1.29-04</t>
  </si>
  <si>
    <t>potrubí SPIRO ve vodotěsném provedení DN160</t>
  </si>
  <si>
    <t>1.29-05</t>
  </si>
  <si>
    <t>potrubí SPIRO ve vodotěsném provedení DN200</t>
  </si>
  <si>
    <t>1.30-01</t>
  </si>
  <si>
    <t>Flexibilní potrubí Sonoflex DN80</t>
  </si>
  <si>
    <t>1.30-02</t>
  </si>
  <si>
    <t>Flexibilní potrubí Sonoflex DN100</t>
  </si>
  <si>
    <t>1.30-03</t>
  </si>
  <si>
    <t>Flexibilní potrubí Sonoflex DN125</t>
  </si>
  <si>
    <t>1.31</t>
  </si>
  <si>
    <t>Čtyřhranné potrubí dle sk.1 materál pozink</t>
  </si>
  <si>
    <t>1.32</t>
  </si>
  <si>
    <t>Požární izolace odolnosti 30min.</t>
  </si>
  <si>
    <t>1.33</t>
  </si>
  <si>
    <t>Tepelná izolace z minerální vlny tl.40mm s AL folií</t>
  </si>
  <si>
    <t>2.1</t>
  </si>
  <si>
    <t>Příprava pro osazení VZT nájemního prostoru</t>
  </si>
  <si>
    <t>Poznámka k položce:_x000D_
Pouze příprava_x000D_
VZT jednotka např. Topvex TR09 EL-R-CAV_x000D_
K pozici budoucí jednotky přivést odvod kondenzátu a silový přívod_x000D_
odvod kondenzátu z jednotky zakončený u pozice jednotky_x000D_
silový jištěný přívod pro venkovní jednotku zakončený u pozice jednotky + rezerva</t>
  </si>
  <si>
    <t>2.2</t>
  </si>
  <si>
    <t>Příprava pro osazení klimatizace nájemního prostoru</t>
  </si>
  <si>
    <t>Poznámka k položce:_x000D_
Pouze příprava_x000D_
Venkovní kondenzační jednotka např. LG UUD3.U30 (R32)_x000D_
K pozici budoucí jednotky přivést chladivové trasy, odovd kondenzátu a silový přívod_x000D_
chladivové trasy napuštěny dusíkem a zaslepeny na obou koncích_x000D_
odvod kondenzátu z jednotky zakončený na střeše u pozice jednotky_x000D_
silový jištěný přívod pro venkovní jednotku zakončený na střeše u pozice jednotky + rezerva</t>
  </si>
  <si>
    <t>2.3</t>
  </si>
  <si>
    <t>Chladivová trasa Cu s izolací kapalina/plyn 9,52/15,88 spolu s komunikačním kabelem JYTY4x1.5</t>
  </si>
  <si>
    <t>3.1</t>
  </si>
  <si>
    <t>Těsnící, závěsový, spojovací a další montážní materiál</t>
  </si>
  <si>
    <t>3.2</t>
  </si>
  <si>
    <t>Náklady na dopravu</t>
  </si>
  <si>
    <t>3.5</t>
  </si>
  <si>
    <t>Značení zařízení a potrubí</t>
  </si>
  <si>
    <t>3.7</t>
  </si>
  <si>
    <t>Zaregulování a komplexní vyzkoušení systému a zaškolení obsluhy</t>
  </si>
  <si>
    <t>1774351678</t>
  </si>
  <si>
    <t>S07</t>
  </si>
  <si>
    <t>OBVODOVÁ STĚNA - hlavní plocha fasády (zazdívky)</t>
  </si>
  <si>
    <t>S08</t>
  </si>
  <si>
    <t>OBVODOVÁ STĚNA - lodžie</t>
  </si>
  <si>
    <t>31,005</t>
  </si>
  <si>
    <t>S17</t>
  </si>
  <si>
    <t>LODŽIE - čelním stěna</t>
  </si>
  <si>
    <t>16,196</t>
  </si>
  <si>
    <t>S10</t>
  </si>
  <si>
    <t>OBVODOVÁ STĚNA - dešťový svod</t>
  </si>
  <si>
    <t>8,45</t>
  </si>
  <si>
    <t>S14a</t>
  </si>
  <si>
    <t xml:space="preserve">BALKONY - spodní  plochy	</t>
  </si>
  <si>
    <t>12,6</t>
  </si>
  <si>
    <t>S14b</t>
  </si>
  <si>
    <t>BALKONY - boční plochy</t>
  </si>
  <si>
    <t>6,609</t>
  </si>
  <si>
    <t>S06</t>
  </si>
  <si>
    <t>OBVODOVÁ STĚNA - hlavní plocha fasády</t>
  </si>
  <si>
    <t>551,407</t>
  </si>
  <si>
    <t>S09</t>
  </si>
  <si>
    <t>OBVODOVÁ STĚNA - zádvěří</t>
  </si>
  <si>
    <t>10,443</t>
  </si>
  <si>
    <t>S16</t>
  </si>
  <si>
    <t>OBVODOVÁ STĚNA - zádvěří	- 300 mm nad UT</t>
  </si>
  <si>
    <t>1,062</t>
  </si>
  <si>
    <t xml:space="preserve">02 - Společné prostory BD č.p. 1302 </t>
  </si>
  <si>
    <t>S15</t>
  </si>
  <si>
    <t>OBVODOVÁ STĚNA - hlavní plocha fasády</t>
  </si>
  <si>
    <t>5,244</t>
  </si>
  <si>
    <t>R04b</t>
  </si>
  <si>
    <t>Římsa -  boční pohled</t>
  </si>
  <si>
    <t>15,642</t>
  </si>
  <si>
    <t>01 - Fasáda , okna a balkony</t>
  </si>
  <si>
    <t>R04c</t>
  </si>
  <si>
    <t>Římsy - podhled</t>
  </si>
  <si>
    <t>83,65</t>
  </si>
  <si>
    <t>O01</t>
  </si>
  <si>
    <t>Ostění otvorů</t>
  </si>
  <si>
    <t>238,56</t>
  </si>
  <si>
    <t>P11</t>
  </si>
  <si>
    <t>SKLADBA PODLAHY 1. - 3.NP - balkony</t>
  </si>
  <si>
    <t>16,42</t>
  </si>
  <si>
    <t>P12</t>
  </si>
  <si>
    <t>SKLADBA PODLAHY 1.NP - lodžie na chodbách</t>
  </si>
  <si>
    <t>7,74</t>
  </si>
  <si>
    <t>S15b</t>
  </si>
  <si>
    <t>OBVODOVÁ STĚNA - hl. pl. fasády - u styku s vodorovnou konstrukcí, výška skladby 200 mm nad hydroiz</t>
  </si>
  <si>
    <t>4,398</t>
  </si>
  <si>
    <t xml:space="preserve">    62 - Úprava povrchů vnějších</t>
  </si>
  <si>
    <t xml:space="preserve">    711 - Izolace proti vodě, vlhkosti a plynům</t>
  </si>
  <si>
    <t xml:space="preserve">    712 - Povlakové krytiny</t>
  </si>
  <si>
    <t xml:space="preserve">    762 - Konstrukce tesařské</t>
  </si>
  <si>
    <t xml:space="preserve">    764 - Konstrukce klempířské</t>
  </si>
  <si>
    <t xml:space="preserve">    787 - Dokončovací práce - zasklívání</t>
  </si>
  <si>
    <t>781493818</t>
  </si>
  <si>
    <t>"1.NP - pohled SZ"1,445*2,20</t>
  </si>
  <si>
    <t>Úprava povrchů vnějších</t>
  </si>
  <si>
    <t>621131121</t>
  </si>
  <si>
    <t>Podkladní a spojovací vrstva vnějších omítaných ploch penetrace nanášená ručně podhledů</t>
  </si>
  <si>
    <t>-587149454</t>
  </si>
  <si>
    <t>https://podminky.urs.cz/item/CS_URS_2025_01/621131121</t>
  </si>
  <si>
    <t>R04c*0,15</t>
  </si>
  <si>
    <t>S14a+S14b</t>
  </si>
  <si>
    <t>621211021</t>
  </si>
  <si>
    <t>Montáž kontaktního zateplení lepením a mechanickým kotvením z polystyrenových desek (dodávka ve specifikaci) na vnější podhledy, na podklad betonový nebo z lehčeného betonu nebo keramický, tloušťky desek přes 80 do 120 mm</t>
  </si>
  <si>
    <t>-1107077182</t>
  </si>
  <si>
    <t>https://podminky.urs.cz/item/CS_URS_2025_01/621211021</t>
  </si>
  <si>
    <t>Poznámka k položce:_x000D_
vč.perlinky</t>
  </si>
  <si>
    <t>28376458</t>
  </si>
  <si>
    <t>deska XPS hrana polodrážková a hladký povrch 500kPA λ=0,035 tl 120mm</t>
  </si>
  <si>
    <t>1025309750</t>
  </si>
  <si>
    <t>19,209*1,05 'Přepočtené koeficientem množství</t>
  </si>
  <si>
    <t>622142001</t>
  </si>
  <si>
    <t>Pletivo vnějších ploch v ploše nebo pruzích, na plném podkladu sklovláknité vtlačené do tmelu stěn</t>
  </si>
  <si>
    <t>1649339886</t>
  </si>
  <si>
    <t>https://podminky.urs.cz/item/CS_URS_2025_01/622142001</t>
  </si>
  <si>
    <t>622221031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</si>
  <si>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120 do 160 mm</t>
  </si>
  <si>
    <t>-108566431</t>
  </si>
  <si>
    <t>https://podminky.urs.cz/item/CS_URS_2025_01/622221031</t>
  </si>
  <si>
    <t>63142029</t>
  </si>
  <si>
    <t>deska tepelně izolační minerální kontaktních fasád podélné vlákno λ=0,035-0,036 tl 160mm</t>
  </si>
  <si>
    <t>-1870991012</t>
  </si>
  <si>
    <t>10,443*1,05 'Přepočtené koeficientem množství</t>
  </si>
  <si>
    <t>621231101</t>
  </si>
  <si>
    <t>Montáž kontaktního zateplení lepením a mechanickým kotvením z desek z fenolické pěny (dodávka ve specifikaci) na vnější podhledy, na podklad betonový nebo z lehčeného betonu nebo keramický, tloušťky desek do 40 mm</t>
  </si>
  <si>
    <t>-907776202</t>
  </si>
  <si>
    <t>https://podminky.urs.cz/item/CS_URS_2025_01/621231101</t>
  </si>
  <si>
    <t>R04c*0,29</t>
  </si>
  <si>
    <t>28376802</t>
  </si>
  <si>
    <t>deska fenolická tepelně izolační fasádní λ=0,021 tl 40mm</t>
  </si>
  <si>
    <t>-1848459992</t>
  </si>
  <si>
    <t>24,259*1,05 'Přepočtené koeficientem množství</t>
  </si>
  <si>
    <t>621151011</t>
  </si>
  <si>
    <t>Penetrační nátěr vnějších pastovitých tenkovrstvých omítek silikátový podhledů</t>
  </si>
  <si>
    <t>-2075968520</t>
  </si>
  <si>
    <t>https://podminky.urs.cz/item/CS_URS_2025_01/621151011</t>
  </si>
  <si>
    <t>621521012</t>
  </si>
  <si>
    <t>Omítka tenkovrstvá silikátová vnějších ploch probarvená bez penetrace zatíraná (škrábaná ), zrnitost 1,5 mm podhledů</t>
  </si>
  <si>
    <t>-1168409682</t>
  </si>
  <si>
    <t>https://podminky.urs.cz/item/CS_URS_2025_01/621521012</t>
  </si>
  <si>
    <t>622131121</t>
  </si>
  <si>
    <t>Podkladní a spojovací vrstva vnějších omítaných ploch penetrace nanášená ručně stěn</t>
  </si>
  <si>
    <t>-971873880</t>
  </si>
  <si>
    <t>https://podminky.urs.cz/item/CS_URS_2025_01/622131121</t>
  </si>
  <si>
    <t>S06+S07+S08+S09+S10+R04b+S17</t>
  </si>
  <si>
    <t>622221061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</si>
  <si>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240 mm</t>
  </si>
  <si>
    <t>687116007</t>
  </si>
  <si>
    <t>https://podminky.urs.cz/item/CS_URS_2025_01/622221061</t>
  </si>
  <si>
    <t>"vzhledem ke stávajícímů zateplení můsí byt delší kotvy"</t>
  </si>
  <si>
    <t>S06+S07+S08</t>
  </si>
  <si>
    <t>63142030</t>
  </si>
  <si>
    <t>deska tepelně izolační minerální kontaktních fasád podélné vlákno λ=0,035-0,036 tl 180mm</t>
  </si>
  <si>
    <t>889549961</t>
  </si>
  <si>
    <t>600,412*1,05 'Přepočtené koeficientem množství</t>
  </si>
  <si>
    <t>622222001</t>
  </si>
  <si>
    <t>Montáž kontaktního zateplení vnějšího ostění, nadpraží nebo parapetu lepením z desek z minerální vlny s podélnou nebo kolmou orientací vláken nebo z kombinovaných desek (dodávka ve specifikaci) hloubky špalet do 200 mm, tloušťky desek do 40 mm</t>
  </si>
  <si>
    <t>1208088438</t>
  </si>
  <si>
    <t>https://podminky.urs.cz/item/CS_URS_2025_01/622222001</t>
  </si>
  <si>
    <t>63142020</t>
  </si>
  <si>
    <t>deska tepelně izolační minerální kontaktních fasád podélné vlákno λ=0,035-0,036 tl 40mm</t>
  </si>
  <si>
    <t>-435274871</t>
  </si>
  <si>
    <t>238,56*0,16 'Přepočtené koeficientem množství</t>
  </si>
  <si>
    <t>622231101</t>
  </si>
  <si>
    <t>Montáž kontaktního zateplení lepením a mechanickým kotvením z desek z fenolické pěny (dodávka ve specifikaci) na vnější stěny, na podklad betonový nebo z lehčeného betonu, z tvárnic keramických nebo vápenopískových, tloušťky desek do 40 mm</t>
  </si>
  <si>
    <t>605405486</t>
  </si>
  <si>
    <t>https://podminky.urs.cz/item/CS_URS_2025_01/622231101</t>
  </si>
  <si>
    <t>1303237368</t>
  </si>
  <si>
    <t>15,642*1,05 'Přepočtené koeficientem množství</t>
  </si>
  <si>
    <t>622231141</t>
  </si>
  <si>
    <t>Montáž kontaktního zateplení lepením a mechanickým kotvením z desek z fenolické pěny (dodávka ve specifikaci) na vnější stěny, na podklad betonový nebo z lehčeného betonu, z tvárnic keramických nebo vápenopískových, tloušťky desek přes 160 do 200 mm</t>
  </si>
  <si>
    <t>-1577653977</t>
  </si>
  <si>
    <t>https://podminky.urs.cz/item/CS_URS_2025_01/622231141</t>
  </si>
  <si>
    <t>28376803</t>
  </si>
  <si>
    <t>deska fenolická tepelně izolační fasádní λ=0,020 tl 50mm</t>
  </si>
  <si>
    <t>-1329743733</t>
  </si>
  <si>
    <t>8,45*1,05 'Přepočtené koeficientem množství</t>
  </si>
  <si>
    <t>622211031</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</si>
  <si>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</si>
  <si>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-1133863474</t>
  </si>
  <si>
    <t>https://podminky.urs.cz/item/CS_URS_2025_01/622211031</t>
  </si>
  <si>
    <t>S15+S16</t>
  </si>
  <si>
    <t>28376460</t>
  </si>
  <si>
    <t>deska XPS hrana polodrážková a hladký povrch 500kPA λ=0,035 tl 160mm</t>
  </si>
  <si>
    <t>465783513</t>
  </si>
  <si>
    <t>6,306*1,05 'Přepočtené koeficientem množství</t>
  </si>
  <si>
    <t>622211041</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</si>
  <si>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</si>
  <si>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1975408409</t>
  </si>
  <si>
    <t>https://podminky.urs.cz/item/CS_URS_2025_01/622211041</t>
  </si>
  <si>
    <t>28376448</t>
  </si>
  <si>
    <t>deska XPS hrana rovná a strukturovaný povrch 300kPA λ=0,035 tl 180mm</t>
  </si>
  <si>
    <t>-1649660346</t>
  </si>
  <si>
    <t>16,196*1,05 'Přepočtené koeficientem množství</t>
  </si>
  <si>
    <t>622151021</t>
  </si>
  <si>
    <t>Penetrační nátěr vnějších pastovitých tenkovrstvých omítek mozaikových akrylátový stěn</t>
  </si>
  <si>
    <t>-751269813</t>
  </si>
  <si>
    <t>https://podminky.urs.cz/item/CS_URS_2025_01/622151021</t>
  </si>
  <si>
    <t>622511102</t>
  </si>
  <si>
    <t>Omítka tenkovrstvá akrylátová vnějších ploch probarvená bez penetrace mozaiková jemnozrnná stěn</t>
  </si>
  <si>
    <t>-1754327733</t>
  </si>
  <si>
    <t>https://podminky.urs.cz/item/CS_URS_2025_01/622511102</t>
  </si>
  <si>
    <t>622151011</t>
  </si>
  <si>
    <t>Penetrační nátěr vnějších pastovitých tenkovrstvých omítek silikátový stěn</t>
  </si>
  <si>
    <t>206559915</t>
  </si>
  <si>
    <t>https://podminky.urs.cz/item/CS_URS_2025_01/622151011</t>
  </si>
  <si>
    <t>S06+S07+S08+S09+S10+R04b+S17+S15+S15b</t>
  </si>
  <si>
    <t>O01*0,27</t>
  </si>
  <si>
    <t>622521012</t>
  </si>
  <si>
    <t>Omítka tenkovrstvá silikátová vnějších ploch probarvená bez penetrace zatíraná (škrábaná ), zrnitost 1,5 mm stěn</t>
  </si>
  <si>
    <t>1481800452</t>
  </si>
  <si>
    <t>https://podminky.urs.cz/item/CS_URS_2025_01/622521012</t>
  </si>
  <si>
    <t>622252001</t>
  </si>
  <si>
    <t>Montáž profilů kontaktního zateplení zakládacích soklových připevněných hmoždinkami</t>
  </si>
  <si>
    <t>-1295588761</t>
  </si>
  <si>
    <t>https://podminky.urs.cz/item/CS_URS_2025_01/622252001</t>
  </si>
  <si>
    <t>"pohled SZ"</t>
  </si>
  <si>
    <t>29,45-1,40</t>
  </si>
  <si>
    <t>"pohled JV"</t>
  </si>
  <si>
    <t>36,32</t>
  </si>
  <si>
    <t>"pohled SV"</t>
  </si>
  <si>
    <t>12,35</t>
  </si>
  <si>
    <t>"odpočet izolace tl.50"-1,00</t>
  </si>
  <si>
    <t>59051655</t>
  </si>
  <si>
    <t>profil zakládací Al tl 0,7mm pro ETICS pro izolant tl 180mm</t>
  </si>
  <si>
    <t>552561647</t>
  </si>
  <si>
    <t>75,72*1,05 'Přepočtené koeficientem množství</t>
  </si>
  <si>
    <t>-1840047091</t>
  </si>
  <si>
    <t>3*0,20</t>
  </si>
  <si>
    <t>2*0,20</t>
  </si>
  <si>
    <t>59051663</t>
  </si>
  <si>
    <t>profil zakládací Al tl 0,7mm pro ETICS pro izolant tl 50mm</t>
  </si>
  <si>
    <t>1383509403</t>
  </si>
  <si>
    <t>1*1,05 'Přepočtené koeficientem množství</t>
  </si>
  <si>
    <t>622252002</t>
  </si>
  <si>
    <t>Montáž profilů kontaktního zateplení ostatních stěnových, dilatačních apod. lepených do tmelu</t>
  </si>
  <si>
    <t>515300553</t>
  </si>
  <si>
    <t>https://podminky.urs.cz/item/CS_URS_2025_01/622252002</t>
  </si>
  <si>
    <t>"odpočet okapničky oken "-73,86</t>
  </si>
  <si>
    <t>"rohy"2*8,95</t>
  </si>
  <si>
    <t>63127464</t>
  </si>
  <si>
    <t>profil rohový Al s výztužnou tkaninou š 100/100mm</t>
  </si>
  <si>
    <t>-32482303</t>
  </si>
  <si>
    <t>182,6*1,05 'Přepočtené koeficientem množství</t>
  </si>
  <si>
    <t>393902431</t>
  </si>
  <si>
    <t>"O 6"36*1,50</t>
  </si>
  <si>
    <t>"O 8"6*1,50</t>
  </si>
  <si>
    <t>"O 9"2*1,50</t>
  </si>
  <si>
    <t>"O 10"3*1,80</t>
  </si>
  <si>
    <t>"O 11"1*2,46</t>
  </si>
  <si>
    <t>"balkony + lodžie"</t>
  </si>
  <si>
    <t>"1.NP"1,40+(0,60*2+2,88)*2</t>
  </si>
  <si>
    <t>"2.NP"1,40+(0,60*2+2,88)*2</t>
  </si>
  <si>
    <t>"3.NP"1,40+(0,60*2+2,88)*3</t>
  </si>
  <si>
    <t>59051510</t>
  </si>
  <si>
    <t>profil napojovací nadokenní PVC s okapnicí s výztužnou tkaninou</t>
  </si>
  <si>
    <t>1959526955</t>
  </si>
  <si>
    <t>106,62*1,05 'Přepočtené koeficientem množství</t>
  </si>
  <si>
    <t>-117246280</t>
  </si>
  <si>
    <t>28342200</t>
  </si>
  <si>
    <t>profil začišťovací PVC 6mm</t>
  </si>
  <si>
    <t>1999143069</t>
  </si>
  <si>
    <t>238,56*1,05 'Přepočtené koeficientem množství</t>
  </si>
  <si>
    <t>622325101</t>
  </si>
  <si>
    <t>Oprava vápenocementové omítky vnějších ploch stupně členitosti 1 hladké stěn, v rozsahu opravované plochy do 10%</t>
  </si>
  <si>
    <t>1435411388</t>
  </si>
  <si>
    <t>https://podminky.urs.cz/item/CS_URS_2025_01/622325101</t>
  </si>
  <si>
    <t>S06+S07+S08+S09+S10+S14a+S14b+S15+S16+S17</t>
  </si>
  <si>
    <t>629991011</t>
  </si>
  <si>
    <t>Zakrytí vnějších ploch před znečištěním včetně pozdějšího odkrytí výplní otvorů a svislých ploch fólií přilepenou lepící páskou</t>
  </si>
  <si>
    <t>118500124</t>
  </si>
  <si>
    <t>https://podminky.urs.cz/item/CS_URS_2025_01/629991011</t>
  </si>
  <si>
    <t>"O 6"1,50*1,50*36</t>
  </si>
  <si>
    <t>"O 9 - okno"0,75*1,50*2</t>
  </si>
  <si>
    <t>"O 10"3*1,80*2,45</t>
  </si>
  <si>
    <t>"O 8"1,50*2,35*6</t>
  </si>
  <si>
    <t>"O 9 - dveře"2*0,75*2,35</t>
  </si>
  <si>
    <t>"O 11"2,46*2,20</t>
  </si>
  <si>
    <t>629995101</t>
  </si>
  <si>
    <t>Očištění vnějších ploch tlakovou vodou omytím tlakovou vodou</t>
  </si>
  <si>
    <t>424568020</t>
  </si>
  <si>
    <t>https://podminky.urs.cz/item/CS_URS_2025_01/629995101</t>
  </si>
  <si>
    <t>968062376</t>
  </si>
  <si>
    <t>Vybourání dřevěných rámů oken s křídly, dveřních zárubní, vrat, stěn, ostění nebo obkladů rámů oken s křídly zdvojených, plochy do 4 m2</t>
  </si>
  <si>
    <t>-654549104</t>
  </si>
  <si>
    <t>https://podminky.urs.cz/item/CS_URS_2025_01/968062376</t>
  </si>
  <si>
    <t>1,50*1,50*25</t>
  </si>
  <si>
    <t>(0,75*1,50+0,75*2,35)*2</t>
  </si>
  <si>
    <t>1,50*2,35*3</t>
  </si>
  <si>
    <t>1,50*1,50*18</t>
  </si>
  <si>
    <t>1,50*1,80</t>
  </si>
  <si>
    <t>"Pohled SV"</t>
  </si>
  <si>
    <t>1,80*2,45*3</t>
  </si>
  <si>
    <t>971033561</t>
  </si>
  <si>
    <t>Vybourání otvorů ve zdivu základovém nebo nadzákladovém z cihel, tvárnic, příčkovek z cihel pálených na maltu vápennou nebo vápenocementovou plochy do 1 m2, tl. do 600 mm</t>
  </si>
  <si>
    <t>246778097</t>
  </si>
  <si>
    <t>https://podminky.urs.cz/item/CS_URS_2025_01/971033561</t>
  </si>
  <si>
    <t>"1.NP - pohled SZ"1,50*0,40*0,45</t>
  </si>
  <si>
    <t>976071111</t>
  </si>
  <si>
    <t>Vybourání kovových madel, zábradlí, dvířek, zděří, kotevních želez madel a zábradlí</t>
  </si>
  <si>
    <t>2078200604</t>
  </si>
  <si>
    <t>https://podminky.urs.cz/item/CS_URS_2025_01/976071111</t>
  </si>
  <si>
    <t>1,40+(2,70+2*0,70)*2</t>
  </si>
  <si>
    <t>1,40+(2,70+2*0,70)*3</t>
  </si>
  <si>
    <t>978015321</t>
  </si>
  <si>
    <t>Otlučení vápenných nebo vápenocementových omítek vnějších ploch s vyškrabáním spar a s očištěním zdiva stupně členitosti 1 a 2, v rozsahu do 10 %</t>
  </si>
  <si>
    <t>213877839</t>
  </si>
  <si>
    <t>https://podminky.urs.cz/item/CS_URS_2025_01/978015321</t>
  </si>
  <si>
    <t>941211111</t>
  </si>
  <si>
    <t>Lešení řadové rámové lehké pracovní s podlahami s provozním zatížením tř. 3 do 200 kg/m2 šířky tř. SW06 od 0,6 do 0,9 m výšky do 10 m montáž</t>
  </si>
  <si>
    <t>-199560329</t>
  </si>
  <si>
    <t>https://podminky.urs.cz/item/CS_URS_2025_01/941211111</t>
  </si>
  <si>
    <t>18,85*(11,58+11,32)/2</t>
  </si>
  <si>
    <t>6,65*(11,32+10,35)/2</t>
  </si>
  <si>
    <t>6,97*10,35</t>
  </si>
  <si>
    <t>5,50*140,50</t>
  </si>
  <si>
    <t>2,80*(11,05+10,50)/2</t>
  </si>
  <si>
    <t>28,10*(11,61+11,05)/2</t>
  </si>
  <si>
    <t>(12,35+2*0,90)*11,67</t>
  </si>
  <si>
    <t>941211211</t>
  </si>
  <si>
    <t>Lešení řadové rámové lehké pracovní s podlahami s provozním zatížením tř. 3 do 200 kg/m2 šířky tř. SW06 od 0,6 do 0,9 m výšky do 10 m příplatek za každý den použití</t>
  </si>
  <si>
    <t>396598499</t>
  </si>
  <si>
    <t>https://podminky.urs.cz/item/CS_URS_2025_01/941211211</t>
  </si>
  <si>
    <t>1646,45*60 'Přepočtené koeficientem množství</t>
  </si>
  <si>
    <t>941211811</t>
  </si>
  <si>
    <t>Lešení řadové rámové lehké pracovní s podlahami s provozním zatížením tř. 3 do 200 kg/m2 šířky tř. SW06 od 0,6 do 0,9 m výšky do 10 m demontáž</t>
  </si>
  <si>
    <t>-1527931476</t>
  </si>
  <si>
    <t>https://podminky.urs.cz/item/CS_URS_2025_01/941211811</t>
  </si>
  <si>
    <t>944511111</t>
  </si>
  <si>
    <t>Síť ochranná zavěšená na konstrukci lešení z textilie z umělých vláken montáž</t>
  </si>
  <si>
    <t>-439068747</t>
  </si>
  <si>
    <t>https://podminky.urs.cz/item/CS_URS_2025_01/944511111</t>
  </si>
  <si>
    <t>944511211</t>
  </si>
  <si>
    <t>Síť ochranná zavěšená na konstrukci lešení z textilie z umělých vláken příplatek k ceně za každý den použití</t>
  </si>
  <si>
    <t>65271970</t>
  </si>
  <si>
    <t>https://podminky.urs.cz/item/CS_URS_2025_01/944511211</t>
  </si>
  <si>
    <t>944511811</t>
  </si>
  <si>
    <t>Síť ochranná zavěšená na konstrukci lešení z textilie z umělých vláken demontáž</t>
  </si>
  <si>
    <t>1894907568</t>
  </si>
  <si>
    <t>https://podminky.urs.cz/item/CS_URS_2025_01/944511811</t>
  </si>
  <si>
    <t>-560094411</t>
  </si>
  <si>
    <t>-1664961925</t>
  </si>
  <si>
    <t>-1130001298</t>
  </si>
  <si>
    <t>1599696099</t>
  </si>
  <si>
    <t>11,321*14 'Přepočtené koeficientem množství</t>
  </si>
  <si>
    <t>-915942988</t>
  </si>
  <si>
    <t>"suť celkem"11,316</t>
  </si>
  <si>
    <t>"recyklace"-4,799</t>
  </si>
  <si>
    <t>"dřevo"-4,747</t>
  </si>
  <si>
    <t>"asfalt"-0,292</t>
  </si>
  <si>
    <t>"ocel"-1,369</t>
  </si>
  <si>
    <t>997013811</t>
  </si>
  <si>
    <t>Poplatek za uložení stavebního odpadu na skládce (skládkovné) dřevěného zatříděného do Katalogu odpadů pod kódem 17 02 01</t>
  </si>
  <si>
    <t>-1398311506</t>
  </si>
  <si>
    <t>https://podminky.urs.cz/item/CS_URS_2025_01/997013811</t>
  </si>
  <si>
    <t>"odd 96 - dřevo"4,747</t>
  </si>
  <si>
    <t>997013847</t>
  </si>
  <si>
    <t>Poplatek za uložení stavebního odpadu na skládce (skládkovné) asfaltového s obsahem dehtu zatříděného do Katalogu odpadů pod kódem 17 03 01</t>
  </si>
  <si>
    <t>214548436</t>
  </si>
  <si>
    <t>https://podminky.urs.cz/item/CS_URS_2025_01/997013847</t>
  </si>
  <si>
    <t>"711"0,292</t>
  </si>
  <si>
    <t>-1219336452</t>
  </si>
  <si>
    <t>"ood 96 "0,486+3,301</t>
  </si>
  <si>
    <t>"771"1,012</t>
  </si>
  <si>
    <t>-699901518</t>
  </si>
  <si>
    <t>"odd.96 - zábradlí"1,369</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</si>
  <si>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</si>
  <si>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</si>
  <si>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-1850671816</t>
  </si>
  <si>
    <t>https://podminky.urs.cz/item/CS_URS_2025_01/998012022</t>
  </si>
  <si>
    <t>711</t>
  </si>
  <si>
    <t>Izolace proti vodě, vlhkosti a plynům</t>
  </si>
  <si>
    <t>711111001</t>
  </si>
  <si>
    <t>Provedení izolace proti zemní vlhkosti natěradly a tmely za studena na ploše vodorovné V nátěrem penetračním</t>
  </si>
  <si>
    <t>657546409</t>
  </si>
  <si>
    <t>https://podminky.urs.cz/item/CS_URS_2025_01/711111001</t>
  </si>
  <si>
    <t>P11+P12+S15</t>
  </si>
  <si>
    <t>11163150</t>
  </si>
  <si>
    <t>lak penetrační asfaltový</t>
  </si>
  <si>
    <t>-1766395343</t>
  </si>
  <si>
    <t>29,404*0,0003 'Přepočtené koeficientem množství</t>
  </si>
  <si>
    <t>711112001</t>
  </si>
  <si>
    <t>Provedení izolace proti zemní vlhkosti natěradly a tmely za studena na ploše svislé S nátěrem penetračním</t>
  </si>
  <si>
    <t>-985798277</t>
  </si>
  <si>
    <t>https://podminky.urs.cz/item/CS_URS_2025_01/711112001</t>
  </si>
  <si>
    <t>"P11"</t>
  </si>
  <si>
    <t>"129B"(2,88+2*0,27)*0,15</t>
  </si>
  <si>
    <t>"122B"(2,88+2*0,27)*0,15</t>
  </si>
  <si>
    <t>"213B"(2,88+2*0,27)*0,15</t>
  </si>
  <si>
    <t>"222B"(2,88+2*0,27)*0,15</t>
  </si>
  <si>
    <t>"229B"(2,88+2*0,27)*0,15</t>
  </si>
  <si>
    <t>"313B"(2,88+2*0,27)*0,15</t>
  </si>
  <si>
    <t>"322B"(2,88+2*0,27)*0,15</t>
  </si>
  <si>
    <t>"329B"(2,88+2*0,27)*0,15</t>
  </si>
  <si>
    <t>"P12"</t>
  </si>
  <si>
    <t>"105"(2*1,745+1,40)*0,15</t>
  </si>
  <si>
    <t>"205"(2*1,745+1,40)*0,15</t>
  </si>
  <si>
    <t>"305"(2*1,745+1,40)*0,15</t>
  </si>
  <si>
    <t>127592133</t>
  </si>
  <si>
    <t>6,306*0,00034 'Přepočtené koeficientem množství</t>
  </si>
  <si>
    <t>711113117</t>
  </si>
  <si>
    <t>Izolace proti zemní vlhkosti natěradly a tmely za studena na ploše vodorovné V těsnicí stěrkou jednosložkovu na bázi cementu</t>
  </si>
  <si>
    <t>1728783023</t>
  </si>
  <si>
    <t>https://podminky.urs.cz/item/CS_URS_2025_01/711113117</t>
  </si>
  <si>
    <t>711113127</t>
  </si>
  <si>
    <t>Izolace proti zemní vlhkosti natěradly a tmely za studena na ploše svislé S těsnicí stěrkou jednosložkovu na bázi cementu</t>
  </si>
  <si>
    <t>1527924253</t>
  </si>
  <si>
    <t>https://podminky.urs.cz/item/CS_URS_2025_01/711113127</t>
  </si>
  <si>
    <t>S14a+S14b+S17</t>
  </si>
  <si>
    <t>711141559</t>
  </si>
  <si>
    <t>Provedení izolace proti zemní vlhkosti pásy přitavením NAIP na ploše vodorovné V</t>
  </si>
  <si>
    <t>-854582317</t>
  </si>
  <si>
    <t>https://podminky.urs.cz/item/CS_URS_2025_01/711141559</t>
  </si>
  <si>
    <t>62853004</t>
  </si>
  <si>
    <t>pás asfaltový natavitelný modifikovaný SBS s vložkou ze skleněné tkaniny a spalitelnou PE fólií nebo jemnozrnným minerálním posypem na horním povrchu tl 4,0mm</t>
  </si>
  <si>
    <t>-1336628549</t>
  </si>
  <si>
    <t>5,244*1,1655 'Přepočtené koeficientem množství</t>
  </si>
  <si>
    <t>711141821</t>
  </si>
  <si>
    <t>Odstranění izolace proti vodě, vlhkosti a plynům z přitavených pásů NAIP z plochy vodorovné V dvouvrstvé</t>
  </si>
  <si>
    <t>-922146863</t>
  </si>
  <si>
    <t>https://podminky.urs.cz/item/CS_URS_2025_01/711141821</t>
  </si>
  <si>
    <t>"103"3,13</t>
  </si>
  <si>
    <t>"121"2,14</t>
  </si>
  <si>
    <t>"122"2,14</t>
  </si>
  <si>
    <t>"205"3,13</t>
  </si>
  <si>
    <t>"223"2,14</t>
  </si>
  <si>
    <t>"224"2,14</t>
  </si>
  <si>
    <t>"225"2,14</t>
  </si>
  <si>
    <t>"305"3,13</t>
  </si>
  <si>
    <t>"323"2,14</t>
  </si>
  <si>
    <t>"324"2,14</t>
  </si>
  <si>
    <t>"325"2,14</t>
  </si>
  <si>
    <t>711192101</t>
  </si>
  <si>
    <t>Provedení izolace proti zemní vlhkosti hydroizolační stěrkou na ploše svislé S jednovrstvá na betonu</t>
  </si>
  <si>
    <t>1301730154</t>
  </si>
  <si>
    <t>https://podminky.urs.cz/item/CS_URS_2025_01/711192101</t>
  </si>
  <si>
    <t>S14a+S14b+S15b</t>
  </si>
  <si>
    <t>998711122</t>
  </si>
  <si>
    <t>Přesun hmot pro izolace proti vodě, vlhkosti a plynům stanovený z hmotnosti přesunovaného materiálu vodorovná dopravní vzdálenost do 50 m ruční (bez užití mechanizace) v objektech výšky přes 6 do 12 m</t>
  </si>
  <si>
    <t>-581712603</t>
  </si>
  <si>
    <t>https://podminky.urs.cz/item/CS_URS_2025_01/998711122</t>
  </si>
  <si>
    <t>712</t>
  </si>
  <si>
    <t>Povlakové krytiny</t>
  </si>
  <si>
    <t>712363355</t>
  </si>
  <si>
    <t>Povlakové krytiny střech plochých do 10° z tvarovaných poplastovaných lišt pro mPVC okapnice rš 150 mm</t>
  </si>
  <si>
    <t>-160132414</t>
  </si>
  <si>
    <t>https://podminky.urs.cz/item/CS_URS_2025_01/712363355</t>
  </si>
  <si>
    <t>"K 12 rš 100"9,50</t>
  </si>
  <si>
    <t>712363358</t>
  </si>
  <si>
    <t>Povlakové krytiny střech plochých do 10° z tvarovaných poplastovaných lišt pro mPVC závětrná lišta rš 250 mm</t>
  </si>
  <si>
    <t>420932922</t>
  </si>
  <si>
    <t>https://podminky.urs.cz/item/CS_URS_2025_01/712363358</t>
  </si>
  <si>
    <t>"K 10  rš.250m"9,50</t>
  </si>
  <si>
    <t>712363505</t>
  </si>
  <si>
    <t>Provedení povlakové krytiny střech plochých do 10° z mechanicky kotvených hydroizolačních fólií včetně položení fólie a horkovzdušného svaření tl. tepelné izolace přes 140 mm do 200 mm budovy výšky do 18 m, kotvené do betonu krajní pole</t>
  </si>
  <si>
    <t>1904165090</t>
  </si>
  <si>
    <t>https://podminky.urs.cz/item/CS_URS_2025_01/712363505</t>
  </si>
  <si>
    <t>28322011</t>
  </si>
  <si>
    <t>fólie hydroizolační střešní mPVC mechanicky kotvená šedá tl 1,8mm</t>
  </si>
  <si>
    <t>-1938341938</t>
  </si>
  <si>
    <t>4,398*1,1655 'Přepočtené koeficientem množství</t>
  </si>
  <si>
    <t>712391171</t>
  </si>
  <si>
    <t>Provedení povlakové krytiny střech plochých do 10° -ostatní práce provedení vrstvy textilní podkladní</t>
  </si>
  <si>
    <t>1352816488</t>
  </si>
  <si>
    <t>https://podminky.urs.cz/item/CS_URS_2025_01/712391171</t>
  </si>
  <si>
    <t>2615301110</t>
  </si>
  <si>
    <t>Textilie netkaná separační sklená vlákna  šířka 2 m  120g/m2</t>
  </si>
  <si>
    <t>1648626977</t>
  </si>
  <si>
    <t>4,398*1,155 'Přepočtené koeficientem množství</t>
  </si>
  <si>
    <t>998712122</t>
  </si>
  <si>
    <t>Přesun hmot pro povlakové krytiny stanovený z hmotnosti přesunovaného materiálu vodorovná dopravní vzdálenost do 50 m ruční (bez užití mechanizace) v objektech výšky přes 6 do 12 m</t>
  </si>
  <si>
    <t>2120367983</t>
  </si>
  <si>
    <t>https://podminky.urs.cz/item/CS_URS_2025_01/998712122</t>
  </si>
  <si>
    <t>713131241</t>
  </si>
  <si>
    <t>Montáž tepelné izolace stěn rohožemi, pásy, deskami, dílci, bloky (izolační materiál ve specifikaci) lepením celoplošně s mechanickým kotvením, tloušťky izolace do 100 mm</t>
  </si>
  <si>
    <t>-1475316503</t>
  </si>
  <si>
    <t>https://podminky.urs.cz/item/CS_URS_2025_01/713131241</t>
  </si>
  <si>
    <t>"1.vrstva izolace zazdívky"</t>
  </si>
  <si>
    <t>63142022</t>
  </si>
  <si>
    <t>deska tepelně izolační minerální kontaktních fasád podélné vlákno λ=0,035-0,036 tl 60mm</t>
  </si>
  <si>
    <t>10059714</t>
  </si>
  <si>
    <t>18*1,05 'Přepočtené koeficientem množství</t>
  </si>
  <si>
    <t>713131622</t>
  </si>
  <si>
    <t>Montáž tepelné izolace ostatních konstrukcí rohožemi, pásy, deskami, dílci, bloky (izolační materiál ve specifikaci) lepením celoplošně s mechanickým kotvením, tloušťky izolace do 100 mm</t>
  </si>
  <si>
    <t>-1687937546</t>
  </si>
  <si>
    <t>https://podminky.urs.cz/item/CS_URS_2025_01/713131622</t>
  </si>
  <si>
    <t>"parapety"</t>
  </si>
  <si>
    <t>"K01 - rš 350mm"</t>
  </si>
  <si>
    <t>"O 6"1,50*0,18*35</t>
  </si>
  <si>
    <t>"O 9 - okno"0,75*0,18*2</t>
  </si>
  <si>
    <t>28376421</t>
  </si>
  <si>
    <t>deska XPS hrana polodrážková a hladký povrch 300kPA λ=0,035 tl 80mm</t>
  </si>
  <si>
    <t>709880441</t>
  </si>
  <si>
    <t>9,72*1,08 'Přepočtené koeficientem množství</t>
  </si>
  <si>
    <t>549605258</t>
  </si>
  <si>
    <t>762</t>
  </si>
  <si>
    <t>Konstrukce tesařské</t>
  </si>
  <si>
    <t>762361311</t>
  </si>
  <si>
    <t>Konstrukční vrstva pod klempířské prvky pro oplechování horních ploch zdí a nadezdívek (atik) z desek dřevoštěpkových šroubovaných do podkladu, tloušťky desky 18 mm</t>
  </si>
  <si>
    <t>742363663</t>
  </si>
  <si>
    <t>https://podminky.urs.cz/item/CS_URS_2025_01/762361311</t>
  </si>
  <si>
    <t>"O 6"1,50*0,242*35</t>
  </si>
  <si>
    <t>"O 9 - okno"0,75*0,242*2</t>
  </si>
  <si>
    <t>762395000</t>
  </si>
  <si>
    <t>Spojovací prostředky krovů, bednění a laťování, nadstřešních konstrukcí svorníky, prkna, hřebíky, pásová ocel, vruty</t>
  </si>
  <si>
    <t>626919662</t>
  </si>
  <si>
    <t>https://podminky.urs.cz/item/CS_URS_2025_01/762395000</t>
  </si>
  <si>
    <t>13,068*0,028</t>
  </si>
  <si>
    <t>998762122</t>
  </si>
  <si>
    <t>Přesun hmot pro konstrukce tesařské stanovený z hmotnosti přesunovaného materiálu vodorovná dopravní vzdálenost do 50 m ruční (bez užití mechanizace) v objektech výšky přes 6 do 12 m</t>
  </si>
  <si>
    <t>-28615959</t>
  </si>
  <si>
    <t>https://podminky.urs.cz/item/CS_URS_2025_01/998762122</t>
  </si>
  <si>
    <t>764</t>
  </si>
  <si>
    <t>Konstrukce klempířské</t>
  </si>
  <si>
    <t>764002851</t>
  </si>
  <si>
    <t>Demontáž klempířských konstrukcí oplechování parapetů do suti</t>
  </si>
  <si>
    <t>1222879421</t>
  </si>
  <si>
    <t>https://podminky.urs.cz/item/CS_URS_2025_01/764002851</t>
  </si>
  <si>
    <t>1,50*25</t>
  </si>
  <si>
    <t>0,75*2</t>
  </si>
  <si>
    <t>1,50*18</t>
  </si>
  <si>
    <t>764212430</t>
  </si>
  <si>
    <t>Oplechování střešních prvků z pozinkovaného plechu okapu okapovým plechem střechy rovné rš 120 mm</t>
  </si>
  <si>
    <t>-422303034</t>
  </si>
  <si>
    <t>https://podminky.urs.cz/item/CS_URS_2025_01/764212430</t>
  </si>
  <si>
    <t>"K 14 rš.70mm"34,40</t>
  </si>
  <si>
    <t>764212432</t>
  </si>
  <si>
    <t>Oplechování střešních prvků z pozinkovaného plechu okapu okapovým plechem střechy rovné rš 200 mm</t>
  </si>
  <si>
    <t>29419138</t>
  </si>
  <si>
    <t>https://podminky.urs.cz/item/CS_URS_2025_01/764212432</t>
  </si>
  <si>
    <t>"K 16 rš.170mm"4,50</t>
  </si>
  <si>
    <t>764212437</t>
  </si>
  <si>
    <t>Oplechování střešních prvků z pozinkovaného plechu okapu okapovým plechem střechy rovné rš 670 mm</t>
  </si>
  <si>
    <t>1080094676</t>
  </si>
  <si>
    <t>https://podminky.urs.cz/item/CS_URS_2025_01/764212437</t>
  </si>
  <si>
    <t>"K 11 rš.630mm"6,50</t>
  </si>
  <si>
    <t>764216405</t>
  </si>
  <si>
    <t>Oplechování parapetů z pozinkovaného plechu rovných mechanicky kotvené, bez rohů rš 400 mm</t>
  </si>
  <si>
    <t>-78277296</t>
  </si>
  <si>
    <t>https://podminky.urs.cz/item/CS_URS_2025_01/764216405</t>
  </si>
  <si>
    <t>"O 6"1,50*35</t>
  </si>
  <si>
    <t>"O 9 - okno"0,75*2</t>
  </si>
  <si>
    <t>764216465</t>
  </si>
  <si>
    <t>Oplechování parapetů z pozinkovaného plechu rovných celoplošně lepené, bez rohů Příplatek k cenám za zvýšenou pracnost při provedení rohu nebo koutu do rš 400 mm</t>
  </si>
  <si>
    <t>-578565684</t>
  </si>
  <si>
    <t>https://podminky.urs.cz/item/CS_URS_2025_01/764216465</t>
  </si>
  <si>
    <t>"O 6"35</t>
  </si>
  <si>
    <t>"O 9 - okno"2</t>
  </si>
  <si>
    <t>37,00*2</t>
  </si>
  <si>
    <t>764511413</t>
  </si>
  <si>
    <t>Žlab podokapní z pozinkovaného plechu včetně háků a čel hranatý rš 250 mm</t>
  </si>
  <si>
    <t>206651972</t>
  </si>
  <si>
    <t>https://podminky.urs.cz/item/CS_URS_2025_01/764511413</t>
  </si>
  <si>
    <t>"K 15 rš.200mm - žlab balkony"26,40</t>
  </si>
  <si>
    <t>764511433</t>
  </si>
  <si>
    <t>Žlab podokapní z pozinkovaného plechu roh nebo kout, žlabu hranatého rš 250 mm</t>
  </si>
  <si>
    <t>-1606819933</t>
  </si>
  <si>
    <t>https://podminky.urs.cz/item/CS_URS_2025_01/764511433</t>
  </si>
  <si>
    <t>"K 15 rš.200mm - žlab balkony"(2+3+3)*2</t>
  </si>
  <si>
    <t>998764122</t>
  </si>
  <si>
    <t>Přesun hmot pro konstrukce klempířské stanovený z hmotnosti přesunovaného materiálu vodorovná dopravní vzdálenost do 50 m ruční (bez užtití mechanizace) v objektech výšky přes 6 do 12 m</t>
  </si>
  <si>
    <t>1171623131</t>
  </si>
  <si>
    <t>https://podminky.urs.cz/item/CS_URS_2025_01/998764122</t>
  </si>
  <si>
    <t>766622131</t>
  </si>
  <si>
    <t>Montáž oken plastových včetně montáže rámu plochy přes 1 m2 otevíravých do zdiva, výšky do 1,5 m</t>
  </si>
  <si>
    <t>-139133889</t>
  </si>
  <si>
    <t>https://podminky.urs.cz/item/CS_URS_2025_01/766622131</t>
  </si>
  <si>
    <t>61140052</t>
  </si>
  <si>
    <t>okno plastové otevíravé/sklopné trojsklo přes plochu 1m2 do v 1,5m</t>
  </si>
  <si>
    <t>-1346936123</t>
  </si>
  <si>
    <t>Poznámka k položce:_x000D_
Podrobná spcifikace viz.PD - tabulka oken</t>
  </si>
  <si>
    <t>766622125</t>
  </si>
  <si>
    <t>Montáž oken plastových včetně montáže rámu plochy přes 1 m2 otevíravých do dřevěné konstrukce, výšky do 1,5 m</t>
  </si>
  <si>
    <t>-911931931</t>
  </si>
  <si>
    <t>https://podminky.urs.cz/item/CS_URS_2025_01/766622125</t>
  </si>
  <si>
    <t>1355815293</t>
  </si>
  <si>
    <t>766641141</t>
  </si>
  <si>
    <t>Montáž balkónových dveří dřevěných nebo plastových včetně rámu zdvojených do zdiva jednokřídlových s pevně zasklenými bočními díly, bez nadsvětlíku</t>
  </si>
  <si>
    <t>269245406</t>
  </si>
  <si>
    <t>https://podminky.urs.cz/item/CS_URS_2025_01/766641141</t>
  </si>
  <si>
    <t>"O 10"3</t>
  </si>
  <si>
    <t>61140062</t>
  </si>
  <si>
    <t>dveře plastové balkonové jednokřídlové s bočním pevným dílem trojsklo</t>
  </si>
  <si>
    <t>196537610</t>
  </si>
  <si>
    <t>766641161</t>
  </si>
  <si>
    <t>Montáž balkónových dveří dřevěných nebo plastových včetně rámu zdvojených do zdiva dvoukřídlových bez nadsvětlíku</t>
  </si>
  <si>
    <t>-390217151</t>
  </si>
  <si>
    <t>https://podminky.urs.cz/item/CS_URS_2025_01/766641161</t>
  </si>
  <si>
    <t>"O 8"6</t>
  </si>
  <si>
    <t>61140068</t>
  </si>
  <si>
    <t>dveře plastové balkonové dvoukřídlové s nadsvětlíkem trojsklo</t>
  </si>
  <si>
    <t>-816154095</t>
  </si>
  <si>
    <t>766641131</t>
  </si>
  <si>
    <t>Montáž balkónových dveří dřevěných nebo plastových včetně rámu zdvojených do zdiva jednokřídlových bez nadsvětlíku</t>
  </si>
  <si>
    <t>1981079714</t>
  </si>
  <si>
    <t>https://podminky.urs.cz/item/CS_URS_2025_01/766641131</t>
  </si>
  <si>
    <t>"O 9 - dveře"2</t>
  </si>
  <si>
    <t>61140058</t>
  </si>
  <si>
    <t>dveře plastové balkonové jednokřídlové trojsklo</t>
  </si>
  <si>
    <t>484243675</t>
  </si>
  <si>
    <t>3,525*1,8 'Přepočtené koeficientem množství</t>
  </si>
  <si>
    <t>-2122990335</t>
  </si>
  <si>
    <t>767163122</t>
  </si>
  <si>
    <t>Montáž zábradlí přímého v exteriéru v rovině (na rovné ploše) kotveného do betonu</t>
  </si>
  <si>
    <t>-1789491757</t>
  </si>
  <si>
    <t>https://podminky.urs.cz/item/CS_URS_2025_01/767163122</t>
  </si>
  <si>
    <t>"Z 4"9,20+13,80+13,80</t>
  </si>
  <si>
    <t>55342287</t>
  </si>
  <si>
    <t>zábradlí celoskleněné kotvené hliníkovým profilem v 1100mm</t>
  </si>
  <si>
    <t>318147393</t>
  </si>
  <si>
    <t>767163203</t>
  </si>
  <si>
    <t>Montáž zábradlí přímého v exteriéru na lodžii nebo francouzském okně kotveného do zdiva nebo lehčeného betonu</t>
  </si>
  <si>
    <t>534676600</t>
  </si>
  <si>
    <t>https://podminky.urs.cz/item/CS_URS_2025_01/767163203</t>
  </si>
  <si>
    <t>"Z10"3*1,40</t>
  </si>
  <si>
    <t>1509128964</t>
  </si>
  <si>
    <t>767640223</t>
  </si>
  <si>
    <t>Montáž dveří ocelových nebo hliníkových vchodových dvoukřídlové s pevným bočním dílem</t>
  </si>
  <si>
    <t>1858149182</t>
  </si>
  <si>
    <t>https://podminky.urs.cz/item/CS_URS_2025_01/767640223</t>
  </si>
  <si>
    <t>"O 11"1</t>
  </si>
  <si>
    <t>553413-O11</t>
  </si>
  <si>
    <t>dveře dvoukřídlé Al prosklené bezpečnostní třídy RC2 s pevným bočním dílem - ozn.O 11</t>
  </si>
  <si>
    <t>415071353</t>
  </si>
  <si>
    <t>767995102</t>
  </si>
  <si>
    <t>Montáž ostatních atypických zámečnických konstrukcí hmotnosti přes 1 do 3 kg</t>
  </si>
  <si>
    <t>-2103635746</t>
  </si>
  <si>
    <t>https://podminky.urs.cz/item/CS_URS_2025_01/767995102</t>
  </si>
  <si>
    <t>"Z 7 - ocelová kotva 150x300x5-150mm"2,5905*58</t>
  </si>
  <si>
    <t>13611218</t>
  </si>
  <si>
    <t>plech ocelový hladký jakost S235JR tl 5mm tabule</t>
  </si>
  <si>
    <t>1987811953</t>
  </si>
  <si>
    <t>150,249*0,001 'Přepočtené koeficientem množství</t>
  </si>
  <si>
    <t>-101369254</t>
  </si>
  <si>
    <t>"Z 2 - montážní profil  20x20x2-2900mm"3,1349*8</t>
  </si>
  <si>
    <t>14550216</t>
  </si>
  <si>
    <t>profil ocelový svařovaný jakost S235 průřez čtvercový 20x20x2mm</t>
  </si>
  <si>
    <t>-885845997</t>
  </si>
  <si>
    <t>25,079*0,001 'Přepočtené koeficientem množství</t>
  </si>
  <si>
    <t>-614232443</t>
  </si>
  <si>
    <t>"Z 3 - montážní profil  100x80x8-150mm"3,20775*8</t>
  </si>
  <si>
    <t>14550429</t>
  </si>
  <si>
    <t>profil ocelový svařovaný jakost S235 průřez obdelníkový 100x80x5mm</t>
  </si>
  <si>
    <t>2110448553</t>
  </si>
  <si>
    <t>25,662*0,001 'Přepočtené koeficientem množství</t>
  </si>
  <si>
    <t>767995112</t>
  </si>
  <si>
    <t>Montáž ostatních atypických zámečnických konstrukcí hmotnosti přes 5 do 10 kg</t>
  </si>
  <si>
    <t>1989362410</t>
  </si>
  <si>
    <t>https://podminky.urs.cz/item/CS_URS_2025_01/767995112</t>
  </si>
  <si>
    <t>"Z 14  lemovací profil L 70/6"9,30*6,38</t>
  </si>
  <si>
    <t>13010428</t>
  </si>
  <si>
    <t>úhelník ocelový rovnostranný jakost S235JR (11 375) 70x70x6mm</t>
  </si>
  <si>
    <t>1207190107</t>
  </si>
  <si>
    <t>59,334*0,001 'Přepočtené koeficientem množství</t>
  </si>
  <si>
    <t>586533958</t>
  </si>
  <si>
    <t>"Z 12 kotevní deska 350x10mm"9,30*19,625</t>
  </si>
  <si>
    <t>13611228</t>
  </si>
  <si>
    <t>plech ocelový hladký jakost S235JR tl 10mm tabule</t>
  </si>
  <si>
    <t>-1284752358</t>
  </si>
  <si>
    <t>182,513*0,001 'Přepočtené koeficientem množství</t>
  </si>
  <si>
    <t>1326279829</t>
  </si>
  <si>
    <t>"Z 13 lemovací profil UPE 140"9,30*14,50</t>
  </si>
  <si>
    <t>13010932</t>
  </si>
  <si>
    <t>ocel profilová jakost S235JR (11 375) průřez UPE 140</t>
  </si>
  <si>
    <t>87153167</t>
  </si>
  <si>
    <t>134,85*0,001 'Přepočtené koeficientem množství</t>
  </si>
  <si>
    <t>1084701384</t>
  </si>
  <si>
    <t>"Z 11 lemovací profil UPE 240"9,30*30,20</t>
  </si>
  <si>
    <t>13010942</t>
  </si>
  <si>
    <t>ocel profilová jakost S235JR (11 375) průřez UPE 240</t>
  </si>
  <si>
    <t>225333554</t>
  </si>
  <si>
    <t>280,86*0,001 'Přepočtené koeficientem množství</t>
  </si>
  <si>
    <t>767995115</t>
  </si>
  <si>
    <t>Montáž ostatních atypických zámečnických konstrukcí hmotnosti přes 50 do 100 kg</t>
  </si>
  <si>
    <t>-436768463</t>
  </si>
  <si>
    <t>https://podminky.urs.cz/item/CS_URS_2025_01/767995115</t>
  </si>
  <si>
    <t>"Z 8 ocelová kotevní deska 200x20-3000mm"94,20*1</t>
  </si>
  <si>
    <t>-1401544358</t>
  </si>
  <si>
    <t>94,2*0,001 'Přepočtené koeficientem množství</t>
  </si>
  <si>
    <t>-221444021</t>
  </si>
  <si>
    <t>"Z 9 kotevní plech 140x300x20-1400mm"96,712*3</t>
  </si>
  <si>
    <t>-746502601</t>
  </si>
  <si>
    <t>290,136*0,001 'Přepočtené koeficientem množství</t>
  </si>
  <si>
    <t>767995116</t>
  </si>
  <si>
    <t>Montáž ostatních atypických zámečnických konstrukcí hmotnosti přes 100 do 250 kg</t>
  </si>
  <si>
    <t>-1034229009</t>
  </si>
  <si>
    <t>https://podminky.urs.cz/item/CS_URS_2025_01/767995116</t>
  </si>
  <si>
    <t>"Z 1 - kotevní plech  20x320x140-2900mm"209,438*8</t>
  </si>
  <si>
    <t>1664945323</t>
  </si>
  <si>
    <t>1675,504*0,001 'Přepočtené koeficientem množství</t>
  </si>
  <si>
    <t>767 - R001</t>
  </si>
  <si>
    <t>Příplatek za žárové pozinkování</t>
  </si>
  <si>
    <t>968919116</t>
  </si>
  <si>
    <t>"Z 22 lemovací profil UPE 240"9,30*30,20</t>
  </si>
  <si>
    <t>-22813073</t>
  </si>
  <si>
    <t>-15171617</t>
  </si>
  <si>
    <t>P11+P12</t>
  </si>
  <si>
    <t>-1965388179</t>
  </si>
  <si>
    <t>1043941507</t>
  </si>
  <si>
    <t>771473810</t>
  </si>
  <si>
    <t>Demontáž soklíků z dlaždic keramických lepených rovných</t>
  </si>
  <si>
    <t>378134680</t>
  </si>
  <si>
    <t>https://podminky.urs.cz/item/CS_URS_2025_01/771473810</t>
  </si>
  <si>
    <t>"103"1,80-1,50+2*1,74</t>
  </si>
  <si>
    <t>"121"2,60-1,50+2*0,20</t>
  </si>
  <si>
    <t>"122"2,60-1,50+2*0,20</t>
  </si>
  <si>
    <t>"205"1,80-1,50+2*1,74</t>
  </si>
  <si>
    <t>"223"2,60-1,50+2*0,20</t>
  </si>
  <si>
    <t>"224"2,60-1,50+2*0,20</t>
  </si>
  <si>
    <t>"225"2,60-1,50+2*0,20</t>
  </si>
  <si>
    <t>"305"1,80-1,50+2*1,74</t>
  </si>
  <si>
    <t>"323"2,60-1,50+2*0,20</t>
  </si>
  <si>
    <t>"324"2,60-1,50+2*0,20</t>
  </si>
  <si>
    <t>"325"2,60-1,50+2*0,20</t>
  </si>
  <si>
    <t>771573810</t>
  </si>
  <si>
    <t>Demontáž podlah z dlaždic keramických lepených</t>
  </si>
  <si>
    <t>-1450920937</t>
  </si>
  <si>
    <t>https://podminky.urs.cz/item/CS_URS_2025_01/771573810</t>
  </si>
  <si>
    <t>-1619973732</t>
  </si>
  <si>
    <t>59761127</t>
  </si>
  <si>
    <t>dlažba keramická slinutá mrazuvzdorná R10/B povrch hladký/matný tl do 10mm přes 9 do 12ks/m2</t>
  </si>
  <si>
    <t>-1962511945</t>
  </si>
  <si>
    <t>24,16*1,1 'Přepočtené koeficientem množství</t>
  </si>
  <si>
    <t>1234447640</t>
  </si>
  <si>
    <t>787</t>
  </si>
  <si>
    <t>Dokončovací práce - zasklívání</t>
  </si>
  <si>
    <t>787911111</t>
  </si>
  <si>
    <t>Zasklívání - ostatní práce montáž fólie na sklo bezpečnostní</t>
  </si>
  <si>
    <t>1694964797</t>
  </si>
  <si>
    <t>https://podminky.urs.cz/item/CS_URS_2025_01/787911111</t>
  </si>
  <si>
    <t>"O10"1,80*2,45*3</t>
  </si>
  <si>
    <t>"O11"2,46*2,20*1</t>
  </si>
  <si>
    <t>63479019</t>
  </si>
  <si>
    <t>fólie na sklo ochranné a bezpečnostní čirá 82%</t>
  </si>
  <si>
    <t>-772438960</t>
  </si>
  <si>
    <t>Poznámka k položce:_x000D_
bezpeč. fólie třídy P2A</t>
  </si>
  <si>
    <t>18,642*1,03 'Přepočtené koeficientem množství</t>
  </si>
  <si>
    <t>998787122</t>
  </si>
  <si>
    <t>Přesun hmot pro zasklívání stanovený z hmotnosti přesunovaného materiálu vodorovná dopravní vzdálenost do 50 m ručně (bez užití mechanizace) v objektech výšky přes 6 do 12 m</t>
  </si>
  <si>
    <t>-1862691193</t>
  </si>
  <si>
    <t>https://podminky.urs.cz/item/CS_URS_2025_01/998787122</t>
  </si>
  <si>
    <t>185078278</t>
  </si>
  <si>
    <t>-2111880242</t>
  </si>
  <si>
    <t>R01</t>
  </si>
  <si>
    <t>STŘEŠNÍ PLÁŠŤ - hlavní plocha - Požární odolnost B ROOF (t3)</t>
  </si>
  <si>
    <t>697,255</t>
  </si>
  <si>
    <t>R02</t>
  </si>
  <si>
    <t>STŘEŠNÍ PLÁŠŤ - zastřešení zádveří</t>
  </si>
  <si>
    <t>R03</t>
  </si>
  <si>
    <t>STŘEŠNÍ PLÁŠŤ - výtahová šachta</t>
  </si>
  <si>
    <t>4,176</t>
  </si>
  <si>
    <t>R04</t>
  </si>
  <si>
    <t>STŘEŠNÍ PLÁŠŤ - korunní římsa</t>
  </si>
  <si>
    <t>27,314</t>
  </si>
  <si>
    <t>R05</t>
  </si>
  <si>
    <t>STŘEŠNÍ PLÁŠŤ - korunní římsa u výtahové šachty</t>
  </si>
  <si>
    <t>1,868</t>
  </si>
  <si>
    <t>R06</t>
  </si>
  <si>
    <t>STŘEŠNÍ PLÁŠŤ - nový u výtahové šachty - Požární odolnost B ROOF (t3)</t>
  </si>
  <si>
    <t>0,975</t>
  </si>
  <si>
    <t>R07</t>
  </si>
  <si>
    <t>STŘEŠNÍ PLÁŠŤ - výtahová šachta - okraje střechy šířky 400 mm, závětrná lišta</t>
  </si>
  <si>
    <t>0,928</t>
  </si>
  <si>
    <t>R08</t>
  </si>
  <si>
    <t>STŘEŠNÍ PLÁŠŤ - výtahová šachta - okraje střechy šířky 400 mm, okapní lišta</t>
  </si>
  <si>
    <t>R02a</t>
  </si>
  <si>
    <t>STŘEŠNÍ PLÁŠŤ - zastřešení zádveří - vykonzolovaná část střechy</t>
  </si>
  <si>
    <t>02 - Střecha</t>
  </si>
  <si>
    <t xml:space="preserve">    63 - Podlahy a podlahové konstrukce</t>
  </si>
  <si>
    <t>VRN - Vedlejší rozpočtové náklady</t>
  </si>
  <si>
    <t>Podlahy a podlahové konstrukce</t>
  </si>
  <si>
    <t>631341123</t>
  </si>
  <si>
    <t>Mazanina z lehkého keramického betonu tl. přes 80 do 120 mm tř. LC 16/18</t>
  </si>
  <si>
    <t>-459549176</t>
  </si>
  <si>
    <t>https://podminky.urs.cz/item/CS_URS_2025_01/631341123</t>
  </si>
  <si>
    <t>R06*0,09</t>
  </si>
  <si>
    <t>632450133</t>
  </si>
  <si>
    <t>Potěr cementový vyrovnávací ze suchých směsí v ploše o průměrné (střední) tl. přes 30 do 40 mm</t>
  </si>
  <si>
    <t>2133893830</t>
  </si>
  <si>
    <t>https://podminky.urs.cz/item/CS_URS_2025_01/632450133</t>
  </si>
  <si>
    <t>"spádová vrstva  tl.20-35mm"</t>
  </si>
  <si>
    <t>R04+R05</t>
  </si>
  <si>
    <t>1929432105</t>
  </si>
  <si>
    <t>991869258</t>
  </si>
  <si>
    <t>-613379331</t>
  </si>
  <si>
    <t>2,832*14 'Přepočtené koeficientem množství</t>
  </si>
  <si>
    <t>-1542624539</t>
  </si>
  <si>
    <t>"oddíl 712 - pol.11"1,470</t>
  </si>
  <si>
    <t>-1697503320</t>
  </si>
  <si>
    <t>"oddíl 712 - pol.13"0,021</t>
  </si>
  <si>
    <t>997013814</t>
  </si>
  <si>
    <t>Poplatek za uložení stavebního odpadu na skládce (skládkovné) z izolačních materiálů zatříděného do Katalogu odpadů pod kódem 17 06 04</t>
  </si>
  <si>
    <t>-478917179</t>
  </si>
  <si>
    <t>https://podminky.urs.cz/item/CS_URS_2025_01/997013814</t>
  </si>
  <si>
    <t>"oddíl 713 - pol.56"0,015</t>
  </si>
  <si>
    <t>-33215509</t>
  </si>
  <si>
    <t>"oddíl 712 - pol.12"0,097</t>
  </si>
  <si>
    <t>Výkup oplechování</t>
  </si>
  <si>
    <t>-1866973254</t>
  </si>
  <si>
    <t>998018002</t>
  </si>
  <si>
    <t>Přesun hmot pro budovy občanské výstavby, bydlení, výrobu a služby ruční (bez užití mechanizace) vodorovná dopravní vzdálenost do 100 m pro budovy s jakoukoliv nosnou konstrukcí výšky přes 6 do 12 m</t>
  </si>
  <si>
    <t>-2033812633</t>
  </si>
  <si>
    <t>https://podminky.urs.cz/item/CS_URS_2025_01/998018002</t>
  </si>
  <si>
    <t>712300841</t>
  </si>
  <si>
    <t>Ostatní práce při odstranění povlakové krytiny střech plochých do 10° mechu odškrabáním a očistěním s urovnáním povrchu</t>
  </si>
  <si>
    <t>-183306828</t>
  </si>
  <si>
    <t>https://podminky.urs.cz/item/CS_URS_2025_01/712300841</t>
  </si>
  <si>
    <t>R01+R04+R05+R06</t>
  </si>
  <si>
    <t>712340833</t>
  </si>
  <si>
    <t>Odstranění povlakové krytiny střech plochých do 10° z přitavených pásů NAIP v plné ploše třívrstvé</t>
  </si>
  <si>
    <t>-152657529</t>
  </si>
  <si>
    <t>https://podminky.urs.cz/item/CS_URS_2025_01/712340833</t>
  </si>
  <si>
    <t>"otvor pro výtah"2,40*2,10</t>
  </si>
  <si>
    <t>"výstup na střechu"1,20*0,70</t>
  </si>
  <si>
    <t>712363803</t>
  </si>
  <si>
    <t>Odstranění povlakové krytiny střech plochých do 10° s mechanicky kotvenou izolací pro jakoukoli tloušťku izolace budovy výšky do 18 m, kotvené do betonu</t>
  </si>
  <si>
    <t>-82712994</t>
  </si>
  <si>
    <t>https://podminky.urs.cz/item/CS_URS_2025_01/712363803</t>
  </si>
  <si>
    <t>712311101</t>
  </si>
  <si>
    <t>Provedení povlakové krytiny střech plochých do 10° natěradly a tmely za studena nátěrem lakem penetračním nebo asfaltovým</t>
  </si>
  <si>
    <t>640620695</t>
  </si>
  <si>
    <t>https://podminky.urs.cz/item/CS_URS_2025_01/712311101</t>
  </si>
  <si>
    <t>R02+R02a+R03+R07</t>
  </si>
  <si>
    <t>-599707606</t>
  </si>
  <si>
    <t>28,104*0,00032 'Přepočtené koeficientem množství</t>
  </si>
  <si>
    <t>712331111</t>
  </si>
  <si>
    <t>Provedení povlakové krytiny střech plochých do 10° pásy na sucho podkladní samolepící asfaltový pás</t>
  </si>
  <si>
    <t>961927840</t>
  </si>
  <si>
    <t>https://podminky.urs.cz/item/CS_URS_2025_01/712331111</t>
  </si>
  <si>
    <t>"parotěsná izolace z asfaltových pásů"</t>
  </si>
  <si>
    <t>R03+R07+R08</t>
  </si>
  <si>
    <t>62856001</t>
  </si>
  <si>
    <t>pás asfaltový samolepicí modifikovaný SBS s vložkou z hliníkové fólie s textilií se spalitelnou fólií nebo jemnozrnným minerálním posypem nebo textilií na horním povrchu tl 2,2mm</t>
  </si>
  <si>
    <t>-1670423935</t>
  </si>
  <si>
    <t>6,032*1,1655 'Přepočtené koeficientem množství</t>
  </si>
  <si>
    <t>712341559</t>
  </si>
  <si>
    <t>Provedení povlakové krytiny střech plochých do 10° pásy přitavením NAIP v plné ploše</t>
  </si>
  <si>
    <t>1966302204</t>
  </si>
  <si>
    <t>https://podminky.urs.cz/item/CS_URS_2025_01/712341559</t>
  </si>
  <si>
    <t>R02+R02a</t>
  </si>
  <si>
    <t>62856011</t>
  </si>
  <si>
    <t>pás asfaltový natavitelný modifikovaný SBS s vložkou z hliníkové fólie s textilií a spalitelnou PE fólií nebo jemnozrnným minerálním posypem na horním povrchu tl 4,0mm</t>
  </si>
  <si>
    <t>-1478078983</t>
  </si>
  <si>
    <t>23*1,1655 'Přepočtené koeficientem množství</t>
  </si>
  <si>
    <t>712363115</t>
  </si>
  <si>
    <t>Provedení povlakové krytiny střech plochých do 10° fólií ostatní činnosti při pokládání hydroizolačních fólií (materiál ve specifikaci) zaizolování prostupů střešní rovinou kruhový průřez, průměr do 300 mm</t>
  </si>
  <si>
    <t>298397609</t>
  </si>
  <si>
    <t>https://podminky.urs.cz/item/CS_URS_2025_01/712363115</t>
  </si>
  <si>
    <t>"O 12 - prostup pro kabelyY TOPWET TWP 100 PVC"3</t>
  </si>
  <si>
    <t>"O 15 - uzavřená kruhová manžeta z fólie na bázi TPO DN 90"8</t>
  </si>
  <si>
    <t>"O 16 - uzavřená kruhová manžeta z fólie na bázi TPO - DN 100"2</t>
  </si>
  <si>
    <t>"O 28  - uzavřená kruhová manžeta z fólie na bázi TPO  - DN 110"12</t>
  </si>
  <si>
    <t>28342026</t>
  </si>
  <si>
    <t>manžeta těsnící pro prostupy hydroizolací z PVC otevřená kruhová vnitřní průměr 90-114</t>
  </si>
  <si>
    <t>32227575</t>
  </si>
  <si>
    <t>1694953089</t>
  </si>
  <si>
    <t>"O 17 - uzavřená kruhová manžeta z fólie na bázi TPO - DN 125"7</t>
  </si>
  <si>
    <t>"O 18 - uzavřená kruhová manžeta z fólie na bázi TPO - DN 160"2</t>
  </si>
  <si>
    <t>"O 19 - uzavřená kruhová manžeta z fólie na bázi TPO - DN 200"2</t>
  </si>
  <si>
    <t>28342027</t>
  </si>
  <si>
    <t>manžeta těsnící pro prostupy hydroizolací z PVC otevřená kruhová vnitřní průměr 120-180</t>
  </si>
  <si>
    <t>-1538865607</t>
  </si>
  <si>
    <t>712363352</t>
  </si>
  <si>
    <t>Povlakové krytiny střech plochých do 10° z tvarovaných poplastovaných lišt pro mPVC vnitřní koutová lišta rš 100 mm</t>
  </si>
  <si>
    <t>1265386658</t>
  </si>
  <si>
    <t>https://podminky.urs.cz/item/CS_URS_2025_01/712363352</t>
  </si>
  <si>
    <t>"odpočet neuznatelné"</t>
  </si>
  <si>
    <t>"K 4"128,10-47,00</t>
  </si>
  <si>
    <t>712363353</t>
  </si>
  <si>
    <t>Povlakové krytiny střech plochých do 10° z tvarovaných poplastovaných lišt pro mPVC vnější koutová lišta rš 100 mm</t>
  </si>
  <si>
    <t>2115146235</t>
  </si>
  <si>
    <t>https://podminky.urs.cz/item/CS_URS_2025_01/712363353</t>
  </si>
  <si>
    <t>"K 5"106,50-47,00</t>
  </si>
  <si>
    <t>712363404</t>
  </si>
  <si>
    <t>Provedení povlakové krytiny střech plochých do 10° z mechanicky kotvených hydroizolačních fólií včetně položení fólie a horkovzdušného svaření tl. tepelné izolace do 100 mm budovy výšky do 18 m, kotvené do betonu vnitřní pole</t>
  </si>
  <si>
    <t>-2018260675</t>
  </si>
  <si>
    <t>https://podminky.urs.cz/item/CS_URS_2025_01/712363404</t>
  </si>
  <si>
    <t>(R04+R05)*0,80</t>
  </si>
  <si>
    <t>1051014702</t>
  </si>
  <si>
    <t>23,346*1,1655 'Přepočtené koeficientem množství</t>
  </si>
  <si>
    <t>712363405</t>
  </si>
  <si>
    <t>Provedení povlakové krytiny střech plochých do 10° z mechanicky kotvených hydroizolačních fólií včetně položení fólie a horkovzdušného svaření tl. tepelné izolace do 100 mm budovy výšky do 18 m, kotvené do betonu krajní pole</t>
  </si>
  <si>
    <t>554974502</t>
  </si>
  <si>
    <t>https://podminky.urs.cz/item/CS_URS_2025_01/712363405</t>
  </si>
  <si>
    <t>(R04+R05)*0,10</t>
  </si>
  <si>
    <t>-379209993</t>
  </si>
  <si>
    <t>2,918*1,1655 'Přepočtené koeficientem množství</t>
  </si>
  <si>
    <t>712363406</t>
  </si>
  <si>
    <t>Provedení povlakové krytiny střech plochých do 10° z mechanicky kotvených hydroizolačních fólií včetně položení fólie a horkovzdušného svaření tl. tepelné izolace do 100 mm budovy výšky do 18 m, kotvené do betonu rohové pole</t>
  </si>
  <si>
    <t>-1905028936</t>
  </si>
  <si>
    <t>https://podminky.urs.cz/item/CS_URS_2025_01/712363406</t>
  </si>
  <si>
    <t>-1578437121</t>
  </si>
  <si>
    <t>712363444</t>
  </si>
  <si>
    <t>Provedení povlakové krytiny střech plochých do 10° z mechanicky kotvených hydroizolačních fólií včetně položení fólie a horkovzdušného svaření tl. tepelné izolace přes 100 do 140 mm budovy výšky do 18 m, kotvené do betonu vnitřní pole</t>
  </si>
  <si>
    <t>456870911</t>
  </si>
  <si>
    <t>https://podminky.urs.cz/item/CS_URS_2025_01/712363444</t>
  </si>
  <si>
    <t>R08*0,80</t>
  </si>
  <si>
    <t>907964638</t>
  </si>
  <si>
    <t>0,742*1,1655 'Přepočtené koeficientem množství</t>
  </si>
  <si>
    <t>712363445</t>
  </si>
  <si>
    <t>Provedení povlakové krytiny střech plochých do 10° z mechanicky kotvených hydroizolačních fólií včetně položení fólie a horkovzdušného svaření tl. tepelné izolace přes 100 do 140 mm budovy výšky do 18 m, kotvené do betonu krajní pole</t>
  </si>
  <si>
    <t>-751477791</t>
  </si>
  <si>
    <t>https://podminky.urs.cz/item/CS_URS_2025_01/712363445</t>
  </si>
  <si>
    <t>R08*0,10</t>
  </si>
  <si>
    <t>1632674388</t>
  </si>
  <si>
    <t>0,093*1,1655 'Přepočtené koeficientem množství</t>
  </si>
  <si>
    <t>712363446</t>
  </si>
  <si>
    <t>Provedení povlakové krytiny střech plochých do 10° z mechanicky kotvených hydroizolačních fólií včetně položení fólie a horkovzdušného svaření tl. tepelné izolace přes 100 do 140 mm budovy výšky do 18 m, kotvené do betonu rohové pole</t>
  </si>
  <si>
    <t>1426963118</t>
  </si>
  <si>
    <t>https://podminky.urs.cz/item/CS_URS_2025_01/712363446</t>
  </si>
  <si>
    <t>-1775991615</t>
  </si>
  <si>
    <t>712363504</t>
  </si>
  <si>
    <t>Provedení povlakové krytiny střech plochých do 10° z mechanicky kotvených hydroizolačních fólií včetně položení fólie a horkovzdušného svaření tl. tepelné izolace přes 140 mm do 200 mm budovy výšky do 18 m, kotvené do betonu vnitřní pole</t>
  </si>
  <si>
    <t>-862592026</t>
  </si>
  <si>
    <t>https://podminky.urs.cz/item/CS_URS_2025_01/712363504</t>
  </si>
  <si>
    <t>(R01+R03+R06+R07)*0,80</t>
  </si>
  <si>
    <t>-1821253751</t>
  </si>
  <si>
    <t>562,667*1,1655 'Přepočtené koeficientem množství</t>
  </si>
  <si>
    <t>-131112082</t>
  </si>
  <si>
    <t>(R01+R03+R06+R07)*0,10</t>
  </si>
  <si>
    <t>1473033974</t>
  </si>
  <si>
    <t>70,333*1,1655 'Přepočtené koeficientem množství</t>
  </si>
  <si>
    <t>712363506</t>
  </si>
  <si>
    <t>Provedení povlakové krytiny střech plochých do 10° z mechanicky kotvených hydroizolačních fólií včetně položení fólie a horkovzdušného svaření tl. tepelné izolace přes 140 mm do 200 mm budovy výšky do 18 m, kotvené do betonu rohové pole</t>
  </si>
  <si>
    <t>-496531408</t>
  </si>
  <si>
    <t>https://podminky.urs.cz/item/CS_URS_2025_01/712363506</t>
  </si>
  <si>
    <t>-1533161930</t>
  </si>
  <si>
    <t>712363604</t>
  </si>
  <si>
    <t>Provedení povlakové krytiny střech plochých do 10° z mechanicky kotvených hydroizolačních fólií včetně položení fólie a horkovzdušného svaření tl. tepelné izolace přes 240 mm budovy výšky do 18 m, kotvené do betonu vnitřní pole</t>
  </si>
  <si>
    <t>-129846454</t>
  </si>
  <si>
    <t>https://podminky.urs.cz/item/CS_URS_2025_01/712363604</t>
  </si>
  <si>
    <t>(R02+R02a)*0,80</t>
  </si>
  <si>
    <t>911842574</t>
  </si>
  <si>
    <t>18,4*1,1655 'Přepočtené koeficientem množství</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</si>
  <si>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</si>
  <si>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</si>
  <si>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1246020617</t>
  </si>
  <si>
    <t>https://podminky.urs.cz/item/CS_URS_2025_01/712363605</t>
  </si>
  <si>
    <t>(R02+R02a)*0,10</t>
  </si>
  <si>
    <t>-1613610435</t>
  </si>
  <si>
    <t>2,3*1,1655 'Přepočtené koeficientem množství</t>
  </si>
  <si>
    <t>712363606</t>
  </si>
  <si>
    <t>Provedení povlakové krytiny střech plochých do 10° z mechanicky kotvených hydroizolačních fólií včetně položení fólie a horkovzdušného svaření tl. tepelné izolace přes 240 mm budovy výšky do 18 m, kotvené do betonu rohové pole</t>
  </si>
  <si>
    <t>1366108095</t>
  </si>
  <si>
    <t>https://podminky.urs.cz/item/CS_URS_2025_01/712363606</t>
  </si>
  <si>
    <t>-929275885</t>
  </si>
  <si>
    <t>712363-K13</t>
  </si>
  <si>
    <t>Povlakové krytiny střech plochých do 10° z tvarovaných poplastovaných lišt pro mPVC rovná lišta rš 150 mm</t>
  </si>
  <si>
    <t>-53624865</t>
  </si>
  <si>
    <t>"K 13 - plech pro napojení fólie včetně všech kotevních a spojovacích prvků"10,00</t>
  </si>
  <si>
    <t>2110721071</t>
  </si>
  <si>
    <t>R01+R02+R02a+R03+R04+R05+R06+R07+R08</t>
  </si>
  <si>
    <t>831546887</t>
  </si>
  <si>
    <t>756,444*1,155 'Přepočtené koeficientem množství</t>
  </si>
  <si>
    <t>712391172</t>
  </si>
  <si>
    <t>Provedení povlakové krytiny střech plochých do 10° -ostatní práce provedení vrstvy textilní ochranné</t>
  </si>
  <si>
    <t>104807068</t>
  </si>
  <si>
    <t>https://podminky.urs.cz/item/CS_URS_2025_01/712391172</t>
  </si>
  <si>
    <t>R07+R08</t>
  </si>
  <si>
    <t>69311009</t>
  </si>
  <si>
    <t>geotextilie tkaná separační, filtrační, výztužná PP pevnost v tahu 60kN/m</t>
  </si>
  <si>
    <t>1399133335</t>
  </si>
  <si>
    <t>1,856*1,155 'Přepočtené koeficientem množství</t>
  </si>
  <si>
    <t>1011915048</t>
  </si>
  <si>
    <t>713140821</t>
  </si>
  <si>
    <t>Odstranění tepelné izolace střech plochých z rohoží, pásů, dílců, desek, bloků nadstřešních izolací volně položených z polystyrenu suchého, tloušťka izolace do 100 mm</t>
  </si>
  <si>
    <t>1711650477</t>
  </si>
  <si>
    <t>https://podminky.urs.cz/item/CS_URS_2025_01/713140821</t>
  </si>
  <si>
    <t>713141131</t>
  </si>
  <si>
    <t>Montáž tepelné izolace střech plochých rohožemi, pásy, deskami, dílci, bloky (izolační materiál ve specifikaci) přilepenými za studena jednovrstvá zplna</t>
  </si>
  <si>
    <t>27578717</t>
  </si>
  <si>
    <t>https://podminky.urs.cz/item/CS_URS_2025_01/713141131</t>
  </si>
  <si>
    <t>"svislá izolace střech - kraj"</t>
  </si>
  <si>
    <t>"R04"(36,50+11,84+29,70)*0,31</t>
  </si>
  <si>
    <t>"R05"4,15*0,31</t>
  </si>
  <si>
    <t>MAT171623</t>
  </si>
  <si>
    <t>purenit, tloušťka: 80mm</t>
  </si>
  <si>
    <t>1718189245</t>
  </si>
  <si>
    <t>25,479*1,05 'Přepočtené koeficientem množství</t>
  </si>
  <si>
    <t>713141151</t>
  </si>
  <si>
    <t>Montáž tepelné izolace střech plochých rohožemi, pásy, deskami, dílci, bloky (izolační materiál ve specifikaci) kladenými volně jednovrstvá</t>
  </si>
  <si>
    <t>744502704</t>
  </si>
  <si>
    <t>https://podminky.urs.cz/item/CS_URS_2025_01/713141151</t>
  </si>
  <si>
    <t>28372316</t>
  </si>
  <si>
    <t>deska EPS 100 pro konstrukce s běžným zatížením λ=0,037 tl 140mm</t>
  </si>
  <si>
    <t>-165675726</t>
  </si>
  <si>
    <t>6,032*1,05 'Přepočtené koeficientem množství</t>
  </si>
  <si>
    <t>-650656311</t>
  </si>
  <si>
    <t>28372319</t>
  </si>
  <si>
    <t>deska EPS 100 pro konstrukce s běžným zatížením λ=0,037 tl 160mm</t>
  </si>
  <si>
    <t>79143829</t>
  </si>
  <si>
    <t>23*1,05 'Přepočtené koeficientem množství</t>
  </si>
  <si>
    <t>-1872153120</t>
  </si>
  <si>
    <t>28376816</t>
  </si>
  <si>
    <t>deska fenolická tepelně izolační podlahová λ=0,021 tl 40mm</t>
  </si>
  <si>
    <t>-1296777107</t>
  </si>
  <si>
    <t>29,182*1,05 'Přepočtené koeficientem množství</t>
  </si>
  <si>
    <t>713141152</t>
  </si>
  <si>
    <t>Montáž tepelné izolace střech plochých rohožemi, pásy, deskami, dílci, bloky (izolační materiál ve specifikaci) kladenými volně dvouvrstvá</t>
  </si>
  <si>
    <t>249706799</t>
  </si>
  <si>
    <t>https://podminky.urs.cz/item/CS_URS_2025_01/713141152</t>
  </si>
  <si>
    <t>R01+R06</t>
  </si>
  <si>
    <t>63151624</t>
  </si>
  <si>
    <t>deska tepelně izolační minerální plochých střech spodní vrstva 30kPa λ=0,035-0,037 tl 100mm</t>
  </si>
  <si>
    <t>406121724</t>
  </si>
  <si>
    <t>698,23*1,05 'Přepočtené koeficientem množství</t>
  </si>
  <si>
    <t>63152437</t>
  </si>
  <si>
    <t>deska tepelně izolační minerální plochých střech spodní vrstva 70KPa λ=0,036-0,039 tl 80mm</t>
  </si>
  <si>
    <t>1588296348</t>
  </si>
  <si>
    <t>713141311</t>
  </si>
  <si>
    <t>Montáž tepelné izolace střech plochých spádovými klíny v ploše kladenými volně</t>
  </si>
  <si>
    <t>439315930</t>
  </si>
  <si>
    <t>https://podminky.urs.cz/item/CS_URS_2025_01/713141311</t>
  </si>
  <si>
    <t>"tl.20-100mm"</t>
  </si>
  <si>
    <t>28376141</t>
  </si>
  <si>
    <t>klín izolační spád do 5% EPS 100</t>
  </si>
  <si>
    <t>855694756</t>
  </si>
  <si>
    <t>23*0,063 'Přepočtené koeficientem množství</t>
  </si>
  <si>
    <t>534705985</t>
  </si>
  <si>
    <t>"tl. 20-70mm"</t>
  </si>
  <si>
    <t>-1665127116</t>
  </si>
  <si>
    <t>4,176*0,04725 'Přepočtené koeficientem množství</t>
  </si>
  <si>
    <t>-264521990</t>
  </si>
  <si>
    <t>"tl.50mm"R07</t>
  </si>
  <si>
    <t>642270373</t>
  </si>
  <si>
    <t>0,928*0,0525 'Přepočtené koeficientem množství</t>
  </si>
  <si>
    <t>713191132</t>
  </si>
  <si>
    <t>Montáž tepelné izolace stavebních konstrukcí - doplňky a konstrukční součásti podlah, stropů vrchem nebo střech překrytí fólií separační z PE</t>
  </si>
  <si>
    <t>2145123657</t>
  </si>
  <si>
    <t>https://podminky.urs.cz/item/CS_URS_2025_01/713191132</t>
  </si>
  <si>
    <t>R06*2</t>
  </si>
  <si>
    <t>28329026</t>
  </si>
  <si>
    <t>fólie PE homogenní pro parotěsnou vrstvu zejména plochých střech tl 0,15mm</t>
  </si>
  <si>
    <t>1871040172</t>
  </si>
  <si>
    <t>1,95*1,1655 'Přepočtené koeficientem množství</t>
  </si>
  <si>
    <t>1661498776</t>
  </si>
  <si>
    <t>721279152</t>
  </si>
  <si>
    <t>Ventilační hlavice montáž ventilační hlavice z polypropylenu (PP) ostatních typů DN 75</t>
  </si>
  <si>
    <t>880950237</t>
  </si>
  <si>
    <t>https://podminky.urs.cz/item/CS_URS_2025_01/721279152</t>
  </si>
  <si>
    <t>"O 21"3</t>
  </si>
  <si>
    <t>56231221</t>
  </si>
  <si>
    <t>souprava ventilační střešní PP DN 75 s manžetou PVC-P</t>
  </si>
  <si>
    <t>1047178970</t>
  </si>
  <si>
    <t>721279153</t>
  </si>
  <si>
    <t>Ventilační hlavice montáž ventilační hlavice z polypropylenu (PP) ostatních typů DN 110</t>
  </si>
  <si>
    <t>247813577</t>
  </si>
  <si>
    <t>https://podminky.urs.cz/item/CS_URS_2025_01/721279153</t>
  </si>
  <si>
    <t>"O 20"8</t>
  </si>
  <si>
    <t>56231222</t>
  </si>
  <si>
    <t>souprava ventilační střešní PP DN 110 s manžetou PVC-P</t>
  </si>
  <si>
    <t>956259898</t>
  </si>
  <si>
    <t>998721122</t>
  </si>
  <si>
    <t>Přesun hmot pro vnitřní kanalizaci stanovený z hmotnosti přesunovaného materiálu vodorovná dopravní vzdálenost do 50 m ruční (bez užití mechanizace) v objektech výšky přes 6 do 12 m</t>
  </si>
  <si>
    <t>-1836889247</t>
  </si>
  <si>
    <t>https://podminky.urs.cz/item/CS_URS_2025_01/998721122</t>
  </si>
  <si>
    <t>762511246</t>
  </si>
  <si>
    <t>Podlahové konstrukce podkladové z dřevoštěpkových desek OSB jednovrstvých šroubovaných na sraz, tloušťky desky 22 mm</t>
  </si>
  <si>
    <t>-387284229</t>
  </si>
  <si>
    <t>https://podminky.urs.cz/item/CS_URS_2025_01/762511246</t>
  </si>
  <si>
    <t>762595001</t>
  </si>
  <si>
    <t>Spojovací prostředky podlah a podkladových konstrukcí hřebíky, vruty</t>
  </si>
  <si>
    <t>-938766066</t>
  </si>
  <si>
    <t>https://podminky.urs.cz/item/CS_URS_2025_01/762595001</t>
  </si>
  <si>
    <t>393973976</t>
  </si>
  <si>
    <t>764002811</t>
  </si>
  <si>
    <t>Demontáž klempířských konstrukcí okapového plechu do suti, v krytině povlakové</t>
  </si>
  <si>
    <t>1998067831</t>
  </si>
  <si>
    <t>https://podminky.urs.cz/item/CS_URS_2025_01/764002811</t>
  </si>
  <si>
    <t>764002821</t>
  </si>
  <si>
    <t>Demontáž klempířských konstrukcí střešního výlezu do suti</t>
  </si>
  <si>
    <t>-165563857</t>
  </si>
  <si>
    <t>https://podminky.urs.cz/item/CS_URS_2025_01/764002821</t>
  </si>
  <si>
    <t>764002881</t>
  </si>
  <si>
    <t>Demontáž klempířských konstrukcí lemování střešních prostupů do suti</t>
  </si>
  <si>
    <t>-2126062716</t>
  </si>
  <si>
    <t>https://podminky.urs.cz/item/CS_URS_2025_01/764002881</t>
  </si>
  <si>
    <t>764004811</t>
  </si>
  <si>
    <t>Demontáž klempířských konstrukcí žlabu nadřímsového do suti</t>
  </si>
  <si>
    <t>873489519</t>
  </si>
  <si>
    <t>https://podminky.urs.cz/item/CS_URS_2025_01/764004811</t>
  </si>
  <si>
    <t>34,70+11,80+29,25+4,10</t>
  </si>
  <si>
    <t>764004861</t>
  </si>
  <si>
    <t>Demontáž klempířských konstrukcí svodu do suti</t>
  </si>
  <si>
    <t>2112538174</t>
  </si>
  <si>
    <t>https://podminky.urs.cz/item/CS_URS_2025_01/764004861</t>
  </si>
  <si>
    <t>5*11,60</t>
  </si>
  <si>
    <t>764004871</t>
  </si>
  <si>
    <t>Demontáž klempířských konstrukcí objímek svodu včetně upevnovacích prostředků ( trnů, hmoždinek apod.) do suti</t>
  </si>
  <si>
    <t>-1204591995</t>
  </si>
  <si>
    <t>https://podminky.urs.cz/item/CS_URS_2025_01/764004871</t>
  </si>
  <si>
    <t>764203152</t>
  </si>
  <si>
    <t>Montáž oplechování střešních prvků střešního výlezu střechy s krytinou skládanou nebo plechovou</t>
  </si>
  <si>
    <t>-1642339420</t>
  </si>
  <si>
    <t>https://podminky.urs.cz/item/CS_URS_2025_01/764203152</t>
  </si>
  <si>
    <t>"O 4"1</t>
  </si>
  <si>
    <t>553O 4</t>
  </si>
  <si>
    <t>Horní víko ruční  otevíravé dozadu - Zateplené víko má dodatečnou 6 cm izolaci - 1200/700mm - ozn.O 4</t>
  </si>
  <si>
    <t>-839079213</t>
  </si>
  <si>
    <t>764212633</t>
  </si>
  <si>
    <t>Oplechování střešních prvků z pozinkovaného plechu s povrchovou úpravou štítu závětrnou lištou rš 250 mm</t>
  </si>
  <si>
    <t>1710593865</t>
  </si>
  <si>
    <t>https://podminky.urs.cz/item/CS_URS_2025_01/764212633</t>
  </si>
  <si>
    <t>"K 9"7,70</t>
  </si>
  <si>
    <t>764212663</t>
  </si>
  <si>
    <t>Oplechování střešních prvků z pozinkovaného plechu s povrchovou úpravou okapu střechy rovné okapovým plechem rš 250 mm</t>
  </si>
  <si>
    <t>1433305523</t>
  </si>
  <si>
    <t>https://podminky.urs.cz/item/CS_URS_2025_01/764212663</t>
  </si>
  <si>
    <t>"K 8 - rš.250mm"2,50</t>
  </si>
  <si>
    <t>764212664</t>
  </si>
  <si>
    <t>Oplechování střešních prvků z pozinkovaného plechu s povrchovou úpravou okapu střechy rovné okapovým plechem rš 330 mm</t>
  </si>
  <si>
    <t>1532392104</t>
  </si>
  <si>
    <t>https://podminky.urs.cz/item/CS_URS_2025_01/764212664</t>
  </si>
  <si>
    <t>"K 7 - rš.150-280mm"106,50-47,00</t>
  </si>
  <si>
    <t>764212665</t>
  </si>
  <si>
    <t>Oplechování střešních prvků z pozinkovaného plechu s povrchovou úpravou okapu střechy rovné okapovým plechem rš 400 mm</t>
  </si>
  <si>
    <t>-1559969322</t>
  </si>
  <si>
    <t>https://podminky.urs.cz/item/CS_URS_2025_01/764212665</t>
  </si>
  <si>
    <t>"K 3"106,50-47,00</t>
  </si>
  <si>
    <t>764511602</t>
  </si>
  <si>
    <t>Žlab podokapní z pozinkovaného plechu s povrchovou úpravou včetně háků a čel půlkruhový rš 330 mm</t>
  </si>
  <si>
    <t>2105682338</t>
  </si>
  <si>
    <t>https://podminky.urs.cz/item/CS_URS_2025_01/764511602</t>
  </si>
  <si>
    <t>"K 6"106,50-47,00</t>
  </si>
  <si>
    <t>764511622</t>
  </si>
  <si>
    <t>Žlab podokapní z pozinkovaného plechu s povrchovou úpravou roh nebo kout, žlabu půlkruhového rš 330 mm</t>
  </si>
  <si>
    <t>-1078292069</t>
  </si>
  <si>
    <t>https://podminky.urs.cz/item/CS_URS_2025_01/764511622</t>
  </si>
  <si>
    <t>"K 6"3</t>
  </si>
  <si>
    <t>764511642</t>
  </si>
  <si>
    <t>Žlab podokapní z pozinkovaného plechu s povrchovou úpravou kotlík oválný (trychtýřový), rš žlabu/průměr svodu 330/100 mm</t>
  </si>
  <si>
    <t>-41656568</t>
  </si>
  <si>
    <t>https://podminky.urs.cz/item/CS_URS_2025_01/764511642</t>
  </si>
  <si>
    <t>"K 17"5</t>
  </si>
  <si>
    <t>764518622</t>
  </si>
  <si>
    <t>Svod z pozinkovaného plechu s upraveným povrchem včetně objímek, kolen a odskoků kruhový, průměru 100 mm</t>
  </si>
  <si>
    <t>-1872108018</t>
  </si>
  <si>
    <t>https://podminky.urs.cz/item/CS_URS_2025_01/764518622</t>
  </si>
  <si>
    <t>"K 17"55,60</t>
  </si>
  <si>
    <t>1142171836</t>
  </si>
  <si>
    <t>766-O03</t>
  </si>
  <si>
    <t>Montáž sklápěcích schodů</t>
  </si>
  <si>
    <t>49356254</t>
  </si>
  <si>
    <t>553- O03</t>
  </si>
  <si>
    <t>schody půdní skládací protipožární kovové se zesílenou izolací, pro výšku max. 280cm,  El 30, 120x70cm  - ozn.O 3</t>
  </si>
  <si>
    <t>455736192</t>
  </si>
  <si>
    <t>38478745</t>
  </si>
  <si>
    <t>767881115</t>
  </si>
  <si>
    <t>Montáž záchytného systému proti pádu bodů samostatných nebo v systému s poddajným kotvícím vedením do dutinového panelu expanzní kotvou, mechanickým kotvením</t>
  </si>
  <si>
    <t>1417945407</t>
  </si>
  <si>
    <t>https://podminky.urs.cz/item/CS_URS_2025_01/767881115</t>
  </si>
  <si>
    <t>"O 26"12</t>
  </si>
  <si>
    <t>70921336</t>
  </si>
  <si>
    <t>kotvicí bod do prefabrikovaných dutinových panelů dl 600mm</t>
  </si>
  <si>
    <t>2055868104</t>
  </si>
  <si>
    <t>767881152</t>
  </si>
  <si>
    <t>Montáž záchytného systému proti pádu nástavců určených k upevnění na sloupky nebo body v systému poddajného kotvícího vedení středových, rohových, dělících délky vedení přes 50 do 200 m</t>
  </si>
  <si>
    <t>-1794795536</t>
  </si>
  <si>
    <t>https://podminky.urs.cz/item/CS_URS_2025_01/767881152</t>
  </si>
  <si>
    <t>"O 27"1</t>
  </si>
  <si>
    <t>31459046</t>
  </si>
  <si>
    <t>lano nerezové s certifikací ETA konstrukce lana 7x19 D 8mm</t>
  </si>
  <si>
    <t>1280374124</t>
  </si>
  <si>
    <t>1*77,3 'Přepočtené koeficientem množství</t>
  </si>
  <si>
    <t>767--R.01</t>
  </si>
  <si>
    <t>Záchytný systém - výchozí prohlídka</t>
  </si>
  <si>
    <t>-1070614238</t>
  </si>
  <si>
    <t>-1816642386</t>
  </si>
  <si>
    <t>"Z 17 - kotevní deska pro uchycení stožáru antény  250/200mm"1,97</t>
  </si>
  <si>
    <t>-612473654</t>
  </si>
  <si>
    <t>1,97*0,001 'Přepočtené koeficientem množství</t>
  </si>
  <si>
    <t>1577893286</t>
  </si>
  <si>
    <t>"Z 15 rám pro osazení kondenzační jednotky"51,61</t>
  </si>
  <si>
    <t>136-Z15</t>
  </si>
  <si>
    <t>rám pro osazení kondenzační jednotky</t>
  </si>
  <si>
    <t>-2111660762</t>
  </si>
  <si>
    <t>51,61*0,001 'Přepočtené koeficientem množství</t>
  </si>
  <si>
    <t>1072894437</t>
  </si>
  <si>
    <t>"Z 16  rám pro osazení potrubí větrání CHUC"65,66</t>
  </si>
  <si>
    <t>136-Z16</t>
  </si>
  <si>
    <t>rám pro osazení potrubí větrání CHUC</t>
  </si>
  <si>
    <t>1108987906</t>
  </si>
  <si>
    <t>65,66*0,001 'Přepočtené koeficientem množství</t>
  </si>
  <si>
    <t>1230188525</t>
  </si>
  <si>
    <t>767-O22</t>
  </si>
  <si>
    <t>Stožár na anténu, kotvený zboku do výtahové šachty, TR 60x2, délka 3 m PzN - D+M - ozn.O 22</t>
  </si>
  <si>
    <t>-432450676</t>
  </si>
  <si>
    <t>2011452881</t>
  </si>
  <si>
    <t>1325238236</t>
  </si>
  <si>
    <t>VRN</t>
  </si>
  <si>
    <t>043194000</t>
  </si>
  <si>
    <t>Zkoušky ostatní - záchytný systém - tahové zkoušky</t>
  </si>
  <si>
    <t>1024</t>
  </si>
  <si>
    <t>-1698983283</t>
  </si>
  <si>
    <t>https://podminky.urs.cz/item/CS_URS_2025_01/043194000</t>
  </si>
  <si>
    <t>P09</t>
  </si>
  <si>
    <t>Keramická dlažba podesta - ozn.P09</t>
  </si>
  <si>
    <t>24,9</t>
  </si>
  <si>
    <t>P02</t>
  </si>
  <si>
    <t>Olejovzdorný nátěr podlahy - ozn.P02</t>
  </si>
  <si>
    <t>3,09</t>
  </si>
  <si>
    <t>P06</t>
  </si>
  <si>
    <t>Keramická dlažba - ozn.P06</t>
  </si>
  <si>
    <t>45,64</t>
  </si>
  <si>
    <t>P06S</t>
  </si>
  <si>
    <t>Keramická dlažba - ozn.P06 - sokl</t>
  </si>
  <si>
    <t>94,24</t>
  </si>
  <si>
    <t>P05</t>
  </si>
  <si>
    <t>Podlaha PVC - ozn.P05</t>
  </si>
  <si>
    <t>242,35</t>
  </si>
  <si>
    <t>P05S</t>
  </si>
  <si>
    <t>Podlaha PVC - ozn.P05 - sokl</t>
  </si>
  <si>
    <t>216,45</t>
  </si>
  <si>
    <t>P10</t>
  </si>
  <si>
    <t>Keramická dlažba - ozn.P10</t>
  </si>
  <si>
    <t>7,6</t>
  </si>
  <si>
    <t>P10S</t>
  </si>
  <si>
    <t>Keramická dlažba - ozn.P10 - sokl</t>
  </si>
  <si>
    <t>6,69</t>
  </si>
  <si>
    <t>P07</t>
  </si>
  <si>
    <t>Keramická dlažba - ozn.P07</t>
  </si>
  <si>
    <t>3,84</t>
  </si>
  <si>
    <t>P07S</t>
  </si>
  <si>
    <t>Keramická dlažba - ozn.P07 - sokl</t>
  </si>
  <si>
    <t>7,3</t>
  </si>
  <si>
    <t xml:space="preserve">Keramický obklad </t>
  </si>
  <si>
    <t>7,8</t>
  </si>
  <si>
    <t>03 - Stavební část, vč.výtahu</t>
  </si>
  <si>
    <t>P10Z</t>
  </si>
  <si>
    <t>Podlaha m.č.138  - zakladová deska - skl.P10</t>
  </si>
  <si>
    <t>9,4</t>
  </si>
  <si>
    <t>S19</t>
  </si>
  <si>
    <t>OBVODOVÁ STĚNA 1.PP - pod UT - ozn.S19</t>
  </si>
  <si>
    <t>8,625</t>
  </si>
  <si>
    <t>S20</t>
  </si>
  <si>
    <t>OBVODOVÁ STĚNA 1.PP - pod UT - ozn.S20</t>
  </si>
  <si>
    <t>4,5</t>
  </si>
  <si>
    <t>Podhled exteriér AL - oz.P006</t>
  </si>
  <si>
    <t>12,15</t>
  </si>
  <si>
    <t>Podhled SDK (113) - ozn.P007</t>
  </si>
  <si>
    <t>7,9</t>
  </si>
  <si>
    <t>1548,53</t>
  </si>
  <si>
    <t>Stropy původní</t>
  </si>
  <si>
    <t>241</t>
  </si>
  <si>
    <t>ST</t>
  </si>
  <si>
    <t>Stěny původní</t>
  </si>
  <si>
    <t>917,415</t>
  </si>
  <si>
    <t>P004</t>
  </si>
  <si>
    <t>Podhled SDK D112 - ozn.P004</t>
  </si>
  <si>
    <t>162,557</t>
  </si>
  <si>
    <t>Podhled SDK  - ozn. P001</t>
  </si>
  <si>
    <t>P04</t>
  </si>
  <si>
    <t>Podlaha keramická ozn.P04</t>
  </si>
  <si>
    <t>30,57</t>
  </si>
  <si>
    <t>P03</t>
  </si>
  <si>
    <t>Podlaha keramická  H2- ozn.P03</t>
  </si>
  <si>
    <t>4,43</t>
  </si>
  <si>
    <t>P03S</t>
  </si>
  <si>
    <t>Podlaha keramická  H2- ozn.P03 - sokl</t>
  </si>
  <si>
    <t>7,94</t>
  </si>
  <si>
    <t>P04S</t>
  </si>
  <si>
    <t>Podlaha keramická ozn.P04 - sokl</t>
  </si>
  <si>
    <t>24,64</t>
  </si>
  <si>
    <t xml:space="preserve">    1 - Zemní práce</t>
  </si>
  <si>
    <t xml:space="preserve">    2 - Zakládání</t>
  </si>
  <si>
    <t xml:space="preserve">    4 - Vodorovné konstrukce</t>
  </si>
  <si>
    <t xml:space="preserve">    727 - Zdravotechnika - protipožární ochrana</t>
  </si>
  <si>
    <t xml:space="preserve">    755 - Dopravní zařízení</t>
  </si>
  <si>
    <t xml:space="preserve">    773 - Podlahy z litého teraca</t>
  </si>
  <si>
    <t xml:space="preserve">    783 - Dokončovací práce - nátěry</t>
  </si>
  <si>
    <t>Zemní práce</t>
  </si>
  <si>
    <t>129951101</t>
  </si>
  <si>
    <t>Bourání konstrukcí v odkopávkách a prokopávkách strojně s přemístěním suti na hromady na vzdálenost do 20 m nebo s naložením na dopravní prostředek ze zdiva cihelného nebo smíšeného na maltu vápennou nebo vápenocementovou</t>
  </si>
  <si>
    <t>-769539281</t>
  </si>
  <si>
    <t>https://podminky.urs.cz/item/CS_URS_2025_01/129951101</t>
  </si>
  <si>
    <t>"světlík"0,74*1,75*1,00</t>
  </si>
  <si>
    <t>131351100</t>
  </si>
  <si>
    <t>Hloubení nezapažených jam a zářezů strojně s urovnáním dna do předepsaného profilu a spádu v hornině třídy těžitelnosti II skupiny 4 do 20 m3</t>
  </si>
  <si>
    <t>1795502399</t>
  </si>
  <si>
    <t>https://podminky.urs.cz/item/CS_URS_2025_01/131351100</t>
  </si>
  <si>
    <t>"-3,750/-4,560"</t>
  </si>
  <si>
    <t>(3,02+2,70)/2*1,10*0,81</t>
  </si>
  <si>
    <t>131351201</t>
  </si>
  <si>
    <t>Hloubení zapažených jam a zářezů strojně s urovnáním dna do předepsaného profilu a spádu v hornině třídy těžitelnosti II skupiny 4 do 20 m3</t>
  </si>
  <si>
    <t>-731261365</t>
  </si>
  <si>
    <t>https://podminky.urs.cz/item/CS_URS_2025_01/131351201</t>
  </si>
  <si>
    <t>"odměřeno dle PD"</t>
  </si>
  <si>
    <t>"-1,850/-3,75"10,50*1,90</t>
  </si>
  <si>
    <t>133312811</t>
  </si>
  <si>
    <t>Hloubení nezapažených šachet ručně v horninách třídy těžitelnosti II skupiny 4, půdorysná plocha výkopu do 4 m2</t>
  </si>
  <si>
    <t>-549841842</t>
  </si>
  <si>
    <t>https://podminky.urs.cz/item/CS_URS_2025_01/133312811</t>
  </si>
  <si>
    <t>"statika - výtah"</t>
  </si>
  <si>
    <t>2,33*2,00*1,366</t>
  </si>
  <si>
    <t>1,857*0,60*1,366</t>
  </si>
  <si>
    <t>151103101</t>
  </si>
  <si>
    <t>Zřízení pažení a rozepření stěn výkopu kolejového lože plochy do 20 m2 pro jakoukoliv mezerovitost příložné, hloubky do 2 m</t>
  </si>
  <si>
    <t>1368224869</t>
  </si>
  <si>
    <t>https://podminky.urs.cz/item/CS_URS_2025_01/151103101</t>
  </si>
  <si>
    <t>"-1,850/-2,100"</t>
  </si>
  <si>
    <t>(1,859+4,35)*1,90</t>
  </si>
  <si>
    <t>151203101</t>
  </si>
  <si>
    <t>Zřízení pažení a rozepření stěn výkopu kolejového lože plochy do 20 m2 pro jakoukoliv mezerovitost zátažné, hloubky do 2 m</t>
  </si>
  <si>
    <t>135801367</t>
  </si>
  <si>
    <t>https://podminky.urs.cz/item/CS_URS_2025_01/151203101</t>
  </si>
  <si>
    <t>139712111</t>
  </si>
  <si>
    <t>Vykopávka v uzavřených prostorech ručně v hornině třídy těžitelnosti II skupiny 4 a 5</t>
  </si>
  <si>
    <t>398644982</t>
  </si>
  <si>
    <t>https://podminky.urs.cz/item/CS_URS_2025_01/139712111</t>
  </si>
  <si>
    <t>3,80*0,77*0,83</t>
  </si>
  <si>
    <t>2*2,00*0,72*0,83</t>
  </si>
  <si>
    <t>0,95*0,92*0,83</t>
  </si>
  <si>
    <t>0,60*1,00*0,83</t>
  </si>
  <si>
    <t>161111512</t>
  </si>
  <si>
    <t>Svislé přemístění výkopku nošením bez naložení, avšak s vyprázdněním nádoby na hromady nebo do dopravního prostředku z horniny třídy těžitelnosti II skupiny 4 a 5, při hloubce výkopu přes 3 do 6 m</t>
  </si>
  <si>
    <t>685439453</t>
  </si>
  <si>
    <t>https://podminky.urs.cz/item/CS_URS_2025_01/161111512</t>
  </si>
  <si>
    <t>167111102</t>
  </si>
  <si>
    <t>Nakládání, skládání a překládání neulehlého výkopku nebo sypaniny ručně nakládání, z hornin třídy těžitelnosti II, skupiny 4 a 5</t>
  </si>
  <si>
    <t>23056268</t>
  </si>
  <si>
    <t>https://podminky.urs.cz/item/CS_URS_2025_01/167111102</t>
  </si>
  <si>
    <t>162211319</t>
  </si>
  <si>
    <t>Vodorovné přemístění výkopku nebo sypaniny stavebním kolečkem s vyprázdněním kolečka na hromady nebo do dopravního prostředku na vzdálenost do 10 m Příplatek za každých dalších 10 m k ceně -1311</t>
  </si>
  <si>
    <t>43489614</t>
  </si>
  <si>
    <t>https://podminky.urs.cz/item/CS_URS_2025_01/162211319</t>
  </si>
  <si>
    <t>3,021*2 'Přepočtené koeficientem množství</t>
  </si>
  <si>
    <t>162211321</t>
  </si>
  <si>
    <t>Vodorovné přemístění výkopku nebo sypaniny stavebním kolečkem s vyprázdněním kolečka na hromady nebo do dopravního prostředku na vzdálenost do 10 m z horniny třídy těžitelnosti II, skupiny 4 a 5</t>
  </si>
  <si>
    <t>-1418516053</t>
  </si>
  <si>
    <t>https://podminky.urs.cz/item/CS_URS_2025_01/162211321</t>
  </si>
  <si>
    <t>162751117</t>
  </si>
  <si>
    <t>Vodorovné přemístění výkopku nebo sypaniny po suchu na obvyklém dopravním prostředku, bez naložení výkopku, avšak se složením bez rozhrnutí z horniny třídy těžitelnosti I skupiny 1 až 3 na vzdálenost přes 9 000 do 10 000 m</t>
  </si>
  <si>
    <t>-368223089</t>
  </si>
  <si>
    <t>https://podminky.urs.cz/item/CS_URS_2025_01/162751117</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</si>
  <si>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</si>
  <si>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</si>
  <si>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2143432396</t>
  </si>
  <si>
    <t>https://podminky.urs.cz/item/CS_URS_2025_01/162751119</t>
  </si>
  <si>
    <t>167151101</t>
  </si>
  <si>
    <t>Nakládání, skládání a překládání neulehlého výkopku nebo sypaniny strojně nakládání, množství do 100 m3, z horniny třídy těžitelnosti I, skupiny 1 až 3</t>
  </si>
  <si>
    <t>-1922365120</t>
  </si>
  <si>
    <t>https://podminky.urs.cz/item/CS_URS_2025_01/167151101</t>
  </si>
  <si>
    <t>"výkopy"2,548+19,95</t>
  </si>
  <si>
    <t>"ruční výkop"6,042</t>
  </si>
  <si>
    <t>"zásyp"-14,807</t>
  </si>
  <si>
    <t>171201231</t>
  </si>
  <si>
    <t>Poplatek za uložení stavebního odpadu na recyklační skládce (skládkovné) zeminy a kamení zatříděného do Katalogu odpadů pod kódem 17 05 04</t>
  </si>
  <si>
    <t>-145398731</t>
  </si>
  <si>
    <t>https://podminky.urs.cz/item/CS_URS_2025_01/171201231</t>
  </si>
  <si>
    <t>171152501</t>
  </si>
  <si>
    <t>Zhutnění podloží pod násypy z rostlé horniny třídy těžitelnosti I a II, skupiny 1 až 4 z hornin soudružných a nesoudržných</t>
  </si>
  <si>
    <t>1331009339</t>
  </si>
  <si>
    <t>https://podminky.urs.cz/item/CS_URS_2025_01/171152501</t>
  </si>
  <si>
    <t>174151101</t>
  </si>
  <si>
    <t>Zásyp sypaninou z jakékoliv horniny strojně s uložením výkopku ve vrstvách se zhutněním jam, šachet, rýh nebo kolem objektů v těchto vykopávkách</t>
  </si>
  <si>
    <t>1253755991</t>
  </si>
  <si>
    <t>https://podminky.urs.cz/item/CS_URS_2025_01/174151101</t>
  </si>
  <si>
    <t>"-2,100/-2,750"3,60*(1,37+2,35)/2*1,90</t>
  </si>
  <si>
    <t>(3,02+2,70)/2*0,90*0,81</t>
  </si>
  <si>
    <t>Zakládání</t>
  </si>
  <si>
    <t>272322511</t>
  </si>
  <si>
    <t>Základy z betonu železového (bez výztuže) klenby z betonu se zvýšenými nároky na prostředí tř. C 25/30</t>
  </si>
  <si>
    <t>1257536637</t>
  </si>
  <si>
    <t>https://podminky.urs.cz/item/CS_URS_2025_01/272322511</t>
  </si>
  <si>
    <t>"ZD  C25/30XC3"</t>
  </si>
  <si>
    <t>2,33*2,00*0,30</t>
  </si>
  <si>
    <t>273361821</t>
  </si>
  <si>
    <t>Výztuž základů desek z betonářské oceli 10 505 (R) nebo BSt 500</t>
  </si>
  <si>
    <t>-2057892795</t>
  </si>
  <si>
    <t>https://podminky.urs.cz/item/CS_URS_2025_01/273361821</t>
  </si>
  <si>
    <t>1,398*0,09 'Přepočtené koeficientem množství</t>
  </si>
  <si>
    <t>274313511</t>
  </si>
  <si>
    <t>Základy z betonu prostého pasy betonu kamenem neprokládaného tř. C 12/15</t>
  </si>
  <si>
    <t>-1044784486</t>
  </si>
  <si>
    <t>https://podminky.urs.cz/item/CS_URS_2025_01/274313511</t>
  </si>
  <si>
    <t>"-4,300/-2,800"1,00*0,60*1,50</t>
  </si>
  <si>
    <t>"-3,600/-2,100"(0,859+0,658+0,401+0,206)/2*0,60*1,50</t>
  </si>
  <si>
    <t>"-2,850/-2,100"1,775*0,60*0,75</t>
  </si>
  <si>
    <t>"-3,600/-2,100"0,75*0,60*1,50</t>
  </si>
  <si>
    <t>"-4,560/2,850"(1,171+1,021)/2*0,60*1,70</t>
  </si>
  <si>
    <t>"výtah - základ"1,857*0,60*1,366</t>
  </si>
  <si>
    <t>274351121</t>
  </si>
  <si>
    <t>Bednění základů pasů rovné zřízení</t>
  </si>
  <si>
    <t>985499859</t>
  </si>
  <si>
    <t>https://podminky.urs.cz/item/CS_URS_2025_01/274351121</t>
  </si>
  <si>
    <t>"-4,300/-2,800"1,00*1,50</t>
  </si>
  <si>
    <t>"-3,600/-2,100"(0,859+0,658+0,401+0,206)/2*1,50</t>
  </si>
  <si>
    <t>"-2,850/-2,100"1,775*0,75</t>
  </si>
  <si>
    <t>"-3,600/-2,100"0,75*1,50</t>
  </si>
  <si>
    <t>"-4,560/2,850"(1,171+1,021)/2*1,70</t>
  </si>
  <si>
    <t>"výtah - základ"1,857*1,366</t>
  </si>
  <si>
    <t>274351122</t>
  </si>
  <si>
    <t>Bednění základů pasů rovné odstranění</t>
  </si>
  <si>
    <t>-1504736920</t>
  </si>
  <si>
    <t>https://podminky.urs.cz/item/CS_URS_2025_01/274351122</t>
  </si>
  <si>
    <t>275313511</t>
  </si>
  <si>
    <t>Základy z betonu prostého patky a bloky z betonu kamenem neprokládaného tř. C 12/15</t>
  </si>
  <si>
    <t>1092062679</t>
  </si>
  <si>
    <t>https://podminky.urs.cz/item/CS_URS_2025_01/275313511</t>
  </si>
  <si>
    <t>0,75*0,75*0,80</t>
  </si>
  <si>
    <t>275351121</t>
  </si>
  <si>
    <t>Bednění základů patek zřízení</t>
  </si>
  <si>
    <t>1930165935</t>
  </si>
  <si>
    <t>https://podminky.urs.cz/item/CS_URS_2025_01/275351121</t>
  </si>
  <si>
    <t>0,75*4*0,20</t>
  </si>
  <si>
    <t>275351122</t>
  </si>
  <si>
    <t>Bednění základů patek odstranění</t>
  </si>
  <si>
    <t>-1255669818</t>
  </si>
  <si>
    <t>https://podminky.urs.cz/item/CS_URS_2025_01/275351122</t>
  </si>
  <si>
    <t>279113121</t>
  </si>
  <si>
    <t>Základové zdi z tvárnic ztraceného bednění včetně výplně z betonu bez zvláštních nároků na vliv prostředí třídy C 12/15, tloušťky zdiva přes 100 do 150 mm</t>
  </si>
  <si>
    <t>-537920198</t>
  </si>
  <si>
    <t>https://podminky.urs.cz/item/CS_URS_2025_01/279113121</t>
  </si>
  <si>
    <t>S19+S20</t>
  </si>
  <si>
    <t>279361821</t>
  </si>
  <si>
    <t>Výztuž základových zdí nosných svislých nebo odkloněných od svislice, rovinných nebo oblých, deskových nebo žebrových, včetně výztuže jejich žeber z betonářské oceli 10 505 (R) nebo BSt 500</t>
  </si>
  <si>
    <t>825137421</t>
  </si>
  <si>
    <t>https://podminky.urs.cz/item/CS_URS_2025_01/279361821</t>
  </si>
  <si>
    <t>"ZB vyztužení 50kg/m3</t>
  </si>
  <si>
    <t>(S19+S20)*0,15*50,00/1000</t>
  </si>
  <si>
    <t>279232513</t>
  </si>
  <si>
    <t>Postupná podezdívka základového zdiva jakékoliv tloušťky, bez výkopu a zapažení na maltu cementovou cihlami betonovými</t>
  </si>
  <si>
    <t>1117432665</t>
  </si>
  <si>
    <t>https://podminky.urs.cz/item/CS_URS_2025_01/279232513</t>
  </si>
  <si>
    <t>"statika - výtah - podezdívka základů"</t>
  </si>
  <si>
    <t>3,80*0,77*0,70</t>
  </si>
  <si>
    <t>2*2,00*0,72*0,70</t>
  </si>
  <si>
    <t>0,95*0,92*0,70</t>
  </si>
  <si>
    <t>310232071</t>
  </si>
  <si>
    <t>Zazdívka otvorů ve zdivu nadzákladovém děrovanými broušenými cihlami plochy do 1 m2 na tenkovrstvou maltu, tl. zdiva 440 mm</t>
  </si>
  <si>
    <t>731392637</t>
  </si>
  <si>
    <t>https://podminky.urs.cz/item/CS_URS_2025_01/310232071</t>
  </si>
  <si>
    <t>"1.PP"1,18*0,60</t>
  </si>
  <si>
    <t>-1730179951</t>
  </si>
  <si>
    <t>"2.NP"1,50*1,50</t>
  </si>
  <si>
    <t>"3.NP"1,50*1,50</t>
  </si>
  <si>
    <t>311235131</t>
  </si>
  <si>
    <t>Zdivo jednovrstvé z cihel děrovaných broušených na celoplošnou tenkovrstvou maltu, pevnost cihel do P10, tl. zdiva 240 mm</t>
  </si>
  <si>
    <t>-1847623243</t>
  </si>
  <si>
    <t>https://podminky.urs.cz/item/CS_URS_2025_01/311235131</t>
  </si>
  <si>
    <t>"102"2,40*2,80</t>
  </si>
  <si>
    <t>"138"(1,60+4,158)*(2,40+0,70)-2,36*2,20</t>
  </si>
  <si>
    <t>"202"2,40*2,80</t>
  </si>
  <si>
    <t>"302"2,40*2,40</t>
  </si>
  <si>
    <t>311321511</t>
  </si>
  <si>
    <t>Nadzákladové zdi z betonu železového (bez výztuže) nosné bez zvláštních nároků na vliv prostředí tř. C 20/25</t>
  </si>
  <si>
    <t>-1315412057</t>
  </si>
  <si>
    <t>https://podminky.urs.cz/item/CS_URS_2025_01/311321511</t>
  </si>
  <si>
    <t>"Výtahová šachta C20/25 XC3"</t>
  </si>
  <si>
    <t>(2,314+1,60)*2*13,83*0,20</t>
  </si>
  <si>
    <t>-1,20*2,19*0,20*5</t>
  </si>
  <si>
    <t>311351311</t>
  </si>
  <si>
    <t>Bednění nadzákladových zdí nosných rovné jednostranné zřízení</t>
  </si>
  <si>
    <t>-1780708036</t>
  </si>
  <si>
    <t>https://podminky.urs.cz/item/CS_URS_2025_01/311351311</t>
  </si>
  <si>
    <t>(1,93+1,60)*2*13,83</t>
  </si>
  <si>
    <t>-1,20*2,19*5</t>
  </si>
  <si>
    <t>(1,20+2*2,19)*0,20</t>
  </si>
  <si>
    <t>311351312</t>
  </si>
  <si>
    <t>Bednění nadzákladových zdí nosných rovné jednostranné odstranění</t>
  </si>
  <si>
    <t>-1564545112</t>
  </si>
  <si>
    <t>https://podminky.urs.cz/item/CS_URS_2025_01/311351312</t>
  </si>
  <si>
    <t>311361821</t>
  </si>
  <si>
    <t>Výztuž nadzákladových zdí nosných svislých nebo odkloněných od svislice, rovných nebo oblých z betonářské oceli 10 505 (R) nebo BSt 500</t>
  </si>
  <si>
    <t>-78957239</t>
  </si>
  <si>
    <t>https://podminky.urs.cz/item/CS_URS_2025_01/311361821</t>
  </si>
  <si>
    <t>19,024*0,09 'Přepočtené koeficientem množství</t>
  </si>
  <si>
    <t>317142422</t>
  </si>
  <si>
    <t>Překlady nenosné z pórobetonu osazené do tenkého maltového lože, výšky do 250 mm, šířky překladu 100 mm, délky překladu přes 1000 do 1250 mm</t>
  </si>
  <si>
    <t>-333433324</t>
  </si>
  <si>
    <t>https://podminky.urs.cz/item/CS_URS_2025_01/317142422</t>
  </si>
  <si>
    <t>"P3"2</t>
  </si>
  <si>
    <t>849562672</t>
  </si>
  <si>
    <t>"1.PP - P3"2</t>
  </si>
  <si>
    <t>317234410</t>
  </si>
  <si>
    <t>Vyzdívka mezi nosníky cihlami pálenými na maltu cementovou</t>
  </si>
  <si>
    <t>-2036570205</t>
  </si>
  <si>
    <t>https://podminky.urs.cz/item/CS_URS_2025_01/317234410</t>
  </si>
  <si>
    <t>" statika - podezdění stropu"</t>
  </si>
  <si>
    <t>"1.NP"2,15*0,30*0,14</t>
  </si>
  <si>
    <t>"2.NP"2,15*0,30*0,14</t>
  </si>
  <si>
    <t>"3.NP"2,15*0,30*0,14</t>
  </si>
  <si>
    <t>-742234414</t>
  </si>
  <si>
    <t>"statika  +22% prořez"</t>
  </si>
  <si>
    <t>"1.PP"</t>
  </si>
  <si>
    <t>4*1,60</t>
  </si>
  <si>
    <t>4*1,30</t>
  </si>
  <si>
    <t>"1.NP</t>
  </si>
  <si>
    <t>"2.NP</t>
  </si>
  <si>
    <t>36,00*8,10*1,25/1000</t>
  </si>
  <si>
    <t>-1592788195</t>
  </si>
  <si>
    <t>331231126</t>
  </si>
  <si>
    <t>Pilíře volně stojící z cihel pálených čtyřhranné až osmihranné (průřezu čtverce, T nebo kříže) pravoúhlé pod omítku nebo režné, bez spárování z cihel plných dl. 290 mm P 20 až P 25 M I, na maltu MC-5 nebo MC-10</t>
  </si>
  <si>
    <t>1261320738</t>
  </si>
  <si>
    <t>https://podminky.urs.cz/item/CS_URS_2025_01/331231126</t>
  </si>
  <si>
    <t>"1.PP statika"0,40*0,53*2,18</t>
  </si>
  <si>
    <t>"1.NP"0,645*0,435*2,18</t>
  </si>
  <si>
    <t>"2.NP"0,645*0,435*2,18</t>
  </si>
  <si>
    <t>"3.NP"0,645*0,435*2,18</t>
  </si>
  <si>
    <t>342272225</t>
  </si>
  <si>
    <t>Příčky z pórobetonových tvárnic hladkých na tenké maltové lože objemová hmotnost do 500 kg/m3, tloušťka příčky 100 mm</t>
  </si>
  <si>
    <t>-1925383051</t>
  </si>
  <si>
    <t>https://podminky.urs.cz/item/CS_URS_2025_01/342272225</t>
  </si>
  <si>
    <t>"1.PP</t>
  </si>
  <si>
    <t>(1,885+0,548+2,015)*2,67-0,80*2,00*2</t>
  </si>
  <si>
    <t>-1936347660</t>
  </si>
  <si>
    <t>"IPE 100"</t>
  </si>
  <si>
    <t>36,00*0,10</t>
  </si>
  <si>
    <t>346272256</t>
  </si>
  <si>
    <t>Přizdívky z pórobetonových tvárnic objemová hmotnost do 500 kg/m3, na tenké maltové lože, tloušťka přizdívky 150 mm</t>
  </si>
  <si>
    <t>395899593</t>
  </si>
  <si>
    <t>https://podminky.urs.cz/item/CS_URS_2025_01/346272256</t>
  </si>
  <si>
    <t>"1.NP  103"1,82*2,40</t>
  </si>
  <si>
    <t>"3.NP 303 "1,82*2,40</t>
  </si>
  <si>
    <t>Vodorovné konstrukce</t>
  </si>
  <si>
    <t>411321515</t>
  </si>
  <si>
    <t>Stropy z betonu železového (bez výztuže) stropů deskových, plochých střech, desek balkonových, desek hřibových stropů včetně hlavic hřibových sloupů tř. C 20/25</t>
  </si>
  <si>
    <t>1314207054</t>
  </si>
  <si>
    <t>https://podminky.urs.cz/item/CS_URS_2025_01/411321515</t>
  </si>
  <si>
    <t>"1.NP - statika - nový strop"</t>
  </si>
  <si>
    <t>"vstup "7,00*(2,32+4,20)/2*0,10</t>
  </si>
  <si>
    <t>411354233</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</si>
  <si>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40 mm, tl. plechu 0,75 mm</t>
  </si>
  <si>
    <t>1011402399</t>
  </si>
  <si>
    <t>https://podminky.urs.cz/item/CS_URS_2025_01/411354233</t>
  </si>
  <si>
    <t>"vstup "7,00*(2,32+4,20)/2*0,40</t>
  </si>
  <si>
    <t>411354311</t>
  </si>
  <si>
    <t>Podpěrná konstrukce stropů - desek, kleneb a skořepin výška podepření do 4 m tloušťka stropu přes 5 do 15 cm zřízení</t>
  </si>
  <si>
    <t>787762862</t>
  </si>
  <si>
    <t>https://podminky.urs.cz/item/CS_URS_2025_01/411354311</t>
  </si>
  <si>
    <t>411354312</t>
  </si>
  <si>
    <t>Podpěrná konstrukce stropů - desek, kleneb a skořepin výška podepření do 4 m tloušťka stropu přes 5 do 15 cm odstranění</t>
  </si>
  <si>
    <t>-599878139</t>
  </si>
  <si>
    <t>https://podminky.urs.cz/item/CS_URS_2025_01/411354312</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</si>
  <si>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</si>
  <si>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</si>
  <si>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-1488838249</t>
  </si>
  <si>
    <t>https://podminky.urs.cz/item/CS_URS_2025_01/411362021</t>
  </si>
  <si>
    <t>"  KARI 5/100/100mm "</t>
  </si>
  <si>
    <t>"vstup "7,00*(2,32+4,20)/2*0,40*3,08*1,30/1000</t>
  </si>
  <si>
    <t>-484632311</t>
  </si>
  <si>
    <t>"strop výtahu"</t>
  </si>
  <si>
    <t>2,33*2,00*0,20</t>
  </si>
  <si>
    <t>411351011</t>
  </si>
  <si>
    <t>Bednění stropních konstrukcí - bez podpěrné konstrukce desek tloušťky stropní desky přes 5 do 25 cm zřízení</t>
  </si>
  <si>
    <t>-1717177190</t>
  </si>
  <si>
    <t>https://podminky.urs.cz/item/CS_URS_2025_01/411351011</t>
  </si>
  <si>
    <t>2,33*2,00</t>
  </si>
  <si>
    <t>(2,33+2,00)*2*0,210</t>
  </si>
  <si>
    <t>411351012</t>
  </si>
  <si>
    <t>Bednění stropních konstrukcí - bez podpěrné konstrukce desek tloušťky stropní desky přes 5 do 25 cm odstranění</t>
  </si>
  <si>
    <t>56778387</t>
  </si>
  <si>
    <t>https://podminky.urs.cz/item/CS_URS_2025_01/411351012</t>
  </si>
  <si>
    <t>411354313</t>
  </si>
  <si>
    <t>Podpěrná konstrukce stropů - desek, kleneb a skořepin výška podepření do 4 m tloušťka stropu přes 15 do 25 cm zřízení</t>
  </si>
  <si>
    <t>-409657203</t>
  </si>
  <si>
    <t>https://podminky.urs.cz/item/CS_URS_2025_01/411354313</t>
  </si>
  <si>
    <t>411354314</t>
  </si>
  <si>
    <t>Podpěrná konstrukce stropů - desek, kleneb a skořepin výška podepření do 4 m tloušťka stropu přes 15 do 25 cm odstranění</t>
  </si>
  <si>
    <t>1427867245</t>
  </si>
  <si>
    <t>https://podminky.urs.cz/item/CS_URS_2025_01/411354314</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</si>
  <si>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</si>
  <si>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</si>
  <si>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220911011</t>
  </si>
  <si>
    <t>https://podminky.urs.cz/item/CS_URS_2025_01/411361821</t>
  </si>
  <si>
    <t>0,037*0,09 'Přepočtené koeficientem množství</t>
  </si>
  <si>
    <t>-1120965607</t>
  </si>
  <si>
    <t>"montážní oko"</t>
  </si>
  <si>
    <t>"DN 20"3*6,50*2,47*1,25/1000</t>
  </si>
  <si>
    <t>413941123</t>
  </si>
  <si>
    <t>Osazování ocelových válcovaných nosníků ve stropech I nebo IE nebo U nebo UE nebo L č. 14 až 22 nebo výšky přes 120 do 220 mm</t>
  </si>
  <si>
    <t>-1516909457</t>
  </si>
  <si>
    <t>https://podminky.urs.cz/item/CS_URS_2025_01/413941123</t>
  </si>
  <si>
    <t>"1.NP - strop"</t>
  </si>
  <si>
    <t>1,80*4+2,55+2,95*3+3,10+3,37+3,70+4,05+4,40</t>
  </si>
  <si>
    <t>37,22*1,25*12,90/1000</t>
  </si>
  <si>
    <t>13010746</t>
  </si>
  <si>
    <t>ocel profilová jakost S235JR (11 375) průřez IPE 140</t>
  </si>
  <si>
    <t>119244341</t>
  </si>
  <si>
    <t>1483192081</t>
  </si>
  <si>
    <t>"statika  3.NP výměna" - prořez 25%</t>
  </si>
  <si>
    <t>(4*3,95+2*2,80)*18,80*1,25/1000</t>
  </si>
  <si>
    <t>-152475987</t>
  </si>
  <si>
    <t>413941133</t>
  </si>
  <si>
    <t>Osazování ocelových válcovaných nosníků ve stropech HE-A nebo HE-B, výšky přes 120 do 220 mm</t>
  </si>
  <si>
    <t>1508398817</t>
  </si>
  <si>
    <t>https://podminky.urs.cz/item/CS_URS_2025_01/413941133</t>
  </si>
  <si>
    <t>" statika   + 25% prořez"</t>
  </si>
  <si>
    <t>"1.NP"0,70+1,20</t>
  </si>
  <si>
    <t>"2.NP"0,70+1,20</t>
  </si>
  <si>
    <t>"3.NP"0,70+1,20</t>
  </si>
  <si>
    <t>"statika  3.NP výměna"</t>
  </si>
  <si>
    <t>2*0,70</t>
  </si>
  <si>
    <t>7,10*24,70*1,25/1000</t>
  </si>
  <si>
    <t>13010954</t>
  </si>
  <si>
    <t>ocel profilová jakost S235JR (11 375) průřez HEA 140</t>
  </si>
  <si>
    <t>418242691</t>
  </si>
  <si>
    <t>417321414</t>
  </si>
  <si>
    <t>Ztužující pásy a věnce z betonu železového (bez výztuže) tř. C 20/25</t>
  </si>
  <si>
    <t>253803462</t>
  </si>
  <si>
    <t>https://podminky.urs.cz/item/CS_URS_2025_01/417321414</t>
  </si>
  <si>
    <t>"1.NP - statika"</t>
  </si>
  <si>
    <t>" V2"(1,90+4,35)*0,25*0,25</t>
  </si>
  <si>
    <t>417351115</t>
  </si>
  <si>
    <t>Bednění bočnic ztužujících pásů a věnců včetně vzpěr zřízení</t>
  </si>
  <si>
    <t>-2009509578</t>
  </si>
  <si>
    <t>https://podminky.urs.cz/item/CS_URS_2025_01/417351115</t>
  </si>
  <si>
    <t>" V2"(1,90+4,35)*02*0,25</t>
  </si>
  <si>
    <t>417351116</t>
  </si>
  <si>
    <t>Bednění bočnic ztužujících pásů a věnců včetně vzpěr odstranění</t>
  </si>
  <si>
    <t>-1441699672</t>
  </si>
  <si>
    <t>https://podminky.urs.cz/item/CS_URS_2025_01/417351116</t>
  </si>
  <si>
    <t>417361821</t>
  </si>
  <si>
    <t>Výztuž ztužujících pásů a věnců z betonářské oceli 10 505 (R) nebo BSt 500</t>
  </si>
  <si>
    <t>1547321367</t>
  </si>
  <si>
    <t>https://podminky.urs.cz/item/CS_URS_2025_01/417361821</t>
  </si>
  <si>
    <t>Poznámka k položce:_x000D_
vč.trnů 2x2 pr.12mm zalepené do stávajícího průvlaku</t>
  </si>
  <si>
    <t>" V2"(1,90+4,35)*0,25*0,25*0,090</t>
  </si>
  <si>
    <t>-1832623627</t>
  </si>
  <si>
    <t>2027782545</t>
  </si>
  <si>
    <t>"023"(0,53+2,015+1,885+0,545)*2,67-0,80*2,00*2</t>
  </si>
  <si>
    <t>"025"2,388*2,67</t>
  </si>
  <si>
    <t>"049"1,885*2,67-0,80*2,00</t>
  </si>
  <si>
    <t>"050"(0,53+2,015)*2,67-0,80*2,00</t>
  </si>
  <si>
    <t>"101"(0,50*2+1,85+0,60+1,70+0,785+1,20+0,20)*2,40</t>
  </si>
  <si>
    <t>0,645*2,652</t>
  </si>
  <si>
    <t>"102"2,615*2,652</t>
  </si>
  <si>
    <t>"103"1,455*2,684</t>
  </si>
  <si>
    <t>"104"(1,90*3+0,75+1,55+1,25)*2,40</t>
  </si>
  <si>
    <t>(0,85+1,85+1,965+1,44+1,55+0,25)*2,40</t>
  </si>
  <si>
    <t>"138"(1,595+3,86)*2,75-2,36*2,20</t>
  </si>
  <si>
    <t>"201"0,645*2,642</t>
  </si>
  <si>
    <t>(0,70+1,75+0,25+0,60+1,70+0,785+1,20*0,20)*2,642</t>
  </si>
  <si>
    <t>"202"2,38*2,642</t>
  </si>
  <si>
    <t>"202"1,45*2,715</t>
  </si>
  <si>
    <t>"204"(1,90*3+0,75+1,55)*2,40</t>
  </si>
  <si>
    <t>(0,85+1,85+1,965+1,44+1,55+0,70)*2,40</t>
  </si>
  <si>
    <t>"301"0,645*2,602</t>
  </si>
  <si>
    <t>"302"2,568*2,602</t>
  </si>
  <si>
    <t>"303"1,45*4,13</t>
  </si>
  <si>
    <t>"304"(1,90*3+0,75+1,55)*2,40</t>
  </si>
  <si>
    <t>-1073629925</t>
  </si>
  <si>
    <t>-801051409</t>
  </si>
  <si>
    <t>1402109201</t>
  </si>
  <si>
    <t>631311115</t>
  </si>
  <si>
    <t>Mazanina z betonu prostého bez zvýšených nároků na prostředí tl. přes 50 do 80 mm tř. C 20/25</t>
  </si>
  <si>
    <t>1762584640</t>
  </si>
  <si>
    <t>https://podminky.urs.cz/item/CS_URS_2025_01/631311115</t>
  </si>
  <si>
    <t>P10*0,06</t>
  </si>
  <si>
    <t>631311134</t>
  </si>
  <si>
    <t>Mazanina z betonu prostého bez zvýšených nároků na prostředí tl. přes 120 do 240 mm tř. C 16/20</t>
  </si>
  <si>
    <t>-89822616</t>
  </si>
  <si>
    <t>https://podminky.urs.cz/item/CS_URS_2025_01/631311134</t>
  </si>
  <si>
    <t>"podkladní mazanina"</t>
  </si>
  <si>
    <t>P10Z*0,15</t>
  </si>
  <si>
    <t>631319171</t>
  </si>
  <si>
    <t>Příplatek k cenám mazanin za stržení povrchu spodní vrstvy mazaniny latí před vložením výztuže nebo pletiva pro tl. obou vrstev mazaniny přes 50 do 80 mm</t>
  </si>
  <si>
    <t>604654524</t>
  </si>
  <si>
    <t>https://podminky.urs.cz/item/CS_URS_2025_01/631319171</t>
  </si>
  <si>
    <t>631319175</t>
  </si>
  <si>
    <t>Příplatek k cenám mazanin za stržení povrchu spodní vrstvy mazaniny latí před vložením výztuže nebo pletiva pro tl. obou vrstev mazaniny přes 120 do 240 mm</t>
  </si>
  <si>
    <t>1525050968</t>
  </si>
  <si>
    <t>https://podminky.urs.cz/item/CS_URS_2025_01/631319175</t>
  </si>
  <si>
    <t>631362021</t>
  </si>
  <si>
    <t>Výztuž mazanin ze svařovaných sítí z drátů typu KARI</t>
  </si>
  <si>
    <t>282526916</t>
  </si>
  <si>
    <t>https://podminky.urs.cz/item/CS_URS_2025_01/631362021</t>
  </si>
  <si>
    <t>"KARI 60/100/100"</t>
  </si>
  <si>
    <t>(P10+P10Z)*4,44*1,30/1000</t>
  </si>
  <si>
    <t>635111242</t>
  </si>
  <si>
    <t>Násyp ze štěrkopísku, písku nebo kameniva pod podlahy se zhutněním z kameniva hrubého 16-32</t>
  </si>
  <si>
    <t>-931649798</t>
  </si>
  <si>
    <t>https://podminky.urs.cz/item/CS_URS_2025_01/635111242</t>
  </si>
  <si>
    <t>P10Z*0,05</t>
  </si>
  <si>
    <t>642942611</t>
  </si>
  <si>
    <t>Osazování zárubní nebo rámů kovových dveřních lisovaných nebo z úhelníků bez dveřních křídel na montážní pěnu, plochy otvoru do 2,5 m2</t>
  </si>
  <si>
    <t>1925234377</t>
  </si>
  <si>
    <t>https://podminky.urs.cz/item/CS_URS_2025_01/642942611</t>
  </si>
  <si>
    <t>"D24"1</t>
  </si>
  <si>
    <t>55331481</t>
  </si>
  <si>
    <t>zárubeň jednokřídlá ocelová pro zdění tl stěny 75-100mm rozměru 700/1970, 2100mm</t>
  </si>
  <si>
    <t>-1035012085</t>
  </si>
  <si>
    <t>642942111</t>
  </si>
  <si>
    <t>Osazování zárubní nebo rámů kovových dveřních lisovaných nebo z úhelníků bez dveřních křídel na cementovou maltu, plochy otvoru do 2,5 m2</t>
  </si>
  <si>
    <t>-2037128309</t>
  </si>
  <si>
    <t>https://podminky.urs.cz/item/CS_URS_2025_01/642942111</t>
  </si>
  <si>
    <t>"D03"2</t>
  </si>
  <si>
    <t>"D23"4</t>
  </si>
  <si>
    <t>55331482</t>
  </si>
  <si>
    <t>zárubeň jednokřídlá ocelová pro zdění tl stěny 75-100mm rozměru 800/1970, 2100mm</t>
  </si>
  <si>
    <t>-721771521</t>
  </si>
  <si>
    <t>301641820</t>
  </si>
  <si>
    <t>"D7"2</t>
  </si>
  <si>
    <t>"D14"2</t>
  </si>
  <si>
    <t>-1689596222</t>
  </si>
  <si>
    <t>-1959093102</t>
  </si>
  <si>
    <t>"D25"1</t>
  </si>
  <si>
    <t>55331483</t>
  </si>
  <si>
    <t>zárubeň jednokřídlá ocelová pro zdění tl stěny 75-100mm rozměru 900/1970, 2100mm</t>
  </si>
  <si>
    <t>-157330397</t>
  </si>
  <si>
    <t>642945112</t>
  </si>
  <si>
    <t>Osazování ocelových zárubní protipožárních nebo protiplynových dveří do vynechaného otvoru, s obetonováním, dveří dvoukřídlových přes 2,5 do 6,5 m2</t>
  </si>
  <si>
    <t>-949582329</t>
  </si>
  <si>
    <t>https://podminky.urs.cz/item/CS_URS_2025_01/642945112</t>
  </si>
  <si>
    <t>"D10"2</t>
  </si>
  <si>
    <t>"D21"1</t>
  </si>
  <si>
    <t>55331760</t>
  </si>
  <si>
    <t>zárubeň dvoukřídlá ocelová pro zdění s protipožární úpravou tl stěny 75-100mm rozměru 1600/1970, 2100mm</t>
  </si>
  <si>
    <t>143229736</t>
  </si>
  <si>
    <t>553-D21</t>
  </si>
  <si>
    <t>zárubeň dvoukřídlá ocelová pro zdění s protipožární úpravou tl stěny 75-100mm rozměru 1600/ 2200mm</t>
  </si>
  <si>
    <t>-98563570</t>
  </si>
  <si>
    <t>-702542952</t>
  </si>
  <si>
    <t>27,96+4,43+24,47+2,90+2,61</t>
  </si>
  <si>
    <t>45,65+3,84+7,62+34,60+2,24+2,61+3,42+3,27+3,35+7,60</t>
  </si>
  <si>
    <t>45,57+3,84+7,08+34,57+2,61+3,42+3,27+3,35</t>
  </si>
  <si>
    <t>45,50+3,84+7,29+34,71+2,74+3,30+3,27+3,35</t>
  </si>
  <si>
    <t>949221131</t>
  </si>
  <si>
    <t>Lešeňová podlaha pro dílcová lešení ve světlíku nebo šachtě o půdorysné ploše do 6 m2 s příčníky nebo podélníky montáž</t>
  </si>
  <si>
    <t>-131129345</t>
  </si>
  <si>
    <t>https://podminky.urs.cz/item/CS_URS_2025_01/949221131</t>
  </si>
  <si>
    <t>3,12*3</t>
  </si>
  <si>
    <t>949221231</t>
  </si>
  <si>
    <t>Lešeňová podlaha pro dílcová lešení ve světlíku nebo šachtě o půdorysné ploše do 6 m2 s příčníky nebo podélníky příplatek k ceně za každý den použití</t>
  </si>
  <si>
    <t>446144418</t>
  </si>
  <si>
    <t>https://podminky.urs.cz/item/CS_URS_2025_01/949221231</t>
  </si>
  <si>
    <t>166,079*30 'Přepočtené koeficientem množství</t>
  </si>
  <si>
    <t>949221831</t>
  </si>
  <si>
    <t>Lešeňová podlaha pro dílcová lešení ve světlíku nebo šachtě o půdorysné ploše do 6 m2 s příčníky nebo podélníky demontáž</t>
  </si>
  <si>
    <t>1023186814</t>
  </si>
  <si>
    <t>https://podminky.urs.cz/item/CS_URS_2025_01/949221831</t>
  </si>
  <si>
    <t>949311112</t>
  </si>
  <si>
    <t>Lešení trubkové do šachet (výtahových, potrubních) o půdorysné ploše do 6 m2, výšky přes 10 do 20 m montáž</t>
  </si>
  <si>
    <t>-272458486</t>
  </si>
  <si>
    <t>https://podminky.urs.cz/item/CS_URS_2025_01/949311112</t>
  </si>
  <si>
    <t>949311212</t>
  </si>
  <si>
    <t>Lešení trubkové do šachet (výtahových, potrubních) o půdorysné ploše do 6 m2, výšky přes 10 do 20 m příplatek k ceně za každý den použití</t>
  </si>
  <si>
    <t>1008514456</t>
  </si>
  <si>
    <t>https://podminky.urs.cz/item/CS_URS_2025_01/949311212</t>
  </si>
  <si>
    <t>13,84*30 'Přepočtené koeficientem množství</t>
  </si>
  <si>
    <t>949311812</t>
  </si>
  <si>
    <t>Lešení trubkové do šachet (výtahových, potrubních) o půdorysné ploše do 6 m2, výšky přes 10 do 20 m demontáž</t>
  </si>
  <si>
    <t>-1918428929</t>
  </si>
  <si>
    <t>https://podminky.urs.cz/item/CS_URS_2025_01/949311812</t>
  </si>
  <si>
    <t>1199547885</t>
  </si>
  <si>
    <t>953312123</t>
  </si>
  <si>
    <t>Vložky svislé do dilatačních spár z polystyrenových desek extrudovaných včetně dodání a osazení, v jakémkoliv zdivu přes 20 do 30 mm</t>
  </si>
  <si>
    <t>-715687310</t>
  </si>
  <si>
    <t>https://podminky.urs.cz/item/CS_URS_2025_01/953312123</t>
  </si>
  <si>
    <t>(2,314+2,016)*2*13,83</t>
  </si>
  <si>
    <t>-S20</t>
  </si>
  <si>
    <t>953312125</t>
  </si>
  <si>
    <t>Vložky svislé do dilatačních spár z polystyrenových desek extrudovaných včetně dodání a osazení, v jakémkoliv zdivu přes 40 do 50 mm</t>
  </si>
  <si>
    <t>1637745759</t>
  </si>
  <si>
    <t>https://podminky.urs.cz/item/CS_URS_2025_01/953312125</t>
  </si>
  <si>
    <t>797758005</t>
  </si>
  <si>
    <t>1,70*2,67-0,80*2,00</t>
  </si>
  <si>
    <t>2,37*2,40-0,80*2,00</t>
  </si>
  <si>
    <t>1,80*2,652-0,95*2,00</t>
  </si>
  <si>
    <t>1,80*2,642-0,95*2,00</t>
  </si>
  <si>
    <t>1,80*2,602-0,95*2,00</t>
  </si>
  <si>
    <t>962032431</t>
  </si>
  <si>
    <t>Bourání zdiva nadzákladového z cihel pálených děrovaných nebo lehčených na maltu vápennou nebo vápenocementovou, objemu do 1 m3</t>
  </si>
  <si>
    <t>113175345</t>
  </si>
  <si>
    <t>https://podminky.urs.cz/item/CS_URS_2025_01/962032431</t>
  </si>
  <si>
    <t>(2,63*2,40+0,80*2,00)*0,40</t>
  </si>
  <si>
    <t>0,30*2,40*0,40</t>
  </si>
  <si>
    <t>-1952734292</t>
  </si>
  <si>
    <t>1,45*0,65</t>
  </si>
  <si>
    <t>963012520</t>
  </si>
  <si>
    <t>Bourání stropů z desek nebo panelů železobetonových prefabrikovaných s dutinami z panelů, š. přes 300 mm tl. přes 140 mm</t>
  </si>
  <si>
    <t>397252059</t>
  </si>
  <si>
    <t>https://podminky.urs.cz/item/CS_URS_2025_01/963012520</t>
  </si>
  <si>
    <t>" vybourání stropních panelů "</t>
  </si>
  <si>
    <t>"výtah"4*2,40*2,10*0,34</t>
  </si>
  <si>
    <t>"výlez střecha"1,40*0,95*0,34</t>
  </si>
  <si>
    <t>"vzt"3*0,90*0,70*0,34</t>
  </si>
  <si>
    <t>965043431</t>
  </si>
  <si>
    <t>Bourání mazanin betonových s potěrem nebo teracem tl. do 150 mm, plochy do 4 m2</t>
  </si>
  <si>
    <t>-1079059336</t>
  </si>
  <si>
    <t>https://podminky.urs.cz/item/CS_URS_2025_01/965043431</t>
  </si>
  <si>
    <t>"1.PP statika - výtah "</t>
  </si>
  <si>
    <t>(2,33*2,00+0,60*1,85)*0,15</t>
  </si>
  <si>
    <t>-1918232026</t>
  </si>
  <si>
    <t>"1.PP - zárubně + dveře"</t>
  </si>
  <si>
    <t>"okno"1,18*0,57</t>
  </si>
  <si>
    <t>0,80*2,00*2</t>
  </si>
  <si>
    <t>0,90*2,00</t>
  </si>
  <si>
    <t>0,80*2,00</t>
  </si>
  <si>
    <t>968072456</t>
  </si>
  <si>
    <t>Vybourání kovových rámů oken s křídly, dveřních zárubní, vrat, stěn, ostění nebo obkladů dveřních zárubní, plochy přes 2 m2</t>
  </si>
  <si>
    <t>-1969132680</t>
  </si>
  <si>
    <t>https://podminky.urs.cz/item/CS_URS_2025_01/968072456</t>
  </si>
  <si>
    <t>"1.PP - dveře + zárubně"</t>
  </si>
  <si>
    <t>1,45*2,00</t>
  </si>
  <si>
    <t>973031325</t>
  </si>
  <si>
    <t>Vysekání výklenků nebo kapes ve zdivu z cihel na maltu vápennou nebo vápenocementovou kapes, plochy do 0,10 m2, hl. do 300 mm</t>
  </si>
  <si>
    <t>-701385499</t>
  </si>
  <si>
    <t>https://podminky.urs.cz/item/CS_URS_2025_01/973031325</t>
  </si>
  <si>
    <t>"1.PP"4+2</t>
  </si>
  <si>
    <t>"1.NP"10</t>
  </si>
  <si>
    <t>"2.NP"5</t>
  </si>
  <si>
    <t>"3.NP"6</t>
  </si>
  <si>
    <t>973031824</t>
  </si>
  <si>
    <t>Vysekání výklenků nebo kapes ve zdivu z cihel na maltu vápennou nebo vápenocementovou kapes pro zavázání nových zdí, tl. do 300 mm</t>
  </si>
  <si>
    <t>-1190173141</t>
  </si>
  <si>
    <t>https://podminky.urs.cz/item/CS_URS_2025_01/973031824</t>
  </si>
  <si>
    <t>"1.NP "2*3,30</t>
  </si>
  <si>
    <t>974031666</t>
  </si>
  <si>
    <t>Vysekání rýh ve zdivu cihelném na maltu vápennou nebo vápenocementovou pro vtahování nosníků do zdí, před vybouráním otvoru do hl. 150 mm, při v. nosníku do 250 mm</t>
  </si>
  <si>
    <t>1810261807</t>
  </si>
  <si>
    <t>https://podminky.urs.cz/item/CS_URS_2025_01/974031666</t>
  </si>
  <si>
    <t>"1.PP"3*3,10</t>
  </si>
  <si>
    <t>"1.NP"3*1,60</t>
  </si>
  <si>
    <t>"2.NP"3*1,60</t>
  </si>
  <si>
    <t>"3.NP"3*1,60+3*1,30</t>
  </si>
  <si>
    <t>1876796381</t>
  </si>
  <si>
    <t>121034623</t>
  </si>
  <si>
    <t>-652821170</t>
  </si>
  <si>
    <t>530509578</t>
  </si>
  <si>
    <t>315813767</t>
  </si>
  <si>
    <t>-2136545238</t>
  </si>
  <si>
    <t>63,445*14 'Přepočtené koeficientem množství</t>
  </si>
  <si>
    <t>-1984532178</t>
  </si>
  <si>
    <t>"suť celkem"63,445</t>
  </si>
  <si>
    <t>"recyklace"-53,314</t>
  </si>
  <si>
    <t>"ocel"-1,304</t>
  </si>
  <si>
    <t>"litina"-0,228</t>
  </si>
  <si>
    <t>1118219833</t>
  </si>
  <si>
    <t>"oddíl 96"54,567</t>
  </si>
  <si>
    <t>"oddíl 96 - zárubně"-(1,07+0,183)</t>
  </si>
  <si>
    <t>868376972</t>
  </si>
  <si>
    <t>"oddíl 96 - zárubně"1,07+0,183</t>
  </si>
  <si>
    <t>"733"0,051</t>
  </si>
  <si>
    <t>-1184563892</t>
  </si>
  <si>
    <t>"735"0,228</t>
  </si>
  <si>
    <t>-193550652</t>
  </si>
  <si>
    <t>1859741842</t>
  </si>
  <si>
    <t>-1684416492</t>
  </si>
  <si>
    <t>9,4*0,00033 'Přepočtené koeficientem množství</t>
  </si>
  <si>
    <t>39810016</t>
  </si>
  <si>
    <t>S19+S20*2</t>
  </si>
  <si>
    <t>-2077836314</t>
  </si>
  <si>
    <t>17,625*0,00034 'Přepočtené koeficientem množství</t>
  </si>
  <si>
    <t>1847351143</t>
  </si>
  <si>
    <t>-1031315279</t>
  </si>
  <si>
    <t>9,4*1,1655 'Přepočtené koeficientem množství</t>
  </si>
  <si>
    <t>711142559</t>
  </si>
  <si>
    <t>Provedení izolace proti zemní vlhkosti pásy přitavením NAIP na ploše svislé S</t>
  </si>
  <si>
    <t>-1868770090</t>
  </si>
  <si>
    <t>https://podminky.urs.cz/item/CS_URS_2025_01/711142559</t>
  </si>
  <si>
    <t>(S19+S20*2)*2</t>
  </si>
  <si>
    <t>1014412189</t>
  </si>
  <si>
    <t>35,25*1,221 'Přepočtené koeficientem množství</t>
  </si>
  <si>
    <t>711161215</t>
  </si>
  <si>
    <t>Izolace proti zemní vlhkosti a beztlakové vodě nopovými fóliemi na ploše svislé S vrstva ochranná, odvětrávací a drenážní výška nopu 20,0 mm, tl. fólie do 1,0 mm</t>
  </si>
  <si>
    <t>-1686622886</t>
  </si>
  <si>
    <t>https://podminky.urs.cz/item/CS_URS_2025_01/711161215</t>
  </si>
  <si>
    <t>711491172</t>
  </si>
  <si>
    <t>Provedení doplňků izolace proti vodě textilií na ploše vodorovné V vrstva ochranná</t>
  </si>
  <si>
    <t>1133565151</t>
  </si>
  <si>
    <t>https://podminky.urs.cz/item/CS_URS_2025_01/711491172</t>
  </si>
  <si>
    <t>69311172</t>
  </si>
  <si>
    <t>geotextilie PP s ÚV stabilizací 300g/m2</t>
  </si>
  <si>
    <t>1518897995</t>
  </si>
  <si>
    <t>9,4*1,05 'Přepočtené koeficientem množství</t>
  </si>
  <si>
    <t>1086085596</t>
  </si>
  <si>
    <t>-107489955</t>
  </si>
  <si>
    <t>28375915</t>
  </si>
  <si>
    <t>deska EPS 150 pro konstrukce s vysokým zatížením λ=0,035 tl 120mm</t>
  </si>
  <si>
    <t>-54760108</t>
  </si>
  <si>
    <t>7,6*1,05 'Přepočtené koeficientem množství</t>
  </si>
  <si>
    <t>358253835</t>
  </si>
  <si>
    <t>1600734401</t>
  </si>
  <si>
    <t>713131161</t>
  </si>
  <si>
    <t>Montáž tepelné izolace stěn rohožemi, pásy, deskami, dílci, bloky (izolační materiál ve specifikaci) připevněné sponkami parotěsné reflexní, tloušťka izolace do 5 mm</t>
  </si>
  <si>
    <t>691748385</t>
  </si>
  <si>
    <t>https://podminky.urs.cz/item/CS_URS_2025_01/713131161</t>
  </si>
  <si>
    <t>28329012</t>
  </si>
  <si>
    <t>fólie PE vyztužená pro parotěsnou vrstvu (reakce na oheň - třída F) 140g/m2</t>
  </si>
  <si>
    <t>1526263636</t>
  </si>
  <si>
    <t>-1398585854</t>
  </si>
  <si>
    <t>725320822</t>
  </si>
  <si>
    <t>Demontáž dřezů dvojitých bez výtokových armatur vestavěných v kuchyňských sestavách</t>
  </si>
  <si>
    <t>-1102693055</t>
  </si>
  <si>
    <t>https://podminky.urs.cz/item/CS_URS_2025_01/725320822</t>
  </si>
  <si>
    <t>"202"1</t>
  </si>
  <si>
    <t>725820802</t>
  </si>
  <si>
    <t>Demontáž baterií stojánkových do 1 otvoru</t>
  </si>
  <si>
    <t>683514721</t>
  </si>
  <si>
    <t>https://podminky.urs.cz/item/CS_URS_2025_01/725820802</t>
  </si>
  <si>
    <t>-1223624542</t>
  </si>
  <si>
    <t>"202"2</t>
  </si>
  <si>
    <t>727</t>
  </si>
  <si>
    <t>Zdravotechnika - protipožární ochrana</t>
  </si>
  <si>
    <t>727-Ost.11</t>
  </si>
  <si>
    <t>Těsnicí větrací výústková tvarovka (dvě u podlahy) všude sestava 2x1, v místnosti 3NP.307 sestava 3x2 - D+M - ozn.O11</t>
  </si>
  <si>
    <t>-360353580</t>
  </si>
  <si>
    <t>Poznámka k položce:_x000D_
např.PROSMASEAL</t>
  </si>
  <si>
    <t>998727122</t>
  </si>
  <si>
    <t>Přesun hmot pro protipožární ochranu stanovený z hmotnosti přesunovaného materiálu vodorovná dopravní vzdálenost do 50 m ruční (bez užití mechanizace) v objektech výšky přes 6 do 12 m</t>
  </si>
  <si>
    <t>1028719457</t>
  </si>
  <si>
    <t>https://podminky.urs.cz/item/CS_URS_2025_01/998727122</t>
  </si>
  <si>
    <t>-1501227825</t>
  </si>
  <si>
    <t>"odhad"20,00</t>
  </si>
  <si>
    <t>290350752</t>
  </si>
  <si>
    <t>2021598528</t>
  </si>
  <si>
    <t>"1.NP"3,20</t>
  </si>
  <si>
    <t>"2.NP"3,20</t>
  </si>
  <si>
    <t>"3.NP"3,20</t>
  </si>
  <si>
    <t>755</t>
  </si>
  <si>
    <t>Dopravní zařízení</t>
  </si>
  <si>
    <t>755111124</t>
  </si>
  <si>
    <t>Montáž výtahů elektrických pro dopravu osob nebo osob a nákladů nosnosti do 630 kg bez strojovny rychlosti do 1 m/s 5 stanic</t>
  </si>
  <si>
    <t>1582755920</t>
  </si>
  <si>
    <t>https://podminky.urs.cz/item/CS_URS_2025_01/755111124</t>
  </si>
  <si>
    <t>47113021</t>
  </si>
  <si>
    <t>výtah osobní trakční bez strojovny nosnost do 630kg rychlost 1m/s provedení v barvě 5 stanic</t>
  </si>
  <si>
    <t>komplet</t>
  </si>
  <si>
    <t>1327353173</t>
  </si>
  <si>
    <t>998755122</t>
  </si>
  <si>
    <t>Přesun hmot pro dopravní zařízení stanovený z hmotnosti přesunovaného materiálu vodorovná dopravní vzdálenost do 50 m ruční (bez užití mechanizace) v objektech výšky přes 6 do 12 m</t>
  </si>
  <si>
    <t>2038995512</t>
  </si>
  <si>
    <t>https://podminky.urs.cz/item/CS_URS_2025_01/998755122</t>
  </si>
  <si>
    <t>-1498396702</t>
  </si>
  <si>
    <t>"101"3*1,535*2,652</t>
  </si>
  <si>
    <t>"201"3*1,535*2,642</t>
  </si>
  <si>
    <t>"301"3*1,535*2,602</t>
  </si>
  <si>
    <t>9,00*2,602-0,80*2,10*4</t>
  </si>
  <si>
    <t>763111351</t>
  </si>
  <si>
    <t>Příčka ze sádrokartonových desek s nosnou konstrukcí z jednoduchých ocelových profilů UW, CW jednoduše opláštěná deskou protipožární DF tl. 15 mm, příčka tl. 105 mm, profil 75, s izolací, EI 60</t>
  </si>
  <si>
    <t>-768757337</t>
  </si>
  <si>
    <t>https://podminky.urs.cz/item/CS_URS_2025_01/763111351</t>
  </si>
  <si>
    <t>"1.np"</t>
  </si>
  <si>
    <t>"101"(0,385*2+1,45)*2,40-0,90*2,10</t>
  </si>
  <si>
    <t>(9,00+1,535)*2,652-0,80*2,10*4</t>
  </si>
  <si>
    <t>"103"(0,335+0,415+0,515+0,235)*2,685</t>
  </si>
  <si>
    <t>"201"(0,385*2+1,45)*2,40-0,90*2,10</t>
  </si>
  <si>
    <t>"203"(0,335+0,415+0,515+0,235)*2,715</t>
  </si>
  <si>
    <t>"301"(0,385*2+1,45)*2,40-0,90*2,10</t>
  </si>
  <si>
    <t>"303"(0,335+0,415+0,515+0,235)*2,4,13</t>
  </si>
  <si>
    <t>1598171825</t>
  </si>
  <si>
    <t>53,058+39,634</t>
  </si>
  <si>
    <t>763122401</t>
  </si>
  <si>
    <t>Stěna šachtová ze sádrokartonových desek s nosnou konstrukcí z ocelových profilů CW, UW jednoduše opláštěná deskou protipožární DF tl. 12,5 mm bez izolace, EI 15, stěna tl. 62,5 mm, profil 50</t>
  </si>
  <si>
    <t>-1521650793</t>
  </si>
  <si>
    <t>https://podminky.urs.cz/item/CS_URS_2025_01/763122401</t>
  </si>
  <si>
    <t>"101"(0,48+0,985)*2,652</t>
  </si>
  <si>
    <t>"201"(0,48+0,985)*2,642</t>
  </si>
  <si>
    <t>"301"(0,48+0,985)*2,602</t>
  </si>
  <si>
    <t>1116826574</t>
  </si>
  <si>
    <t>763131411</t>
  </si>
  <si>
    <t>Podhled ze sádrokartonových desek dvouvrstvá zavěšená spodní konstrukce z ocelových profilů CD, UD jednoduše opláštěná deskou standardní A, tl. 12,5 mm, bez izolace</t>
  </si>
  <si>
    <t>-812928702</t>
  </si>
  <si>
    <t>https://podminky.urs.cz/item/CS_URS_2025_01/763131411</t>
  </si>
  <si>
    <t>1483354354</t>
  </si>
  <si>
    <t>763131461</t>
  </si>
  <si>
    <t>Podhled ze sádrokartonových desek dvouvrstvá zavěšená spodní konstrukce z ocelových profilů CD, UD dvojitě opláštěná deskami impregnovanou H2, tl. 2 x 12,5 mm, bez izolace</t>
  </si>
  <si>
    <t>-527521814</t>
  </si>
  <si>
    <t>https://podminky.urs.cz/item/CS_URS_2025_01/763131461</t>
  </si>
  <si>
    <t>-812589690</t>
  </si>
  <si>
    <t>P001+P004+P007</t>
  </si>
  <si>
    <t>763172322</t>
  </si>
  <si>
    <t>Montáž dvířek pro konstrukce ze sádrokartonových desek revizních jednoplášťových pro příčky a předsazené stěny velikost (šxv) 300 x 300 mm</t>
  </si>
  <si>
    <t>-504290850</t>
  </si>
  <si>
    <t>https://podminky.urs.cz/item/CS_URS_2025_01/763172322</t>
  </si>
  <si>
    <t>"024"20</t>
  </si>
  <si>
    <t>59030711</t>
  </si>
  <si>
    <t>dvířka revizní jednokřídlá s automatickým zámkem 300x300mm</t>
  </si>
  <si>
    <t>-604298938</t>
  </si>
  <si>
    <t>763172412</t>
  </si>
  <si>
    <t>Montáž dvířek pro konstrukce ze sádrokartonových desek revizních protipožárních pro příčky a předsazené stěny velikost (šxv) 300 x 300 mm</t>
  </si>
  <si>
    <t>171063952</t>
  </si>
  <si>
    <t>https://podminky.urs.cz/item/CS_URS_2025_01/763172412</t>
  </si>
  <si>
    <t>"O25"12</t>
  </si>
  <si>
    <t>59030760</t>
  </si>
  <si>
    <t>dvířka revizní protipožární pro stěny a podhledy EI 60 300x300 mm</t>
  </si>
  <si>
    <t>-514910564</t>
  </si>
  <si>
    <t>763181311</t>
  </si>
  <si>
    <t>Výplně otvorů konstrukcí ze sádrokartonových desek montáž zárubně kovové s konstrukcí jednokřídlové</t>
  </si>
  <si>
    <t>29746733</t>
  </si>
  <si>
    <t>https://podminky.urs.cz/item/CS_URS_2025_01/763181311</t>
  </si>
  <si>
    <t>"D4"1</t>
  </si>
  <si>
    <t>"D12"12</t>
  </si>
  <si>
    <t>55331590</t>
  </si>
  <si>
    <t>zárubeň jednokřídlá ocelová pro sádrokartonové příčky tl stěny 75-100mm rozměru 800/1970, 2100mm</t>
  </si>
  <si>
    <t>646896456</t>
  </si>
  <si>
    <t>-246596074</t>
  </si>
  <si>
    <t>"D11"3</t>
  </si>
  <si>
    <t>55331591</t>
  </si>
  <si>
    <t>zárubeň jednokřídlá ocelová pro sádrokartonové příčky tl stěny 75-100mm rozměru 900/1970, 2100mm</t>
  </si>
  <si>
    <t>-1254896845</t>
  </si>
  <si>
    <t>1115409130</t>
  </si>
  <si>
    <t>-702648000</t>
  </si>
  <si>
    <t>766660001</t>
  </si>
  <si>
    <t>Montáž dveřních křídel dřevěných nebo plastových otevíravých do ocelové zárubně povrchově upravených jednokřídlových, šířky do 800 mm</t>
  </si>
  <si>
    <t>1009364</t>
  </si>
  <si>
    <t>https://podminky.urs.cz/item/CS_URS_2025_01/766660001</t>
  </si>
  <si>
    <t>"D3"2</t>
  </si>
  <si>
    <t>61162086</t>
  </si>
  <si>
    <t>dveře jednokřídlé dřevotřískové povrch laminátový plné 800x1970-2100mm</t>
  </si>
  <si>
    <t>101820909</t>
  </si>
  <si>
    <t>171</t>
  </si>
  <si>
    <t>766660021</t>
  </si>
  <si>
    <t>Montáž dveřních křídel dřevěných nebo plastových otevíravých do ocelové zárubně protipožárních jednokřídlových, šířky do 800 mm</t>
  </si>
  <si>
    <t>371839925</t>
  </si>
  <si>
    <t>https://podminky.urs.cz/item/CS_URS_2025_01/766660021</t>
  </si>
  <si>
    <t>"D11"1</t>
  </si>
  <si>
    <t>61162097</t>
  </si>
  <si>
    <t>dveře jednokřídlé dřevotřískové protipožární EI (EW) 30 D3 povrch laminátový plné 700x1970-2100mm</t>
  </si>
  <si>
    <t>-1387419533</t>
  </si>
  <si>
    <t>173</t>
  </si>
  <si>
    <t>-1874341267</t>
  </si>
  <si>
    <t>61162098</t>
  </si>
  <si>
    <t>dveře jednokřídlé dřevotřískové protipožární EI (EW) 30 D3 povrch laminátový plné 800x1970-2100mm</t>
  </si>
  <si>
    <t>1301306752</t>
  </si>
  <si>
    <t>175</t>
  </si>
  <si>
    <t>1079098280</t>
  </si>
  <si>
    <t>176</t>
  </si>
  <si>
    <t>611-D23</t>
  </si>
  <si>
    <t>dveře jednokřídlé dřevotřískové protipožární EI (EW) 15 D3 povrch laminátový plné 800x1970-2100mm</t>
  </si>
  <si>
    <t>1119587429</t>
  </si>
  <si>
    <t>177</t>
  </si>
  <si>
    <t>-367041920</t>
  </si>
  <si>
    <t>611-D24</t>
  </si>
  <si>
    <t>dveře jednokřídlé dřevotřískové protipožární EI (EW) 15 D3 povrch laminátový plné 700x1970-2100mm</t>
  </si>
  <si>
    <t>1689574065</t>
  </si>
  <si>
    <t>179</t>
  </si>
  <si>
    <t>-1003773415</t>
  </si>
  <si>
    <t>"D7"1</t>
  </si>
  <si>
    <t>"D14"1</t>
  </si>
  <si>
    <t>1360184668</t>
  </si>
  <si>
    <t>181</t>
  </si>
  <si>
    <t>1321227812</t>
  </si>
  <si>
    <t>61162039</t>
  </si>
  <si>
    <t>dveře jednokřídlé dřevotřískové protipožární EI (EW) 30 D3 povrch fóliový plné 900x1970-2100mm</t>
  </si>
  <si>
    <t>1586349623</t>
  </si>
  <si>
    <t>183</t>
  </si>
  <si>
    <t>493042980</t>
  </si>
  <si>
    <t>611-D25</t>
  </si>
  <si>
    <t>dveře jednokřídlé dřevotřískové protipožární EI (EW) 15 D3 povrch laminátový plné 900x1970-2100mm</t>
  </si>
  <si>
    <t>1109350781</t>
  </si>
  <si>
    <t>185</t>
  </si>
  <si>
    <t>766660012</t>
  </si>
  <si>
    <t>Montáž dveřních křídel dřevěných nebo plastových otevíravých do ocelové zárubně povrchově upravených dvoukřídlových, šířky přes 1450 mm</t>
  </si>
  <si>
    <t>1819234663</t>
  </si>
  <si>
    <t>https://podminky.urs.cz/item/CS_URS_2025_01/766660012</t>
  </si>
  <si>
    <t>611D21</t>
  </si>
  <si>
    <t>dveře dvoukřídlé dřevotřískové protipožární EI (EW) 30 D3 povrch fóliový plné 1600x2200mm</t>
  </si>
  <si>
    <t>-774566582</t>
  </si>
  <si>
    <t xml:space="preserve">Poznámka k položce:_x000D_
 EI 15 DP3-CK _x000D_
</t>
  </si>
  <si>
    <t>187</t>
  </si>
  <si>
    <t>766660031</t>
  </si>
  <si>
    <t>Montáž dveřních křídel dřevěných nebo plastových otevíravých do ocelové zárubně protipožárních dvoukřídlových jakékoliv šířky</t>
  </si>
  <si>
    <t>-88792374</t>
  </si>
  <si>
    <t>https://podminky.urs.cz/item/CS_URS_2025_01/766660031</t>
  </si>
  <si>
    <t>61162068</t>
  </si>
  <si>
    <t>dveře dvoukřídlé dřevotřískové protipožární EI (EW) 30 D3 povrch fóliový plné 1600x1970-2100mm</t>
  </si>
  <si>
    <t>50838750</t>
  </si>
  <si>
    <t>189</t>
  </si>
  <si>
    <t>766660717</t>
  </si>
  <si>
    <t>Montáž dveřních doplňků samozavírače na zárubeň ocelovou</t>
  </si>
  <si>
    <t>1702190905</t>
  </si>
  <si>
    <t>https://podminky.urs.cz/item/CS_URS_2025_01/766660717</t>
  </si>
  <si>
    <t>54917250</t>
  </si>
  <si>
    <t>samozavírač dveří hydraulický</t>
  </si>
  <si>
    <t>-1764845799</t>
  </si>
  <si>
    <t>191</t>
  </si>
  <si>
    <t>-906654347</t>
  </si>
  <si>
    <t>1680856234</t>
  </si>
  <si>
    <t>193</t>
  </si>
  <si>
    <t>-814474499</t>
  </si>
  <si>
    <t>-118371368</t>
  </si>
  <si>
    <t>195</t>
  </si>
  <si>
    <t>-2029816799</t>
  </si>
  <si>
    <t>54914124</t>
  </si>
  <si>
    <t>dveřní kování interiérové rozetové koule/klika</t>
  </si>
  <si>
    <t>-536916511</t>
  </si>
  <si>
    <t>197</t>
  </si>
  <si>
    <t>-1895885525</t>
  </si>
  <si>
    <t>486585414</t>
  </si>
  <si>
    <t>199</t>
  </si>
  <si>
    <t>766812840</t>
  </si>
  <si>
    <t>Demontáž kuchyňských linek dřevěných nebo kovových včetně skříněk uchycených na stěně, délky přes 1800 do 2100 mm</t>
  </si>
  <si>
    <t>1541026459</t>
  </si>
  <si>
    <t>https://podminky.urs.cz/item/CS_URS_2025_01/766812840</t>
  </si>
  <si>
    <t>"102"1</t>
  </si>
  <si>
    <t>766-R001</t>
  </si>
  <si>
    <t>Dveřní zarážka - D+M</t>
  </si>
  <si>
    <t>55475607</t>
  </si>
  <si>
    <t>201</t>
  </si>
  <si>
    <t>-1879178797</t>
  </si>
  <si>
    <t>767415521</t>
  </si>
  <si>
    <t>Montáž vnějšího obkladu pláště z kompozitních panelů typu BOND kazetové provedení s negativní spárou - skryté uchycení podhledů výšky budovy do 6 m</t>
  </si>
  <si>
    <t>-327931374</t>
  </si>
  <si>
    <t>https://podminky.urs.cz/item/CS_URS_2025_01/767415521</t>
  </si>
  <si>
    <t>203</t>
  </si>
  <si>
    <t>55324004</t>
  </si>
  <si>
    <t>panel kompozitní s PE jádrem Al, požární klasifikace F 4x1500x6000mm, standardní RAL</t>
  </si>
  <si>
    <t>1180548623</t>
  </si>
  <si>
    <t>12,15*1,05 'Přepočtené koeficientem množství</t>
  </si>
  <si>
    <t>767490113</t>
  </si>
  <si>
    <t>Montáž nosného roštu fasád, stěn a podhledů dvousměrného, kotveného do ocelové konstrukce</t>
  </si>
  <si>
    <t>-165524444</t>
  </si>
  <si>
    <t>https://podminky.urs.cz/item/CS_URS_2025_01/767490113</t>
  </si>
  <si>
    <t>205</t>
  </si>
  <si>
    <t>55324138</t>
  </si>
  <si>
    <t>rošt fasádní systémový ocelový dvousměrný vertikální pro nezateplené fasády</t>
  </si>
  <si>
    <t>-643617902</t>
  </si>
  <si>
    <t>767531121</t>
  </si>
  <si>
    <t>Montáž vstupních čisticích zón z rohoží osazení rámu mosazného nebo hliníkového zapuštěného z L profilů</t>
  </si>
  <si>
    <t>-357476762</t>
  </si>
  <si>
    <t>https://podminky.urs.cz/item/CS_URS_2025_01/767531121</t>
  </si>
  <si>
    <t>"O5  1650/1000mm"(1,65+1,00)*2</t>
  </si>
  <si>
    <t>207</t>
  </si>
  <si>
    <t>69752160</t>
  </si>
  <si>
    <t>rám pro zapuštění profil L-30/30 25/25 20/30 15/30-Al</t>
  </si>
  <si>
    <t>-1791968423</t>
  </si>
  <si>
    <t>5,3*1,1 'Přepočtené koeficientem množství</t>
  </si>
  <si>
    <t>767531125</t>
  </si>
  <si>
    <t>Montáž vstupních čisticích zón z rohoží osazení rámu mosazného nebo hliníkového náběhového širokého - 65 mm</t>
  </si>
  <si>
    <t>1359288116</t>
  </si>
  <si>
    <t>https://podminky.urs.cz/item/CS_URS_2025_01/767531125</t>
  </si>
  <si>
    <t>209</t>
  </si>
  <si>
    <t>69752150</t>
  </si>
  <si>
    <t>rámy náběhové-náběh široký-65mm-Al</t>
  </si>
  <si>
    <t>-1379855410</t>
  </si>
  <si>
    <t>767531214</t>
  </si>
  <si>
    <t>Montáž vstupních čisticích zón z rohoží kovových nebo plastových plochy přes 1,5 do 2 m2</t>
  </si>
  <si>
    <t>-208059942</t>
  </si>
  <si>
    <t>https://podminky.urs.cz/item/CS_URS_2025_01/767531214</t>
  </si>
  <si>
    <t>"O5  1650/1000mm"1</t>
  </si>
  <si>
    <t>211</t>
  </si>
  <si>
    <t>69752001</t>
  </si>
  <si>
    <t>rohož vstupní provedení hliník standard 27 mm</t>
  </si>
  <si>
    <t>672063844</t>
  </si>
  <si>
    <t>"O5  1650/1000mm"1,65*1,00</t>
  </si>
  <si>
    <t>1,65*1,1 'Přepočtené koeficientem množství</t>
  </si>
  <si>
    <t>-847065200</t>
  </si>
  <si>
    <t>"O6 1650/1000mm"1</t>
  </si>
  <si>
    <t>213</t>
  </si>
  <si>
    <t>69752110</t>
  </si>
  <si>
    <t>rohož textilní provedení PA, hustý povrch, jemné dočištění</t>
  </si>
  <si>
    <t>-962521321</t>
  </si>
  <si>
    <t>"O6 1650/1000mm"1,65*1,00</t>
  </si>
  <si>
    <t>767640221</t>
  </si>
  <si>
    <t>Montáž dveří ocelových nebo hliníkových vchodových dvoukřídlové bez nadsvětlíku</t>
  </si>
  <si>
    <t>1849086937</t>
  </si>
  <si>
    <t>https://podminky.urs.cz/item/CS_URS_2025_01/767640221</t>
  </si>
  <si>
    <t>"D18"1</t>
  </si>
  <si>
    <t>215</t>
  </si>
  <si>
    <t>553D18</t>
  </si>
  <si>
    <t>dveře dvoukřídlé Al prosklené max rozměru otvoru 4,84m2</t>
  </si>
  <si>
    <t>1456995733</t>
  </si>
  <si>
    <t xml:space="preserve">Poznámka k položce:_x000D_
dveře dvoukřídlové interiérové plné otočné, asymetrická křídla, hlavní šířka 900 mm	hliníkový dveřní profil, zapuštěný hliníkový práh s přerušeným tepelným mostem, výplň dvoustranný plný tepelně izolační panel	přírodní hliník	"klika - koule, madlo na straně opačné než jsou
závěsy, materiál nerez, mechanický zámek s antipanikovou funkcí "_x000D_
</t>
  </si>
  <si>
    <t>1,30*2,20</t>
  </si>
  <si>
    <t>767821114</t>
  </si>
  <si>
    <t>Montáž poštovních schránek sestav zavěšených do 24 kusů</t>
  </si>
  <si>
    <t>1648142508</t>
  </si>
  <si>
    <t>https://podminky.urs.cz/item/CS_URS_2025_01/767821114</t>
  </si>
  <si>
    <t>"O1"2</t>
  </si>
  <si>
    <t>217</t>
  </si>
  <si>
    <t>55348202</t>
  </si>
  <si>
    <t>schránka listovní sestava nástěnná 1řadá počet 6ks</t>
  </si>
  <si>
    <t>-1568633623</t>
  </si>
  <si>
    <t>-1284438213</t>
  </si>
  <si>
    <t>"O2"2</t>
  </si>
  <si>
    <t>219</t>
  </si>
  <si>
    <t>55348200</t>
  </si>
  <si>
    <t>schránka listovní sestava nástěnná 1řadá počet 4ks</t>
  </si>
  <si>
    <t>972014876</t>
  </si>
  <si>
    <t>-266254389</t>
  </si>
  <si>
    <t>221</t>
  </si>
  <si>
    <t>-1943244341</t>
  </si>
  <si>
    <t>P04+P06+P07+P09+P10</t>
  </si>
  <si>
    <t>-988154359</t>
  </si>
  <si>
    <t>223</t>
  </si>
  <si>
    <t>-1679247497</t>
  </si>
  <si>
    <t>1736042169</t>
  </si>
  <si>
    <t>225</t>
  </si>
  <si>
    <t>1656679149</t>
  </si>
  <si>
    <t>P03S+P04S+P06S+(P07S-3,90)+P10S</t>
  </si>
  <si>
    <t>189544365</t>
  </si>
  <si>
    <t>227</t>
  </si>
  <si>
    <t>771474122</t>
  </si>
  <si>
    <t>Montáž soklů z dlaždic keramických lepených cementovým flexibilním lepidlem schodišťových šikmých, výšky přes 65 do 90 mm</t>
  </si>
  <si>
    <t>-1866777252</t>
  </si>
  <si>
    <t>https://podminky.urs.cz/item/CS_URS_2025_01/771474122</t>
  </si>
  <si>
    <t>3,35+3,20*5</t>
  </si>
  <si>
    <t>-220157285</t>
  </si>
  <si>
    <t>229</t>
  </si>
  <si>
    <t>-2020677779</t>
  </si>
  <si>
    <t>1095077240</t>
  </si>
  <si>
    <t>231</t>
  </si>
  <si>
    <t>54384731</t>
  </si>
  <si>
    <t>P03S+P04S+P06S+P07S+P10S</t>
  </si>
  <si>
    <t>-221380744</t>
  </si>
  <si>
    <t>233</t>
  </si>
  <si>
    <t>762737976</t>
  </si>
  <si>
    <t>234</t>
  </si>
  <si>
    <t>-1345688333</t>
  </si>
  <si>
    <t>P03+P07+P10S</t>
  </si>
  <si>
    <t>235</t>
  </si>
  <si>
    <t>1145907247</t>
  </si>
  <si>
    <t>"025"6*0,20</t>
  </si>
  <si>
    <t>"202"6*0,20</t>
  </si>
  <si>
    <t>"138"6*0,20</t>
  </si>
  <si>
    <t>236</t>
  </si>
  <si>
    <t>1412494628</t>
  </si>
  <si>
    <t>"025"5</t>
  </si>
  <si>
    <t>"202"5</t>
  </si>
  <si>
    <t>"138"4</t>
  </si>
  <si>
    <t>237</t>
  </si>
  <si>
    <t>-611449004</t>
  </si>
  <si>
    <t>"025"1</t>
  </si>
  <si>
    <t>"138"2</t>
  </si>
  <si>
    <t>238</t>
  </si>
  <si>
    <t>-901611203</t>
  </si>
  <si>
    <t>P03S+P07S+P10S</t>
  </si>
  <si>
    <t>239</t>
  </si>
  <si>
    <t>-1498039899</t>
  </si>
  <si>
    <t>240</t>
  </si>
  <si>
    <t>771471830</t>
  </si>
  <si>
    <t>Demontáž soklíků z dlaždic keramických kladených do malty schodišťových</t>
  </si>
  <si>
    <t>1832957420</t>
  </si>
  <si>
    <t>https://podminky.urs.cz/item/CS_URS_2025_01/771471830</t>
  </si>
  <si>
    <t>926393018</t>
  </si>
  <si>
    <t>"023"(8,75+3,543)*2-(0,80*4+1,45*2)</t>
  </si>
  <si>
    <t>"025"(2,405+4,15)*2-0,80</t>
  </si>
  <si>
    <t>"038"(6,00+4,15)*2-1,53</t>
  </si>
  <si>
    <t>1846109465</t>
  </si>
  <si>
    <t>"023"30,33</t>
  </si>
  <si>
    <t>"025"9,98</t>
  </si>
  <si>
    <t>"038"30,75</t>
  </si>
  <si>
    <t>243</t>
  </si>
  <si>
    <t>-472277774</t>
  </si>
  <si>
    <t>773</t>
  </si>
  <si>
    <t>Podlahy z litého teraca</t>
  </si>
  <si>
    <t>244</t>
  </si>
  <si>
    <t>773512917</t>
  </si>
  <si>
    <t>Oprava podlahy z litého teraca včetně penetrace, tloušťky do 20 mm jednotlivých malých ploch přírodního, plochy jednotlivě přes 0,50 do 1,00 m2</t>
  </si>
  <si>
    <t>-265344545</t>
  </si>
  <si>
    <t>https://podminky.urs.cz/item/CS_URS_2025_01/773512917</t>
  </si>
  <si>
    <t>" oprava schodiště"</t>
  </si>
  <si>
    <t>5+10*6</t>
  </si>
  <si>
    <t>245</t>
  </si>
  <si>
    <t>998773122</t>
  </si>
  <si>
    <t>Přesun hmot pro podlahy teracové lité stanovený z hmotnosti přesunovaného materiálu vodorovná dopravní vzdálenost do 50 m ruční (bez užití mechanizace) v objektech výšky přes 6 do 12 m</t>
  </si>
  <si>
    <t>-2092980810</t>
  </si>
  <si>
    <t>https://podminky.urs.cz/item/CS_URS_2025_01/998773122</t>
  </si>
  <si>
    <t>776111311</t>
  </si>
  <si>
    <t>Příprava podkladu povlakových podlah a stěn vysátí podlah</t>
  </si>
  <si>
    <t>-682116469</t>
  </si>
  <si>
    <t>https://podminky.urs.cz/item/CS_URS_2025_01/776111311</t>
  </si>
  <si>
    <t>247</t>
  </si>
  <si>
    <t>776121112</t>
  </si>
  <si>
    <t>Příprava podkladu povlakových podlah a stěn penetrace vodou ředitelná podlah</t>
  </si>
  <si>
    <t>1256348856</t>
  </si>
  <si>
    <t>https://podminky.urs.cz/item/CS_URS_2025_01/776121112</t>
  </si>
  <si>
    <t>248</t>
  </si>
  <si>
    <t>776141112</t>
  </si>
  <si>
    <t>Příprava podkladu povlakových podlah a stěn vyrovnání samonivelační stěrkou podlah min.pevnosti 20 MPa, tloušťky přes 3 do 5 mm</t>
  </si>
  <si>
    <t>-2141202319</t>
  </si>
  <si>
    <t>https://podminky.urs.cz/item/CS_URS_2025_01/776141112</t>
  </si>
  <si>
    <t>249</t>
  </si>
  <si>
    <t>776221111</t>
  </si>
  <si>
    <t>Montáž podlahovin z PVC lepením standardním lepidlem z pásů</t>
  </si>
  <si>
    <t>775977261</t>
  </si>
  <si>
    <t>https://podminky.urs.cz/item/CS_URS_2025_01/776221111</t>
  </si>
  <si>
    <t>250</t>
  </si>
  <si>
    <t>28411020</t>
  </si>
  <si>
    <t>podlahovina vinylová homogenní zátěžová úprava PUR, třída zátěže 34/43, hořlavost Bfl S1 tl 2,00 mm,</t>
  </si>
  <si>
    <t>-1568947387</t>
  </si>
  <si>
    <t>251</t>
  </si>
  <si>
    <t>776223112</t>
  </si>
  <si>
    <t>Montáž podlahovin z PVC spoj podlah svařováním za studena</t>
  </si>
  <si>
    <t>279007813</t>
  </si>
  <si>
    <t>https://podminky.urs.cz/item/CS_URS_2025_01/776223112</t>
  </si>
  <si>
    <t>P05/2</t>
  </si>
  <si>
    <t>252</t>
  </si>
  <si>
    <t>776411111</t>
  </si>
  <si>
    <t>Montáž soklíků lepením obvodových, výšky do 80 mm</t>
  </si>
  <si>
    <t>-265011326</t>
  </si>
  <si>
    <t>https://podminky.urs.cz/item/CS_URS_2025_01/776411111</t>
  </si>
  <si>
    <t>253</t>
  </si>
  <si>
    <t>28411003</t>
  </si>
  <si>
    <t>lišta soklová PVC 30x30mm</t>
  </si>
  <si>
    <t>-54546408</t>
  </si>
  <si>
    <t>254</t>
  </si>
  <si>
    <t>776991121</t>
  </si>
  <si>
    <t>Ostatní práce údržba nových podlahovin po pokládce čištění základní</t>
  </si>
  <si>
    <t>-1295269388</t>
  </si>
  <si>
    <t>https://podminky.urs.cz/item/CS_URS_2025_01/776991121</t>
  </si>
  <si>
    <t>255</t>
  </si>
  <si>
    <t>998776122</t>
  </si>
  <si>
    <t>Přesun hmot pro podlahy povlakové stanovený z hmotnosti přesunovaného materiálu vodorovná dopravní vzdálenost do 50 m ruční (bez užití mechanizace) v objektech výšky přes 6 do 12 m</t>
  </si>
  <si>
    <t>-399777424</t>
  </si>
  <si>
    <t>https://podminky.urs.cz/item/CS_URS_2025_01/998776122</t>
  </si>
  <si>
    <t>256</t>
  </si>
  <si>
    <t>-950177595</t>
  </si>
  <si>
    <t>257</t>
  </si>
  <si>
    <t>-1225718173</t>
  </si>
  <si>
    <t>1034839350</t>
  </si>
  <si>
    <t>259</t>
  </si>
  <si>
    <t>-1994121410</t>
  </si>
  <si>
    <t>260</t>
  </si>
  <si>
    <t>368652975</t>
  </si>
  <si>
    <t>"202"2*2,00</t>
  </si>
  <si>
    <t>261</t>
  </si>
  <si>
    <t>1225433047</t>
  </si>
  <si>
    <t>-2009743118</t>
  </si>
  <si>
    <t>263</t>
  </si>
  <si>
    <t>-1575441149</t>
  </si>
  <si>
    <t>"102"(2*2,405+2*0,85+1,65+0,70)*1,50</t>
  </si>
  <si>
    <t>264</t>
  </si>
  <si>
    <t>667403685</t>
  </si>
  <si>
    <t>783</t>
  </si>
  <si>
    <t>Dokončovací práce - nátěry</t>
  </si>
  <si>
    <t>265</t>
  </si>
  <si>
    <t>783806805</t>
  </si>
  <si>
    <t>Odstranění nátěrů z omítek opálením s obroušením</t>
  </si>
  <si>
    <t>307131936</t>
  </si>
  <si>
    <t>https://podminky.urs.cz/item/CS_URS_2025_01/783806805</t>
  </si>
  <si>
    <t>"odhad cca 10% z celkové ploch stávajících omítek"</t>
  </si>
  <si>
    <t>(ST+STR)*0,10</t>
  </si>
  <si>
    <t>266</t>
  </si>
  <si>
    <t>783901451</t>
  </si>
  <si>
    <t>Příprava podkladu betonových podlah před provedením nátěru zametením</t>
  </si>
  <si>
    <t>-1608108399</t>
  </si>
  <si>
    <t>https://podminky.urs.cz/item/CS_URS_2025_01/783901451</t>
  </si>
  <si>
    <t>267</t>
  </si>
  <si>
    <t>783933151</t>
  </si>
  <si>
    <t>Penetrační nátěr betonových podlah hladkých (z pohledového nebo gletovaného betonu, stěrky apod.) epoxidový</t>
  </si>
  <si>
    <t>-682533752</t>
  </si>
  <si>
    <t>https://podminky.urs.cz/item/CS_URS_2025_01/783933151</t>
  </si>
  <si>
    <t>268</t>
  </si>
  <si>
    <t>783937163</t>
  </si>
  <si>
    <t>Krycí (uzavírací) nátěr betonových podlah dvojnásobný epoxidový rozpouštědlový</t>
  </si>
  <si>
    <t>8284833</t>
  </si>
  <si>
    <t>https://podminky.urs.cz/item/CS_URS_2025_01/783937163</t>
  </si>
  <si>
    <t>269</t>
  </si>
  <si>
    <t>967502068</t>
  </si>
  <si>
    <t>1757465009</t>
  </si>
  <si>
    <t>271</t>
  </si>
  <si>
    <t>1821203818</t>
  </si>
  <si>
    <t>ST+STR</t>
  </si>
  <si>
    <t>272</t>
  </si>
  <si>
    <t>784171101</t>
  </si>
  <si>
    <t>Zakrytí nemalovaných ploch (materiál ve specifikaci) včetně pozdějšího odkrytí podlah</t>
  </si>
  <si>
    <t>-2045824119</t>
  </si>
  <si>
    <t>https://podminky.urs.cz/item/CS_URS_2025_01/784171101</t>
  </si>
  <si>
    <t>273</t>
  </si>
  <si>
    <t>28323157</t>
  </si>
  <si>
    <t>fólie pro malířské potřeby zakrývací tl 14µ 4x5m</t>
  </si>
  <si>
    <t>-249680501</t>
  </si>
  <si>
    <t>274</t>
  </si>
  <si>
    <t>921601942</t>
  </si>
  <si>
    <t>275</t>
  </si>
  <si>
    <t>-545654485</t>
  </si>
  <si>
    <t>276</t>
  </si>
  <si>
    <t>849336632</t>
  </si>
  <si>
    <t>277</t>
  </si>
  <si>
    <t>-1232007111</t>
  </si>
  <si>
    <t>04 - Elektroinstalace - společné prostory</t>
  </si>
  <si>
    <t xml:space="preserve">    741 - Elektroinstalace - silnoproud</t>
  </si>
  <si>
    <t xml:space="preserve">    742 - Elektroistalace - slaboproud</t>
  </si>
  <si>
    <t xml:space="preserve">      D1 - Datové rozvody</t>
  </si>
  <si>
    <t xml:space="preserve">      D2 - Rozvody STA</t>
  </si>
  <si>
    <t xml:space="preserve">      D3 - Systém domácího telefonu</t>
  </si>
  <si>
    <t xml:space="preserve">      D4 - Ostatní náklady </t>
  </si>
  <si>
    <t>Elektroinstalace - silnoproud</t>
  </si>
  <si>
    <t>Elektroistalace - slaboproud</t>
  </si>
  <si>
    <t>D1</t>
  </si>
  <si>
    <t>742-0101</t>
  </si>
  <si>
    <t>742-0102</t>
  </si>
  <si>
    <t>742-0103</t>
  </si>
  <si>
    <t>742-0104</t>
  </si>
  <si>
    <t>742-0105</t>
  </si>
  <si>
    <t>742-0106</t>
  </si>
  <si>
    <t>742-0107</t>
  </si>
  <si>
    <t>742-0108</t>
  </si>
  <si>
    <t>D2</t>
  </si>
  <si>
    <t>742-0201</t>
  </si>
  <si>
    <t>742-0202</t>
  </si>
  <si>
    <t>742-0203</t>
  </si>
  <si>
    <t>742-0204</t>
  </si>
  <si>
    <t>742-0205</t>
  </si>
  <si>
    <t>D3</t>
  </si>
  <si>
    <t>742-0301</t>
  </si>
  <si>
    <t>742-0302</t>
  </si>
  <si>
    <t>742-0303</t>
  </si>
  <si>
    <t>742-0304</t>
  </si>
  <si>
    <t>742-0305</t>
  </si>
  <si>
    <t>742-0306</t>
  </si>
  <si>
    <t>D4</t>
  </si>
  <si>
    <t>742-0401</t>
  </si>
  <si>
    <t>742-0402</t>
  </si>
  <si>
    <t>742-0403</t>
  </si>
  <si>
    <t>742-0404</t>
  </si>
  <si>
    <t>742-0405</t>
  </si>
  <si>
    <t>742-0407</t>
  </si>
  <si>
    <t>05 - Vytápění</t>
  </si>
  <si>
    <t>537700961</t>
  </si>
  <si>
    <t>1159611501</t>
  </si>
  <si>
    <t>1361726020</t>
  </si>
  <si>
    <t>0,228*14 'Přepočtené koeficientem množství</t>
  </si>
  <si>
    <t>-1948305533</t>
  </si>
  <si>
    <t>-1665729614</t>
  </si>
  <si>
    <t>1054260680</t>
  </si>
  <si>
    <t>1759921933</t>
  </si>
  <si>
    <t>-1278666841</t>
  </si>
  <si>
    <t>383233896</t>
  </si>
  <si>
    <t>-1727116122</t>
  </si>
  <si>
    <t>-32979165</t>
  </si>
  <si>
    <t>135403060</t>
  </si>
  <si>
    <t>1349094993</t>
  </si>
  <si>
    <t>06 - Zdravotechnika</t>
  </si>
  <si>
    <t xml:space="preserve">    721-01 - Vnější splašková kanalizace v zemi a svodné potrubí pod podlahou 1.PP</t>
  </si>
  <si>
    <t xml:space="preserve">    721-02 - Vnitřní splašková kanalizace</t>
  </si>
  <si>
    <t xml:space="preserve">    721-03 - Dešťová kanalizace</t>
  </si>
  <si>
    <t xml:space="preserve">    725 - Zařizovací předměty</t>
  </si>
  <si>
    <t>potrubí PVC KG, SN 8 DN 100</t>
  </si>
  <si>
    <t>montáž potrubí z PVC KG DN 100</t>
  </si>
  <si>
    <t>demontáž stávajících nevyužitých rozvodů kanalizace, vč.ekologické likvidace</t>
  </si>
  <si>
    <t>potrubí kanalizační z PP-HT DN 100</t>
  </si>
  <si>
    <t>potrubí kanalizační z PP-HT  DN 75</t>
  </si>
  <si>
    <t>potrubí kanalizační z PP-HT  DN 50</t>
  </si>
  <si>
    <t>potrubí kanalizační z PP-HT DN 40</t>
  </si>
  <si>
    <t>potrubí kanalizační z PP-HT DN 32</t>
  </si>
  <si>
    <t>montáž kanalizačního potrubí z PP-HT DN 100</t>
  </si>
  <si>
    <t>montáž kanalizačního potrubí z PP-HT DN 75</t>
  </si>
  <si>
    <t>montáž kanalizačního potrubí z PP-HT DN 50</t>
  </si>
  <si>
    <t>montáž kanalizačního potrubí z PP-HT DN 40</t>
  </si>
  <si>
    <t>montáž kanalizačního potrubí z PP-HT DN 32</t>
  </si>
  <si>
    <t>721-02015</t>
  </si>
  <si>
    <t>721-02016</t>
  </si>
  <si>
    <t>721-02017</t>
  </si>
  <si>
    <t>721-02018</t>
  </si>
  <si>
    <t>721-02019</t>
  </si>
  <si>
    <t>721-03</t>
  </si>
  <si>
    <t>721-03001</t>
  </si>
  <si>
    <t>721-03002</t>
  </si>
  <si>
    <t>odstranění stávajícího lapače střešních splavenin</t>
  </si>
  <si>
    <t>721-03003</t>
  </si>
  <si>
    <t>721-03004</t>
  </si>
  <si>
    <t>721-03005</t>
  </si>
  <si>
    <t>potrubí z PVG KG, min. SN 8  DN 100</t>
  </si>
  <si>
    <t>721-03006</t>
  </si>
  <si>
    <t>721-03007</t>
  </si>
  <si>
    <t>721-03008</t>
  </si>
  <si>
    <t>721-03009</t>
  </si>
  <si>
    <t>721-03010</t>
  </si>
  <si>
    <t>721-03011</t>
  </si>
  <si>
    <t>721-03012</t>
  </si>
  <si>
    <t>721-03013</t>
  </si>
  <si>
    <t>721-03014</t>
  </si>
  <si>
    <t>demontáž stávajících nevyužitých rozvodů pitné vody, vč.ekologické likvidace</t>
  </si>
  <si>
    <t>Potrubí PPR PN16  spojované svařováním 20x2,8 - studená voda</t>
  </si>
  <si>
    <t>Potrubí PPR PN16  spojované svařováním  25x3,5 - studená voda</t>
  </si>
  <si>
    <t>Potrubí PPR PN16  spojované svařováním  32x4,4 - studená voda</t>
  </si>
  <si>
    <t>Potrubí PPR PN16  spojované svařováním  40x5,5 - studená voda</t>
  </si>
  <si>
    <t>Potrubí PPR PN16  spojované svařováním 50x6,9 - studená voda</t>
  </si>
  <si>
    <t>izolace potrubí z pěněného polyethylenu tl.9 mm d20</t>
  </si>
  <si>
    <t>izolace potrubí z pěněného polyethylenu tl. 13 mm d20</t>
  </si>
  <si>
    <t>izolace potrubí z pěněného polyethylenu tl. 13 mm d25</t>
  </si>
  <si>
    <t>izolace potrubí z pěněného polyethylenu tl. 13 mm d32</t>
  </si>
  <si>
    <t>izolace potrubí z pěněného polyethylenu tl. 13 mm d40</t>
  </si>
  <si>
    <t>izolace potrubí z pěněného polyethylenu tl. 13 mm d50</t>
  </si>
  <si>
    <t>potrubí PPR PN20 spojované svařováním 20x3,4 - teplá voda</t>
  </si>
  <si>
    <t>potrubí PPR PN20 spojované svařováním 25x4,2 - teplá voda</t>
  </si>
  <si>
    <t>potrubí PPR PN20 spojované svařováním  32x5,4 - teplá voda</t>
  </si>
  <si>
    <t>potrubí PPR PN20 spojované svařováním  40x6,7 - teplá voda</t>
  </si>
  <si>
    <t>potrubí PPR PN20 spojované svařováním  50x8,9 - teplá voda</t>
  </si>
  <si>
    <t>izolace potrubí z pěněného polyethylenu tl. 20 mm d20</t>
  </si>
  <si>
    <t>izolace potrubí z pěněného polyethylenu tl. 30 mm d20</t>
  </si>
  <si>
    <t>izolace potrubí z pěněného polyethylenu tl. 30 mm d25</t>
  </si>
  <si>
    <t>izolace potrubí z pěněného polyethylenu tl. 30 mm d50</t>
  </si>
  <si>
    <t>izolace potrubí z pěněného polyethylenu tl. 40 mm d32</t>
  </si>
  <si>
    <t>izolace potrubí z pěněného polyethylenu tl.50 mm d40</t>
  </si>
  <si>
    <t>potrubí PPR PN20 spojované svařováním 20x3,4 - cirkulace</t>
  </si>
  <si>
    <t>potrubí PPR PN20 spojované svařováním  25x4,2 - cirkulace</t>
  </si>
  <si>
    <t>potrubí PPR PN20 spojované svařováním  32x5,4 - cirkulace</t>
  </si>
  <si>
    <t>izolace potrubí exibilní tepelná izolace tl. 30 mm d20</t>
  </si>
  <si>
    <t>izolace potrubí exibilní tepelná izolace tl. 30 mm d25</t>
  </si>
  <si>
    <t>izolace potrubí exibilní tepelná izolace tl. 40 mm d32</t>
  </si>
  <si>
    <t>montáž plastových vodovodních trubek d20</t>
  </si>
  <si>
    <t>montáž plastových vodovodních trubek d25</t>
  </si>
  <si>
    <t>montáž plastových vodovodních trubek d32</t>
  </si>
  <si>
    <t>montáž plastových vodovodních trubek d40</t>
  </si>
  <si>
    <t>montáž plastových vodovodních trubek d50</t>
  </si>
  <si>
    <t>722-01045</t>
  </si>
  <si>
    <t>napojení na stávající požární vodovod</t>
  </si>
  <si>
    <t>ocelové trubky pozinkované spojované závitovými spoji 5/4"</t>
  </si>
  <si>
    <t>ocelové trubky pozinkované spojované závitovými spoji 3/4"</t>
  </si>
  <si>
    <t>Zařizovací předměty</t>
  </si>
  <si>
    <t>odstranění stávajících zařizovacích předmětů, které nebudou využity, vč.ekologické likvidace</t>
  </si>
  <si>
    <t>278</t>
  </si>
  <si>
    <t>725-0042</t>
  </si>
  <si>
    <t>-1507098789</t>
  </si>
  <si>
    <t>07 - Vzduchotechnika a klimatizace</t>
  </si>
  <si>
    <t>1031834047</t>
  </si>
  <si>
    <t>Podlaha 1.PP - keremická dlažba - ozn.P04</t>
  </si>
  <si>
    <t>76,86</t>
  </si>
  <si>
    <t>P01</t>
  </si>
  <si>
    <t>Podlaha 1.PP - PVC - ozn.P01</t>
  </si>
  <si>
    <t>158,68</t>
  </si>
  <si>
    <t>Podlaha 1.PP - keramická dlažba - ozn.P03</t>
  </si>
  <si>
    <t>53,83</t>
  </si>
  <si>
    <t>Podlaha - mezipodesta - keramická dlažba - ozn.P09</t>
  </si>
  <si>
    <t>1,52</t>
  </si>
  <si>
    <t>Podhled SDK  H2</t>
  </si>
  <si>
    <t>42,71</t>
  </si>
  <si>
    <t>P002</t>
  </si>
  <si>
    <t>9,47</t>
  </si>
  <si>
    <t>P005</t>
  </si>
  <si>
    <t>162,274</t>
  </si>
  <si>
    <t>B - Neuznatelné</t>
  </si>
  <si>
    <t>STR1PP</t>
  </si>
  <si>
    <t>Strop 1.PP - omítky</t>
  </si>
  <si>
    <t>125,48</t>
  </si>
  <si>
    <t>P003</t>
  </si>
  <si>
    <t>6,606</t>
  </si>
  <si>
    <t>Podlaha 1.PP - keremická dlažba - ozn.P04 - sokl</t>
  </si>
  <si>
    <t>70,446</t>
  </si>
  <si>
    <t>P01S</t>
  </si>
  <si>
    <t>Podlaha 1.PP - PVC - ozn.P01 - sokl</t>
  </si>
  <si>
    <t>69,336</t>
  </si>
  <si>
    <t>Podlaha 1.PP - keramická dlažba - ozn.P03 - obvod</t>
  </si>
  <si>
    <t>47,112</t>
  </si>
  <si>
    <t>KO1PP</t>
  </si>
  <si>
    <t>Keramické obklady 1.PP</t>
  </si>
  <si>
    <t>99,765</t>
  </si>
  <si>
    <t>ST1PP</t>
  </si>
  <si>
    <t>Stěny 1.PP - omítky - původní stěny</t>
  </si>
  <si>
    <t>455,786</t>
  </si>
  <si>
    <t>P09S</t>
  </si>
  <si>
    <t>Podlaha - mezipodesta - keramická dlažba - ozn.P09 - sokl</t>
  </si>
  <si>
    <t>2,2</t>
  </si>
  <si>
    <t>Stěny omítky  1 až 3. NP - původní</t>
  </si>
  <si>
    <t>293,8</t>
  </si>
  <si>
    <t>Stropy 1 až 3.NP - původní</t>
  </si>
  <si>
    <t>307,6</t>
  </si>
  <si>
    <t>Betonová dlažba - ozn.D01</t>
  </si>
  <si>
    <t>Rampa - ozn.D02</t>
  </si>
  <si>
    <t>15,725</t>
  </si>
  <si>
    <t>Okapový chodník - kačírek</t>
  </si>
  <si>
    <t>38,75</t>
  </si>
  <si>
    <t>S01</t>
  </si>
  <si>
    <t>OBVODOVÁ STĚNA 1.PP - pod UT ozn.S01</t>
  </si>
  <si>
    <t>80,481</t>
  </si>
  <si>
    <t>KON</t>
  </si>
  <si>
    <t>Keramické obklady NN</t>
  </si>
  <si>
    <t>152,803</t>
  </si>
  <si>
    <t>Keramická dlažba NP - předsíň</t>
  </si>
  <si>
    <t>64,08</t>
  </si>
  <si>
    <t>Keramická dlažba NP - předsíň - sokl</t>
  </si>
  <si>
    <t>76,472</t>
  </si>
  <si>
    <t>Keramická dlažba NP - sociálky</t>
  </si>
  <si>
    <t>29,4</t>
  </si>
  <si>
    <t>Keramická dlažba NP - sociálky - sokl</t>
  </si>
  <si>
    <t>67,686</t>
  </si>
  <si>
    <t>P08</t>
  </si>
  <si>
    <t>Podlaha NN - laminát</t>
  </si>
  <si>
    <t>243,32</t>
  </si>
  <si>
    <t>P08S</t>
  </si>
  <si>
    <t>Podlaha NN - laminát - sokl</t>
  </si>
  <si>
    <t>255,242</t>
  </si>
  <si>
    <t>Malba NP</t>
  </si>
  <si>
    <t>1399,685</t>
  </si>
  <si>
    <t>OM</t>
  </si>
  <si>
    <t>Nové omítky NP</t>
  </si>
  <si>
    <t>85,643</t>
  </si>
  <si>
    <t>S03</t>
  </si>
  <si>
    <t>Opěrná stěna</t>
  </si>
  <si>
    <t>33,583</t>
  </si>
  <si>
    <t>STR1S</t>
  </si>
  <si>
    <t>Stěny 1.PP -  omítky sanační</t>
  </si>
  <si>
    <t>65,05</t>
  </si>
  <si>
    <t xml:space="preserve">    5 - Komunikace pozemní</t>
  </si>
  <si>
    <t xml:space="preserve">    91 - Doplňující konstrukce a práce pozemních komunikací, letišť a ploch</t>
  </si>
  <si>
    <t xml:space="preserve">    98 - Demolice a sanace</t>
  </si>
  <si>
    <t>113106123</t>
  </si>
  <si>
    <t>Rozebrání dlažeb komunikací pro pěší s přemístěním hmot na skládku na vzdálenost do 3 m nebo s naložením na dopravní prostředek s ložem z kameniva nebo živice a s jakoukoliv výplní spár ručně ze zámkové dlažby</t>
  </si>
  <si>
    <t>1415828817</t>
  </si>
  <si>
    <t>https://podminky.urs.cz/item/CS_URS_2025_01/113106123</t>
  </si>
  <si>
    <t>113202111</t>
  </si>
  <si>
    <t>Vytrhání obrub s vybouráním lože, s přemístěním hmot na skládku na vzdálenost do 3 m nebo s naložením na dopravní prostředek z krajníků nebo obrubníků stojatých</t>
  </si>
  <si>
    <t>-1660520810</t>
  </si>
  <si>
    <t>https://podminky.urs.cz/item/CS_URS_2025_01/113202111</t>
  </si>
  <si>
    <t>122211101</t>
  </si>
  <si>
    <t>Odkopávky a prokopávky ručně zapažené i nezapažené v hornině třídy těžitelnosti I skupiny 3</t>
  </si>
  <si>
    <t>-1126307760</t>
  </si>
  <si>
    <t>https://podminky.urs.cz/item/CS_URS_2025_01/122211101</t>
  </si>
  <si>
    <t>D01*0,25</t>
  </si>
  <si>
    <t>131213711</t>
  </si>
  <si>
    <t>Hloubení zapažených jam ručně s urovnáním dna do předepsaného profilu a spádu v hornině třídy těžitelnosti I skupiny 3 soudržných</t>
  </si>
  <si>
    <t>780163846</t>
  </si>
  <si>
    <t>https://podminky.urs.cz/item/CS_URS_2025_01/131213711</t>
  </si>
  <si>
    <t>"rampa - ruční dokopání"</t>
  </si>
  <si>
    <t>3,50*5,00*2,00</t>
  </si>
  <si>
    <t>5,80*3,45*2,00</t>
  </si>
  <si>
    <t>"odpočet stávající rampy"</t>
  </si>
  <si>
    <t>-(3,46+2,20+7,88)*2,375*0,30</t>
  </si>
  <si>
    <t>-(3,46+2,20+7,88)*0,50*0,50</t>
  </si>
  <si>
    <t>-2,05*7,90*0,15</t>
  </si>
  <si>
    <t>"10%"59,559*0,10</t>
  </si>
  <si>
    <t>131251203</t>
  </si>
  <si>
    <t>Hloubení zapažených jam a zářezů strojně s urovnáním dna do předepsaného profilu a spádu v hornině třídy těžitelnosti I skupiny 3 přes 50 do 100 m3</t>
  </si>
  <si>
    <t>751701345</t>
  </si>
  <si>
    <t>https://podminky.urs.cz/item/CS_URS_2025_01/131251203</t>
  </si>
  <si>
    <t>"rampa"</t>
  </si>
  <si>
    <t>"90%"59,559*0,90</t>
  </si>
  <si>
    <t>132212131</t>
  </si>
  <si>
    <t>Hloubení nezapažených rýh šířky do 800 mm ručně s urovnáním dna do předepsaného profilu a spádu v hornině třídy těžitelnosti I skupiny 3 soudržných</t>
  </si>
  <si>
    <t>-2088446527</t>
  </si>
  <si>
    <t>https://podminky.urs.cz/item/CS_URS_2025_01/132212131</t>
  </si>
  <si>
    <t>"odkopání objektu    dokopání ruční 10%"</t>
  </si>
  <si>
    <t>77,50*(0,80+0,60)/2*0,90*0,10</t>
  </si>
  <si>
    <t>132251102</t>
  </si>
  <si>
    <t>Hloubení nezapažených rýh šířky do 800 mm strojně s urovnáním dna do předepsaného profilu a spádu v hornině třídy těžitelnosti I skupiny 3 přes 20 do 50 m3</t>
  </si>
  <si>
    <t>518913611</t>
  </si>
  <si>
    <t>https://podminky.urs.cz/item/CS_URS_2025_01/132251102</t>
  </si>
  <si>
    <t>"odkopání objektu  90%"</t>
  </si>
  <si>
    <t>77,50*(0,80+0,60)/2*0,90*0,90</t>
  </si>
  <si>
    <t>151101201</t>
  </si>
  <si>
    <t>Zřízení pažení stěn výkopu bez rozepření nebo vzepření příložné, hloubky do 4 m</t>
  </si>
  <si>
    <t>-64386747</t>
  </si>
  <si>
    <t>https://podminky.urs.cz/item/CS_URS_2025_01/151101201</t>
  </si>
  <si>
    <t>(3,50+5,00+9,40+3,50)*2,00</t>
  </si>
  <si>
    <t>151101211</t>
  </si>
  <si>
    <t>Odstranění pažení stěn výkopu bez rozepření nebo vzepření s uložením pažin na vzdálenost do 3 m od okraje výkopu příložné, hloubky do 4 m</t>
  </si>
  <si>
    <t>1629407538</t>
  </si>
  <si>
    <t>https://podminky.urs.cz/item/CS_URS_2025_01/151101211</t>
  </si>
  <si>
    <t>-1680204647</t>
  </si>
  <si>
    <t>-199904787</t>
  </si>
  <si>
    <t>60,769*5 'Přepočtené koeficientem množství</t>
  </si>
  <si>
    <t>509302398</t>
  </si>
  <si>
    <t>"výkopy"5,75+5,956+53,603+4,883+43,943</t>
  </si>
  <si>
    <t>"zásyp zpětný"-53,366</t>
  </si>
  <si>
    <t>-597571165</t>
  </si>
  <si>
    <t>D01+D02+D03</t>
  </si>
  <si>
    <t>1719921490</t>
  </si>
  <si>
    <t>60,769*2 'Přepočtené koeficientem množství</t>
  </si>
  <si>
    <t>139615596</t>
  </si>
  <si>
    <t>"rampa - zpětný zásyp"</t>
  </si>
  <si>
    <t>-(3,46+3,45+7,58)*1,75*0,25</t>
  </si>
  <si>
    <t>-2,05*7,90*(0,15+0,20)</t>
  </si>
  <si>
    <t>1129925641</t>
  </si>
  <si>
    <t>"Odkopání objektu - zásyp"</t>
  </si>
  <si>
    <t>"výkop"4,883+43,943</t>
  </si>
  <si>
    <t>"kačírek"-D03*0,10</t>
  </si>
  <si>
    <t>"štěrk"-D03*0,20</t>
  </si>
  <si>
    <t>58331200</t>
  </si>
  <si>
    <t>štěrkopísek netříděný</t>
  </si>
  <si>
    <t>-1190235946</t>
  </si>
  <si>
    <t>37,201*2 'Přepočtené koeficientem množství</t>
  </si>
  <si>
    <t>274313711</t>
  </si>
  <si>
    <t>Základy z betonu prostého pasy betonu kamenem neprokládaného tř. C 20/25</t>
  </si>
  <si>
    <t>424118082</t>
  </si>
  <si>
    <t>https://podminky.urs.cz/item/CS_URS_2025_01/274313711</t>
  </si>
  <si>
    <t>"1.PP - statika - základy opěrek  C20/25XC2"</t>
  </si>
  <si>
    <t>"-3,625/-3,875"</t>
  </si>
  <si>
    <t>3,46*1,75*0,25</t>
  </si>
  <si>
    <t>3,45*1,75*0,25</t>
  </si>
  <si>
    <t>7,58*1,75*0,25</t>
  </si>
  <si>
    <t>778723150</t>
  </si>
  <si>
    <t>(3,46+1,75*2)*0,25</t>
  </si>
  <si>
    <t>(3,45+1,75)*0,25</t>
  </si>
  <si>
    <t>(7,58+1,75)*2*0,25</t>
  </si>
  <si>
    <t>374505063</t>
  </si>
  <si>
    <t>279113144</t>
  </si>
  <si>
    <t>Základové zdi z tvárnic ztraceného bednění včetně výplně z betonu bez zvláštních nároků na vliv prostředí třídy C 20/25, tloušťky zdiva přes 250 do 300 mm</t>
  </si>
  <si>
    <t>-490308411</t>
  </si>
  <si>
    <t>https://podminky.urs.cz/item/CS_URS_2025_01/279113144</t>
  </si>
  <si>
    <t>"1.PP - statika - opěrky "</t>
  </si>
  <si>
    <t>"-1,250/-3,625"</t>
  </si>
  <si>
    <t>3,46*2,375</t>
  </si>
  <si>
    <t>2,20*2,375</t>
  </si>
  <si>
    <t>7,88*2,375</t>
  </si>
  <si>
    <t>1023305337</t>
  </si>
  <si>
    <t>"1.PP - statika - opěrky - vyztužení 50kg/m3 "</t>
  </si>
  <si>
    <t>32,158*0,30*50,00/1000</t>
  </si>
  <si>
    <t>310232031</t>
  </si>
  <si>
    <t>Zazdívka otvorů ve zdivu nadzákladovém děrovanými broušenými cihlami plochy do 1 m2 na tenkovrstvou maltu, tl. zdiva 240 mm</t>
  </si>
  <si>
    <t>-1146230607</t>
  </si>
  <si>
    <t>https://podminky.urs.cz/item/CS_URS_2025_01/310232031</t>
  </si>
  <si>
    <t>"003"0,25*0,50</t>
  </si>
  <si>
    <t>0,25*0,50</t>
  </si>
  <si>
    <t>0,40*0,50</t>
  </si>
  <si>
    <t>"008/052 - nadezdívka stávající stěny - statika"3,55*0,75</t>
  </si>
  <si>
    <t>-1523301052</t>
  </si>
  <si>
    <t>"003"1,77*2,17</t>
  </si>
  <si>
    <t>1,17*2,12</t>
  </si>
  <si>
    <t>"010 "0,71*3,35</t>
  </si>
  <si>
    <t>-1580512637</t>
  </si>
  <si>
    <t>"115, 120"(0,265+0,6+1,70)*2,40</t>
  </si>
  <si>
    <t>-0,70*0,70</t>
  </si>
  <si>
    <t>"215, 220"(0,265+0,6+1,70)*2,40</t>
  </si>
  <si>
    <t>"332"0,25*2,40</t>
  </si>
  <si>
    <t>1958508596</t>
  </si>
  <si>
    <t>"120"1,50*1,50</t>
  </si>
  <si>
    <t>"139"1,455*2,20</t>
  </si>
  <si>
    <t>"220"1,50*1,50</t>
  </si>
  <si>
    <t>"223"1,50*1,50</t>
  </si>
  <si>
    <t>"výtah"1,50*1,50</t>
  </si>
  <si>
    <t>"320"1,50*1,50</t>
  </si>
  <si>
    <t>"323"1,50*1,50</t>
  </si>
  <si>
    <t>-1561072507</t>
  </si>
  <si>
    <t>"132, 134"(1,77+1,965)*2,40</t>
  </si>
  <si>
    <t>"221, 222, 226"(3*1,90+0,75)*2,40</t>
  </si>
  <si>
    <t>"321, 322, 326"(3*1,90+0,75)*2,40</t>
  </si>
  <si>
    <t>"332, 334"(1,77+1,965)*2,40</t>
  </si>
  <si>
    <t>310271061</t>
  </si>
  <si>
    <t>Zazdívka otvorů ve zdivu nadzákladovém pórobetonovými tvárnicemi plochy přes 1 do 4 m2, tl. zdiva 250 mm, pevnost tvárnic do P2</t>
  </si>
  <si>
    <t>-1319792485</t>
  </si>
  <si>
    <t>https://podminky.urs.cz/item/CS_URS_2025_01/310271061</t>
  </si>
  <si>
    <t>"120"0,70*0,70</t>
  </si>
  <si>
    <t>"115, 116"(1,85+1,55)*2,40</t>
  </si>
  <si>
    <t>"140"1,85*2,40</t>
  </si>
  <si>
    <t>"216"1,55*2,40</t>
  </si>
  <si>
    <t>"316"1,55*2,40</t>
  </si>
  <si>
    <t>"332"0,90*2,10</t>
  </si>
  <si>
    <t>311272030</t>
  </si>
  <si>
    <t>Zdivo z pórobetonových tvárnic na tenké maltové lože, tl. zdiva 200 mm pevnost tvárnic do P2, objemová hmotnost přes 450 do 600 kg/m3 hladkých</t>
  </si>
  <si>
    <t>540500629</t>
  </si>
  <si>
    <t>https://podminky.urs.cz/item/CS_URS_2025_01/311272030</t>
  </si>
  <si>
    <t>"140"(4,00+2,356)*4,165</t>
  </si>
  <si>
    <t>-186160503</t>
  </si>
  <si>
    <t>"115"1*3</t>
  </si>
  <si>
    <t>"215"1*3</t>
  </si>
  <si>
    <t>"315"1*3</t>
  </si>
  <si>
    <t>1850037533</t>
  </si>
  <si>
    <t>-777186531</t>
  </si>
  <si>
    <t>"120-P9"1</t>
  </si>
  <si>
    <t>"220-P9"1</t>
  </si>
  <si>
    <t>"320-P9"1</t>
  </si>
  <si>
    <t>59321173</t>
  </si>
  <si>
    <t>překlad železobetonový příčkový vylehčený RZP 1190x115x140mm</t>
  </si>
  <si>
    <t>-293163162</t>
  </si>
  <si>
    <t>-1121842415</t>
  </si>
  <si>
    <t>"P3"5</t>
  </si>
  <si>
    <t>1806187325</t>
  </si>
  <si>
    <t>"1.PP - statika - podezdění stropu"</t>
  </si>
  <si>
    <t>"012"1,55*0,30*0,14</t>
  </si>
  <si>
    <t>-1578717599</t>
  </si>
  <si>
    <t>"010 - P12 "2*1,71</t>
  </si>
  <si>
    <t>"131-132 - P13"3,47*4</t>
  </si>
  <si>
    <t>"331-332- P14"3,65*4</t>
  </si>
  <si>
    <t>31,90*18,80*1,25/1000</t>
  </si>
  <si>
    <t>1837755945</t>
  </si>
  <si>
    <t>340231105</t>
  </si>
  <si>
    <t>Zazdívka otvorů v příčkách nebo stěnách děrovanými broušenými cihlami plochy přes 1 do 4 m2, na tenkovrstvou maltu, tl. příčky 80 mm</t>
  </si>
  <si>
    <t>1611821231</t>
  </si>
  <si>
    <t>https://podminky.urs.cz/item/CS_URS_2025_01/340231105</t>
  </si>
  <si>
    <t>"033"0,90*2,05</t>
  </si>
  <si>
    <t>340231125</t>
  </si>
  <si>
    <t>Zazdívka otvorů v příčkách nebo stěnách děrovanými broušenými cihlami plochy přes 1 do 4 m2, na tenkovrstvou maltu, tl. příčky 140 mm</t>
  </si>
  <si>
    <t>1840715679</t>
  </si>
  <si>
    <t>https://podminky.urs.cz/item/CS_URS_2025_01/340231125</t>
  </si>
  <si>
    <t>"024"1,05*2,20*2</t>
  </si>
  <si>
    <t>-437853022</t>
  </si>
  <si>
    <t>"005"3,40*3,35</t>
  </si>
  <si>
    <t>-0,85*2,00</t>
  </si>
  <si>
    <t>"007"1,76*3,35</t>
  </si>
  <si>
    <t>-0,75*2,00</t>
  </si>
  <si>
    <t>"008"(3*2,24+0,40+0,80)*3,35</t>
  </si>
  <si>
    <t>-0,75*2,00*2</t>
  </si>
  <si>
    <t>"003 - ozn.PŘ/02"(1,71+0,10)*2,975</t>
  </si>
  <si>
    <t>342272245</t>
  </si>
  <si>
    <t>Příčky z pórobetonových tvárnic hladkých na tenké maltové lože objemová hmotnost do 500 kg/m3, tloušťka příčky 150 mm</t>
  </si>
  <si>
    <t>1774009147</t>
  </si>
  <si>
    <t>https://podminky.urs.cz/item/CS_URS_2025_01/342272245</t>
  </si>
  <si>
    <t>"005"1,895*3,30*2,76</t>
  </si>
  <si>
    <t>342291121</t>
  </si>
  <si>
    <t>Ukotvení příček plochými kotvami, do konstrukce cihelné</t>
  </si>
  <si>
    <t>-242502919</t>
  </si>
  <si>
    <t>https://podminky.urs.cz/item/CS_URS_2025_01/342291121</t>
  </si>
  <si>
    <t>"005"4*3,35</t>
  </si>
  <si>
    <t>"007"2*3,35</t>
  </si>
  <si>
    <t>"008"8*3,35</t>
  </si>
  <si>
    <t>"003 - ozn.PŘ/02"2*2,975</t>
  </si>
  <si>
    <t>1457867960</t>
  </si>
  <si>
    <t>"010 - P12"1,71</t>
  </si>
  <si>
    <t>"131-132"3,47</t>
  </si>
  <si>
    <t>8,65*0,18*2</t>
  </si>
  <si>
    <t>348-O29</t>
  </si>
  <si>
    <t>Ploty z tvárnic betonových plotová stříška lepená mrazuvzdorným lepidlem z tvarovek broušených, plochých přírodních,šířka 400 mm</t>
  </si>
  <si>
    <t>1159509497</t>
  </si>
  <si>
    <t xml:space="preserve">Poznámka k položce:_x000D_
betonová stříška na zídky, rovná, hladká 1000x400x50	_x000D_
beton, přírodní_x000D_
</t>
  </si>
  <si>
    <t>"ozn.O29"15,00</t>
  </si>
  <si>
    <t>-949206813</t>
  </si>
  <si>
    <t>"1.PP - statika - nový strop"</t>
  </si>
  <si>
    <t>"008    "3,556*2,28*0,10</t>
  </si>
  <si>
    <t>1331826945</t>
  </si>
  <si>
    <t>"008"3,556*2,28</t>
  </si>
  <si>
    <t>-1436707533</t>
  </si>
  <si>
    <t>96242187</t>
  </si>
  <si>
    <t>-150110103</t>
  </si>
  <si>
    <t>"008 -  KARI 5/100/100mm "3,556*2,28*3,08*1,30/1000</t>
  </si>
  <si>
    <t>413941121</t>
  </si>
  <si>
    <t>Osazování ocelových válcovaných nosníků ve stropech I nebo IE nebo U nebo UE nebo L do č.12 nebo výšky do 120 mm</t>
  </si>
  <si>
    <t>-41202524</t>
  </si>
  <si>
    <t>https://podminky.urs.cz/item/CS_URS_2025_01/413941121</t>
  </si>
  <si>
    <t>"1.PP - statika  - stropnice + 25% prořez"</t>
  </si>
  <si>
    <t>"008/052"4*2,465*10,40*1,25/1000</t>
  </si>
  <si>
    <t>13010744</t>
  </si>
  <si>
    <t>ocel profilová jakost S235JR (11 375) průřez IPE 120</t>
  </si>
  <si>
    <t>1604068936</t>
  </si>
  <si>
    <t>-1324570452</t>
  </si>
  <si>
    <t>"1.PP - statika  - výměna + 25% prořez"</t>
  </si>
  <si>
    <t>"012"2,30*24,70*1,25/1000</t>
  </si>
  <si>
    <t>-1797617472</t>
  </si>
  <si>
    <t>1758474724</t>
  </si>
  <si>
    <t>"1.PP - statika"</t>
  </si>
  <si>
    <t>"008/052 - V1"3,55*0,178*0,25</t>
  </si>
  <si>
    <t>718003357</t>
  </si>
  <si>
    <t>"008 - V1"3,55*0,178*2</t>
  </si>
  <si>
    <t>-448083363</t>
  </si>
  <si>
    <t>-2053154762</t>
  </si>
  <si>
    <t>"008 - V1"3,55*0,178*0,25*0,090</t>
  </si>
  <si>
    <t>Komunikace pozemní</t>
  </si>
  <si>
    <t>564760001</t>
  </si>
  <si>
    <t>Podklad nebo kryt z kameniva hrubého drceného vel. 8-16 mm s rozprostřením a zhutněním plochy jednotlivě do 100 m2, po zhutnění tl. 200 mm</t>
  </si>
  <si>
    <t>-4514584</t>
  </si>
  <si>
    <t>https://podminky.urs.cz/item/CS_URS_2025_01/564760001</t>
  </si>
  <si>
    <t>D01+D02</t>
  </si>
  <si>
    <t>596211110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</si>
  <si>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</si>
  <si>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-697798508</t>
  </si>
  <si>
    <t>https://podminky.urs.cz/item/CS_URS_2025_01/596211110</t>
  </si>
  <si>
    <t>59245018</t>
  </si>
  <si>
    <t>dlažba skladebná betonová 200x100mm tl 60mm přírodní</t>
  </si>
  <si>
    <t>1642036279</t>
  </si>
  <si>
    <t>23*1,03 'Přepočtené koeficientem množství</t>
  </si>
  <si>
    <t>-1845307026</t>
  </si>
  <si>
    <t>STR1PP+STR</t>
  </si>
  <si>
    <t>-433529214</t>
  </si>
  <si>
    <t>"003 - ozn.PŘ/02"1,71*2,975</t>
  </si>
  <si>
    <t>"005 z obou stran"(3,40*3,30-0,80*2,00)*2</t>
  </si>
  <si>
    <t>1,895*3,30*2</t>
  </si>
  <si>
    <t>1,17*2,12*2</t>
  </si>
  <si>
    <t>"007  zobou stran"(1,76*3,30-0,70*2,00)*2</t>
  </si>
  <si>
    <t>"z obou stran"1,10*1,00*2</t>
  </si>
  <si>
    <t>"008"2,24*3,30*5-0,70*2,00*2</t>
  </si>
  <si>
    <t>(0,50+0,80+0,60)*3,30</t>
  </si>
  <si>
    <t>"010"(2,35+0,71)*3,30-0,70*2,00</t>
  </si>
  <si>
    <t>"z obou stran"1,77*2,17*2</t>
  </si>
  <si>
    <t>"042+0,42"3,80*2,40</t>
  </si>
  <si>
    <t>"podlaží NP"</t>
  </si>
  <si>
    <t>-1512392988</t>
  </si>
  <si>
    <t>1087357246</t>
  </si>
  <si>
    <t>"003"1,17*2,12</t>
  </si>
  <si>
    <t>1,10*1,00</t>
  </si>
  <si>
    <t>1,77*2,17</t>
  </si>
  <si>
    <t>"005 "3,40*(3,30-2,00)</t>
  </si>
  <si>
    <t>(3,40+1,895)*(3,30-2,00)</t>
  </si>
  <si>
    <t>"006"1,76*3,30-0,70*2,00</t>
  </si>
  <si>
    <t>"007 "1,76*(3,30-2,00)</t>
  </si>
  <si>
    <t>"008"5*2,24*(2,40-2,00)-0,70*2,00*5</t>
  </si>
  <si>
    <t>(0,50+0,80+0,60)*(2,40-2,00)</t>
  </si>
  <si>
    <t>"013"1,895*3,30</t>
  </si>
  <si>
    <t>-1635638348</t>
  </si>
  <si>
    <t>"překlady -statika</t>
  </si>
  <si>
    <t>"010 - P12 "2</t>
  </si>
  <si>
    <t>"131-132"2</t>
  </si>
  <si>
    <t>612315225</t>
  </si>
  <si>
    <t>Vápenná omítka jednotlivých malých ploch štuková dvouvrstvá na stěnách, plochy jednotlivě přes 1,0 do 4 m2</t>
  </si>
  <si>
    <t>-1195891054</t>
  </si>
  <si>
    <t>https://podminky.urs.cz/item/CS_URS_2025_01/612315225</t>
  </si>
  <si>
    <t>"024 - zazdívka dveří z obou stran"2*2</t>
  </si>
  <si>
    <t>"033 - zazdívka dveří z obou stran"1*2</t>
  </si>
  <si>
    <t>-1021774</t>
  </si>
  <si>
    <t>ST1PP-STR1S</t>
  </si>
  <si>
    <t>612324111</t>
  </si>
  <si>
    <t>Omítka sanační vnitřních ploch podkladní (vyrovnávací) tloušťky do 10 mm nanášená ručně svislých konstrukcí stěn</t>
  </si>
  <si>
    <t>1671892361</t>
  </si>
  <si>
    <t>https://podminky.urs.cz/item/CS_URS_2025_01/612324111</t>
  </si>
  <si>
    <t>612326121</t>
  </si>
  <si>
    <t>Omítka sanační vnitřních ploch jednovrstvá jednovrstvá, tloušťky do 20 mm nanášená ručně svislých konstrukcí stěn</t>
  </si>
  <si>
    <t>-2131060592</t>
  </si>
  <si>
    <t>https://podminky.urs.cz/item/CS_URS_2025_01/612326121</t>
  </si>
  <si>
    <t>-374678240</t>
  </si>
  <si>
    <t>"O1 - 1500/1500mm" 9*1,50*4</t>
  </si>
  <si>
    <t>"O2 - 1500/1200mm"1*(1,50+1,20)*2</t>
  </si>
  <si>
    <t>"O3 - 1180/600mm"2*(1,18+0,60)*2</t>
  </si>
  <si>
    <t>"O4 - 870/600mm"3*(0,87+0,60)*2</t>
  </si>
  <si>
    <t>"O5 - 1180/600mm"3*(1,18+0,60)*2</t>
  </si>
  <si>
    <t>"O7 - 1500/1780mm"1*(1,50+1,78)*2</t>
  </si>
  <si>
    <t>"O13 - 1780/2200mm"1*(1,78+2*2,20)</t>
  </si>
  <si>
    <t>"O6"3*1,50*5</t>
  </si>
  <si>
    <t>"O12"1,40+2*2,20</t>
  </si>
  <si>
    <t>"O6"3*1,50*7</t>
  </si>
  <si>
    <t>622135002</t>
  </si>
  <si>
    <t>Vyrovnání nerovností podkladu vnějších omítaných ploch maltou, tl. do 10 mm cementovou stěn</t>
  </si>
  <si>
    <t>620506195</t>
  </si>
  <si>
    <t>https://podminky.urs.cz/item/CS_URS_2025_01/622135002</t>
  </si>
  <si>
    <t>631311113</t>
  </si>
  <si>
    <t>Mazanina z betonu prostého bez zvýšených nároků na prostředí tl. přes 50 do 80 mm tř. C 12/15</t>
  </si>
  <si>
    <t>-1935140700</t>
  </si>
  <si>
    <t>https://podminky.urs.cz/item/CS_URS_2025_01/631311113</t>
  </si>
  <si>
    <t>"1.PP - statika - základy opěrek  podkladní mazanina"</t>
  </si>
  <si>
    <t>3,46*1,75*0,05</t>
  </si>
  <si>
    <t>3,45*1,75*0,05</t>
  </si>
  <si>
    <t>7,58*1,75*0,05</t>
  </si>
  <si>
    <t>632452411</t>
  </si>
  <si>
    <t>Doplnění cementového potěru na mazaninách a betonových podkladech (s dodáním hmot), hlazeného dřevěným nebo ocelovým hladítkem, plochy jednotlivě přes 1 m2 do 4 m2 a tl. do 10 mm</t>
  </si>
  <si>
    <t>-187809693</t>
  </si>
  <si>
    <t>https://podminky.urs.cz/item/CS_URS_2025_01/632452411</t>
  </si>
  <si>
    <t>P01+P03+P04+P09</t>
  </si>
  <si>
    <t>632902221</t>
  </si>
  <si>
    <t>Příprava zatvrdlého povrchu betonových mazanin pro cementový potěr spojovacím (adhezním) můstkem</t>
  </si>
  <si>
    <t>720220186</t>
  </si>
  <si>
    <t>https://podminky.urs.cz/item/CS_URS_2025_01/632902221</t>
  </si>
  <si>
    <t>631311135</t>
  </si>
  <si>
    <t>Mazanina z betonu prostého bez zvýšených nároků na prostředí tl. přes 120 do 240 mm tř. C 20/25</t>
  </si>
  <si>
    <t>1316990492</t>
  </si>
  <si>
    <t>https://podminky.urs.cz/item/CS_URS_2025_01/631311135</t>
  </si>
  <si>
    <t>D02*0,15</t>
  </si>
  <si>
    <t>631319023</t>
  </si>
  <si>
    <t>Příplatek k cenám mazanin za úpravu povrchu mazaniny přehlazením s poprášením cementem pro konečnou úpravu, mazanina tl. přes 120 do 240 mm (10 kg/m3)</t>
  </si>
  <si>
    <t>2104297444</t>
  </si>
  <si>
    <t>https://podminky.urs.cz/item/CS_URS_2025_01/631319023</t>
  </si>
  <si>
    <t>1454991390</t>
  </si>
  <si>
    <t>2,359*2 'Přepočtené koeficientem množství</t>
  </si>
  <si>
    <t>442113556</t>
  </si>
  <si>
    <t>"2x KARI 6/100/100"D02*4,44*2*1,10/1000</t>
  </si>
  <si>
    <t>637111113</t>
  </si>
  <si>
    <t>Okapový chodník z kameniva s udusáním a urovnáním povrchu ze štěrkopísku tl. 200 mm</t>
  </si>
  <si>
    <t>-1788352015</t>
  </si>
  <si>
    <t>https://podminky.urs.cz/item/CS_URS_2025_01/637111113</t>
  </si>
  <si>
    <t>637121111</t>
  </si>
  <si>
    <t>Okapový chodník z kameniva s udusáním a urovnáním povrchu z kačírku tl. 100 mm</t>
  </si>
  <si>
    <t>2039645402</t>
  </si>
  <si>
    <t>https://podminky.urs.cz/item/CS_URS_2025_01/637121111</t>
  </si>
  <si>
    <t>195905521</t>
  </si>
  <si>
    <t>"D2"1</t>
  </si>
  <si>
    <t>1098556945</t>
  </si>
  <si>
    <t>2107166702</t>
  </si>
  <si>
    <t>"D8"2</t>
  </si>
  <si>
    <t>"D9"3</t>
  </si>
  <si>
    <t>"D19"1</t>
  </si>
  <si>
    <t>"D20"1</t>
  </si>
  <si>
    <t>-1326297777</t>
  </si>
  <si>
    <t>-629294644</t>
  </si>
  <si>
    <t>"D1"1</t>
  </si>
  <si>
    <t>55331762</t>
  </si>
  <si>
    <t>zárubeň dvoukřídlá ocelová pro zdění s protipožární úpravou tl stěny 110-150mm rozměru 1450/1970, 2100mm</t>
  </si>
  <si>
    <t>1014882124</t>
  </si>
  <si>
    <t>-1397062583</t>
  </si>
  <si>
    <t>"Ost11"1</t>
  </si>
  <si>
    <t>1066760859</t>
  </si>
  <si>
    <t>Doplňující konstrukce a práce pozemních komunikací, letišť a ploch</t>
  </si>
  <si>
    <t>916231213</t>
  </si>
  <si>
    <t>Osazení chodníkového obrubníku betonového se zřízením lože, s vyplněním a zatřením spár cementovou maltou stojatého s boční opěrou z betonu prostého, do lože z betonu prostého</t>
  </si>
  <si>
    <t>-450052240</t>
  </si>
  <si>
    <t>https://podminky.urs.cz/item/CS_URS_2025_01/916231213</t>
  </si>
  <si>
    <t>"dlažba D01"4,20</t>
  </si>
  <si>
    <t>"okapový chodník"77,50</t>
  </si>
  <si>
    <t>59217016</t>
  </si>
  <si>
    <t>obrubník betonový chodníkový 1000x80x250mm</t>
  </si>
  <si>
    <t>-1627368724</t>
  </si>
  <si>
    <t>81,7*1,02 'Přepočtené koeficientem množství</t>
  </si>
  <si>
    <t>1240638751</t>
  </si>
  <si>
    <t>158,68+13,46+4,84+2,03+9,47+11,35</t>
  </si>
  <si>
    <t>20,92+24,03+5,00*3+5,17+5,11*2+4,94</t>
  </si>
  <si>
    <t>4,97+4,40+4,81+1,52</t>
  </si>
  <si>
    <t>11,48+11,20+8,24+3,22+1,44+16,91</t>
  </si>
  <si>
    <t>2,50+3,15+9,25+14,67+6,44+10,20</t>
  </si>
  <si>
    <t>11,52+11,20+8,24+3,22+1,44+16,91+12,38+22,05</t>
  </si>
  <si>
    <t>1,44+3,12+8,93+12,24</t>
  </si>
  <si>
    <t>11,52+11,20+8,24+3,22+1,44+16,91+12,38</t>
  </si>
  <si>
    <t>22,058+1,44+3,12+8,93+12,24</t>
  </si>
  <si>
    <t>2,50+3,15+9,25+14,66</t>
  </si>
  <si>
    <t>415606175</t>
  </si>
  <si>
    <t>"1.PP "</t>
  </si>
  <si>
    <t>"010 - ostění"2*3</t>
  </si>
  <si>
    <t>"011 - det.A"6</t>
  </si>
  <si>
    <t>"131-132"3</t>
  </si>
  <si>
    <t>1604004789</t>
  </si>
  <si>
    <t>1621803775</t>
  </si>
  <si>
    <t>"003"(3,75+1,86+6,26+1,85)*2,69</t>
  </si>
  <si>
    <t>-(0,80*2,00+0,90*2,00)</t>
  </si>
  <si>
    <t>"004"(1,84+3,10)*2,69</t>
  </si>
  <si>
    <t>-0,80*2,00</t>
  </si>
  <si>
    <t>"006"1,80*3,30-0,60*2,00</t>
  </si>
  <si>
    <t>1,80*2,70</t>
  </si>
  <si>
    <t>"008 + 009"(3,53+1,12*2+1,05)*3,30</t>
  </si>
  <si>
    <t>-0,60*2,00*3</t>
  </si>
  <si>
    <t>"026 + 027"(0,94+1,52+1,75+2,46)*2,67</t>
  </si>
  <si>
    <t>-(0,60*2,00+0,80*2,00)</t>
  </si>
  <si>
    <t>"029"(4,21*2+1,20)*2,67</t>
  </si>
  <si>
    <t>-0,90*2,00</t>
  </si>
  <si>
    <t>3*4,15*2,652-0,70*2,00*2</t>
  </si>
  <si>
    <t>11*4,15*2,642</t>
  </si>
  <si>
    <t>-0,60*2,00</t>
  </si>
  <si>
    <t>(1,75+1,55+1,85+1,60+1,70)*2,37-5*0,80*2,00</t>
  </si>
  <si>
    <t>8*4,15*2,602</t>
  </si>
  <si>
    <t>5*1,90*2,37-5*0,80*2,00</t>
  </si>
  <si>
    <t>7354308</t>
  </si>
  <si>
    <t>"003"1,60*2,10*0,25</t>
  </si>
  <si>
    <t>"003"2,25*3,30*0,25</t>
  </si>
  <si>
    <t>-2*0,60*2,00*0,25</t>
  </si>
  <si>
    <t>"120"1,85*0,50*0,40</t>
  </si>
  <si>
    <t>532325209</t>
  </si>
  <si>
    <t>"119"1,85*1,65</t>
  </si>
  <si>
    <t>-1869771873</t>
  </si>
  <si>
    <t>"1.PP - statika - vybourání stropních panelů"</t>
  </si>
  <si>
    <t>"008"3,556*2,28*0,14</t>
  </si>
  <si>
    <t>-374899988</t>
  </si>
  <si>
    <t>745126651</t>
  </si>
  <si>
    <t>0,80*2,00*7</t>
  </si>
  <si>
    <t>0,93*2,22</t>
  </si>
  <si>
    <t>0,60*2,00</t>
  </si>
  <si>
    <t>0,80*2,00*10</t>
  </si>
  <si>
    <t>-600646003</t>
  </si>
  <si>
    <t>1,18*2,12</t>
  </si>
  <si>
    <t>1,80*2,10</t>
  </si>
  <si>
    <t>1,65*2,10</t>
  </si>
  <si>
    <t>971052471</t>
  </si>
  <si>
    <t>Vybourání a prorážení otvorů v železobetonových příčkách a zdech základových nebo nadzákladových, plochy do 0,25 m2, tl. do 750 mm</t>
  </si>
  <si>
    <t>2019283369</t>
  </si>
  <si>
    <t>https://podminky.urs.cz/item/CS_URS_2025_01/971052471</t>
  </si>
  <si>
    <t>"002+003 + 004"6</t>
  </si>
  <si>
    <t>666757574</t>
  </si>
  <si>
    <t>"012"2</t>
  </si>
  <si>
    <t>216835905</t>
  </si>
  <si>
    <t>"010 "1*3,35</t>
  </si>
  <si>
    <t>-1926864699</t>
  </si>
  <si>
    <t>"010 - P12"2*1,71</t>
  </si>
  <si>
    <t>"131-132"3*3,47</t>
  </si>
  <si>
    <t>1601886368</t>
  </si>
  <si>
    <t>-837459320</t>
  </si>
  <si>
    <t>-591559061</t>
  </si>
  <si>
    <t>"008+009" 1,20*1,50</t>
  </si>
  <si>
    <t>"009"(1,20+1,05+1,80+0,30)*1,50</t>
  </si>
  <si>
    <t>"027"2*0,45*1,50</t>
  </si>
  <si>
    <t>Demolice a sanace</t>
  </si>
  <si>
    <t>985131211</t>
  </si>
  <si>
    <t>Očištění ploch stěn, rubu kleneb a podlah tryskání pískem sušeným</t>
  </si>
  <si>
    <t>1280515014</t>
  </si>
  <si>
    <t>https://podminky.urs.cz/item/CS_URS_2025_01/985131211</t>
  </si>
  <si>
    <t>985131311</t>
  </si>
  <si>
    <t>Očištění ploch stěn, rubu kleneb a podlah ruční dočištění ocelovými kartáči</t>
  </si>
  <si>
    <t>-1330254329</t>
  </si>
  <si>
    <t>https://podminky.urs.cz/item/CS_URS_2025_01/985131311</t>
  </si>
  <si>
    <t>985131411</t>
  </si>
  <si>
    <t>Očištění ploch stěn, rubu kleneb a podlah vysušení stlačeným vzduchem</t>
  </si>
  <si>
    <t>-1565075858</t>
  </si>
  <si>
    <t>https://podminky.urs.cz/item/CS_URS_2025_01/985131411</t>
  </si>
  <si>
    <t>2012541838</t>
  </si>
  <si>
    <t>-162928643</t>
  </si>
  <si>
    <t>-1843227372</t>
  </si>
  <si>
    <t>-2050013464</t>
  </si>
  <si>
    <t>160,533*14 'Přepočtené koeficientem množství</t>
  </si>
  <si>
    <t>-1735033664</t>
  </si>
  <si>
    <t>"suť celkem"161,134</t>
  </si>
  <si>
    <t>"recyklace"-138,137</t>
  </si>
  <si>
    <t>"ocel + litina"-(4,770+0,598)</t>
  </si>
  <si>
    <t>"776"-1,323</t>
  </si>
  <si>
    <t>1734171383</t>
  </si>
  <si>
    <t>"776"1,323</t>
  </si>
  <si>
    <t>1162410604</t>
  </si>
  <si>
    <t>"odd.96"116,168</t>
  </si>
  <si>
    <t>"od 96 zárubně"-(4,109+0,456)</t>
  </si>
  <si>
    <t>"771+781"24,496+2,038</t>
  </si>
  <si>
    <t>163650756</t>
  </si>
  <si>
    <t>"od 96 zárubně"4,109+0,456</t>
  </si>
  <si>
    <t>"733"0,203</t>
  </si>
  <si>
    <t>"735"0,002</t>
  </si>
  <si>
    <t>-205642944</t>
  </si>
  <si>
    <t>"735"0,598</t>
  </si>
  <si>
    <t>1186289367</t>
  </si>
  <si>
    <t>-690402921</t>
  </si>
  <si>
    <t>656988251</t>
  </si>
  <si>
    <t>33,583*0,0003 'Přepočtené koeficientem množství</t>
  </si>
  <si>
    <t>1066963073</t>
  </si>
  <si>
    <t>2080711665</t>
  </si>
  <si>
    <t>80,481*0,00034 'Přepočtené koeficientem množství</t>
  </si>
  <si>
    <t>1096870350</t>
  </si>
  <si>
    <t>2*S03</t>
  </si>
  <si>
    <t>1437034726</t>
  </si>
  <si>
    <t>67,166*1,1655 'Přepočtené koeficientem množství</t>
  </si>
  <si>
    <t>-1771631456</t>
  </si>
  <si>
    <t>2*S01</t>
  </si>
  <si>
    <t>-425530972</t>
  </si>
  <si>
    <t>160,962*1,221 'Přepočtené koeficientem množství</t>
  </si>
  <si>
    <t>711491272</t>
  </si>
  <si>
    <t>Provedení doplňků izolace proti vodě textilií na ploše svislé S vrstva ochranná</t>
  </si>
  <si>
    <t>-320318290</t>
  </si>
  <si>
    <t>https://podminky.urs.cz/item/CS_URS_2025_01/711491272</t>
  </si>
  <si>
    <t>-54937271</t>
  </si>
  <si>
    <t>33,583*1,05 'Přepočtené koeficientem množství</t>
  </si>
  <si>
    <t>-608234718</t>
  </si>
  <si>
    <t>-1275468311</t>
  </si>
  <si>
    <t>P06S+P07S</t>
  </si>
  <si>
    <t>985807049</t>
  </si>
  <si>
    <t>144,158*1,05 'Přepočtené koeficientem množství</t>
  </si>
  <si>
    <t>713123112</t>
  </si>
  <si>
    <t>Montáž tepelně izolačního systému základové desky z XPS desek na vodorovné ploše jednovrstvého tloušťky izolace přes 100 do 200 mm</t>
  </si>
  <si>
    <t>-1333864264</t>
  </si>
  <si>
    <t>https://podminky.urs.cz/item/CS_URS_2025_01/713123112</t>
  </si>
  <si>
    <t>-1048008873</t>
  </si>
  <si>
    <t>80,481*1,08 'Přepočtené koeficientem množství</t>
  </si>
  <si>
    <t>648682275</t>
  </si>
  <si>
    <t>1085004018</t>
  </si>
  <si>
    <t>5,087*1,05 'Přepočtené koeficientem množství</t>
  </si>
  <si>
    <t>2003954812</t>
  </si>
  <si>
    <t>63148104</t>
  </si>
  <si>
    <t>deska tepelně izolační minerální univerzální λ=0,038-0,039 tl 100mm</t>
  </si>
  <si>
    <t>-1800133462</t>
  </si>
  <si>
    <t>-1321595630</t>
  </si>
  <si>
    <t>-393224081</t>
  </si>
  <si>
    <t>"029"1</t>
  </si>
  <si>
    <t>612255789</t>
  </si>
  <si>
    <t>"008+009"2</t>
  </si>
  <si>
    <t>"027"1</t>
  </si>
  <si>
    <t>1241881536</t>
  </si>
  <si>
    <t>-1333380844</t>
  </si>
  <si>
    <t>-1259338662</t>
  </si>
  <si>
    <t>1584831595</t>
  </si>
  <si>
    <t>88326129</t>
  </si>
  <si>
    <t>725-R001</t>
  </si>
  <si>
    <t>Demontáž odvodňovacího žlabu</t>
  </si>
  <si>
    <t>-168775218</t>
  </si>
  <si>
    <t>417377987</t>
  </si>
  <si>
    <t>-1965765283</t>
  </si>
  <si>
    <t>850570370</t>
  </si>
  <si>
    <t>"1.PP"9,90</t>
  </si>
  <si>
    <t>"1.NP"8,10</t>
  </si>
  <si>
    <t>"3.NP"13,50</t>
  </si>
  <si>
    <t>735151821</t>
  </si>
  <si>
    <t>Demontáž otopných těles panelových dvouřadých stavební délky do 1500 mm</t>
  </si>
  <si>
    <t>-392939751</t>
  </si>
  <si>
    <t>https://podminky.urs.cz/item/CS_URS_2025_01/735151821</t>
  </si>
  <si>
    <t>"1.PP"24</t>
  </si>
  <si>
    <t>998735122</t>
  </si>
  <si>
    <t>Přesun hmot pro otopná tělesa stanovený z hmotnosti přesunovaného materiálu vodorovná dopravní vzdálenost do 50 m ruční (bez užití mechanizace) v objektech výšky přes 6 do 12 m</t>
  </si>
  <si>
    <t>297559114</t>
  </si>
  <si>
    <t>https://podminky.urs.cz/item/CS_URS_2025_01/998735122</t>
  </si>
  <si>
    <t>1166508342</t>
  </si>
  <si>
    <t>"117"3,30*2,652-0,80*2,10</t>
  </si>
  <si>
    <t>"139/140"3,86*2,652-1,79*2,15</t>
  </si>
  <si>
    <t>"131"(0,22+0,143)*2,40</t>
  </si>
  <si>
    <t>1,575*2,652-0,80*2,10</t>
  </si>
  <si>
    <t>"221"(0,76+0,127)*2,40</t>
  </si>
  <si>
    <t>"222"(1,685+0,525)*2,642-0,80*2,10</t>
  </si>
  <si>
    <t>"225"3,575*2,642-0,80*2,10</t>
  </si>
  <si>
    <t>"317"3,30*2,602-0,80*2,10</t>
  </si>
  <si>
    <t>"321"(0,76+0,127)*2,40</t>
  </si>
  <si>
    <t>"322"(1,685+0,525)*2,642-0,80*2,10</t>
  </si>
  <si>
    <t>"325"3,575*2,602-0,80*2,10</t>
  </si>
  <si>
    <t>"331"(0,22+0,143)*2,40</t>
  </si>
  <si>
    <t>2065019446</t>
  </si>
  <si>
    <t>"118, 119"(2,63+1,98)*2,652-0,70*2,10*2</t>
  </si>
  <si>
    <t>"132"(1,80+2,159)*2,652-0,70*2,10</t>
  </si>
  <si>
    <t>"218, 219"(2,63+1,98)*2,642-0,70*2,10*2</t>
  </si>
  <si>
    <t>"223, 224"2,60*2,642-0,70*2,10*2</t>
  </si>
  <si>
    <t>"318, 319"(2,63+1,98)*2,602-0,70*2,10*2</t>
  </si>
  <si>
    <t>"223, 224"2,60*2,602-0,70*2,10*2</t>
  </si>
  <si>
    <t>"332"(1,80+2,150)*2,602-0,70*2,10</t>
  </si>
  <si>
    <t>607606595</t>
  </si>
  <si>
    <t>"120"(1,70+0,625)*2,652-0,80*2,10</t>
  </si>
  <si>
    <t>"117, 116, 115"(4,12+2,20)*2,652-(0,80*2,10+0,90*2,10)</t>
  </si>
  <si>
    <t>"134"4,12*2,652-0,80*2,10</t>
  </si>
  <si>
    <t>"220"(1,70+0,625)*2,642-0,80*2,10</t>
  </si>
  <si>
    <t>"215, 216"(4,12+2,20)*2,642-(0,80*2,10+0,90*2,10)</t>
  </si>
  <si>
    <t>"221, 226"(4,12+2,20)*2,642-(0,80*2,10+0,90*2,10)</t>
  </si>
  <si>
    <t>"320"(1,70+0,625)*2,602-0,80*2,10</t>
  </si>
  <si>
    <t>"317, 316, 315"(4,12+2,20)*2,602-(0,80*2,10+0,90*2,10)</t>
  </si>
  <si>
    <t>"321, 326"(4,12+2,20)*2,602-(0,80*2,10+0,90*2,10)</t>
  </si>
  <si>
    <t>"334"4,12*2,602-0,80*2,10</t>
  </si>
  <si>
    <t>-1108123764</t>
  </si>
  <si>
    <t>"120"2,42*2,652</t>
  </si>
  <si>
    <t>"118"1,98*2,652</t>
  </si>
  <si>
    <t>"218"1,98*2,642</t>
  </si>
  <si>
    <t>"222"2,435*2,642</t>
  </si>
  <si>
    <t>"224"2*1,96*2,642</t>
  </si>
  <si>
    <t>"318"1,98*2,602</t>
  </si>
  <si>
    <t>"320"2,40*2,602</t>
  </si>
  <si>
    <t>"322"2,55*2,602</t>
  </si>
  <si>
    <t>"324"2*1,98*2,602</t>
  </si>
  <si>
    <t>230969384</t>
  </si>
  <si>
    <t>"140"(1,77+0,50+1,565)*2,652</t>
  </si>
  <si>
    <t>-477224508</t>
  </si>
  <si>
    <t>"118"0,60</t>
  </si>
  <si>
    <t>"120"2,42</t>
  </si>
  <si>
    <t>"132"0,60</t>
  </si>
  <si>
    <t>"134"2,15</t>
  </si>
  <si>
    <t>"218"0,60</t>
  </si>
  <si>
    <t>"220"2,42</t>
  </si>
  <si>
    <t>"222"2,43</t>
  </si>
  <si>
    <t>"224"0,60</t>
  </si>
  <si>
    <t>"318"0,60</t>
  </si>
  <si>
    <t>"320"2,42</t>
  </si>
  <si>
    <t>"322"2,37</t>
  </si>
  <si>
    <t>"324"0,60</t>
  </si>
  <si>
    <t>"332"0,60</t>
  </si>
  <si>
    <t>"334"2,15</t>
  </si>
  <si>
    <t>1389065846</t>
  </si>
  <si>
    <t>55,066+96,80+53,172+62,026</t>
  </si>
  <si>
    <t>-1155197299</t>
  </si>
  <si>
    <t>"005"1,87*1,20</t>
  </si>
  <si>
    <t>"008"0,92*1,20</t>
  </si>
  <si>
    <t>"119"0,90*1,20</t>
  </si>
  <si>
    <t>"132"0,70*1,20</t>
  </si>
  <si>
    <t>"219"0,90*1,20</t>
  </si>
  <si>
    <t>"223"0,90*1,20</t>
  </si>
  <si>
    <t>"319"0,90*1,20</t>
  </si>
  <si>
    <t>"323"0,90*1,20</t>
  </si>
  <si>
    <t>"332"0,70*1,20</t>
  </si>
  <si>
    <t>-401337656</t>
  </si>
  <si>
    <t>"115"(0,785+0,40)*2,652</t>
  </si>
  <si>
    <t>"134"(0,665+0,285)*2,652</t>
  </si>
  <si>
    <t>"215"(0,80+0,40)*2,642</t>
  </si>
  <si>
    <t>"315"(0,805+0,40)*2,602</t>
  </si>
  <si>
    <t>"334"(0,665+0,285)*2,602</t>
  </si>
  <si>
    <t>-90253655</t>
  </si>
  <si>
    <t>"119"0,90*2,652</t>
  </si>
  <si>
    <t>"132"(0,75+0,25)*2,652</t>
  </si>
  <si>
    <t>"219"0,90*2,642</t>
  </si>
  <si>
    <t>"223"0,90*2,642</t>
  </si>
  <si>
    <t>"219"0,90*2,602</t>
  </si>
  <si>
    <t>"223"0,90*2,602</t>
  </si>
  <si>
    <t>55283103</t>
  </si>
  <si>
    <t>"PŘ/01"</t>
  </si>
  <si>
    <t>"140"2,455*2,652</t>
  </si>
  <si>
    <t>"120"4,12*2,652</t>
  </si>
  <si>
    <t>"226"4,12*2,642</t>
  </si>
  <si>
    <t>"326"4,12*2,602</t>
  </si>
  <si>
    <t>975878308</t>
  </si>
  <si>
    <t>10,428+14,439+14,476+39,042</t>
  </si>
  <si>
    <t>233954078</t>
  </si>
  <si>
    <t>763131541</t>
  </si>
  <si>
    <t>Podhled ze sádrokartonových desek jednovrstvá zavěšená spodní konstrukce z ocelových profilů CD, UD dvojitě opláštěná deskami protipožárními DF, tl. 2 x 12,5 mm, bez izolace, EI 45</t>
  </si>
  <si>
    <t>-474976620</t>
  </si>
  <si>
    <t>https://podminky.urs.cz/item/CS_URS_2025_01/763131541</t>
  </si>
  <si>
    <t>-626338270</t>
  </si>
  <si>
    <t>"O23"12</t>
  </si>
  <si>
    <t>199445616</t>
  </si>
  <si>
    <t>763-P003</t>
  </si>
  <si>
    <t>Podhled ze sádrokartonových desek jednovrstvá zavěšená spodní konstrukce z ocelových profilů CD, UD jednoduše opláštěná deskou akustickou, tl. 12,5 mm, s izolací tl.160mm</t>
  </si>
  <si>
    <t>-700927320</t>
  </si>
  <si>
    <t>Poznámka k položce:_x000D_
desky CLEANEO, tl. 12,5 mm, izolace  tl. 160 mm</t>
  </si>
  <si>
    <t>763-P005</t>
  </si>
  <si>
    <t>Podhled ze sádrokartonových desek jednovrstvá zavěšená spodní konstrukce z ocelových profilů CD, UD jednoduše opláštěná deskou akustickou, tl. 12,5 mm, s izolací tl.50mm</t>
  </si>
  <si>
    <t>664836317</t>
  </si>
  <si>
    <t>Poznámka k položce:_x000D_
desky CLEANEO, tl. 12,5 mm, izolace Akustik Board tl. 50 mm</t>
  </si>
  <si>
    <t>1378803722</t>
  </si>
  <si>
    <t>9,47+6,606+162,274</t>
  </si>
  <si>
    <t>-1362673545</t>
  </si>
  <si>
    <t>"D2"2</t>
  </si>
  <si>
    <t>-1356262714</t>
  </si>
  <si>
    <t>1082676503</t>
  </si>
  <si>
    <t>"D5"2</t>
  </si>
  <si>
    <t>"D6"1</t>
  </si>
  <si>
    <t>55331589</t>
  </si>
  <si>
    <t>zárubeň jednokřídlá ocelová pro sádrokartonové příčky tl stěny 75-100mm rozměru 700/1970, 2100mm</t>
  </si>
  <si>
    <t>-624963413</t>
  </si>
  <si>
    <t>-1611926178</t>
  </si>
  <si>
    <t>"D13"1</t>
  </si>
  <si>
    <t>55331594</t>
  </si>
  <si>
    <t>zárubeň jednokřídlá ocelová pro sádrokartonové příčky tl stěny 110-150mm rozměru 700/1970, 2100mm</t>
  </si>
  <si>
    <t>1922589971</t>
  </si>
  <si>
    <t>-1414007261</t>
  </si>
  <si>
    <t>763411111</t>
  </si>
  <si>
    <t>Sanitární příčky vhodné do mokrého prostředí dělící z dřevotřískových desek s HPL-laminátem tl. 19,6 mm</t>
  </si>
  <si>
    <t>812079123</t>
  </si>
  <si>
    <t>https://podminky.urs.cz/item/CS_URS_2025_01/763411111</t>
  </si>
  <si>
    <t>"0/08"(1,18+1,87-2*0,80)*2,00</t>
  </si>
  <si>
    <t>"0/09"(1,625-0,80)*2,00</t>
  </si>
  <si>
    <t>763411121</t>
  </si>
  <si>
    <t>Sanitární příčky vhodné do mokrého prostředí dveře vnitřní do sanitárních příček šířky do 800 mm, výšky do 2 000 mm z dřevotřískových desek s HPL-laminátem včetně nerezového kování tl. 19,6 mm</t>
  </si>
  <si>
    <t>662292804</t>
  </si>
  <si>
    <t>https://podminky.urs.cz/item/CS_URS_2025_01/763411121</t>
  </si>
  <si>
    <t>"0/08"2</t>
  </si>
  <si>
    <t>"0/09"1</t>
  </si>
  <si>
    <t>1313687304</t>
  </si>
  <si>
    <t>571049761</t>
  </si>
  <si>
    <t>"D2"3</t>
  </si>
  <si>
    <t>61162026</t>
  </si>
  <si>
    <t>dveře jednokřídlé dřevotřískové povrch fóliový plné 800x1970-2100mm</t>
  </si>
  <si>
    <t>-54378340</t>
  </si>
  <si>
    <t>-91678228</t>
  </si>
  <si>
    <t>61162025</t>
  </si>
  <si>
    <t>dveře jednokřídlé dřevotřískové povrch fóliový plné 700x1970-2100mm</t>
  </si>
  <si>
    <t>465663456</t>
  </si>
  <si>
    <t>1323359008</t>
  </si>
  <si>
    <t>61162037</t>
  </si>
  <si>
    <t>dveře jednokřídlé dřevotřískové protipožární EI (EW) 30 D3 povrch fóliový plné 700x1970-2100mm</t>
  </si>
  <si>
    <t>-1079918211</t>
  </si>
  <si>
    <t>-92701980</t>
  </si>
  <si>
    <t>1787204934</t>
  </si>
  <si>
    <t>-2076435404</t>
  </si>
  <si>
    <t>61161055</t>
  </si>
  <si>
    <t>dveře dvoukřídlé dřevotřískové protipožární EI (EW) 30 D3 povrch lakovaný plné 1450x1970-2100mm</t>
  </si>
  <si>
    <t>293637822</t>
  </si>
  <si>
    <t>302606570</t>
  </si>
  <si>
    <t>"D15"12</t>
  </si>
  <si>
    <t>-1563325025</t>
  </si>
  <si>
    <t>593989753</t>
  </si>
  <si>
    <t>"D17"19</t>
  </si>
  <si>
    <t>-309197496</t>
  </si>
  <si>
    <t>-1971495182</t>
  </si>
  <si>
    <t>-504106282</t>
  </si>
  <si>
    <t>736407843</t>
  </si>
  <si>
    <t>1132528671</t>
  </si>
  <si>
    <t>-1669547336</t>
  </si>
  <si>
    <t>2042152102</t>
  </si>
  <si>
    <t>-1488274853</t>
  </si>
  <si>
    <t>802928742</t>
  </si>
  <si>
    <t>-1003878053</t>
  </si>
  <si>
    <t>1191991368</t>
  </si>
  <si>
    <t>766660733</t>
  </si>
  <si>
    <t>Montáž dveřních doplňků dveřního kování bezpečnostního štítku s klikou</t>
  </si>
  <si>
    <t>-919675352</t>
  </si>
  <si>
    <t>https://podminky.urs.cz/item/CS_URS_2025_01/766660733</t>
  </si>
  <si>
    <t>54914131</t>
  </si>
  <si>
    <t>dveřní kování bezpečnostní RC3 klika/klika lakovaný nerez</t>
  </si>
  <si>
    <t>-1517615273</t>
  </si>
  <si>
    <t>-1063566525</t>
  </si>
  <si>
    <t>407073676</t>
  </si>
  <si>
    <t>-293760692</t>
  </si>
  <si>
    <t>-573863866</t>
  </si>
  <si>
    <t>-1152251159</t>
  </si>
  <si>
    <t>"D17"19"</t>
  </si>
  <si>
    <t>59593382</t>
  </si>
  <si>
    <t>-94745299</t>
  </si>
  <si>
    <t>-1650055118</t>
  </si>
  <si>
    <t>1266086367</t>
  </si>
  <si>
    <t>"O1"1,50*9</t>
  </si>
  <si>
    <t>"O2"1,50*1</t>
  </si>
  <si>
    <t>"O3"1,18*2</t>
  </si>
  <si>
    <t>"O4"0,87*3</t>
  </si>
  <si>
    <t>"O5"1,50*3</t>
  </si>
  <si>
    <t>"O7"1,50*1</t>
  </si>
  <si>
    <t>1816478455</t>
  </si>
  <si>
    <t>1412669104</t>
  </si>
  <si>
    <t>"O1"9</t>
  </si>
  <si>
    <t>"O2"1</t>
  </si>
  <si>
    <t>"O3"2</t>
  </si>
  <si>
    <t>"O4"3</t>
  </si>
  <si>
    <t>"O5"3</t>
  </si>
  <si>
    <t>"O7"1</t>
  </si>
  <si>
    <t>19,00*2</t>
  </si>
  <si>
    <t>766-D26</t>
  </si>
  <si>
    <t xml:space="preserve">Modulární interiérová rámová prosklená příčka s integrovanými plnými dvěřmi,_x000D_
obvodové dýhované profily, jednoduché zasklení 	přírodní dřevo_x000D_
klika - koule, materiál broušená nerez, bezpečnostní vložka_x000D_
1790/2150mm_x000D_
</t>
  </si>
  <si>
    <t>880393959</t>
  </si>
  <si>
    <t>867018483</t>
  </si>
  <si>
    <t>767646411</t>
  </si>
  <si>
    <t>Montáž revizních dveří a dvířek hliníkových, ocelových nebo plastových s rámem jednokřídlových, plochy do 0,5 m2</t>
  </si>
  <si>
    <t>-269593668</t>
  </si>
  <si>
    <t>https://podminky.urs.cz/item/CS_URS_2025_01/767646411</t>
  </si>
  <si>
    <t>"O14"0,30*0,30*1</t>
  </si>
  <si>
    <t>553-O14</t>
  </si>
  <si>
    <t>revizní dvířka do zděné stěny (přístup k vodoměru), plechové víko, otevírání klička, EW 15DP2 300/300</t>
  </si>
  <si>
    <t>303825747</t>
  </si>
  <si>
    <t>-614566026</t>
  </si>
  <si>
    <t>"1.PP - statika +25%prořez "</t>
  </si>
  <si>
    <t>"010 plech  220/360/15mm"37,30*1,25</t>
  </si>
  <si>
    <t>13611238</t>
  </si>
  <si>
    <t>plech ocelový hladký jakost S235JR tl 15mm tabule</t>
  </si>
  <si>
    <t>-1437842624</t>
  </si>
  <si>
    <t>46,625*0,001 'Přepočtené koeficientem množství</t>
  </si>
  <si>
    <t>-584961355</t>
  </si>
  <si>
    <t>"010 plech  120/250/20mm"4,71*1,25</t>
  </si>
  <si>
    <t>36543740</t>
  </si>
  <si>
    <t>-1787754376</t>
  </si>
  <si>
    <t>"131-132  plech 120/400/20"7,54*1,25</t>
  </si>
  <si>
    <t>677918075</t>
  </si>
  <si>
    <t>9,425*0,001 'Přepočtené koeficientem množství</t>
  </si>
  <si>
    <t>-881907163</t>
  </si>
  <si>
    <t>"statika +25%prořez "</t>
  </si>
  <si>
    <t>"010 plech  200/350/20mm"10,99</t>
  </si>
  <si>
    <t>"131-132  plech 200/400/20"12,26</t>
  </si>
  <si>
    <t>23,25*1,25</t>
  </si>
  <si>
    <t>855247539</t>
  </si>
  <si>
    <t>29,063*0,001 'Přepočtené koeficientem množství</t>
  </si>
  <si>
    <t>-897949611</t>
  </si>
  <si>
    <t>"010  zesílení ostění jackl  250/100/8"195,20*1,25</t>
  </si>
  <si>
    <t>14550R001</t>
  </si>
  <si>
    <t>profil ocelový svařovaný jakost S355 průřez obdelníkový 250x100x8mm</t>
  </si>
  <si>
    <t>468601903</t>
  </si>
  <si>
    <t>244*0,001 'Přepočtené koeficientem množství</t>
  </si>
  <si>
    <t>67295703</t>
  </si>
  <si>
    <t>"131-132"134,40*1,25</t>
  </si>
  <si>
    <t>-1963122481</t>
  </si>
  <si>
    <t>767-R001</t>
  </si>
  <si>
    <t>D+M sklepní koje - dveře 800/2000mm - 1.PP</t>
  </si>
  <si>
    <t>2053833819</t>
  </si>
  <si>
    <t>767-R002</t>
  </si>
  <si>
    <t>D+M - sklepní kóje - pevná část - 1.PP</t>
  </si>
  <si>
    <t>-1382188570</t>
  </si>
  <si>
    <t>(2,855*8+16,05)*2,67</t>
  </si>
  <si>
    <t>-0,80*2,00*9</t>
  </si>
  <si>
    <t>1356283963</t>
  </si>
  <si>
    <t>"Z 5 zábradlí na opěrné stěně"13,60</t>
  </si>
  <si>
    <t>553-Z5</t>
  </si>
  <si>
    <t>Z 5  - zábradlí na opěrné stěně - specifikace PD</t>
  </si>
  <si>
    <t>-1393983427</t>
  </si>
  <si>
    <t>431509411</t>
  </si>
  <si>
    <t>"Z 6 zábradlí u vstupu do kotelny"9,10</t>
  </si>
  <si>
    <t>553-Z6</t>
  </si>
  <si>
    <t>Z 6 - zábradlí u vstupu do kotelny - viz. specifikace PD</t>
  </si>
  <si>
    <t>1873550762</t>
  </si>
  <si>
    <t>998767312</t>
  </si>
  <si>
    <t>Přesun hmot pro zámečnické konstrukce stanovený procentní sazbou (%) z ceny vodorovná dopravní vzdálenost do 50 m ruční (bez užití mechanizace) v objektech výšky přes 6 do 12 m</t>
  </si>
  <si>
    <t>318530779</t>
  </si>
  <si>
    <t>https://podminky.urs.cz/item/CS_URS_2025_01/998767312</t>
  </si>
  <si>
    <t>-136327436</t>
  </si>
  <si>
    <t>P03+P04+P06+P07+P09</t>
  </si>
  <si>
    <t>2035903099</t>
  </si>
  <si>
    <t>225724215</t>
  </si>
  <si>
    <t>-92867964</t>
  </si>
  <si>
    <t>771274113</t>
  </si>
  <si>
    <t>Montáž obkladů schodišť z dlaždic keramických lepených cementovým flexibilním lepidlem stupnic hladkých, šířky přes 250 do 300 mm</t>
  </si>
  <si>
    <t>1034138754</t>
  </si>
  <si>
    <t>https://podminky.urs.cz/item/CS_URS_2025_01/771274113</t>
  </si>
  <si>
    <t>"006"4*1,76</t>
  </si>
  <si>
    <t>771274231</t>
  </si>
  <si>
    <t>Montáž obkladů schodišť z dlaždic keramických lepených cementovým flexibilním lepidlem podstupnic hladkých, výšky do 150 mm</t>
  </si>
  <si>
    <t>-1097333383</t>
  </si>
  <si>
    <t>https://podminky.urs.cz/item/CS_URS_2025_01/771274231</t>
  </si>
  <si>
    <t>-1076837786</t>
  </si>
  <si>
    <t>"006"4*1,76*(0,30+0,145)</t>
  </si>
  <si>
    <t>3,133*1,1 'Přepočtené koeficientem množství</t>
  </si>
  <si>
    <t>-1236745022</t>
  </si>
  <si>
    <t>P04S+P06S+P09S</t>
  </si>
  <si>
    <t>-1245851247</t>
  </si>
  <si>
    <t>149,118*1,1 'Přepočtené koeficientem množství</t>
  </si>
  <si>
    <t>1306470308</t>
  </si>
  <si>
    <t>"006"4*(0,30+0,145)*2</t>
  </si>
  <si>
    <t>-1663132230</t>
  </si>
  <si>
    <t>3,56*1,1 'Přepočtené koeficientem množství</t>
  </si>
  <si>
    <t>-1586553104</t>
  </si>
  <si>
    <t>1405851174</t>
  </si>
  <si>
    <t>225,69*1,1 'Přepočtené koeficientem množství</t>
  </si>
  <si>
    <t>-187278118</t>
  </si>
  <si>
    <t>P03+P07</t>
  </si>
  <si>
    <t>-321612289</t>
  </si>
  <si>
    <t>P03S+P04S+P06S+P07S+P09S</t>
  </si>
  <si>
    <t>-449534961</t>
  </si>
  <si>
    <t>-2117925144</t>
  </si>
  <si>
    <t>P06+P07</t>
  </si>
  <si>
    <t>2062637311</t>
  </si>
  <si>
    <t>"005"4*2*0,20 +2*1,80</t>
  </si>
  <si>
    <t>"006"4</t>
  </si>
  <si>
    <t>"007"4</t>
  </si>
  <si>
    <t>"008"(4*2+6)*0,20+3*1,80</t>
  </si>
  <si>
    <t>"010"4</t>
  </si>
  <si>
    <t>"118, 119"4*0,20+2*0,20+2*2,10</t>
  </si>
  <si>
    <t>"132"6*0,20+2*2,10</t>
  </si>
  <si>
    <t>"218, 219"4*0,20+2*0,20+2*2,10</t>
  </si>
  <si>
    <t>"223, 224"4*0,20+2*0,20+2*2,10</t>
  </si>
  <si>
    <t>"318, 319"4*0,20+2*0,20+2*2,10</t>
  </si>
  <si>
    <t>"323, 324"4*0,20+2*0,20+2*2,10</t>
  </si>
  <si>
    <t>"332"6*0,20+2*2,10</t>
  </si>
  <si>
    <t>1705876195</t>
  </si>
  <si>
    <t>"1.PP - P03"</t>
  </si>
  <si>
    <t>"005"4*2</t>
  </si>
  <si>
    <t>"008"4*2+5</t>
  </si>
  <si>
    <t>"118, 119"4+4</t>
  </si>
  <si>
    <t>"132"6</t>
  </si>
  <si>
    <t>"218, 219"4+4</t>
  </si>
  <si>
    <t>"223, 224"4+4</t>
  </si>
  <si>
    <t>"318, 319"4+4</t>
  </si>
  <si>
    <t>"323, 324"4+4</t>
  </si>
  <si>
    <t>"332"6</t>
  </si>
  <si>
    <t>-847522864</t>
  </si>
  <si>
    <t>"008"1</t>
  </si>
  <si>
    <t>"132"2</t>
  </si>
  <si>
    <t>"332"2</t>
  </si>
  <si>
    <t>-1721914940</t>
  </si>
  <si>
    <t>P03S+P07S</t>
  </si>
  <si>
    <t>530324521</t>
  </si>
  <si>
    <t>-2139585364</t>
  </si>
  <si>
    <t>"001"(4,49+4,45+0,73+0,53)*2-0,80</t>
  </si>
  <si>
    <t>"002"(4,49+6,37+0,73*2+0,53)*2-(0,80+0,90)</t>
  </si>
  <si>
    <t>"003"(10,30+10,90)*2-(0,80*2+0,90+1,77)</t>
  </si>
  <si>
    <t>4*(0,63+0,47)*2</t>
  </si>
  <si>
    <t>"004"(3,65+2,15)*2-0,80</t>
  </si>
  <si>
    <t>"005"(3,45+4,15)*2-0,80*2</t>
  </si>
  <si>
    <t>"006"(2,50+1,80)*2-(0,80*2+0,60)</t>
  </si>
  <si>
    <t>"007"(1,50+1,80)*2-0,60</t>
  </si>
  <si>
    <t>"008"(3,55+1,10)*2-0,60*3</t>
  </si>
  <si>
    <t>"009"(3,55+1,05)*2-0,60*3</t>
  </si>
  <si>
    <t>"010"(3,40+4,12)*2-(0,60*2+0,80+1,77)</t>
  </si>
  <si>
    <t>"024"(1,73+20,245)*2-(0,80*4+1,45+1,30*2)</t>
  </si>
  <si>
    <t>"026-030"(4,20+16,00)*2-0,80*2</t>
  </si>
  <si>
    <t>"031"(4,095+6,00+0,24+0,42+0,40)*2-0,80*2</t>
  </si>
  <si>
    <t>-1622423562</t>
  </si>
  <si>
    <t>"001-010"19,21+27,66+103,73+7,82+14,19+4,96+2,75+3,13+4,94+13,58</t>
  </si>
  <si>
    <t>"024"36,76</t>
  </si>
  <si>
    <t>"026 - 030"3,53+1,47+18,21+21,56+11,85</t>
  </si>
  <si>
    <t>-795159993</t>
  </si>
  <si>
    <t>609849483</t>
  </si>
  <si>
    <t>"051"14</t>
  </si>
  <si>
    <t>-1551324891</t>
  </si>
  <si>
    <t>2047597103</t>
  </si>
  <si>
    <t>1650220934</t>
  </si>
  <si>
    <t>-1016534388</t>
  </si>
  <si>
    <t>721333791</t>
  </si>
  <si>
    <t>255,242*1,08 'Přepočtené koeficientem množství</t>
  </si>
  <si>
    <t>-1868488829</t>
  </si>
  <si>
    <t>1197439753</t>
  </si>
  <si>
    <t>243,32*1,08 'Přepočtené koeficientem množství</t>
  </si>
  <si>
    <t>-88298027</t>
  </si>
  <si>
    <t>-575280087</t>
  </si>
  <si>
    <t>1180876108</t>
  </si>
  <si>
    <t>279</t>
  </si>
  <si>
    <t>1544006245</t>
  </si>
  <si>
    <t>-1512428688</t>
  </si>
  <si>
    <t>281</t>
  </si>
  <si>
    <t>-130501164</t>
  </si>
  <si>
    <t>-2103103763</t>
  </si>
  <si>
    <t>283</t>
  </si>
  <si>
    <t>-751865039</t>
  </si>
  <si>
    <t>158,68*1,1 'Přepočtené koeficientem množství</t>
  </si>
  <si>
    <t>284</t>
  </si>
  <si>
    <t>1749692064</t>
  </si>
  <si>
    <t>P01/2</t>
  </si>
  <si>
    <t>285</t>
  </si>
  <si>
    <t>-1490748354</t>
  </si>
  <si>
    <t>286</t>
  </si>
  <si>
    <t>-399626010</t>
  </si>
  <si>
    <t>69,336*1,02 'Přepočtené koeficientem množství</t>
  </si>
  <si>
    <t>287</t>
  </si>
  <si>
    <t>-1267699839</t>
  </si>
  <si>
    <t>288</t>
  </si>
  <si>
    <t>1581911502</t>
  </si>
  <si>
    <t>"108 až 110"16,63+15,06+30,97</t>
  </si>
  <si>
    <t>"116, 117"15,11+15,03</t>
  </si>
  <si>
    <t>"208 až 215"16,63+15,06+15,43+15,13+15,32+30,89+15,15+18,14</t>
  </si>
  <si>
    <t>"308 až 315"16,63+15,06+15,43+15,13+15,32+30,89+15,15+18,14</t>
  </si>
  <si>
    <t>"318 až 319"15,36+15,11</t>
  </si>
  <si>
    <t>289</t>
  </si>
  <si>
    <t>-1173246802</t>
  </si>
  <si>
    <t>290</t>
  </si>
  <si>
    <t>-1307684148</t>
  </si>
  <si>
    <t>291</t>
  </si>
  <si>
    <t>-659053781</t>
  </si>
  <si>
    <t>KO1PP+KON</t>
  </si>
  <si>
    <t>292</t>
  </si>
  <si>
    <t>-1216702441</t>
  </si>
  <si>
    <t>293</t>
  </si>
  <si>
    <t>-2129543613</t>
  </si>
  <si>
    <t>P01S*0,20</t>
  </si>
  <si>
    <t>"za sprchou"</t>
  </si>
  <si>
    <t>"005"(0,95*2+2,10)*(2,10-0,20)</t>
  </si>
  <si>
    <t>"008"0,80*3*(2,10-0,20)</t>
  </si>
  <si>
    <t>"118"(1,625+1,98)*2*0,20-0,70*0,20</t>
  </si>
  <si>
    <t>"za vanou"(2*0,70+1,625)*(2,10-0,20)</t>
  </si>
  <si>
    <t>"119"(0,90+1,60)*2*0,20-0,70*0,20</t>
  </si>
  <si>
    <t>"132"(1,819+2,03)*2*0,20-0,70*0,20</t>
  </si>
  <si>
    <t>"za sprchou"2*0,90*(2,10-0,20)</t>
  </si>
  <si>
    <t>"218"(1,625+1,98)*2*0,20-0,70*0,20</t>
  </si>
  <si>
    <t>"219"(0,90+1,60)*2*2,10-0,70*2,10</t>
  </si>
  <si>
    <t>"223"(0,90+1,60)*2*0,20-0,70*0,20</t>
  </si>
  <si>
    <t>"224"(1,5755+1,98)*2*0,20-0,70*0,20</t>
  </si>
  <si>
    <t>"za vanou"(2*0,70+1,575)*(2,10-0,20)</t>
  </si>
  <si>
    <t>"318"(1,625+1,98)*2*0,20-0,70*0,20</t>
  </si>
  <si>
    <t>"319"(0,90+1,60)*2*0,20-0,70*0,20</t>
  </si>
  <si>
    <t>"323"(0,90+1,60)*2*0,20-0,70*0,20</t>
  </si>
  <si>
    <t>"324"(1,575+1,98)*2*0,20-0,70*0,20</t>
  </si>
  <si>
    <t>"332"(2,013+1,827)*2*0,20-0,70*0,20</t>
  </si>
  <si>
    <t>294</t>
  </si>
  <si>
    <t>1590971989</t>
  </si>
  <si>
    <t>"odhad"25,00</t>
  </si>
  <si>
    <t>295</t>
  </si>
  <si>
    <t>-450826280</t>
  </si>
  <si>
    <t>296</t>
  </si>
  <si>
    <t>-774220341</t>
  </si>
  <si>
    <t>252,568*1,15 'Přepočtené koeficientem množství</t>
  </si>
  <si>
    <t>297</t>
  </si>
  <si>
    <t>2110725885</t>
  </si>
  <si>
    <t>"005"1,47+2*0,83</t>
  </si>
  <si>
    <t>"008"2,00</t>
  </si>
  <si>
    <t>"118, 119"1,625+0,90</t>
  </si>
  <si>
    <t>"132"0,90+2,10</t>
  </si>
  <si>
    <t>"218, 219"1,625+0,90</t>
  </si>
  <si>
    <t>"223, 224"0,90+1,575</t>
  </si>
  <si>
    <t>"318, 319"1,625+0,90</t>
  </si>
  <si>
    <t>"323, 324"0,90+1,575</t>
  </si>
  <si>
    <t>"3132"0,90+2,10</t>
  </si>
  <si>
    <t>298</t>
  </si>
  <si>
    <t>-702865222</t>
  </si>
  <si>
    <t>23,655*1,05 'Přepočtené koeficientem množství</t>
  </si>
  <si>
    <t>299</t>
  </si>
  <si>
    <t>686188547</t>
  </si>
  <si>
    <t>300</t>
  </si>
  <si>
    <t>357019245</t>
  </si>
  <si>
    <t>301</t>
  </si>
  <si>
    <t>-388365590</t>
  </si>
  <si>
    <t>STR1PP+ST1PP</t>
  </si>
  <si>
    <t>"1 až 3.NP"</t>
  </si>
  <si>
    <t>1057,461*0,10</t>
  </si>
  <si>
    <t>302</t>
  </si>
  <si>
    <t>783901453</t>
  </si>
  <si>
    <t>Příprava podkladu betonových podlah před provedením nátěru vysátím</t>
  </si>
  <si>
    <t>-2004403227</t>
  </si>
  <si>
    <t>https://podminky.urs.cz/item/CS_URS_2025_01/783901453</t>
  </si>
  <si>
    <t>303</t>
  </si>
  <si>
    <t>783-R001</t>
  </si>
  <si>
    <t>Penetrační nátěr betonových podlah hladkých (z pohledového nebo gletovaného betonu, stěrky apod.) xypex</t>
  </si>
  <si>
    <t>88125724</t>
  </si>
  <si>
    <t>304</t>
  </si>
  <si>
    <t>783-R002</t>
  </si>
  <si>
    <t>Krycí (uzavírací) nátěr betonových podlah dvojnásobný xypex</t>
  </si>
  <si>
    <t>-960656953</t>
  </si>
  <si>
    <t>305</t>
  </si>
  <si>
    <t>1652689468</t>
  </si>
  <si>
    <t>"1.PP nové omítky - štuk"56,661</t>
  </si>
  <si>
    <t>MALBA+P001+P002+P003+P005</t>
  </si>
  <si>
    <t>306</t>
  </si>
  <si>
    <t>1280241864</t>
  </si>
  <si>
    <t>307</t>
  </si>
  <si>
    <t>-521971561</t>
  </si>
  <si>
    <t>308</t>
  </si>
  <si>
    <t>-303822147</t>
  </si>
  <si>
    <t>309</t>
  </si>
  <si>
    <t>-334907751</t>
  </si>
  <si>
    <t>649,458*1,05 'Přepočtené koeficientem množství</t>
  </si>
  <si>
    <t>310</t>
  </si>
  <si>
    <t>-2001114847</t>
  </si>
  <si>
    <t>311</t>
  </si>
  <si>
    <t>-2082681429</t>
  </si>
  <si>
    <t>312</t>
  </si>
  <si>
    <t>1122805383</t>
  </si>
  <si>
    <t>313</t>
  </si>
  <si>
    <t>-1571886351</t>
  </si>
  <si>
    <t>STŘEŠNÍ PLÁŠŤ - hlavní plocha - Požární odolnost B ROOF (t3)</t>
  </si>
  <si>
    <t>102,95</t>
  </si>
  <si>
    <t>STŘEŠNÍ PLÁŠŤ - korunní římsa</t>
  </si>
  <si>
    <t>8,467</t>
  </si>
  <si>
    <t>1652591277</t>
  </si>
  <si>
    <t>-1124697241</t>
  </si>
  <si>
    <t>1798600036</t>
  </si>
  <si>
    <t>1505989913</t>
  </si>
  <si>
    <t>0,53*14 'Přepočtené koeficientem množství</t>
  </si>
  <si>
    <t>-714870429</t>
  </si>
  <si>
    <t>"odíl 712 "0,223</t>
  </si>
  <si>
    <t>1045562300</t>
  </si>
  <si>
    <t>"oddíl.764"0,307</t>
  </si>
  <si>
    <t>-1019675916</t>
  </si>
  <si>
    <t>-907258407</t>
  </si>
  <si>
    <t>R01+R04</t>
  </si>
  <si>
    <t>1171168625</t>
  </si>
  <si>
    <t>"O 28"6</t>
  </si>
  <si>
    <t>1601079989</t>
  </si>
  <si>
    <t>1072478268</t>
  </si>
  <si>
    <t>"K 4"47,00</t>
  </si>
  <si>
    <t>928876441</t>
  </si>
  <si>
    <t>"K 5"47,00</t>
  </si>
  <si>
    <t>-1822314396</t>
  </si>
  <si>
    <t>R04*0,80</t>
  </si>
  <si>
    <t>-1749596583</t>
  </si>
  <si>
    <t>6,774*1,1655 'Přepočtené koeficientem množství</t>
  </si>
  <si>
    <t>194677257</t>
  </si>
  <si>
    <t>R04*0,10</t>
  </si>
  <si>
    <t>-1056825245</t>
  </si>
  <si>
    <t>0,847*1,1655 'Přepočtené koeficientem množství</t>
  </si>
  <si>
    <t>1102672744</t>
  </si>
  <si>
    <t>1174640046</t>
  </si>
  <si>
    <t>-962908375</t>
  </si>
  <si>
    <t>R01*0,80</t>
  </si>
  <si>
    <t>228526081</t>
  </si>
  <si>
    <t>82,36*1,1655 'Přepočtené koeficientem množství</t>
  </si>
  <si>
    <t>-1883513209</t>
  </si>
  <si>
    <t>R01*0,10</t>
  </si>
  <si>
    <t>740373148</t>
  </si>
  <si>
    <t>10,295*1,1655 'Přepočtené koeficientem množství</t>
  </si>
  <si>
    <t>1909089569</t>
  </si>
  <si>
    <t>1243234588</t>
  </si>
  <si>
    <t>-846407815</t>
  </si>
  <si>
    <t>-1406606913</t>
  </si>
  <si>
    <t>111,417*1,155 'Přepočtené koeficientem množství</t>
  </si>
  <si>
    <t>-975602621</t>
  </si>
  <si>
    <t>373779827</t>
  </si>
  <si>
    <t>"R04"(5,34+17,60+1,25)*0,31</t>
  </si>
  <si>
    <t>-1320675039</t>
  </si>
  <si>
    <t>7,499*1,05 'Přepočtené koeficientem množství</t>
  </si>
  <si>
    <t>1985098151</t>
  </si>
  <si>
    <t>1484560235</t>
  </si>
  <si>
    <t>8,467*1,05 'Přepočtené koeficientem množství</t>
  </si>
  <si>
    <t>1808269625</t>
  </si>
  <si>
    <t>-1834998914</t>
  </si>
  <si>
    <t>102,95*1,05 'Přepočtené koeficientem množství</t>
  </si>
  <si>
    <t>1377265569</t>
  </si>
  <si>
    <t>1604930297</t>
  </si>
  <si>
    <t>-433733090</t>
  </si>
  <si>
    <t>2017165157</t>
  </si>
  <si>
    <t>248724559</t>
  </si>
  <si>
    <t>-1676957004</t>
  </si>
  <si>
    <t>"K 7 - rš.150-280mm"47,00</t>
  </si>
  <si>
    <t>-1731622575</t>
  </si>
  <si>
    <t>"K 3"47,00</t>
  </si>
  <si>
    <t>2118559971</t>
  </si>
  <si>
    <t>"K 6"47,00</t>
  </si>
  <si>
    <t>170570827</t>
  </si>
  <si>
    <t>-1612228138</t>
  </si>
  <si>
    <t>1113039368</t>
  </si>
  <si>
    <t>"O 26"6</t>
  </si>
  <si>
    <t>953713236</t>
  </si>
  <si>
    <t>759960955</t>
  </si>
  <si>
    <t>-1736690611</t>
  </si>
  <si>
    <t>1*18,7 'Přepočtené koeficientem množství</t>
  </si>
  <si>
    <t>-1492651178</t>
  </si>
  <si>
    <t>694633498</t>
  </si>
  <si>
    <t>1087329923</t>
  </si>
  <si>
    <t>S05</t>
  </si>
  <si>
    <t>OBVODOVÁ STĚNA 1.PP - dešťový svod</t>
  </si>
  <si>
    <t>1,47</t>
  </si>
  <si>
    <t>S02</t>
  </si>
  <si>
    <t>OBVODOVÁ STĚNA 1.PP - nad UT</t>
  </si>
  <si>
    <t>31,57</t>
  </si>
  <si>
    <t>75,85</t>
  </si>
  <si>
    <t>OST</t>
  </si>
  <si>
    <t>Ostění oken</t>
  </si>
  <si>
    <t>49,46</t>
  </si>
  <si>
    <t>S18</t>
  </si>
  <si>
    <t>OBVODOVÁ STĚNA - původná fasády (zazdívky)</t>
  </si>
  <si>
    <t>S00</t>
  </si>
  <si>
    <t xml:space="preserve">OBVODOVÁ STĚNA - původní skladba v NP - nátěr		 </t>
  </si>
  <si>
    <t>40,11</t>
  </si>
  <si>
    <t>03 - Fasáda a okna</t>
  </si>
  <si>
    <t>-1885538786</t>
  </si>
  <si>
    <t>6299950R</t>
  </si>
  <si>
    <t>-1804252466</t>
  </si>
  <si>
    <t>"začištění po výměně oken"</t>
  </si>
  <si>
    <t>"03"(1,18+2*0,60)*2</t>
  </si>
  <si>
    <t>"04"(0,87+2*0,60)*3</t>
  </si>
  <si>
    <t>"05"(1,18+2*0,60)*3</t>
  </si>
  <si>
    <t>1691441924</t>
  </si>
  <si>
    <t>S02+S05+S06</t>
  </si>
  <si>
    <t>OST*0,20</t>
  </si>
  <si>
    <t>-2136490460</t>
  </si>
  <si>
    <t>-461100368</t>
  </si>
  <si>
    <t>S02+S05+S06+S18</t>
  </si>
  <si>
    <t>OST*0,27</t>
  </si>
  <si>
    <t>-1327185779</t>
  </si>
  <si>
    <t>19,35+11,10+15,60+6,15</t>
  </si>
  <si>
    <t>59051653</t>
  </si>
  <si>
    <t>profil zakládací Al tl 0,7mm pro ETICS pro izolant tl 160mm</t>
  </si>
  <si>
    <t>-647103922</t>
  </si>
  <si>
    <t>52,2*1,05 'Přepočtené koeficientem množství</t>
  </si>
  <si>
    <t>1297156910</t>
  </si>
  <si>
    <t>59051649</t>
  </si>
  <si>
    <t>profil zakládací Al tl 0,7mm pro ETICS pro izolant tl 120mm</t>
  </si>
  <si>
    <t>1117762982</t>
  </si>
  <si>
    <t>0,6*1,05 'Přepočtené koeficientem množství</t>
  </si>
  <si>
    <t>-1058251511</t>
  </si>
  <si>
    <t>"rohy"2,70*2</t>
  </si>
  <si>
    <t>"VZT"2*(0,70+0,65)*2</t>
  </si>
  <si>
    <t>929028614</t>
  </si>
  <si>
    <t>-1302158255</t>
  </si>
  <si>
    <t>-2051556911</t>
  </si>
  <si>
    <t>1636332248</t>
  </si>
  <si>
    <t>1140650597</t>
  </si>
  <si>
    <t>-988347875</t>
  </si>
  <si>
    <t>S02+S05</t>
  </si>
  <si>
    <t>1759461817</t>
  </si>
  <si>
    <t>622211021</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</si>
  <si>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</si>
  <si>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1001338115</t>
  </si>
  <si>
    <t>https://podminky.urs.cz/item/CS_URS_2025_01/622211021</t>
  </si>
  <si>
    <t>28376423</t>
  </si>
  <si>
    <t>deska XPS hrana polodrážková a hladký povrch 300kPA λ=0,035 tl 120mm</t>
  </si>
  <si>
    <t>-317198222</t>
  </si>
  <si>
    <t>1,47*1,05 'Přepočtené koeficientem množství</t>
  </si>
  <si>
    <t>1364611208</t>
  </si>
  <si>
    <t>-599897510</t>
  </si>
  <si>
    <t>622251209</t>
  </si>
  <si>
    <t>Montáž kontaktního zateplení lepením a mechanickým kotvením Příplatek k cenám za použití pancéřového sklovláknitého pletiva pro namáhané oblasti soklů, pod keramický obklad apod.</t>
  </si>
  <si>
    <t>-689581466</t>
  </si>
  <si>
    <t>https://podminky.urs.cz/item/CS_URS_2025_01/622251209</t>
  </si>
  <si>
    <t>1264263003</t>
  </si>
  <si>
    <t>-1526336165</t>
  </si>
  <si>
    <t>622221011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</si>
  <si>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40 do 80 mm</t>
  </si>
  <si>
    <t>-1931431312</t>
  </si>
  <si>
    <t>https://podminky.urs.cz/item/CS_URS_2025_01/622221011</t>
  </si>
  <si>
    <t>331079899</t>
  </si>
  <si>
    <t>4,5*1,05 'Přepočtené koeficientem množství</t>
  </si>
  <si>
    <t>1884269140</t>
  </si>
  <si>
    <t>"O 1"1,50*9</t>
  </si>
  <si>
    <t>"O 2"1,50*1</t>
  </si>
  <si>
    <t>-275948537</t>
  </si>
  <si>
    <t>15*0,16 'Přepočtené koeficientem množství</t>
  </si>
  <si>
    <t>-1541713916</t>
  </si>
  <si>
    <t>"O 1"1,50*1,50*9</t>
  </si>
  <si>
    <t>"O 2"1,50*1,20*1</t>
  </si>
  <si>
    <t>"O 7"1,50*1,78*1</t>
  </si>
  <si>
    <t>-2122266674</t>
  </si>
  <si>
    <t>"pohled SV -  pro nátěr fasády"</t>
  </si>
  <si>
    <t>4,50*10,50</t>
  </si>
  <si>
    <t>-1933028326</t>
  </si>
  <si>
    <t>47,25*60 'Přepočtené koeficientem množství</t>
  </si>
  <si>
    <t>-1960917960</t>
  </si>
  <si>
    <t>-1809887588</t>
  </si>
  <si>
    <t>-1914921621</t>
  </si>
  <si>
    <t>-43455823</t>
  </si>
  <si>
    <t>968072245</t>
  </si>
  <si>
    <t>Vybourání kovových rámů oken s křídly, dveřních zárubní, vrat, stěn, ostění nebo obkladů okenních rámů s křídly jednoduchých, plochy do 2 m2</t>
  </si>
  <si>
    <t>-248831392</t>
  </si>
  <si>
    <t>https://podminky.urs.cz/item/CS_URS_2025_01/968072245</t>
  </si>
  <si>
    <t>0,87*0,60*3</t>
  </si>
  <si>
    <t>1,18*0,60*3</t>
  </si>
  <si>
    <t>"pohled JZ"</t>
  </si>
  <si>
    <t>1,18*0,60*2</t>
  </si>
  <si>
    <t>968082017</t>
  </si>
  <si>
    <t>Vybourání plastových rámů oken s křídly, dveřních zárubní, vrat rámu oken s křídly, plochy přes 2 do 4 m2</t>
  </si>
  <si>
    <t>1868737671</t>
  </si>
  <si>
    <t>https://podminky.urs.cz/item/CS_URS_2025_01/968082017</t>
  </si>
  <si>
    <t>1,50*1,50*4</t>
  </si>
  <si>
    <t>1,20*1,50</t>
  </si>
  <si>
    <t>1,50*1,50*5</t>
  </si>
  <si>
    <t>1,50*1,78*1</t>
  </si>
  <si>
    <t>1,50*1,50*2</t>
  </si>
  <si>
    <t>-580862207</t>
  </si>
  <si>
    <t>-1950636841</t>
  </si>
  <si>
    <t>2024896572</t>
  </si>
  <si>
    <t>-1303907986</t>
  </si>
  <si>
    <t>-1699594487</t>
  </si>
  <si>
    <t>2,335*14 'Přepočtené koeficientem množství</t>
  </si>
  <si>
    <t>1348080214</t>
  </si>
  <si>
    <t>"suť celkem"2,335</t>
  </si>
  <si>
    <t>"17 02 03"-1,490</t>
  </si>
  <si>
    <t>"kov"-0,042</t>
  </si>
  <si>
    <t>"17 01 07"-0,594</t>
  </si>
  <si>
    <t>-1898323687</t>
  </si>
  <si>
    <t>"okna plast"1,261</t>
  </si>
  <si>
    <t>1831702472</t>
  </si>
  <si>
    <t>"omítka"0,545</t>
  </si>
  <si>
    <t>1189883938</t>
  </si>
  <si>
    <t>"oddíl 764"0,042</t>
  </si>
  <si>
    <t>-1982431996</t>
  </si>
  <si>
    <t>1321073195</t>
  </si>
  <si>
    <t>-1879032589</t>
  </si>
  <si>
    <t>33,04*0,00034 'Přepočtené koeficientem množství</t>
  </si>
  <si>
    <t>340461689</t>
  </si>
  <si>
    <t>"2x" (S02+S05)*2</t>
  </si>
  <si>
    <t>-68499624</t>
  </si>
  <si>
    <t>66,08*1,221 'Přepočtené koeficientem množství</t>
  </si>
  <si>
    <t>868713234</t>
  </si>
  <si>
    <t>-1226390744</t>
  </si>
  <si>
    <t>1,50*(4+1)</t>
  </si>
  <si>
    <t>1,50*(5+1)</t>
  </si>
  <si>
    <t>0,87*3</t>
  </si>
  <si>
    <t>1,18*3</t>
  </si>
  <si>
    <t>1,18*2</t>
  </si>
  <si>
    <t>764216401</t>
  </si>
  <si>
    <t>Oplechování parapetů z pozinkovaného plechu rovných mechanicky kotvené, bez rohů rš 150 mm</t>
  </si>
  <si>
    <t>-1228347777</t>
  </si>
  <si>
    <t>https://podminky.urs.cz/item/CS_URS_2025_01/764216401</t>
  </si>
  <si>
    <t>"K 2"</t>
  </si>
  <si>
    <t>"O 3"1,18*2</t>
  </si>
  <si>
    <t>"O 4" 0,87*3</t>
  </si>
  <si>
    <t>"O 5"1,18*3</t>
  </si>
  <si>
    <t>2112198008</t>
  </si>
  <si>
    <t>-1166614447</t>
  </si>
  <si>
    <t>"O 1"9</t>
  </si>
  <si>
    <t>"O 2"1</t>
  </si>
  <si>
    <t>"O 3"2</t>
  </si>
  <si>
    <t>"O 4" 3</t>
  </si>
  <si>
    <t>"O 5"3</t>
  </si>
  <si>
    <t>18,00*2</t>
  </si>
  <si>
    <t>1884544386</t>
  </si>
  <si>
    <t>-1953536139</t>
  </si>
  <si>
    <t>-2106842623</t>
  </si>
  <si>
    <t xml:space="preserve">Poznámka k položce:_x000D_
Podrobná spcifikace viz.PD - tabulka oken </t>
  </si>
  <si>
    <t>-236008487</t>
  </si>
  <si>
    <t>-760261155</t>
  </si>
  <si>
    <t>766622132</t>
  </si>
  <si>
    <t>Montáž oken plastových včetně montáže rámu plochy přes 1 m2 otevíravých do zdiva, výšky přes 1,5 do 2,5 m</t>
  </si>
  <si>
    <t>1823374714</t>
  </si>
  <si>
    <t>https://podminky.urs.cz/item/CS_URS_2025_01/766622132</t>
  </si>
  <si>
    <t>61140054</t>
  </si>
  <si>
    <t>okno plastové otevíravé/sklopné trojsklo přes plochu 1m2 v 1,5-2,5m</t>
  </si>
  <si>
    <t>-1720043727</t>
  </si>
  <si>
    <t>766622216</t>
  </si>
  <si>
    <t>Montáž oken plastových plochy do 1 m2 včetně montáže rámu otevíravých do zdiva</t>
  </si>
  <si>
    <t>551563895</t>
  </si>
  <si>
    <t>https://podminky.urs.cz/item/CS_URS_2025_01/766622216</t>
  </si>
  <si>
    <t>"O 3"1,18*0,60*2</t>
  </si>
  <si>
    <t>"O 4"0,87*0,60*3</t>
  </si>
  <si>
    <t>"O 5"1,18*0,60*3</t>
  </si>
  <si>
    <t>61140050</t>
  </si>
  <si>
    <t>okno plastové otevíravé/sklopné trojsklo do plochy 1m2</t>
  </si>
  <si>
    <t>-334962735</t>
  </si>
  <si>
    <t>2096993182</t>
  </si>
  <si>
    <t>767640113</t>
  </si>
  <si>
    <t>Montáž dveří ocelových nebo hliníkových vchodových jednokřídlových s pevným bočním dílem</t>
  </si>
  <si>
    <t>-1869911844</t>
  </si>
  <si>
    <t>https://podminky.urs.cz/item/CS_URS_2025_01/767640113</t>
  </si>
  <si>
    <t>"O 12"1</t>
  </si>
  <si>
    <t>553413-O12</t>
  </si>
  <si>
    <t>dveře jednokřídlé Al prosklené s nadsvětlíkem max rozměru otvoru 3,3m2 bezpečnostní třídy RC2</t>
  </si>
  <si>
    <t>276621162</t>
  </si>
  <si>
    <t>1,43*2,20</t>
  </si>
  <si>
    <t>-726478370</t>
  </si>
  <si>
    <t>"O 13"1</t>
  </si>
  <si>
    <t>553413-O13</t>
  </si>
  <si>
    <t>dveře dvoukřídlé Al plné max rozměru otvoru 4,84m2 bezpečnostní třídy RC2</t>
  </si>
  <si>
    <t>1056818144</t>
  </si>
  <si>
    <t>1,78*2,20</t>
  </si>
  <si>
    <t>-982679606</t>
  </si>
  <si>
    <t>"Z 7 - ocelová kotva 150x300x5-150mm"2,5905*(107-58)</t>
  </si>
  <si>
    <t>-1650942541</t>
  </si>
  <si>
    <t>126,935*0,001 'Přepočtené koeficientem množství</t>
  </si>
  <si>
    <t>-623134779</t>
  </si>
  <si>
    <t>783801401</t>
  </si>
  <si>
    <t>Příprava podkladu omítek před provedením nátěru ometení</t>
  </si>
  <si>
    <t>331350511</t>
  </si>
  <si>
    <t>https://podminky.urs.cz/item/CS_URS_2025_01/783801401</t>
  </si>
  <si>
    <t>783801503</t>
  </si>
  <si>
    <t>Příprava podkladu omítek před provedením nátěru omytí tlakovou vodou</t>
  </si>
  <si>
    <t>1896832095</t>
  </si>
  <si>
    <t>https://podminky.urs.cz/item/CS_URS_2025_01/783801503</t>
  </si>
  <si>
    <t>783823133</t>
  </si>
  <si>
    <t>Penetrační nátěr omítek hladkých omítek hladkých, zrnitých tenkovrstvých nebo štukových stupně členitosti 1 a 2 silikátový</t>
  </si>
  <si>
    <t>-1813216117</t>
  </si>
  <si>
    <t>https://podminky.urs.cz/item/CS_URS_2025_01/783823133</t>
  </si>
  <si>
    <t>783827423</t>
  </si>
  <si>
    <t>Krycí (ochranný) nátěr omítek dvojnásobný hladkých omítek hladkých, zrnitých tenkovrstvých nebo štukových stupně členitosti 1 a 2 silikátový</t>
  </si>
  <si>
    <t>614350540</t>
  </si>
  <si>
    <t>https://podminky.urs.cz/item/CS_URS_2025_01/783827423</t>
  </si>
  <si>
    <t>797028935</t>
  </si>
  <si>
    <t>"O1"1,50*1,50*9</t>
  </si>
  <si>
    <t>"O2"1,50*1,20*1</t>
  </si>
  <si>
    <t>"O3"1,18*0,60*2</t>
  </si>
  <si>
    <t>"O4"0,87*0,60*3</t>
  </si>
  <si>
    <t>"O5"1,18*0,60*3</t>
  </si>
  <si>
    <t>"O7"1,50*1,78*1</t>
  </si>
  <si>
    <t>-1589861567</t>
  </si>
  <si>
    <t>29,826*1,03 'Přepočtené koeficientem množství</t>
  </si>
  <si>
    <t>-1635500254</t>
  </si>
  <si>
    <t>-1574731584</t>
  </si>
  <si>
    <t>04 - Elektroinatalace</t>
  </si>
  <si>
    <t xml:space="preserve">      D02 - Elektroměrové rozváděče RE1.1</t>
  </si>
  <si>
    <t xml:space="preserve">      D03 - Elektroměrové rozváděče RE1.2</t>
  </si>
  <si>
    <t xml:space="preserve">      D04 - Elektroměrové rozváděče RE2:</t>
  </si>
  <si>
    <t xml:space="preserve">      D05 - Elektroměrové rozváděče RE3</t>
  </si>
  <si>
    <t xml:space="preserve">      D06 - Rozváděč RS obsahuje </t>
  </si>
  <si>
    <t xml:space="preserve">      D07 - Požární rozváděč RPO obsahuje </t>
  </si>
  <si>
    <t xml:space="preserve">      D08 - Bytový rozváděč RPP obsahuje </t>
  </si>
  <si>
    <t xml:space="preserve">      D09 - Bytový rozváděč 1.2, 1.5, 2.1, 2.2, 3.1, 3.2, 3.5 obsahuje </t>
  </si>
  <si>
    <t xml:space="preserve">      D10 - Zásuvky, spínače, krabice, elektroinstalační materiál </t>
  </si>
  <si>
    <t xml:space="preserve">      D11 - Svítidla, stropní vývody, apod… </t>
  </si>
  <si>
    <t xml:space="preserve">      D12 - Hromosvod, uzemnění</t>
  </si>
  <si>
    <t xml:space="preserve">      D13 - Ostatní náklady </t>
  </si>
  <si>
    <t xml:space="preserve">      D14 - Datové rozvody</t>
  </si>
  <si>
    <t xml:space="preserve">      D15 - Rozvody STA</t>
  </si>
  <si>
    <t xml:space="preserve">      D16 - Systém domácího telefonu</t>
  </si>
  <si>
    <t xml:space="preserve">      D17 - Ostatní náklady </t>
  </si>
  <si>
    <t>Elektroměrové rozváděče RE1.1</t>
  </si>
  <si>
    <t>Rozvodnice oceloplechová RE1.1 3A-45, zapuštěná, 4x elektroměr, SCHRACK M2000, krytí: IP30, rozměr: 586/2156/250 (včetně vybavení dle schéma napájení)</t>
  </si>
  <si>
    <t>Hlavní třífázový jistič 160A/3, 160A</t>
  </si>
  <si>
    <t>Napěťová cívka</t>
  </si>
  <si>
    <t>Třífázový jistič B25/3, 25A</t>
  </si>
  <si>
    <t>Třífázový jistič B32/3, 32A</t>
  </si>
  <si>
    <t>Fakturačníelektroměr 3x25A</t>
  </si>
  <si>
    <t>Fakturační elektroměr 3x32A</t>
  </si>
  <si>
    <t>Instalační stykač 230V/ 25-40</t>
  </si>
  <si>
    <t>741-0209</t>
  </si>
  <si>
    <t>Elektroměrové rozváděče RE1.2</t>
  </si>
  <si>
    <t>Rozvodnice oceloplechová RE1.2 4U-45, zapuštěná, 8x elektroměr, SCHRACK M2000, krytí: IP30, rozměr: 1026/2156/250 (včetně vybavení dle schéma napájení)</t>
  </si>
  <si>
    <t>Elektroměrové rozváděče RE2:</t>
  </si>
  <si>
    <t>Rozvodnice oceloplechová RE2 4U-45, zapuštěná, 8x elektroměr, SCHRACK M2000, krytí: IP30, rozměr: 1026/2156/250 (včetně vybavení dle schéma napájení)</t>
  </si>
  <si>
    <t>Elektroměrové rozváděče RE3</t>
  </si>
  <si>
    <t>Rozvodnice oceloplechová RE3 4U-45, zapuštěná, 8x elektroměr, SCHRACK M2000, krytí: IP30, rozměr: 1026/2156/250 (včetně vybavení dle schéma napájení)</t>
  </si>
  <si>
    <t xml:space="preserve">Rozváděč RS obsahuje </t>
  </si>
  <si>
    <t>Rozvodnice zapuštěná, 2U/21 21x7 modulů, 586x1055x100, IP40</t>
  </si>
  <si>
    <t>Vypínač hlavní QM 32/3 32A</t>
  </si>
  <si>
    <t>Třífázový jistič C20/3, 20A</t>
  </si>
  <si>
    <t>Jednofázový jistič B10/1, 10A</t>
  </si>
  <si>
    <t>Jednofázový jistič B6/1, 6A</t>
  </si>
  <si>
    <t>Časové hodiny</t>
  </si>
  <si>
    <t>Instalační stykač, 230V/16-40</t>
  </si>
  <si>
    <t>741-0614</t>
  </si>
  <si>
    <t xml:space="preserve">Požární rozváděč RPO obsahuje </t>
  </si>
  <si>
    <t>Rozvodnice zapuštěná, 1U/16 13x5 modulů, 380x825x100, IP40</t>
  </si>
  <si>
    <t>741-0704</t>
  </si>
  <si>
    <t>741-0705</t>
  </si>
  <si>
    <t>741-0706</t>
  </si>
  <si>
    <t>741-0707</t>
  </si>
  <si>
    <t>Přepínač sítí ATyS ABB TruONE 25A</t>
  </si>
  <si>
    <t>741-0708</t>
  </si>
  <si>
    <t>Instalační stykač 24VDC/25-22</t>
  </si>
  <si>
    <t>741-0709</t>
  </si>
  <si>
    <t>Instalační stykač 230V/63-40</t>
  </si>
  <si>
    <t>741-0710</t>
  </si>
  <si>
    <t>Zpožďovací relé 24VDC</t>
  </si>
  <si>
    <t>741-0711</t>
  </si>
  <si>
    <t>Záložní zdroj UPS ASTIP STRONG 10kVA/400V - 10 min.</t>
  </si>
  <si>
    <t>741-0712</t>
  </si>
  <si>
    <t xml:space="preserve">Bytový rozváděč RPP obsahuje </t>
  </si>
  <si>
    <t>741-0801</t>
  </si>
  <si>
    <t>Rozvodnice nástěnná, 2x24 modulů, 543x450x140, IP40</t>
  </si>
  <si>
    <t>741-0802</t>
  </si>
  <si>
    <t>741-0803</t>
  </si>
  <si>
    <t>741-0804</t>
  </si>
  <si>
    <t>3f. proudový chránič FI25/4p/0,03, 25A/0,03A</t>
  </si>
  <si>
    <t>741-0805</t>
  </si>
  <si>
    <t>741-0806</t>
  </si>
  <si>
    <t>741-0807</t>
  </si>
  <si>
    <t xml:space="preserve">Bytový rozváděč 1.2, 1.5, 2.1, 2.2, 3.1, 3.2, 3.5 obsahuje </t>
  </si>
  <si>
    <t>741-0901</t>
  </si>
  <si>
    <t>741-0902</t>
  </si>
  <si>
    <t>741-0903</t>
  </si>
  <si>
    <t>741-0904</t>
  </si>
  <si>
    <t>741-0905</t>
  </si>
  <si>
    <t>741-0906</t>
  </si>
  <si>
    <t>741-0907</t>
  </si>
  <si>
    <t>741-0908</t>
  </si>
  <si>
    <t>741-1001</t>
  </si>
  <si>
    <t>741-1002</t>
  </si>
  <si>
    <t>741-1003</t>
  </si>
  <si>
    <t>741-1004</t>
  </si>
  <si>
    <t>741-1005</t>
  </si>
  <si>
    <t>741-1006</t>
  </si>
  <si>
    <t>Vypínač schodišťový pod omítku, řaz.6, IP44, komplet</t>
  </si>
  <si>
    <t>741-1007</t>
  </si>
  <si>
    <t>Vypínač jednopólový nástěnný, řaz.1, IP20, komplet</t>
  </si>
  <si>
    <t>741-1008</t>
  </si>
  <si>
    <t>741-1009</t>
  </si>
  <si>
    <t>741-1010</t>
  </si>
  <si>
    <t>741-1011</t>
  </si>
  <si>
    <t>Přítomnostní čidlo</t>
  </si>
  <si>
    <t>741-1012</t>
  </si>
  <si>
    <t>741-1013</t>
  </si>
  <si>
    <t>741-1014</t>
  </si>
  <si>
    <t>741-1015</t>
  </si>
  <si>
    <t>741-1016</t>
  </si>
  <si>
    <t>741-1017</t>
  </si>
  <si>
    <t>741-1018</t>
  </si>
  <si>
    <t>741-1101</t>
  </si>
  <si>
    <t>741-1102</t>
  </si>
  <si>
    <t>741-1103</t>
  </si>
  <si>
    <t>741-1104</t>
  </si>
  <si>
    <t>741-1105</t>
  </si>
  <si>
    <t>741-1106</t>
  </si>
  <si>
    <t>741-1107</t>
  </si>
  <si>
    <t>741-1108</t>
  </si>
  <si>
    <t>20089 Adaptér pro stropní montáž (pro svítidla označené jako C1 a C2)</t>
  </si>
  <si>
    <t>741-1109</t>
  </si>
  <si>
    <t>741-1110</t>
  </si>
  <si>
    <t>741-1111</t>
  </si>
  <si>
    <t>741-1112</t>
  </si>
  <si>
    <t>D12</t>
  </si>
  <si>
    <t>741-1201</t>
  </si>
  <si>
    <t>741-1202</t>
  </si>
  <si>
    <t>741-1203</t>
  </si>
  <si>
    <t>741-1204</t>
  </si>
  <si>
    <t>741-1205</t>
  </si>
  <si>
    <t>741-1206</t>
  </si>
  <si>
    <t>741-1207</t>
  </si>
  <si>
    <t>741-1208</t>
  </si>
  <si>
    <t>741-1209</t>
  </si>
  <si>
    <t>741-1210</t>
  </si>
  <si>
    <t>D13</t>
  </si>
  <si>
    <t>741-1301</t>
  </si>
  <si>
    <t>741-1302</t>
  </si>
  <si>
    <t>741-1303</t>
  </si>
  <si>
    <t>741-1305</t>
  </si>
  <si>
    <t>Protipožární ucpávky</t>
  </si>
  <si>
    <t>D14</t>
  </si>
  <si>
    <t>742-1401</t>
  </si>
  <si>
    <t>Datový rozváděč včetně aktivních prvků (optická vana, splitter, pigtail, optická kazeta, switch apod.)</t>
  </si>
  <si>
    <t>742-1402</t>
  </si>
  <si>
    <t>742-1403</t>
  </si>
  <si>
    <t>742-1404</t>
  </si>
  <si>
    <t>742-1405</t>
  </si>
  <si>
    <t>742-1406</t>
  </si>
  <si>
    <t>D15</t>
  </si>
  <si>
    <t>742-1501</t>
  </si>
  <si>
    <t>Rozvodná skříň STA, včetně příslušenství</t>
  </si>
  <si>
    <t>742-1502</t>
  </si>
  <si>
    <t>742-1503</t>
  </si>
  <si>
    <t>742-1504</t>
  </si>
  <si>
    <t>XGVS-8D31_ rozbočovač 1/8, 11 dB</t>
  </si>
  <si>
    <t>742-1505</t>
  </si>
  <si>
    <t>XGVS-6D31 rozbočovač 1/6</t>
  </si>
  <si>
    <t>742-1506</t>
  </si>
  <si>
    <t>Programovatelný zesilovač Televes Avant 6 (532601) 55dB/105dBuV, FM/2xIII+UHF LTE 4/5G, 20 Filtrů</t>
  </si>
  <si>
    <t>742-1507</t>
  </si>
  <si>
    <t>Anténní sestava pro příjem digitálního pozemního televizního, včetně příslušenství</t>
  </si>
  <si>
    <t>742-1508</t>
  </si>
  <si>
    <t>Stožár jednodílný 2m, žárový zinek, včetně kotvení</t>
  </si>
  <si>
    <t>742-1509</t>
  </si>
  <si>
    <t>Přepěťová ochrana Saltek FX-090 F75 T F/F</t>
  </si>
  <si>
    <t>742-1510</t>
  </si>
  <si>
    <t>742-1511</t>
  </si>
  <si>
    <t>D16</t>
  </si>
  <si>
    <t>742-1601</t>
  </si>
  <si>
    <t>742-1602</t>
  </si>
  <si>
    <t>742-1603</t>
  </si>
  <si>
    <t>742-1604</t>
  </si>
  <si>
    <t>742-1605</t>
  </si>
  <si>
    <t>Elektronický vrátný</t>
  </si>
  <si>
    <t>742-1606</t>
  </si>
  <si>
    <t>Zvonkové tablo ABB Welcome MIDI, vybaveno kamerou , čtečkou karet Mifare</t>
  </si>
  <si>
    <t>742-1607</t>
  </si>
  <si>
    <t>742-1608</t>
  </si>
  <si>
    <t>Rozdělovač signálu</t>
  </si>
  <si>
    <t>742-1609</t>
  </si>
  <si>
    <t>Zdroj domácího telefonu, 230V</t>
  </si>
  <si>
    <t>742-1610</t>
  </si>
  <si>
    <t>742-1611</t>
  </si>
  <si>
    <t>Zapojení systému, zkoušky apod.</t>
  </si>
  <si>
    <t>D17</t>
  </si>
  <si>
    <t>742-1701</t>
  </si>
  <si>
    <t>742-1702</t>
  </si>
  <si>
    <t>Autonomní opticko-kořový hlásič</t>
  </si>
  <si>
    <t>742-1703</t>
  </si>
  <si>
    <t>742-1704</t>
  </si>
  <si>
    <t>742-1705</t>
  </si>
  <si>
    <t>742-1707</t>
  </si>
  <si>
    <t>493867942</t>
  </si>
  <si>
    <t>-592716900</t>
  </si>
  <si>
    <t>-2138279128</t>
  </si>
  <si>
    <t>1,007*14 'Přepočtené koeficientem množství</t>
  </si>
  <si>
    <t>881522993</t>
  </si>
  <si>
    <t>1240366263</t>
  </si>
  <si>
    <t>1801083163</t>
  </si>
  <si>
    <t>734292716</t>
  </si>
  <si>
    <t>Ostatní armatury kulové kohouty PN 42 do 185°C přímé vnitřní závit G 1 1/4</t>
  </si>
  <si>
    <t>https://podminky.urs.cz/item/CS_URS_2025_01/734292716</t>
  </si>
  <si>
    <t>278151547</t>
  </si>
  <si>
    <t>1844396669</t>
  </si>
  <si>
    <t>735152459</t>
  </si>
  <si>
    <t>Otopná tělesa panelová VK dvoudesková PN 1,0 MPa, T do 110°C s jednou přídavnou přestupní plochou výšky tělesa 500 mm stavební délky / výkonu 1200 mm / 1340 W</t>
  </si>
  <si>
    <t>https://podminky.urs.cz/item/CS_URS_2025_01/735152459</t>
  </si>
  <si>
    <t>735152493</t>
  </si>
  <si>
    <t>Otopná tělesa panelová VK dvoudesková PN 1,0 MPa, T do 110°C s jednou přídavnou přestupní plochou výšky tělesa 900 mm stavební délky / výkonu 600 mm / 1052 W</t>
  </si>
  <si>
    <t>https://podminky.urs.cz/item/CS_URS_2025_01/735152493</t>
  </si>
  <si>
    <t>735152494</t>
  </si>
  <si>
    <t>Otopná tělesa panelová VK dvoudesková PN 1,0 MPa, T do 110°C s jednou přídavnou přestupní plochou výšky tělesa 900 mm stavební délky / výkonu 700 mm / 1228 W</t>
  </si>
  <si>
    <t>https://podminky.urs.cz/item/CS_URS_2025_01/735152494</t>
  </si>
  <si>
    <t>735152595</t>
  </si>
  <si>
    <t>Otopná tělesa panelová VK dvoudesková PN 1,0 MPa, T do 110°C se dvěma přídavnými přestupními plochami výšky tělesa 900 mm stavební délky / výkonu 800 mm / 1850 W</t>
  </si>
  <si>
    <t>https://podminky.urs.cz/item/CS_URS_2025_01/735152595</t>
  </si>
  <si>
    <t>430610163</t>
  </si>
  <si>
    <t>735160133.KRD</t>
  </si>
  <si>
    <t>Otopné těleso trubkové teplovodní Koralux Linear classic výška/délka 1 500/600 mm</t>
  </si>
  <si>
    <t>355368258</t>
  </si>
  <si>
    <t>-2046457348</t>
  </si>
  <si>
    <t>2017735044</t>
  </si>
  <si>
    <t>vyspravení stávající revizní šachty v 1.PP.005</t>
  </si>
  <si>
    <t>pachotěsný poklop 600x600 mm</t>
  </si>
  <si>
    <t>zpětná klapka DN 150</t>
  </si>
  <si>
    <t>potrubí PVC KG, SN 8     DN 125</t>
  </si>
  <si>
    <t>potrubí PVC KG, SN 8   DN 100</t>
  </si>
  <si>
    <t>montáž potrubí z PVC KG DN 125</t>
  </si>
  <si>
    <t>potrubí kanalizační z PP-HT     DN 125</t>
  </si>
  <si>
    <t>potrubí kanalizační z PP-HT  DN 100</t>
  </si>
  <si>
    <t>potrubí kanalizační z PP-HT  DN 40</t>
  </si>
  <si>
    <t>potrubí kanalizační z PP-HT  DN 32</t>
  </si>
  <si>
    <t>montáž kanalizačního potrubí z PP-HT DN 125</t>
  </si>
  <si>
    <t>čistící kus DN 125</t>
  </si>
  <si>
    <t>čistící kus DN 75</t>
  </si>
  <si>
    <t>721-02020</t>
  </si>
  <si>
    <t>721-02021</t>
  </si>
  <si>
    <t>721-02022</t>
  </si>
  <si>
    <t>721-02023</t>
  </si>
  <si>
    <t>přivětrávací ventil DN 75</t>
  </si>
  <si>
    <t>721-02024</t>
  </si>
  <si>
    <t>kondenzační sifon DN 40</t>
  </si>
  <si>
    <t>721-02025</t>
  </si>
  <si>
    <t>721-02026</t>
  </si>
  <si>
    <t>zátka DN 100</t>
  </si>
  <si>
    <t>721-02027</t>
  </si>
  <si>
    <t>krycí dvířka 200x300 mm</t>
  </si>
  <si>
    <t>721-02028</t>
  </si>
  <si>
    <t>721-02029</t>
  </si>
  <si>
    <t>721-02030</t>
  </si>
  <si>
    <t>demontáž stávajících nevyužitých rozvodů pitné vody , vč.likvidace</t>
  </si>
  <si>
    <t>napojení na stávající rozvod</t>
  </si>
  <si>
    <t>Potrubí PPR PN16 spojované svařováním 20x2,8 - studená voda</t>
  </si>
  <si>
    <t>Potrubí PPR PN16 spojované svařováním 25x3,5 - studená dova</t>
  </si>
  <si>
    <t>Potrubí PPR PN16 spojované svařováním  32x4,4 - studená dova</t>
  </si>
  <si>
    <t>Potrubí PPR PN16 spojované svařováním 40x5,5 - studená dova</t>
  </si>
  <si>
    <t>Potrubí PPR PN16 spojované svařováním 50x6,9 - studená dova</t>
  </si>
  <si>
    <t>potrubí PPR PN20 spojované svařováním 32x5,4 - teplá voda</t>
  </si>
  <si>
    <t>potrubí PPR PN20 spojované svařováním 40x6,7 - teplá voda</t>
  </si>
  <si>
    <t>potrubí PPR PN20 spojované svařováním 50x8,9 - teplá voda</t>
  </si>
  <si>
    <t>izolace potrubí z pěněného polyethylenu tl.20mm d20</t>
  </si>
  <si>
    <t>izolace potrubí z pěněného polyethylenu tl.30mm d25</t>
  </si>
  <si>
    <t>izolace potrubí z pěněného polyethylenu tl.30mm d50</t>
  </si>
  <si>
    <t>izolace potrubí z pěněného polyethylenu tl.40mm d32</t>
  </si>
  <si>
    <t>izolace potrubí z pěněného polyethylenu tl.50mm d40</t>
  </si>
  <si>
    <t>potrubí PPR PN20 spojované svařováním 32x5,4 - cirkulace</t>
  </si>
  <si>
    <t>vyvažovací ventil MTCV 3/4"</t>
  </si>
  <si>
    <t>kulový kohout 6/4"</t>
  </si>
  <si>
    <t>kulový kohout 5/4"</t>
  </si>
  <si>
    <t>kulový kohout 1"</t>
  </si>
  <si>
    <t>vodoměr DN 25</t>
  </si>
  <si>
    <t>krycí dvířka 500x500 mm</t>
  </si>
  <si>
    <t>722-01046</t>
  </si>
  <si>
    <t>725-00001</t>
  </si>
  <si>
    <t>odstranění stávajících zařizovacích předmětů, které nebudou využity, vč. ekologické likvidace</t>
  </si>
  <si>
    <t>725-00002</t>
  </si>
  <si>
    <t>725-00003</t>
  </si>
  <si>
    <t>725-00004</t>
  </si>
  <si>
    <t>725-00005</t>
  </si>
  <si>
    <t>725-00006</t>
  </si>
  <si>
    <t>725-00007</t>
  </si>
  <si>
    <t>725-00008</t>
  </si>
  <si>
    <t>725-00009</t>
  </si>
  <si>
    <t>725-00010</t>
  </si>
  <si>
    <t>725-00011</t>
  </si>
  <si>
    <t>725-00012</t>
  </si>
  <si>
    <t>1795804296</t>
  </si>
  <si>
    <t>725-00013</t>
  </si>
  <si>
    <t>710270199</t>
  </si>
  <si>
    <t>725-00014</t>
  </si>
  <si>
    <t>sprchová vanička 900x1000 mm</t>
  </si>
  <si>
    <t>725-00015</t>
  </si>
  <si>
    <t>sprchová vanička 800x800 mm</t>
  </si>
  <si>
    <t>725-00016</t>
  </si>
  <si>
    <t>725-00017</t>
  </si>
  <si>
    <t>725-00018</t>
  </si>
  <si>
    <t>725-00019</t>
  </si>
  <si>
    <t>725-00020</t>
  </si>
  <si>
    <t>725-00021</t>
  </si>
  <si>
    <t>725-00022</t>
  </si>
  <si>
    <t>vana l= 1600 mm</t>
  </si>
  <si>
    <t>725-00023</t>
  </si>
  <si>
    <t>725-00024</t>
  </si>
  <si>
    <t>montáž van</t>
  </si>
  <si>
    <t>725-00025</t>
  </si>
  <si>
    <t>baterie nástěnná vanová s ruční sprchou</t>
  </si>
  <si>
    <t>725-00026</t>
  </si>
  <si>
    <t>montáž vanových baterií</t>
  </si>
  <si>
    <t>725-00027</t>
  </si>
  <si>
    <t>725-00028</t>
  </si>
  <si>
    <t>725-00029</t>
  </si>
  <si>
    <t>725-00030</t>
  </si>
  <si>
    <t>725-00031</t>
  </si>
  <si>
    <t>725-00032</t>
  </si>
  <si>
    <t>725-00033</t>
  </si>
  <si>
    <t>keramický pisoár s úsporným splachováním</t>
  </si>
  <si>
    <t>725-00034</t>
  </si>
  <si>
    <t>senzorový splachovač pisoáru - nerez</t>
  </si>
  <si>
    <t>725-00035</t>
  </si>
  <si>
    <t>725-00036</t>
  </si>
  <si>
    <t>montáž pisoárů</t>
  </si>
  <si>
    <t>725-00037</t>
  </si>
  <si>
    <t>725-00038</t>
  </si>
  <si>
    <t>725-00039</t>
  </si>
  <si>
    <t>-1482461392</t>
  </si>
  <si>
    <t>725-00040</t>
  </si>
  <si>
    <t>-123027007</t>
  </si>
  <si>
    <t>725-00041</t>
  </si>
  <si>
    <t>725-00042</t>
  </si>
  <si>
    <t>1599417685</t>
  </si>
  <si>
    <t>bm</t>
  </si>
  <si>
    <t>3.3</t>
  </si>
  <si>
    <t>Zařízení staveniště</t>
  </si>
  <si>
    <t>3.4</t>
  </si>
  <si>
    <t>Odevzdávací dokumentace</t>
  </si>
  <si>
    <t>3.6</t>
  </si>
  <si>
    <t>Dokumentace sk. Provedení</t>
  </si>
  <si>
    <t>-1886368477</t>
  </si>
  <si>
    <t>08 - Plyn</t>
  </si>
  <si>
    <t xml:space="preserve">    723 - Vnitřní plynovod</t>
  </si>
  <si>
    <t>M - Práce a dodávky M</t>
  </si>
  <si>
    <t xml:space="preserve">    23-M - Montáže potrubí</t>
  </si>
  <si>
    <t xml:space="preserve">      D01 - Plynovodní přípojka</t>
  </si>
  <si>
    <t xml:space="preserve">      D02 - HUP a Regulace</t>
  </si>
  <si>
    <t>723</t>
  </si>
  <si>
    <t>Vnitřní plynovod</t>
  </si>
  <si>
    <t>7223-001</t>
  </si>
  <si>
    <t>demontáž stávajích nevyužitých rozvodů plynu</t>
  </si>
  <si>
    <t>-1584503797</t>
  </si>
  <si>
    <t>7223-002</t>
  </si>
  <si>
    <t>demontáž stávajícího plynoměru pro ubytovnu</t>
  </si>
  <si>
    <t>1562983730</t>
  </si>
  <si>
    <t>7223-003</t>
  </si>
  <si>
    <t>demontáž stávajících plynových sporáků</t>
  </si>
  <si>
    <t>-1041346632</t>
  </si>
  <si>
    <t>7223-004</t>
  </si>
  <si>
    <t>413002976</t>
  </si>
  <si>
    <t>7223-005</t>
  </si>
  <si>
    <t>Potrubí z ocelových trub, bezešvých, černých, se zaručitelnou svařitelností, jakost materiálu 11.353 - 6/4"</t>
  </si>
  <si>
    <t>-1400073196</t>
  </si>
  <si>
    <t>7223-006</t>
  </si>
  <si>
    <t>Potrubí z ocelových trub, bezešvých, černých, se zaručitelnou svařitelností, jakost materiálu 11.353 - 3/4"</t>
  </si>
  <si>
    <t>1136239054</t>
  </si>
  <si>
    <t>7223-007</t>
  </si>
  <si>
    <t>montáž ocelových trubek</t>
  </si>
  <si>
    <t>942890611</t>
  </si>
  <si>
    <t>7223-008</t>
  </si>
  <si>
    <t>tlakové zkoušky a zkoušky těsnosti</t>
  </si>
  <si>
    <t>-1605755881</t>
  </si>
  <si>
    <t>7223-009</t>
  </si>
  <si>
    <t>odvzdušnění a napuštění potrubí</t>
  </si>
  <si>
    <t>1528091049</t>
  </si>
  <si>
    <t>7223-010</t>
  </si>
  <si>
    <t>chránička DN 75</t>
  </si>
  <si>
    <t>-1045979570</t>
  </si>
  <si>
    <t>7223-011</t>
  </si>
  <si>
    <t>revize plynu</t>
  </si>
  <si>
    <t>-910118527</t>
  </si>
  <si>
    <t>7223-012</t>
  </si>
  <si>
    <t>kulový kohout 3/4"</t>
  </si>
  <si>
    <t>1809371339</t>
  </si>
  <si>
    <t>7223-013</t>
  </si>
  <si>
    <t>přesun stávajícího plynoměru G4 (demontáž a následná montáž)</t>
  </si>
  <si>
    <t>-305597682</t>
  </si>
  <si>
    <t>Práce a dodávky M</t>
  </si>
  <si>
    <t>23-M</t>
  </si>
  <si>
    <t>Montáže potrubí</t>
  </si>
  <si>
    <t>Plynovodní přípojka</t>
  </si>
  <si>
    <t>230-0101</t>
  </si>
  <si>
    <t>přerušení toku plynu na stávající plynovodní přípojce pomocí stlačovacího zařízení</t>
  </si>
  <si>
    <t>1613644064</t>
  </si>
  <si>
    <t>230-0102</t>
  </si>
  <si>
    <t>následná úprava potrubí v místě stlačení po dokončení prací na přípojce</t>
  </si>
  <si>
    <t>1045150284</t>
  </si>
  <si>
    <t>230-0103</t>
  </si>
  <si>
    <t>demontáž stávajícího plynového sloupku</t>
  </si>
  <si>
    <t>1943736241</t>
  </si>
  <si>
    <t>230-0104</t>
  </si>
  <si>
    <t>demontáž stávajícího HUP</t>
  </si>
  <si>
    <t>-891848165</t>
  </si>
  <si>
    <t>230-0105</t>
  </si>
  <si>
    <t>demontáž stávajícího regulátoru tlaku plynu</t>
  </si>
  <si>
    <t>776946059</t>
  </si>
  <si>
    <t>230-0106</t>
  </si>
  <si>
    <t>potrubí z PE 100 SDR 11 d32x3 s ochranným pláštěm</t>
  </si>
  <si>
    <t>689064639</t>
  </si>
  <si>
    <t>230-0107</t>
  </si>
  <si>
    <t>elektrotvarovka propoj d32/d32</t>
  </si>
  <si>
    <t>-635125502</t>
  </si>
  <si>
    <t>230-0108</t>
  </si>
  <si>
    <t>elektrotvarovka 90°- d32</t>
  </si>
  <si>
    <t>954224403</t>
  </si>
  <si>
    <t>230-0109</t>
  </si>
  <si>
    <t>-1323330031</t>
  </si>
  <si>
    <t>230-0110</t>
  </si>
  <si>
    <t>1419691587</t>
  </si>
  <si>
    <t>230-0111</t>
  </si>
  <si>
    <t>signální vodič</t>
  </si>
  <si>
    <t>1455567597</t>
  </si>
  <si>
    <t>230-0112</t>
  </si>
  <si>
    <t>výstražní folie</t>
  </si>
  <si>
    <t>-1250376732</t>
  </si>
  <si>
    <t>230-0113</t>
  </si>
  <si>
    <t>štěrkopískový podsyp a obsyp (max.16 mm)</t>
  </si>
  <si>
    <t>2146348111</t>
  </si>
  <si>
    <t>230-0114</t>
  </si>
  <si>
    <t>zákop - zemina</t>
  </si>
  <si>
    <t>-873896735</t>
  </si>
  <si>
    <t>230-0115</t>
  </si>
  <si>
    <t>1021670744</t>
  </si>
  <si>
    <t>230-0116</t>
  </si>
  <si>
    <t>obnovení povrchu v místě přeložky</t>
  </si>
  <si>
    <t>-897414594</t>
  </si>
  <si>
    <t>230-0117</t>
  </si>
  <si>
    <t>-1758249924</t>
  </si>
  <si>
    <t>HUP a Regulace</t>
  </si>
  <si>
    <t>230-0201</t>
  </si>
  <si>
    <t>skříň HUP - 500x500x250 mm</t>
  </si>
  <si>
    <t>623281947</t>
  </si>
  <si>
    <t>230-0202</t>
  </si>
  <si>
    <t>dvířka 500x500 mm</t>
  </si>
  <si>
    <t>-399394018</t>
  </si>
  <si>
    <t>230-0203</t>
  </si>
  <si>
    <t>montáž plynové skříně</t>
  </si>
  <si>
    <t>410569364</t>
  </si>
  <si>
    <t>230-0204</t>
  </si>
  <si>
    <t>plynový pilířek</t>
  </si>
  <si>
    <t>1074879598</t>
  </si>
  <si>
    <t>230-0205</t>
  </si>
  <si>
    <t>montáž plynového pilířku</t>
  </si>
  <si>
    <t>-871208048</t>
  </si>
  <si>
    <t>230-0206</t>
  </si>
  <si>
    <t>1823266920</t>
  </si>
  <si>
    <t>230-0207</t>
  </si>
  <si>
    <t>regulátor tlaku Francel B10</t>
  </si>
  <si>
    <t>-1086656068</t>
  </si>
  <si>
    <t>230-0208</t>
  </si>
  <si>
    <t>osazení a montáž regulátoru tlaku</t>
  </si>
  <si>
    <t>20482191</t>
  </si>
  <si>
    <t>1365006235</t>
  </si>
  <si>
    <t>09 - Vedlejší rozpočtové náklady</t>
  </si>
  <si>
    <t>012124000</t>
  </si>
  <si>
    <t>Geodetické zaměření skutečného stavu území pro projekční činnost</t>
  </si>
  <si>
    <t>-656465347</t>
  </si>
  <si>
    <t>https://podminky.urs.cz/item/CS_URS_2025_01/012124000</t>
  </si>
  <si>
    <t>013254000</t>
  </si>
  <si>
    <t>Dokumentace skutečného provedení stavby</t>
  </si>
  <si>
    <t>-908752142</t>
  </si>
  <si>
    <t>https://podminky.urs.cz/item/CS_URS_2025_01/013254000</t>
  </si>
  <si>
    <t>013294000</t>
  </si>
  <si>
    <t>Ostatní dokumentace stavby - dílenská a výrobní</t>
  </si>
  <si>
    <t>654459964</t>
  </si>
  <si>
    <t>https://podminky.urs.cz/item/CS_URS_2025_01/013294000</t>
  </si>
  <si>
    <t>030001000</t>
  </si>
  <si>
    <t>296551589</t>
  </si>
  <si>
    <t>https://podminky.urs.cz/item/CS_URS_2025_01/030001000</t>
  </si>
  <si>
    <t>041403000</t>
  </si>
  <si>
    <t>Bezpečnost a ochrana zdraví při práci na staveništi</t>
  </si>
  <si>
    <t>-947050688</t>
  </si>
  <si>
    <t>https://podminky.urs.cz/item/CS_URS_2025_01/041403000</t>
  </si>
  <si>
    <t>045303000</t>
  </si>
  <si>
    <t>Koordinační činnost</t>
  </si>
  <si>
    <t>-630966796</t>
  </si>
  <si>
    <t>https://podminky.urs.cz/item/CS_URS_2025_01/045303000</t>
  </si>
  <si>
    <t>070001000</t>
  </si>
  <si>
    <t>Provozní vlivy</t>
  </si>
  <si>
    <t>-1746374182</t>
  </si>
  <si>
    <t>https://podminky.urs.cz/item/CS_URS_2025_01/070001000</t>
  </si>
  <si>
    <t>SEZNAM FIGUR</t>
  </si>
  <si>
    <t>Výměra</t>
  </si>
  <si>
    <t>A/ 01/ 01</t>
  </si>
  <si>
    <t>"112"(2,234+1,55)*2*2,10-0,70*2,10</t>
  </si>
  <si>
    <t>"114"3,15*0,60</t>
  </si>
  <si>
    <t>"122"3,45*0,60</t>
  </si>
  <si>
    <t>"123"(0,90+1,38)*2*2,10-0,70*2,10</t>
  </si>
  <si>
    <t>"124"(2,375+2,38)*2*2,10-0,80*2,10</t>
  </si>
  <si>
    <t>"128"(2,04+1,56)*2*2,10-0,70*2,10</t>
  </si>
  <si>
    <t>"130"3,95*0,60</t>
  </si>
  <si>
    <t>"136"(1,615+2,325)*2*2,10-0,70*2,10</t>
  </si>
  <si>
    <t>"137"3,10*0,60</t>
  </si>
  <si>
    <t>"212"(2,234+1,55)*2*2,10-0,70*2,10</t>
  </si>
  <si>
    <t>"214"3,15*0,60</t>
  </si>
  <si>
    <t>"228"(2,04+1,56)*2*2,10-0,70*2,10</t>
  </si>
  <si>
    <t>"230"3,95*0,60</t>
  </si>
  <si>
    <t>"232"(2,13+1,83)*2*2,10-0,70*2,10</t>
  </si>
  <si>
    <t>"234"2,80*0,60</t>
  </si>
  <si>
    <t>"236"(1,595+2,30)*2*2,10-0,70*2,10</t>
  </si>
  <si>
    <t>"237"2,70*0,60</t>
  </si>
  <si>
    <t>"239"(1,60+2,30)*2*2,10-0,70*2,10</t>
  </si>
  <si>
    <t>"240"2,70*0,60</t>
  </si>
  <si>
    <t>"312"(2,234+1,55)*2*2,10-0,70*2,10</t>
  </si>
  <si>
    <t>"314"3,15*0,60</t>
  </si>
  <si>
    <t>"328"(2,04+1,56)*2*2,10-0,70*2,10</t>
  </si>
  <si>
    <t>"330"3,95*0,60</t>
  </si>
  <si>
    <t>"332"(2,13+1,83)*2*2,10-0,70*2,10</t>
  </si>
  <si>
    <t>"334"2,80*0,60</t>
  </si>
  <si>
    <t>"336"(1,595+2,30)*2*2,10-0,70*2,10</t>
  </si>
  <si>
    <t>"337"2,70*0,60</t>
  </si>
  <si>
    <t>"339"(1,60+2,30)*2*2,10-0,70*2,10</t>
  </si>
  <si>
    <t>"340"2,70*0,60</t>
  </si>
  <si>
    <t>Použití figury:</t>
  </si>
  <si>
    <t>Ometení (oprášení) stěny při přípravě podkladu</t>
  </si>
  <si>
    <t>Nátěr penetrační na stěnu</t>
  </si>
  <si>
    <t>Montáž obkladů keramických hladkých lepených cementovým flexibilním lepidlem přes 4 do 6 ks/m2</t>
  </si>
  <si>
    <t>Čištění vnitřních ploch stěn po provedení obkladu chemickými prostředky</t>
  </si>
  <si>
    <t>"111"(1,676+1,56)*2*2,652+2,61</t>
  </si>
  <si>
    <t>"112"(2,34+1,555)*2*0,30+3,22</t>
  </si>
  <si>
    <t>"113"(4,03+2,435+0,465)*2*2,652+9,66</t>
  </si>
  <si>
    <t>"114"(2,82+4,12+0,15)*2*2,652+12,14</t>
  </si>
  <si>
    <t>"121"(1,77+3,375+1,635+1,863)*2*2,652+12,20</t>
  </si>
  <si>
    <t>"122"(5,11+4,12+0,465)*2*2,652+21,13</t>
  </si>
  <si>
    <t>"123"(0,90+1,83)*2*0,30+1,66</t>
  </si>
  <si>
    <t>"124"(2,375+2,38)*2*0,30+5,65</t>
  </si>
  <si>
    <t>"125"(3,375+2,405)*2*2,652+8,27</t>
  </si>
  <si>
    <t>"126"(2,55+4,12)*2*2,652+11,01</t>
  </si>
  <si>
    <t>"127"(1,54+1,581)*2*2,652+2,44</t>
  </si>
  <si>
    <t>"128"(2,04+1,56)*2*0,30+2,99</t>
  </si>
  <si>
    <t>"129"(3,70+2,435+0,465)*2*2,652+9,19</t>
  </si>
  <si>
    <t>"130"(3,53+4,12+0,15)*2*2,652+15,04</t>
  </si>
  <si>
    <t>"135"(1,92+2,325)*2*2,652+4,46</t>
  </si>
  <si>
    <t>"136"(1,612+2,325)*2*0,30+3,46</t>
  </si>
  <si>
    <t>"137"(4,12+3,36+0,16)*2-0,80</t>
  </si>
  <si>
    <t>"211"(1,676+1,56)*2*2,642+2,61</t>
  </si>
  <si>
    <t>"212"(2,34+1,555)*2*0,30+3,22</t>
  </si>
  <si>
    <t>"213"(4,03+2,435+0,464)*2*2,642+9,86</t>
  </si>
  <si>
    <t>"214"(2,82+4,12+0,15)*2*2,642+12,14</t>
  </si>
  <si>
    <t>"227"(1,54+1,581)*2*2,652+2,44</t>
  </si>
  <si>
    <t>"228"(2,04+1,56)*2*0,30+2,99</t>
  </si>
  <si>
    <t>"229"(3,70+2,435+0,465)*2*2,642+9,16</t>
  </si>
  <si>
    <t>"230"(3,53+4,12+0,15)*2*2,642+15,04</t>
  </si>
  <si>
    <t>"231"(1,575+1,585)*2*2,642+2,50</t>
  </si>
  <si>
    <t>"232"(2,013+1,83)*2*0,30+3,15</t>
  </si>
  <si>
    <t>"233"(3,71+2,435)*2*2,642+9,25</t>
  </si>
  <si>
    <t>"234"(3,50+4,12)*2*2,642+14,66</t>
  </si>
  <si>
    <t>"235"(1,62+1,735)*2*2,642+2,81</t>
  </si>
  <si>
    <t>"236"(1,595+2,155)*2*0,30+3,64</t>
  </si>
  <si>
    <t>"237"(3,855+4,12+0,15)*2*2,642+16,07</t>
  </si>
  <si>
    <t>"238"(1,62+1,735)*2*2,642+2,82</t>
  </si>
  <si>
    <t>"239"(1,58+2,155)*2*0,30+3,65</t>
  </si>
  <si>
    <t>"240"(3,86+4,12+0,15)*2*2,642+16,13</t>
  </si>
  <si>
    <t>"311"(1,676+1,56)*2*2,642+2,61</t>
  </si>
  <si>
    <t>"312"(2,34+1,555)*2*0,30+3,22</t>
  </si>
  <si>
    <t>"313"(4,03+2,435+0,465)*2*2,602+10,05</t>
  </si>
  <si>
    <t>"314"(2,82+4,12+0,15)*2*2,602+12,14</t>
  </si>
  <si>
    <t>"327"(1,54+1,581)*2*2,602+2,44</t>
  </si>
  <si>
    <t>"328"(2,04+1,56)*2*0,30+2,99</t>
  </si>
  <si>
    <t>"329"(3,70+2,435+0,465)*2*2,602+9,16</t>
  </si>
  <si>
    <t>"330"(3,53+4,12+0,15)*2*2,602+15,04</t>
  </si>
  <si>
    <t>"335"(1,62+1,735)*2*2,602+2,80</t>
  </si>
  <si>
    <t>"336"(1,595+2,155)*2*0,30+3,64</t>
  </si>
  <si>
    <t>"337"(3,855+4,12+0,15)*2*2,602+16,07</t>
  </si>
  <si>
    <t>"338"(1,62+1,735)*2*2,602+2,80</t>
  </si>
  <si>
    <t>"339"(1,58+2,155)*2*0,30+3,65</t>
  </si>
  <si>
    <t>"340"(3,86+4,12+0,15)*2*2,602+16,13</t>
  </si>
  <si>
    <t>Oprášení (ometení ) podkladu v místnostech v do 3,80 m</t>
  </si>
  <si>
    <t>Obroušení podkladu omítnutého v místnostech v do 3,80 m</t>
  </si>
  <si>
    <t>Základní silikátová jednonásobná bezbarvá penetrace podkladu v místnostech v do 3,80 m</t>
  </si>
  <si>
    <t>"112"3,22</t>
  </si>
  <si>
    <t>"123, 124, 126, 135"1,66+5,65+2,99+3,46</t>
  </si>
  <si>
    <t>"212, 228"3,22+2,99</t>
  </si>
  <si>
    <t>"232, 236, 3,65"3,15+3,64+3,65</t>
  </si>
  <si>
    <t>"312"3,22</t>
  </si>
  <si>
    <t>"328,332, 336, 339 "2,99+3,64+3,65+3,65</t>
  </si>
  <si>
    <t>SDK podhled deska 1xH2 12,5 bez izolace dvouvrstvá spodní kce profil CD+UD</t>
  </si>
  <si>
    <t>"135"(1,22+2,325)*2-(0,70+0,80+0,90)</t>
  </si>
  <si>
    <t>Montáž soklů z dlaždic keramických rovných lepených cementovým flexibilním lepidlem v přes 65 do 90 mm</t>
  </si>
  <si>
    <t>Podlahy spárování silikonem</t>
  </si>
  <si>
    <t>Podlahy spárování akrylem</t>
  </si>
  <si>
    <t>"111"2,61</t>
  </si>
  <si>
    <t>"121"12,20</t>
  </si>
  <si>
    <t>"127"2,44</t>
  </si>
  <si>
    <t>"211"2,61</t>
  </si>
  <si>
    <t>"227"2,44</t>
  </si>
  <si>
    <t>"231"2,50</t>
  </si>
  <si>
    <t>"235"2,81</t>
  </si>
  <si>
    <t>"238"2,82</t>
  </si>
  <si>
    <t>"311"2,61</t>
  </si>
  <si>
    <t>"327"2,44</t>
  </si>
  <si>
    <t>"335"2,80</t>
  </si>
  <si>
    <t>"338"2,80</t>
  </si>
  <si>
    <t>Vysátí podkladu před pokládkou dlažby</t>
  </si>
  <si>
    <t>Nátěr penetrační na podlahu</t>
  </si>
  <si>
    <t>Broušení betonového podkladu před pokládkou dlažby</t>
  </si>
  <si>
    <t>Samonivelační stěrka podlah pevnosti 20 MPa tl 3 mm</t>
  </si>
  <si>
    <t>Montáž podlah keramických hladkých lepených cementovým flexibilním lepidlem přes 9 do 12 ks/m2</t>
  </si>
  <si>
    <t>Izolace podlah fólií celoplošně lepená proti kročejovému hluku</t>
  </si>
  <si>
    <t>Čištění vnitřních ploch podlah nebo schodišť po položení dlažby chemickými prostředky</t>
  </si>
  <si>
    <t>"111"(1,66+1,56)*2-(0,70+0,80*2+0,90)</t>
  </si>
  <si>
    <t>"121"(1,77+3,375+1,635+1,863)*2-(0,70+0,80*4+0,90*3)</t>
  </si>
  <si>
    <t>"127"(1,54+1,581)*2-(0,70+0,80+0,90)</t>
  </si>
  <si>
    <t>"211"(1,66+1,56)*2-(0,70+0,80*2+0,90)</t>
  </si>
  <si>
    <t>"227"(1,54+1,581)*2-(0,70+0,80+0,90)</t>
  </si>
  <si>
    <t>"231"(1,575+1,585)*2-(0,70+0,80*2+0,90)</t>
  </si>
  <si>
    <t>"235"(1,62+1,735)*2-(0,70+0,80+0,90)</t>
  </si>
  <si>
    <t>"238"(1,62+1,735)*2-(0,70+0,80+0,90)</t>
  </si>
  <si>
    <t>"311"(1,66+1,56)*2-(0,70+0,80*2+0,90)</t>
  </si>
  <si>
    <t>"327"(1,54+1,581)*2-(0,70+0,80+0,90)</t>
  </si>
  <si>
    <t>"335"(1,62+1,735)*2-(0,70+0,80+0,90)</t>
  </si>
  <si>
    <t>"338"(1,62+1,735)*2-(0,70+0,80+0,90)</t>
  </si>
  <si>
    <t>Montáž izolace tepelné podlah volně kladenými okrajovými pásky</t>
  </si>
  <si>
    <t>"123"1,66</t>
  </si>
  <si>
    <t>"124"5,65</t>
  </si>
  <si>
    <t>"128"2,99</t>
  </si>
  <si>
    <t>"212"3,22</t>
  </si>
  <si>
    <t>"228"2,99</t>
  </si>
  <si>
    <t>"232"3,15</t>
  </si>
  <si>
    <t>"236"3,64</t>
  </si>
  <si>
    <t>"239"3,65</t>
  </si>
  <si>
    <t>"328"2,99</t>
  </si>
  <si>
    <t>"336"3,64</t>
  </si>
  <si>
    <t>"339"3,65</t>
  </si>
  <si>
    <t>Izolace pod dlažbu nátěrem nebo stěrkou ve dvou vrstvách</t>
  </si>
  <si>
    <t>"112"(2,34+1,555)*2-0,70</t>
  </si>
  <si>
    <t>"123"(0,90+1,83)*2-0,70</t>
  </si>
  <si>
    <t>"124"(2,375+2,38)*2-0,80</t>
  </si>
  <si>
    <t>"128"(2,04+1,56)*2-0,70</t>
  </si>
  <si>
    <t>"212"(2,34+1,555)*2-0,70</t>
  </si>
  <si>
    <t>"228"(2,04+1,56)*2-0,70</t>
  </si>
  <si>
    <t>"232"(2,013+1,83)*2-0,70</t>
  </si>
  <si>
    <t>"236"(1,595+2,155)*2-0,70</t>
  </si>
  <si>
    <t>"239"(1,60+2,155)*2-0,70</t>
  </si>
  <si>
    <t>"312"(2,34+1,555)*2-0,70</t>
  </si>
  <si>
    <t>"328"(2,04+1,56)*2-0,70</t>
  </si>
  <si>
    <t>"336"(1,575+2,155)*2-0,70</t>
  </si>
  <si>
    <t>"339"(1,58+2,155)*2-0,70</t>
  </si>
  <si>
    <t>Izolace těsnícími pásy mezi podlahou a stěnou</t>
  </si>
  <si>
    <t>"113, 114"9,66+12,14</t>
  </si>
  <si>
    <t>"122"21,13</t>
  </si>
  <si>
    <t>"125, 126, 129, 130"8,27+11,01+9,19+15,04</t>
  </si>
  <si>
    <t>"137"14,29</t>
  </si>
  <si>
    <t>"213, 214"9,86+12,14</t>
  </si>
  <si>
    <t>"229"9,19</t>
  </si>
  <si>
    <t>"230, 233, 234" 15,04+9,25+14,66</t>
  </si>
  <si>
    <t>"237, 240"16,07+16,13</t>
  </si>
  <si>
    <t>"313, 314"10,05+12,14</t>
  </si>
  <si>
    <t>"329, 330"9,16+15,04</t>
  </si>
  <si>
    <t>"337, 340"16,07+16,13</t>
  </si>
  <si>
    <t>Broušení podkladu skládaných podlah před litím stěrky</t>
  </si>
  <si>
    <t>Stěrka podlahová nivelační pro vyrovnání podkladu skládaných podlah pevnosti 20 MPa tl přes 5 do 8 mm</t>
  </si>
  <si>
    <t>Montáž podlah plovoucích ze zaklapávacích vinylových lamel</t>
  </si>
  <si>
    <t>Montáž podložky vyrovnávací a tlumící pro plovoucí podlahy</t>
  </si>
  <si>
    <t>"113"(4,03+2,435+0,465)*2-0,80</t>
  </si>
  <si>
    <t>"114"(2,82+4,12+0,15)*2-0,80</t>
  </si>
  <si>
    <t>"122"(5,11+4,12+0,465)*2-0,80</t>
  </si>
  <si>
    <t>"125"(3,375+2,403)*2-0,80</t>
  </si>
  <si>
    <t>"126"(2,55+4,12)*2-0,80</t>
  </si>
  <si>
    <t>"129"(3,70+2,435+0,465)*2-0,80</t>
  </si>
  <si>
    <t>"130"(3,53+4,12+0,15)*2-0,80</t>
  </si>
  <si>
    <t>"213"(4,03+2,435+0,464)*2-0,80</t>
  </si>
  <si>
    <t>"214"(2,82+4,12+0,15)*2-0,80</t>
  </si>
  <si>
    <t>"229"(3,70+2,435+0,465)*2-0,80</t>
  </si>
  <si>
    <t>"230"(3,53+4,12+0,15)*2-0,80</t>
  </si>
  <si>
    <t>"233"(3,71+2,435)*2-0,80</t>
  </si>
  <si>
    <t>"234"(3,50+4,12)*2-0,80</t>
  </si>
  <si>
    <t>"237"(3,855+4,12+0,15)*2-0,80</t>
  </si>
  <si>
    <t>"240"(3,86+4,12+0,15)*2-0,80</t>
  </si>
  <si>
    <t>"313"(4,03+2,435+0,465)*2-0,80</t>
  </si>
  <si>
    <t>"314"(2,82+4,12+0,15)*2-0,80</t>
  </si>
  <si>
    <t>"329"(3,70+2,435+0,465)*2-0,80</t>
  </si>
  <si>
    <t>"330"(3,53+4,12+0,15)*2-0,80</t>
  </si>
  <si>
    <t>"337"(3,855+4,12+0,15)*2-0,80</t>
  </si>
  <si>
    <t>"340"(3,86+4,12+0,15)*2-0,80</t>
  </si>
  <si>
    <t>Montáž podlahové lišty obvodové lepené</t>
  </si>
  <si>
    <t>"136"3,46</t>
  </si>
  <si>
    <t>Vyrovnávací potěr tl přes 40 do 50 mm z MC 15 provedený v ploše</t>
  </si>
  <si>
    <t>Separační vrstva z PE fólie</t>
  </si>
  <si>
    <t>Montáž izolace tepelné podlah volně kladenými rohožemi, pásy, dílci, deskami 1 vrstva</t>
  </si>
  <si>
    <t>"136"(1,615+2,325)*2-0,70</t>
  </si>
  <si>
    <t>"135"4,46</t>
  </si>
  <si>
    <t>"nové značení"</t>
  </si>
  <si>
    <t>"111"1,76*2,652-0,90*2,10</t>
  </si>
  <si>
    <t>"112"1,855*2,40</t>
  </si>
  <si>
    <t>"113"4,012*2,652</t>
  </si>
  <si>
    <t>-1,47*1,50</t>
  </si>
  <si>
    <t>(1,47+2*1,50)*0,38</t>
  </si>
  <si>
    <t>"114"(2,82*2+4,12)*2,652</t>
  </si>
  <si>
    <t>"121"(3,85+3,375)*2,652</t>
  </si>
  <si>
    <t>-0,90*2,10</t>
  </si>
  <si>
    <t>-0,75*2,10</t>
  </si>
  <si>
    <t>"122"(5,11+4,12+4,685)*2,652</t>
  </si>
  <si>
    <t>-1,47*2,39</t>
  </si>
  <si>
    <t>(1,47+2*2,39)*0,465</t>
  </si>
  <si>
    <t>-1,87*2,40</t>
  </si>
  <si>
    <t>(1,87+2*2,40)*0,225</t>
  </si>
  <si>
    <t>"123"0,90*2,40</t>
  </si>
  <si>
    <t>"124"2,375*2,40</t>
  </si>
  <si>
    <t>"125"3,375*2,652</t>
  </si>
  <si>
    <t>"126"(2,55*2+4,12)*2,652</t>
  </si>
  <si>
    <t>"127"1,54*2,652</t>
  </si>
  <si>
    <t>"128"(2,04+0,88)*2,40</t>
  </si>
  <si>
    <t>"129"(2,435+3,18)*2,652</t>
  </si>
  <si>
    <t>"130"2*3,53*2,652</t>
  </si>
  <si>
    <t>"135, 135"(3,36*2+1,90+1,615+4,12+1,78)*2,652</t>
  </si>
  <si>
    <t>"211"1,76*2,642-0,90*2,10</t>
  </si>
  <si>
    <t>"212"1,855*2,40</t>
  </si>
  <si>
    <t>"213"4,012*2,652</t>
  </si>
  <si>
    <t>-0,765*1,50</t>
  </si>
  <si>
    <t>-0,705*2,38</t>
  </si>
  <si>
    <t>(0,765+0,705+2*2,38)*0,38</t>
  </si>
  <si>
    <t>"214"(2,82*2+4,12)*2,652</t>
  </si>
  <si>
    <t>"227"1,52*2,642</t>
  </si>
  <si>
    <t>"228"(2,04-0,48+0,86)*2,40</t>
  </si>
  <si>
    <t>"229"(2,455+3,178)*2,642</t>
  </si>
  <si>
    <t>"230"2*3,53*2,642</t>
  </si>
  <si>
    <t>"231"1,575*2,642</t>
  </si>
  <si>
    <t>-1,25*2,10</t>
  </si>
  <si>
    <t>"232"(2,013+1,11)*2,40</t>
  </si>
  <si>
    <t>"233"(3,717+2,435)*2,642</t>
  </si>
  <si>
    <t>"234"3,50*2,642</t>
  </si>
  <si>
    <t>"235"1,62*2,642</t>
  </si>
  <si>
    <t>"236"1,505*2,40</t>
  </si>
  <si>
    <t>"237"(3,855+4,12+3,268)*2,642</t>
  </si>
  <si>
    <t>"238"1,625*2,642</t>
  </si>
  <si>
    <t>"239"1,60*2,40</t>
  </si>
  <si>
    <t>"240"(3,86+4,12+3,285)*2,642</t>
  </si>
  <si>
    <t>"311"1,76*2,602-0,90*2,10</t>
  </si>
  <si>
    <t>"312"1,855*2,40</t>
  </si>
  <si>
    <t>"313"4,012*2,602</t>
  </si>
  <si>
    <t>"314"(2,82*2+4,12)*2,602</t>
  </si>
  <si>
    <t>(1,4+2*1,50)*0,38</t>
  </si>
  <si>
    <t>"327"1,52*2,602</t>
  </si>
  <si>
    <t>"328"(2,04-0,48+0,86)*2,40</t>
  </si>
  <si>
    <t>"329"(2,455+3,178)*2,602</t>
  </si>
  <si>
    <t>"330"2*3,53*2,642</t>
  </si>
  <si>
    <t>"335"1,62*2,642</t>
  </si>
  <si>
    <t>"336"1,505*2,40</t>
  </si>
  <si>
    <t>"337"(3,855+4,12+3,268)*2,642</t>
  </si>
  <si>
    <t>"338"1,625*2,642</t>
  </si>
  <si>
    <t>"339"1,60*2,40</t>
  </si>
  <si>
    <t>"340"(3,86+4,12+3,285)*2,642</t>
  </si>
  <si>
    <t>Oprava vnitřní vápenocementové štukové omítky tl jádrové omítky do 20 mm a tl štuku do 3 mm stěn v rozsahu plochy přes 30 do 50 %</t>
  </si>
  <si>
    <t>Oškrabání malby v místnostech v do 3,80 m</t>
  </si>
  <si>
    <t>Otlučení (osekání) vnitřní vápenné nebo vápenocementové omítky stěn v rozsahu přes 30 do 50 %</t>
  </si>
  <si>
    <t>"111, 113, 114"2,61+9,66+12,14</t>
  </si>
  <si>
    <t>"121, 123"12,20+21,13</t>
  </si>
  <si>
    <t>"125-127, 129, 130"8,27+11,01+2,44+9,19+15,04</t>
  </si>
  <si>
    <t>"135,137"4,46+14,29</t>
  </si>
  <si>
    <t>"211, 213, 214"2,61+9,86+12,14</t>
  </si>
  <si>
    <t>"227, 229, 230,231"2,44+9,19+15,04+2,50</t>
  </si>
  <si>
    <t>"233-235, 237,238, 240"9,25+14,66+2,81+16,07+2,82+16,13</t>
  </si>
  <si>
    <t>"311, 313, 314"2,61+10,05+12,14</t>
  </si>
  <si>
    <t>"327, 329, 330"2,44+9,16+15,04</t>
  </si>
  <si>
    <t>"335, 337, 338, 340"2,80+16,07+2,80+16,13</t>
  </si>
  <si>
    <t>Oprava vnitřní vápenocementové štukové omítky tl jádrové omítky do 20 mm a tl štuku do 3 mm stropů v rozsahu plochy přes 30 do 50 %</t>
  </si>
  <si>
    <t>Otlučení (osekání) vnitřní vápenné nebo vápenocementové omítky stropů v rozsahu přes 30 do 50 %</t>
  </si>
  <si>
    <t>A/ 02/ 01</t>
  </si>
  <si>
    <t>"O 6"36*(1,50+2*1,50)</t>
  </si>
  <si>
    <t>"O 8"6*(1,50+2*2,35)</t>
  </si>
  <si>
    <t>"O 9"2*(1,50+2*2,35)</t>
  </si>
  <si>
    <t>"O 10"3*(1,80+2*2,45)</t>
  </si>
  <si>
    <t>"O 11"1*(2,46+2*2,20)</t>
  </si>
  <si>
    <t>Penetrační silikátový nátěr vnějších pastovitých tenkovrstvých omítek stěn</t>
  </si>
  <si>
    <t>Montáž kontaktního zateplení vnějšího ostění, nadpraží nebo parapetu hl. špalety do 200 mm lepením desek z minerální vlny tl do 40 mm</t>
  </si>
  <si>
    <t>Montáž profilů kontaktního zateplení lepených</t>
  </si>
  <si>
    <t>"129B"2,10</t>
  </si>
  <si>
    <t>"122B"2,10</t>
  </si>
  <si>
    <t>"213B"1,91</t>
  </si>
  <si>
    <t>"222B"2,10</t>
  </si>
  <si>
    <t>"229B"2,10</t>
  </si>
  <si>
    <t>"313B"1,91</t>
  </si>
  <si>
    <t>"322B"2,10</t>
  </si>
  <si>
    <t>"329B"2,10</t>
  </si>
  <si>
    <t>Provedení izolace proti zemní vlhkosti vodorovné za studena nátěrem penetračním</t>
  </si>
  <si>
    <t>Izolace proti vlhkosti na vodorovné ploše za studena těsnicí stěrkou jednosložkovou na bázi cementu</t>
  </si>
  <si>
    <t>"105"2,24</t>
  </si>
  <si>
    <t>"205"2,75</t>
  </si>
  <si>
    <t>"305"2,75</t>
  </si>
  <si>
    <t>"Pohled JV"</t>
  </si>
  <si>
    <t>41,59*0,187</t>
  </si>
  <si>
    <t>29,44*0,187</t>
  </si>
  <si>
    <t>12,62*0,187</t>
  </si>
  <si>
    <t>Penetrační nátěr vnějších stěn nanášený ručně</t>
  </si>
  <si>
    <t>Montáž kontaktního zateplení vnějších stěn lepením a mechanickým kotvením desek z fenolické pěny tl do 40 mm</t>
  </si>
  <si>
    <t>41,59</t>
  </si>
  <si>
    <t>29,44</t>
  </si>
  <si>
    <t>12,62</t>
  </si>
  <si>
    <t>Penetrační nátěr vnějších podhledů nanášený ručně</t>
  </si>
  <si>
    <t>Penetrační silikátový nátěr vnějších pastovitých tenkovrstvých omítek podhledů</t>
  </si>
  <si>
    <t>Montáž kontaktního zateplení vnějších podhledů lepením a mechanickým kotvením desek z fenolické pěny tl do 40 mm</t>
  </si>
  <si>
    <t>29,45*8,95</t>
  </si>
  <si>
    <t>-7,039*2,05</t>
  </si>
  <si>
    <t>36,32*8,95</t>
  </si>
  <si>
    <t>"S14"-2,88*0,336</t>
  </si>
  <si>
    <t>12,35*8,95</t>
  </si>
  <si>
    <t>"odpočty"</t>
  </si>
  <si>
    <t>-(S10+S17+S15)</t>
  </si>
  <si>
    <t>"otvory"</t>
  </si>
  <si>
    <t>"O 6"-1,50*1,50*35</t>
  </si>
  <si>
    <t>"O 7 -část"-1,50*0,80</t>
  </si>
  <si>
    <t>"O 8"-1,50*2,35</t>
  </si>
  <si>
    <t>"O 9" -(0,75*1,50+0,75*2,35)*2</t>
  </si>
  <si>
    <t>"O 10"-1,80*2,45*3</t>
  </si>
  <si>
    <t>Montáž kontaktního zateplení vnějších stěn lepením a mechanickým kotvením desek z minerální vlny s podélnou orientací do zdiva a betonu tl přes 240mm</t>
  </si>
  <si>
    <t>Oprava vnější vápenocementové hladké omítky složitosti 1 stěn v rozsahu do 10 %</t>
  </si>
  <si>
    <t>Otlučení (osekání) vnější vápenné nebo vápenocementové omítky stupně členitosti 1 a 2 v rozsahu do 10 %</t>
  </si>
  <si>
    <t>1,50*1,50*6</t>
  </si>
  <si>
    <t>Montáž izolace tepelné stěn lepením celoplošně v kombinaci s mechanickým kotvením rohoží, pásů, dílců, desek tl do 100mm</t>
  </si>
  <si>
    <t>"1.NP"2*1,95*2,65</t>
  </si>
  <si>
    <t>"2.NP"2*1,95*2,65</t>
  </si>
  <si>
    <t>"3.NP"2*1,95*2,65</t>
  </si>
  <si>
    <t>(1,60+4,30)*2,55</t>
  </si>
  <si>
    <t>-2,36*1,95</t>
  </si>
  <si>
    <t>Montáž kontaktního zateplení vnějších stěn lepením a mechanickým kotvením TI z minerální vlny s podélnou orientací do zdiva a betonu tl přes 120 do 160 mm</t>
  </si>
  <si>
    <t>3*8,95*0,20</t>
  </si>
  <si>
    <t>(6,45+8,95)*0,20</t>
  </si>
  <si>
    <t>Montáž kontaktního zateplení vnějších stěn lepením a mechanickým kotvením desek z fenolické pěny tl přes 160 do 200 mm</t>
  </si>
  <si>
    <t>"1.NP - dle PD odměřeno"2,10*2</t>
  </si>
  <si>
    <t>"2.NP - dle PD odměřeno"2,10*2</t>
  </si>
  <si>
    <t>"3.NP - dle PD odměřeno"2,10*2</t>
  </si>
  <si>
    <t>Montáž kontaktního zateplení vnějších podhledů lepením a mechanickým kotvením polystyrénových desek do betonu nebo zdiva tl přes 80 do 120 mm</t>
  </si>
  <si>
    <t>Izolace proti vlhkosti na svislé ploše za studena těsnicí stěrkou jednosložkovou na bázi cementu</t>
  </si>
  <si>
    <t>Provedení izolace proti zemní vlhkosti hydroizolační stěrkou svislé na betonu, 1 vrstva</t>
  </si>
  <si>
    <t>"1.NP - odměřeno dle PD"2*(0,60*2+2,88)*0,27</t>
  </si>
  <si>
    <t>"2.NP - odměřeno dle PD"2*(0,60*2+2,88)*0,27</t>
  </si>
  <si>
    <t>"3.NP - odměřeno dle PD"2*(0,60*2+2,88)*0,27</t>
  </si>
  <si>
    <t>3*(0,77+0,77)*0,20</t>
  </si>
  <si>
    <t>7,05*0,40</t>
  </si>
  <si>
    <t>2*(1,44+0,77)*0,20</t>
  </si>
  <si>
    <t>2*(0,77+0,77)*0,20</t>
  </si>
  <si>
    <t>Montáž kontaktního zateplení vnějších stěn lepením a mechanickým kotvením polystyrénových desek do betonu a zdiva tl přes 120 do 160 mm</t>
  </si>
  <si>
    <t>Provedení izolace proti zemní vlhkosti pásy přitavením vodorovné NAIP</t>
  </si>
  <si>
    <t>3,944*0,40</t>
  </si>
  <si>
    <t>Sklovláknité pletivo vnějších stěn vtlačené do tmelu</t>
  </si>
  <si>
    <t>Provedení povlak krytiny mechanicky kotvenou do betonu TI tl přes 140 do 200 mm krajní pole, budova v do 18 m</t>
  </si>
  <si>
    <t>Provedení povlakové krytiny střech do 10° podkladní textilní vrstvy</t>
  </si>
  <si>
    <t>(1,60+4,30)*0,30</t>
  </si>
  <si>
    <t>-2,36*0,30</t>
  </si>
  <si>
    <t>Penetrační akrylátový nátěr vnějších mozaikových tenkovrstvých omítek stěn</t>
  </si>
  <si>
    <t>Tenkovrstvá akrylátová mozaiková jemnozrnná omítka vnějších stěn</t>
  </si>
  <si>
    <t>"1.NP"2*1,40*0,567</t>
  </si>
  <si>
    <t>"2.NP"2*1,40*2,567</t>
  </si>
  <si>
    <t>"3.NP"2*1,40*2,65</t>
  </si>
  <si>
    <t>Montáž kontaktního zateplení vnějších stěn lepením a mechanickým kotvením polystyrénových desek do betonu a zdiva tl přes 160 do 200 mm</t>
  </si>
  <si>
    <t>A/ 02/ 02</t>
  </si>
  <si>
    <t>"R01"36,00*11,80+4,11*68,20</t>
  </si>
  <si>
    <t>-(R03+R06+R07+R08)</t>
  </si>
  <si>
    <t>"střešní výlez  O 4"-0,70*1,20</t>
  </si>
  <si>
    <t>Odstranění povlakové krytiny střech do 10° odškrabáním mechu s urovnáním povrchu a očištěním</t>
  </si>
  <si>
    <t>Provedení povlak krytiny mechanicky kotvenou do betonu TI tl přes 140 do 200 mm vnitřní pole, budova v do 18 m</t>
  </si>
  <si>
    <t>Provedení povlak krytiny mechanicky kotvenou do betonu TI tl přes 140 do 200 mm rohové pole, budova v do 18 m</t>
  </si>
  <si>
    <t>Montáž izolace tepelné střech plochých kladené volně 2 vrstvy rohoží, pásů, dílců, desek</t>
  </si>
  <si>
    <t>"R02"10,00</t>
  </si>
  <si>
    <t>Provedení povlakové krytiny střech do 10° za studena lakem penetračním nebo asfaltovým</t>
  </si>
  <si>
    <t>Provedení povlakové krytiny střech do 10° pásy NAIP přitavením v plné ploše</t>
  </si>
  <si>
    <t>Provedení povlak krytiny mechanicky kotvenou do betonu TI tl přes 240 mm vnitřní pole, budova v do 18 m</t>
  </si>
  <si>
    <t>Provedení povlak krytiny mechanicky kotvenou do betonu TI tl přes 240 mm krajní pole, budova v do 18 m</t>
  </si>
  <si>
    <t>Provedení povlak krytiny mechanicky kotvenou do betonu TI tl přes 240 mm rohové pole, budova v do 18 m</t>
  </si>
  <si>
    <t>Montáž izolace tepelné střech plochých kladené volně 1 vrstva rohoží, pásů, dílců, desek</t>
  </si>
  <si>
    <t>Montáž izolace tepelné střech plochých kladené volně, spádová vrstva</t>
  </si>
  <si>
    <t>"R02a"13,00</t>
  </si>
  <si>
    <t>"R03"1,80*2,32</t>
  </si>
  <si>
    <t>Provedení povlakové krytiny střech do 10° podkladní vrstvy pásy na sucho samolepící</t>
  </si>
  <si>
    <t>"R04"</t>
  </si>
  <si>
    <t>(36,50+11,84+29,70)*0,35</t>
  </si>
  <si>
    <t>Vyrovnávací cementový potěr tl přes 30 do 40 mm ze suchých směsí provedený v ploše</t>
  </si>
  <si>
    <t>Provedení povlak krytiny mechanicky kotvenou do betonu TI tl do 100 mm vnitřní pole, budova v do 18 m</t>
  </si>
  <si>
    <t>Provedení povlak krytiny mechanicky kotvenou do betonu TI tl do 100 mm krajní pole, budova v do 18 m</t>
  </si>
  <si>
    <t>Provedení povlak krytiny mechanicky kotvenou do betonu TI tl do 100 mm rohové pole, budova v do 18 m</t>
  </si>
  <si>
    <t>"R05"4,15*0,45</t>
  </si>
  <si>
    <t>"R06"2,30*0,424</t>
  </si>
  <si>
    <t>Mazanina tl přes 80 do 120 mm z betonu lehkého keramického LC 16/18</t>
  </si>
  <si>
    <t>Montáž izolace tepelné podlah, stropů vrchem nebo střech překrytí separační fólií z PE</t>
  </si>
  <si>
    <t>2,32*0,40</t>
  </si>
  <si>
    <t>Provedení povlakové krytiny střech do 10° ochranné textilní vrstvy</t>
  </si>
  <si>
    <t>Podlahové kce podkladové z desek OSB tl 22 mm na sraz šroubovaných</t>
  </si>
  <si>
    <t>Provedení povlak krytiny mechanicky kotvenou do betonu TI tl přes 100 do 140 mm vnitřní pole, budova v do 18 m</t>
  </si>
  <si>
    <t>Provedení povlak krytiny mechanicky kotvenou do betonu TI tl přes 100 do 140 mm krajní pole, budova v do 18 m</t>
  </si>
  <si>
    <t>Provedení povlak krytiny mechanicky kotvenou do betonu TI tl přes 100 do 140 mm rohové pole, budova v do 18 m</t>
  </si>
  <si>
    <t>A/ 02/ 03</t>
  </si>
  <si>
    <t>"202"3,90*2,00</t>
  </si>
  <si>
    <t>"stropy"</t>
  </si>
  <si>
    <t>P001+P004+P007+STR</t>
  </si>
  <si>
    <t>"stěny"</t>
  </si>
  <si>
    <t>"023"(8,74+3,52+0,435)*2*2,67</t>
  </si>
  <si>
    <t>"025"(2,65+1,77)*2*2,67</t>
  </si>
  <si>
    <t>"038"(5,94*2+4,12+2,235)*1,92</t>
  </si>
  <si>
    <t>"048"1,80*2,00</t>
  </si>
  <si>
    <t>"049"1,54*2,40</t>
  </si>
  <si>
    <t>"050"2,84*2,60</t>
  </si>
  <si>
    <t>"053"(1,40+1,90*2)*2,66</t>
  </si>
  <si>
    <t>"101"(14,60+10,87)*2*2,652</t>
  </si>
  <si>
    <t>"102"(2,615+1,65)*2*2,652</t>
  </si>
  <si>
    <t>"103"(4,12+1,737*2)*2,685</t>
  </si>
  <si>
    <t>"104"(19,50+1,77)*2*2,40</t>
  </si>
  <si>
    <t>"107"(1,535+2,23)*2*2,652</t>
  </si>
  <si>
    <t>"108"(1,535+2,23)*2*2,652</t>
  </si>
  <si>
    <t>"109"(1,535+2,135)*2*2,652</t>
  </si>
  <si>
    <t>"110"(1,535+2,18)*2*2,652</t>
  </si>
  <si>
    <t>"201"(14,60+10,87)*2*2,642</t>
  </si>
  <si>
    <t>"202"(2,615+1,65)*2*2,642</t>
  </si>
  <si>
    <t>"203"(4,12+1,737*2)*2,715</t>
  </si>
  <si>
    <t>"204"(19,50+1,77)*2*2,40</t>
  </si>
  <si>
    <t>"207"(1,55+2,02)*2*2,642</t>
  </si>
  <si>
    <t>"208"(1,55+2,10)*2*2,642</t>
  </si>
  <si>
    <t>"209"(1,55+2,10)*2*2,642</t>
  </si>
  <si>
    <t>"210"(1,55+2,10)*2*2,642</t>
  </si>
  <si>
    <t>"301"(14,60+10,87)*2*2,602</t>
  </si>
  <si>
    <t>"302"(2,615+1,65)*2*2,602</t>
  </si>
  <si>
    <t>"303"(4,12+1,737*2)*4,13</t>
  </si>
  <si>
    <t>"307"(1,55+2,01)*2*2,602</t>
  </si>
  <si>
    <t>"308"(1,55+2,15)*2*2,602</t>
  </si>
  <si>
    <t>"309"(1,55+2,13)*2*2,602</t>
  </si>
  <si>
    <t>"310"(1,55+2,18)*2*2,602</t>
  </si>
  <si>
    <t>"202"3,84</t>
  </si>
  <si>
    <t>Příplatek k SDK podhledu za rovinnost kvality Q4</t>
  </si>
  <si>
    <t>"101"11,05*1,77</t>
  </si>
  <si>
    <t>"104"34,60</t>
  </si>
  <si>
    <t>"201"11,05*1,77</t>
  </si>
  <si>
    <t>"204"34,57</t>
  </si>
  <si>
    <t>"301"11,05*1,77</t>
  </si>
  <si>
    <t>"304"34,71</t>
  </si>
  <si>
    <t>SDK podhled desky 1xA 12,5 bez izolace dvouvrstvá spodní kce profil CD+UD</t>
  </si>
  <si>
    <t>"odměřeno dle PD"12,15</t>
  </si>
  <si>
    <t>Montáž obkladu z hliník. kompozitních panelů podhledů skryté uchycení budov v do 6 m</t>
  </si>
  <si>
    <t>Montáž nosného roštu fasád, stěn a podhledů dvousměrného kotveného do ocelové konstrukce</t>
  </si>
  <si>
    <t>"138"7,90</t>
  </si>
  <si>
    <t>SDK podhled desky 2xH2 12,5 bez izolace dvouvrstvá spodní kce profil CD+UD</t>
  </si>
  <si>
    <t>"055"3,09</t>
  </si>
  <si>
    <t>Zametení betonových podlah před provedením nátěru</t>
  </si>
  <si>
    <t>Penetrační epoxidový nátěr hladkých betonových podlah</t>
  </si>
  <si>
    <t>Krycí dvojnásobný epoxidový rozpouštědlový nátěr betonové podlahy</t>
  </si>
  <si>
    <t>P02S</t>
  </si>
  <si>
    <t>Olejovzdorný nátěr podlahy - ozn.P02 - sokl</t>
  </si>
  <si>
    <t>"055"(1,93+1,60)*2</t>
  </si>
  <si>
    <t>"025"4,43</t>
  </si>
  <si>
    <t>"025"(2,65+1,77)*2-0,90</t>
  </si>
  <si>
    <t>"023"27,96</t>
  </si>
  <si>
    <t>"053"2,61</t>
  </si>
  <si>
    <t>"023"(8,74+3,52+0,435)*2-(0,80*2+1,20+0,90+1,45)</t>
  </si>
  <si>
    <t>"053"(1,40+1,90*2)-0,80</t>
  </si>
  <si>
    <t>"101"46,65</t>
  </si>
  <si>
    <t>"201"45,57</t>
  </si>
  <si>
    <t>"301"46,55</t>
  </si>
  <si>
    <t>"304"34,41</t>
  </si>
  <si>
    <t>Vysátí podkladu povlakových podlah</t>
  </si>
  <si>
    <t>Vodou ředitelná penetrace savého podkladu povlakových podlah</t>
  </si>
  <si>
    <t>Stěrka podlahová nivelační pro vyrovnání podkladu povlakových podlah pevnosti 20 MPa tl přes 3 do 5 mm</t>
  </si>
  <si>
    <t>Lepení pásů z PVC standardním lepidlem</t>
  </si>
  <si>
    <t>Spoj povlakových podlahovin z PVC svařováním za studena</t>
  </si>
  <si>
    <t>Základní čištění nově položených podlahovin vysátím a setřením vlhkým mopem</t>
  </si>
  <si>
    <t>"101"12,94+11,06+2*0,385+10,90+1,62+3,55+4,40+0,435*2+0,475*2</t>
  </si>
  <si>
    <t>-(1,60+0,90*3+0,80*5+1,17)</t>
  </si>
  <si>
    <t>"104"(19,06+1,77)*2-(1,60+1,30+0,90*4)</t>
  </si>
  <si>
    <t>"201"12,94+11,06+2*0,385+10,90+1,62+3,55+4,40+0,435*2+0,475*2</t>
  </si>
  <si>
    <t>-(1,60+0,90*4+0,80*5+1,17)</t>
  </si>
  <si>
    <t>"204"(19,06+1,77)*2-(1,60+1,30+0,90*4)</t>
  </si>
  <si>
    <t>"301"12,94+11,06+2*0,385+10,90+1,62+3,55+4,40+0,435*2+0,475*2</t>
  </si>
  <si>
    <t>"304"(19,06+1,77)*2-(1,60+1,30+0,90*4)</t>
  </si>
  <si>
    <t>Montáž obvodových soklíků výšky do 80 mm</t>
  </si>
  <si>
    <t>"102"3,84</t>
  </si>
  <si>
    <t>"107"2,61</t>
  </si>
  <si>
    <t>"108"3,42</t>
  </si>
  <si>
    <t>"109"3,27</t>
  </si>
  <si>
    <t>"110"3,35</t>
  </si>
  <si>
    <t>"207"2,61</t>
  </si>
  <si>
    <t>"208"3,42</t>
  </si>
  <si>
    <t>"209"3,27</t>
  </si>
  <si>
    <t>"210"3,35</t>
  </si>
  <si>
    <t>"302"3,84</t>
  </si>
  <si>
    <t>"307"2,74</t>
  </si>
  <si>
    <t>"308"3,30</t>
  </si>
  <si>
    <t>"309"3,27</t>
  </si>
  <si>
    <t>"310"3,35</t>
  </si>
  <si>
    <t>"102"(2,615+1,65)*2-0,70</t>
  </si>
  <si>
    <t>"107"(1,535+2,23)*2-0,80</t>
  </si>
  <si>
    <t>"108"(1,535+2,23)*2-0,80</t>
  </si>
  <si>
    <t>"109"(1,535+2,135)*2-0,80</t>
  </si>
  <si>
    <t>"110"(1,535+2,18)*2-0,80</t>
  </si>
  <si>
    <t>"207"(1,55+2,02)*2-0,80</t>
  </si>
  <si>
    <t>"208"(1,55+2,10)*2-0,80</t>
  </si>
  <si>
    <t>"209"(1,55+2,10)*2-0,80</t>
  </si>
  <si>
    <t>"210"(1,55+2,10)*2-0,80</t>
  </si>
  <si>
    <t>"302"(1,65+2,60)*2-0,70</t>
  </si>
  <si>
    <t>"307"(1,55+2,01)*2-0,80</t>
  </si>
  <si>
    <t>"308"(1,55+2,15)*2-0,80</t>
  </si>
  <si>
    <t>"309"(1,55+2,13)*2-0,80</t>
  </si>
  <si>
    <t>"310"(1,55+2,18)*2-0,80</t>
  </si>
  <si>
    <t>"202"(2,40+1,65)*2-0,80</t>
  </si>
  <si>
    <t>"049"2,91</t>
  </si>
  <si>
    <t>"103"7,62</t>
  </si>
  <si>
    <t>"203"7,08</t>
  </si>
  <si>
    <t>"303"7,29</t>
  </si>
  <si>
    <t>Keramická dlažba podesta - ozn.P09 - sokl</t>
  </si>
  <si>
    <t>"049"2*1,54+1,885-0,80</t>
  </si>
  <si>
    <t>"103"4,50+1,75*2-1,30</t>
  </si>
  <si>
    <t>"203"4,50+1,75*2-1,30</t>
  </si>
  <si>
    <t>"303"4,50+1,75*2-1,30</t>
  </si>
  <si>
    <t>"138"7,60</t>
  </si>
  <si>
    <t>Mazanina tl přes 50 do 80 mm z betonu prostého bez zvýšených nároků na prostředí tř. C 20/25</t>
  </si>
  <si>
    <t>Příplatek k mazanině tl přes 50 do 80 mm za stržení povrchu spodní vrstvy před vložením výztuže</t>
  </si>
  <si>
    <t>Výztuž mazanin svařovanými sítěmi Kari</t>
  </si>
  <si>
    <t>Montáž izolace tepelné stěn připevněné sponkami parotěsné reflexní tl do 5 mm</t>
  </si>
  <si>
    <t>"138"3,722+1,60+2,50+1,338-(1,30+1,17)</t>
  </si>
  <si>
    <t>"odměřeno dle PD - viz. statika"9,40</t>
  </si>
  <si>
    <t>Zhutnění podloží z hornin soudržných nebo nesoudržných pod násypy</t>
  </si>
  <si>
    <t>Mazanina tl přes 120 do 240 mm z betonu prostého bez zvýšených nároků na prostředí tř. C 16/20</t>
  </si>
  <si>
    <t>Příplatek k mazanině tl přes 120 do 240 mm za stržení povrchu spodní vrstvy před vložením výztuže</t>
  </si>
  <si>
    <t>Násyp pod podlahy z hrubého kameniva 16-32 se zhutněním</t>
  </si>
  <si>
    <t>Provedení doplňků izolace proti vodě na vodorovné ploše z textilií vrstva ochranná</t>
  </si>
  <si>
    <t>3,75*2,30</t>
  </si>
  <si>
    <t>Základová zeď tl přes 100 do 150 mm z tvárnic ztraceného bednění včetně výplně z betonu tř. C 12/15</t>
  </si>
  <si>
    <t>Výztuž základových zdí nosných betonářskou ocelí 10 505</t>
  </si>
  <si>
    <t>Provedení izolace proti zemní vlhkosti svislé za studena nátěrem penetračním</t>
  </si>
  <si>
    <t>Provedení izolace proti zemní vlhkosti pásy přitavením svislé NAIP</t>
  </si>
  <si>
    <t>Izolace proti zemní vlhkosti nopovou fólií svislá, výška nopu 20,0 mm, tl do 1,0 mm</t>
  </si>
  <si>
    <t>2,50*1,80</t>
  </si>
  <si>
    <t>Vložky do svislých dilatačních spár z extrudovaných polystyrénových desek tl. přes 20 do 30 mm</t>
  </si>
  <si>
    <t>Vložky do svislých dilatačních spár z extrudovaných polystyrénových desek tl. přes 40 do 50 mm</t>
  </si>
  <si>
    <t>"023"(3,52+8,66)*2*2,67</t>
  </si>
  <si>
    <t>-(1,117*2,18+0,90*2,05+1,885*2,67+2,015*2,67)</t>
  </si>
  <si>
    <t>"025"(2,40+1,77)*2*2,67-0,80*2,00</t>
  </si>
  <si>
    <t>(0,90+2*2,05)*0,27</t>
  </si>
  <si>
    <t>"038"(5,94*2+4,12+2,23)*3,34</t>
  </si>
  <si>
    <t>"053"1,40*2,66</t>
  </si>
  <si>
    <t>"101, 107-110"(14,60*2+10,90+4,40)*2,652</t>
  </si>
  <si>
    <t>-(1,17*2,18+0,90*2,00*2+0,80*2,00)</t>
  </si>
  <si>
    <t>"102"(2,40+1,65)*2*2,652-0,80*2,10</t>
  </si>
  <si>
    <t>"103"2*1,85*2,685-1,48*2,20</t>
  </si>
  <si>
    <t>"104"19,63*2*2,652-0,90*2,10*4</t>
  </si>
  <si>
    <t>"141"2*2,85*2,60</t>
  </si>
  <si>
    <t>"201,207-210"(14,60*2+10,90+4,40)*2,652</t>
  </si>
  <si>
    <t>"202"(2,40+1,65)*2*2,642-0,80*2,10</t>
  </si>
  <si>
    <t>"203"(1,805*2+4,12)*2,642</t>
  </si>
  <si>
    <t>"204"19,63*2*2,652-0,90*2,10*5</t>
  </si>
  <si>
    <t>"241"2*2,80*2,70</t>
  </si>
  <si>
    <t>"301, 307-310"(14,60*2+10,90+4,40)*2,602</t>
  </si>
  <si>
    <t>-(1,17*2,18+0,90*2,00*4+0,80*2,00)</t>
  </si>
  <si>
    <t>"302"(2,40+1,65)*2*2,602-0,80*2,10</t>
  </si>
  <si>
    <t>"303"(1,805*2+4,12)*2,602</t>
  </si>
  <si>
    <t>"304"19,63*2*2,602-0,90*2,10*4</t>
  </si>
  <si>
    <t>"341"2*2,80*(4,15+2,60)/2</t>
  </si>
  <si>
    <t>Odstranění nátěrů z omítek opálením</t>
  </si>
  <si>
    <t>"038"24,47</t>
  </si>
  <si>
    <t>"101"45,65-19,56</t>
  </si>
  <si>
    <t>"201"45,57-19,56</t>
  </si>
  <si>
    <t>"301"45,50-19,56</t>
  </si>
  <si>
    <t>B/ 01</t>
  </si>
  <si>
    <t>"odměřeno dle PD situace "23,00</t>
  </si>
  <si>
    <t>Rozebrání dlažeb ze zámkových dlaždic komunikací pro pěší ručně</t>
  </si>
  <si>
    <t>Odkopávky a prokopávky v hornině třídy těžitelnosti I, skupiny 3 ručně</t>
  </si>
  <si>
    <t>Podklad z kameniva hrubého drceného vel. 8-16 mm plochy do 100 m2 tl 200 mm</t>
  </si>
  <si>
    <t>Kladení zámkové dlažby komunikací pro pěší ručně tl 60 mm skupiny A pl do 50 m2</t>
  </si>
  <si>
    <t>4,70*1,95</t>
  </si>
  <si>
    <t>3,20*2,05</t>
  </si>
  <si>
    <t>Mazanina tl přes 120 do 240 mm z betonu prostého bez zvýšených nároků na prostředí tř. C 20/25</t>
  </si>
  <si>
    <t>Vysátí betonových podlah před provedením nátěru</t>
  </si>
  <si>
    <t>Penetrační  nátěr hladkých betonových podlah xypex</t>
  </si>
  <si>
    <t>Krycí dvojnásobný xypex  nátěr betonové podlahy</t>
  </si>
  <si>
    <t>77,50*0,50</t>
  </si>
  <si>
    <t>Zásyp jam, šachet rýh nebo kolem objektů sypaninou se zhutněním</t>
  </si>
  <si>
    <t>Okapový chodník ze štěrkopísku tl 200 mm s udusáním</t>
  </si>
  <si>
    <t>Okapový chodník z kačírku tl 100 mm s udusáním</t>
  </si>
  <si>
    <t>"005"(3,40+2,10)*2*2,10-(0,80*2,00)</t>
  </si>
  <si>
    <t>(3,40+1,87)*2*2,10-(0,80*2,00)*2</t>
  </si>
  <si>
    <t>"006"(1,76+1,70*2+0,30*2*2)*2,10-(0,90+0,80)*2,00</t>
  </si>
  <si>
    <t>"007"(1,165+1,756)*2*2,10-0,70*2,00</t>
  </si>
  <si>
    <t>"008"(1,16+2,24)*2*2,10-0,70*2,00*2</t>
  </si>
  <si>
    <t>(1,625+2,24)*2*2,10-0,70*2,00*2</t>
  </si>
  <si>
    <t>(1,33+2,24)*2*2,10-0,70*2,00</t>
  </si>
  <si>
    <t>"118"(1,625+1,98)*2*2,10-0,70*2,10</t>
  </si>
  <si>
    <t>"119"(0,90+1,60)*2*2,10-0,70*2,10</t>
  </si>
  <si>
    <t>"132"(1,819+2,03)*2*2,10-0,70*2,10</t>
  </si>
  <si>
    <t>"220"(2,40+2*0,60)*0,60</t>
  </si>
  <si>
    <t>"218"(1,625+1,98)*2*2,10-0,70*2,10</t>
  </si>
  <si>
    <t>"223"(0,90+1,60)*2*2,10-0,70*2,10</t>
  </si>
  <si>
    <t>"224"(1,575+1,98)*2*2,10-0,70*2,10</t>
  </si>
  <si>
    <t>"222"(2,4355+2*0,60)*0,60</t>
  </si>
  <si>
    <t>"318"(1,625+1,98)*2*2,10-0,70*2,10</t>
  </si>
  <si>
    <t>"319"(0,90+1,60)*2*2,10-0,70*2,10</t>
  </si>
  <si>
    <t>"320"(2,40+2*0,60)*0,60</t>
  </si>
  <si>
    <t>"323"(0,90+1,60)*2*2,10-0,70*2,10</t>
  </si>
  <si>
    <t>"324"(1,5755+1,98)*2*2,10-0,70*2,10</t>
  </si>
  <si>
    <t>"322"(2,4355+2*0,60)*0,60</t>
  </si>
  <si>
    <t>"332"(2,013+1,827)*2*2,10-0,70*2,10</t>
  </si>
  <si>
    <t>"115"11,48</t>
  </si>
  <si>
    <t>(3,285+1,585)*2*2,652</t>
  </si>
  <si>
    <t>(3,25+2,025)*2*2,652</t>
  </si>
  <si>
    <t>"116"(2,61+4,12)*2*2,652+11,20</t>
  </si>
  <si>
    <t>"117"(3,30+2,435)*2*2,652+8,24</t>
  </si>
  <si>
    <t>"118"(1,625+1,98)*2*(2,40-2,10)</t>
  </si>
  <si>
    <t>"119"(0,90+1,60)*2*(2,40-2,10)</t>
  </si>
  <si>
    <t>"120"(4,31+4,12)*2*2,652+16,91</t>
  </si>
  <si>
    <t>"131"(1,575+1,585)*2*2,652+2,50</t>
  </si>
  <si>
    <t>"132"(2,03+1,819)*2*(2,40-2,10)</t>
  </si>
  <si>
    <t>"133"(3,71+2,435)*2*2,652+9,25</t>
  </si>
  <si>
    <t>"134"(3,50+4,12)*2*2,652+14,67</t>
  </si>
  <si>
    <t>"139"(3,859+1,656*2)*2,40</t>
  </si>
  <si>
    <t>"140"(4,085+2,455)*2*2,40</t>
  </si>
  <si>
    <t>"215"11,52</t>
  </si>
  <si>
    <t>(3,30+1,585)*2*2,642</t>
  </si>
  <si>
    <t>(3,25+3,025)*2*2,642</t>
  </si>
  <si>
    <t>"216"(2,61+4,12)*2*2,642+11,20</t>
  </si>
  <si>
    <t>"217"(3,30+2,435)*2*2,642+8,24</t>
  </si>
  <si>
    <t>"218"(1,625+1,98)*2*(2,40-2,10)</t>
  </si>
  <si>
    <t>"219"(0,90+1,60)*2*(2,40-2,10)</t>
  </si>
  <si>
    <t>"220"(4,31+4,12)*2*2,642+16,91</t>
  </si>
  <si>
    <t>"221"12,38</t>
  </si>
  <si>
    <t>(3,25+2,02)*2*2,642</t>
  </si>
  <si>
    <t>(3,25+1,585)*2*2,642</t>
  </si>
  <si>
    <t>"222"(5,41+4,12)*2*2,642+22,05</t>
  </si>
  <si>
    <t>"223"(0,90+1,60)*2*(2,40-2,10)</t>
  </si>
  <si>
    <t>"224"(1,545+1,96)*2*(2,40-2,10)</t>
  </si>
  <si>
    <t>"225"(3,575+2,428)*2*2,642+8,93</t>
  </si>
  <si>
    <t>"226"(2,85+4,12)*2*2,642+12,24</t>
  </si>
  <si>
    <t>"315"11,52</t>
  </si>
  <si>
    <t>(3,30+1,585)*2*2,602</t>
  </si>
  <si>
    <t>(3,25+3,025)*2*2,602</t>
  </si>
  <si>
    <t>"316"(2,61+4,12)*2*2,602+11,20</t>
  </si>
  <si>
    <t>"317"(3,30+2,435)*2*2,602+8,24</t>
  </si>
  <si>
    <t>"318"(1,625+1,98)*2*(2,40-2,10)</t>
  </si>
  <si>
    <t>"319"(0,90+1,60)*2*(2,40-2,10)</t>
  </si>
  <si>
    <t>"320"(4,31+4,12)*2*2,602+16,91</t>
  </si>
  <si>
    <t>"321"12,38</t>
  </si>
  <si>
    <t>(3,25+2,02)*2*2,602</t>
  </si>
  <si>
    <t>(3,25+1,585)*2*2,602</t>
  </si>
  <si>
    <t>"322"(5,41+4,12)*2*2,602+22,05</t>
  </si>
  <si>
    <t>"323"(0,90+1,60)*2*(2,40-2,10)</t>
  </si>
  <si>
    <t>"324"(1,545+1,96)*2*(2,40-2,10)</t>
  </si>
  <si>
    <t>"325"(3,575+2,428)*2*2,602+8,93</t>
  </si>
  <si>
    <t>"326"(2,85+4,12)*2*2,602+12,24</t>
  </si>
  <si>
    <t>"331"(1,575+1,585)*2*2,602+2,50</t>
  </si>
  <si>
    <t>"332"(2,03+1,819)*2*(2,40-2,10)</t>
  </si>
  <si>
    <t>"333"(3,71+2,435)*2*2,602+9,25</t>
  </si>
  <si>
    <t>"334"(3,50+4,12)*2*2,602+14,66</t>
  </si>
  <si>
    <t>"115 až 120"</t>
  </si>
  <si>
    <t>(1,45+0,25+0,145+1,57+1,52)*2,40</t>
  </si>
  <si>
    <t>1,50*1,50</t>
  </si>
  <si>
    <t>"140"</t>
  </si>
  <si>
    <t>1,445*2,10</t>
  </si>
  <si>
    <t>1,82*2,40</t>
  </si>
  <si>
    <t>"215 až 220"</t>
  </si>
  <si>
    <t>(1,45+0,25+0,145+1,52+1,87)*2,40</t>
  </si>
  <si>
    <t>"221 až 226"</t>
  </si>
  <si>
    <t>(1,87+1,87+1,87)*2,40</t>
  </si>
  <si>
    <t>"315 až 320"</t>
  </si>
  <si>
    <t>"321 až 326"</t>
  </si>
  <si>
    <t>"332"</t>
  </si>
  <si>
    <t>0,25*2,40</t>
  </si>
  <si>
    <t>0,90*2,10</t>
  </si>
  <si>
    <t>Penetrační disperzní nátěr vnitřních stěn nanášený ručně</t>
  </si>
  <si>
    <t>Vápenný štuk vnitřních stěn tloušťky do 3 mm</t>
  </si>
  <si>
    <t>"006"4,84</t>
  </si>
  <si>
    <t>"007"2,03</t>
  </si>
  <si>
    <t>"118"3,22</t>
  </si>
  <si>
    <t>"119"1,44</t>
  </si>
  <si>
    <t>"132"3,15</t>
  </si>
  <si>
    <t>"139"6,44</t>
  </si>
  <si>
    <t>"218"3,22</t>
  </si>
  <si>
    <t>"219"1,44</t>
  </si>
  <si>
    <t>"223"1,44</t>
  </si>
  <si>
    <t>"224"3,12</t>
  </si>
  <si>
    <t>"318"3,22</t>
  </si>
  <si>
    <t>"319"1,44</t>
  </si>
  <si>
    <t>"323"1,44</t>
  </si>
  <si>
    <t>"324"3,12</t>
  </si>
  <si>
    <t>"332"3,15</t>
  </si>
  <si>
    <t>"008"9,47</t>
  </si>
  <si>
    <t>SDK podhled desky 2xDF 12,5 bez izolace jednovrstvá spodní kce profil CD+UD EI 45</t>
  </si>
  <si>
    <t>"003"2,00*3,63</t>
  </si>
  <si>
    <t>-2*0,76*0,43</t>
  </si>
  <si>
    <t>SDK podhled deska 1x akustická 12,5 s izolací tl.160mm jednovrstvá spodní kce profil CD+UD</t>
  </si>
  <si>
    <t>"003"158,68</t>
  </si>
  <si>
    <t>-P003</t>
  </si>
  <si>
    <t>"140"10,20</t>
  </si>
  <si>
    <t>SDK podhled deska 1x akustická 12,5 s izolací tl.50mm jednovrstvá spodní kce profil CD+UD</t>
  </si>
  <si>
    <t>Doplnění cementového potěru hlazeného pl přes 1 do 4 m2 tl do 10 mm</t>
  </si>
  <si>
    <t>Příprava zatvrdlého povrchu betonových mazanin pro cementový potěr spojovacím můstkem</t>
  </si>
  <si>
    <t>"0033 "(14,89+10,878+0,75*4)*2</t>
  </si>
  <si>
    <t>-1,40</t>
  </si>
  <si>
    <t>6*(0,63+0,47)*2</t>
  </si>
  <si>
    <t>Izolace pod obklad nátěrem nebo stěrkou ve dvou vrstvách</t>
  </si>
  <si>
    <t>Podlaha 1.PP - nátěr - ozn.P02</t>
  </si>
  <si>
    <t>"054"15,7017</t>
  </si>
  <si>
    <t>"005"13,46</t>
  </si>
  <si>
    <t>"031"24,03</t>
  </si>
  <si>
    <t>"005"(3,40+2,10)*2-0,80</t>
  </si>
  <si>
    <t>(3,40+1,87)*2-0,80*2</t>
  </si>
  <si>
    <t>"006"1,76+1,70*2+0,30*2*2+-(0,90+0,80)</t>
  </si>
  <si>
    <t>"007"(1,165+1,756)*2-0,70</t>
  </si>
  <si>
    <t>"008"(1,16+2,24)*2-0,70*2</t>
  </si>
  <si>
    <t>(1,625+2,24)*2-0,70*2</t>
  </si>
  <si>
    <t>(1,33+2,24)*2-0,70</t>
  </si>
  <si>
    <t>"010"11,35</t>
  </si>
  <si>
    <t>"026"20,92</t>
  </si>
  <si>
    <t>"039"5,00</t>
  </si>
  <si>
    <t>"040"5,17</t>
  </si>
  <si>
    <t>"041"5,11</t>
  </si>
  <si>
    <t>"042"4,94</t>
  </si>
  <si>
    <t>"043"4,97</t>
  </si>
  <si>
    <t>"044"5,00</t>
  </si>
  <si>
    <t>"045"5,00</t>
  </si>
  <si>
    <t>"046"5,00</t>
  </si>
  <si>
    <t>"047"4,40</t>
  </si>
  <si>
    <t>"010"(2,735+4,12)*2-(0,80+0,70+1,59+1,50)</t>
  </si>
  <si>
    <t>"026 "(1,30*2+16,05+0,25*2)-(0,90+0,80)</t>
  </si>
  <si>
    <t>"039 až 047"2*2,905+16,05</t>
  </si>
  <si>
    <t>"031"(4,068+6,012+0,23+0,43+0,384+0,284)*2-0,80</t>
  </si>
  <si>
    <t>"131"2,30</t>
  </si>
  <si>
    <t>"331"2,50</t>
  </si>
  <si>
    <t>"115"(3,25+2,033)*2-(0,70*2+0,80+0,90*2)</t>
  </si>
  <si>
    <t>(3,30+1,585)*2-(0,80*2+0,90)</t>
  </si>
  <si>
    <t>"131"(1,575+1,585)*2-(0,70+0,80*2+0,90)</t>
  </si>
  <si>
    <t>"215"(3,25+2,033)*2-(0,70*2+0,80+0,90*2)</t>
  </si>
  <si>
    <t>"221"(3,25+2,02)*2-(0,70*2+0,80+0,90*2)</t>
  </si>
  <si>
    <t>(3,575+1,585)*2-(0,90+0,80*2)</t>
  </si>
  <si>
    <t>"315"(3,25+2,035)*2-(0,70*2+0,80+0,90*2)</t>
  </si>
  <si>
    <t>"321"(3,25+2,02)*2-(0,70*2+0,80+0,90*2)</t>
  </si>
  <si>
    <t>"331"(1,575+1,585)*2-(0,70+0,80*2+0,90)</t>
  </si>
  <si>
    <t>"118, 119"3,22+1,44</t>
  </si>
  <si>
    <t>"218, 219"3,22+1,44</t>
  </si>
  <si>
    <t>"223, 224"1,44+3,12</t>
  </si>
  <si>
    <t>"3.NP</t>
  </si>
  <si>
    <t>"318, 319"3,22+1,44</t>
  </si>
  <si>
    <t>"323, 324"1,44+3,12</t>
  </si>
  <si>
    <t>"118"(1,625+1,98)*2-0,70</t>
  </si>
  <si>
    <t>"119"(0,90+1,60)*2-0,70</t>
  </si>
  <si>
    <t>"132"(2,03+1,819)*2-0,70</t>
  </si>
  <si>
    <t>"218"(1,625+1,98)*2-0,70</t>
  </si>
  <si>
    <t>"219"(0,90+1,60)*2-0,70</t>
  </si>
  <si>
    <t>"223"(0,90+1,56)*2-0,70</t>
  </si>
  <si>
    <t>"224"(1,575+1,96)*2-0,70</t>
  </si>
  <si>
    <t>"318"(1,625+1,98)*2-0,70</t>
  </si>
  <si>
    <t>"319"(0,90+1,60)*2-0,70</t>
  </si>
  <si>
    <t>"323"(0,90+1,60)*2-0,70</t>
  </si>
  <si>
    <t>"334"(1,575+1,96)*2-0,70</t>
  </si>
  <si>
    <t>"332"(2,03+1,819)*2-0,70</t>
  </si>
  <si>
    <t>"116, 117, 120"11,20+8,24+16,91</t>
  </si>
  <si>
    <t>"133, 134"9,25+14,67</t>
  </si>
  <si>
    <t>"216, 217, 220"11,20+8,24+16,91</t>
  </si>
  <si>
    <t>"222, 225, 226"22,05+8,93+12,24</t>
  </si>
  <si>
    <t>"316, 317, 320"11,20+8,24+16,91</t>
  </si>
  <si>
    <t>"322, 325, 326"22,05+8,93+12,24</t>
  </si>
  <si>
    <t>"333, 334"9,25+14,66</t>
  </si>
  <si>
    <t>"116"(2,61+4,12)*2-0,80</t>
  </si>
  <si>
    <t>"117"(3,30+2,435)*2-0,80</t>
  </si>
  <si>
    <t>"120"(4,31+4,12)*2-0,80</t>
  </si>
  <si>
    <t>"133"(3,71+2,435)*2-0,80</t>
  </si>
  <si>
    <t>"134"(3,50+4,12)*2-0,80</t>
  </si>
  <si>
    <t>"216"(2,61+4,12)*2-0,80</t>
  </si>
  <si>
    <t>"217"(3,30+2,435)*2-0,80</t>
  </si>
  <si>
    <t>"220"(4,31+4,12)*2-0,80</t>
  </si>
  <si>
    <t>"222"(5,41+4,12)*2-0,80</t>
  </si>
  <si>
    <t>"225"(3,575+2,428)*2-0,80</t>
  </si>
  <si>
    <t>"226"(2,85+4,12)*2-0,80</t>
  </si>
  <si>
    <t>"316"(2,61+4,12)*2-0,80</t>
  </si>
  <si>
    <t>"317"(3,30+2,435)*2-0,80</t>
  </si>
  <si>
    <t>"320"(4,31+4,12)*2-0,80</t>
  </si>
  <si>
    <t>"322"(5,41+4,12)*2-0,80</t>
  </si>
  <si>
    <t>"325"(3,575+2,428)*2-0,80</t>
  </si>
  <si>
    <t>"326"(2,85+4,12)*2-0,80</t>
  </si>
  <si>
    <t>"333"(3,71+2,435)*2-0,80</t>
  </si>
  <si>
    <t>"334"(3,50+4,12)*2-0,80</t>
  </si>
  <si>
    <t>"052"1,52</t>
  </si>
  <si>
    <t>"052"2*1,10</t>
  </si>
  <si>
    <t>"JV"19,30*(1,40+0,94)/2</t>
  </si>
  <si>
    <t>"SV - odměřeno dle PD"45,80</t>
  </si>
  <si>
    <t>"SV"12,10*1,00</t>
  </si>
  <si>
    <t>Vyrovnání podkladu vnějších stěn maltou cementovou tl do 10 mm</t>
  </si>
  <si>
    <t>Montáž tepelné izolace z XPS tepelně izolačního systému základové desky vodorovně 1 vrstva přes 100 do 200 mm</t>
  </si>
  <si>
    <t>Očištění ploch stěn, rubu kleneb a podlah sušeným křemičitým pískem</t>
  </si>
  <si>
    <t>Ruční dočištění ploch stěn, rubu kleneb a podlah ocelových kartáči</t>
  </si>
  <si>
    <t>Vysušení ploch stěn, rubu kleneb a podlah stlačeným vzduchem</t>
  </si>
  <si>
    <t>2*0,30*2,375</t>
  </si>
  <si>
    <t>Provedení doplňků izolace proti vodě na ploše svislé z textilií vrstva ochranná</t>
  </si>
  <si>
    <t>"115 až 120"(13,204*2+4,12)*2,652</t>
  </si>
  <si>
    <t>-1,38*1,44*3</t>
  </si>
  <si>
    <t>3*(1,35+2*1,44)*0,30</t>
  </si>
  <si>
    <t>"131 až 134"(7,34*2+4,12)*2,652</t>
  </si>
  <si>
    <t>-1,38*1,44*2</t>
  </si>
  <si>
    <t>2*(1,35+2*1,44)*0,30</t>
  </si>
  <si>
    <t>"139, 140"(4,085*2+0,60+0,425)*2,50</t>
  </si>
  <si>
    <t>-1,40*22</t>
  </si>
  <si>
    <t>"215 -226"(28,351*2+4,12)*2,642</t>
  </si>
  <si>
    <t>-1,38*1,44*5</t>
  </si>
  <si>
    <t>5*(1,35+2*1,44)*0,30</t>
  </si>
  <si>
    <t>-1,47*2,38</t>
  </si>
  <si>
    <t>(1,47+2*2,38)*0,30</t>
  </si>
  <si>
    <t>-0,90*2,10*2</t>
  </si>
  <si>
    <t>-1,87*2,40*3</t>
  </si>
  <si>
    <t>"315 - 326"</t>
  </si>
  <si>
    <t>"331 -334"(7,35*2+4,12)*2,602</t>
  </si>
  <si>
    <t>-1,965*2,40</t>
  </si>
  <si>
    <t>-1,20*2,40</t>
  </si>
  <si>
    <t>"003"(14,89+10,878+0,75*4)*2*2,975</t>
  </si>
  <si>
    <t>6*(0,63+0,47)*2*2,975</t>
  </si>
  <si>
    <t>-1,50*2,05</t>
  </si>
  <si>
    <t>-1,47*1,50*8</t>
  </si>
  <si>
    <t>8*(1,47+2*1,50)*0,34</t>
  </si>
  <si>
    <t>"005"(3,40+2,10*2)*(2,40-2,10)</t>
  </si>
  <si>
    <t>-1,47*0,37</t>
  </si>
  <si>
    <t>(1,47+2*0,37)*0,34</t>
  </si>
  <si>
    <t>(3,40+1,87)*(2,40-2,00)</t>
  </si>
  <si>
    <t>"006"(2,772*2+1,76)*2,40</t>
  </si>
  <si>
    <t>-2*0,80*2,00</t>
  </si>
  <si>
    <t>2*(0,90+2,22)*0,32</t>
  </si>
  <si>
    <t>"007"(1,165*2+1,76)*(2,40*2,10)</t>
  </si>
  <si>
    <t>"008"(1,161*2+1,625*2+1,33+0,80)*(2,40-2,10)</t>
  </si>
  <si>
    <t>"010"(2,7223*2+4,12)*3,30</t>
  </si>
  <si>
    <t>-1,47*0,80</t>
  </si>
  <si>
    <t>(1,47+2*0,80)*0,34</t>
  </si>
  <si>
    <t>"026"(1,30*2+16,05)*2,67</t>
  </si>
  <si>
    <t>2*0,42*2,20</t>
  </si>
  <si>
    <t>"031"(4,068+6,012+0,23+0,43+0,384+0,284)*2*2,67</t>
  </si>
  <si>
    <t>2*(0,75+2,25)*0,50</t>
  </si>
  <si>
    <t>-2*1,10*0,57</t>
  </si>
  <si>
    <t>2*(1,10+2*0,57)*0,34</t>
  </si>
  <si>
    <t>"038 až 047 - sklepy"(2,905*2+16,05)*2,67</t>
  </si>
  <si>
    <t>-3*0,84*0,57</t>
  </si>
  <si>
    <t>3*(0,84+2*0,57)*0,34</t>
  </si>
  <si>
    <t>-3*1,15*0,57</t>
  </si>
  <si>
    <t>3*(1,10+2*0,57)*0,34</t>
  </si>
  <si>
    <t>"schodiště 051+052 - odměřeno dle PD"</t>
  </si>
  <si>
    <t>6,60*2</t>
  </si>
  <si>
    <t>"115, 116, 117, 120"11,48+11,20+8,24+16,91</t>
  </si>
  <si>
    <t>"131, 133, 134"2,50+9,25+14,67</t>
  </si>
  <si>
    <t>"215, 216, 217, 220, 221"11,52+11,20+8,24+16,91+12,38</t>
  </si>
  <si>
    <t>"315, 316, 317, 320, 321"11,52+11,20+8,24+16,91+12,38</t>
  </si>
  <si>
    <t>"331, 333, 334"2,50+9,25+14,66</t>
  </si>
  <si>
    <t>"026"20,93</t>
  </si>
  <si>
    <t>"046"5,11</t>
  </si>
  <si>
    <t>"003"(14,89*2+10,878+0,75*4)*1,49</t>
  </si>
  <si>
    <t>Sanační omítka podkladní vnitřních stěn nanášená ručně</t>
  </si>
  <si>
    <t>Sanační omítka jednovrstvá vnitřních stěn nanášená ručně</t>
  </si>
  <si>
    <t>B/ 02</t>
  </si>
  <si>
    <t>"odměřeno dle PD"102,95</t>
  </si>
  <si>
    <t>(5,34+17,60+1,25)*0,35</t>
  </si>
  <si>
    <t>B/ 03</t>
  </si>
  <si>
    <t>"O 1"3*1,50*9</t>
  </si>
  <si>
    <t>"O 2"1,50+1,20*2</t>
  </si>
  <si>
    <t>"O 7"1,50+1,78*2</t>
  </si>
  <si>
    <t>"SV"4,20*9,55</t>
  </si>
  <si>
    <t>Ometení omítek před provedením nátěru</t>
  </si>
  <si>
    <t>Omytí omítek tlakovou vodou před provedením nátěru</t>
  </si>
  <si>
    <t>Penetrační silikátový nátěr hladkých, tenkovrstvých zrnitých nebo štukových omítek</t>
  </si>
  <si>
    <t>"SZ"8,20+3,65</t>
  </si>
  <si>
    <t>"JV"11,60</t>
  </si>
  <si>
    <t>"SV"12,12*0,67</t>
  </si>
  <si>
    <t>Příplatek k cenám kontaktního zateplení vnějších stěn za použití pancéřového sklovláknitého pletiva</t>
  </si>
  <si>
    <t>(2,35*2+2,65)*0,20</t>
  </si>
  <si>
    <t>Montáž kontaktního zateplení vnějších stěn lepením a mechanickým kotvením polystyrénových desek do betonu a zdiva tl přes 80 do 120 mm</t>
  </si>
  <si>
    <t>"SZ"26,90</t>
  </si>
  <si>
    <t>"JV"25,20</t>
  </si>
  <si>
    <t>"SV"23,75</t>
  </si>
  <si>
    <t>Zazdívka otvorů ve zdivu nadzákladovém pl přes 1 do 4 m2 cihlami děrovanými broušenými na tenkovrstvou maltu tl zdiva 440 mm</t>
  </si>
  <si>
    <t>Montáž kontaktního zateplení vnějších stěn lepením a mechanickým kotvením TI z minerální vlny s podélnou orientací do zdiva a betonu tl přes 40 do 80 mm</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</si>
  <si>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</si>
  <si>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</si>
  <si>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</si>
  <si>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</si>
  <si>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</si>
  <si>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</si>
  <si>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</si>
  <si>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</si>
  <si>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</si>
  <si>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</si>
  <si>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</si>
  <si>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</si>
  <si>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</si>
  <si>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</si>
  <si>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</si>
  <si>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</si>
  <si>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</si>
  <si>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</si>
  <si>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Ostatní</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</si>
  <si>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</si>
  <si>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</si>
  <si>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</si>
  <si>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</si>
  <si>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</si>
  <si>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</si>
  <si>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</si>
  <si>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</si>
  <si>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</si>
  <si>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</si>
  <si>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</si>
  <si>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</si>
  <si>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</si>
  <si>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</si>
  <si>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</si>
  <si>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</si>
  <si>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</si>
  <si>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</si>
  <si>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</si>
  <si>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</si>
  <si>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</si>
  <si>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</si>
  <si>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</si>
  <si>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</si>
  <si>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</si>
  <si>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</si>
  <si>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</si>
  <si>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</si>
  <si>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</si>
  <si>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</si>
  <si>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</si>
  <si>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</si>
  <si>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</si>
  <si>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</si>
  <si>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</si>
  <si>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</si>
  <si>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</si>
  <si>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</si>
  <si>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</si>
  <si>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</si>
  <si>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</si>
  <si>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</si>
  <si>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</si>
  <si>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</si>
  <si>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</si>
  <si>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</si>
  <si>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</si>
  <si>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</si>
  <si>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</si>
  <si>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</si>
  <si>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</si>
  <si>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</si>
  <si>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</si>
  <si>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</si>
  <si>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</si>
  <si>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</si>
  <si>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</si>
  <si>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</si>
  <si>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</si>
  <si>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</si>
  <si>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</si>
  <si>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</si>
  <si>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</si>
  <si>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</si>
  <si>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</si>
  <si>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</si>
  <si>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</si>
  <si>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</si>
  <si>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</si>
  <si>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</si>
  <si>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</si>
  <si>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</si>
  <si>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</si>
  <si>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</si>
  <si>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</si>
  <si>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</si>
  <si>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</si>
  <si>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</si>
  <si>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</si>
  <si>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</si>
  <si>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</si>
  <si>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</si>
  <si>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</si>
  <si>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</si>
  <si>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</si>
  <si>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</si>
  <si>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</si>
  <si>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</si>
  <si>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</si>
  <si>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</si>
  <si>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</si>
  <si>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</si>
  <si>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</si>
  <si>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</si>
  <si>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</si>
  <si>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</si>
  <si>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</si>
  <si>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</si>
  <si>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</si>
  <si>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</si>
  <si>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</si>
  <si>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</si>
  <si>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</si>
  <si>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</si>
  <si>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</si>
  <si>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</si>
  <si>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</si>
  <si>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</si>
  <si>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</si>
  <si>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</si>
  <si>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</si>
  <si>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</si>
  <si>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</si>
  <si>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</si>
  <si>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</si>
  <si>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</si>
  <si>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</si>
  <si>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</si>
  <si>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</si>
  <si>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</si>
  <si>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</si>
  <si>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</si>
  <si>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</si>
  <si>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</si>
  <si>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</si>
  <si>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</si>
  <si>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</si>
  <si>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</si>
  <si>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</si>
  <si>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</si>
  <si>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</si>
  <si>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</si>
  <si>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</si>
  <si>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</si>
  <si>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</si>
  <si>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</si>
  <si>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</si>
  <si>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</si>
  <si>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</si>
  <si>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</si>
  <si>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</si>
  <si>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</si>
  <si>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</si>
  <si>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</si>
  <si>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</si>
  <si>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</si>
  <si>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</si>
  <si>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</si>
  <si>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</si>
  <si>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</si>
  <si>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</si>
  <si>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</si>
  <si>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</si>
  <si>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</si>
  <si>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</si>
  <si>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</si>
  <si>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</si>
  <si>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</si>
  <si>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</si>
  <si>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</si>
  <si>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</si>
  <si>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</si>
  <si>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</si>
  <si>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</si>
  <si>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</si>
  <si>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</si>
  <si>
    <t xml:space="preserve"> FULL MOON RING IP65 40W 4K (40.0 W) - označeno jako A</t>
  </si>
  <si>
    <t xml:space="preserve"> SpA 19328 L.LARG DWCL CT 24W SA LF_long - označeno jako NA1</t>
  </si>
  <si>
    <t xml:space="preserve"> SpA 19328 L.LARG DWCL CT 24W SA LF_wide - označeno jako NA2</t>
  </si>
  <si>
    <t xml:space="preserve"> SpA 40004H BS100 LED REG HV M1280 4K_28 W (28.0 W) - označeno jako B2</t>
  </si>
  <si>
    <t xml:space="preserve"> SpA 70081 BACKLIGHT LED 36W 600X600 4K (36.0 W) - označeno jako C1</t>
  </si>
  <si>
    <t xml:space="preserve"> IRON FLAG 19810 - označeno jako N1</t>
  </si>
  <si>
    <t xml:space="preserve"> SignLED 37225 + E16914M - označeno jako NH1</t>
  </si>
  <si>
    <t xml:space="preserve"> 75366 FULL MOON RING IP65 40W 4K (40.0 W) - označeno jako A</t>
  </si>
  <si>
    <t xml:space="preserve"> PRAEZISA 37270 - označeno jako NB</t>
  </si>
  <si>
    <t xml:space="preserve"> SpA 40003H BS100 LED REG HV S670 4K_29 W (29.0 W) - označeno jako B1</t>
  </si>
  <si>
    <t xml:space="preserve"> SpA 70085 BACKLIGHT UGR19 36W 600X600 4K (36.0 W) - označeno jako C2</t>
  </si>
  <si>
    <t>-Elplast A44-10140CM Lunako LED (18.0 W) - označeno jako D1</t>
  </si>
  <si>
    <t>-Elplast A44-10160CM Lunako LED (24.0 W) - označeno jako D2</t>
  </si>
  <si>
    <t>SDK podhled ( D113) na kovovou spodní konstrukci, dvojitý rastr</t>
  </si>
  <si>
    <t>SDK samonosný podhled  REI 45 DP1 ( D113)</t>
  </si>
  <si>
    <t>SDK podhled CLEANEO, tl. 12,5 mm, izolace Akustik Board tl. 160 mm ( D113)</t>
  </si>
  <si>
    <t>SDK podhled CLEANEO, tl. 12,5 mm, izolace Akustik Board tl. 50 mm ( D113)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</si>
</sst>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s>
  <fills count="7">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CCFFCC"/>
      </patternFill>
    </fill>
    <fill>
      <patternFill patternType="solid">
        <fgColor rgb="FFFF9086"/>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4" fillId="0" borderId="0" applyNumberFormat="0" applyFill="0" applyBorder="0" applyAlignment="0" applyProtection="0"/>
  </cellStyleXfs>
  <cellXfs count="43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7"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0" fontId="30" fillId="0" borderId="0" xfId="1" applyFont="1" applyAlignment="1">
      <alignment horizontal="center" vertical="center"/>
    </xf>
    <xf numFmtId="4"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166" fontId="1" fillId="0" borderId="21" xfId="0" applyNumberFormat="1" applyFont="1" applyBorder="1" applyAlignment="1" applyProtection="1">
      <alignment vertical="center"/>
    </xf>
    <xf numFmtId="4" fontId="1"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21" fillId="0" borderId="0" xfId="0" applyFont="1" applyAlignment="1">
      <alignment horizontal="left" vertical="center"/>
    </xf>
    <xf numFmtId="0" fontId="0" fillId="0" borderId="4" xfId="0" applyBorder="1" applyAlignment="1">
      <alignmen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8"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167"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4" fontId="39" fillId="0" borderId="23" xfId="0" applyNumberFormat="1" applyFont="1" applyBorder="1" applyAlignment="1" applyProtection="1">
      <alignment vertical="center"/>
    </xf>
    <xf numFmtId="0" fontId="40" fillId="0" borderId="4" xfId="0" applyFont="1" applyBorder="1" applyAlignment="1">
      <alignment vertical="center"/>
    </xf>
    <xf numFmtId="0" fontId="39" fillId="2" borderId="1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41" fillId="0" borderId="0" xfId="0"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3" fillId="2" borderId="20" xfId="0" applyFont="1" applyFill="1" applyBorder="1" applyAlignment="1" applyProtection="1">
      <alignment horizontal="left" vertical="center"/>
      <protection locked="0"/>
    </xf>
    <xf numFmtId="0" fontId="23" fillId="0" borderId="21" xfId="0" applyFont="1" applyBorder="1" applyAlignment="1" applyProtection="1">
      <alignment horizontal="center" vertical="center"/>
    </xf>
    <xf numFmtId="166" fontId="23" fillId="0" borderId="21" xfId="0" applyNumberFormat="1" applyFont="1" applyBorder="1" applyAlignment="1" applyProtection="1">
      <alignment vertical="center"/>
    </xf>
    <xf numFmtId="166" fontId="23" fillId="0" borderId="22" xfId="0" applyNumberFormat="1" applyFont="1" applyBorder="1" applyAlignment="1" applyProtection="1">
      <alignment vertical="center"/>
    </xf>
    <xf numFmtId="167" fontId="22" fillId="2" borderId="23" xfId="0" applyNumberFormat="1" applyFont="1" applyFill="1" applyBorder="1" applyAlignment="1" applyProtection="1">
      <alignment vertical="center"/>
      <protection locked="0"/>
    </xf>
    <xf numFmtId="0" fontId="22" fillId="5" borderId="23" xfId="0" applyFont="1" applyFill="1" applyBorder="1" applyAlignment="1" applyProtection="1">
      <alignment horizontal="center" vertical="center"/>
    </xf>
    <xf numFmtId="0" fontId="31" fillId="0" borderId="0" xfId="0" applyFont="1" applyAlignment="1">
      <alignment horizontal="left" vertical="center" wrapText="1"/>
    </xf>
    <xf numFmtId="0" fontId="22" fillId="6" borderId="23" xfId="0" applyFont="1" applyFill="1" applyBorder="1" applyAlignment="1" applyProtection="1">
      <alignment horizontal="center" vertical="center"/>
    </xf>
    <xf numFmtId="0" fontId="1" fillId="0" borderId="0" xfId="0" applyFont="1" applyAlignment="1">
      <alignment horizontal="left" vertical="top"/>
    </xf>
    <xf numFmtId="0" fontId="3" fillId="0" borderId="0" xfId="0" applyFont="1" applyAlignment="1">
      <alignment horizontal="left" vertical="top"/>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2" fillId="0" borderId="17" xfId="0" applyFont="1" applyBorder="1" applyAlignment="1">
      <alignment horizontal="left" vertical="center" wrapText="1"/>
    </xf>
    <xf numFmtId="0" fontId="42" fillId="0" borderId="23" xfId="0" applyFont="1" applyBorder="1" applyAlignment="1">
      <alignment horizontal="left" vertical="center" wrapText="1"/>
    </xf>
    <xf numFmtId="0" fontId="42" fillId="0" borderId="23" xfId="0" applyFont="1" applyBorder="1" applyAlignment="1">
      <alignment horizontal="left" vertical="center"/>
    </xf>
    <xf numFmtId="167" fontId="42"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pplyProtection="1">
      <alignment horizontal="left" vertical="center"/>
    </xf>
    <xf numFmtId="0" fontId="53" fillId="0" borderId="1" xfId="0" applyFont="1" applyBorder="1" applyAlignment="1" applyProtection="1">
      <alignment vertical="top"/>
    </xf>
    <xf numFmtId="0" fontId="53" fillId="0" borderId="1" xfId="0" applyFont="1" applyBorder="1" applyAlignment="1" applyProtection="1">
      <alignment horizontal="left" vertical="center"/>
    </xf>
    <xf numFmtId="0" fontId="53" fillId="0" borderId="1" xfId="0" applyFont="1" applyBorder="1" applyAlignment="1" applyProtection="1">
      <alignment horizontal="center" vertical="center"/>
    </xf>
    <xf numFmtId="49" fontId="53" fillId="0" borderId="1" xfId="0" applyNumberFormat="1" applyFont="1" applyBorder="1" applyAlignment="1" applyProtection="1">
      <alignment horizontal="left" vertical="center"/>
    </xf>
    <xf numFmtId="0" fontId="52" fillId="0" borderId="28" xfId="0" applyFont="1" applyBorder="1" applyAlignment="1" applyProtection="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applyAlignment="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xf numFmtId="0" fontId="29" fillId="0" borderId="0" xfId="0" applyFont="1" applyAlignment="1" applyProtection="1">
      <alignment horizontal="left" vertical="center" wrapText="1"/>
    </xf>
    <xf numFmtId="0" fontId="26"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4" fontId="7" fillId="0" borderId="0" xfId="0" applyNumberFormat="1" applyFont="1" applyAlignment="1" applyProtection="1">
      <alignment horizontal="right" vertical="center"/>
    </xf>
    <xf numFmtId="4" fontId="27" fillId="0" borderId="0" xfId="0" applyNumberFormat="1" applyFont="1" applyAlignment="1" applyProtection="1">
      <alignment horizontal="right" vertical="center"/>
    </xf>
    <xf numFmtId="0" fontId="27" fillId="0" borderId="0" xfId="0" applyFont="1" applyAlignment="1" applyProtection="1">
      <alignment vertical="center"/>
    </xf>
    <xf numFmtId="4" fontId="27" fillId="0" borderId="0" xfId="0" applyNumberFormat="1"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22" fillId="4" borderId="8" xfId="0" applyFont="1" applyFill="1" applyBorder="1" applyAlignment="1" applyProtection="1">
      <alignment horizontal="center"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22" fillId="4" borderId="8" xfId="0" applyFont="1" applyFill="1" applyBorder="1" applyAlignment="1" applyProtection="1">
      <alignment horizontal="righ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21" fillId="0" borderId="0" xfId="0" applyFont="1" applyAlignment="1">
      <alignment horizontal="left" vertical="center"/>
    </xf>
    <xf numFmtId="0" fontId="0" fillId="0" borderId="0" xfId="0" applyFont="1" applyAlignment="1">
      <alignment vertical="center"/>
    </xf>
    <xf numFmtId="0" fontId="3" fillId="0" borderId="0" xfId="0" applyFont="1" applyAlignment="1">
      <alignment horizontal="left" vertical="center" wrapText="1"/>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21" fillId="0" borderId="0" xfId="0" applyFont="1" applyAlignment="1" applyProtection="1">
      <alignment horizontal="left" vertical="center"/>
    </xf>
    <xf numFmtId="0" fontId="0" fillId="0" borderId="0" xfId="0" applyFont="1" applyAlignment="1" applyProtection="1">
      <alignment vertical="center"/>
    </xf>
    <xf numFmtId="0" fontId="3" fillId="0" borderId="0" xfId="0" applyFont="1" applyAlignment="1">
      <alignment horizontal="left" vertical="top" wrapText="1"/>
    </xf>
    <xf numFmtId="0" fontId="46" fillId="0" borderId="1" xfId="0" applyFont="1" applyBorder="1" applyAlignment="1">
      <alignment horizontal="left" vertical="center" wrapText="1"/>
    </xf>
    <xf numFmtId="0" fontId="45" fillId="0" borderId="29" xfId="0" applyFont="1" applyBorder="1" applyAlignment="1">
      <alignment horizontal="left" wrapText="1"/>
    </xf>
    <xf numFmtId="0" fontId="44" fillId="0" borderId="1" xfId="0" applyFont="1" applyBorder="1" applyAlignment="1">
      <alignment horizontal="center" vertical="center" wrapText="1"/>
    </xf>
    <xf numFmtId="49" fontId="46" fillId="0" borderId="1" xfId="0" applyNumberFormat="1" applyFont="1" applyBorder="1" applyAlignment="1">
      <alignment horizontal="left" vertical="center" wrapText="1"/>
    </xf>
    <xf numFmtId="0" fontId="44" fillId="0" borderId="1" xfId="0" applyFont="1" applyBorder="1" applyAlignment="1">
      <alignment horizontal="center" vertical="center"/>
    </xf>
    <xf numFmtId="0" fontId="45" fillId="0" borderId="29" xfId="0" applyFont="1" applyBorder="1" applyAlignment="1">
      <alignment horizontal="left"/>
    </xf>
    <xf numFmtId="0" fontId="46" fillId="0" borderId="1" xfId="0" applyFont="1" applyBorder="1" applyAlignment="1">
      <alignment horizontal="left" vertical="center"/>
    </xf>
    <xf numFmtId="0" fontId="46" fillId="0" borderId="1" xfId="0" applyFont="1" applyBorder="1" applyAlignment="1">
      <alignment horizontal="left" vertical="top"/>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3" Type="http://schemas.openxmlformats.org/officeDocument/2006/relationships/hyperlink" Target="https://podminky.urs.cz/item/CS_URS_2025_01/733811251" TargetMode="External"/><Relationship Id="rId18" Type="http://schemas.openxmlformats.org/officeDocument/2006/relationships/hyperlink" Target="https://podminky.urs.cz/item/CS_URS_2025_01/734220003" TargetMode="External"/><Relationship Id="rId26" Type="http://schemas.openxmlformats.org/officeDocument/2006/relationships/hyperlink" Target="https://podminky.urs.cz/item/CS_URS_2025_01/734292715" TargetMode="External"/><Relationship Id="rId39" Type="http://schemas.openxmlformats.org/officeDocument/2006/relationships/hyperlink" Target="https://podminky.urs.cz/item/CS_URS_2025_01/735152499" TargetMode="External"/><Relationship Id="rId3" Type="http://schemas.openxmlformats.org/officeDocument/2006/relationships/hyperlink" Target="https://podminky.urs.cz/item/CS_URS_2025_01/997013509" TargetMode="External"/><Relationship Id="rId21" Type="http://schemas.openxmlformats.org/officeDocument/2006/relationships/hyperlink" Target="https://podminky.urs.cz/item/CS_URS_2025_01/734221684" TargetMode="External"/><Relationship Id="rId34" Type="http://schemas.openxmlformats.org/officeDocument/2006/relationships/hyperlink" Target="https://podminky.urs.cz/item/CS_URS_2025_01/735152456" TargetMode="External"/><Relationship Id="rId42" Type="http://schemas.openxmlformats.org/officeDocument/2006/relationships/hyperlink" Target="https://podminky.urs.cz/item/CS_URS_2025_01/735152592" TargetMode="External"/><Relationship Id="rId47" Type="http://schemas.openxmlformats.org/officeDocument/2006/relationships/hyperlink" Target="https://podminky.urs.cz/item/CS_URS_2025_01/735890107" TargetMode="External"/><Relationship Id="rId50" Type="http://schemas.openxmlformats.org/officeDocument/2006/relationships/hyperlink" Target="https://podminky.urs.cz/item/CS_URS_2025_01/998735312" TargetMode="External"/><Relationship Id="rId7" Type="http://schemas.openxmlformats.org/officeDocument/2006/relationships/hyperlink" Target="https://podminky.urs.cz/item/CS_URS_2025_01/733222204" TargetMode="External"/><Relationship Id="rId12" Type="http://schemas.openxmlformats.org/officeDocument/2006/relationships/hyperlink" Target="https://podminky.urs.cz/item/CS_URS_2025_01/733291102" TargetMode="External"/><Relationship Id="rId17" Type="http://schemas.openxmlformats.org/officeDocument/2006/relationships/hyperlink" Target="https://podminky.urs.cz/item/CS_URS_2025_01/734220002" TargetMode="External"/><Relationship Id="rId25" Type="http://schemas.openxmlformats.org/officeDocument/2006/relationships/hyperlink" Target="https://podminky.urs.cz/item/CS_URS_2025_01/734291124" TargetMode="External"/><Relationship Id="rId33" Type="http://schemas.openxmlformats.org/officeDocument/2006/relationships/hyperlink" Target="https://podminky.urs.cz/item/CS_URS_2025_01/735152455" TargetMode="External"/><Relationship Id="rId38" Type="http://schemas.openxmlformats.org/officeDocument/2006/relationships/hyperlink" Target="https://podminky.urs.cz/item/CS_URS_2025_01/735152496" TargetMode="External"/><Relationship Id="rId46" Type="http://schemas.openxmlformats.org/officeDocument/2006/relationships/hyperlink" Target="https://podminky.urs.cz/item/CS_URS_2025_01/735160144" TargetMode="External"/><Relationship Id="rId2" Type="http://schemas.openxmlformats.org/officeDocument/2006/relationships/hyperlink" Target="https://podminky.urs.cz/item/CS_URS_2025_01/997013501" TargetMode="External"/><Relationship Id="rId16" Type="http://schemas.openxmlformats.org/officeDocument/2006/relationships/hyperlink" Target="https://podminky.urs.cz/item/CS_URS_2025_01/734211120" TargetMode="External"/><Relationship Id="rId20" Type="http://schemas.openxmlformats.org/officeDocument/2006/relationships/hyperlink" Target="https://podminky.urs.cz/item/CS_URS_2025_01/734221682" TargetMode="External"/><Relationship Id="rId29" Type="http://schemas.openxmlformats.org/officeDocument/2006/relationships/hyperlink" Target="https://podminky.urs.cz/item/CS_URS_2025_01/735111810" TargetMode="External"/><Relationship Id="rId41" Type="http://schemas.openxmlformats.org/officeDocument/2006/relationships/hyperlink" Target="https://podminky.urs.cz/item/CS_URS_2025_01/735152591" TargetMode="External"/><Relationship Id="rId1" Type="http://schemas.openxmlformats.org/officeDocument/2006/relationships/hyperlink" Target="https://podminky.urs.cz/item/CS_URS_2025_01/997013213" TargetMode="External"/><Relationship Id="rId6" Type="http://schemas.openxmlformats.org/officeDocument/2006/relationships/hyperlink" Target="https://podminky.urs.cz/item/CS_URS_2025_01/733222203" TargetMode="External"/><Relationship Id="rId11" Type="http://schemas.openxmlformats.org/officeDocument/2006/relationships/hyperlink" Target="https://podminky.urs.cz/item/CS_URS_2025_01/733291101" TargetMode="External"/><Relationship Id="rId24" Type="http://schemas.openxmlformats.org/officeDocument/2006/relationships/hyperlink" Target="https://podminky.urs.cz/item/CS_URS_2025_01/734291123" TargetMode="External"/><Relationship Id="rId32" Type="http://schemas.openxmlformats.org/officeDocument/2006/relationships/hyperlink" Target="https://podminky.urs.cz/item/CS_URS_2025_01/735152454" TargetMode="External"/><Relationship Id="rId37" Type="http://schemas.openxmlformats.org/officeDocument/2006/relationships/hyperlink" Target="https://podminky.urs.cz/item/CS_URS_2025_01/735152491" TargetMode="External"/><Relationship Id="rId40" Type="http://schemas.openxmlformats.org/officeDocument/2006/relationships/hyperlink" Target="https://podminky.urs.cz/item/CS_URS_2025_01/735152500" TargetMode="External"/><Relationship Id="rId45" Type="http://schemas.openxmlformats.org/officeDocument/2006/relationships/hyperlink" Target="https://podminky.urs.cz/item/CS_URS_2025_01/735160143" TargetMode="External"/><Relationship Id="rId5" Type="http://schemas.openxmlformats.org/officeDocument/2006/relationships/hyperlink" Target="https://podminky.urs.cz/item/CS_URS_2025_01/998713312" TargetMode="External"/><Relationship Id="rId15" Type="http://schemas.openxmlformats.org/officeDocument/2006/relationships/hyperlink" Target="https://podminky.urs.cz/item/CS_URS_2025_01/998733312" TargetMode="External"/><Relationship Id="rId23" Type="http://schemas.openxmlformats.org/officeDocument/2006/relationships/hyperlink" Target="https://podminky.urs.cz/item/CS_URS_2025_01/734261406" TargetMode="External"/><Relationship Id="rId28" Type="http://schemas.openxmlformats.org/officeDocument/2006/relationships/hyperlink" Target="https://podminky.urs.cz/item/CS_URS_2025_01/998734312" TargetMode="External"/><Relationship Id="rId36" Type="http://schemas.openxmlformats.org/officeDocument/2006/relationships/hyperlink" Target="https://podminky.urs.cz/item/CS_URS_2025_01/735152458" TargetMode="External"/><Relationship Id="rId49" Type="http://schemas.openxmlformats.org/officeDocument/2006/relationships/hyperlink" Target="https://podminky.urs.cz/item/CS_URS_2025_01/735890110" TargetMode="External"/><Relationship Id="rId10" Type="http://schemas.openxmlformats.org/officeDocument/2006/relationships/hyperlink" Target="https://podminky.urs.cz/item/CS_URS_2025_01/733223207" TargetMode="External"/><Relationship Id="rId19" Type="http://schemas.openxmlformats.org/officeDocument/2006/relationships/hyperlink" Target="https://podminky.urs.cz/item/CS_URS_2025_01/734220004" TargetMode="External"/><Relationship Id="rId31" Type="http://schemas.openxmlformats.org/officeDocument/2006/relationships/hyperlink" Target="https://podminky.urs.cz/item/CS_URS_2025_01/735152453" TargetMode="External"/><Relationship Id="rId44" Type="http://schemas.openxmlformats.org/officeDocument/2006/relationships/hyperlink" Target="https://podminky.urs.cz/item/CS_URS_2025_01/735160133" TargetMode="External"/><Relationship Id="rId52" Type="http://schemas.openxmlformats.org/officeDocument/2006/relationships/drawing" Target="../drawings/drawing11.xml"/><Relationship Id="rId4" Type="http://schemas.openxmlformats.org/officeDocument/2006/relationships/hyperlink" Target="https://podminky.urs.cz/item/CS_URS_2025_01/713463211" TargetMode="External"/><Relationship Id="rId9" Type="http://schemas.openxmlformats.org/officeDocument/2006/relationships/hyperlink" Target="https://podminky.urs.cz/item/CS_URS_2025_01/733223206" TargetMode="External"/><Relationship Id="rId14" Type="http://schemas.openxmlformats.org/officeDocument/2006/relationships/hyperlink" Target="https://podminky.urs.cz/item/CS_URS_2025_01/733811252" TargetMode="External"/><Relationship Id="rId22" Type="http://schemas.openxmlformats.org/officeDocument/2006/relationships/hyperlink" Target="https://podminky.urs.cz/item/CS_URS_2025_01/734261402" TargetMode="External"/><Relationship Id="rId27" Type="http://schemas.openxmlformats.org/officeDocument/2006/relationships/hyperlink" Target="https://podminky.urs.cz/item/CS_URS_2025_01/734292717" TargetMode="External"/><Relationship Id="rId30" Type="http://schemas.openxmlformats.org/officeDocument/2006/relationships/hyperlink" Target="https://podminky.urs.cz/item/CS_URS_2025_01/735152451" TargetMode="External"/><Relationship Id="rId35" Type="http://schemas.openxmlformats.org/officeDocument/2006/relationships/hyperlink" Target="https://podminky.urs.cz/item/CS_URS_2025_01/735152457" TargetMode="External"/><Relationship Id="rId43" Type="http://schemas.openxmlformats.org/officeDocument/2006/relationships/hyperlink" Target="https://podminky.urs.cz/item/CS_URS_2025_01/735152596" TargetMode="External"/><Relationship Id="rId48" Type="http://schemas.openxmlformats.org/officeDocument/2006/relationships/hyperlink" Target="https://podminky.urs.cz/item/CS_URS_2025_01/735890109" TargetMode="External"/><Relationship Id="rId8" Type="http://schemas.openxmlformats.org/officeDocument/2006/relationships/hyperlink" Target="https://podminky.urs.cz/item/CS_URS_2025_01/733223205" TargetMode="External"/><Relationship Id="rId51" Type="http://schemas.openxmlformats.org/officeDocument/2006/relationships/hyperlink" Target="https://podminky.urs.cz/item/CS_URS_2025_01/HZS2491"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podminky.urs.cz/item/CS_URS_2025_01/HZS249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podminky.urs.cz/item/CS_URS_2025_01/HZS2491"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podminky.urs.cz/item/CS_URS_2025_01/721210813" TargetMode="External"/><Relationship Id="rId21" Type="http://schemas.openxmlformats.org/officeDocument/2006/relationships/hyperlink" Target="https://podminky.urs.cz/item/CS_URS_2025_01/279361821" TargetMode="External"/><Relationship Id="rId42" Type="http://schemas.openxmlformats.org/officeDocument/2006/relationships/hyperlink" Target="https://podminky.urs.cz/item/CS_URS_2025_01/411354311" TargetMode="External"/><Relationship Id="rId63" Type="http://schemas.openxmlformats.org/officeDocument/2006/relationships/hyperlink" Target="https://podminky.urs.cz/item/CS_URS_2025_01/622135002" TargetMode="External"/><Relationship Id="rId84" Type="http://schemas.openxmlformats.org/officeDocument/2006/relationships/hyperlink" Target="https://podminky.urs.cz/item/CS_URS_2025_01/963012520" TargetMode="External"/><Relationship Id="rId138" Type="http://schemas.openxmlformats.org/officeDocument/2006/relationships/hyperlink" Target="https://podminky.urs.cz/item/CS_URS_2025_01/763121446" TargetMode="External"/><Relationship Id="rId159" Type="http://schemas.openxmlformats.org/officeDocument/2006/relationships/hyperlink" Target="https://podminky.urs.cz/item/CS_URS_2025_01/766660720" TargetMode="External"/><Relationship Id="rId170" Type="http://schemas.openxmlformats.org/officeDocument/2006/relationships/hyperlink" Target="https://podminky.urs.cz/item/CS_URS_2025_01/767646411" TargetMode="External"/><Relationship Id="rId191" Type="http://schemas.openxmlformats.org/officeDocument/2006/relationships/hyperlink" Target="https://podminky.urs.cz/item/CS_URS_2025_01/771591117" TargetMode="External"/><Relationship Id="rId205" Type="http://schemas.openxmlformats.org/officeDocument/2006/relationships/hyperlink" Target="https://podminky.urs.cz/item/CS_URS_2025_01/775413401" TargetMode="External"/><Relationship Id="rId226" Type="http://schemas.openxmlformats.org/officeDocument/2006/relationships/hyperlink" Target="https://podminky.urs.cz/item/CS_URS_2025_01/998781122" TargetMode="External"/><Relationship Id="rId107" Type="http://schemas.openxmlformats.org/officeDocument/2006/relationships/hyperlink" Target="https://podminky.urs.cz/item/CS_URS_2025_01/711112001" TargetMode="External"/><Relationship Id="rId11" Type="http://schemas.openxmlformats.org/officeDocument/2006/relationships/hyperlink" Target="https://podminky.urs.cz/item/CS_URS_2025_01/162751119" TargetMode="External"/><Relationship Id="rId32" Type="http://schemas.openxmlformats.org/officeDocument/2006/relationships/hyperlink" Target="https://podminky.urs.cz/item/CS_URS_2025_01/317234410" TargetMode="External"/><Relationship Id="rId53" Type="http://schemas.openxmlformats.org/officeDocument/2006/relationships/hyperlink" Target="https://podminky.urs.cz/item/CS_URS_2025_01/611325423" TargetMode="External"/><Relationship Id="rId74" Type="http://schemas.openxmlformats.org/officeDocument/2006/relationships/hyperlink" Target="https://podminky.urs.cz/item/CS_URS_2025_01/642945111" TargetMode="External"/><Relationship Id="rId128" Type="http://schemas.openxmlformats.org/officeDocument/2006/relationships/hyperlink" Target="https://podminky.urs.cz/item/CS_URS_2025_01/998735122" TargetMode="External"/><Relationship Id="rId149" Type="http://schemas.openxmlformats.org/officeDocument/2006/relationships/hyperlink" Target="https://podminky.urs.cz/item/CS_URS_2025_01/763411121" TargetMode="External"/><Relationship Id="rId5" Type="http://schemas.openxmlformats.org/officeDocument/2006/relationships/hyperlink" Target="https://podminky.urs.cz/item/CS_URS_2025_01/131251203" TargetMode="External"/><Relationship Id="rId95" Type="http://schemas.openxmlformats.org/officeDocument/2006/relationships/hyperlink" Target="https://podminky.urs.cz/item/CS_URS_2025_01/985131211" TargetMode="External"/><Relationship Id="rId160" Type="http://schemas.openxmlformats.org/officeDocument/2006/relationships/hyperlink" Target="https://podminky.urs.cz/item/CS_URS_2025_01/766660729" TargetMode="External"/><Relationship Id="rId181" Type="http://schemas.openxmlformats.org/officeDocument/2006/relationships/hyperlink" Target="https://podminky.urs.cz/item/CS_URS_2025_01/771121011" TargetMode="External"/><Relationship Id="rId216" Type="http://schemas.openxmlformats.org/officeDocument/2006/relationships/hyperlink" Target="https://podminky.urs.cz/item/CS_URS_2025_01/776201812" TargetMode="External"/><Relationship Id="rId237" Type="http://schemas.openxmlformats.org/officeDocument/2006/relationships/drawing" Target="../drawings/drawing14.xml"/><Relationship Id="rId22" Type="http://schemas.openxmlformats.org/officeDocument/2006/relationships/hyperlink" Target="https://podminky.urs.cz/item/CS_URS_2025_01/310232031" TargetMode="External"/><Relationship Id="rId43" Type="http://schemas.openxmlformats.org/officeDocument/2006/relationships/hyperlink" Target="https://podminky.urs.cz/item/CS_URS_2025_01/411354312" TargetMode="External"/><Relationship Id="rId64" Type="http://schemas.openxmlformats.org/officeDocument/2006/relationships/hyperlink" Target="https://podminky.urs.cz/item/CS_URS_2025_01/631311113" TargetMode="External"/><Relationship Id="rId118" Type="http://schemas.openxmlformats.org/officeDocument/2006/relationships/hyperlink" Target="https://podminky.urs.cz/item/CS_URS_2025_01/725110814" TargetMode="External"/><Relationship Id="rId139" Type="http://schemas.openxmlformats.org/officeDocument/2006/relationships/hyperlink" Target="https://podminky.urs.cz/item/CS_URS_2025_01/763121762" TargetMode="External"/><Relationship Id="rId80" Type="http://schemas.openxmlformats.org/officeDocument/2006/relationships/hyperlink" Target="https://podminky.urs.cz/item/CS_URS_2025_01/952901111" TargetMode="External"/><Relationship Id="rId85" Type="http://schemas.openxmlformats.org/officeDocument/2006/relationships/hyperlink" Target="https://podminky.urs.cz/item/CS_URS_2025_01/965046111" TargetMode="External"/><Relationship Id="rId150" Type="http://schemas.openxmlformats.org/officeDocument/2006/relationships/hyperlink" Target="https://podminky.urs.cz/item/CS_URS_2025_01/998763332" TargetMode="External"/><Relationship Id="rId155" Type="http://schemas.openxmlformats.org/officeDocument/2006/relationships/hyperlink" Target="https://podminky.urs.cz/item/CS_URS_2025_01/766660031" TargetMode="External"/><Relationship Id="rId171" Type="http://schemas.openxmlformats.org/officeDocument/2006/relationships/hyperlink" Target="https://podminky.urs.cz/item/CS_URS_2025_01/767995102" TargetMode="External"/><Relationship Id="rId176" Type="http://schemas.openxmlformats.org/officeDocument/2006/relationships/hyperlink" Target="https://podminky.urs.cz/item/CS_URS_2025_01/767995114" TargetMode="External"/><Relationship Id="rId192" Type="http://schemas.openxmlformats.org/officeDocument/2006/relationships/hyperlink" Target="https://podminky.urs.cz/item/CS_URS_2025_01/771591223P" TargetMode="External"/><Relationship Id="rId197" Type="http://schemas.openxmlformats.org/officeDocument/2006/relationships/hyperlink" Target="https://podminky.urs.cz/item/CS_URS_2025_01/771592011" TargetMode="External"/><Relationship Id="rId206" Type="http://schemas.openxmlformats.org/officeDocument/2006/relationships/hyperlink" Target="https://podminky.urs.cz/item/CS_URS_2025_01/775541161" TargetMode="External"/><Relationship Id="rId227" Type="http://schemas.openxmlformats.org/officeDocument/2006/relationships/hyperlink" Target="https://podminky.urs.cz/item/CS_URS_2025_01/783806805" TargetMode="External"/><Relationship Id="rId201" Type="http://schemas.openxmlformats.org/officeDocument/2006/relationships/hyperlink" Target="https://podminky.urs.cz/item/CS_URS_2025_01/773512917" TargetMode="External"/><Relationship Id="rId222" Type="http://schemas.openxmlformats.org/officeDocument/2006/relationships/hyperlink" Target="https://podminky.urs.cz/item/CS_URS_2025_01/781471810" TargetMode="External"/><Relationship Id="rId12" Type="http://schemas.openxmlformats.org/officeDocument/2006/relationships/hyperlink" Target="https://podminky.urs.cz/item/CS_URS_2025_01/167151101" TargetMode="External"/><Relationship Id="rId17" Type="http://schemas.openxmlformats.org/officeDocument/2006/relationships/hyperlink" Target="https://podminky.urs.cz/item/CS_URS_2025_01/274313711" TargetMode="External"/><Relationship Id="rId33" Type="http://schemas.openxmlformats.org/officeDocument/2006/relationships/hyperlink" Target="https://podminky.urs.cz/item/CS_URS_2025_01/317941123" TargetMode="External"/><Relationship Id="rId38" Type="http://schemas.openxmlformats.org/officeDocument/2006/relationships/hyperlink" Target="https://podminky.urs.cz/item/CS_URS_2025_01/342291121" TargetMode="External"/><Relationship Id="rId59" Type="http://schemas.openxmlformats.org/officeDocument/2006/relationships/hyperlink" Target="https://podminky.urs.cz/item/CS_URS_2025_01/612325423" TargetMode="External"/><Relationship Id="rId103" Type="http://schemas.openxmlformats.org/officeDocument/2006/relationships/hyperlink" Target="https://podminky.urs.cz/item/CS_URS_2025_01/997013813" TargetMode="External"/><Relationship Id="rId108" Type="http://schemas.openxmlformats.org/officeDocument/2006/relationships/hyperlink" Target="https://podminky.urs.cz/item/CS_URS_2025_01/711141559" TargetMode="External"/><Relationship Id="rId124" Type="http://schemas.openxmlformats.org/officeDocument/2006/relationships/hyperlink" Target="https://podminky.urs.cz/item/CS_URS_2025_01/733120815" TargetMode="External"/><Relationship Id="rId129" Type="http://schemas.openxmlformats.org/officeDocument/2006/relationships/hyperlink" Target="https://podminky.urs.cz/item/CS_URS_2025_01/763111314" TargetMode="External"/><Relationship Id="rId54" Type="http://schemas.openxmlformats.org/officeDocument/2006/relationships/hyperlink" Target="https://podminky.urs.cz/item/CS_URS_2025_01/612131121" TargetMode="External"/><Relationship Id="rId70" Type="http://schemas.openxmlformats.org/officeDocument/2006/relationships/hyperlink" Target="https://podminky.urs.cz/item/CS_URS_2025_01/631362021" TargetMode="External"/><Relationship Id="rId75" Type="http://schemas.openxmlformats.org/officeDocument/2006/relationships/hyperlink" Target="https://podminky.urs.cz/item/CS_URS_2025_01/642945112" TargetMode="External"/><Relationship Id="rId91" Type="http://schemas.openxmlformats.org/officeDocument/2006/relationships/hyperlink" Target="https://podminky.urs.cz/item/CS_URS_2025_01/974031666" TargetMode="External"/><Relationship Id="rId96" Type="http://schemas.openxmlformats.org/officeDocument/2006/relationships/hyperlink" Target="https://podminky.urs.cz/item/CS_URS_2025_01/985131311" TargetMode="External"/><Relationship Id="rId140" Type="http://schemas.openxmlformats.org/officeDocument/2006/relationships/hyperlink" Target="https://podminky.urs.cz/item/CS_URS_2025_01/763131451" TargetMode="External"/><Relationship Id="rId145" Type="http://schemas.openxmlformats.org/officeDocument/2006/relationships/hyperlink" Target="https://podminky.urs.cz/item/CS_URS_2025_01/763181311" TargetMode="External"/><Relationship Id="rId161" Type="http://schemas.openxmlformats.org/officeDocument/2006/relationships/hyperlink" Target="https://podminky.urs.cz/item/CS_URS_2025_01/766660729" TargetMode="External"/><Relationship Id="rId166" Type="http://schemas.openxmlformats.org/officeDocument/2006/relationships/hyperlink" Target="https://podminky.urs.cz/item/CS_URS_2025_01/766660762" TargetMode="External"/><Relationship Id="rId182" Type="http://schemas.openxmlformats.org/officeDocument/2006/relationships/hyperlink" Target="https://podminky.urs.cz/item/CS_URS_2025_01/771121022" TargetMode="External"/><Relationship Id="rId187" Type="http://schemas.openxmlformats.org/officeDocument/2006/relationships/hyperlink" Target="https://podminky.urs.cz/item/CS_URS_2025_01/771474122" TargetMode="External"/><Relationship Id="rId217" Type="http://schemas.openxmlformats.org/officeDocument/2006/relationships/hyperlink" Target="https://podminky.urs.cz/item/CS_URS_2025_01/776410811" TargetMode="External"/><Relationship Id="rId1" Type="http://schemas.openxmlformats.org/officeDocument/2006/relationships/hyperlink" Target="https://podminky.urs.cz/item/CS_URS_2025_01/113106123" TargetMode="External"/><Relationship Id="rId6" Type="http://schemas.openxmlformats.org/officeDocument/2006/relationships/hyperlink" Target="https://podminky.urs.cz/item/CS_URS_2025_01/132212131" TargetMode="External"/><Relationship Id="rId212" Type="http://schemas.openxmlformats.org/officeDocument/2006/relationships/hyperlink" Target="https://podminky.urs.cz/item/CS_URS_2025_01/776221111" TargetMode="External"/><Relationship Id="rId233" Type="http://schemas.openxmlformats.org/officeDocument/2006/relationships/hyperlink" Target="https://podminky.urs.cz/item/CS_URS_2025_01/784181111" TargetMode="External"/><Relationship Id="rId23" Type="http://schemas.openxmlformats.org/officeDocument/2006/relationships/hyperlink" Target="https://podminky.urs.cz/item/CS_URS_2025_01/310232035" TargetMode="External"/><Relationship Id="rId28" Type="http://schemas.openxmlformats.org/officeDocument/2006/relationships/hyperlink" Target="https://podminky.urs.cz/item/CS_URS_2025_01/311272030" TargetMode="External"/><Relationship Id="rId49" Type="http://schemas.openxmlformats.org/officeDocument/2006/relationships/hyperlink" Target="https://podminky.urs.cz/item/CS_URS_2025_01/417351116" TargetMode="External"/><Relationship Id="rId114" Type="http://schemas.openxmlformats.org/officeDocument/2006/relationships/hyperlink" Target="https://podminky.urs.cz/item/CS_URS_2025_01/713131161" TargetMode="External"/><Relationship Id="rId119" Type="http://schemas.openxmlformats.org/officeDocument/2006/relationships/hyperlink" Target="https://podminky.urs.cz/item/CS_URS_2025_01/725122813" TargetMode="External"/><Relationship Id="rId44" Type="http://schemas.openxmlformats.org/officeDocument/2006/relationships/hyperlink" Target="https://podminky.urs.cz/item/CS_URS_2025_01/411362021" TargetMode="External"/><Relationship Id="rId60" Type="http://schemas.openxmlformats.org/officeDocument/2006/relationships/hyperlink" Target="https://podminky.urs.cz/item/CS_URS_2025_01/612324111" TargetMode="External"/><Relationship Id="rId65" Type="http://schemas.openxmlformats.org/officeDocument/2006/relationships/hyperlink" Target="https://podminky.urs.cz/item/CS_URS_2025_01/632452411" TargetMode="External"/><Relationship Id="rId81" Type="http://schemas.openxmlformats.org/officeDocument/2006/relationships/hyperlink" Target="https://podminky.urs.cz/item/CS_URS_2025_01/962031132" TargetMode="External"/><Relationship Id="rId86" Type="http://schemas.openxmlformats.org/officeDocument/2006/relationships/hyperlink" Target="https://podminky.urs.cz/item/CS_URS_2025_01/968072455" TargetMode="External"/><Relationship Id="rId130" Type="http://schemas.openxmlformats.org/officeDocument/2006/relationships/hyperlink" Target="https://podminky.urs.cz/item/CS_URS_2025_01/763111333" TargetMode="External"/><Relationship Id="rId135" Type="http://schemas.openxmlformats.org/officeDocument/2006/relationships/hyperlink" Target="https://podminky.urs.cz/item/CS_URS_2025_01/763111772" TargetMode="External"/><Relationship Id="rId151" Type="http://schemas.openxmlformats.org/officeDocument/2006/relationships/hyperlink" Target="https://podminky.urs.cz/item/CS_URS_2025_01/766660001" TargetMode="External"/><Relationship Id="rId156" Type="http://schemas.openxmlformats.org/officeDocument/2006/relationships/hyperlink" Target="https://podminky.urs.cz/item/CS_URS_2025_01/766660101" TargetMode="External"/><Relationship Id="rId177" Type="http://schemas.openxmlformats.org/officeDocument/2006/relationships/hyperlink" Target="https://podminky.urs.cz/item/CS_URS_2025_01/767163122" TargetMode="External"/><Relationship Id="rId198" Type="http://schemas.openxmlformats.org/officeDocument/2006/relationships/hyperlink" Target="https://podminky.urs.cz/item/CS_URS_2025_01/771471810" TargetMode="External"/><Relationship Id="rId172" Type="http://schemas.openxmlformats.org/officeDocument/2006/relationships/hyperlink" Target="https://podminky.urs.cz/item/CS_URS_2025_01/767995111" TargetMode="External"/><Relationship Id="rId193" Type="http://schemas.openxmlformats.org/officeDocument/2006/relationships/hyperlink" Target="https://podminky.urs.cz/item/CS_URS_2025_01/771591232" TargetMode="External"/><Relationship Id="rId202" Type="http://schemas.openxmlformats.org/officeDocument/2006/relationships/hyperlink" Target="https://podminky.urs.cz/item/CS_URS_2025_01/998773122" TargetMode="External"/><Relationship Id="rId207" Type="http://schemas.openxmlformats.org/officeDocument/2006/relationships/hyperlink" Target="https://podminky.urs.cz/item/CS_URS_2025_01/775591191" TargetMode="External"/><Relationship Id="rId223" Type="http://schemas.openxmlformats.org/officeDocument/2006/relationships/hyperlink" Target="https://podminky.urs.cz/item/CS_URS_2025_01/781472214" TargetMode="External"/><Relationship Id="rId228" Type="http://schemas.openxmlformats.org/officeDocument/2006/relationships/hyperlink" Target="https://podminky.urs.cz/item/CS_URS_2025_01/783901453" TargetMode="External"/><Relationship Id="rId13" Type="http://schemas.openxmlformats.org/officeDocument/2006/relationships/hyperlink" Target="https://podminky.urs.cz/item/CS_URS_2025_01/171152501" TargetMode="External"/><Relationship Id="rId18" Type="http://schemas.openxmlformats.org/officeDocument/2006/relationships/hyperlink" Target="https://podminky.urs.cz/item/CS_URS_2025_01/274351121" TargetMode="External"/><Relationship Id="rId39" Type="http://schemas.openxmlformats.org/officeDocument/2006/relationships/hyperlink" Target="https://podminky.urs.cz/item/CS_URS_2025_01/346244381" TargetMode="External"/><Relationship Id="rId109" Type="http://schemas.openxmlformats.org/officeDocument/2006/relationships/hyperlink" Target="https://podminky.urs.cz/item/CS_URS_2025_01/711142559" TargetMode="External"/><Relationship Id="rId34" Type="http://schemas.openxmlformats.org/officeDocument/2006/relationships/hyperlink" Target="https://podminky.urs.cz/item/CS_URS_2025_01/340231105" TargetMode="External"/><Relationship Id="rId50" Type="http://schemas.openxmlformats.org/officeDocument/2006/relationships/hyperlink" Target="https://podminky.urs.cz/item/CS_URS_2025_01/417361821" TargetMode="External"/><Relationship Id="rId55" Type="http://schemas.openxmlformats.org/officeDocument/2006/relationships/hyperlink" Target="https://podminky.urs.cz/item/CS_URS_2025_01/612142001" TargetMode="External"/><Relationship Id="rId76" Type="http://schemas.openxmlformats.org/officeDocument/2006/relationships/hyperlink" Target="https://podminky.urs.cz/item/CS_URS_2025_01/644941111" TargetMode="External"/><Relationship Id="rId97" Type="http://schemas.openxmlformats.org/officeDocument/2006/relationships/hyperlink" Target="https://podminky.urs.cz/item/CS_URS_2025_01/985131411" TargetMode="External"/><Relationship Id="rId104" Type="http://schemas.openxmlformats.org/officeDocument/2006/relationships/hyperlink" Target="https://podminky.urs.cz/item/CS_URS_2025_01/997013869" TargetMode="External"/><Relationship Id="rId120" Type="http://schemas.openxmlformats.org/officeDocument/2006/relationships/hyperlink" Target="https://podminky.urs.cz/item/CS_URS_2025_01/725210826" TargetMode="External"/><Relationship Id="rId125" Type="http://schemas.openxmlformats.org/officeDocument/2006/relationships/hyperlink" Target="https://podminky.urs.cz/item/CS_URS_2025_01/998733122" TargetMode="External"/><Relationship Id="rId141" Type="http://schemas.openxmlformats.org/officeDocument/2006/relationships/hyperlink" Target="https://podminky.urs.cz/item/CS_URS_2025_01/763131541" TargetMode="External"/><Relationship Id="rId146" Type="http://schemas.openxmlformats.org/officeDocument/2006/relationships/hyperlink" Target="https://podminky.urs.cz/item/CS_URS_2025_01/763181311" TargetMode="External"/><Relationship Id="rId167" Type="http://schemas.openxmlformats.org/officeDocument/2006/relationships/hyperlink" Target="https://podminky.urs.cz/item/CS_URS_2025_01/766682111" TargetMode="External"/><Relationship Id="rId188" Type="http://schemas.openxmlformats.org/officeDocument/2006/relationships/hyperlink" Target="https://podminky.urs.cz/item/CS_URS_2025_01/771574416" TargetMode="External"/><Relationship Id="rId7" Type="http://schemas.openxmlformats.org/officeDocument/2006/relationships/hyperlink" Target="https://podminky.urs.cz/item/CS_URS_2025_01/132251102" TargetMode="External"/><Relationship Id="rId71" Type="http://schemas.openxmlformats.org/officeDocument/2006/relationships/hyperlink" Target="https://podminky.urs.cz/item/CS_URS_2025_01/637111113" TargetMode="External"/><Relationship Id="rId92" Type="http://schemas.openxmlformats.org/officeDocument/2006/relationships/hyperlink" Target="https://podminky.urs.cz/item/CS_URS_2025_01/978011161" TargetMode="External"/><Relationship Id="rId162" Type="http://schemas.openxmlformats.org/officeDocument/2006/relationships/hyperlink" Target="https://podminky.urs.cz/item/CS_URS_2025_01/766660730" TargetMode="External"/><Relationship Id="rId183" Type="http://schemas.openxmlformats.org/officeDocument/2006/relationships/hyperlink" Target="https://podminky.urs.cz/item/CS_URS_2025_01/771151011" TargetMode="External"/><Relationship Id="rId213" Type="http://schemas.openxmlformats.org/officeDocument/2006/relationships/hyperlink" Target="https://podminky.urs.cz/item/CS_URS_2025_01/776223112" TargetMode="External"/><Relationship Id="rId218" Type="http://schemas.openxmlformats.org/officeDocument/2006/relationships/hyperlink" Target="https://podminky.urs.cz/item/CS_URS_2025_01/998776122" TargetMode="External"/><Relationship Id="rId234" Type="http://schemas.openxmlformats.org/officeDocument/2006/relationships/hyperlink" Target="https://podminky.urs.cz/item/CS_URS_2025_01/784321031" TargetMode="External"/><Relationship Id="rId2" Type="http://schemas.openxmlformats.org/officeDocument/2006/relationships/hyperlink" Target="https://podminky.urs.cz/item/CS_URS_2025_01/113202111" TargetMode="External"/><Relationship Id="rId29" Type="http://schemas.openxmlformats.org/officeDocument/2006/relationships/hyperlink" Target="https://podminky.urs.cz/item/CS_URS_2025_01/317121101" TargetMode="External"/><Relationship Id="rId24" Type="http://schemas.openxmlformats.org/officeDocument/2006/relationships/hyperlink" Target="https://podminky.urs.cz/item/CS_URS_2025_01/310232065" TargetMode="External"/><Relationship Id="rId40" Type="http://schemas.openxmlformats.org/officeDocument/2006/relationships/hyperlink" Target="https://podminky.urs.cz/item/CS_URS_2025_01/411321515" TargetMode="External"/><Relationship Id="rId45" Type="http://schemas.openxmlformats.org/officeDocument/2006/relationships/hyperlink" Target="https://podminky.urs.cz/item/CS_URS_2025_01/413941121" TargetMode="External"/><Relationship Id="rId66" Type="http://schemas.openxmlformats.org/officeDocument/2006/relationships/hyperlink" Target="https://podminky.urs.cz/item/CS_URS_2025_01/632902221" TargetMode="External"/><Relationship Id="rId87" Type="http://schemas.openxmlformats.org/officeDocument/2006/relationships/hyperlink" Target="https://podminky.urs.cz/item/CS_URS_2025_01/968072456" TargetMode="External"/><Relationship Id="rId110" Type="http://schemas.openxmlformats.org/officeDocument/2006/relationships/hyperlink" Target="https://podminky.urs.cz/item/CS_URS_2025_01/711491272" TargetMode="External"/><Relationship Id="rId115" Type="http://schemas.openxmlformats.org/officeDocument/2006/relationships/hyperlink" Target="https://podminky.urs.cz/item/CS_URS_2025_01/713131241" TargetMode="External"/><Relationship Id="rId131" Type="http://schemas.openxmlformats.org/officeDocument/2006/relationships/hyperlink" Target="https://podminky.urs.cz/item/CS_URS_2025_01/763111326" TargetMode="External"/><Relationship Id="rId136" Type="http://schemas.openxmlformats.org/officeDocument/2006/relationships/hyperlink" Target="https://podminky.urs.cz/item/CS_URS_2025_01/763113341" TargetMode="External"/><Relationship Id="rId157" Type="http://schemas.openxmlformats.org/officeDocument/2006/relationships/hyperlink" Target="https://podminky.urs.cz/item/CS_URS_2025_01/766660101" TargetMode="External"/><Relationship Id="rId178" Type="http://schemas.openxmlformats.org/officeDocument/2006/relationships/hyperlink" Target="https://podminky.urs.cz/item/CS_URS_2025_01/767163122" TargetMode="External"/><Relationship Id="rId61" Type="http://schemas.openxmlformats.org/officeDocument/2006/relationships/hyperlink" Target="https://podminky.urs.cz/item/CS_URS_2025_01/612326121" TargetMode="External"/><Relationship Id="rId82" Type="http://schemas.openxmlformats.org/officeDocument/2006/relationships/hyperlink" Target="https://podminky.urs.cz/item/CS_URS_2025_01/962032431" TargetMode="External"/><Relationship Id="rId152" Type="http://schemas.openxmlformats.org/officeDocument/2006/relationships/hyperlink" Target="https://podminky.urs.cz/item/CS_URS_2025_01/766660001" TargetMode="External"/><Relationship Id="rId173" Type="http://schemas.openxmlformats.org/officeDocument/2006/relationships/hyperlink" Target="https://podminky.urs.cz/item/CS_URS_2025_01/767995112" TargetMode="External"/><Relationship Id="rId194" Type="http://schemas.openxmlformats.org/officeDocument/2006/relationships/hyperlink" Target="https://podminky.urs.cz/item/CS_URS_2025_01/771591241" TargetMode="External"/><Relationship Id="rId199" Type="http://schemas.openxmlformats.org/officeDocument/2006/relationships/hyperlink" Target="https://podminky.urs.cz/item/CS_URS_2025_01/771571810" TargetMode="External"/><Relationship Id="rId203" Type="http://schemas.openxmlformats.org/officeDocument/2006/relationships/hyperlink" Target="https://podminky.urs.cz/item/CS_URS_2025_01/775111115" TargetMode="External"/><Relationship Id="rId208" Type="http://schemas.openxmlformats.org/officeDocument/2006/relationships/hyperlink" Target="https://podminky.urs.cz/item/CS_URS_2025_01/998775122" TargetMode="External"/><Relationship Id="rId229" Type="http://schemas.openxmlformats.org/officeDocument/2006/relationships/hyperlink" Target="https://podminky.urs.cz/item/CS_URS_2025_01/784111001" TargetMode="External"/><Relationship Id="rId19" Type="http://schemas.openxmlformats.org/officeDocument/2006/relationships/hyperlink" Target="https://podminky.urs.cz/item/CS_URS_2025_01/274351122" TargetMode="External"/><Relationship Id="rId224" Type="http://schemas.openxmlformats.org/officeDocument/2006/relationships/hyperlink" Target="https://podminky.urs.cz/item/CS_URS_2025_01/781492211" TargetMode="External"/><Relationship Id="rId14" Type="http://schemas.openxmlformats.org/officeDocument/2006/relationships/hyperlink" Target="https://podminky.urs.cz/item/CS_URS_2025_01/171201231" TargetMode="External"/><Relationship Id="rId30" Type="http://schemas.openxmlformats.org/officeDocument/2006/relationships/hyperlink" Target="https://podminky.urs.cz/item/CS_URS_2025_01/317121101" TargetMode="External"/><Relationship Id="rId35" Type="http://schemas.openxmlformats.org/officeDocument/2006/relationships/hyperlink" Target="https://podminky.urs.cz/item/CS_URS_2025_01/340231125" TargetMode="External"/><Relationship Id="rId56" Type="http://schemas.openxmlformats.org/officeDocument/2006/relationships/hyperlink" Target="https://podminky.urs.cz/item/CS_URS_2025_01/612311131" TargetMode="External"/><Relationship Id="rId77" Type="http://schemas.openxmlformats.org/officeDocument/2006/relationships/hyperlink" Target="https://podminky.urs.cz/item/CS_URS_2025_01/916231213" TargetMode="External"/><Relationship Id="rId100" Type="http://schemas.openxmlformats.org/officeDocument/2006/relationships/hyperlink" Target="https://podminky.urs.cz/item/CS_URS_2025_01/997013501" TargetMode="External"/><Relationship Id="rId105" Type="http://schemas.openxmlformats.org/officeDocument/2006/relationships/hyperlink" Target="https://podminky.urs.cz/item/CS_URS_2025_01/998012022" TargetMode="External"/><Relationship Id="rId126" Type="http://schemas.openxmlformats.org/officeDocument/2006/relationships/hyperlink" Target="https://podminky.urs.cz/item/CS_URS_2025_01/735111810" TargetMode="External"/><Relationship Id="rId147" Type="http://schemas.openxmlformats.org/officeDocument/2006/relationships/hyperlink" Target="https://podminky.urs.cz/item/CS_URS_2025_01/763181411" TargetMode="External"/><Relationship Id="rId168" Type="http://schemas.openxmlformats.org/officeDocument/2006/relationships/hyperlink" Target="https://podminky.urs.cz/item/CS_URS_2025_01/766694126" TargetMode="External"/><Relationship Id="rId8" Type="http://schemas.openxmlformats.org/officeDocument/2006/relationships/hyperlink" Target="https://podminky.urs.cz/item/CS_URS_2025_01/151101201" TargetMode="External"/><Relationship Id="rId51" Type="http://schemas.openxmlformats.org/officeDocument/2006/relationships/hyperlink" Target="https://podminky.urs.cz/item/CS_URS_2025_01/564760001" TargetMode="External"/><Relationship Id="rId72" Type="http://schemas.openxmlformats.org/officeDocument/2006/relationships/hyperlink" Target="https://podminky.urs.cz/item/CS_URS_2025_01/637121111" TargetMode="External"/><Relationship Id="rId93" Type="http://schemas.openxmlformats.org/officeDocument/2006/relationships/hyperlink" Target="https://podminky.urs.cz/item/CS_URS_2025_01/978013161" TargetMode="External"/><Relationship Id="rId98" Type="http://schemas.openxmlformats.org/officeDocument/2006/relationships/hyperlink" Target="https://podminky.urs.cz/item/CS_URS_2025_01/997006002" TargetMode="External"/><Relationship Id="rId121" Type="http://schemas.openxmlformats.org/officeDocument/2006/relationships/hyperlink" Target="https://podminky.urs.cz/item/CS_URS_2025_01/725820801" TargetMode="External"/><Relationship Id="rId142" Type="http://schemas.openxmlformats.org/officeDocument/2006/relationships/hyperlink" Target="https://podminky.urs.cz/item/CS_URS_2025_01/763172354" TargetMode="External"/><Relationship Id="rId163" Type="http://schemas.openxmlformats.org/officeDocument/2006/relationships/hyperlink" Target="https://podminky.urs.cz/item/CS_URS_2025_01/766660733" TargetMode="External"/><Relationship Id="rId184" Type="http://schemas.openxmlformats.org/officeDocument/2006/relationships/hyperlink" Target="https://podminky.urs.cz/item/CS_URS_2025_01/771274113" TargetMode="External"/><Relationship Id="rId189" Type="http://schemas.openxmlformats.org/officeDocument/2006/relationships/hyperlink" Target="https://podminky.urs.cz/item/CS_URS_2025_01/771591112" TargetMode="External"/><Relationship Id="rId219" Type="http://schemas.openxmlformats.org/officeDocument/2006/relationships/hyperlink" Target="https://podminky.urs.cz/item/CS_URS_2025_01/781111011" TargetMode="External"/><Relationship Id="rId3" Type="http://schemas.openxmlformats.org/officeDocument/2006/relationships/hyperlink" Target="https://podminky.urs.cz/item/CS_URS_2025_01/122211101" TargetMode="External"/><Relationship Id="rId214" Type="http://schemas.openxmlformats.org/officeDocument/2006/relationships/hyperlink" Target="https://podminky.urs.cz/item/CS_URS_2025_01/776411111" TargetMode="External"/><Relationship Id="rId230" Type="http://schemas.openxmlformats.org/officeDocument/2006/relationships/hyperlink" Target="https://podminky.urs.cz/item/CS_URS_2025_01/784111011" TargetMode="External"/><Relationship Id="rId235" Type="http://schemas.openxmlformats.org/officeDocument/2006/relationships/hyperlink" Target="https://podminky.urs.cz/item/CS_URS_2025_01/HZS2491" TargetMode="External"/><Relationship Id="rId25" Type="http://schemas.openxmlformats.org/officeDocument/2006/relationships/hyperlink" Target="https://podminky.urs.cz/item/CS_URS_2025_01/310232075" TargetMode="External"/><Relationship Id="rId46" Type="http://schemas.openxmlformats.org/officeDocument/2006/relationships/hyperlink" Target="https://podminky.urs.cz/item/CS_URS_2025_01/413941133" TargetMode="External"/><Relationship Id="rId67" Type="http://schemas.openxmlformats.org/officeDocument/2006/relationships/hyperlink" Target="https://podminky.urs.cz/item/CS_URS_2025_01/631311135" TargetMode="External"/><Relationship Id="rId116" Type="http://schemas.openxmlformats.org/officeDocument/2006/relationships/hyperlink" Target="https://podminky.urs.cz/item/CS_URS_2025_01/998713122" TargetMode="External"/><Relationship Id="rId137" Type="http://schemas.openxmlformats.org/officeDocument/2006/relationships/hyperlink" Target="https://podminky.urs.cz/item/CS_URS_2025_01/763121442" TargetMode="External"/><Relationship Id="rId158" Type="http://schemas.openxmlformats.org/officeDocument/2006/relationships/hyperlink" Target="https://podminky.urs.cz/item/CS_URS_2025_01/766660717" TargetMode="External"/><Relationship Id="rId20" Type="http://schemas.openxmlformats.org/officeDocument/2006/relationships/hyperlink" Target="https://podminky.urs.cz/item/CS_URS_2025_01/279113144" TargetMode="External"/><Relationship Id="rId41" Type="http://schemas.openxmlformats.org/officeDocument/2006/relationships/hyperlink" Target="https://podminky.urs.cz/item/CS_URS_2025_01/411354233" TargetMode="External"/><Relationship Id="rId62" Type="http://schemas.openxmlformats.org/officeDocument/2006/relationships/hyperlink" Target="https://podminky.urs.cz/item/CS_URS_2025_01/619995001" TargetMode="External"/><Relationship Id="rId83" Type="http://schemas.openxmlformats.org/officeDocument/2006/relationships/hyperlink" Target="https://podminky.urs.cz/item/CS_URS_2025_01/962081131" TargetMode="External"/><Relationship Id="rId88" Type="http://schemas.openxmlformats.org/officeDocument/2006/relationships/hyperlink" Target="https://podminky.urs.cz/item/CS_URS_2025_01/971052471" TargetMode="External"/><Relationship Id="rId111" Type="http://schemas.openxmlformats.org/officeDocument/2006/relationships/hyperlink" Target="https://podminky.urs.cz/item/CS_URS_2025_01/998711122" TargetMode="External"/><Relationship Id="rId132" Type="http://schemas.openxmlformats.org/officeDocument/2006/relationships/hyperlink" Target="https://podminky.urs.cz/item/CS_URS_2025_01/763111346" TargetMode="External"/><Relationship Id="rId153" Type="http://schemas.openxmlformats.org/officeDocument/2006/relationships/hyperlink" Target="https://podminky.urs.cz/item/CS_URS_2025_01/766660021" TargetMode="External"/><Relationship Id="rId174" Type="http://schemas.openxmlformats.org/officeDocument/2006/relationships/hyperlink" Target="https://podminky.urs.cz/item/CS_URS_2025_01/767995113" TargetMode="External"/><Relationship Id="rId179" Type="http://schemas.openxmlformats.org/officeDocument/2006/relationships/hyperlink" Target="https://podminky.urs.cz/item/CS_URS_2025_01/998767312" TargetMode="External"/><Relationship Id="rId195" Type="http://schemas.openxmlformats.org/officeDocument/2006/relationships/hyperlink" Target="https://podminky.urs.cz/item/CS_URS_2025_01/771591242" TargetMode="External"/><Relationship Id="rId209" Type="http://schemas.openxmlformats.org/officeDocument/2006/relationships/hyperlink" Target="https://podminky.urs.cz/item/CS_URS_2025_01/776111311" TargetMode="External"/><Relationship Id="rId190" Type="http://schemas.openxmlformats.org/officeDocument/2006/relationships/hyperlink" Target="https://podminky.urs.cz/item/CS_URS_2025_01/771591115" TargetMode="External"/><Relationship Id="rId204" Type="http://schemas.openxmlformats.org/officeDocument/2006/relationships/hyperlink" Target="https://podminky.urs.cz/item/CS_URS_2025_01/775141113" TargetMode="External"/><Relationship Id="rId220" Type="http://schemas.openxmlformats.org/officeDocument/2006/relationships/hyperlink" Target="https://podminky.urs.cz/item/CS_URS_2025_01/781121011" TargetMode="External"/><Relationship Id="rId225" Type="http://schemas.openxmlformats.org/officeDocument/2006/relationships/hyperlink" Target="https://podminky.urs.cz/item/CS_URS_2025_01/781495211" TargetMode="External"/><Relationship Id="rId15" Type="http://schemas.openxmlformats.org/officeDocument/2006/relationships/hyperlink" Target="https://podminky.urs.cz/item/CS_URS_2025_01/174151101" TargetMode="External"/><Relationship Id="rId36" Type="http://schemas.openxmlformats.org/officeDocument/2006/relationships/hyperlink" Target="https://podminky.urs.cz/item/CS_URS_2025_01/342272225" TargetMode="External"/><Relationship Id="rId57" Type="http://schemas.openxmlformats.org/officeDocument/2006/relationships/hyperlink" Target="https://podminky.urs.cz/item/CS_URS_2025_01/612315223" TargetMode="External"/><Relationship Id="rId106" Type="http://schemas.openxmlformats.org/officeDocument/2006/relationships/hyperlink" Target="https://podminky.urs.cz/item/CS_URS_2025_01/711111001" TargetMode="External"/><Relationship Id="rId127" Type="http://schemas.openxmlformats.org/officeDocument/2006/relationships/hyperlink" Target="https://podminky.urs.cz/item/CS_URS_2025_01/735151821" TargetMode="External"/><Relationship Id="rId10" Type="http://schemas.openxmlformats.org/officeDocument/2006/relationships/hyperlink" Target="https://podminky.urs.cz/item/CS_URS_2025_01/162751117" TargetMode="External"/><Relationship Id="rId31" Type="http://schemas.openxmlformats.org/officeDocument/2006/relationships/hyperlink" Target="https://podminky.urs.cz/item/CS_URS_2025_01/317142422" TargetMode="External"/><Relationship Id="rId52" Type="http://schemas.openxmlformats.org/officeDocument/2006/relationships/hyperlink" Target="https://podminky.urs.cz/item/CS_URS_2025_01/596211110" TargetMode="External"/><Relationship Id="rId73" Type="http://schemas.openxmlformats.org/officeDocument/2006/relationships/hyperlink" Target="https://podminky.urs.cz/item/CS_URS_2025_01/642942611" TargetMode="External"/><Relationship Id="rId78" Type="http://schemas.openxmlformats.org/officeDocument/2006/relationships/hyperlink" Target="https://podminky.urs.cz/item/CS_URS_2025_01/949101111" TargetMode="External"/><Relationship Id="rId94" Type="http://schemas.openxmlformats.org/officeDocument/2006/relationships/hyperlink" Target="https://podminky.urs.cz/item/CS_URS_2025_01/978059541" TargetMode="External"/><Relationship Id="rId99" Type="http://schemas.openxmlformats.org/officeDocument/2006/relationships/hyperlink" Target="https://podminky.urs.cz/item/CS_URS_2025_01/997013213" TargetMode="External"/><Relationship Id="rId101" Type="http://schemas.openxmlformats.org/officeDocument/2006/relationships/hyperlink" Target="https://podminky.urs.cz/item/CS_URS_2025_01/997013509" TargetMode="External"/><Relationship Id="rId122" Type="http://schemas.openxmlformats.org/officeDocument/2006/relationships/hyperlink" Target="https://podminky.urs.cz/item/CS_URS_2025_01/725820802" TargetMode="External"/><Relationship Id="rId143" Type="http://schemas.openxmlformats.org/officeDocument/2006/relationships/hyperlink" Target="https://podminky.urs.cz/item/CS_URS_2025_01/763131772" TargetMode="External"/><Relationship Id="rId148" Type="http://schemas.openxmlformats.org/officeDocument/2006/relationships/hyperlink" Target="https://podminky.urs.cz/item/CS_URS_2025_01/763411111" TargetMode="External"/><Relationship Id="rId164" Type="http://schemas.openxmlformats.org/officeDocument/2006/relationships/hyperlink" Target="https://podminky.urs.cz/item/CS_URS_2025_01/766660739" TargetMode="External"/><Relationship Id="rId169" Type="http://schemas.openxmlformats.org/officeDocument/2006/relationships/hyperlink" Target="https://podminky.urs.cz/item/CS_URS_2025_01/998766122" TargetMode="External"/><Relationship Id="rId185" Type="http://schemas.openxmlformats.org/officeDocument/2006/relationships/hyperlink" Target="https://podminky.urs.cz/item/CS_URS_2025_01/771274231" TargetMode="External"/><Relationship Id="rId4" Type="http://schemas.openxmlformats.org/officeDocument/2006/relationships/hyperlink" Target="https://podminky.urs.cz/item/CS_URS_2025_01/131213711" TargetMode="External"/><Relationship Id="rId9" Type="http://schemas.openxmlformats.org/officeDocument/2006/relationships/hyperlink" Target="https://podminky.urs.cz/item/CS_URS_2025_01/151101211" TargetMode="External"/><Relationship Id="rId180" Type="http://schemas.openxmlformats.org/officeDocument/2006/relationships/hyperlink" Target="https://podminky.urs.cz/item/CS_URS_2025_01/771111011" TargetMode="External"/><Relationship Id="rId210" Type="http://schemas.openxmlformats.org/officeDocument/2006/relationships/hyperlink" Target="https://podminky.urs.cz/item/CS_URS_2025_01/776121112" TargetMode="External"/><Relationship Id="rId215" Type="http://schemas.openxmlformats.org/officeDocument/2006/relationships/hyperlink" Target="https://podminky.urs.cz/item/CS_URS_2025_01/776991121" TargetMode="External"/><Relationship Id="rId236" Type="http://schemas.openxmlformats.org/officeDocument/2006/relationships/hyperlink" Target="https://podminky.urs.cz/item/CS_URS_2025_01/HZS2492" TargetMode="External"/><Relationship Id="rId26" Type="http://schemas.openxmlformats.org/officeDocument/2006/relationships/hyperlink" Target="https://podminky.urs.cz/item/CS_URS_2025_01/310271055" TargetMode="External"/><Relationship Id="rId231" Type="http://schemas.openxmlformats.org/officeDocument/2006/relationships/hyperlink" Target="https://podminky.urs.cz/item/CS_URS_2025_01/784121001" TargetMode="External"/><Relationship Id="rId47" Type="http://schemas.openxmlformats.org/officeDocument/2006/relationships/hyperlink" Target="https://podminky.urs.cz/item/CS_URS_2025_01/417321414" TargetMode="External"/><Relationship Id="rId68" Type="http://schemas.openxmlformats.org/officeDocument/2006/relationships/hyperlink" Target="https://podminky.urs.cz/item/CS_URS_2025_01/631319023" TargetMode="External"/><Relationship Id="rId89" Type="http://schemas.openxmlformats.org/officeDocument/2006/relationships/hyperlink" Target="https://podminky.urs.cz/item/CS_URS_2025_01/973031325" TargetMode="External"/><Relationship Id="rId112" Type="http://schemas.openxmlformats.org/officeDocument/2006/relationships/hyperlink" Target="https://podminky.urs.cz/item/CS_URS_2025_01/713121211" TargetMode="External"/><Relationship Id="rId133" Type="http://schemas.openxmlformats.org/officeDocument/2006/relationships/hyperlink" Target="https://podminky.urs.cz/item/CS_URS_2025_01/763112347" TargetMode="External"/><Relationship Id="rId154" Type="http://schemas.openxmlformats.org/officeDocument/2006/relationships/hyperlink" Target="https://podminky.urs.cz/item/CS_URS_2025_01/766660022" TargetMode="External"/><Relationship Id="rId175" Type="http://schemas.openxmlformats.org/officeDocument/2006/relationships/hyperlink" Target="https://podminky.urs.cz/item/CS_URS_2025_01/767995114" TargetMode="External"/><Relationship Id="rId196" Type="http://schemas.openxmlformats.org/officeDocument/2006/relationships/hyperlink" Target="https://podminky.urs.cz/item/CS_URS_2025_01/771591264" TargetMode="External"/><Relationship Id="rId200" Type="http://schemas.openxmlformats.org/officeDocument/2006/relationships/hyperlink" Target="https://podminky.urs.cz/item/CS_URS_2025_01/998771122" TargetMode="External"/><Relationship Id="rId16" Type="http://schemas.openxmlformats.org/officeDocument/2006/relationships/hyperlink" Target="https://podminky.urs.cz/item/CS_URS_2025_01/174151101" TargetMode="External"/><Relationship Id="rId221" Type="http://schemas.openxmlformats.org/officeDocument/2006/relationships/hyperlink" Target="https://podminky.urs.cz/item/CS_URS_2025_01/781131112" TargetMode="External"/><Relationship Id="rId37" Type="http://schemas.openxmlformats.org/officeDocument/2006/relationships/hyperlink" Target="https://podminky.urs.cz/item/CS_URS_2025_01/342272245" TargetMode="External"/><Relationship Id="rId58" Type="http://schemas.openxmlformats.org/officeDocument/2006/relationships/hyperlink" Target="https://podminky.urs.cz/item/CS_URS_2025_01/612315225" TargetMode="External"/><Relationship Id="rId79" Type="http://schemas.openxmlformats.org/officeDocument/2006/relationships/hyperlink" Target="https://podminky.urs.cz/item/CS_URS_2025_01/953965131" TargetMode="External"/><Relationship Id="rId102" Type="http://schemas.openxmlformats.org/officeDocument/2006/relationships/hyperlink" Target="https://podminky.urs.cz/item/CS_URS_2025_01/997013631" TargetMode="External"/><Relationship Id="rId123" Type="http://schemas.openxmlformats.org/officeDocument/2006/relationships/hyperlink" Target="https://podminky.urs.cz/item/CS_URS_2025_01/725860811" TargetMode="External"/><Relationship Id="rId144" Type="http://schemas.openxmlformats.org/officeDocument/2006/relationships/hyperlink" Target="https://podminky.urs.cz/item/CS_URS_2025_01/763181311" TargetMode="External"/><Relationship Id="rId90" Type="http://schemas.openxmlformats.org/officeDocument/2006/relationships/hyperlink" Target="https://podminky.urs.cz/item/CS_URS_2025_01/973031824" TargetMode="External"/><Relationship Id="rId165" Type="http://schemas.openxmlformats.org/officeDocument/2006/relationships/hyperlink" Target="https://podminky.urs.cz/item/CS_URS_2025_01/766660761" TargetMode="External"/><Relationship Id="rId186" Type="http://schemas.openxmlformats.org/officeDocument/2006/relationships/hyperlink" Target="https://podminky.urs.cz/item/CS_URS_2025_01/771474112" TargetMode="External"/><Relationship Id="rId211" Type="http://schemas.openxmlformats.org/officeDocument/2006/relationships/hyperlink" Target="https://podminky.urs.cz/item/CS_URS_2025_01/776141112" TargetMode="External"/><Relationship Id="rId232" Type="http://schemas.openxmlformats.org/officeDocument/2006/relationships/hyperlink" Target="https://podminky.urs.cz/item/CS_URS_2025_01/784171101" TargetMode="External"/><Relationship Id="rId27" Type="http://schemas.openxmlformats.org/officeDocument/2006/relationships/hyperlink" Target="https://podminky.urs.cz/item/CS_URS_2025_01/310271061" TargetMode="External"/><Relationship Id="rId48" Type="http://schemas.openxmlformats.org/officeDocument/2006/relationships/hyperlink" Target="https://podminky.urs.cz/item/CS_URS_2025_01/417351115" TargetMode="External"/><Relationship Id="rId69" Type="http://schemas.openxmlformats.org/officeDocument/2006/relationships/hyperlink" Target="https://podminky.urs.cz/item/CS_URS_2025_01/631319175" TargetMode="External"/><Relationship Id="rId113" Type="http://schemas.openxmlformats.org/officeDocument/2006/relationships/hyperlink" Target="https://podminky.urs.cz/item/CS_URS_2025_01/713123112" TargetMode="External"/><Relationship Id="rId134" Type="http://schemas.openxmlformats.org/officeDocument/2006/relationships/hyperlink" Target="https://podminky.urs.cz/item/CS_URS_2025_01/76311172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5_01/712363115" TargetMode="External"/><Relationship Id="rId13" Type="http://schemas.openxmlformats.org/officeDocument/2006/relationships/hyperlink" Target="https://podminky.urs.cz/item/CS_URS_2025_01/712363406" TargetMode="External"/><Relationship Id="rId18" Type="http://schemas.openxmlformats.org/officeDocument/2006/relationships/hyperlink" Target="https://podminky.urs.cz/item/CS_URS_2025_01/998712122" TargetMode="External"/><Relationship Id="rId26" Type="http://schemas.openxmlformats.org/officeDocument/2006/relationships/hyperlink" Target="https://podminky.urs.cz/item/CS_URS_2025_01/764212664" TargetMode="External"/><Relationship Id="rId3" Type="http://schemas.openxmlformats.org/officeDocument/2006/relationships/hyperlink" Target="https://podminky.urs.cz/item/CS_URS_2025_01/997013501" TargetMode="External"/><Relationship Id="rId21" Type="http://schemas.openxmlformats.org/officeDocument/2006/relationships/hyperlink" Target="https://podminky.urs.cz/item/CS_URS_2025_01/713141152" TargetMode="External"/><Relationship Id="rId34" Type="http://schemas.openxmlformats.org/officeDocument/2006/relationships/hyperlink" Target="https://podminky.urs.cz/item/CS_URS_2025_01/HZS2492" TargetMode="External"/><Relationship Id="rId7" Type="http://schemas.openxmlformats.org/officeDocument/2006/relationships/hyperlink" Target="https://podminky.urs.cz/item/CS_URS_2025_01/712300841" TargetMode="External"/><Relationship Id="rId12" Type="http://schemas.openxmlformats.org/officeDocument/2006/relationships/hyperlink" Target="https://podminky.urs.cz/item/CS_URS_2025_01/712363405" TargetMode="External"/><Relationship Id="rId17" Type="http://schemas.openxmlformats.org/officeDocument/2006/relationships/hyperlink" Target="https://podminky.urs.cz/item/CS_URS_2025_01/712391171" TargetMode="External"/><Relationship Id="rId25" Type="http://schemas.openxmlformats.org/officeDocument/2006/relationships/hyperlink" Target="https://podminky.urs.cz/item/CS_URS_2025_01/764004811" TargetMode="External"/><Relationship Id="rId33" Type="http://schemas.openxmlformats.org/officeDocument/2006/relationships/hyperlink" Target="https://podminky.urs.cz/item/CS_URS_2025_01/998767122" TargetMode="External"/><Relationship Id="rId2" Type="http://schemas.openxmlformats.org/officeDocument/2006/relationships/hyperlink" Target="https://podminky.urs.cz/item/CS_URS_2025_01/997013213" TargetMode="External"/><Relationship Id="rId16" Type="http://schemas.openxmlformats.org/officeDocument/2006/relationships/hyperlink" Target="https://podminky.urs.cz/item/CS_URS_2025_01/712363506" TargetMode="External"/><Relationship Id="rId20" Type="http://schemas.openxmlformats.org/officeDocument/2006/relationships/hyperlink" Target="https://podminky.urs.cz/item/CS_URS_2025_01/713141151" TargetMode="External"/><Relationship Id="rId29" Type="http://schemas.openxmlformats.org/officeDocument/2006/relationships/hyperlink" Target="https://podminky.urs.cz/item/CS_URS_2025_01/764511622" TargetMode="External"/><Relationship Id="rId1" Type="http://schemas.openxmlformats.org/officeDocument/2006/relationships/hyperlink" Target="https://podminky.urs.cz/item/CS_URS_2025_01/632450133" TargetMode="External"/><Relationship Id="rId6" Type="http://schemas.openxmlformats.org/officeDocument/2006/relationships/hyperlink" Target="https://podminky.urs.cz/item/CS_URS_2025_01/998018002" TargetMode="External"/><Relationship Id="rId11" Type="http://schemas.openxmlformats.org/officeDocument/2006/relationships/hyperlink" Target="https://podminky.urs.cz/item/CS_URS_2025_01/712363404" TargetMode="External"/><Relationship Id="rId24" Type="http://schemas.openxmlformats.org/officeDocument/2006/relationships/hyperlink" Target="https://podminky.urs.cz/item/CS_URS_2025_01/764002881" TargetMode="External"/><Relationship Id="rId32" Type="http://schemas.openxmlformats.org/officeDocument/2006/relationships/hyperlink" Target="https://podminky.urs.cz/item/CS_URS_2025_01/767881152" TargetMode="External"/><Relationship Id="rId5" Type="http://schemas.openxmlformats.org/officeDocument/2006/relationships/hyperlink" Target="https://podminky.urs.cz/item/CS_URS_2025_01/997013631" TargetMode="External"/><Relationship Id="rId15" Type="http://schemas.openxmlformats.org/officeDocument/2006/relationships/hyperlink" Target="https://podminky.urs.cz/item/CS_URS_2025_01/712363505" TargetMode="External"/><Relationship Id="rId23" Type="http://schemas.openxmlformats.org/officeDocument/2006/relationships/hyperlink" Target="https://podminky.urs.cz/item/CS_URS_2025_01/764002811" TargetMode="External"/><Relationship Id="rId28" Type="http://schemas.openxmlformats.org/officeDocument/2006/relationships/hyperlink" Target="https://podminky.urs.cz/item/CS_URS_2025_01/764511602" TargetMode="External"/><Relationship Id="rId36" Type="http://schemas.openxmlformats.org/officeDocument/2006/relationships/drawing" Target="../drawings/drawing15.xml"/><Relationship Id="rId10" Type="http://schemas.openxmlformats.org/officeDocument/2006/relationships/hyperlink" Target="https://podminky.urs.cz/item/CS_URS_2025_01/712363353" TargetMode="External"/><Relationship Id="rId19" Type="http://schemas.openxmlformats.org/officeDocument/2006/relationships/hyperlink" Target="https://podminky.urs.cz/item/CS_URS_2025_01/713141131" TargetMode="External"/><Relationship Id="rId31" Type="http://schemas.openxmlformats.org/officeDocument/2006/relationships/hyperlink" Target="https://podminky.urs.cz/item/CS_URS_2025_01/767881115" TargetMode="External"/><Relationship Id="rId4" Type="http://schemas.openxmlformats.org/officeDocument/2006/relationships/hyperlink" Target="https://podminky.urs.cz/item/CS_URS_2025_01/997013509" TargetMode="External"/><Relationship Id="rId9" Type="http://schemas.openxmlformats.org/officeDocument/2006/relationships/hyperlink" Target="https://podminky.urs.cz/item/CS_URS_2025_01/712363352" TargetMode="External"/><Relationship Id="rId14" Type="http://schemas.openxmlformats.org/officeDocument/2006/relationships/hyperlink" Target="https://podminky.urs.cz/item/CS_URS_2025_01/712363504" TargetMode="External"/><Relationship Id="rId22" Type="http://schemas.openxmlformats.org/officeDocument/2006/relationships/hyperlink" Target="https://podminky.urs.cz/item/CS_URS_2025_01/998713122" TargetMode="External"/><Relationship Id="rId27" Type="http://schemas.openxmlformats.org/officeDocument/2006/relationships/hyperlink" Target="https://podminky.urs.cz/item/CS_URS_2025_01/764212665" TargetMode="External"/><Relationship Id="rId30" Type="http://schemas.openxmlformats.org/officeDocument/2006/relationships/hyperlink" Target="https://podminky.urs.cz/item/CS_URS_2025_01/998764122" TargetMode="External"/><Relationship Id="rId35" Type="http://schemas.openxmlformats.org/officeDocument/2006/relationships/hyperlink" Target="https://podminky.urs.cz/item/CS_URS_2025_01/043194000"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podminky.urs.cz/item/CS_URS_2025_01/622211021" TargetMode="External"/><Relationship Id="rId18" Type="http://schemas.openxmlformats.org/officeDocument/2006/relationships/hyperlink" Target="https://podminky.urs.cz/item/CS_URS_2025_01/622222001" TargetMode="External"/><Relationship Id="rId26" Type="http://schemas.openxmlformats.org/officeDocument/2006/relationships/hyperlink" Target="https://podminky.urs.cz/item/CS_URS_2025_01/968072245" TargetMode="External"/><Relationship Id="rId39" Type="http://schemas.openxmlformats.org/officeDocument/2006/relationships/hyperlink" Target="https://podminky.urs.cz/item/CS_URS_2025_01/998711122" TargetMode="External"/><Relationship Id="rId21" Type="http://schemas.openxmlformats.org/officeDocument/2006/relationships/hyperlink" Target="https://podminky.urs.cz/item/CS_URS_2025_01/941211211" TargetMode="External"/><Relationship Id="rId34" Type="http://schemas.openxmlformats.org/officeDocument/2006/relationships/hyperlink" Target="https://podminky.urs.cz/item/CS_URS_2025_01/997013813" TargetMode="External"/><Relationship Id="rId42" Type="http://schemas.openxmlformats.org/officeDocument/2006/relationships/hyperlink" Target="https://podminky.urs.cz/item/CS_URS_2025_01/764216405" TargetMode="External"/><Relationship Id="rId47" Type="http://schemas.openxmlformats.org/officeDocument/2006/relationships/hyperlink" Target="https://podminky.urs.cz/item/CS_URS_2025_01/766622132" TargetMode="External"/><Relationship Id="rId50" Type="http://schemas.openxmlformats.org/officeDocument/2006/relationships/hyperlink" Target="https://podminky.urs.cz/item/CS_URS_2025_01/767640113" TargetMode="External"/><Relationship Id="rId55" Type="http://schemas.openxmlformats.org/officeDocument/2006/relationships/hyperlink" Target="https://podminky.urs.cz/item/CS_URS_2025_01/783801503" TargetMode="External"/><Relationship Id="rId7" Type="http://schemas.openxmlformats.org/officeDocument/2006/relationships/hyperlink" Target="https://podminky.urs.cz/item/CS_URS_2025_01/622252002" TargetMode="External"/><Relationship Id="rId2" Type="http://schemas.openxmlformats.org/officeDocument/2006/relationships/hyperlink" Target="https://podminky.urs.cz/item/CS_URS_2025_01/622325101" TargetMode="External"/><Relationship Id="rId16" Type="http://schemas.openxmlformats.org/officeDocument/2006/relationships/hyperlink" Target="https://podminky.urs.cz/item/CS_URS_2025_01/622211041" TargetMode="External"/><Relationship Id="rId20" Type="http://schemas.openxmlformats.org/officeDocument/2006/relationships/hyperlink" Target="https://podminky.urs.cz/item/CS_URS_2025_01/941211111" TargetMode="External"/><Relationship Id="rId29" Type="http://schemas.openxmlformats.org/officeDocument/2006/relationships/hyperlink" Target="https://podminky.urs.cz/item/CS_URS_2025_01/997006002" TargetMode="External"/><Relationship Id="rId41" Type="http://schemas.openxmlformats.org/officeDocument/2006/relationships/hyperlink" Target="https://podminky.urs.cz/item/CS_URS_2025_01/764216401" TargetMode="External"/><Relationship Id="rId54" Type="http://schemas.openxmlformats.org/officeDocument/2006/relationships/hyperlink" Target="https://podminky.urs.cz/item/CS_URS_2025_01/783801401" TargetMode="External"/><Relationship Id="rId1" Type="http://schemas.openxmlformats.org/officeDocument/2006/relationships/hyperlink" Target="https://podminky.urs.cz/item/CS_URS_2025_01/310232075" TargetMode="External"/><Relationship Id="rId6" Type="http://schemas.openxmlformats.org/officeDocument/2006/relationships/hyperlink" Target="https://podminky.urs.cz/item/CS_URS_2025_01/622252001" TargetMode="External"/><Relationship Id="rId11" Type="http://schemas.openxmlformats.org/officeDocument/2006/relationships/hyperlink" Target="https://podminky.urs.cz/item/CS_URS_2025_01/622151021" TargetMode="External"/><Relationship Id="rId24" Type="http://schemas.openxmlformats.org/officeDocument/2006/relationships/hyperlink" Target="https://podminky.urs.cz/item/CS_URS_2025_01/944511211" TargetMode="External"/><Relationship Id="rId32" Type="http://schemas.openxmlformats.org/officeDocument/2006/relationships/hyperlink" Target="https://podminky.urs.cz/item/CS_URS_2025_01/997013509" TargetMode="External"/><Relationship Id="rId37" Type="http://schemas.openxmlformats.org/officeDocument/2006/relationships/hyperlink" Target="https://podminky.urs.cz/item/CS_URS_2025_01/711112001" TargetMode="External"/><Relationship Id="rId40" Type="http://schemas.openxmlformats.org/officeDocument/2006/relationships/hyperlink" Target="https://podminky.urs.cz/item/CS_URS_2025_01/764002851" TargetMode="External"/><Relationship Id="rId45" Type="http://schemas.openxmlformats.org/officeDocument/2006/relationships/hyperlink" Target="https://podminky.urs.cz/item/CS_URS_2025_01/766622131" TargetMode="External"/><Relationship Id="rId53" Type="http://schemas.openxmlformats.org/officeDocument/2006/relationships/hyperlink" Target="https://podminky.urs.cz/item/CS_URS_2025_01/998767122" TargetMode="External"/><Relationship Id="rId58" Type="http://schemas.openxmlformats.org/officeDocument/2006/relationships/hyperlink" Target="https://podminky.urs.cz/item/CS_URS_2025_01/787911111" TargetMode="External"/><Relationship Id="rId5" Type="http://schemas.openxmlformats.org/officeDocument/2006/relationships/hyperlink" Target="https://podminky.urs.cz/item/CS_URS_2025_01/622252001" TargetMode="External"/><Relationship Id="rId15" Type="http://schemas.openxmlformats.org/officeDocument/2006/relationships/hyperlink" Target="https://podminky.urs.cz/item/CS_URS_2025_01/622251209" TargetMode="External"/><Relationship Id="rId23" Type="http://schemas.openxmlformats.org/officeDocument/2006/relationships/hyperlink" Target="https://podminky.urs.cz/item/CS_URS_2025_01/944511111" TargetMode="External"/><Relationship Id="rId28" Type="http://schemas.openxmlformats.org/officeDocument/2006/relationships/hyperlink" Target="https://podminky.urs.cz/item/CS_URS_2025_01/978015321" TargetMode="External"/><Relationship Id="rId36" Type="http://schemas.openxmlformats.org/officeDocument/2006/relationships/hyperlink" Target="https://podminky.urs.cz/item/CS_URS_2025_01/998012022" TargetMode="External"/><Relationship Id="rId49" Type="http://schemas.openxmlformats.org/officeDocument/2006/relationships/hyperlink" Target="https://podminky.urs.cz/item/CS_URS_2025_01/998766122" TargetMode="External"/><Relationship Id="rId57" Type="http://schemas.openxmlformats.org/officeDocument/2006/relationships/hyperlink" Target="https://podminky.urs.cz/item/CS_URS_2025_01/783827423" TargetMode="External"/><Relationship Id="rId61" Type="http://schemas.openxmlformats.org/officeDocument/2006/relationships/drawing" Target="../drawings/drawing16.xml"/><Relationship Id="rId10" Type="http://schemas.openxmlformats.org/officeDocument/2006/relationships/hyperlink" Target="https://podminky.urs.cz/item/CS_URS_2025_01/622521012" TargetMode="External"/><Relationship Id="rId19" Type="http://schemas.openxmlformats.org/officeDocument/2006/relationships/hyperlink" Target="https://podminky.urs.cz/item/CS_URS_2025_01/629991011" TargetMode="External"/><Relationship Id="rId31" Type="http://schemas.openxmlformats.org/officeDocument/2006/relationships/hyperlink" Target="https://podminky.urs.cz/item/CS_URS_2025_01/997013501" TargetMode="External"/><Relationship Id="rId44" Type="http://schemas.openxmlformats.org/officeDocument/2006/relationships/hyperlink" Target="https://podminky.urs.cz/item/CS_URS_2025_01/998764122" TargetMode="External"/><Relationship Id="rId52" Type="http://schemas.openxmlformats.org/officeDocument/2006/relationships/hyperlink" Target="https://podminky.urs.cz/item/CS_URS_2025_01/767995102" TargetMode="External"/><Relationship Id="rId60" Type="http://schemas.openxmlformats.org/officeDocument/2006/relationships/hyperlink" Target="https://podminky.urs.cz/item/CS_URS_2025_01/HZS2491" TargetMode="External"/><Relationship Id="rId4" Type="http://schemas.openxmlformats.org/officeDocument/2006/relationships/hyperlink" Target="https://podminky.urs.cz/item/CS_URS_2025_01/622131121" TargetMode="External"/><Relationship Id="rId9" Type="http://schemas.openxmlformats.org/officeDocument/2006/relationships/hyperlink" Target="https://podminky.urs.cz/item/CS_URS_2025_01/622151011" TargetMode="External"/><Relationship Id="rId14" Type="http://schemas.openxmlformats.org/officeDocument/2006/relationships/hyperlink" Target="https://podminky.urs.cz/item/CS_URS_2025_01/622211031" TargetMode="External"/><Relationship Id="rId22" Type="http://schemas.openxmlformats.org/officeDocument/2006/relationships/hyperlink" Target="https://podminky.urs.cz/item/CS_URS_2025_01/941211811" TargetMode="External"/><Relationship Id="rId27" Type="http://schemas.openxmlformats.org/officeDocument/2006/relationships/hyperlink" Target="https://podminky.urs.cz/item/CS_URS_2025_01/968082017" TargetMode="External"/><Relationship Id="rId30" Type="http://schemas.openxmlformats.org/officeDocument/2006/relationships/hyperlink" Target="https://podminky.urs.cz/item/CS_URS_2025_01/997013213" TargetMode="External"/><Relationship Id="rId35" Type="http://schemas.openxmlformats.org/officeDocument/2006/relationships/hyperlink" Target="https://podminky.urs.cz/item/CS_URS_2025_01/997013869" TargetMode="External"/><Relationship Id="rId43" Type="http://schemas.openxmlformats.org/officeDocument/2006/relationships/hyperlink" Target="https://podminky.urs.cz/item/CS_URS_2025_01/764216465" TargetMode="External"/><Relationship Id="rId48" Type="http://schemas.openxmlformats.org/officeDocument/2006/relationships/hyperlink" Target="https://podminky.urs.cz/item/CS_URS_2025_01/766622216" TargetMode="External"/><Relationship Id="rId56" Type="http://schemas.openxmlformats.org/officeDocument/2006/relationships/hyperlink" Target="https://podminky.urs.cz/item/CS_URS_2025_01/783823133" TargetMode="External"/><Relationship Id="rId8" Type="http://schemas.openxmlformats.org/officeDocument/2006/relationships/hyperlink" Target="https://podminky.urs.cz/item/CS_URS_2025_01/622252002" TargetMode="External"/><Relationship Id="rId51" Type="http://schemas.openxmlformats.org/officeDocument/2006/relationships/hyperlink" Target="https://podminky.urs.cz/item/CS_URS_2025_01/767640223" TargetMode="External"/><Relationship Id="rId3" Type="http://schemas.openxmlformats.org/officeDocument/2006/relationships/hyperlink" Target="https://podminky.urs.cz/item/CS_URS_2025_01/629995101" TargetMode="External"/><Relationship Id="rId12" Type="http://schemas.openxmlformats.org/officeDocument/2006/relationships/hyperlink" Target="https://podminky.urs.cz/item/CS_URS_2025_01/622511102" TargetMode="External"/><Relationship Id="rId17" Type="http://schemas.openxmlformats.org/officeDocument/2006/relationships/hyperlink" Target="https://podminky.urs.cz/item/CS_URS_2025_01/622221011" TargetMode="External"/><Relationship Id="rId25" Type="http://schemas.openxmlformats.org/officeDocument/2006/relationships/hyperlink" Target="https://podminky.urs.cz/item/CS_URS_2025_01/944511811" TargetMode="External"/><Relationship Id="rId33" Type="http://schemas.openxmlformats.org/officeDocument/2006/relationships/hyperlink" Target="https://podminky.urs.cz/item/CS_URS_2025_01/997013631" TargetMode="External"/><Relationship Id="rId38" Type="http://schemas.openxmlformats.org/officeDocument/2006/relationships/hyperlink" Target="https://podminky.urs.cz/item/CS_URS_2025_01/711142559" TargetMode="External"/><Relationship Id="rId46" Type="http://schemas.openxmlformats.org/officeDocument/2006/relationships/hyperlink" Target="https://podminky.urs.cz/item/CS_URS_2025_01/766622131" TargetMode="External"/><Relationship Id="rId59" Type="http://schemas.openxmlformats.org/officeDocument/2006/relationships/hyperlink" Target="https://podminky.urs.cz/item/CS_URS_2025_01/998787122"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hyperlink" Target="https://podminky.urs.cz/item/CS_URS_2025_01/733223205" TargetMode="External"/><Relationship Id="rId13" Type="http://schemas.openxmlformats.org/officeDocument/2006/relationships/hyperlink" Target="https://podminky.urs.cz/item/CS_URS_2025_01/733811251" TargetMode="External"/><Relationship Id="rId18" Type="http://schemas.openxmlformats.org/officeDocument/2006/relationships/hyperlink" Target="https://podminky.urs.cz/item/CS_URS_2025_01/734221682" TargetMode="External"/><Relationship Id="rId26" Type="http://schemas.openxmlformats.org/officeDocument/2006/relationships/hyperlink" Target="https://podminky.urs.cz/item/CS_URS_2025_01/735152451" TargetMode="External"/><Relationship Id="rId39" Type="http://schemas.openxmlformats.org/officeDocument/2006/relationships/hyperlink" Target="https://podminky.urs.cz/item/CS_URS_2025_01/735152596" TargetMode="External"/><Relationship Id="rId3" Type="http://schemas.openxmlformats.org/officeDocument/2006/relationships/hyperlink" Target="https://podminky.urs.cz/item/CS_URS_2025_01/997013509" TargetMode="External"/><Relationship Id="rId21" Type="http://schemas.openxmlformats.org/officeDocument/2006/relationships/hyperlink" Target="https://podminky.urs.cz/item/CS_URS_2025_01/734291123" TargetMode="External"/><Relationship Id="rId34" Type="http://schemas.openxmlformats.org/officeDocument/2006/relationships/hyperlink" Target="https://podminky.urs.cz/item/CS_URS_2025_01/735152493" TargetMode="External"/><Relationship Id="rId42" Type="http://schemas.openxmlformats.org/officeDocument/2006/relationships/hyperlink" Target="https://podminky.urs.cz/item/CS_URS_2025_01/735890107" TargetMode="External"/><Relationship Id="rId7" Type="http://schemas.openxmlformats.org/officeDocument/2006/relationships/hyperlink" Target="https://podminky.urs.cz/item/CS_URS_2025_01/733222204" TargetMode="External"/><Relationship Id="rId12" Type="http://schemas.openxmlformats.org/officeDocument/2006/relationships/hyperlink" Target="https://podminky.urs.cz/item/CS_URS_2025_01/733291102" TargetMode="External"/><Relationship Id="rId17" Type="http://schemas.openxmlformats.org/officeDocument/2006/relationships/hyperlink" Target="https://podminky.urs.cz/item/CS_URS_2025_01/734220003" TargetMode="External"/><Relationship Id="rId25" Type="http://schemas.openxmlformats.org/officeDocument/2006/relationships/hyperlink" Target="https://podminky.urs.cz/item/CS_URS_2025_01/735111810" TargetMode="External"/><Relationship Id="rId33" Type="http://schemas.openxmlformats.org/officeDocument/2006/relationships/hyperlink" Target="https://podminky.urs.cz/item/CS_URS_2025_01/735152491" TargetMode="External"/><Relationship Id="rId38" Type="http://schemas.openxmlformats.org/officeDocument/2006/relationships/hyperlink" Target="https://podminky.urs.cz/item/CS_URS_2025_01/735152595" TargetMode="External"/><Relationship Id="rId46" Type="http://schemas.openxmlformats.org/officeDocument/2006/relationships/drawing" Target="../drawings/drawing18.xml"/><Relationship Id="rId2" Type="http://schemas.openxmlformats.org/officeDocument/2006/relationships/hyperlink" Target="https://podminky.urs.cz/item/CS_URS_2025_01/997013501" TargetMode="External"/><Relationship Id="rId16" Type="http://schemas.openxmlformats.org/officeDocument/2006/relationships/hyperlink" Target="https://podminky.urs.cz/item/CS_URS_2025_01/734220002" TargetMode="External"/><Relationship Id="rId20" Type="http://schemas.openxmlformats.org/officeDocument/2006/relationships/hyperlink" Target="https://podminky.urs.cz/item/CS_URS_2025_01/734261406" TargetMode="External"/><Relationship Id="rId29" Type="http://schemas.openxmlformats.org/officeDocument/2006/relationships/hyperlink" Target="https://podminky.urs.cz/item/CS_URS_2025_01/735152455" TargetMode="External"/><Relationship Id="rId41" Type="http://schemas.openxmlformats.org/officeDocument/2006/relationships/hyperlink" Target="https://podminky.urs.cz/item/CS_URS_2025_01/735160143" TargetMode="External"/><Relationship Id="rId1" Type="http://schemas.openxmlformats.org/officeDocument/2006/relationships/hyperlink" Target="https://podminky.urs.cz/item/CS_URS_2025_01/997013213" TargetMode="External"/><Relationship Id="rId6" Type="http://schemas.openxmlformats.org/officeDocument/2006/relationships/hyperlink" Target="https://podminky.urs.cz/item/CS_URS_2025_01/733222203" TargetMode="External"/><Relationship Id="rId11" Type="http://schemas.openxmlformats.org/officeDocument/2006/relationships/hyperlink" Target="https://podminky.urs.cz/item/CS_URS_2025_01/733291101" TargetMode="External"/><Relationship Id="rId24" Type="http://schemas.openxmlformats.org/officeDocument/2006/relationships/hyperlink" Target="https://podminky.urs.cz/item/CS_URS_2025_01/998734312" TargetMode="External"/><Relationship Id="rId32" Type="http://schemas.openxmlformats.org/officeDocument/2006/relationships/hyperlink" Target="https://podminky.urs.cz/item/CS_URS_2025_01/735152459" TargetMode="External"/><Relationship Id="rId37" Type="http://schemas.openxmlformats.org/officeDocument/2006/relationships/hyperlink" Target="https://podminky.urs.cz/item/CS_URS_2025_01/735152500" TargetMode="External"/><Relationship Id="rId40" Type="http://schemas.openxmlformats.org/officeDocument/2006/relationships/hyperlink" Target="https://podminky.urs.cz/item/CS_URS_2025_01/735160133" TargetMode="External"/><Relationship Id="rId45" Type="http://schemas.openxmlformats.org/officeDocument/2006/relationships/hyperlink" Target="https://podminky.urs.cz/item/CS_URS_2025_01/HZS2491" TargetMode="External"/><Relationship Id="rId5" Type="http://schemas.openxmlformats.org/officeDocument/2006/relationships/hyperlink" Target="https://podminky.urs.cz/item/CS_URS_2025_01/998713312" TargetMode="External"/><Relationship Id="rId15" Type="http://schemas.openxmlformats.org/officeDocument/2006/relationships/hyperlink" Target="https://podminky.urs.cz/item/CS_URS_2025_01/998733312" TargetMode="External"/><Relationship Id="rId23" Type="http://schemas.openxmlformats.org/officeDocument/2006/relationships/hyperlink" Target="https://podminky.urs.cz/item/CS_URS_2025_01/734292716" TargetMode="External"/><Relationship Id="rId28" Type="http://schemas.openxmlformats.org/officeDocument/2006/relationships/hyperlink" Target="https://podminky.urs.cz/item/CS_URS_2025_01/735152454" TargetMode="External"/><Relationship Id="rId36" Type="http://schemas.openxmlformats.org/officeDocument/2006/relationships/hyperlink" Target="https://podminky.urs.cz/item/CS_URS_2025_01/735152496" TargetMode="External"/><Relationship Id="rId10" Type="http://schemas.openxmlformats.org/officeDocument/2006/relationships/hyperlink" Target="https://podminky.urs.cz/item/CS_URS_2025_01/733223207" TargetMode="External"/><Relationship Id="rId19" Type="http://schemas.openxmlformats.org/officeDocument/2006/relationships/hyperlink" Target="https://podminky.urs.cz/item/CS_URS_2025_01/734261402" TargetMode="External"/><Relationship Id="rId31" Type="http://schemas.openxmlformats.org/officeDocument/2006/relationships/hyperlink" Target="https://podminky.urs.cz/item/CS_URS_2025_01/735152458" TargetMode="External"/><Relationship Id="rId44" Type="http://schemas.openxmlformats.org/officeDocument/2006/relationships/hyperlink" Target="https://podminky.urs.cz/item/CS_URS_2025_01/998735312" TargetMode="External"/><Relationship Id="rId4" Type="http://schemas.openxmlformats.org/officeDocument/2006/relationships/hyperlink" Target="https://podminky.urs.cz/item/CS_URS_2025_01/713463211" TargetMode="External"/><Relationship Id="rId9" Type="http://schemas.openxmlformats.org/officeDocument/2006/relationships/hyperlink" Target="https://podminky.urs.cz/item/CS_URS_2025_01/733223206" TargetMode="External"/><Relationship Id="rId14" Type="http://schemas.openxmlformats.org/officeDocument/2006/relationships/hyperlink" Target="https://podminky.urs.cz/item/CS_URS_2025_01/733811252" TargetMode="External"/><Relationship Id="rId22" Type="http://schemas.openxmlformats.org/officeDocument/2006/relationships/hyperlink" Target="https://podminky.urs.cz/item/CS_URS_2025_01/734292715" TargetMode="External"/><Relationship Id="rId27" Type="http://schemas.openxmlformats.org/officeDocument/2006/relationships/hyperlink" Target="https://podminky.urs.cz/item/CS_URS_2025_01/735152453" TargetMode="External"/><Relationship Id="rId30" Type="http://schemas.openxmlformats.org/officeDocument/2006/relationships/hyperlink" Target="https://podminky.urs.cz/item/CS_URS_2025_01/735152457" TargetMode="External"/><Relationship Id="rId35" Type="http://schemas.openxmlformats.org/officeDocument/2006/relationships/hyperlink" Target="https://podminky.urs.cz/item/CS_URS_2025_01/735152494" TargetMode="External"/><Relationship Id="rId43" Type="http://schemas.openxmlformats.org/officeDocument/2006/relationships/hyperlink" Target="https://podminky.urs.cz/item/CS_URS_2025_01/735890109"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podminky.urs.cz/item/CS_URS_2025_01/HZS2491"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podminky.urs.cz/item/CS_URS_2025_01/962032432" TargetMode="External"/><Relationship Id="rId117" Type="http://schemas.openxmlformats.org/officeDocument/2006/relationships/hyperlink" Target="https://podminky.urs.cz/item/CS_URS_2025_01/781121011" TargetMode="External"/><Relationship Id="rId21" Type="http://schemas.openxmlformats.org/officeDocument/2006/relationships/hyperlink" Target="https://podminky.urs.cz/item/CS_URS_2025_01/949101111" TargetMode="External"/><Relationship Id="rId42" Type="http://schemas.openxmlformats.org/officeDocument/2006/relationships/hyperlink" Target="https://podminky.urs.cz/item/CS_URS_2025_01/713121211" TargetMode="External"/><Relationship Id="rId47" Type="http://schemas.openxmlformats.org/officeDocument/2006/relationships/hyperlink" Target="https://podminky.urs.cz/item/CS_URS_2025_01/725210826" TargetMode="External"/><Relationship Id="rId63" Type="http://schemas.openxmlformats.org/officeDocument/2006/relationships/hyperlink" Target="https://podminky.urs.cz/item/CS_URS_2025_01/763111772" TargetMode="External"/><Relationship Id="rId68" Type="http://schemas.openxmlformats.org/officeDocument/2006/relationships/hyperlink" Target="https://podminky.urs.cz/item/CS_URS_2025_01/763131451" TargetMode="External"/><Relationship Id="rId84" Type="http://schemas.openxmlformats.org/officeDocument/2006/relationships/hyperlink" Target="https://podminky.urs.cz/item/CS_URS_2025_01/766694126" TargetMode="External"/><Relationship Id="rId89" Type="http://schemas.openxmlformats.org/officeDocument/2006/relationships/hyperlink" Target="https://podminky.urs.cz/item/CS_URS_2025_01/998767122" TargetMode="External"/><Relationship Id="rId112" Type="http://schemas.openxmlformats.org/officeDocument/2006/relationships/hyperlink" Target="https://podminky.urs.cz/item/CS_URS_2025_01/775591191" TargetMode="External"/><Relationship Id="rId16" Type="http://schemas.openxmlformats.org/officeDocument/2006/relationships/hyperlink" Target="https://podminky.urs.cz/item/CS_URS_2025_01/612311131" TargetMode="External"/><Relationship Id="rId107" Type="http://schemas.openxmlformats.org/officeDocument/2006/relationships/hyperlink" Target="https://podminky.urs.cz/item/CS_URS_2025_01/998771122" TargetMode="External"/><Relationship Id="rId11" Type="http://schemas.openxmlformats.org/officeDocument/2006/relationships/hyperlink" Target="https://podminky.urs.cz/item/CS_URS_2025_01/632481213" TargetMode="External"/><Relationship Id="rId32" Type="http://schemas.openxmlformats.org/officeDocument/2006/relationships/hyperlink" Target="https://podminky.urs.cz/item/CS_URS_2025_01/978059541" TargetMode="External"/><Relationship Id="rId37" Type="http://schemas.openxmlformats.org/officeDocument/2006/relationships/hyperlink" Target="https://podminky.urs.cz/item/CS_URS_2025_01/997013631" TargetMode="External"/><Relationship Id="rId53" Type="http://schemas.openxmlformats.org/officeDocument/2006/relationships/hyperlink" Target="https://podminky.urs.cz/item/CS_URS_2025_01/998725122" TargetMode="External"/><Relationship Id="rId58" Type="http://schemas.openxmlformats.org/officeDocument/2006/relationships/hyperlink" Target="https://podminky.urs.cz/item/CS_URS_2025_01/763111333" TargetMode="External"/><Relationship Id="rId74" Type="http://schemas.openxmlformats.org/officeDocument/2006/relationships/hyperlink" Target="https://podminky.urs.cz/item/CS_URS_2025_01/766660101" TargetMode="External"/><Relationship Id="rId79" Type="http://schemas.openxmlformats.org/officeDocument/2006/relationships/hyperlink" Target="https://podminky.urs.cz/item/CS_URS_2025_01/766660729" TargetMode="External"/><Relationship Id="rId102" Type="http://schemas.openxmlformats.org/officeDocument/2006/relationships/hyperlink" Target="https://podminky.urs.cz/item/CS_URS_2025_01/771591223P" TargetMode="External"/><Relationship Id="rId123" Type="http://schemas.openxmlformats.org/officeDocument/2006/relationships/hyperlink" Target="https://podminky.urs.cz/item/CS_URS_2025_01/998781122" TargetMode="External"/><Relationship Id="rId128" Type="http://schemas.openxmlformats.org/officeDocument/2006/relationships/hyperlink" Target="https://podminky.urs.cz/item/CS_URS_2025_01/784181111" TargetMode="External"/><Relationship Id="rId5" Type="http://schemas.openxmlformats.org/officeDocument/2006/relationships/hyperlink" Target="https://podminky.urs.cz/item/CS_URS_2025_01/317121101" TargetMode="External"/><Relationship Id="rId90" Type="http://schemas.openxmlformats.org/officeDocument/2006/relationships/hyperlink" Target="https://podminky.urs.cz/item/CS_URS_2025_01/771111011" TargetMode="External"/><Relationship Id="rId95" Type="http://schemas.openxmlformats.org/officeDocument/2006/relationships/hyperlink" Target="https://podminky.urs.cz/item/CS_URS_2025_01/771574416" TargetMode="External"/><Relationship Id="rId19" Type="http://schemas.openxmlformats.org/officeDocument/2006/relationships/hyperlink" Target="https://podminky.urs.cz/item/CS_URS_2025_01/642945111" TargetMode="External"/><Relationship Id="rId14" Type="http://schemas.openxmlformats.org/officeDocument/2006/relationships/hyperlink" Target="https://podminky.urs.cz/item/CS_URS_2025_01/612131121" TargetMode="External"/><Relationship Id="rId22" Type="http://schemas.openxmlformats.org/officeDocument/2006/relationships/hyperlink" Target="https://podminky.urs.cz/item/CS_URS_2025_01/952901111" TargetMode="External"/><Relationship Id="rId27" Type="http://schemas.openxmlformats.org/officeDocument/2006/relationships/hyperlink" Target="https://podminky.urs.cz/item/CS_URS_2025_01/962081131" TargetMode="External"/><Relationship Id="rId30" Type="http://schemas.openxmlformats.org/officeDocument/2006/relationships/hyperlink" Target="https://podminky.urs.cz/item/CS_URS_2025_01/978011161" TargetMode="External"/><Relationship Id="rId35" Type="http://schemas.openxmlformats.org/officeDocument/2006/relationships/hyperlink" Target="https://podminky.urs.cz/item/CS_URS_2025_01/997013501" TargetMode="External"/><Relationship Id="rId43" Type="http://schemas.openxmlformats.org/officeDocument/2006/relationships/hyperlink" Target="https://podminky.urs.cz/item/CS_URS_2025_01/998713122" TargetMode="External"/><Relationship Id="rId48" Type="http://schemas.openxmlformats.org/officeDocument/2006/relationships/hyperlink" Target="https://podminky.urs.cz/item/CS_URS_2025_01/725291668" TargetMode="External"/><Relationship Id="rId56" Type="http://schemas.openxmlformats.org/officeDocument/2006/relationships/hyperlink" Target="https://podminky.urs.cz/item/CS_URS_2025_01/735111810" TargetMode="External"/><Relationship Id="rId64" Type="http://schemas.openxmlformats.org/officeDocument/2006/relationships/hyperlink" Target="https://podminky.urs.cz/item/CS_URS_2025_01/763113341" TargetMode="External"/><Relationship Id="rId69" Type="http://schemas.openxmlformats.org/officeDocument/2006/relationships/hyperlink" Target="https://podminky.urs.cz/item/CS_URS_2025_01/763131772" TargetMode="External"/><Relationship Id="rId77" Type="http://schemas.openxmlformats.org/officeDocument/2006/relationships/hyperlink" Target="https://podminky.urs.cz/item/CS_URS_2025_01/766660729" TargetMode="External"/><Relationship Id="rId100" Type="http://schemas.openxmlformats.org/officeDocument/2006/relationships/hyperlink" Target="https://podminky.urs.cz/item/CS_URS_2025_01/771591242" TargetMode="External"/><Relationship Id="rId105" Type="http://schemas.openxmlformats.org/officeDocument/2006/relationships/hyperlink" Target="https://podminky.urs.cz/item/CS_URS_2025_01/771471810" TargetMode="External"/><Relationship Id="rId113" Type="http://schemas.openxmlformats.org/officeDocument/2006/relationships/hyperlink" Target="https://podminky.urs.cz/item/CS_URS_2025_01/998775122" TargetMode="External"/><Relationship Id="rId118" Type="http://schemas.openxmlformats.org/officeDocument/2006/relationships/hyperlink" Target="https://podminky.urs.cz/item/CS_URS_2025_01/781131112" TargetMode="External"/><Relationship Id="rId126" Type="http://schemas.openxmlformats.org/officeDocument/2006/relationships/hyperlink" Target="https://podminky.urs.cz/item/CS_URS_2025_01/784111011" TargetMode="External"/><Relationship Id="rId8" Type="http://schemas.openxmlformats.org/officeDocument/2006/relationships/hyperlink" Target="https://podminky.urs.cz/item/CS_URS_2025_01/346244381" TargetMode="External"/><Relationship Id="rId51" Type="http://schemas.openxmlformats.org/officeDocument/2006/relationships/hyperlink" Target="https://podminky.urs.cz/item/CS_URS_2025_01/725820801" TargetMode="External"/><Relationship Id="rId72" Type="http://schemas.openxmlformats.org/officeDocument/2006/relationships/hyperlink" Target="https://podminky.urs.cz/item/CS_URS_2025_01/998763332" TargetMode="External"/><Relationship Id="rId80" Type="http://schemas.openxmlformats.org/officeDocument/2006/relationships/hyperlink" Target="https://podminky.urs.cz/item/CS_URS_2025_01/766660739" TargetMode="External"/><Relationship Id="rId85" Type="http://schemas.openxmlformats.org/officeDocument/2006/relationships/hyperlink" Target="https://podminky.urs.cz/item/CS_URS_2025_01/998766122" TargetMode="External"/><Relationship Id="rId93" Type="http://schemas.openxmlformats.org/officeDocument/2006/relationships/hyperlink" Target="https://podminky.urs.cz/item/CS_URS_2025_01/771151011" TargetMode="External"/><Relationship Id="rId98" Type="http://schemas.openxmlformats.org/officeDocument/2006/relationships/hyperlink" Target="https://podminky.urs.cz/item/CS_URS_2025_01/771591117" TargetMode="External"/><Relationship Id="rId121" Type="http://schemas.openxmlformats.org/officeDocument/2006/relationships/hyperlink" Target="https://podminky.urs.cz/item/CS_URS_2025_01/781492211" TargetMode="External"/><Relationship Id="rId3" Type="http://schemas.openxmlformats.org/officeDocument/2006/relationships/hyperlink" Target="https://podminky.urs.cz/item/CS_URS_2025_01/310232075" TargetMode="External"/><Relationship Id="rId12" Type="http://schemas.openxmlformats.org/officeDocument/2006/relationships/hyperlink" Target="https://podminky.urs.cz/item/CS_URS_2025_01/611325423" TargetMode="External"/><Relationship Id="rId17" Type="http://schemas.openxmlformats.org/officeDocument/2006/relationships/hyperlink" Target="https://podminky.urs.cz/item/CS_URS_2025_01/612315223" TargetMode="External"/><Relationship Id="rId25" Type="http://schemas.openxmlformats.org/officeDocument/2006/relationships/hyperlink" Target="https://podminky.urs.cz/item/CS_URS_2025_01/962031133" TargetMode="External"/><Relationship Id="rId33" Type="http://schemas.openxmlformats.org/officeDocument/2006/relationships/hyperlink" Target="https://podminky.urs.cz/item/CS_URS_2025_01/997006002" TargetMode="External"/><Relationship Id="rId38" Type="http://schemas.openxmlformats.org/officeDocument/2006/relationships/hyperlink" Target="https://podminky.urs.cz/item/CS_URS_2025_01/997013813" TargetMode="External"/><Relationship Id="rId46" Type="http://schemas.openxmlformats.org/officeDocument/2006/relationships/hyperlink" Target="https://podminky.urs.cz/item/CS_URS_2025_01/725122813" TargetMode="External"/><Relationship Id="rId59" Type="http://schemas.openxmlformats.org/officeDocument/2006/relationships/hyperlink" Target="https://podminky.urs.cz/item/CS_URS_2025_01/763111326" TargetMode="External"/><Relationship Id="rId67" Type="http://schemas.openxmlformats.org/officeDocument/2006/relationships/hyperlink" Target="https://podminky.urs.cz/item/CS_URS_2025_01/763121762" TargetMode="External"/><Relationship Id="rId103" Type="http://schemas.openxmlformats.org/officeDocument/2006/relationships/hyperlink" Target="https://podminky.urs.cz/item/CS_URS_2025_01/771591232" TargetMode="External"/><Relationship Id="rId108" Type="http://schemas.openxmlformats.org/officeDocument/2006/relationships/hyperlink" Target="https://podminky.urs.cz/item/CS_URS_2025_01/775111115" TargetMode="External"/><Relationship Id="rId116" Type="http://schemas.openxmlformats.org/officeDocument/2006/relationships/hyperlink" Target="https://podminky.urs.cz/item/CS_URS_2025_01/781111011" TargetMode="External"/><Relationship Id="rId124" Type="http://schemas.openxmlformats.org/officeDocument/2006/relationships/hyperlink" Target="https://podminky.urs.cz/item/CS_URS_2025_01/782611811" TargetMode="External"/><Relationship Id="rId129" Type="http://schemas.openxmlformats.org/officeDocument/2006/relationships/hyperlink" Target="https://podminky.urs.cz/item/CS_URS_2025_01/784321031" TargetMode="External"/><Relationship Id="rId20" Type="http://schemas.openxmlformats.org/officeDocument/2006/relationships/hyperlink" Target="https://podminky.urs.cz/item/CS_URS_2025_01/644941111" TargetMode="External"/><Relationship Id="rId41" Type="http://schemas.openxmlformats.org/officeDocument/2006/relationships/hyperlink" Target="https://podminky.urs.cz/item/CS_URS_2025_01/713121111" TargetMode="External"/><Relationship Id="rId54" Type="http://schemas.openxmlformats.org/officeDocument/2006/relationships/hyperlink" Target="https://podminky.urs.cz/item/CS_URS_2025_01/733120815" TargetMode="External"/><Relationship Id="rId62" Type="http://schemas.openxmlformats.org/officeDocument/2006/relationships/hyperlink" Target="https://podminky.urs.cz/item/CS_URS_2025_01/763111720" TargetMode="External"/><Relationship Id="rId70" Type="http://schemas.openxmlformats.org/officeDocument/2006/relationships/hyperlink" Target="https://podminky.urs.cz/item/CS_URS_2025_01/763172354" TargetMode="External"/><Relationship Id="rId75" Type="http://schemas.openxmlformats.org/officeDocument/2006/relationships/hyperlink" Target="https://podminky.urs.cz/item/CS_URS_2025_01/766660101" TargetMode="External"/><Relationship Id="rId83" Type="http://schemas.openxmlformats.org/officeDocument/2006/relationships/hyperlink" Target="https://podminky.urs.cz/item/CS_URS_2025_01/766682111" TargetMode="External"/><Relationship Id="rId88" Type="http://schemas.openxmlformats.org/officeDocument/2006/relationships/hyperlink" Target="https://podminky.urs.cz/item/CS_URS_2025_01/767995114" TargetMode="External"/><Relationship Id="rId91" Type="http://schemas.openxmlformats.org/officeDocument/2006/relationships/hyperlink" Target="https://podminky.urs.cz/item/CS_URS_2025_01/771121011" TargetMode="External"/><Relationship Id="rId96" Type="http://schemas.openxmlformats.org/officeDocument/2006/relationships/hyperlink" Target="https://podminky.urs.cz/item/CS_URS_2025_01/771591112" TargetMode="External"/><Relationship Id="rId111" Type="http://schemas.openxmlformats.org/officeDocument/2006/relationships/hyperlink" Target="https://podminky.urs.cz/item/CS_URS_2025_01/775541161" TargetMode="External"/><Relationship Id="rId132" Type="http://schemas.openxmlformats.org/officeDocument/2006/relationships/drawing" Target="../drawings/drawing2.xml"/><Relationship Id="rId1" Type="http://schemas.openxmlformats.org/officeDocument/2006/relationships/hyperlink" Target="https://podminky.urs.cz/item/CS_URS_2025_01/310232035" TargetMode="External"/><Relationship Id="rId6" Type="http://schemas.openxmlformats.org/officeDocument/2006/relationships/hyperlink" Target="https://podminky.urs.cz/item/CS_URS_2025_01/317941121" TargetMode="External"/><Relationship Id="rId15" Type="http://schemas.openxmlformats.org/officeDocument/2006/relationships/hyperlink" Target="https://podminky.urs.cz/item/CS_URS_2025_01/612142001" TargetMode="External"/><Relationship Id="rId23" Type="http://schemas.openxmlformats.org/officeDocument/2006/relationships/hyperlink" Target="https://podminky.urs.cz/item/CS_URS_2025_01/953965131" TargetMode="External"/><Relationship Id="rId28" Type="http://schemas.openxmlformats.org/officeDocument/2006/relationships/hyperlink" Target="https://podminky.urs.cz/item/CS_URS_2025_01/965046111" TargetMode="External"/><Relationship Id="rId36" Type="http://schemas.openxmlformats.org/officeDocument/2006/relationships/hyperlink" Target="https://podminky.urs.cz/item/CS_URS_2025_01/997013509" TargetMode="External"/><Relationship Id="rId49" Type="http://schemas.openxmlformats.org/officeDocument/2006/relationships/hyperlink" Target="https://podminky.urs.cz/item/CS_URS_2025_01/725291668" TargetMode="External"/><Relationship Id="rId57" Type="http://schemas.openxmlformats.org/officeDocument/2006/relationships/hyperlink" Target="https://podminky.urs.cz/item/CS_URS_2025_01/763111314" TargetMode="External"/><Relationship Id="rId106" Type="http://schemas.openxmlformats.org/officeDocument/2006/relationships/hyperlink" Target="https://podminky.urs.cz/item/CS_URS_2025_01/771571810" TargetMode="External"/><Relationship Id="rId114" Type="http://schemas.openxmlformats.org/officeDocument/2006/relationships/hyperlink" Target="https://podminky.urs.cz/item/CS_URS_2025_01/776201812" TargetMode="External"/><Relationship Id="rId119" Type="http://schemas.openxmlformats.org/officeDocument/2006/relationships/hyperlink" Target="https://podminky.urs.cz/item/CS_URS_2025_01/781471810" TargetMode="External"/><Relationship Id="rId127" Type="http://schemas.openxmlformats.org/officeDocument/2006/relationships/hyperlink" Target="https://podminky.urs.cz/item/CS_URS_2025_01/784121001" TargetMode="External"/><Relationship Id="rId10" Type="http://schemas.openxmlformats.org/officeDocument/2006/relationships/hyperlink" Target="https://podminky.urs.cz/item/CS_URS_2025_01/632451034" TargetMode="External"/><Relationship Id="rId31" Type="http://schemas.openxmlformats.org/officeDocument/2006/relationships/hyperlink" Target="https://podminky.urs.cz/item/CS_URS_2025_01/978013161" TargetMode="External"/><Relationship Id="rId44" Type="http://schemas.openxmlformats.org/officeDocument/2006/relationships/hyperlink" Target="https://podminky.urs.cz/item/CS_URS_2025_01/721210813" TargetMode="External"/><Relationship Id="rId52" Type="http://schemas.openxmlformats.org/officeDocument/2006/relationships/hyperlink" Target="https://podminky.urs.cz/item/CS_URS_2025_01/725860811" TargetMode="External"/><Relationship Id="rId60" Type="http://schemas.openxmlformats.org/officeDocument/2006/relationships/hyperlink" Target="https://podminky.urs.cz/item/CS_URS_2025_01/763111346" TargetMode="External"/><Relationship Id="rId65" Type="http://schemas.openxmlformats.org/officeDocument/2006/relationships/hyperlink" Target="https://podminky.urs.cz/item/CS_URS_2025_01/763121442" TargetMode="External"/><Relationship Id="rId73" Type="http://schemas.openxmlformats.org/officeDocument/2006/relationships/hyperlink" Target="https://podminky.urs.cz/item/CS_URS_2025_01/766660022" TargetMode="External"/><Relationship Id="rId78" Type="http://schemas.openxmlformats.org/officeDocument/2006/relationships/hyperlink" Target="https://podminky.urs.cz/item/CS_URS_2025_01/766660730" TargetMode="External"/><Relationship Id="rId81" Type="http://schemas.openxmlformats.org/officeDocument/2006/relationships/hyperlink" Target="https://podminky.urs.cz/item/CS_URS_2025_01/766660761" TargetMode="External"/><Relationship Id="rId86" Type="http://schemas.openxmlformats.org/officeDocument/2006/relationships/hyperlink" Target="https://podminky.urs.cz/item/CS_URS_2025_01/767995111" TargetMode="External"/><Relationship Id="rId94" Type="http://schemas.openxmlformats.org/officeDocument/2006/relationships/hyperlink" Target="https://podminky.urs.cz/item/CS_URS_2025_01/771474112" TargetMode="External"/><Relationship Id="rId99" Type="http://schemas.openxmlformats.org/officeDocument/2006/relationships/hyperlink" Target="https://podminky.urs.cz/item/CS_URS_2025_01/771591241" TargetMode="External"/><Relationship Id="rId101" Type="http://schemas.openxmlformats.org/officeDocument/2006/relationships/hyperlink" Target="https://podminky.urs.cz/item/CS_URS_2025_01/771591264" TargetMode="External"/><Relationship Id="rId122" Type="http://schemas.openxmlformats.org/officeDocument/2006/relationships/hyperlink" Target="https://podminky.urs.cz/item/CS_URS_2025_01/781495211" TargetMode="External"/><Relationship Id="rId130" Type="http://schemas.openxmlformats.org/officeDocument/2006/relationships/hyperlink" Target="https://podminky.urs.cz/item/CS_URS_2025_01/HZS2491" TargetMode="External"/><Relationship Id="rId4" Type="http://schemas.openxmlformats.org/officeDocument/2006/relationships/hyperlink" Target="https://podminky.urs.cz/item/CS_URS_2025_01/310271055" TargetMode="External"/><Relationship Id="rId9" Type="http://schemas.openxmlformats.org/officeDocument/2006/relationships/hyperlink" Target="https://podminky.urs.cz/item/CS_URS_2025_01/346244381" TargetMode="External"/><Relationship Id="rId13" Type="http://schemas.openxmlformats.org/officeDocument/2006/relationships/hyperlink" Target="https://podminky.urs.cz/item/CS_URS_2025_01/612325423" TargetMode="External"/><Relationship Id="rId18" Type="http://schemas.openxmlformats.org/officeDocument/2006/relationships/hyperlink" Target="https://podminky.urs.cz/item/CS_URS_2025_01/619995001" TargetMode="External"/><Relationship Id="rId39" Type="http://schemas.openxmlformats.org/officeDocument/2006/relationships/hyperlink" Target="https://podminky.urs.cz/item/CS_URS_2025_01/997013869" TargetMode="External"/><Relationship Id="rId109" Type="http://schemas.openxmlformats.org/officeDocument/2006/relationships/hyperlink" Target="https://podminky.urs.cz/item/CS_URS_2025_01/775141113" TargetMode="External"/><Relationship Id="rId34" Type="http://schemas.openxmlformats.org/officeDocument/2006/relationships/hyperlink" Target="https://podminky.urs.cz/item/CS_URS_2025_01/997013213" TargetMode="External"/><Relationship Id="rId50" Type="http://schemas.openxmlformats.org/officeDocument/2006/relationships/hyperlink" Target="https://podminky.urs.cz/item/CS_URS_2025_01/725291670" TargetMode="External"/><Relationship Id="rId55" Type="http://schemas.openxmlformats.org/officeDocument/2006/relationships/hyperlink" Target="https://podminky.urs.cz/item/CS_URS_2025_01/998733122" TargetMode="External"/><Relationship Id="rId76" Type="http://schemas.openxmlformats.org/officeDocument/2006/relationships/hyperlink" Target="https://podminky.urs.cz/item/CS_URS_2025_01/766660720" TargetMode="External"/><Relationship Id="rId97" Type="http://schemas.openxmlformats.org/officeDocument/2006/relationships/hyperlink" Target="https://podminky.urs.cz/item/CS_URS_2025_01/771591115" TargetMode="External"/><Relationship Id="rId104" Type="http://schemas.openxmlformats.org/officeDocument/2006/relationships/hyperlink" Target="https://podminky.urs.cz/item/CS_URS_2025_01/771592011" TargetMode="External"/><Relationship Id="rId120" Type="http://schemas.openxmlformats.org/officeDocument/2006/relationships/hyperlink" Target="https://podminky.urs.cz/item/CS_URS_2025_01/781472214" TargetMode="External"/><Relationship Id="rId125" Type="http://schemas.openxmlformats.org/officeDocument/2006/relationships/hyperlink" Target="https://podminky.urs.cz/item/CS_URS_2025_01/784111001" TargetMode="External"/><Relationship Id="rId7" Type="http://schemas.openxmlformats.org/officeDocument/2006/relationships/hyperlink" Target="https://podminky.urs.cz/item/CS_URS_2025_01/317941123" TargetMode="External"/><Relationship Id="rId71" Type="http://schemas.openxmlformats.org/officeDocument/2006/relationships/hyperlink" Target="https://podminky.urs.cz/item/CS_URS_2025_01/763181411" TargetMode="External"/><Relationship Id="rId92" Type="http://schemas.openxmlformats.org/officeDocument/2006/relationships/hyperlink" Target="https://podminky.urs.cz/item/CS_URS_2025_01/771121022" TargetMode="External"/><Relationship Id="rId2" Type="http://schemas.openxmlformats.org/officeDocument/2006/relationships/hyperlink" Target="https://podminky.urs.cz/item/CS_URS_2025_01/310232065" TargetMode="External"/><Relationship Id="rId29" Type="http://schemas.openxmlformats.org/officeDocument/2006/relationships/hyperlink" Target="https://podminky.urs.cz/item/CS_URS_2025_01/968072455" TargetMode="External"/><Relationship Id="rId24" Type="http://schemas.openxmlformats.org/officeDocument/2006/relationships/hyperlink" Target="https://podminky.urs.cz/item/CS_URS_2025_01/962031132" TargetMode="External"/><Relationship Id="rId40" Type="http://schemas.openxmlformats.org/officeDocument/2006/relationships/hyperlink" Target="https://podminky.urs.cz/item/CS_URS_2025_01/998012102" TargetMode="External"/><Relationship Id="rId45" Type="http://schemas.openxmlformats.org/officeDocument/2006/relationships/hyperlink" Target="https://podminky.urs.cz/item/CS_URS_2025_01/725110814" TargetMode="External"/><Relationship Id="rId66" Type="http://schemas.openxmlformats.org/officeDocument/2006/relationships/hyperlink" Target="https://podminky.urs.cz/item/CS_URS_2025_01/763121446" TargetMode="External"/><Relationship Id="rId87" Type="http://schemas.openxmlformats.org/officeDocument/2006/relationships/hyperlink" Target="https://podminky.urs.cz/item/CS_URS_2025_01/767995113" TargetMode="External"/><Relationship Id="rId110" Type="http://schemas.openxmlformats.org/officeDocument/2006/relationships/hyperlink" Target="https://podminky.urs.cz/item/CS_URS_2025_01/775413401" TargetMode="External"/><Relationship Id="rId115" Type="http://schemas.openxmlformats.org/officeDocument/2006/relationships/hyperlink" Target="https://podminky.urs.cz/item/CS_URS_2025_01/776410811" TargetMode="External"/><Relationship Id="rId131" Type="http://schemas.openxmlformats.org/officeDocument/2006/relationships/hyperlink" Target="https://podminky.urs.cz/item/CS_URS_2025_01/HZS2492" TargetMode="External"/><Relationship Id="rId61" Type="http://schemas.openxmlformats.org/officeDocument/2006/relationships/hyperlink" Target="https://podminky.urs.cz/item/CS_URS_2025_01/763112347" TargetMode="External"/><Relationship Id="rId82" Type="http://schemas.openxmlformats.org/officeDocument/2006/relationships/hyperlink" Target="https://podminky.urs.cz/item/CS_URS_2025_01/766660762"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podminky.urs.cz/item/CS_URS_2025_01/HZS2491"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podminky.urs.cz/item/CS_URS_2025_01/HZS2491" TargetMode="External"/></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hyperlink" Target="https://podminky.urs.cz/item/CS_URS_2025_01/013294000" TargetMode="External"/><Relationship Id="rId7" Type="http://schemas.openxmlformats.org/officeDocument/2006/relationships/hyperlink" Target="https://podminky.urs.cz/item/CS_URS_2025_01/070001000" TargetMode="External"/><Relationship Id="rId2" Type="http://schemas.openxmlformats.org/officeDocument/2006/relationships/hyperlink" Target="https://podminky.urs.cz/item/CS_URS_2025_01/013254000" TargetMode="External"/><Relationship Id="rId1" Type="http://schemas.openxmlformats.org/officeDocument/2006/relationships/hyperlink" Target="https://podminky.urs.cz/item/CS_URS_2025_01/012124000" TargetMode="External"/><Relationship Id="rId6" Type="http://schemas.openxmlformats.org/officeDocument/2006/relationships/hyperlink" Target="https://podminky.urs.cz/item/CS_URS_2025_01/045303000" TargetMode="External"/><Relationship Id="rId5" Type="http://schemas.openxmlformats.org/officeDocument/2006/relationships/hyperlink" Target="https://podminky.urs.cz/item/CS_URS_2025_01/041403000" TargetMode="External"/><Relationship Id="rId4" Type="http://schemas.openxmlformats.org/officeDocument/2006/relationships/hyperlink" Target="https://podminky.urs.cz/item/CS_URS_2025_01/030001000"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3" Type="http://schemas.openxmlformats.org/officeDocument/2006/relationships/hyperlink" Target="https://podminky.urs.cz/item/CS_URS_2025_01/733811251" TargetMode="External"/><Relationship Id="rId18" Type="http://schemas.openxmlformats.org/officeDocument/2006/relationships/hyperlink" Target="https://podminky.urs.cz/item/CS_URS_2025_01/734220003" TargetMode="External"/><Relationship Id="rId26" Type="http://schemas.openxmlformats.org/officeDocument/2006/relationships/hyperlink" Target="https://podminky.urs.cz/item/CS_URS_2025_01/734292715" TargetMode="External"/><Relationship Id="rId39" Type="http://schemas.openxmlformats.org/officeDocument/2006/relationships/hyperlink" Target="https://podminky.urs.cz/item/CS_URS_2025_01/735152499" TargetMode="External"/><Relationship Id="rId3" Type="http://schemas.openxmlformats.org/officeDocument/2006/relationships/hyperlink" Target="https://podminky.urs.cz/item/CS_URS_2025_01/997013509" TargetMode="External"/><Relationship Id="rId21" Type="http://schemas.openxmlformats.org/officeDocument/2006/relationships/hyperlink" Target="https://podminky.urs.cz/item/CS_URS_2025_01/734221684" TargetMode="External"/><Relationship Id="rId34" Type="http://schemas.openxmlformats.org/officeDocument/2006/relationships/hyperlink" Target="https://podminky.urs.cz/item/CS_URS_2025_01/735152456" TargetMode="External"/><Relationship Id="rId42" Type="http://schemas.openxmlformats.org/officeDocument/2006/relationships/hyperlink" Target="https://podminky.urs.cz/item/CS_URS_2025_01/735152592" TargetMode="External"/><Relationship Id="rId47" Type="http://schemas.openxmlformats.org/officeDocument/2006/relationships/hyperlink" Target="https://podminky.urs.cz/item/CS_URS_2025_01/735890107" TargetMode="External"/><Relationship Id="rId50" Type="http://schemas.openxmlformats.org/officeDocument/2006/relationships/hyperlink" Target="https://podminky.urs.cz/item/CS_URS_2025_01/998735312" TargetMode="External"/><Relationship Id="rId7" Type="http://schemas.openxmlformats.org/officeDocument/2006/relationships/hyperlink" Target="https://podminky.urs.cz/item/CS_URS_2025_01/733222204" TargetMode="External"/><Relationship Id="rId12" Type="http://schemas.openxmlformats.org/officeDocument/2006/relationships/hyperlink" Target="https://podminky.urs.cz/item/CS_URS_2025_01/733291101" TargetMode="External"/><Relationship Id="rId17" Type="http://schemas.openxmlformats.org/officeDocument/2006/relationships/hyperlink" Target="https://podminky.urs.cz/item/CS_URS_2025_01/734220002" TargetMode="External"/><Relationship Id="rId25" Type="http://schemas.openxmlformats.org/officeDocument/2006/relationships/hyperlink" Target="https://podminky.urs.cz/item/CS_URS_2025_01/734291124" TargetMode="External"/><Relationship Id="rId33" Type="http://schemas.openxmlformats.org/officeDocument/2006/relationships/hyperlink" Target="https://podminky.urs.cz/item/CS_URS_2025_01/735152455" TargetMode="External"/><Relationship Id="rId38" Type="http://schemas.openxmlformats.org/officeDocument/2006/relationships/hyperlink" Target="https://podminky.urs.cz/item/CS_URS_2025_01/735152496" TargetMode="External"/><Relationship Id="rId46" Type="http://schemas.openxmlformats.org/officeDocument/2006/relationships/hyperlink" Target="https://podminky.urs.cz/item/CS_URS_2025_01/735160144" TargetMode="External"/><Relationship Id="rId2" Type="http://schemas.openxmlformats.org/officeDocument/2006/relationships/hyperlink" Target="https://podminky.urs.cz/item/CS_URS_2025_01/997013501" TargetMode="External"/><Relationship Id="rId16" Type="http://schemas.openxmlformats.org/officeDocument/2006/relationships/hyperlink" Target="https://podminky.urs.cz/item/CS_URS_2025_01/734211120" TargetMode="External"/><Relationship Id="rId20" Type="http://schemas.openxmlformats.org/officeDocument/2006/relationships/hyperlink" Target="https://podminky.urs.cz/item/CS_URS_2025_01/734221682" TargetMode="External"/><Relationship Id="rId29" Type="http://schemas.openxmlformats.org/officeDocument/2006/relationships/hyperlink" Target="https://podminky.urs.cz/item/CS_URS_2025_01/735111810" TargetMode="External"/><Relationship Id="rId41" Type="http://schemas.openxmlformats.org/officeDocument/2006/relationships/hyperlink" Target="https://podminky.urs.cz/item/CS_URS_2025_01/735152591" TargetMode="External"/><Relationship Id="rId1" Type="http://schemas.openxmlformats.org/officeDocument/2006/relationships/hyperlink" Target="https://podminky.urs.cz/item/CS_URS_2025_01/997013213" TargetMode="External"/><Relationship Id="rId6" Type="http://schemas.openxmlformats.org/officeDocument/2006/relationships/hyperlink" Target="https://podminky.urs.cz/item/CS_URS_2025_01/733222203" TargetMode="External"/><Relationship Id="rId11" Type="http://schemas.openxmlformats.org/officeDocument/2006/relationships/hyperlink" Target="https://podminky.urs.cz/item/CS_URS_2025_01/733291102" TargetMode="External"/><Relationship Id="rId24" Type="http://schemas.openxmlformats.org/officeDocument/2006/relationships/hyperlink" Target="https://podminky.urs.cz/item/CS_URS_2025_01/734291123" TargetMode="External"/><Relationship Id="rId32" Type="http://schemas.openxmlformats.org/officeDocument/2006/relationships/hyperlink" Target="https://podminky.urs.cz/item/CS_URS_2025_01/735152454" TargetMode="External"/><Relationship Id="rId37" Type="http://schemas.openxmlformats.org/officeDocument/2006/relationships/hyperlink" Target="https://podminky.urs.cz/item/CS_URS_2025_01/735152491" TargetMode="External"/><Relationship Id="rId40" Type="http://schemas.openxmlformats.org/officeDocument/2006/relationships/hyperlink" Target="https://podminky.urs.cz/item/CS_URS_2025_01/735152500" TargetMode="External"/><Relationship Id="rId45" Type="http://schemas.openxmlformats.org/officeDocument/2006/relationships/hyperlink" Target="https://podminky.urs.cz/item/CS_URS_2025_01/735160143" TargetMode="External"/><Relationship Id="rId5" Type="http://schemas.openxmlformats.org/officeDocument/2006/relationships/hyperlink" Target="https://podminky.urs.cz/item/CS_URS_2025_01/998713312" TargetMode="External"/><Relationship Id="rId15" Type="http://schemas.openxmlformats.org/officeDocument/2006/relationships/hyperlink" Target="https://podminky.urs.cz/item/CS_URS_2025_01/998733312" TargetMode="External"/><Relationship Id="rId23" Type="http://schemas.openxmlformats.org/officeDocument/2006/relationships/hyperlink" Target="https://podminky.urs.cz/item/CS_URS_2025_01/734261406" TargetMode="External"/><Relationship Id="rId28" Type="http://schemas.openxmlformats.org/officeDocument/2006/relationships/hyperlink" Target="https://podminky.urs.cz/item/CS_URS_2025_01/998734312" TargetMode="External"/><Relationship Id="rId36" Type="http://schemas.openxmlformats.org/officeDocument/2006/relationships/hyperlink" Target="https://podminky.urs.cz/item/CS_URS_2025_01/735152458" TargetMode="External"/><Relationship Id="rId49" Type="http://schemas.openxmlformats.org/officeDocument/2006/relationships/hyperlink" Target="https://podminky.urs.cz/item/CS_URS_2025_01/735890110" TargetMode="External"/><Relationship Id="rId10" Type="http://schemas.openxmlformats.org/officeDocument/2006/relationships/hyperlink" Target="https://podminky.urs.cz/item/CS_URS_2025_01/733223207" TargetMode="External"/><Relationship Id="rId19" Type="http://schemas.openxmlformats.org/officeDocument/2006/relationships/hyperlink" Target="https://podminky.urs.cz/item/CS_URS_2025_01/734220004" TargetMode="External"/><Relationship Id="rId31" Type="http://schemas.openxmlformats.org/officeDocument/2006/relationships/hyperlink" Target="https://podminky.urs.cz/item/CS_URS_2025_01/735152453" TargetMode="External"/><Relationship Id="rId44" Type="http://schemas.openxmlformats.org/officeDocument/2006/relationships/hyperlink" Target="https://podminky.urs.cz/item/CS_URS_2025_01/735160133" TargetMode="External"/><Relationship Id="rId52" Type="http://schemas.openxmlformats.org/officeDocument/2006/relationships/drawing" Target="../drawings/drawing4.xml"/><Relationship Id="rId4" Type="http://schemas.openxmlformats.org/officeDocument/2006/relationships/hyperlink" Target="https://podminky.urs.cz/item/CS_URS_2025_01/713463211" TargetMode="External"/><Relationship Id="rId9" Type="http://schemas.openxmlformats.org/officeDocument/2006/relationships/hyperlink" Target="https://podminky.urs.cz/item/CS_URS_2025_01/733223206" TargetMode="External"/><Relationship Id="rId14" Type="http://schemas.openxmlformats.org/officeDocument/2006/relationships/hyperlink" Target="https://podminky.urs.cz/item/CS_URS_2025_01/733811252" TargetMode="External"/><Relationship Id="rId22" Type="http://schemas.openxmlformats.org/officeDocument/2006/relationships/hyperlink" Target="https://podminky.urs.cz/item/CS_URS_2025_01/734261402" TargetMode="External"/><Relationship Id="rId27" Type="http://schemas.openxmlformats.org/officeDocument/2006/relationships/hyperlink" Target="https://podminky.urs.cz/item/CS_URS_2025_01/734292717" TargetMode="External"/><Relationship Id="rId30" Type="http://schemas.openxmlformats.org/officeDocument/2006/relationships/hyperlink" Target="https://podminky.urs.cz/item/CS_URS_2025_01/735152451" TargetMode="External"/><Relationship Id="rId35" Type="http://schemas.openxmlformats.org/officeDocument/2006/relationships/hyperlink" Target="https://podminky.urs.cz/item/CS_URS_2025_01/735152457" TargetMode="External"/><Relationship Id="rId43" Type="http://schemas.openxmlformats.org/officeDocument/2006/relationships/hyperlink" Target="https://podminky.urs.cz/item/CS_URS_2025_01/735152596" TargetMode="External"/><Relationship Id="rId48" Type="http://schemas.openxmlformats.org/officeDocument/2006/relationships/hyperlink" Target="https://podminky.urs.cz/item/CS_URS_2025_01/735890109" TargetMode="External"/><Relationship Id="rId8" Type="http://schemas.openxmlformats.org/officeDocument/2006/relationships/hyperlink" Target="https://podminky.urs.cz/item/CS_URS_2025_01/733223205" TargetMode="External"/><Relationship Id="rId51" Type="http://schemas.openxmlformats.org/officeDocument/2006/relationships/hyperlink" Target="https://podminky.urs.cz/item/CS_URS_2025_01/HZS249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podminky.urs.cz/item/CS_URS_2025_01/HZS2491"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podminky.urs.cz/item/CS_URS_2025_01/HZS2491"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podminky.urs.cz/item/CS_URS_2025_01/629991011" TargetMode="External"/><Relationship Id="rId21" Type="http://schemas.openxmlformats.org/officeDocument/2006/relationships/hyperlink" Target="https://podminky.urs.cz/item/CS_URS_2025_01/622252001" TargetMode="External"/><Relationship Id="rId42" Type="http://schemas.openxmlformats.org/officeDocument/2006/relationships/hyperlink" Target="https://podminky.urs.cz/item/CS_URS_2025_01/997013631" TargetMode="External"/><Relationship Id="rId47" Type="http://schemas.openxmlformats.org/officeDocument/2006/relationships/hyperlink" Target="https://podminky.urs.cz/item/CS_URS_2025_01/711111001" TargetMode="External"/><Relationship Id="rId63" Type="http://schemas.openxmlformats.org/officeDocument/2006/relationships/hyperlink" Target="https://podminky.urs.cz/item/CS_URS_2025_01/762361311" TargetMode="External"/><Relationship Id="rId68" Type="http://schemas.openxmlformats.org/officeDocument/2006/relationships/hyperlink" Target="https://podminky.urs.cz/item/CS_URS_2025_01/764212432" TargetMode="External"/><Relationship Id="rId84" Type="http://schemas.openxmlformats.org/officeDocument/2006/relationships/hyperlink" Target="https://podminky.urs.cz/item/CS_URS_2025_01/767995102" TargetMode="External"/><Relationship Id="rId89" Type="http://schemas.openxmlformats.org/officeDocument/2006/relationships/hyperlink" Target="https://podminky.urs.cz/item/CS_URS_2025_01/767995113" TargetMode="External"/><Relationship Id="rId7" Type="http://schemas.openxmlformats.org/officeDocument/2006/relationships/hyperlink" Target="https://podminky.urs.cz/item/CS_URS_2025_01/621151011" TargetMode="External"/><Relationship Id="rId71" Type="http://schemas.openxmlformats.org/officeDocument/2006/relationships/hyperlink" Target="https://podminky.urs.cz/item/CS_URS_2025_01/764216465" TargetMode="External"/><Relationship Id="rId92" Type="http://schemas.openxmlformats.org/officeDocument/2006/relationships/hyperlink" Target="https://podminky.urs.cz/item/CS_URS_2025_01/767995115" TargetMode="External"/><Relationship Id="rId2" Type="http://schemas.openxmlformats.org/officeDocument/2006/relationships/hyperlink" Target="https://podminky.urs.cz/item/CS_URS_2025_01/621131121" TargetMode="External"/><Relationship Id="rId16" Type="http://schemas.openxmlformats.org/officeDocument/2006/relationships/hyperlink" Target="https://podminky.urs.cz/item/CS_URS_2025_01/622151021" TargetMode="External"/><Relationship Id="rId29" Type="http://schemas.openxmlformats.org/officeDocument/2006/relationships/hyperlink" Target="https://podminky.urs.cz/item/CS_URS_2025_01/971033561" TargetMode="External"/><Relationship Id="rId11" Type="http://schemas.openxmlformats.org/officeDocument/2006/relationships/hyperlink" Target="https://podminky.urs.cz/item/CS_URS_2025_01/622222001" TargetMode="External"/><Relationship Id="rId24" Type="http://schemas.openxmlformats.org/officeDocument/2006/relationships/hyperlink" Target="https://podminky.urs.cz/item/CS_URS_2025_01/622252002" TargetMode="External"/><Relationship Id="rId32" Type="http://schemas.openxmlformats.org/officeDocument/2006/relationships/hyperlink" Target="https://podminky.urs.cz/item/CS_URS_2025_01/941211111" TargetMode="External"/><Relationship Id="rId37" Type="http://schemas.openxmlformats.org/officeDocument/2006/relationships/hyperlink" Target="https://podminky.urs.cz/item/CS_URS_2025_01/944511811" TargetMode="External"/><Relationship Id="rId40" Type="http://schemas.openxmlformats.org/officeDocument/2006/relationships/hyperlink" Target="https://podminky.urs.cz/item/CS_URS_2025_01/997013501" TargetMode="External"/><Relationship Id="rId45" Type="http://schemas.openxmlformats.org/officeDocument/2006/relationships/hyperlink" Target="https://podminky.urs.cz/item/CS_URS_2025_01/997013869" TargetMode="External"/><Relationship Id="rId53" Type="http://schemas.openxmlformats.org/officeDocument/2006/relationships/hyperlink" Target="https://podminky.urs.cz/item/CS_URS_2025_01/711192101" TargetMode="External"/><Relationship Id="rId58" Type="http://schemas.openxmlformats.org/officeDocument/2006/relationships/hyperlink" Target="https://podminky.urs.cz/item/CS_URS_2025_01/712391171" TargetMode="External"/><Relationship Id="rId66" Type="http://schemas.openxmlformats.org/officeDocument/2006/relationships/hyperlink" Target="https://podminky.urs.cz/item/CS_URS_2025_01/764002851" TargetMode="External"/><Relationship Id="rId74" Type="http://schemas.openxmlformats.org/officeDocument/2006/relationships/hyperlink" Target="https://podminky.urs.cz/item/CS_URS_2025_01/998764122" TargetMode="External"/><Relationship Id="rId79" Type="http://schemas.openxmlformats.org/officeDocument/2006/relationships/hyperlink" Target="https://podminky.urs.cz/item/CS_URS_2025_01/766641131" TargetMode="External"/><Relationship Id="rId87" Type="http://schemas.openxmlformats.org/officeDocument/2006/relationships/hyperlink" Target="https://podminky.urs.cz/item/CS_URS_2025_01/767995112" TargetMode="External"/><Relationship Id="rId102" Type="http://schemas.openxmlformats.org/officeDocument/2006/relationships/hyperlink" Target="https://podminky.urs.cz/item/CS_URS_2025_01/787911111" TargetMode="External"/><Relationship Id="rId5" Type="http://schemas.openxmlformats.org/officeDocument/2006/relationships/hyperlink" Target="https://podminky.urs.cz/item/CS_URS_2025_01/622221031" TargetMode="External"/><Relationship Id="rId61" Type="http://schemas.openxmlformats.org/officeDocument/2006/relationships/hyperlink" Target="https://podminky.urs.cz/item/CS_URS_2025_01/713131622" TargetMode="External"/><Relationship Id="rId82" Type="http://schemas.openxmlformats.org/officeDocument/2006/relationships/hyperlink" Target="https://podminky.urs.cz/item/CS_URS_2025_01/767163203" TargetMode="External"/><Relationship Id="rId90" Type="http://schemas.openxmlformats.org/officeDocument/2006/relationships/hyperlink" Target="https://podminky.urs.cz/item/CS_URS_2025_01/767995114" TargetMode="External"/><Relationship Id="rId95" Type="http://schemas.openxmlformats.org/officeDocument/2006/relationships/hyperlink" Target="https://podminky.urs.cz/item/CS_URS_2025_01/771111011" TargetMode="External"/><Relationship Id="rId19" Type="http://schemas.openxmlformats.org/officeDocument/2006/relationships/hyperlink" Target="https://podminky.urs.cz/item/CS_URS_2025_01/622521012" TargetMode="External"/><Relationship Id="rId14" Type="http://schemas.openxmlformats.org/officeDocument/2006/relationships/hyperlink" Target="https://podminky.urs.cz/item/CS_URS_2025_01/622211031" TargetMode="External"/><Relationship Id="rId22" Type="http://schemas.openxmlformats.org/officeDocument/2006/relationships/hyperlink" Target="https://podminky.urs.cz/item/CS_URS_2025_01/622252002" TargetMode="External"/><Relationship Id="rId27" Type="http://schemas.openxmlformats.org/officeDocument/2006/relationships/hyperlink" Target="https://podminky.urs.cz/item/CS_URS_2025_01/629995101" TargetMode="External"/><Relationship Id="rId30" Type="http://schemas.openxmlformats.org/officeDocument/2006/relationships/hyperlink" Target="https://podminky.urs.cz/item/CS_URS_2025_01/976071111" TargetMode="External"/><Relationship Id="rId35" Type="http://schemas.openxmlformats.org/officeDocument/2006/relationships/hyperlink" Target="https://podminky.urs.cz/item/CS_URS_2025_01/944511111" TargetMode="External"/><Relationship Id="rId43" Type="http://schemas.openxmlformats.org/officeDocument/2006/relationships/hyperlink" Target="https://podminky.urs.cz/item/CS_URS_2025_01/997013811" TargetMode="External"/><Relationship Id="rId48" Type="http://schemas.openxmlformats.org/officeDocument/2006/relationships/hyperlink" Target="https://podminky.urs.cz/item/CS_URS_2025_01/711112001" TargetMode="External"/><Relationship Id="rId56" Type="http://schemas.openxmlformats.org/officeDocument/2006/relationships/hyperlink" Target="https://podminky.urs.cz/item/CS_URS_2025_01/712363358" TargetMode="External"/><Relationship Id="rId64" Type="http://schemas.openxmlformats.org/officeDocument/2006/relationships/hyperlink" Target="https://podminky.urs.cz/item/CS_URS_2025_01/762395000" TargetMode="External"/><Relationship Id="rId69" Type="http://schemas.openxmlformats.org/officeDocument/2006/relationships/hyperlink" Target="https://podminky.urs.cz/item/CS_URS_2025_01/764212437" TargetMode="External"/><Relationship Id="rId77" Type="http://schemas.openxmlformats.org/officeDocument/2006/relationships/hyperlink" Target="https://podminky.urs.cz/item/CS_URS_2025_01/766641141" TargetMode="External"/><Relationship Id="rId100" Type="http://schemas.openxmlformats.org/officeDocument/2006/relationships/hyperlink" Target="https://podminky.urs.cz/item/CS_URS_2025_01/771574416" TargetMode="External"/><Relationship Id="rId105" Type="http://schemas.openxmlformats.org/officeDocument/2006/relationships/hyperlink" Target="https://podminky.urs.cz/item/CS_URS_2025_01/HZS2492" TargetMode="External"/><Relationship Id="rId8" Type="http://schemas.openxmlformats.org/officeDocument/2006/relationships/hyperlink" Target="https://podminky.urs.cz/item/CS_URS_2025_01/621521012" TargetMode="External"/><Relationship Id="rId51" Type="http://schemas.openxmlformats.org/officeDocument/2006/relationships/hyperlink" Target="https://podminky.urs.cz/item/CS_URS_2025_01/711141559" TargetMode="External"/><Relationship Id="rId72" Type="http://schemas.openxmlformats.org/officeDocument/2006/relationships/hyperlink" Target="https://podminky.urs.cz/item/CS_URS_2025_01/764511413" TargetMode="External"/><Relationship Id="rId80" Type="http://schemas.openxmlformats.org/officeDocument/2006/relationships/hyperlink" Target="https://podminky.urs.cz/item/CS_URS_2025_01/998766122" TargetMode="External"/><Relationship Id="rId85" Type="http://schemas.openxmlformats.org/officeDocument/2006/relationships/hyperlink" Target="https://podminky.urs.cz/item/CS_URS_2025_01/767995111" TargetMode="External"/><Relationship Id="rId93" Type="http://schemas.openxmlformats.org/officeDocument/2006/relationships/hyperlink" Target="https://podminky.urs.cz/item/CS_URS_2025_01/767995116" TargetMode="External"/><Relationship Id="rId98" Type="http://schemas.openxmlformats.org/officeDocument/2006/relationships/hyperlink" Target="https://podminky.urs.cz/item/CS_URS_2025_01/771473810" TargetMode="External"/><Relationship Id="rId3" Type="http://schemas.openxmlformats.org/officeDocument/2006/relationships/hyperlink" Target="https://podminky.urs.cz/item/CS_URS_2025_01/621211021" TargetMode="External"/><Relationship Id="rId12" Type="http://schemas.openxmlformats.org/officeDocument/2006/relationships/hyperlink" Target="https://podminky.urs.cz/item/CS_URS_2025_01/622231101" TargetMode="External"/><Relationship Id="rId17" Type="http://schemas.openxmlformats.org/officeDocument/2006/relationships/hyperlink" Target="https://podminky.urs.cz/item/CS_URS_2025_01/622511102" TargetMode="External"/><Relationship Id="rId25" Type="http://schemas.openxmlformats.org/officeDocument/2006/relationships/hyperlink" Target="https://podminky.urs.cz/item/CS_URS_2025_01/622325101" TargetMode="External"/><Relationship Id="rId33" Type="http://schemas.openxmlformats.org/officeDocument/2006/relationships/hyperlink" Target="https://podminky.urs.cz/item/CS_URS_2025_01/941211211" TargetMode="External"/><Relationship Id="rId38" Type="http://schemas.openxmlformats.org/officeDocument/2006/relationships/hyperlink" Target="https://podminky.urs.cz/item/CS_URS_2025_01/997006002" TargetMode="External"/><Relationship Id="rId46" Type="http://schemas.openxmlformats.org/officeDocument/2006/relationships/hyperlink" Target="https://podminky.urs.cz/item/CS_URS_2025_01/998012022" TargetMode="External"/><Relationship Id="rId59" Type="http://schemas.openxmlformats.org/officeDocument/2006/relationships/hyperlink" Target="https://podminky.urs.cz/item/CS_URS_2025_01/998712122" TargetMode="External"/><Relationship Id="rId67" Type="http://schemas.openxmlformats.org/officeDocument/2006/relationships/hyperlink" Target="https://podminky.urs.cz/item/CS_URS_2025_01/764212430" TargetMode="External"/><Relationship Id="rId103" Type="http://schemas.openxmlformats.org/officeDocument/2006/relationships/hyperlink" Target="https://podminky.urs.cz/item/CS_URS_2025_01/998787122" TargetMode="External"/><Relationship Id="rId20" Type="http://schemas.openxmlformats.org/officeDocument/2006/relationships/hyperlink" Target="https://podminky.urs.cz/item/CS_URS_2025_01/622252001" TargetMode="External"/><Relationship Id="rId41" Type="http://schemas.openxmlformats.org/officeDocument/2006/relationships/hyperlink" Target="https://podminky.urs.cz/item/CS_URS_2025_01/997013509" TargetMode="External"/><Relationship Id="rId54" Type="http://schemas.openxmlformats.org/officeDocument/2006/relationships/hyperlink" Target="https://podminky.urs.cz/item/CS_URS_2025_01/998711122" TargetMode="External"/><Relationship Id="rId62" Type="http://schemas.openxmlformats.org/officeDocument/2006/relationships/hyperlink" Target="https://podminky.urs.cz/item/CS_URS_2025_01/998713122" TargetMode="External"/><Relationship Id="rId70" Type="http://schemas.openxmlformats.org/officeDocument/2006/relationships/hyperlink" Target="https://podminky.urs.cz/item/CS_URS_2025_01/764216405" TargetMode="External"/><Relationship Id="rId75" Type="http://schemas.openxmlformats.org/officeDocument/2006/relationships/hyperlink" Target="https://podminky.urs.cz/item/CS_URS_2025_01/766622131" TargetMode="External"/><Relationship Id="rId83" Type="http://schemas.openxmlformats.org/officeDocument/2006/relationships/hyperlink" Target="https://podminky.urs.cz/item/CS_URS_2025_01/767640223" TargetMode="External"/><Relationship Id="rId88" Type="http://schemas.openxmlformats.org/officeDocument/2006/relationships/hyperlink" Target="https://podminky.urs.cz/item/CS_URS_2025_01/767995113" TargetMode="External"/><Relationship Id="rId91" Type="http://schemas.openxmlformats.org/officeDocument/2006/relationships/hyperlink" Target="https://podminky.urs.cz/item/CS_URS_2025_01/767995115" TargetMode="External"/><Relationship Id="rId96" Type="http://schemas.openxmlformats.org/officeDocument/2006/relationships/hyperlink" Target="https://podminky.urs.cz/item/CS_URS_2025_01/771121011" TargetMode="External"/><Relationship Id="rId1" Type="http://schemas.openxmlformats.org/officeDocument/2006/relationships/hyperlink" Target="https://podminky.urs.cz/item/CS_URS_2025_01/310232075" TargetMode="External"/><Relationship Id="rId6" Type="http://schemas.openxmlformats.org/officeDocument/2006/relationships/hyperlink" Target="https://podminky.urs.cz/item/CS_URS_2025_01/621231101" TargetMode="External"/><Relationship Id="rId15" Type="http://schemas.openxmlformats.org/officeDocument/2006/relationships/hyperlink" Target="https://podminky.urs.cz/item/CS_URS_2025_01/622211041" TargetMode="External"/><Relationship Id="rId23" Type="http://schemas.openxmlformats.org/officeDocument/2006/relationships/hyperlink" Target="https://podminky.urs.cz/item/CS_URS_2025_01/622252002" TargetMode="External"/><Relationship Id="rId28" Type="http://schemas.openxmlformats.org/officeDocument/2006/relationships/hyperlink" Target="https://podminky.urs.cz/item/CS_URS_2025_01/968062376" TargetMode="External"/><Relationship Id="rId36" Type="http://schemas.openxmlformats.org/officeDocument/2006/relationships/hyperlink" Target="https://podminky.urs.cz/item/CS_URS_2025_01/944511211" TargetMode="External"/><Relationship Id="rId49" Type="http://schemas.openxmlformats.org/officeDocument/2006/relationships/hyperlink" Target="https://podminky.urs.cz/item/CS_URS_2025_01/711113117" TargetMode="External"/><Relationship Id="rId57" Type="http://schemas.openxmlformats.org/officeDocument/2006/relationships/hyperlink" Target="https://podminky.urs.cz/item/CS_URS_2025_01/712363505" TargetMode="External"/><Relationship Id="rId106" Type="http://schemas.openxmlformats.org/officeDocument/2006/relationships/drawing" Target="../drawings/drawing7.xml"/><Relationship Id="rId10" Type="http://schemas.openxmlformats.org/officeDocument/2006/relationships/hyperlink" Target="https://podminky.urs.cz/item/CS_URS_2025_01/622221061" TargetMode="External"/><Relationship Id="rId31" Type="http://schemas.openxmlformats.org/officeDocument/2006/relationships/hyperlink" Target="https://podminky.urs.cz/item/CS_URS_2025_01/978015321" TargetMode="External"/><Relationship Id="rId44" Type="http://schemas.openxmlformats.org/officeDocument/2006/relationships/hyperlink" Target="https://podminky.urs.cz/item/CS_URS_2025_01/997013847" TargetMode="External"/><Relationship Id="rId52" Type="http://schemas.openxmlformats.org/officeDocument/2006/relationships/hyperlink" Target="https://podminky.urs.cz/item/CS_URS_2025_01/711141821" TargetMode="External"/><Relationship Id="rId60" Type="http://schemas.openxmlformats.org/officeDocument/2006/relationships/hyperlink" Target="https://podminky.urs.cz/item/CS_URS_2025_01/713131241" TargetMode="External"/><Relationship Id="rId65" Type="http://schemas.openxmlformats.org/officeDocument/2006/relationships/hyperlink" Target="https://podminky.urs.cz/item/CS_URS_2025_01/998762122" TargetMode="External"/><Relationship Id="rId73" Type="http://schemas.openxmlformats.org/officeDocument/2006/relationships/hyperlink" Target="https://podminky.urs.cz/item/CS_URS_2025_01/764511433" TargetMode="External"/><Relationship Id="rId78" Type="http://schemas.openxmlformats.org/officeDocument/2006/relationships/hyperlink" Target="https://podminky.urs.cz/item/CS_URS_2025_01/766641161" TargetMode="External"/><Relationship Id="rId81" Type="http://schemas.openxmlformats.org/officeDocument/2006/relationships/hyperlink" Target="https://podminky.urs.cz/item/CS_URS_2025_01/767163122" TargetMode="External"/><Relationship Id="rId86" Type="http://schemas.openxmlformats.org/officeDocument/2006/relationships/hyperlink" Target="https://podminky.urs.cz/item/CS_URS_2025_01/767995111" TargetMode="External"/><Relationship Id="rId94" Type="http://schemas.openxmlformats.org/officeDocument/2006/relationships/hyperlink" Target="https://podminky.urs.cz/item/CS_URS_2025_01/998767122" TargetMode="External"/><Relationship Id="rId99" Type="http://schemas.openxmlformats.org/officeDocument/2006/relationships/hyperlink" Target="https://podminky.urs.cz/item/CS_URS_2025_01/771573810" TargetMode="External"/><Relationship Id="rId101" Type="http://schemas.openxmlformats.org/officeDocument/2006/relationships/hyperlink" Target="https://podminky.urs.cz/item/CS_URS_2025_01/998771122" TargetMode="External"/><Relationship Id="rId4" Type="http://schemas.openxmlformats.org/officeDocument/2006/relationships/hyperlink" Target="https://podminky.urs.cz/item/CS_URS_2025_01/622142001" TargetMode="External"/><Relationship Id="rId9" Type="http://schemas.openxmlformats.org/officeDocument/2006/relationships/hyperlink" Target="https://podminky.urs.cz/item/CS_URS_2025_01/622131121" TargetMode="External"/><Relationship Id="rId13" Type="http://schemas.openxmlformats.org/officeDocument/2006/relationships/hyperlink" Target="https://podminky.urs.cz/item/CS_URS_2025_01/622231141" TargetMode="External"/><Relationship Id="rId18" Type="http://schemas.openxmlformats.org/officeDocument/2006/relationships/hyperlink" Target="https://podminky.urs.cz/item/CS_URS_2025_01/622151011" TargetMode="External"/><Relationship Id="rId39" Type="http://schemas.openxmlformats.org/officeDocument/2006/relationships/hyperlink" Target="https://podminky.urs.cz/item/CS_URS_2025_01/997013213" TargetMode="External"/><Relationship Id="rId34" Type="http://schemas.openxmlformats.org/officeDocument/2006/relationships/hyperlink" Target="https://podminky.urs.cz/item/CS_URS_2025_01/941211811" TargetMode="External"/><Relationship Id="rId50" Type="http://schemas.openxmlformats.org/officeDocument/2006/relationships/hyperlink" Target="https://podminky.urs.cz/item/CS_URS_2025_01/711113127" TargetMode="External"/><Relationship Id="rId55" Type="http://schemas.openxmlformats.org/officeDocument/2006/relationships/hyperlink" Target="https://podminky.urs.cz/item/CS_URS_2025_01/712363355" TargetMode="External"/><Relationship Id="rId76" Type="http://schemas.openxmlformats.org/officeDocument/2006/relationships/hyperlink" Target="https://podminky.urs.cz/item/CS_URS_2025_01/766622125" TargetMode="External"/><Relationship Id="rId97" Type="http://schemas.openxmlformats.org/officeDocument/2006/relationships/hyperlink" Target="https://podminky.urs.cz/item/CS_URS_2025_01/771121022" TargetMode="External"/><Relationship Id="rId104" Type="http://schemas.openxmlformats.org/officeDocument/2006/relationships/hyperlink" Target="https://podminky.urs.cz/item/CS_URS_2025_01/HZS2491"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podminky.urs.cz/item/CS_URS_2025_01/712363803" TargetMode="External"/><Relationship Id="rId18" Type="http://schemas.openxmlformats.org/officeDocument/2006/relationships/hyperlink" Target="https://podminky.urs.cz/item/CS_URS_2025_01/712363115" TargetMode="External"/><Relationship Id="rId26" Type="http://schemas.openxmlformats.org/officeDocument/2006/relationships/hyperlink" Target="https://podminky.urs.cz/item/CS_URS_2025_01/712363446" TargetMode="External"/><Relationship Id="rId39" Type="http://schemas.openxmlformats.org/officeDocument/2006/relationships/hyperlink" Target="https://podminky.urs.cz/item/CS_URS_2025_01/713141151" TargetMode="External"/><Relationship Id="rId21" Type="http://schemas.openxmlformats.org/officeDocument/2006/relationships/hyperlink" Target="https://podminky.urs.cz/item/CS_URS_2025_01/712363404" TargetMode="External"/><Relationship Id="rId34" Type="http://schemas.openxmlformats.org/officeDocument/2006/relationships/hyperlink" Target="https://podminky.urs.cz/item/CS_URS_2025_01/712391172" TargetMode="External"/><Relationship Id="rId42" Type="http://schemas.openxmlformats.org/officeDocument/2006/relationships/hyperlink" Target="https://podminky.urs.cz/item/CS_URS_2025_01/713141311" TargetMode="External"/><Relationship Id="rId47" Type="http://schemas.openxmlformats.org/officeDocument/2006/relationships/hyperlink" Target="https://podminky.urs.cz/item/CS_URS_2025_01/721279152" TargetMode="External"/><Relationship Id="rId50" Type="http://schemas.openxmlformats.org/officeDocument/2006/relationships/hyperlink" Target="https://podminky.urs.cz/item/CS_URS_2025_01/762511246" TargetMode="External"/><Relationship Id="rId55" Type="http://schemas.openxmlformats.org/officeDocument/2006/relationships/hyperlink" Target="https://podminky.urs.cz/item/CS_URS_2025_01/764002881" TargetMode="External"/><Relationship Id="rId63" Type="http://schemas.openxmlformats.org/officeDocument/2006/relationships/hyperlink" Target="https://podminky.urs.cz/item/CS_URS_2025_01/764212665" TargetMode="External"/><Relationship Id="rId68" Type="http://schemas.openxmlformats.org/officeDocument/2006/relationships/hyperlink" Target="https://podminky.urs.cz/item/CS_URS_2025_01/998764122" TargetMode="External"/><Relationship Id="rId76" Type="http://schemas.openxmlformats.org/officeDocument/2006/relationships/hyperlink" Target="https://podminky.urs.cz/item/CS_URS_2025_01/HZS2492" TargetMode="External"/><Relationship Id="rId7" Type="http://schemas.openxmlformats.org/officeDocument/2006/relationships/hyperlink" Target="https://podminky.urs.cz/item/CS_URS_2025_01/997013813" TargetMode="External"/><Relationship Id="rId71" Type="http://schemas.openxmlformats.org/officeDocument/2006/relationships/hyperlink" Target="https://podminky.urs.cz/item/CS_URS_2025_01/767881152" TargetMode="External"/><Relationship Id="rId2" Type="http://schemas.openxmlformats.org/officeDocument/2006/relationships/hyperlink" Target="https://podminky.urs.cz/item/CS_URS_2025_01/632450133" TargetMode="External"/><Relationship Id="rId16" Type="http://schemas.openxmlformats.org/officeDocument/2006/relationships/hyperlink" Target="https://podminky.urs.cz/item/CS_URS_2025_01/712341559" TargetMode="External"/><Relationship Id="rId29" Type="http://schemas.openxmlformats.org/officeDocument/2006/relationships/hyperlink" Target="https://podminky.urs.cz/item/CS_URS_2025_01/712363506" TargetMode="External"/><Relationship Id="rId11" Type="http://schemas.openxmlformats.org/officeDocument/2006/relationships/hyperlink" Target="https://podminky.urs.cz/item/CS_URS_2025_01/712300841" TargetMode="External"/><Relationship Id="rId24" Type="http://schemas.openxmlformats.org/officeDocument/2006/relationships/hyperlink" Target="https://podminky.urs.cz/item/CS_URS_2025_01/712363444" TargetMode="External"/><Relationship Id="rId32" Type="http://schemas.openxmlformats.org/officeDocument/2006/relationships/hyperlink" Target="https://podminky.urs.cz/item/CS_URS_2025_01/712363606" TargetMode="External"/><Relationship Id="rId37" Type="http://schemas.openxmlformats.org/officeDocument/2006/relationships/hyperlink" Target="https://podminky.urs.cz/item/CS_URS_2025_01/713141131" TargetMode="External"/><Relationship Id="rId40" Type="http://schemas.openxmlformats.org/officeDocument/2006/relationships/hyperlink" Target="https://podminky.urs.cz/item/CS_URS_2025_01/713141151" TargetMode="External"/><Relationship Id="rId45" Type="http://schemas.openxmlformats.org/officeDocument/2006/relationships/hyperlink" Target="https://podminky.urs.cz/item/CS_URS_2025_01/713191132" TargetMode="External"/><Relationship Id="rId53" Type="http://schemas.openxmlformats.org/officeDocument/2006/relationships/hyperlink" Target="https://podminky.urs.cz/item/CS_URS_2025_01/764002811" TargetMode="External"/><Relationship Id="rId58" Type="http://schemas.openxmlformats.org/officeDocument/2006/relationships/hyperlink" Target="https://podminky.urs.cz/item/CS_URS_2025_01/764004871" TargetMode="External"/><Relationship Id="rId66" Type="http://schemas.openxmlformats.org/officeDocument/2006/relationships/hyperlink" Target="https://podminky.urs.cz/item/CS_URS_2025_01/764511642" TargetMode="External"/><Relationship Id="rId74" Type="http://schemas.openxmlformats.org/officeDocument/2006/relationships/hyperlink" Target="https://podminky.urs.cz/item/CS_URS_2025_01/767995115" TargetMode="External"/><Relationship Id="rId5" Type="http://schemas.openxmlformats.org/officeDocument/2006/relationships/hyperlink" Target="https://podminky.urs.cz/item/CS_URS_2025_01/997013509" TargetMode="External"/><Relationship Id="rId15" Type="http://schemas.openxmlformats.org/officeDocument/2006/relationships/hyperlink" Target="https://podminky.urs.cz/item/CS_URS_2025_01/712331111" TargetMode="External"/><Relationship Id="rId23" Type="http://schemas.openxmlformats.org/officeDocument/2006/relationships/hyperlink" Target="https://podminky.urs.cz/item/CS_URS_2025_01/712363406" TargetMode="External"/><Relationship Id="rId28" Type="http://schemas.openxmlformats.org/officeDocument/2006/relationships/hyperlink" Target="https://podminky.urs.cz/item/CS_URS_2025_01/712363505" TargetMode="External"/><Relationship Id="rId36" Type="http://schemas.openxmlformats.org/officeDocument/2006/relationships/hyperlink" Target="https://podminky.urs.cz/item/CS_URS_2025_01/713140821" TargetMode="External"/><Relationship Id="rId49" Type="http://schemas.openxmlformats.org/officeDocument/2006/relationships/hyperlink" Target="https://podminky.urs.cz/item/CS_URS_2025_01/998721122" TargetMode="External"/><Relationship Id="rId57" Type="http://schemas.openxmlformats.org/officeDocument/2006/relationships/hyperlink" Target="https://podminky.urs.cz/item/CS_URS_2025_01/764004861" TargetMode="External"/><Relationship Id="rId61" Type="http://schemas.openxmlformats.org/officeDocument/2006/relationships/hyperlink" Target="https://podminky.urs.cz/item/CS_URS_2025_01/764212663" TargetMode="External"/><Relationship Id="rId10" Type="http://schemas.openxmlformats.org/officeDocument/2006/relationships/hyperlink" Target="https://podminky.urs.cz/item/CS_URS_2025_01/998018002" TargetMode="External"/><Relationship Id="rId19" Type="http://schemas.openxmlformats.org/officeDocument/2006/relationships/hyperlink" Target="https://podminky.urs.cz/item/CS_URS_2025_01/712363352" TargetMode="External"/><Relationship Id="rId31" Type="http://schemas.openxmlformats.org/officeDocument/2006/relationships/hyperlink" Target="https://podminky.urs.cz/item/CS_URS_2025_01/712363605" TargetMode="External"/><Relationship Id="rId44" Type="http://schemas.openxmlformats.org/officeDocument/2006/relationships/hyperlink" Target="https://podminky.urs.cz/item/CS_URS_2025_01/713141311" TargetMode="External"/><Relationship Id="rId52" Type="http://schemas.openxmlformats.org/officeDocument/2006/relationships/hyperlink" Target="https://podminky.urs.cz/item/CS_URS_2025_01/998762122" TargetMode="External"/><Relationship Id="rId60" Type="http://schemas.openxmlformats.org/officeDocument/2006/relationships/hyperlink" Target="https://podminky.urs.cz/item/CS_URS_2025_01/764212633" TargetMode="External"/><Relationship Id="rId65" Type="http://schemas.openxmlformats.org/officeDocument/2006/relationships/hyperlink" Target="https://podminky.urs.cz/item/CS_URS_2025_01/764511622" TargetMode="External"/><Relationship Id="rId73" Type="http://schemas.openxmlformats.org/officeDocument/2006/relationships/hyperlink" Target="https://podminky.urs.cz/item/CS_URS_2025_01/767995115" TargetMode="External"/><Relationship Id="rId78" Type="http://schemas.openxmlformats.org/officeDocument/2006/relationships/drawing" Target="../drawings/drawing8.xml"/><Relationship Id="rId4" Type="http://schemas.openxmlformats.org/officeDocument/2006/relationships/hyperlink" Target="https://podminky.urs.cz/item/CS_URS_2025_01/997013501" TargetMode="External"/><Relationship Id="rId9" Type="http://schemas.openxmlformats.org/officeDocument/2006/relationships/hyperlink" Target="https://podminky.urs.cz/item/CS_URS_2025_01/997013847" TargetMode="External"/><Relationship Id="rId14" Type="http://schemas.openxmlformats.org/officeDocument/2006/relationships/hyperlink" Target="https://podminky.urs.cz/item/CS_URS_2025_01/712311101" TargetMode="External"/><Relationship Id="rId22" Type="http://schemas.openxmlformats.org/officeDocument/2006/relationships/hyperlink" Target="https://podminky.urs.cz/item/CS_URS_2025_01/712363405" TargetMode="External"/><Relationship Id="rId27" Type="http://schemas.openxmlformats.org/officeDocument/2006/relationships/hyperlink" Target="https://podminky.urs.cz/item/CS_URS_2025_01/712363504" TargetMode="External"/><Relationship Id="rId30" Type="http://schemas.openxmlformats.org/officeDocument/2006/relationships/hyperlink" Target="https://podminky.urs.cz/item/CS_URS_2025_01/712363604" TargetMode="External"/><Relationship Id="rId35" Type="http://schemas.openxmlformats.org/officeDocument/2006/relationships/hyperlink" Target="https://podminky.urs.cz/item/CS_URS_2025_01/998712122" TargetMode="External"/><Relationship Id="rId43" Type="http://schemas.openxmlformats.org/officeDocument/2006/relationships/hyperlink" Target="https://podminky.urs.cz/item/CS_URS_2025_01/713141311" TargetMode="External"/><Relationship Id="rId48" Type="http://schemas.openxmlformats.org/officeDocument/2006/relationships/hyperlink" Target="https://podminky.urs.cz/item/CS_URS_2025_01/721279153" TargetMode="External"/><Relationship Id="rId56" Type="http://schemas.openxmlformats.org/officeDocument/2006/relationships/hyperlink" Target="https://podminky.urs.cz/item/CS_URS_2025_01/764004811" TargetMode="External"/><Relationship Id="rId64" Type="http://schemas.openxmlformats.org/officeDocument/2006/relationships/hyperlink" Target="https://podminky.urs.cz/item/CS_URS_2025_01/764511602" TargetMode="External"/><Relationship Id="rId69" Type="http://schemas.openxmlformats.org/officeDocument/2006/relationships/hyperlink" Target="https://podminky.urs.cz/item/CS_URS_2025_01/998766122" TargetMode="External"/><Relationship Id="rId77" Type="http://schemas.openxmlformats.org/officeDocument/2006/relationships/hyperlink" Target="https://podminky.urs.cz/item/CS_URS_2025_01/043194000" TargetMode="External"/><Relationship Id="rId8" Type="http://schemas.openxmlformats.org/officeDocument/2006/relationships/hyperlink" Target="https://podminky.urs.cz/item/CS_URS_2025_01/997013814" TargetMode="External"/><Relationship Id="rId51" Type="http://schemas.openxmlformats.org/officeDocument/2006/relationships/hyperlink" Target="https://podminky.urs.cz/item/CS_URS_2025_01/762595001" TargetMode="External"/><Relationship Id="rId72" Type="http://schemas.openxmlformats.org/officeDocument/2006/relationships/hyperlink" Target="https://podminky.urs.cz/item/CS_URS_2025_01/767995102" TargetMode="External"/><Relationship Id="rId3" Type="http://schemas.openxmlformats.org/officeDocument/2006/relationships/hyperlink" Target="https://podminky.urs.cz/item/CS_URS_2025_01/997013213" TargetMode="External"/><Relationship Id="rId12" Type="http://schemas.openxmlformats.org/officeDocument/2006/relationships/hyperlink" Target="https://podminky.urs.cz/item/CS_URS_2025_01/712340833" TargetMode="External"/><Relationship Id="rId17" Type="http://schemas.openxmlformats.org/officeDocument/2006/relationships/hyperlink" Target="https://podminky.urs.cz/item/CS_URS_2025_01/712363115" TargetMode="External"/><Relationship Id="rId25" Type="http://schemas.openxmlformats.org/officeDocument/2006/relationships/hyperlink" Target="https://podminky.urs.cz/item/CS_URS_2025_01/712363445" TargetMode="External"/><Relationship Id="rId33" Type="http://schemas.openxmlformats.org/officeDocument/2006/relationships/hyperlink" Target="https://podminky.urs.cz/item/CS_URS_2025_01/712391171" TargetMode="External"/><Relationship Id="rId38" Type="http://schemas.openxmlformats.org/officeDocument/2006/relationships/hyperlink" Target="https://podminky.urs.cz/item/CS_URS_2025_01/713141151" TargetMode="External"/><Relationship Id="rId46" Type="http://schemas.openxmlformats.org/officeDocument/2006/relationships/hyperlink" Target="https://podminky.urs.cz/item/CS_URS_2025_01/998713122" TargetMode="External"/><Relationship Id="rId59" Type="http://schemas.openxmlformats.org/officeDocument/2006/relationships/hyperlink" Target="https://podminky.urs.cz/item/CS_URS_2025_01/764203152" TargetMode="External"/><Relationship Id="rId67" Type="http://schemas.openxmlformats.org/officeDocument/2006/relationships/hyperlink" Target="https://podminky.urs.cz/item/CS_URS_2025_01/764518622" TargetMode="External"/><Relationship Id="rId20" Type="http://schemas.openxmlformats.org/officeDocument/2006/relationships/hyperlink" Target="https://podminky.urs.cz/item/CS_URS_2025_01/712363353" TargetMode="External"/><Relationship Id="rId41" Type="http://schemas.openxmlformats.org/officeDocument/2006/relationships/hyperlink" Target="https://podminky.urs.cz/item/CS_URS_2025_01/713141152" TargetMode="External"/><Relationship Id="rId54" Type="http://schemas.openxmlformats.org/officeDocument/2006/relationships/hyperlink" Target="https://podminky.urs.cz/item/CS_URS_2025_01/764002821" TargetMode="External"/><Relationship Id="rId62" Type="http://schemas.openxmlformats.org/officeDocument/2006/relationships/hyperlink" Target="https://podminky.urs.cz/item/CS_URS_2025_01/764212664" TargetMode="External"/><Relationship Id="rId70" Type="http://schemas.openxmlformats.org/officeDocument/2006/relationships/hyperlink" Target="https://podminky.urs.cz/item/CS_URS_2025_01/767881115" TargetMode="External"/><Relationship Id="rId75" Type="http://schemas.openxmlformats.org/officeDocument/2006/relationships/hyperlink" Target="https://podminky.urs.cz/item/CS_URS_2025_01/998767122" TargetMode="External"/><Relationship Id="rId1" Type="http://schemas.openxmlformats.org/officeDocument/2006/relationships/hyperlink" Target="https://podminky.urs.cz/item/CS_URS_2025_01/631341123" TargetMode="External"/><Relationship Id="rId6" Type="http://schemas.openxmlformats.org/officeDocument/2006/relationships/hyperlink" Target="https://podminky.urs.cz/item/CS_URS_2025_01/997013631"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podminky.urs.cz/item/CS_URS_2025_01/713131161" TargetMode="External"/><Relationship Id="rId21" Type="http://schemas.openxmlformats.org/officeDocument/2006/relationships/hyperlink" Target="https://podminky.urs.cz/item/CS_URS_2025_01/274351121" TargetMode="External"/><Relationship Id="rId42" Type="http://schemas.openxmlformats.org/officeDocument/2006/relationships/hyperlink" Target="https://podminky.urs.cz/item/CS_URS_2025_01/346244381" TargetMode="External"/><Relationship Id="rId63" Type="http://schemas.openxmlformats.org/officeDocument/2006/relationships/hyperlink" Target="https://podminky.urs.cz/item/CS_URS_2025_01/611325423" TargetMode="External"/><Relationship Id="rId84" Type="http://schemas.openxmlformats.org/officeDocument/2006/relationships/hyperlink" Target="https://podminky.urs.cz/item/CS_URS_2025_01/949311212" TargetMode="External"/><Relationship Id="rId138" Type="http://schemas.openxmlformats.org/officeDocument/2006/relationships/hyperlink" Target="https://podminky.urs.cz/item/CS_URS_2025_01/763172412" TargetMode="External"/><Relationship Id="rId159" Type="http://schemas.openxmlformats.org/officeDocument/2006/relationships/hyperlink" Target="https://podminky.urs.cz/item/CS_URS_2025_01/998766122" TargetMode="External"/><Relationship Id="rId170" Type="http://schemas.openxmlformats.org/officeDocument/2006/relationships/hyperlink" Target="https://podminky.urs.cz/item/CS_URS_2025_01/771111011" TargetMode="External"/><Relationship Id="rId191" Type="http://schemas.openxmlformats.org/officeDocument/2006/relationships/hyperlink" Target="https://podminky.urs.cz/item/CS_URS_2025_01/998773122" TargetMode="External"/><Relationship Id="rId205" Type="http://schemas.openxmlformats.org/officeDocument/2006/relationships/hyperlink" Target="https://podminky.urs.cz/item/CS_URS_2025_01/781471810" TargetMode="External"/><Relationship Id="rId107" Type="http://schemas.openxmlformats.org/officeDocument/2006/relationships/hyperlink" Target="https://podminky.urs.cz/item/CS_URS_2025_01/998012022" TargetMode="External"/><Relationship Id="rId11" Type="http://schemas.openxmlformats.org/officeDocument/2006/relationships/hyperlink" Target="https://podminky.urs.cz/item/CS_URS_2025_01/162211321" TargetMode="External"/><Relationship Id="rId32" Type="http://schemas.openxmlformats.org/officeDocument/2006/relationships/hyperlink" Target="https://podminky.urs.cz/item/CS_URS_2025_01/311321511" TargetMode="External"/><Relationship Id="rId53" Type="http://schemas.openxmlformats.org/officeDocument/2006/relationships/hyperlink" Target="https://podminky.urs.cz/item/CS_URS_2025_01/411354314" TargetMode="External"/><Relationship Id="rId74" Type="http://schemas.openxmlformats.org/officeDocument/2006/relationships/hyperlink" Target="https://podminky.urs.cz/item/CS_URS_2025_01/642942611" TargetMode="External"/><Relationship Id="rId128" Type="http://schemas.openxmlformats.org/officeDocument/2006/relationships/hyperlink" Target="https://podminky.urs.cz/item/CS_URS_2025_01/763111314" TargetMode="External"/><Relationship Id="rId149" Type="http://schemas.openxmlformats.org/officeDocument/2006/relationships/hyperlink" Target="https://podminky.urs.cz/item/CS_URS_2025_01/766660022" TargetMode="External"/><Relationship Id="rId5" Type="http://schemas.openxmlformats.org/officeDocument/2006/relationships/hyperlink" Target="https://podminky.urs.cz/item/CS_URS_2025_01/151103101" TargetMode="External"/><Relationship Id="rId90" Type="http://schemas.openxmlformats.org/officeDocument/2006/relationships/hyperlink" Target="https://podminky.urs.cz/item/CS_URS_2025_01/962032431" TargetMode="External"/><Relationship Id="rId95" Type="http://schemas.openxmlformats.org/officeDocument/2006/relationships/hyperlink" Target="https://podminky.urs.cz/item/CS_URS_2025_01/968072456" TargetMode="External"/><Relationship Id="rId160" Type="http://schemas.openxmlformats.org/officeDocument/2006/relationships/hyperlink" Target="https://podminky.urs.cz/item/CS_URS_2025_01/767415521" TargetMode="External"/><Relationship Id="rId165" Type="http://schemas.openxmlformats.org/officeDocument/2006/relationships/hyperlink" Target="https://podminky.urs.cz/item/CS_URS_2025_01/767531214" TargetMode="External"/><Relationship Id="rId181" Type="http://schemas.openxmlformats.org/officeDocument/2006/relationships/hyperlink" Target="https://podminky.urs.cz/item/CS_URS_2025_01/771591232" TargetMode="External"/><Relationship Id="rId186" Type="http://schemas.openxmlformats.org/officeDocument/2006/relationships/hyperlink" Target="https://podminky.urs.cz/item/CS_URS_2025_01/771471830" TargetMode="External"/><Relationship Id="rId216" Type="http://schemas.openxmlformats.org/officeDocument/2006/relationships/hyperlink" Target="https://podminky.urs.cz/item/CS_URS_2025_01/784321031" TargetMode="External"/><Relationship Id="rId211" Type="http://schemas.openxmlformats.org/officeDocument/2006/relationships/hyperlink" Target="https://podminky.urs.cz/item/CS_URS_2025_01/784111001" TargetMode="External"/><Relationship Id="rId22" Type="http://schemas.openxmlformats.org/officeDocument/2006/relationships/hyperlink" Target="https://podminky.urs.cz/item/CS_URS_2025_01/274351122" TargetMode="External"/><Relationship Id="rId27" Type="http://schemas.openxmlformats.org/officeDocument/2006/relationships/hyperlink" Target="https://podminky.urs.cz/item/CS_URS_2025_01/279361821" TargetMode="External"/><Relationship Id="rId43" Type="http://schemas.openxmlformats.org/officeDocument/2006/relationships/hyperlink" Target="https://podminky.urs.cz/item/CS_URS_2025_01/346272256" TargetMode="External"/><Relationship Id="rId48" Type="http://schemas.openxmlformats.org/officeDocument/2006/relationships/hyperlink" Target="https://podminky.urs.cz/item/CS_URS_2025_01/411362021" TargetMode="External"/><Relationship Id="rId64" Type="http://schemas.openxmlformats.org/officeDocument/2006/relationships/hyperlink" Target="https://podminky.urs.cz/item/CS_URS_2025_01/612131121" TargetMode="External"/><Relationship Id="rId69" Type="http://schemas.openxmlformats.org/officeDocument/2006/relationships/hyperlink" Target="https://podminky.urs.cz/item/CS_URS_2025_01/631311134" TargetMode="External"/><Relationship Id="rId113" Type="http://schemas.openxmlformats.org/officeDocument/2006/relationships/hyperlink" Target="https://podminky.urs.cz/item/CS_URS_2025_01/711491172" TargetMode="External"/><Relationship Id="rId118" Type="http://schemas.openxmlformats.org/officeDocument/2006/relationships/hyperlink" Target="https://podminky.urs.cz/item/CS_URS_2025_01/998713122" TargetMode="External"/><Relationship Id="rId134" Type="http://schemas.openxmlformats.org/officeDocument/2006/relationships/hyperlink" Target="https://podminky.urs.cz/item/CS_URS_2025_01/763131451" TargetMode="External"/><Relationship Id="rId139" Type="http://schemas.openxmlformats.org/officeDocument/2006/relationships/hyperlink" Target="https://podminky.urs.cz/item/CS_URS_2025_01/763181311" TargetMode="External"/><Relationship Id="rId80" Type="http://schemas.openxmlformats.org/officeDocument/2006/relationships/hyperlink" Target="https://podminky.urs.cz/item/CS_URS_2025_01/949221131" TargetMode="External"/><Relationship Id="rId85" Type="http://schemas.openxmlformats.org/officeDocument/2006/relationships/hyperlink" Target="https://podminky.urs.cz/item/CS_URS_2025_01/949311812" TargetMode="External"/><Relationship Id="rId150" Type="http://schemas.openxmlformats.org/officeDocument/2006/relationships/hyperlink" Target="https://podminky.urs.cz/item/CS_URS_2025_01/766660022" TargetMode="External"/><Relationship Id="rId155" Type="http://schemas.openxmlformats.org/officeDocument/2006/relationships/hyperlink" Target="https://podminky.urs.cz/item/CS_URS_2025_01/766660729" TargetMode="External"/><Relationship Id="rId171" Type="http://schemas.openxmlformats.org/officeDocument/2006/relationships/hyperlink" Target="https://podminky.urs.cz/item/CS_URS_2025_01/771121011" TargetMode="External"/><Relationship Id="rId176" Type="http://schemas.openxmlformats.org/officeDocument/2006/relationships/hyperlink" Target="https://podminky.urs.cz/item/CS_URS_2025_01/771574416" TargetMode="External"/><Relationship Id="rId192" Type="http://schemas.openxmlformats.org/officeDocument/2006/relationships/hyperlink" Target="https://podminky.urs.cz/item/CS_URS_2025_01/776111311" TargetMode="External"/><Relationship Id="rId197" Type="http://schemas.openxmlformats.org/officeDocument/2006/relationships/hyperlink" Target="https://podminky.urs.cz/item/CS_URS_2025_01/776411111" TargetMode="External"/><Relationship Id="rId206" Type="http://schemas.openxmlformats.org/officeDocument/2006/relationships/hyperlink" Target="https://podminky.urs.cz/item/CS_URS_2025_01/998781122" TargetMode="External"/><Relationship Id="rId201" Type="http://schemas.openxmlformats.org/officeDocument/2006/relationships/hyperlink" Target="https://podminky.urs.cz/item/CS_URS_2025_01/781121011" TargetMode="External"/><Relationship Id="rId12" Type="http://schemas.openxmlformats.org/officeDocument/2006/relationships/hyperlink" Target="https://podminky.urs.cz/item/CS_URS_2025_01/162751117" TargetMode="External"/><Relationship Id="rId17" Type="http://schemas.openxmlformats.org/officeDocument/2006/relationships/hyperlink" Target="https://podminky.urs.cz/item/CS_URS_2025_01/174151101" TargetMode="External"/><Relationship Id="rId33" Type="http://schemas.openxmlformats.org/officeDocument/2006/relationships/hyperlink" Target="https://podminky.urs.cz/item/CS_URS_2025_01/311351311" TargetMode="External"/><Relationship Id="rId38" Type="http://schemas.openxmlformats.org/officeDocument/2006/relationships/hyperlink" Target="https://podminky.urs.cz/item/CS_URS_2025_01/317234410" TargetMode="External"/><Relationship Id="rId59" Type="http://schemas.openxmlformats.org/officeDocument/2006/relationships/hyperlink" Target="https://podminky.urs.cz/item/CS_URS_2025_01/417321414" TargetMode="External"/><Relationship Id="rId103" Type="http://schemas.openxmlformats.org/officeDocument/2006/relationships/hyperlink" Target="https://podminky.urs.cz/item/CS_URS_2025_01/997013501" TargetMode="External"/><Relationship Id="rId108" Type="http://schemas.openxmlformats.org/officeDocument/2006/relationships/hyperlink" Target="https://podminky.urs.cz/item/CS_URS_2025_01/711111001" TargetMode="External"/><Relationship Id="rId124" Type="http://schemas.openxmlformats.org/officeDocument/2006/relationships/hyperlink" Target="https://podminky.urs.cz/item/CS_URS_2025_01/998733122" TargetMode="External"/><Relationship Id="rId129" Type="http://schemas.openxmlformats.org/officeDocument/2006/relationships/hyperlink" Target="https://podminky.urs.cz/item/CS_URS_2025_01/763111351" TargetMode="External"/><Relationship Id="rId54" Type="http://schemas.openxmlformats.org/officeDocument/2006/relationships/hyperlink" Target="https://podminky.urs.cz/item/CS_URS_2025_01/411361821" TargetMode="External"/><Relationship Id="rId70" Type="http://schemas.openxmlformats.org/officeDocument/2006/relationships/hyperlink" Target="https://podminky.urs.cz/item/CS_URS_2025_01/631319171" TargetMode="External"/><Relationship Id="rId75" Type="http://schemas.openxmlformats.org/officeDocument/2006/relationships/hyperlink" Target="https://podminky.urs.cz/item/CS_URS_2025_01/642942111" TargetMode="External"/><Relationship Id="rId91" Type="http://schemas.openxmlformats.org/officeDocument/2006/relationships/hyperlink" Target="https://podminky.urs.cz/item/CS_URS_2025_01/962081131" TargetMode="External"/><Relationship Id="rId96" Type="http://schemas.openxmlformats.org/officeDocument/2006/relationships/hyperlink" Target="https://podminky.urs.cz/item/CS_URS_2025_01/973031325" TargetMode="External"/><Relationship Id="rId140" Type="http://schemas.openxmlformats.org/officeDocument/2006/relationships/hyperlink" Target="https://podminky.urs.cz/item/CS_URS_2025_01/763181311" TargetMode="External"/><Relationship Id="rId145" Type="http://schemas.openxmlformats.org/officeDocument/2006/relationships/hyperlink" Target="https://podminky.urs.cz/item/CS_URS_2025_01/766660021" TargetMode="External"/><Relationship Id="rId161" Type="http://schemas.openxmlformats.org/officeDocument/2006/relationships/hyperlink" Target="https://podminky.urs.cz/item/CS_URS_2025_01/767490113" TargetMode="External"/><Relationship Id="rId166" Type="http://schemas.openxmlformats.org/officeDocument/2006/relationships/hyperlink" Target="https://podminky.urs.cz/item/CS_URS_2025_01/767640221" TargetMode="External"/><Relationship Id="rId182" Type="http://schemas.openxmlformats.org/officeDocument/2006/relationships/hyperlink" Target="https://podminky.urs.cz/item/CS_URS_2025_01/771591241" TargetMode="External"/><Relationship Id="rId187" Type="http://schemas.openxmlformats.org/officeDocument/2006/relationships/hyperlink" Target="https://podminky.urs.cz/item/CS_URS_2025_01/771471810" TargetMode="External"/><Relationship Id="rId217" Type="http://schemas.openxmlformats.org/officeDocument/2006/relationships/hyperlink" Target="https://podminky.urs.cz/item/CS_URS_2025_01/HZS2491" TargetMode="External"/><Relationship Id="rId1" Type="http://schemas.openxmlformats.org/officeDocument/2006/relationships/hyperlink" Target="https://podminky.urs.cz/item/CS_URS_2025_01/129951101" TargetMode="External"/><Relationship Id="rId6" Type="http://schemas.openxmlformats.org/officeDocument/2006/relationships/hyperlink" Target="https://podminky.urs.cz/item/CS_URS_2025_01/151203101" TargetMode="External"/><Relationship Id="rId212" Type="http://schemas.openxmlformats.org/officeDocument/2006/relationships/hyperlink" Target="https://podminky.urs.cz/item/CS_URS_2025_01/784111011" TargetMode="External"/><Relationship Id="rId23" Type="http://schemas.openxmlformats.org/officeDocument/2006/relationships/hyperlink" Target="https://podminky.urs.cz/item/CS_URS_2025_01/275313511" TargetMode="External"/><Relationship Id="rId28" Type="http://schemas.openxmlformats.org/officeDocument/2006/relationships/hyperlink" Target="https://podminky.urs.cz/item/CS_URS_2025_01/279232513" TargetMode="External"/><Relationship Id="rId49" Type="http://schemas.openxmlformats.org/officeDocument/2006/relationships/hyperlink" Target="https://podminky.urs.cz/item/CS_URS_2025_01/411321515" TargetMode="External"/><Relationship Id="rId114" Type="http://schemas.openxmlformats.org/officeDocument/2006/relationships/hyperlink" Target="https://podminky.urs.cz/item/CS_URS_2025_01/998711122" TargetMode="External"/><Relationship Id="rId119" Type="http://schemas.openxmlformats.org/officeDocument/2006/relationships/hyperlink" Target="https://podminky.urs.cz/item/CS_URS_2025_01/725320822" TargetMode="External"/><Relationship Id="rId44" Type="http://schemas.openxmlformats.org/officeDocument/2006/relationships/hyperlink" Target="https://podminky.urs.cz/item/CS_URS_2025_01/411321515" TargetMode="External"/><Relationship Id="rId60" Type="http://schemas.openxmlformats.org/officeDocument/2006/relationships/hyperlink" Target="https://podminky.urs.cz/item/CS_URS_2025_01/417351115" TargetMode="External"/><Relationship Id="rId65" Type="http://schemas.openxmlformats.org/officeDocument/2006/relationships/hyperlink" Target="https://podminky.urs.cz/item/CS_URS_2025_01/612142001" TargetMode="External"/><Relationship Id="rId81" Type="http://schemas.openxmlformats.org/officeDocument/2006/relationships/hyperlink" Target="https://podminky.urs.cz/item/CS_URS_2025_01/949221231" TargetMode="External"/><Relationship Id="rId86" Type="http://schemas.openxmlformats.org/officeDocument/2006/relationships/hyperlink" Target="https://podminky.urs.cz/item/CS_URS_2025_01/952901111" TargetMode="External"/><Relationship Id="rId130" Type="http://schemas.openxmlformats.org/officeDocument/2006/relationships/hyperlink" Target="https://podminky.urs.cz/item/CS_URS_2025_01/763111772" TargetMode="External"/><Relationship Id="rId135" Type="http://schemas.openxmlformats.org/officeDocument/2006/relationships/hyperlink" Target="https://podminky.urs.cz/item/CS_URS_2025_01/763131461" TargetMode="External"/><Relationship Id="rId151" Type="http://schemas.openxmlformats.org/officeDocument/2006/relationships/hyperlink" Target="https://podminky.urs.cz/item/CS_URS_2025_01/766660012" TargetMode="External"/><Relationship Id="rId156" Type="http://schemas.openxmlformats.org/officeDocument/2006/relationships/hyperlink" Target="https://podminky.urs.cz/item/CS_URS_2025_01/766660729" TargetMode="External"/><Relationship Id="rId177" Type="http://schemas.openxmlformats.org/officeDocument/2006/relationships/hyperlink" Target="https://podminky.urs.cz/item/CS_URS_2025_01/771591115" TargetMode="External"/><Relationship Id="rId198" Type="http://schemas.openxmlformats.org/officeDocument/2006/relationships/hyperlink" Target="https://podminky.urs.cz/item/CS_URS_2025_01/776991121" TargetMode="External"/><Relationship Id="rId172" Type="http://schemas.openxmlformats.org/officeDocument/2006/relationships/hyperlink" Target="https://podminky.urs.cz/item/CS_URS_2025_01/771121022" TargetMode="External"/><Relationship Id="rId193" Type="http://schemas.openxmlformats.org/officeDocument/2006/relationships/hyperlink" Target="https://podminky.urs.cz/item/CS_URS_2025_01/776121112" TargetMode="External"/><Relationship Id="rId202" Type="http://schemas.openxmlformats.org/officeDocument/2006/relationships/hyperlink" Target="https://podminky.urs.cz/item/CS_URS_2025_01/781472214" TargetMode="External"/><Relationship Id="rId207" Type="http://schemas.openxmlformats.org/officeDocument/2006/relationships/hyperlink" Target="https://podminky.urs.cz/item/CS_URS_2025_01/783806805" TargetMode="External"/><Relationship Id="rId13" Type="http://schemas.openxmlformats.org/officeDocument/2006/relationships/hyperlink" Target="https://podminky.urs.cz/item/CS_URS_2025_01/162751119" TargetMode="External"/><Relationship Id="rId18" Type="http://schemas.openxmlformats.org/officeDocument/2006/relationships/hyperlink" Target="https://podminky.urs.cz/item/CS_URS_2025_01/272322511" TargetMode="External"/><Relationship Id="rId39" Type="http://schemas.openxmlformats.org/officeDocument/2006/relationships/hyperlink" Target="https://podminky.urs.cz/item/CS_URS_2025_01/317941121" TargetMode="External"/><Relationship Id="rId109" Type="http://schemas.openxmlformats.org/officeDocument/2006/relationships/hyperlink" Target="https://podminky.urs.cz/item/CS_URS_2025_01/711112001" TargetMode="External"/><Relationship Id="rId34" Type="http://schemas.openxmlformats.org/officeDocument/2006/relationships/hyperlink" Target="https://podminky.urs.cz/item/CS_URS_2025_01/311351312" TargetMode="External"/><Relationship Id="rId50" Type="http://schemas.openxmlformats.org/officeDocument/2006/relationships/hyperlink" Target="https://podminky.urs.cz/item/CS_URS_2025_01/411351011" TargetMode="External"/><Relationship Id="rId55" Type="http://schemas.openxmlformats.org/officeDocument/2006/relationships/hyperlink" Target="https://podminky.urs.cz/item/CS_URS_2025_01/411361821" TargetMode="External"/><Relationship Id="rId76" Type="http://schemas.openxmlformats.org/officeDocument/2006/relationships/hyperlink" Target="https://podminky.urs.cz/item/CS_URS_2025_01/642945111" TargetMode="External"/><Relationship Id="rId97" Type="http://schemas.openxmlformats.org/officeDocument/2006/relationships/hyperlink" Target="https://podminky.urs.cz/item/CS_URS_2025_01/973031824" TargetMode="External"/><Relationship Id="rId104" Type="http://schemas.openxmlformats.org/officeDocument/2006/relationships/hyperlink" Target="https://podminky.urs.cz/item/CS_URS_2025_01/997013509" TargetMode="External"/><Relationship Id="rId120" Type="http://schemas.openxmlformats.org/officeDocument/2006/relationships/hyperlink" Target="https://podminky.urs.cz/item/CS_URS_2025_01/725820802" TargetMode="External"/><Relationship Id="rId125" Type="http://schemas.openxmlformats.org/officeDocument/2006/relationships/hyperlink" Target="https://podminky.urs.cz/item/CS_URS_2025_01/735111810" TargetMode="External"/><Relationship Id="rId141" Type="http://schemas.openxmlformats.org/officeDocument/2006/relationships/hyperlink" Target="https://podminky.urs.cz/item/CS_URS_2025_01/763181411" TargetMode="External"/><Relationship Id="rId146" Type="http://schemas.openxmlformats.org/officeDocument/2006/relationships/hyperlink" Target="https://podminky.urs.cz/item/CS_URS_2025_01/766660021" TargetMode="External"/><Relationship Id="rId167" Type="http://schemas.openxmlformats.org/officeDocument/2006/relationships/hyperlink" Target="https://podminky.urs.cz/item/CS_URS_2025_01/767821114" TargetMode="External"/><Relationship Id="rId188" Type="http://schemas.openxmlformats.org/officeDocument/2006/relationships/hyperlink" Target="https://podminky.urs.cz/item/CS_URS_2025_01/771571810" TargetMode="External"/><Relationship Id="rId7" Type="http://schemas.openxmlformats.org/officeDocument/2006/relationships/hyperlink" Target="https://podminky.urs.cz/item/CS_URS_2025_01/139712111" TargetMode="External"/><Relationship Id="rId71" Type="http://schemas.openxmlformats.org/officeDocument/2006/relationships/hyperlink" Target="https://podminky.urs.cz/item/CS_URS_2025_01/631319175" TargetMode="External"/><Relationship Id="rId92" Type="http://schemas.openxmlformats.org/officeDocument/2006/relationships/hyperlink" Target="https://podminky.urs.cz/item/CS_URS_2025_01/963012520" TargetMode="External"/><Relationship Id="rId162" Type="http://schemas.openxmlformats.org/officeDocument/2006/relationships/hyperlink" Target="https://podminky.urs.cz/item/CS_URS_2025_01/767531121" TargetMode="External"/><Relationship Id="rId183" Type="http://schemas.openxmlformats.org/officeDocument/2006/relationships/hyperlink" Target="https://podminky.urs.cz/item/CS_URS_2025_01/771591242" TargetMode="External"/><Relationship Id="rId213" Type="http://schemas.openxmlformats.org/officeDocument/2006/relationships/hyperlink" Target="https://podminky.urs.cz/item/CS_URS_2025_01/784121001" TargetMode="External"/><Relationship Id="rId218" Type="http://schemas.openxmlformats.org/officeDocument/2006/relationships/hyperlink" Target="https://podminky.urs.cz/item/CS_URS_2025_01/HZS2492" TargetMode="External"/><Relationship Id="rId2" Type="http://schemas.openxmlformats.org/officeDocument/2006/relationships/hyperlink" Target="https://podminky.urs.cz/item/CS_URS_2025_01/131351100" TargetMode="External"/><Relationship Id="rId29" Type="http://schemas.openxmlformats.org/officeDocument/2006/relationships/hyperlink" Target="https://podminky.urs.cz/item/CS_URS_2025_01/310232071" TargetMode="External"/><Relationship Id="rId24" Type="http://schemas.openxmlformats.org/officeDocument/2006/relationships/hyperlink" Target="https://podminky.urs.cz/item/CS_URS_2025_01/275351121" TargetMode="External"/><Relationship Id="rId40" Type="http://schemas.openxmlformats.org/officeDocument/2006/relationships/hyperlink" Target="https://podminky.urs.cz/item/CS_URS_2025_01/331231126" TargetMode="External"/><Relationship Id="rId45" Type="http://schemas.openxmlformats.org/officeDocument/2006/relationships/hyperlink" Target="https://podminky.urs.cz/item/CS_URS_2025_01/411354233" TargetMode="External"/><Relationship Id="rId66" Type="http://schemas.openxmlformats.org/officeDocument/2006/relationships/hyperlink" Target="https://podminky.urs.cz/item/CS_URS_2025_01/612311131" TargetMode="External"/><Relationship Id="rId87" Type="http://schemas.openxmlformats.org/officeDocument/2006/relationships/hyperlink" Target="https://podminky.urs.cz/item/CS_URS_2025_01/953312123" TargetMode="External"/><Relationship Id="rId110" Type="http://schemas.openxmlformats.org/officeDocument/2006/relationships/hyperlink" Target="https://podminky.urs.cz/item/CS_URS_2025_01/711141559" TargetMode="External"/><Relationship Id="rId115" Type="http://schemas.openxmlformats.org/officeDocument/2006/relationships/hyperlink" Target="https://podminky.urs.cz/item/CS_URS_2025_01/713121111" TargetMode="External"/><Relationship Id="rId131" Type="http://schemas.openxmlformats.org/officeDocument/2006/relationships/hyperlink" Target="https://podminky.urs.cz/item/CS_URS_2025_01/763122401" TargetMode="External"/><Relationship Id="rId136" Type="http://schemas.openxmlformats.org/officeDocument/2006/relationships/hyperlink" Target="https://podminky.urs.cz/item/CS_URS_2025_01/763131772" TargetMode="External"/><Relationship Id="rId157" Type="http://schemas.openxmlformats.org/officeDocument/2006/relationships/hyperlink" Target="https://podminky.urs.cz/item/CS_URS_2025_01/766660761" TargetMode="External"/><Relationship Id="rId178" Type="http://schemas.openxmlformats.org/officeDocument/2006/relationships/hyperlink" Target="https://podminky.urs.cz/item/CS_URS_2025_01/771591117" TargetMode="External"/><Relationship Id="rId61" Type="http://schemas.openxmlformats.org/officeDocument/2006/relationships/hyperlink" Target="https://podminky.urs.cz/item/CS_URS_2025_01/417351116" TargetMode="External"/><Relationship Id="rId82" Type="http://schemas.openxmlformats.org/officeDocument/2006/relationships/hyperlink" Target="https://podminky.urs.cz/item/CS_URS_2025_01/949221831" TargetMode="External"/><Relationship Id="rId152" Type="http://schemas.openxmlformats.org/officeDocument/2006/relationships/hyperlink" Target="https://podminky.urs.cz/item/CS_URS_2025_01/766660031" TargetMode="External"/><Relationship Id="rId173" Type="http://schemas.openxmlformats.org/officeDocument/2006/relationships/hyperlink" Target="https://podminky.urs.cz/item/CS_URS_2025_01/771151011" TargetMode="External"/><Relationship Id="rId194" Type="http://schemas.openxmlformats.org/officeDocument/2006/relationships/hyperlink" Target="https://podminky.urs.cz/item/CS_URS_2025_01/776141112" TargetMode="External"/><Relationship Id="rId199" Type="http://schemas.openxmlformats.org/officeDocument/2006/relationships/hyperlink" Target="https://podminky.urs.cz/item/CS_URS_2025_01/998776122" TargetMode="External"/><Relationship Id="rId203" Type="http://schemas.openxmlformats.org/officeDocument/2006/relationships/hyperlink" Target="https://podminky.urs.cz/item/CS_URS_2025_01/781492211" TargetMode="External"/><Relationship Id="rId208" Type="http://schemas.openxmlformats.org/officeDocument/2006/relationships/hyperlink" Target="https://podminky.urs.cz/item/CS_URS_2025_01/783901451" TargetMode="External"/><Relationship Id="rId19" Type="http://schemas.openxmlformats.org/officeDocument/2006/relationships/hyperlink" Target="https://podminky.urs.cz/item/CS_URS_2025_01/273361821" TargetMode="External"/><Relationship Id="rId14" Type="http://schemas.openxmlformats.org/officeDocument/2006/relationships/hyperlink" Target="https://podminky.urs.cz/item/CS_URS_2025_01/167151101" TargetMode="External"/><Relationship Id="rId30" Type="http://schemas.openxmlformats.org/officeDocument/2006/relationships/hyperlink" Target="https://podminky.urs.cz/item/CS_URS_2025_01/310232075" TargetMode="External"/><Relationship Id="rId35" Type="http://schemas.openxmlformats.org/officeDocument/2006/relationships/hyperlink" Target="https://podminky.urs.cz/item/CS_URS_2025_01/311361821" TargetMode="External"/><Relationship Id="rId56" Type="http://schemas.openxmlformats.org/officeDocument/2006/relationships/hyperlink" Target="https://podminky.urs.cz/item/CS_URS_2025_01/413941123" TargetMode="External"/><Relationship Id="rId77" Type="http://schemas.openxmlformats.org/officeDocument/2006/relationships/hyperlink" Target="https://podminky.urs.cz/item/CS_URS_2025_01/642942111" TargetMode="External"/><Relationship Id="rId100" Type="http://schemas.openxmlformats.org/officeDocument/2006/relationships/hyperlink" Target="https://podminky.urs.cz/item/CS_URS_2025_01/978013161" TargetMode="External"/><Relationship Id="rId105" Type="http://schemas.openxmlformats.org/officeDocument/2006/relationships/hyperlink" Target="https://podminky.urs.cz/item/CS_URS_2025_01/997013631" TargetMode="External"/><Relationship Id="rId126" Type="http://schemas.openxmlformats.org/officeDocument/2006/relationships/hyperlink" Target="https://podminky.urs.cz/item/CS_URS_2025_01/755111124" TargetMode="External"/><Relationship Id="rId147" Type="http://schemas.openxmlformats.org/officeDocument/2006/relationships/hyperlink" Target="https://podminky.urs.cz/item/CS_URS_2025_01/766660021" TargetMode="External"/><Relationship Id="rId168" Type="http://schemas.openxmlformats.org/officeDocument/2006/relationships/hyperlink" Target="https://podminky.urs.cz/item/CS_URS_2025_01/767821114" TargetMode="External"/><Relationship Id="rId8" Type="http://schemas.openxmlformats.org/officeDocument/2006/relationships/hyperlink" Target="https://podminky.urs.cz/item/CS_URS_2025_01/161111512" TargetMode="External"/><Relationship Id="rId51" Type="http://schemas.openxmlformats.org/officeDocument/2006/relationships/hyperlink" Target="https://podminky.urs.cz/item/CS_URS_2025_01/411351012" TargetMode="External"/><Relationship Id="rId72" Type="http://schemas.openxmlformats.org/officeDocument/2006/relationships/hyperlink" Target="https://podminky.urs.cz/item/CS_URS_2025_01/631362021" TargetMode="External"/><Relationship Id="rId93" Type="http://schemas.openxmlformats.org/officeDocument/2006/relationships/hyperlink" Target="https://podminky.urs.cz/item/CS_URS_2025_01/965043431" TargetMode="External"/><Relationship Id="rId98" Type="http://schemas.openxmlformats.org/officeDocument/2006/relationships/hyperlink" Target="https://podminky.urs.cz/item/CS_URS_2025_01/974031666" TargetMode="External"/><Relationship Id="rId121" Type="http://schemas.openxmlformats.org/officeDocument/2006/relationships/hyperlink" Target="https://podminky.urs.cz/item/CS_URS_2025_01/725860811" TargetMode="External"/><Relationship Id="rId142" Type="http://schemas.openxmlformats.org/officeDocument/2006/relationships/hyperlink" Target="https://podminky.urs.cz/item/CS_URS_2025_01/998763332" TargetMode="External"/><Relationship Id="rId163" Type="http://schemas.openxmlformats.org/officeDocument/2006/relationships/hyperlink" Target="https://podminky.urs.cz/item/CS_URS_2025_01/767531125" TargetMode="External"/><Relationship Id="rId184" Type="http://schemas.openxmlformats.org/officeDocument/2006/relationships/hyperlink" Target="https://podminky.urs.cz/item/CS_URS_2025_01/771591264" TargetMode="External"/><Relationship Id="rId189" Type="http://schemas.openxmlformats.org/officeDocument/2006/relationships/hyperlink" Target="https://podminky.urs.cz/item/CS_URS_2025_01/998771122" TargetMode="External"/><Relationship Id="rId219" Type="http://schemas.openxmlformats.org/officeDocument/2006/relationships/drawing" Target="../drawings/drawing9.xml"/><Relationship Id="rId3" Type="http://schemas.openxmlformats.org/officeDocument/2006/relationships/hyperlink" Target="https://podminky.urs.cz/item/CS_URS_2025_01/131351201" TargetMode="External"/><Relationship Id="rId214" Type="http://schemas.openxmlformats.org/officeDocument/2006/relationships/hyperlink" Target="https://podminky.urs.cz/item/CS_URS_2025_01/784171101" TargetMode="External"/><Relationship Id="rId25" Type="http://schemas.openxmlformats.org/officeDocument/2006/relationships/hyperlink" Target="https://podminky.urs.cz/item/CS_URS_2025_01/275351122" TargetMode="External"/><Relationship Id="rId46" Type="http://schemas.openxmlformats.org/officeDocument/2006/relationships/hyperlink" Target="https://podminky.urs.cz/item/CS_URS_2025_01/411354311" TargetMode="External"/><Relationship Id="rId67" Type="http://schemas.openxmlformats.org/officeDocument/2006/relationships/hyperlink" Target="https://podminky.urs.cz/item/CS_URS_2025_01/612325423" TargetMode="External"/><Relationship Id="rId116" Type="http://schemas.openxmlformats.org/officeDocument/2006/relationships/hyperlink" Target="https://podminky.urs.cz/item/CS_URS_2025_01/713121211" TargetMode="External"/><Relationship Id="rId137" Type="http://schemas.openxmlformats.org/officeDocument/2006/relationships/hyperlink" Target="https://podminky.urs.cz/item/CS_URS_2025_01/763172322" TargetMode="External"/><Relationship Id="rId158" Type="http://schemas.openxmlformats.org/officeDocument/2006/relationships/hyperlink" Target="https://podminky.urs.cz/item/CS_URS_2025_01/766812840" TargetMode="External"/><Relationship Id="rId20" Type="http://schemas.openxmlformats.org/officeDocument/2006/relationships/hyperlink" Target="https://podminky.urs.cz/item/CS_URS_2025_01/274313511" TargetMode="External"/><Relationship Id="rId41" Type="http://schemas.openxmlformats.org/officeDocument/2006/relationships/hyperlink" Target="https://podminky.urs.cz/item/CS_URS_2025_01/342272225" TargetMode="External"/><Relationship Id="rId62" Type="http://schemas.openxmlformats.org/officeDocument/2006/relationships/hyperlink" Target="https://podminky.urs.cz/item/CS_URS_2025_01/417361821" TargetMode="External"/><Relationship Id="rId83" Type="http://schemas.openxmlformats.org/officeDocument/2006/relationships/hyperlink" Target="https://podminky.urs.cz/item/CS_URS_2025_01/949311112" TargetMode="External"/><Relationship Id="rId88" Type="http://schemas.openxmlformats.org/officeDocument/2006/relationships/hyperlink" Target="https://podminky.urs.cz/item/CS_URS_2025_01/953312125" TargetMode="External"/><Relationship Id="rId111" Type="http://schemas.openxmlformats.org/officeDocument/2006/relationships/hyperlink" Target="https://podminky.urs.cz/item/CS_URS_2025_01/711142559" TargetMode="External"/><Relationship Id="rId132" Type="http://schemas.openxmlformats.org/officeDocument/2006/relationships/hyperlink" Target="https://podminky.urs.cz/item/CS_URS_2025_01/763121762" TargetMode="External"/><Relationship Id="rId153" Type="http://schemas.openxmlformats.org/officeDocument/2006/relationships/hyperlink" Target="https://podminky.urs.cz/item/CS_URS_2025_01/766660717" TargetMode="External"/><Relationship Id="rId174" Type="http://schemas.openxmlformats.org/officeDocument/2006/relationships/hyperlink" Target="https://podminky.urs.cz/item/CS_URS_2025_01/771474112" TargetMode="External"/><Relationship Id="rId179" Type="http://schemas.openxmlformats.org/officeDocument/2006/relationships/hyperlink" Target="https://podminky.urs.cz/item/CS_URS_2025_01/771591223P" TargetMode="External"/><Relationship Id="rId195" Type="http://schemas.openxmlformats.org/officeDocument/2006/relationships/hyperlink" Target="https://podminky.urs.cz/item/CS_URS_2025_01/776221111" TargetMode="External"/><Relationship Id="rId209" Type="http://schemas.openxmlformats.org/officeDocument/2006/relationships/hyperlink" Target="https://podminky.urs.cz/item/CS_URS_2025_01/783933151" TargetMode="External"/><Relationship Id="rId190" Type="http://schemas.openxmlformats.org/officeDocument/2006/relationships/hyperlink" Target="https://podminky.urs.cz/item/CS_URS_2025_01/773512917" TargetMode="External"/><Relationship Id="rId204" Type="http://schemas.openxmlformats.org/officeDocument/2006/relationships/hyperlink" Target="https://podminky.urs.cz/item/CS_URS_2025_01/781495211" TargetMode="External"/><Relationship Id="rId15" Type="http://schemas.openxmlformats.org/officeDocument/2006/relationships/hyperlink" Target="https://podminky.urs.cz/item/CS_URS_2025_01/171201231" TargetMode="External"/><Relationship Id="rId36" Type="http://schemas.openxmlformats.org/officeDocument/2006/relationships/hyperlink" Target="https://podminky.urs.cz/item/CS_URS_2025_01/317142422" TargetMode="External"/><Relationship Id="rId57" Type="http://schemas.openxmlformats.org/officeDocument/2006/relationships/hyperlink" Target="https://podminky.urs.cz/item/CS_URS_2025_01/413941123" TargetMode="External"/><Relationship Id="rId106" Type="http://schemas.openxmlformats.org/officeDocument/2006/relationships/hyperlink" Target="https://podminky.urs.cz/item/CS_URS_2025_01/997013869" TargetMode="External"/><Relationship Id="rId127" Type="http://schemas.openxmlformats.org/officeDocument/2006/relationships/hyperlink" Target="https://podminky.urs.cz/item/CS_URS_2025_01/998755122" TargetMode="External"/><Relationship Id="rId10" Type="http://schemas.openxmlformats.org/officeDocument/2006/relationships/hyperlink" Target="https://podminky.urs.cz/item/CS_URS_2025_01/162211319" TargetMode="External"/><Relationship Id="rId31" Type="http://schemas.openxmlformats.org/officeDocument/2006/relationships/hyperlink" Target="https://podminky.urs.cz/item/CS_URS_2025_01/311235131" TargetMode="External"/><Relationship Id="rId52" Type="http://schemas.openxmlformats.org/officeDocument/2006/relationships/hyperlink" Target="https://podminky.urs.cz/item/CS_URS_2025_01/411354313" TargetMode="External"/><Relationship Id="rId73" Type="http://schemas.openxmlformats.org/officeDocument/2006/relationships/hyperlink" Target="https://podminky.urs.cz/item/CS_URS_2025_01/635111242" TargetMode="External"/><Relationship Id="rId78" Type="http://schemas.openxmlformats.org/officeDocument/2006/relationships/hyperlink" Target="https://podminky.urs.cz/item/CS_URS_2025_01/642945112" TargetMode="External"/><Relationship Id="rId94" Type="http://schemas.openxmlformats.org/officeDocument/2006/relationships/hyperlink" Target="https://podminky.urs.cz/item/CS_URS_2025_01/968072455" TargetMode="External"/><Relationship Id="rId99" Type="http://schemas.openxmlformats.org/officeDocument/2006/relationships/hyperlink" Target="https://podminky.urs.cz/item/CS_URS_2025_01/978011161" TargetMode="External"/><Relationship Id="rId101" Type="http://schemas.openxmlformats.org/officeDocument/2006/relationships/hyperlink" Target="https://podminky.urs.cz/item/CS_URS_2025_01/997006002" TargetMode="External"/><Relationship Id="rId122" Type="http://schemas.openxmlformats.org/officeDocument/2006/relationships/hyperlink" Target="https://podminky.urs.cz/item/CS_URS_2025_01/998727122" TargetMode="External"/><Relationship Id="rId143" Type="http://schemas.openxmlformats.org/officeDocument/2006/relationships/hyperlink" Target="https://podminky.urs.cz/item/CS_URS_2025_01/766660001" TargetMode="External"/><Relationship Id="rId148" Type="http://schemas.openxmlformats.org/officeDocument/2006/relationships/hyperlink" Target="https://podminky.urs.cz/item/CS_URS_2025_01/766660022" TargetMode="External"/><Relationship Id="rId164" Type="http://schemas.openxmlformats.org/officeDocument/2006/relationships/hyperlink" Target="https://podminky.urs.cz/item/CS_URS_2025_01/767531214" TargetMode="External"/><Relationship Id="rId169" Type="http://schemas.openxmlformats.org/officeDocument/2006/relationships/hyperlink" Target="https://podminky.urs.cz/item/CS_URS_2025_01/998767122" TargetMode="External"/><Relationship Id="rId185" Type="http://schemas.openxmlformats.org/officeDocument/2006/relationships/hyperlink" Target="https://podminky.urs.cz/item/CS_URS_2025_01/771592011" TargetMode="External"/><Relationship Id="rId4" Type="http://schemas.openxmlformats.org/officeDocument/2006/relationships/hyperlink" Target="https://podminky.urs.cz/item/CS_URS_2025_01/133312811" TargetMode="External"/><Relationship Id="rId9" Type="http://schemas.openxmlformats.org/officeDocument/2006/relationships/hyperlink" Target="https://podminky.urs.cz/item/CS_URS_2025_01/167111102" TargetMode="External"/><Relationship Id="rId180" Type="http://schemas.openxmlformats.org/officeDocument/2006/relationships/hyperlink" Target="https://podminky.urs.cz/item/CS_URS_2025_01/771591112" TargetMode="External"/><Relationship Id="rId210" Type="http://schemas.openxmlformats.org/officeDocument/2006/relationships/hyperlink" Target="https://podminky.urs.cz/item/CS_URS_2025_01/783937163" TargetMode="External"/><Relationship Id="rId215" Type="http://schemas.openxmlformats.org/officeDocument/2006/relationships/hyperlink" Target="https://podminky.urs.cz/item/CS_URS_2025_01/784181111" TargetMode="External"/><Relationship Id="rId26" Type="http://schemas.openxmlformats.org/officeDocument/2006/relationships/hyperlink" Target="https://podminky.urs.cz/item/CS_URS_2025_01/279113121" TargetMode="External"/><Relationship Id="rId47" Type="http://schemas.openxmlformats.org/officeDocument/2006/relationships/hyperlink" Target="https://podminky.urs.cz/item/CS_URS_2025_01/411354312" TargetMode="External"/><Relationship Id="rId68" Type="http://schemas.openxmlformats.org/officeDocument/2006/relationships/hyperlink" Target="https://podminky.urs.cz/item/CS_URS_2025_01/631311115" TargetMode="External"/><Relationship Id="rId89" Type="http://schemas.openxmlformats.org/officeDocument/2006/relationships/hyperlink" Target="https://podminky.urs.cz/item/CS_URS_2025_01/962031132" TargetMode="External"/><Relationship Id="rId112" Type="http://schemas.openxmlformats.org/officeDocument/2006/relationships/hyperlink" Target="https://podminky.urs.cz/item/CS_URS_2025_01/711161215" TargetMode="External"/><Relationship Id="rId133" Type="http://schemas.openxmlformats.org/officeDocument/2006/relationships/hyperlink" Target="https://podminky.urs.cz/item/CS_URS_2025_01/763131411" TargetMode="External"/><Relationship Id="rId154" Type="http://schemas.openxmlformats.org/officeDocument/2006/relationships/hyperlink" Target="https://podminky.urs.cz/item/CS_URS_2025_01/766660720" TargetMode="External"/><Relationship Id="rId175" Type="http://schemas.openxmlformats.org/officeDocument/2006/relationships/hyperlink" Target="https://podminky.urs.cz/item/CS_URS_2025_01/771474122" TargetMode="External"/><Relationship Id="rId196" Type="http://schemas.openxmlformats.org/officeDocument/2006/relationships/hyperlink" Target="https://podminky.urs.cz/item/CS_URS_2025_01/776223112" TargetMode="External"/><Relationship Id="rId200" Type="http://schemas.openxmlformats.org/officeDocument/2006/relationships/hyperlink" Target="https://podminky.urs.cz/item/CS_URS_2025_01/781111011" TargetMode="External"/><Relationship Id="rId16" Type="http://schemas.openxmlformats.org/officeDocument/2006/relationships/hyperlink" Target="https://podminky.urs.cz/item/CS_URS_2025_01/171152501" TargetMode="External"/><Relationship Id="rId37" Type="http://schemas.openxmlformats.org/officeDocument/2006/relationships/hyperlink" Target="https://podminky.urs.cz/item/CS_URS_2025_01/317142422" TargetMode="External"/><Relationship Id="rId58" Type="http://schemas.openxmlformats.org/officeDocument/2006/relationships/hyperlink" Target="https://podminky.urs.cz/item/CS_URS_2025_01/413941133" TargetMode="External"/><Relationship Id="rId79" Type="http://schemas.openxmlformats.org/officeDocument/2006/relationships/hyperlink" Target="https://podminky.urs.cz/item/CS_URS_2025_01/949101111" TargetMode="External"/><Relationship Id="rId102" Type="http://schemas.openxmlformats.org/officeDocument/2006/relationships/hyperlink" Target="https://podminky.urs.cz/item/CS_URS_2025_01/997013213" TargetMode="External"/><Relationship Id="rId123" Type="http://schemas.openxmlformats.org/officeDocument/2006/relationships/hyperlink" Target="https://podminky.urs.cz/item/CS_URS_2025_01/733120815" TargetMode="External"/><Relationship Id="rId144" Type="http://schemas.openxmlformats.org/officeDocument/2006/relationships/hyperlink" Target="https://podminky.urs.cz/item/CS_URS_2025_01/766660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81"/>
  <sheetViews>
    <sheetView showGridLines="0" tabSelected="1" topLeftCell="A21" workbookViewId="0"/>
  </sheetViews>
  <sheetFormatPr defaultRowHeight="14.4"/>
  <cols>
    <col min="1" max="1" width="8.28515625" style="1" customWidth="1"/>
    <col min="2" max="2" width="1.7109375" style="1" customWidth="1"/>
    <col min="3" max="3" width="4.140625" style="1" customWidth="1"/>
    <col min="4" max="33" width="2.7109375" style="1" customWidth="1"/>
    <col min="34" max="34" width="3.28515625" style="1" customWidth="1"/>
    <col min="35" max="35" width="31.7109375" style="1" customWidth="1"/>
    <col min="36" max="37" width="2.42578125" style="1" customWidth="1"/>
    <col min="38" max="38" width="8.28515625" style="1" customWidth="1"/>
    <col min="39" max="39" width="3.28515625" style="1" customWidth="1"/>
    <col min="40" max="40" width="13.28515625" style="1" customWidth="1"/>
    <col min="41" max="41" width="7.42578125" style="1" customWidth="1"/>
    <col min="42" max="42" width="4.140625" style="1" customWidth="1"/>
    <col min="43" max="43" width="15.7109375" style="1" customWidth="1"/>
    <col min="44" max="44" width="13.7109375" style="1" customWidth="1"/>
    <col min="45" max="47" width="25.85546875" style="1" hidden="1" customWidth="1"/>
    <col min="48" max="49" width="21.7109375" style="1" hidden="1" customWidth="1"/>
    <col min="50" max="51" width="25" style="1" hidden="1" customWidth="1"/>
    <col min="52" max="52" width="21.7109375" style="1" hidden="1" customWidth="1"/>
    <col min="53" max="53" width="19.140625" style="1" hidden="1" customWidth="1"/>
    <col min="54" max="54" width="25" style="1" hidden="1" customWidth="1"/>
    <col min="55" max="55" width="21.7109375" style="1" hidden="1" customWidth="1"/>
    <col min="56" max="56" width="19.140625" style="1" hidden="1" customWidth="1"/>
    <col min="57" max="57" width="66.42578125" style="1" customWidth="1"/>
    <col min="71" max="91" width="9.28515625" style="1" hidden="1"/>
  </cols>
  <sheetData>
    <row r="1" spans="1:74" ht="10.199999999999999">
      <c r="A1" s="19" t="s">
        <v>0</v>
      </c>
      <c r="AZ1" s="19" t="s">
        <v>1</v>
      </c>
      <c r="BA1" s="19" t="s">
        <v>2</v>
      </c>
      <c r="BB1" s="19" t="s">
        <v>3</v>
      </c>
      <c r="BT1" s="19" t="s">
        <v>4</v>
      </c>
      <c r="BU1" s="19" t="s">
        <v>4</v>
      </c>
      <c r="BV1" s="19" t="s">
        <v>5</v>
      </c>
    </row>
    <row r="2" spans="1:74" s="1" customFormat="1" ht="36.9" customHeight="1">
      <c r="AR2" s="412"/>
      <c r="AS2" s="412"/>
      <c r="AT2" s="412"/>
      <c r="AU2" s="412"/>
      <c r="AV2" s="412"/>
      <c r="AW2" s="412"/>
      <c r="AX2" s="412"/>
      <c r="AY2" s="412"/>
      <c r="AZ2" s="412"/>
      <c r="BA2" s="412"/>
      <c r="BB2" s="412"/>
      <c r="BC2" s="412"/>
      <c r="BD2" s="412"/>
      <c r="BE2" s="412"/>
      <c r="BS2" s="20" t="s">
        <v>6</v>
      </c>
      <c r="BT2" s="20" t="s">
        <v>7</v>
      </c>
    </row>
    <row r="3" spans="1:74" s="1" customFormat="1" ht="6.9"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pans="1:74" s="1" customFormat="1" ht="24.9"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pans="1:74" s="1" customFormat="1" ht="12" customHeight="1">
      <c r="B5" s="24"/>
      <c r="C5" s="25"/>
      <c r="D5" s="29" t="s">
        <v>13</v>
      </c>
      <c r="E5" s="25"/>
      <c r="F5" s="25"/>
      <c r="G5" s="25"/>
      <c r="H5" s="25"/>
      <c r="I5" s="25"/>
      <c r="J5" s="25"/>
      <c r="K5" s="396" t="s">
        <v>14</v>
      </c>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25"/>
      <c r="AQ5" s="25"/>
      <c r="AR5" s="23"/>
      <c r="BE5" s="393" t="s">
        <v>15</v>
      </c>
      <c r="BS5" s="20" t="s">
        <v>6</v>
      </c>
    </row>
    <row r="6" spans="1:74" s="1" customFormat="1" ht="36.9" customHeight="1">
      <c r="B6" s="24"/>
      <c r="C6" s="25"/>
      <c r="D6" s="31" t="s">
        <v>16</v>
      </c>
      <c r="E6" s="25"/>
      <c r="F6" s="25"/>
      <c r="G6" s="25"/>
      <c r="H6" s="25"/>
      <c r="I6" s="25"/>
      <c r="J6" s="25"/>
      <c r="K6" s="398" t="s">
        <v>17</v>
      </c>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397"/>
      <c r="AP6" s="25"/>
      <c r="AQ6" s="25"/>
      <c r="AR6" s="23"/>
      <c r="BE6" s="394"/>
      <c r="BS6" s="20" t="s">
        <v>6</v>
      </c>
    </row>
    <row r="7" spans="1:74" s="1" customFormat="1" ht="12" customHeight="1">
      <c r="B7" s="24"/>
      <c r="C7" s="25"/>
      <c r="D7" s="32"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2" t="s">
        <v>20</v>
      </c>
      <c r="AL7" s="25"/>
      <c r="AM7" s="25"/>
      <c r="AN7" s="30" t="s">
        <v>19</v>
      </c>
      <c r="AO7" s="25"/>
      <c r="AP7" s="25"/>
      <c r="AQ7" s="25"/>
      <c r="AR7" s="23"/>
      <c r="BE7" s="394"/>
      <c r="BS7" s="20" t="s">
        <v>6</v>
      </c>
    </row>
    <row r="8" spans="1:74" s="1" customFormat="1" ht="12" customHeight="1">
      <c r="B8" s="24"/>
      <c r="C8" s="25"/>
      <c r="D8" s="32"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2" t="s">
        <v>23</v>
      </c>
      <c r="AL8" s="25"/>
      <c r="AM8" s="25"/>
      <c r="AN8" s="33" t="s">
        <v>24</v>
      </c>
      <c r="AO8" s="25"/>
      <c r="AP8" s="25"/>
      <c r="AQ8" s="25"/>
      <c r="AR8" s="23"/>
      <c r="BE8" s="394"/>
      <c r="BS8" s="20" t="s">
        <v>6</v>
      </c>
    </row>
    <row r="9" spans="1:74"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94"/>
      <c r="BS9" s="20" t="s">
        <v>6</v>
      </c>
    </row>
    <row r="10" spans="1:74" s="1" customFormat="1" ht="12" customHeight="1">
      <c r="B10" s="24"/>
      <c r="C10" s="25"/>
      <c r="D10" s="32"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2" t="s">
        <v>26</v>
      </c>
      <c r="AL10" s="25"/>
      <c r="AM10" s="25"/>
      <c r="AN10" s="30" t="s">
        <v>27</v>
      </c>
      <c r="AO10" s="25"/>
      <c r="AP10" s="25"/>
      <c r="AQ10" s="25"/>
      <c r="AR10" s="23"/>
      <c r="BE10" s="394"/>
      <c r="BS10" s="20" t="s">
        <v>6</v>
      </c>
    </row>
    <row r="11" spans="1:74" s="1" customFormat="1" ht="18.45" customHeight="1">
      <c r="B11" s="24"/>
      <c r="C11" s="25"/>
      <c r="D11" s="25"/>
      <c r="E11" s="30" t="s">
        <v>28</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2" t="s">
        <v>29</v>
      </c>
      <c r="AL11" s="25"/>
      <c r="AM11" s="25"/>
      <c r="AN11" s="30" t="s">
        <v>30</v>
      </c>
      <c r="AO11" s="25"/>
      <c r="AP11" s="25"/>
      <c r="AQ11" s="25"/>
      <c r="AR11" s="23"/>
      <c r="BE11" s="394"/>
      <c r="BS11" s="20" t="s">
        <v>6</v>
      </c>
    </row>
    <row r="12" spans="1:74" s="1" customFormat="1" ht="6.9"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94"/>
      <c r="BS12" s="20" t="s">
        <v>6</v>
      </c>
    </row>
    <row r="13" spans="1:74" s="1" customFormat="1" ht="12" customHeight="1">
      <c r="B13" s="24"/>
      <c r="C13" s="25"/>
      <c r="D13" s="32"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2" t="s">
        <v>26</v>
      </c>
      <c r="AL13" s="25"/>
      <c r="AM13" s="25"/>
      <c r="AN13" s="34" t="s">
        <v>32</v>
      </c>
      <c r="AO13" s="25"/>
      <c r="AP13" s="25"/>
      <c r="AQ13" s="25"/>
      <c r="AR13" s="23"/>
      <c r="BE13" s="394"/>
      <c r="BS13" s="20" t="s">
        <v>6</v>
      </c>
    </row>
    <row r="14" spans="1:74" ht="13.2">
      <c r="B14" s="24"/>
      <c r="C14" s="25"/>
      <c r="D14" s="25"/>
      <c r="E14" s="399" t="s">
        <v>32</v>
      </c>
      <c r="F14" s="400"/>
      <c r="G14" s="400"/>
      <c r="H14" s="400"/>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c r="AF14" s="400"/>
      <c r="AG14" s="400"/>
      <c r="AH14" s="400"/>
      <c r="AI14" s="400"/>
      <c r="AJ14" s="400"/>
      <c r="AK14" s="32" t="s">
        <v>29</v>
      </c>
      <c r="AL14" s="25"/>
      <c r="AM14" s="25"/>
      <c r="AN14" s="34" t="s">
        <v>32</v>
      </c>
      <c r="AO14" s="25"/>
      <c r="AP14" s="25"/>
      <c r="AQ14" s="25"/>
      <c r="AR14" s="23"/>
      <c r="BE14" s="394"/>
      <c r="BS14" s="20" t="s">
        <v>6</v>
      </c>
    </row>
    <row r="15" spans="1:74" s="1" customFormat="1" ht="6.9"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94"/>
      <c r="BS15" s="20" t="s">
        <v>4</v>
      </c>
    </row>
    <row r="16" spans="1:74" s="1" customFormat="1" ht="12" customHeight="1">
      <c r="B16" s="24"/>
      <c r="C16" s="25"/>
      <c r="D16" s="32"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2" t="s">
        <v>26</v>
      </c>
      <c r="AL16" s="25"/>
      <c r="AM16" s="25"/>
      <c r="AN16" s="30" t="s">
        <v>34</v>
      </c>
      <c r="AO16" s="25"/>
      <c r="AP16" s="25"/>
      <c r="AQ16" s="25"/>
      <c r="AR16" s="23"/>
      <c r="BE16" s="394"/>
      <c r="BS16" s="20" t="s">
        <v>4</v>
      </c>
    </row>
    <row r="17" spans="1:71" s="1" customFormat="1" ht="18.45" customHeight="1">
      <c r="B17" s="24"/>
      <c r="C17" s="25"/>
      <c r="D17" s="25"/>
      <c r="E17" s="30" t="s">
        <v>35</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2" t="s">
        <v>29</v>
      </c>
      <c r="AL17" s="25"/>
      <c r="AM17" s="25"/>
      <c r="AN17" s="30" t="s">
        <v>36</v>
      </c>
      <c r="AO17" s="25"/>
      <c r="AP17" s="25"/>
      <c r="AQ17" s="25"/>
      <c r="AR17" s="23"/>
      <c r="BE17" s="394"/>
      <c r="BS17" s="20" t="s">
        <v>37</v>
      </c>
    </row>
    <row r="18" spans="1:71" s="1" customFormat="1" ht="6.9"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94"/>
      <c r="BS18" s="20" t="s">
        <v>6</v>
      </c>
    </row>
    <row r="19" spans="1:71" s="1" customFormat="1" ht="12" customHeight="1">
      <c r="B19" s="24"/>
      <c r="C19" s="25"/>
      <c r="D19" s="32" t="s">
        <v>38</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2" t="s">
        <v>26</v>
      </c>
      <c r="AL19" s="25"/>
      <c r="AM19" s="25"/>
      <c r="AN19" s="30" t="s">
        <v>19</v>
      </c>
      <c r="AO19" s="25"/>
      <c r="AP19" s="25"/>
      <c r="AQ19" s="25"/>
      <c r="AR19" s="23"/>
      <c r="BE19" s="394"/>
      <c r="BS19" s="20" t="s">
        <v>6</v>
      </c>
    </row>
    <row r="20" spans="1:71" s="1" customFormat="1" ht="18.45" customHeight="1">
      <c r="B20" s="24"/>
      <c r="C20" s="25"/>
      <c r="D20" s="25"/>
      <c r="E20" s="30" t="s">
        <v>39</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2" t="s">
        <v>29</v>
      </c>
      <c r="AL20" s="25"/>
      <c r="AM20" s="25"/>
      <c r="AN20" s="30" t="s">
        <v>19</v>
      </c>
      <c r="AO20" s="25"/>
      <c r="AP20" s="25"/>
      <c r="AQ20" s="25"/>
      <c r="AR20" s="23"/>
      <c r="BE20" s="394"/>
      <c r="BS20" s="20" t="s">
        <v>4</v>
      </c>
    </row>
    <row r="21" spans="1:71" s="1" customFormat="1" ht="6.9"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94"/>
    </row>
    <row r="22" spans="1:71" s="1" customFormat="1" ht="12" customHeight="1">
      <c r="B22" s="24"/>
      <c r="C22" s="25"/>
      <c r="D22" s="32" t="s">
        <v>40</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94"/>
    </row>
    <row r="23" spans="1:71" s="1" customFormat="1" ht="108" customHeight="1">
      <c r="B23" s="24"/>
      <c r="C23" s="25"/>
      <c r="D23" s="25"/>
      <c r="E23" s="401" t="s">
        <v>41</v>
      </c>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25"/>
      <c r="AP23" s="25"/>
      <c r="AQ23" s="25"/>
      <c r="AR23" s="23"/>
      <c r="BE23" s="394"/>
    </row>
    <row r="24" spans="1:71" s="1" customFormat="1" ht="6.9"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94"/>
    </row>
    <row r="25" spans="1:71" s="1" customFormat="1" ht="6.9" customHeight="1">
      <c r="B25" s="24"/>
      <c r="C25" s="25"/>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25"/>
      <c r="AQ25" s="25"/>
      <c r="AR25" s="23"/>
      <c r="BE25" s="394"/>
    </row>
    <row r="26" spans="1:71" s="2" customFormat="1" ht="25.95" customHeight="1">
      <c r="A26" s="37"/>
      <c r="B26" s="38"/>
      <c r="C26" s="39"/>
      <c r="D26" s="40" t="s">
        <v>42</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02">
        <f>ROUND(AG54,2)</f>
        <v>0</v>
      </c>
      <c r="AL26" s="403"/>
      <c r="AM26" s="403"/>
      <c r="AN26" s="403"/>
      <c r="AO26" s="403"/>
      <c r="AP26" s="39"/>
      <c r="AQ26" s="39"/>
      <c r="AR26" s="42"/>
      <c r="BE26" s="394"/>
    </row>
    <row r="27" spans="1:71" s="2" customFormat="1" ht="6.9" customHeight="1">
      <c r="A27" s="37"/>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42"/>
      <c r="BE27" s="394"/>
    </row>
    <row r="28" spans="1:71" s="2" customFormat="1" ht="13.2">
      <c r="A28" s="37"/>
      <c r="B28" s="38"/>
      <c r="C28" s="39"/>
      <c r="D28" s="39"/>
      <c r="E28" s="39"/>
      <c r="F28" s="39"/>
      <c r="G28" s="39"/>
      <c r="H28" s="39"/>
      <c r="I28" s="39"/>
      <c r="J28" s="39"/>
      <c r="K28" s="39"/>
      <c r="L28" s="404" t="s">
        <v>43</v>
      </c>
      <c r="M28" s="404"/>
      <c r="N28" s="404"/>
      <c r="O28" s="404"/>
      <c r="P28" s="404"/>
      <c r="Q28" s="39"/>
      <c r="R28" s="39"/>
      <c r="S28" s="39"/>
      <c r="T28" s="39"/>
      <c r="U28" s="39"/>
      <c r="V28" s="39"/>
      <c r="W28" s="404" t="s">
        <v>44</v>
      </c>
      <c r="X28" s="404"/>
      <c r="Y28" s="404"/>
      <c r="Z28" s="404"/>
      <c r="AA28" s="404"/>
      <c r="AB28" s="404"/>
      <c r="AC28" s="404"/>
      <c r="AD28" s="404"/>
      <c r="AE28" s="404"/>
      <c r="AF28" s="39"/>
      <c r="AG28" s="39"/>
      <c r="AH28" s="39"/>
      <c r="AI28" s="39"/>
      <c r="AJ28" s="39"/>
      <c r="AK28" s="404" t="s">
        <v>45</v>
      </c>
      <c r="AL28" s="404"/>
      <c r="AM28" s="404"/>
      <c r="AN28" s="404"/>
      <c r="AO28" s="404"/>
      <c r="AP28" s="39"/>
      <c r="AQ28" s="39"/>
      <c r="AR28" s="42"/>
      <c r="BE28" s="394"/>
    </row>
    <row r="29" spans="1:71" s="3" customFormat="1" ht="14.4" customHeight="1">
      <c r="B29" s="43"/>
      <c r="C29" s="44"/>
      <c r="D29" s="32" t="s">
        <v>46</v>
      </c>
      <c r="E29" s="44"/>
      <c r="F29" s="32" t="s">
        <v>47</v>
      </c>
      <c r="G29" s="44"/>
      <c r="H29" s="44"/>
      <c r="I29" s="44"/>
      <c r="J29" s="44"/>
      <c r="K29" s="44"/>
      <c r="L29" s="407">
        <v>0.21</v>
      </c>
      <c r="M29" s="406"/>
      <c r="N29" s="406"/>
      <c r="O29" s="406"/>
      <c r="P29" s="406"/>
      <c r="Q29" s="44"/>
      <c r="R29" s="44"/>
      <c r="S29" s="44"/>
      <c r="T29" s="44"/>
      <c r="U29" s="44"/>
      <c r="V29" s="44"/>
      <c r="W29" s="405">
        <f>ROUND(AZ54, 2)</f>
        <v>0</v>
      </c>
      <c r="X29" s="406"/>
      <c r="Y29" s="406"/>
      <c r="Z29" s="406"/>
      <c r="AA29" s="406"/>
      <c r="AB29" s="406"/>
      <c r="AC29" s="406"/>
      <c r="AD29" s="406"/>
      <c r="AE29" s="406"/>
      <c r="AF29" s="44"/>
      <c r="AG29" s="44"/>
      <c r="AH29" s="44"/>
      <c r="AI29" s="44"/>
      <c r="AJ29" s="44"/>
      <c r="AK29" s="405">
        <f>ROUND(AV54, 2)</f>
        <v>0</v>
      </c>
      <c r="AL29" s="406"/>
      <c r="AM29" s="406"/>
      <c r="AN29" s="406"/>
      <c r="AO29" s="406"/>
      <c r="AP29" s="44"/>
      <c r="AQ29" s="44"/>
      <c r="AR29" s="45"/>
      <c r="BE29" s="395"/>
    </row>
    <row r="30" spans="1:71" s="3" customFormat="1" ht="14.4" customHeight="1">
      <c r="B30" s="43"/>
      <c r="C30" s="44"/>
      <c r="D30" s="44"/>
      <c r="E30" s="44"/>
      <c r="F30" s="32" t="s">
        <v>48</v>
      </c>
      <c r="G30" s="44"/>
      <c r="H30" s="44"/>
      <c r="I30" s="44"/>
      <c r="J30" s="44"/>
      <c r="K30" s="44"/>
      <c r="L30" s="407">
        <v>0.12</v>
      </c>
      <c r="M30" s="406"/>
      <c r="N30" s="406"/>
      <c r="O30" s="406"/>
      <c r="P30" s="406"/>
      <c r="Q30" s="44"/>
      <c r="R30" s="44"/>
      <c r="S30" s="44"/>
      <c r="T30" s="44"/>
      <c r="U30" s="44"/>
      <c r="V30" s="44"/>
      <c r="W30" s="405">
        <f>ROUND(BA54, 2)</f>
        <v>0</v>
      </c>
      <c r="X30" s="406"/>
      <c r="Y30" s="406"/>
      <c r="Z30" s="406"/>
      <c r="AA30" s="406"/>
      <c r="AB30" s="406"/>
      <c r="AC30" s="406"/>
      <c r="AD30" s="406"/>
      <c r="AE30" s="406"/>
      <c r="AF30" s="44"/>
      <c r="AG30" s="44"/>
      <c r="AH30" s="44"/>
      <c r="AI30" s="44"/>
      <c r="AJ30" s="44"/>
      <c r="AK30" s="405">
        <f>ROUND(AW54, 2)</f>
        <v>0</v>
      </c>
      <c r="AL30" s="406"/>
      <c r="AM30" s="406"/>
      <c r="AN30" s="406"/>
      <c r="AO30" s="406"/>
      <c r="AP30" s="44"/>
      <c r="AQ30" s="44"/>
      <c r="AR30" s="45"/>
      <c r="BE30" s="395"/>
    </row>
    <row r="31" spans="1:71" s="3" customFormat="1" ht="14.4" hidden="1" customHeight="1">
      <c r="B31" s="43"/>
      <c r="C31" s="44"/>
      <c r="D31" s="44"/>
      <c r="E31" s="44"/>
      <c r="F31" s="32" t="s">
        <v>49</v>
      </c>
      <c r="G31" s="44"/>
      <c r="H31" s="44"/>
      <c r="I31" s="44"/>
      <c r="J31" s="44"/>
      <c r="K31" s="44"/>
      <c r="L31" s="407">
        <v>0.21</v>
      </c>
      <c r="M31" s="406"/>
      <c r="N31" s="406"/>
      <c r="O31" s="406"/>
      <c r="P31" s="406"/>
      <c r="Q31" s="44"/>
      <c r="R31" s="44"/>
      <c r="S31" s="44"/>
      <c r="T31" s="44"/>
      <c r="U31" s="44"/>
      <c r="V31" s="44"/>
      <c r="W31" s="405">
        <f>ROUND(BB54, 2)</f>
        <v>0</v>
      </c>
      <c r="X31" s="406"/>
      <c r="Y31" s="406"/>
      <c r="Z31" s="406"/>
      <c r="AA31" s="406"/>
      <c r="AB31" s="406"/>
      <c r="AC31" s="406"/>
      <c r="AD31" s="406"/>
      <c r="AE31" s="406"/>
      <c r="AF31" s="44"/>
      <c r="AG31" s="44"/>
      <c r="AH31" s="44"/>
      <c r="AI31" s="44"/>
      <c r="AJ31" s="44"/>
      <c r="AK31" s="405">
        <v>0</v>
      </c>
      <c r="AL31" s="406"/>
      <c r="AM31" s="406"/>
      <c r="AN31" s="406"/>
      <c r="AO31" s="406"/>
      <c r="AP31" s="44"/>
      <c r="AQ31" s="44"/>
      <c r="AR31" s="45"/>
      <c r="BE31" s="395"/>
    </row>
    <row r="32" spans="1:71" s="3" customFormat="1" ht="14.4" hidden="1" customHeight="1">
      <c r="B32" s="43"/>
      <c r="C32" s="44"/>
      <c r="D32" s="44"/>
      <c r="E32" s="44"/>
      <c r="F32" s="32" t="s">
        <v>50</v>
      </c>
      <c r="G32" s="44"/>
      <c r="H32" s="44"/>
      <c r="I32" s="44"/>
      <c r="J32" s="44"/>
      <c r="K32" s="44"/>
      <c r="L32" s="407">
        <v>0.12</v>
      </c>
      <c r="M32" s="406"/>
      <c r="N32" s="406"/>
      <c r="O32" s="406"/>
      <c r="P32" s="406"/>
      <c r="Q32" s="44"/>
      <c r="R32" s="44"/>
      <c r="S32" s="44"/>
      <c r="T32" s="44"/>
      <c r="U32" s="44"/>
      <c r="V32" s="44"/>
      <c r="W32" s="405">
        <f>ROUND(BC54, 2)</f>
        <v>0</v>
      </c>
      <c r="X32" s="406"/>
      <c r="Y32" s="406"/>
      <c r="Z32" s="406"/>
      <c r="AA32" s="406"/>
      <c r="AB32" s="406"/>
      <c r="AC32" s="406"/>
      <c r="AD32" s="406"/>
      <c r="AE32" s="406"/>
      <c r="AF32" s="44"/>
      <c r="AG32" s="44"/>
      <c r="AH32" s="44"/>
      <c r="AI32" s="44"/>
      <c r="AJ32" s="44"/>
      <c r="AK32" s="405">
        <v>0</v>
      </c>
      <c r="AL32" s="406"/>
      <c r="AM32" s="406"/>
      <c r="AN32" s="406"/>
      <c r="AO32" s="406"/>
      <c r="AP32" s="44"/>
      <c r="AQ32" s="44"/>
      <c r="AR32" s="45"/>
      <c r="BE32" s="395"/>
    </row>
    <row r="33" spans="1:57" s="3" customFormat="1" ht="14.4" hidden="1" customHeight="1">
      <c r="B33" s="43"/>
      <c r="C33" s="44"/>
      <c r="D33" s="44"/>
      <c r="E33" s="44"/>
      <c r="F33" s="32" t="s">
        <v>51</v>
      </c>
      <c r="G33" s="44"/>
      <c r="H33" s="44"/>
      <c r="I33" s="44"/>
      <c r="J33" s="44"/>
      <c r="K33" s="44"/>
      <c r="L33" s="407">
        <v>0</v>
      </c>
      <c r="M33" s="406"/>
      <c r="N33" s="406"/>
      <c r="O33" s="406"/>
      <c r="P33" s="406"/>
      <c r="Q33" s="44"/>
      <c r="R33" s="44"/>
      <c r="S33" s="44"/>
      <c r="T33" s="44"/>
      <c r="U33" s="44"/>
      <c r="V33" s="44"/>
      <c r="W33" s="405">
        <f>ROUND(BD54, 2)</f>
        <v>0</v>
      </c>
      <c r="X33" s="406"/>
      <c r="Y33" s="406"/>
      <c r="Z33" s="406"/>
      <c r="AA33" s="406"/>
      <c r="AB33" s="406"/>
      <c r="AC33" s="406"/>
      <c r="AD33" s="406"/>
      <c r="AE33" s="406"/>
      <c r="AF33" s="44"/>
      <c r="AG33" s="44"/>
      <c r="AH33" s="44"/>
      <c r="AI33" s="44"/>
      <c r="AJ33" s="44"/>
      <c r="AK33" s="405">
        <v>0</v>
      </c>
      <c r="AL33" s="406"/>
      <c r="AM33" s="406"/>
      <c r="AN33" s="406"/>
      <c r="AO33" s="406"/>
      <c r="AP33" s="44"/>
      <c r="AQ33" s="44"/>
      <c r="AR33" s="45"/>
    </row>
    <row r="34" spans="1:57" s="2" customFormat="1" ht="6.9" customHeight="1">
      <c r="A34" s="37"/>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42"/>
      <c r="BE34" s="37"/>
    </row>
    <row r="35" spans="1:57" s="2" customFormat="1" ht="25.95" customHeight="1">
      <c r="A35" s="37"/>
      <c r="B35" s="38"/>
      <c r="C35" s="46"/>
      <c r="D35" s="47" t="s">
        <v>52</v>
      </c>
      <c r="E35" s="48"/>
      <c r="F35" s="48"/>
      <c r="G35" s="48"/>
      <c r="H35" s="48"/>
      <c r="I35" s="48"/>
      <c r="J35" s="48"/>
      <c r="K35" s="48"/>
      <c r="L35" s="48"/>
      <c r="M35" s="48"/>
      <c r="N35" s="48"/>
      <c r="O35" s="48"/>
      <c r="P35" s="48"/>
      <c r="Q35" s="48"/>
      <c r="R35" s="48"/>
      <c r="S35" s="48"/>
      <c r="T35" s="49" t="s">
        <v>53</v>
      </c>
      <c r="U35" s="48"/>
      <c r="V35" s="48"/>
      <c r="W35" s="48"/>
      <c r="X35" s="411" t="s">
        <v>54</v>
      </c>
      <c r="Y35" s="409"/>
      <c r="Z35" s="409"/>
      <c r="AA35" s="409"/>
      <c r="AB35" s="409"/>
      <c r="AC35" s="48"/>
      <c r="AD35" s="48"/>
      <c r="AE35" s="48"/>
      <c r="AF35" s="48"/>
      <c r="AG35" s="48"/>
      <c r="AH35" s="48"/>
      <c r="AI35" s="48"/>
      <c r="AJ35" s="48"/>
      <c r="AK35" s="408">
        <f>SUM(AK26:AK33)</f>
        <v>0</v>
      </c>
      <c r="AL35" s="409"/>
      <c r="AM35" s="409"/>
      <c r="AN35" s="409"/>
      <c r="AO35" s="410"/>
      <c r="AP35" s="46"/>
      <c r="AQ35" s="46"/>
      <c r="AR35" s="42"/>
      <c r="BE35" s="37"/>
    </row>
    <row r="36" spans="1:57" s="2" customFormat="1" ht="6.9" customHeight="1">
      <c r="A36" s="37"/>
      <c r="B36" s="3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42"/>
      <c r="BE36" s="37"/>
    </row>
    <row r="37" spans="1:57" s="2" customFormat="1" ht="6.9" customHeight="1">
      <c r="A37" s="3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42"/>
      <c r="BE37" s="37"/>
    </row>
    <row r="41" spans="1:57" s="2" customFormat="1" ht="6.9" customHeight="1">
      <c r="A41" s="37"/>
      <c r="B41" s="52"/>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42"/>
      <c r="BE41" s="37"/>
    </row>
    <row r="42" spans="1:57" s="2" customFormat="1" ht="24.9" customHeight="1">
      <c r="A42" s="37"/>
      <c r="B42" s="38"/>
      <c r="C42" s="26" t="s">
        <v>55</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42"/>
      <c r="BE42" s="37"/>
    </row>
    <row r="43" spans="1:57" s="2" customFormat="1" ht="6.9" customHeight="1">
      <c r="A43" s="37"/>
      <c r="B43" s="38"/>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42"/>
      <c r="BE43" s="37"/>
    </row>
    <row r="44" spans="1:57" s="4" customFormat="1" ht="12" customHeight="1">
      <c r="B44" s="54"/>
      <c r="C44" s="32" t="s">
        <v>13</v>
      </c>
      <c r="D44" s="55"/>
      <c r="E44" s="55"/>
      <c r="F44" s="55"/>
      <c r="G44" s="55"/>
      <c r="H44" s="55"/>
      <c r="I44" s="55"/>
      <c r="J44" s="55"/>
      <c r="K44" s="55"/>
      <c r="L44" s="55" t="str">
        <f>K5</f>
        <v>2025/041</v>
      </c>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6"/>
    </row>
    <row r="45" spans="1:57" s="5" customFormat="1" ht="36.9" customHeight="1">
      <c r="B45" s="57"/>
      <c r="C45" s="58" t="s">
        <v>16</v>
      </c>
      <c r="D45" s="59"/>
      <c r="E45" s="59"/>
      <c r="F45" s="59"/>
      <c r="G45" s="59"/>
      <c r="H45" s="59"/>
      <c r="I45" s="59"/>
      <c r="J45" s="59"/>
      <c r="K45" s="59"/>
      <c r="L45" s="376" t="str">
        <f>K6</f>
        <v>Lovosice - startovací bydlení</v>
      </c>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59"/>
      <c r="AQ45" s="59"/>
      <c r="AR45" s="60"/>
    </row>
    <row r="46" spans="1:57" s="2" customFormat="1" ht="6.9" customHeight="1">
      <c r="A46" s="37"/>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42"/>
      <c r="BE46" s="37"/>
    </row>
    <row r="47" spans="1:57" s="2" customFormat="1" ht="12" customHeight="1">
      <c r="A47" s="37"/>
      <c r="B47" s="38"/>
      <c r="C47" s="32" t="s">
        <v>21</v>
      </c>
      <c r="D47" s="39"/>
      <c r="E47" s="39"/>
      <c r="F47" s="39"/>
      <c r="G47" s="39"/>
      <c r="H47" s="39"/>
      <c r="I47" s="39"/>
      <c r="J47" s="39"/>
      <c r="K47" s="39"/>
      <c r="L47" s="61" t="str">
        <f>IF(K8="","",K8)</f>
        <v>Nádražní ulice č.p.805, 410 30, Lovosice</v>
      </c>
      <c r="M47" s="39"/>
      <c r="N47" s="39"/>
      <c r="O47" s="39"/>
      <c r="P47" s="39"/>
      <c r="Q47" s="39"/>
      <c r="R47" s="39"/>
      <c r="S47" s="39"/>
      <c r="T47" s="39"/>
      <c r="U47" s="39"/>
      <c r="V47" s="39"/>
      <c r="W47" s="39"/>
      <c r="X47" s="39"/>
      <c r="Y47" s="39"/>
      <c r="Z47" s="39"/>
      <c r="AA47" s="39"/>
      <c r="AB47" s="39"/>
      <c r="AC47" s="39"/>
      <c r="AD47" s="39"/>
      <c r="AE47" s="39"/>
      <c r="AF47" s="39"/>
      <c r="AG47" s="39"/>
      <c r="AH47" s="39"/>
      <c r="AI47" s="32" t="s">
        <v>23</v>
      </c>
      <c r="AJ47" s="39"/>
      <c r="AK47" s="39"/>
      <c r="AL47" s="39"/>
      <c r="AM47" s="381" t="str">
        <f>IF(AN8= "","",AN8)</f>
        <v>23. 4. 2025</v>
      </c>
      <c r="AN47" s="381"/>
      <c r="AO47" s="39"/>
      <c r="AP47" s="39"/>
      <c r="AQ47" s="39"/>
      <c r="AR47" s="42"/>
      <c r="BE47" s="37"/>
    </row>
    <row r="48" spans="1:57" s="2" customFormat="1" ht="6.9" customHeight="1">
      <c r="A48" s="37"/>
      <c r="B48" s="38"/>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42"/>
      <c r="BE48" s="37"/>
    </row>
    <row r="49" spans="1:91" s="2" customFormat="1" ht="15.15" customHeight="1">
      <c r="A49" s="37"/>
      <c r="B49" s="38"/>
      <c r="C49" s="32" t="s">
        <v>25</v>
      </c>
      <c r="D49" s="39"/>
      <c r="E49" s="39"/>
      <c r="F49" s="39"/>
      <c r="G49" s="39"/>
      <c r="H49" s="39"/>
      <c r="I49" s="39"/>
      <c r="J49" s="39"/>
      <c r="K49" s="39"/>
      <c r="L49" s="55" t="str">
        <f>IF(E11= "","",E11)</f>
        <v>Město Lovosice</v>
      </c>
      <c r="M49" s="39"/>
      <c r="N49" s="39"/>
      <c r="O49" s="39"/>
      <c r="P49" s="39"/>
      <c r="Q49" s="39"/>
      <c r="R49" s="39"/>
      <c r="S49" s="39"/>
      <c r="T49" s="39"/>
      <c r="U49" s="39"/>
      <c r="V49" s="39"/>
      <c r="W49" s="39"/>
      <c r="X49" s="39"/>
      <c r="Y49" s="39"/>
      <c r="Z49" s="39"/>
      <c r="AA49" s="39"/>
      <c r="AB49" s="39"/>
      <c r="AC49" s="39"/>
      <c r="AD49" s="39"/>
      <c r="AE49" s="39"/>
      <c r="AF49" s="39"/>
      <c r="AG49" s="39"/>
      <c r="AH49" s="39"/>
      <c r="AI49" s="32" t="s">
        <v>33</v>
      </c>
      <c r="AJ49" s="39"/>
      <c r="AK49" s="39"/>
      <c r="AL49" s="39"/>
      <c r="AM49" s="382" t="str">
        <f>IF(E17="","",E17)</f>
        <v>APREA s.r.o.</v>
      </c>
      <c r="AN49" s="383"/>
      <c r="AO49" s="383"/>
      <c r="AP49" s="383"/>
      <c r="AQ49" s="39"/>
      <c r="AR49" s="42"/>
      <c r="AS49" s="384" t="s">
        <v>56</v>
      </c>
      <c r="AT49" s="385"/>
      <c r="AU49" s="63"/>
      <c r="AV49" s="63"/>
      <c r="AW49" s="63"/>
      <c r="AX49" s="63"/>
      <c r="AY49" s="63"/>
      <c r="AZ49" s="63"/>
      <c r="BA49" s="63"/>
      <c r="BB49" s="63"/>
      <c r="BC49" s="63"/>
      <c r="BD49" s="64"/>
      <c r="BE49" s="37"/>
    </row>
    <row r="50" spans="1:91" s="2" customFormat="1" ht="15.15" customHeight="1">
      <c r="A50" s="37"/>
      <c r="B50" s="38"/>
      <c r="C50" s="32" t="s">
        <v>31</v>
      </c>
      <c r="D50" s="39"/>
      <c r="E50" s="39"/>
      <c r="F50" s="39"/>
      <c r="G50" s="39"/>
      <c r="H50" s="39"/>
      <c r="I50" s="39"/>
      <c r="J50" s="39"/>
      <c r="K50" s="39"/>
      <c r="L50" s="55" t="str">
        <f>IF(E14= "Vyplň údaj","",E14)</f>
        <v/>
      </c>
      <c r="M50" s="39"/>
      <c r="N50" s="39"/>
      <c r="O50" s="39"/>
      <c r="P50" s="39"/>
      <c r="Q50" s="39"/>
      <c r="R50" s="39"/>
      <c r="S50" s="39"/>
      <c r="T50" s="39"/>
      <c r="U50" s="39"/>
      <c r="V50" s="39"/>
      <c r="W50" s="39"/>
      <c r="X50" s="39"/>
      <c r="Y50" s="39"/>
      <c r="Z50" s="39"/>
      <c r="AA50" s="39"/>
      <c r="AB50" s="39"/>
      <c r="AC50" s="39"/>
      <c r="AD50" s="39"/>
      <c r="AE50" s="39"/>
      <c r="AF50" s="39"/>
      <c r="AG50" s="39"/>
      <c r="AH50" s="39"/>
      <c r="AI50" s="32" t="s">
        <v>38</v>
      </c>
      <c r="AJ50" s="39"/>
      <c r="AK50" s="39"/>
      <c r="AL50" s="39"/>
      <c r="AM50" s="382" t="str">
        <f>IF(E20="","",E20)</f>
        <v>Kateřina Bačová</v>
      </c>
      <c r="AN50" s="383"/>
      <c r="AO50" s="383"/>
      <c r="AP50" s="383"/>
      <c r="AQ50" s="39"/>
      <c r="AR50" s="42"/>
      <c r="AS50" s="386"/>
      <c r="AT50" s="387"/>
      <c r="AU50" s="65"/>
      <c r="AV50" s="65"/>
      <c r="AW50" s="65"/>
      <c r="AX50" s="65"/>
      <c r="AY50" s="65"/>
      <c r="AZ50" s="65"/>
      <c r="BA50" s="65"/>
      <c r="BB50" s="65"/>
      <c r="BC50" s="65"/>
      <c r="BD50" s="66"/>
      <c r="BE50" s="37"/>
    </row>
    <row r="51" spans="1:91" s="2" customFormat="1" ht="10.8" customHeight="1">
      <c r="A51" s="37"/>
      <c r="B51" s="38"/>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42"/>
      <c r="AS51" s="388"/>
      <c r="AT51" s="389"/>
      <c r="AU51" s="67"/>
      <c r="AV51" s="67"/>
      <c r="AW51" s="67"/>
      <c r="AX51" s="67"/>
      <c r="AY51" s="67"/>
      <c r="AZ51" s="67"/>
      <c r="BA51" s="67"/>
      <c r="BB51" s="67"/>
      <c r="BC51" s="67"/>
      <c r="BD51" s="68"/>
      <c r="BE51" s="37"/>
    </row>
    <row r="52" spans="1:91" s="2" customFormat="1" ht="29.25" customHeight="1">
      <c r="A52" s="37"/>
      <c r="B52" s="38"/>
      <c r="C52" s="378" t="s">
        <v>57</v>
      </c>
      <c r="D52" s="379"/>
      <c r="E52" s="379"/>
      <c r="F52" s="379"/>
      <c r="G52" s="379"/>
      <c r="H52" s="69"/>
      <c r="I52" s="380" t="s">
        <v>58</v>
      </c>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90" t="s">
        <v>59</v>
      </c>
      <c r="AH52" s="379"/>
      <c r="AI52" s="379"/>
      <c r="AJ52" s="379"/>
      <c r="AK52" s="379"/>
      <c r="AL52" s="379"/>
      <c r="AM52" s="379"/>
      <c r="AN52" s="380" t="s">
        <v>60</v>
      </c>
      <c r="AO52" s="379"/>
      <c r="AP52" s="379"/>
      <c r="AQ52" s="70" t="s">
        <v>61</v>
      </c>
      <c r="AR52" s="42"/>
      <c r="AS52" s="71" t="s">
        <v>62</v>
      </c>
      <c r="AT52" s="72" t="s">
        <v>63</v>
      </c>
      <c r="AU52" s="72" t="s">
        <v>64</v>
      </c>
      <c r="AV52" s="72" t="s">
        <v>65</v>
      </c>
      <c r="AW52" s="72" t="s">
        <v>66</v>
      </c>
      <c r="AX52" s="72" t="s">
        <v>67</v>
      </c>
      <c r="AY52" s="72" t="s">
        <v>68</v>
      </c>
      <c r="AZ52" s="72" t="s">
        <v>69</v>
      </c>
      <c r="BA52" s="72" t="s">
        <v>70</v>
      </c>
      <c r="BB52" s="72" t="s">
        <v>71</v>
      </c>
      <c r="BC52" s="72" t="s">
        <v>72</v>
      </c>
      <c r="BD52" s="73" t="s">
        <v>73</v>
      </c>
      <c r="BE52" s="37"/>
    </row>
    <row r="53" spans="1:91" s="2" customFormat="1" ht="10.8" customHeight="1">
      <c r="A53" s="37"/>
      <c r="B53" s="38"/>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42"/>
      <c r="AS53" s="74"/>
      <c r="AT53" s="75"/>
      <c r="AU53" s="75"/>
      <c r="AV53" s="75"/>
      <c r="AW53" s="75"/>
      <c r="AX53" s="75"/>
      <c r="AY53" s="75"/>
      <c r="AZ53" s="75"/>
      <c r="BA53" s="75"/>
      <c r="BB53" s="75"/>
      <c r="BC53" s="75"/>
      <c r="BD53" s="76"/>
      <c r="BE53" s="37"/>
    </row>
    <row r="54" spans="1:91" s="6" customFormat="1" ht="32.4" customHeight="1">
      <c r="B54" s="77"/>
      <c r="C54" s="78" t="s">
        <v>74</v>
      </c>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391">
        <f>ROUND(AG55+AG70,2)</f>
        <v>0</v>
      </c>
      <c r="AH54" s="391"/>
      <c r="AI54" s="391"/>
      <c r="AJ54" s="391"/>
      <c r="AK54" s="391"/>
      <c r="AL54" s="391"/>
      <c r="AM54" s="391"/>
      <c r="AN54" s="392">
        <f t="shared" ref="AN54:AN79" si="0">SUM(AG54,AT54)</f>
        <v>0</v>
      </c>
      <c r="AO54" s="392"/>
      <c r="AP54" s="392"/>
      <c r="AQ54" s="81" t="s">
        <v>19</v>
      </c>
      <c r="AR54" s="82"/>
      <c r="AS54" s="83">
        <f>ROUND(AS55+AS70,2)</f>
        <v>0</v>
      </c>
      <c r="AT54" s="84">
        <f t="shared" ref="AT54:AT79" si="1">ROUND(SUM(AV54:AW54),2)</f>
        <v>0</v>
      </c>
      <c r="AU54" s="85">
        <f>ROUND(AU55+AU70,5)</f>
        <v>0</v>
      </c>
      <c r="AV54" s="84">
        <f>ROUND(AZ54*L29,2)</f>
        <v>0</v>
      </c>
      <c r="AW54" s="84">
        <f>ROUND(BA54*L30,2)</f>
        <v>0</v>
      </c>
      <c r="AX54" s="84">
        <f>ROUND(BB54*L29,2)</f>
        <v>0</v>
      </c>
      <c r="AY54" s="84">
        <f>ROUND(BC54*L30,2)</f>
        <v>0</v>
      </c>
      <c r="AZ54" s="84">
        <f>ROUND(AZ55+AZ70,2)</f>
        <v>0</v>
      </c>
      <c r="BA54" s="84">
        <f>ROUND(BA55+BA70,2)</f>
        <v>0</v>
      </c>
      <c r="BB54" s="84">
        <f>ROUND(BB55+BB70,2)</f>
        <v>0</v>
      </c>
      <c r="BC54" s="84">
        <f>ROUND(BC55+BC70,2)</f>
        <v>0</v>
      </c>
      <c r="BD54" s="86">
        <f>ROUND(BD55+BD70,2)</f>
        <v>0</v>
      </c>
      <c r="BS54" s="87" t="s">
        <v>75</v>
      </c>
      <c r="BT54" s="87" t="s">
        <v>76</v>
      </c>
      <c r="BU54" s="88" t="s">
        <v>77</v>
      </c>
      <c r="BV54" s="87" t="s">
        <v>78</v>
      </c>
      <c r="BW54" s="87" t="s">
        <v>5</v>
      </c>
      <c r="BX54" s="87" t="s">
        <v>79</v>
      </c>
      <c r="CL54" s="87" t="s">
        <v>19</v>
      </c>
    </row>
    <row r="55" spans="1:91" s="7" customFormat="1" ht="16.5" customHeight="1">
      <c r="B55" s="89"/>
      <c r="C55" s="90"/>
      <c r="D55" s="369" t="s">
        <v>80</v>
      </c>
      <c r="E55" s="369"/>
      <c r="F55" s="369"/>
      <c r="G55" s="369"/>
      <c r="H55" s="369"/>
      <c r="I55" s="91"/>
      <c r="J55" s="369" t="s">
        <v>81</v>
      </c>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73">
        <f>ROUND(AG56+AG62,2)</f>
        <v>0</v>
      </c>
      <c r="AH55" s="374"/>
      <c r="AI55" s="374"/>
      <c r="AJ55" s="374"/>
      <c r="AK55" s="374"/>
      <c r="AL55" s="374"/>
      <c r="AM55" s="374"/>
      <c r="AN55" s="375">
        <f t="shared" si="0"/>
        <v>0</v>
      </c>
      <c r="AO55" s="374"/>
      <c r="AP55" s="374"/>
      <c r="AQ55" s="92" t="s">
        <v>82</v>
      </c>
      <c r="AR55" s="93"/>
      <c r="AS55" s="94">
        <f>ROUND(AS56+AS62,2)</f>
        <v>0</v>
      </c>
      <c r="AT55" s="95">
        <f t="shared" si="1"/>
        <v>0</v>
      </c>
      <c r="AU55" s="96">
        <f>ROUND(AU56+AU62,5)</f>
        <v>0</v>
      </c>
      <c r="AV55" s="95">
        <f>ROUND(AZ55*L29,2)</f>
        <v>0</v>
      </c>
      <c r="AW55" s="95">
        <f>ROUND(BA55*L30,2)</f>
        <v>0</v>
      </c>
      <c r="AX55" s="95">
        <f>ROUND(BB55*L29,2)</f>
        <v>0</v>
      </c>
      <c r="AY55" s="95">
        <f>ROUND(BC55*L30,2)</f>
        <v>0</v>
      </c>
      <c r="AZ55" s="95">
        <f>ROUND(AZ56+AZ62,2)</f>
        <v>0</v>
      </c>
      <c r="BA55" s="95">
        <f>ROUND(BA56+BA62,2)</f>
        <v>0</v>
      </c>
      <c r="BB55" s="95">
        <f>ROUND(BB56+BB62,2)</f>
        <v>0</v>
      </c>
      <c r="BC55" s="95">
        <f>ROUND(BC56+BC62,2)</f>
        <v>0</v>
      </c>
      <c r="BD55" s="97">
        <f>ROUND(BD56+BD62,2)</f>
        <v>0</v>
      </c>
      <c r="BS55" s="98" t="s">
        <v>75</v>
      </c>
      <c r="BT55" s="98" t="s">
        <v>83</v>
      </c>
      <c r="BU55" s="98" t="s">
        <v>77</v>
      </c>
      <c r="BV55" s="98" t="s">
        <v>78</v>
      </c>
      <c r="BW55" s="98" t="s">
        <v>84</v>
      </c>
      <c r="BX55" s="98" t="s">
        <v>5</v>
      </c>
      <c r="CL55" s="98" t="s">
        <v>19</v>
      </c>
      <c r="CM55" s="98" t="s">
        <v>83</v>
      </c>
    </row>
    <row r="56" spans="1:91" s="4" customFormat="1" ht="23.25" customHeight="1">
      <c r="B56" s="54"/>
      <c r="C56" s="99"/>
      <c r="D56" s="99"/>
      <c r="E56" s="368" t="s">
        <v>85</v>
      </c>
      <c r="F56" s="368"/>
      <c r="G56" s="368"/>
      <c r="H56" s="368"/>
      <c r="I56" s="368"/>
      <c r="J56" s="99"/>
      <c r="K56" s="368" t="s">
        <v>86</v>
      </c>
      <c r="L56" s="368"/>
      <c r="M56" s="368"/>
      <c r="N56" s="368"/>
      <c r="O56" s="368"/>
      <c r="P56" s="368"/>
      <c r="Q56" s="368"/>
      <c r="R56" s="368"/>
      <c r="S56" s="368"/>
      <c r="T56" s="368"/>
      <c r="U56" s="368"/>
      <c r="V56" s="368"/>
      <c r="W56" s="368"/>
      <c r="X56" s="368"/>
      <c r="Y56" s="368"/>
      <c r="Z56" s="368"/>
      <c r="AA56" s="368"/>
      <c r="AB56" s="368"/>
      <c r="AC56" s="368"/>
      <c r="AD56" s="368"/>
      <c r="AE56" s="368"/>
      <c r="AF56" s="368"/>
      <c r="AG56" s="372">
        <f>ROUND(SUM(AG57:AG61),2)</f>
        <v>0</v>
      </c>
      <c r="AH56" s="371"/>
      <c r="AI56" s="371"/>
      <c r="AJ56" s="371"/>
      <c r="AK56" s="371"/>
      <c r="AL56" s="371"/>
      <c r="AM56" s="371"/>
      <c r="AN56" s="370">
        <f t="shared" si="0"/>
        <v>0</v>
      </c>
      <c r="AO56" s="371"/>
      <c r="AP56" s="371"/>
      <c r="AQ56" s="100" t="s">
        <v>87</v>
      </c>
      <c r="AR56" s="56"/>
      <c r="AS56" s="101">
        <f>ROUND(SUM(AS57:AS61),2)</f>
        <v>0</v>
      </c>
      <c r="AT56" s="102">
        <f t="shared" si="1"/>
        <v>0</v>
      </c>
      <c r="AU56" s="103">
        <f>ROUND(SUM(AU57:AU61),5)</f>
        <v>0</v>
      </c>
      <c r="AV56" s="102">
        <f>ROUND(AZ56*L29,2)</f>
        <v>0</v>
      </c>
      <c r="AW56" s="102">
        <f>ROUND(BA56*L30,2)</f>
        <v>0</v>
      </c>
      <c r="AX56" s="102">
        <f>ROUND(BB56*L29,2)</f>
        <v>0</v>
      </c>
      <c r="AY56" s="102">
        <f>ROUND(BC56*L30,2)</f>
        <v>0</v>
      </c>
      <c r="AZ56" s="102">
        <f>ROUND(SUM(AZ57:AZ61),2)</f>
        <v>0</v>
      </c>
      <c r="BA56" s="102">
        <f>ROUND(SUM(BA57:BA61),2)</f>
        <v>0</v>
      </c>
      <c r="BB56" s="102">
        <f>ROUND(SUM(BB57:BB61),2)</f>
        <v>0</v>
      </c>
      <c r="BC56" s="102">
        <f>ROUND(SUM(BC57:BC61),2)</f>
        <v>0</v>
      </c>
      <c r="BD56" s="104">
        <f>ROUND(SUM(BD57:BD61),2)</f>
        <v>0</v>
      </c>
      <c r="BS56" s="105" t="s">
        <v>75</v>
      </c>
      <c r="BT56" s="105" t="s">
        <v>88</v>
      </c>
      <c r="BU56" s="105" t="s">
        <v>77</v>
      </c>
      <c r="BV56" s="105" t="s">
        <v>78</v>
      </c>
      <c r="BW56" s="105" t="s">
        <v>89</v>
      </c>
      <c r="BX56" s="105" t="s">
        <v>84</v>
      </c>
      <c r="CL56" s="105" t="s">
        <v>19</v>
      </c>
    </row>
    <row r="57" spans="1:91" s="4" customFormat="1" ht="16.5" customHeight="1">
      <c r="A57" s="106" t="s">
        <v>90</v>
      </c>
      <c r="B57" s="54"/>
      <c r="C57" s="99"/>
      <c r="D57" s="99"/>
      <c r="E57" s="99"/>
      <c r="F57" s="368" t="s">
        <v>85</v>
      </c>
      <c r="G57" s="368"/>
      <c r="H57" s="368"/>
      <c r="I57" s="368"/>
      <c r="J57" s="368"/>
      <c r="K57" s="99"/>
      <c r="L57" s="368" t="s">
        <v>91</v>
      </c>
      <c r="M57" s="368"/>
      <c r="N57" s="368"/>
      <c r="O57" s="368"/>
      <c r="P57" s="368"/>
      <c r="Q57" s="368"/>
      <c r="R57" s="368"/>
      <c r="S57" s="368"/>
      <c r="T57" s="368"/>
      <c r="U57" s="368"/>
      <c r="V57" s="368"/>
      <c r="W57" s="368"/>
      <c r="X57" s="368"/>
      <c r="Y57" s="368"/>
      <c r="Z57" s="368"/>
      <c r="AA57" s="368"/>
      <c r="AB57" s="368"/>
      <c r="AC57" s="368"/>
      <c r="AD57" s="368"/>
      <c r="AE57" s="368"/>
      <c r="AF57" s="368"/>
      <c r="AG57" s="370">
        <f>'01 - Stavební část'!J34</f>
        <v>0</v>
      </c>
      <c r="AH57" s="371"/>
      <c r="AI57" s="371"/>
      <c r="AJ57" s="371"/>
      <c r="AK57" s="371"/>
      <c r="AL57" s="371"/>
      <c r="AM57" s="371"/>
      <c r="AN57" s="370">
        <f t="shared" si="0"/>
        <v>0</v>
      </c>
      <c r="AO57" s="371"/>
      <c r="AP57" s="371"/>
      <c r="AQ57" s="100" t="s">
        <v>87</v>
      </c>
      <c r="AR57" s="56"/>
      <c r="AS57" s="101">
        <v>0</v>
      </c>
      <c r="AT57" s="102">
        <f t="shared" si="1"/>
        <v>0</v>
      </c>
      <c r="AU57" s="103">
        <f>'01 - Stavební část'!P117</f>
        <v>0</v>
      </c>
      <c r="AV57" s="102">
        <f>'01 - Stavební část'!J37</f>
        <v>0</v>
      </c>
      <c r="AW57" s="102">
        <f>'01 - Stavební část'!J38</f>
        <v>0</v>
      </c>
      <c r="AX57" s="102">
        <f>'01 - Stavební část'!J39</f>
        <v>0</v>
      </c>
      <c r="AY57" s="102">
        <f>'01 - Stavební část'!J40</f>
        <v>0</v>
      </c>
      <c r="AZ57" s="102">
        <f>'01 - Stavební část'!F37</f>
        <v>0</v>
      </c>
      <c r="BA57" s="102">
        <f>'01 - Stavební část'!F38</f>
        <v>0</v>
      </c>
      <c r="BB57" s="102">
        <f>'01 - Stavební část'!F39</f>
        <v>0</v>
      </c>
      <c r="BC57" s="102">
        <f>'01 - Stavební část'!F40</f>
        <v>0</v>
      </c>
      <c r="BD57" s="104">
        <f>'01 - Stavební část'!F41</f>
        <v>0</v>
      </c>
      <c r="BT57" s="105" t="s">
        <v>92</v>
      </c>
      <c r="BV57" s="105" t="s">
        <v>78</v>
      </c>
      <c r="BW57" s="105" t="s">
        <v>93</v>
      </c>
      <c r="BX57" s="105" t="s">
        <v>89</v>
      </c>
      <c r="CL57" s="105" t="s">
        <v>19</v>
      </c>
    </row>
    <row r="58" spans="1:91" s="4" customFormat="1" ht="16.5" customHeight="1">
      <c r="A58" s="106" t="s">
        <v>90</v>
      </c>
      <c r="B58" s="54"/>
      <c r="C58" s="99"/>
      <c r="D58" s="99"/>
      <c r="E58" s="99"/>
      <c r="F58" s="368" t="s">
        <v>94</v>
      </c>
      <c r="G58" s="368"/>
      <c r="H58" s="368"/>
      <c r="I58" s="368"/>
      <c r="J58" s="368"/>
      <c r="K58" s="99"/>
      <c r="L58" s="368" t="s">
        <v>95</v>
      </c>
      <c r="M58" s="368"/>
      <c r="N58" s="368"/>
      <c r="O58" s="368"/>
      <c r="P58" s="368"/>
      <c r="Q58" s="368"/>
      <c r="R58" s="368"/>
      <c r="S58" s="368"/>
      <c r="T58" s="368"/>
      <c r="U58" s="368"/>
      <c r="V58" s="368"/>
      <c r="W58" s="368"/>
      <c r="X58" s="368"/>
      <c r="Y58" s="368"/>
      <c r="Z58" s="368"/>
      <c r="AA58" s="368"/>
      <c r="AB58" s="368"/>
      <c r="AC58" s="368"/>
      <c r="AD58" s="368"/>
      <c r="AE58" s="368"/>
      <c r="AF58" s="368"/>
      <c r="AG58" s="370">
        <f>'02 - Elektroistalace - byty'!J34</f>
        <v>0</v>
      </c>
      <c r="AH58" s="371"/>
      <c r="AI58" s="371"/>
      <c r="AJ58" s="371"/>
      <c r="AK58" s="371"/>
      <c r="AL58" s="371"/>
      <c r="AM58" s="371"/>
      <c r="AN58" s="370">
        <f t="shared" si="0"/>
        <v>0</v>
      </c>
      <c r="AO58" s="371"/>
      <c r="AP58" s="371"/>
      <c r="AQ58" s="100" t="s">
        <v>87</v>
      </c>
      <c r="AR58" s="56"/>
      <c r="AS58" s="101">
        <v>0</v>
      </c>
      <c r="AT58" s="102">
        <f t="shared" si="1"/>
        <v>0</v>
      </c>
      <c r="AU58" s="103">
        <f>'02 - Elektroistalace - byty'!P105</f>
        <v>0</v>
      </c>
      <c r="AV58" s="102">
        <f>'02 - Elektroistalace - byty'!J37</f>
        <v>0</v>
      </c>
      <c r="AW58" s="102">
        <f>'02 - Elektroistalace - byty'!J38</f>
        <v>0</v>
      </c>
      <c r="AX58" s="102">
        <f>'02 - Elektroistalace - byty'!J39</f>
        <v>0</v>
      </c>
      <c r="AY58" s="102">
        <f>'02 - Elektroistalace - byty'!J40</f>
        <v>0</v>
      </c>
      <c r="AZ58" s="102">
        <f>'02 - Elektroistalace - byty'!F37</f>
        <v>0</v>
      </c>
      <c r="BA58" s="102">
        <f>'02 - Elektroistalace - byty'!F38</f>
        <v>0</v>
      </c>
      <c r="BB58" s="102">
        <f>'02 - Elektroistalace - byty'!F39</f>
        <v>0</v>
      </c>
      <c r="BC58" s="102">
        <f>'02 - Elektroistalace - byty'!F40</f>
        <v>0</v>
      </c>
      <c r="BD58" s="104">
        <f>'02 - Elektroistalace - byty'!F41</f>
        <v>0</v>
      </c>
      <c r="BT58" s="105" t="s">
        <v>92</v>
      </c>
      <c r="BV58" s="105" t="s">
        <v>78</v>
      </c>
      <c r="BW58" s="105" t="s">
        <v>96</v>
      </c>
      <c r="BX58" s="105" t="s">
        <v>89</v>
      </c>
      <c r="CL58" s="105" t="s">
        <v>19</v>
      </c>
    </row>
    <row r="59" spans="1:91" s="4" customFormat="1" ht="16.5" customHeight="1">
      <c r="A59" s="106" t="s">
        <v>90</v>
      </c>
      <c r="B59" s="54"/>
      <c r="C59" s="99"/>
      <c r="D59" s="99"/>
      <c r="E59" s="99"/>
      <c r="F59" s="368" t="s">
        <v>97</v>
      </c>
      <c r="G59" s="368"/>
      <c r="H59" s="368"/>
      <c r="I59" s="368"/>
      <c r="J59" s="368"/>
      <c r="K59" s="99"/>
      <c r="L59" s="368" t="s">
        <v>98</v>
      </c>
      <c r="M59" s="368"/>
      <c r="N59" s="368"/>
      <c r="O59" s="368"/>
      <c r="P59" s="368"/>
      <c r="Q59" s="368"/>
      <c r="R59" s="368"/>
      <c r="S59" s="368"/>
      <c r="T59" s="368"/>
      <c r="U59" s="368"/>
      <c r="V59" s="368"/>
      <c r="W59" s="368"/>
      <c r="X59" s="368"/>
      <c r="Y59" s="368"/>
      <c r="Z59" s="368"/>
      <c r="AA59" s="368"/>
      <c r="AB59" s="368"/>
      <c r="AC59" s="368"/>
      <c r="AD59" s="368"/>
      <c r="AE59" s="368"/>
      <c r="AF59" s="368"/>
      <c r="AG59" s="370">
        <f>'03 - Vytápění'!J34</f>
        <v>0</v>
      </c>
      <c r="AH59" s="371"/>
      <c r="AI59" s="371"/>
      <c r="AJ59" s="371"/>
      <c r="AK59" s="371"/>
      <c r="AL59" s="371"/>
      <c r="AM59" s="371"/>
      <c r="AN59" s="370">
        <f t="shared" si="0"/>
        <v>0</v>
      </c>
      <c r="AO59" s="371"/>
      <c r="AP59" s="371"/>
      <c r="AQ59" s="100" t="s">
        <v>87</v>
      </c>
      <c r="AR59" s="56"/>
      <c r="AS59" s="101">
        <v>0</v>
      </c>
      <c r="AT59" s="102">
        <f t="shared" si="1"/>
        <v>0</v>
      </c>
      <c r="AU59" s="103">
        <f>'03 - Vytápění'!P99</f>
        <v>0</v>
      </c>
      <c r="AV59" s="102">
        <f>'03 - Vytápění'!J37</f>
        <v>0</v>
      </c>
      <c r="AW59" s="102">
        <f>'03 - Vytápění'!J38</f>
        <v>0</v>
      </c>
      <c r="AX59" s="102">
        <f>'03 - Vytápění'!J39</f>
        <v>0</v>
      </c>
      <c r="AY59" s="102">
        <f>'03 - Vytápění'!J40</f>
        <v>0</v>
      </c>
      <c r="AZ59" s="102">
        <f>'03 - Vytápění'!F37</f>
        <v>0</v>
      </c>
      <c r="BA59" s="102">
        <f>'03 - Vytápění'!F38</f>
        <v>0</v>
      </c>
      <c r="BB59" s="102">
        <f>'03 - Vytápění'!F39</f>
        <v>0</v>
      </c>
      <c r="BC59" s="102">
        <f>'03 - Vytápění'!F40</f>
        <v>0</v>
      </c>
      <c r="BD59" s="104">
        <f>'03 - Vytápění'!F41</f>
        <v>0</v>
      </c>
      <c r="BT59" s="105" t="s">
        <v>92</v>
      </c>
      <c r="BV59" s="105" t="s">
        <v>78</v>
      </c>
      <c r="BW59" s="105" t="s">
        <v>99</v>
      </c>
      <c r="BX59" s="105" t="s">
        <v>89</v>
      </c>
      <c r="CL59" s="105" t="s">
        <v>19</v>
      </c>
    </row>
    <row r="60" spans="1:91" s="4" customFormat="1" ht="16.5" customHeight="1">
      <c r="A60" s="106" t="s">
        <v>90</v>
      </c>
      <c r="B60" s="54"/>
      <c r="C60" s="99"/>
      <c r="D60" s="99"/>
      <c r="E60" s="99"/>
      <c r="F60" s="368" t="s">
        <v>100</v>
      </c>
      <c r="G60" s="368"/>
      <c r="H60" s="368"/>
      <c r="I60" s="368"/>
      <c r="J60" s="368"/>
      <c r="K60" s="99"/>
      <c r="L60" s="368" t="s">
        <v>101</v>
      </c>
      <c r="M60" s="368"/>
      <c r="N60" s="368"/>
      <c r="O60" s="368"/>
      <c r="P60" s="368"/>
      <c r="Q60" s="368"/>
      <c r="R60" s="368"/>
      <c r="S60" s="368"/>
      <c r="T60" s="368"/>
      <c r="U60" s="368"/>
      <c r="V60" s="368"/>
      <c r="W60" s="368"/>
      <c r="X60" s="368"/>
      <c r="Y60" s="368"/>
      <c r="Z60" s="368"/>
      <c r="AA60" s="368"/>
      <c r="AB60" s="368"/>
      <c r="AC60" s="368"/>
      <c r="AD60" s="368"/>
      <c r="AE60" s="368"/>
      <c r="AF60" s="368"/>
      <c r="AG60" s="370">
        <f>'04 - Zdravotechnika'!J34</f>
        <v>0</v>
      </c>
      <c r="AH60" s="371"/>
      <c r="AI60" s="371"/>
      <c r="AJ60" s="371"/>
      <c r="AK60" s="371"/>
      <c r="AL60" s="371"/>
      <c r="AM60" s="371"/>
      <c r="AN60" s="370">
        <f t="shared" si="0"/>
        <v>0</v>
      </c>
      <c r="AO60" s="371"/>
      <c r="AP60" s="371"/>
      <c r="AQ60" s="100" t="s">
        <v>87</v>
      </c>
      <c r="AR60" s="56"/>
      <c r="AS60" s="101">
        <v>0</v>
      </c>
      <c r="AT60" s="102">
        <f t="shared" si="1"/>
        <v>0</v>
      </c>
      <c r="AU60" s="103">
        <f>'04 - Zdravotechnika'!P99</f>
        <v>0</v>
      </c>
      <c r="AV60" s="102">
        <f>'04 - Zdravotechnika'!J37</f>
        <v>0</v>
      </c>
      <c r="AW60" s="102">
        <f>'04 - Zdravotechnika'!J38</f>
        <v>0</v>
      </c>
      <c r="AX60" s="102">
        <f>'04 - Zdravotechnika'!J39</f>
        <v>0</v>
      </c>
      <c r="AY60" s="102">
        <f>'04 - Zdravotechnika'!J40</f>
        <v>0</v>
      </c>
      <c r="AZ60" s="102">
        <f>'04 - Zdravotechnika'!F37</f>
        <v>0</v>
      </c>
      <c r="BA60" s="102">
        <f>'04 - Zdravotechnika'!F38</f>
        <v>0</v>
      </c>
      <c r="BB60" s="102">
        <f>'04 - Zdravotechnika'!F39</f>
        <v>0</v>
      </c>
      <c r="BC60" s="102">
        <f>'04 - Zdravotechnika'!F40</f>
        <v>0</v>
      </c>
      <c r="BD60" s="104">
        <f>'04 - Zdravotechnika'!F41</f>
        <v>0</v>
      </c>
      <c r="BT60" s="105" t="s">
        <v>92</v>
      </c>
      <c r="BV60" s="105" t="s">
        <v>78</v>
      </c>
      <c r="BW60" s="105" t="s">
        <v>102</v>
      </c>
      <c r="BX60" s="105" t="s">
        <v>89</v>
      </c>
      <c r="CL60" s="105" t="s">
        <v>19</v>
      </c>
    </row>
    <row r="61" spans="1:91" s="4" customFormat="1" ht="16.5" customHeight="1">
      <c r="A61" s="106" t="s">
        <v>90</v>
      </c>
      <c r="B61" s="54"/>
      <c r="C61" s="99"/>
      <c r="D61" s="99"/>
      <c r="E61" s="99"/>
      <c r="F61" s="368" t="s">
        <v>103</v>
      </c>
      <c r="G61" s="368"/>
      <c r="H61" s="368"/>
      <c r="I61" s="368"/>
      <c r="J61" s="368"/>
      <c r="K61" s="99"/>
      <c r="L61" s="368" t="s">
        <v>104</v>
      </c>
      <c r="M61" s="368"/>
      <c r="N61" s="368"/>
      <c r="O61" s="368"/>
      <c r="P61" s="368"/>
      <c r="Q61" s="368"/>
      <c r="R61" s="368"/>
      <c r="S61" s="368"/>
      <c r="T61" s="368"/>
      <c r="U61" s="368"/>
      <c r="V61" s="368"/>
      <c r="W61" s="368"/>
      <c r="X61" s="368"/>
      <c r="Y61" s="368"/>
      <c r="Z61" s="368"/>
      <c r="AA61" s="368"/>
      <c r="AB61" s="368"/>
      <c r="AC61" s="368"/>
      <c r="AD61" s="368"/>
      <c r="AE61" s="368"/>
      <c r="AF61" s="368"/>
      <c r="AG61" s="370">
        <f>'05 - Vzduchotechnika a kl...'!J34</f>
        <v>0</v>
      </c>
      <c r="AH61" s="371"/>
      <c r="AI61" s="371"/>
      <c r="AJ61" s="371"/>
      <c r="AK61" s="371"/>
      <c r="AL61" s="371"/>
      <c r="AM61" s="371"/>
      <c r="AN61" s="370">
        <f t="shared" si="0"/>
        <v>0</v>
      </c>
      <c r="AO61" s="371"/>
      <c r="AP61" s="371"/>
      <c r="AQ61" s="100" t="s">
        <v>87</v>
      </c>
      <c r="AR61" s="56"/>
      <c r="AS61" s="101">
        <v>0</v>
      </c>
      <c r="AT61" s="102">
        <f t="shared" si="1"/>
        <v>0</v>
      </c>
      <c r="AU61" s="103">
        <f>'05 - Vzduchotechnika a kl...'!P94</f>
        <v>0</v>
      </c>
      <c r="AV61" s="102">
        <f>'05 - Vzduchotechnika a kl...'!J37</f>
        <v>0</v>
      </c>
      <c r="AW61" s="102">
        <f>'05 - Vzduchotechnika a kl...'!J38</f>
        <v>0</v>
      </c>
      <c r="AX61" s="102">
        <f>'05 - Vzduchotechnika a kl...'!J39</f>
        <v>0</v>
      </c>
      <c r="AY61" s="102">
        <f>'05 - Vzduchotechnika a kl...'!J40</f>
        <v>0</v>
      </c>
      <c r="AZ61" s="102">
        <f>'05 - Vzduchotechnika a kl...'!F37</f>
        <v>0</v>
      </c>
      <c r="BA61" s="102">
        <f>'05 - Vzduchotechnika a kl...'!F38</f>
        <v>0</v>
      </c>
      <c r="BB61" s="102">
        <f>'05 - Vzduchotechnika a kl...'!F39</f>
        <v>0</v>
      </c>
      <c r="BC61" s="102">
        <f>'05 - Vzduchotechnika a kl...'!F40</f>
        <v>0</v>
      </c>
      <c r="BD61" s="104">
        <f>'05 - Vzduchotechnika a kl...'!F41</f>
        <v>0</v>
      </c>
      <c r="BT61" s="105" t="s">
        <v>92</v>
      </c>
      <c r="BV61" s="105" t="s">
        <v>78</v>
      </c>
      <c r="BW61" s="105" t="s">
        <v>105</v>
      </c>
      <c r="BX61" s="105" t="s">
        <v>89</v>
      </c>
      <c r="CL61" s="105" t="s">
        <v>19</v>
      </c>
    </row>
    <row r="62" spans="1:91" s="4" customFormat="1" ht="16.5" customHeight="1">
      <c r="B62" s="54"/>
      <c r="C62" s="99"/>
      <c r="D62" s="99"/>
      <c r="E62" s="368" t="s">
        <v>94</v>
      </c>
      <c r="F62" s="368"/>
      <c r="G62" s="368"/>
      <c r="H62" s="368"/>
      <c r="I62" s="368"/>
      <c r="J62" s="99"/>
      <c r="K62" s="368" t="s">
        <v>106</v>
      </c>
      <c r="L62" s="368"/>
      <c r="M62" s="368"/>
      <c r="N62" s="368"/>
      <c r="O62" s="368"/>
      <c r="P62" s="368"/>
      <c r="Q62" s="368"/>
      <c r="R62" s="368"/>
      <c r="S62" s="368"/>
      <c r="T62" s="368"/>
      <c r="U62" s="368"/>
      <c r="V62" s="368"/>
      <c r="W62" s="368"/>
      <c r="X62" s="368"/>
      <c r="Y62" s="368"/>
      <c r="Z62" s="368"/>
      <c r="AA62" s="368"/>
      <c r="AB62" s="368"/>
      <c r="AC62" s="368"/>
      <c r="AD62" s="368"/>
      <c r="AE62" s="368"/>
      <c r="AF62" s="368"/>
      <c r="AG62" s="372">
        <f>ROUND(SUM(AG63:AG69),2)</f>
        <v>0</v>
      </c>
      <c r="AH62" s="371"/>
      <c r="AI62" s="371"/>
      <c r="AJ62" s="371"/>
      <c r="AK62" s="371"/>
      <c r="AL62" s="371"/>
      <c r="AM62" s="371"/>
      <c r="AN62" s="370">
        <f t="shared" si="0"/>
        <v>0</v>
      </c>
      <c r="AO62" s="371"/>
      <c r="AP62" s="371"/>
      <c r="AQ62" s="100" t="s">
        <v>87</v>
      </c>
      <c r="AR62" s="56"/>
      <c r="AS62" s="101">
        <f>ROUND(SUM(AS63:AS69),2)</f>
        <v>0</v>
      </c>
      <c r="AT62" s="102">
        <f t="shared" si="1"/>
        <v>0</v>
      </c>
      <c r="AU62" s="103">
        <f>ROUND(SUM(AU63:AU69),5)</f>
        <v>0</v>
      </c>
      <c r="AV62" s="102">
        <f>ROUND(AZ62*L29,2)</f>
        <v>0</v>
      </c>
      <c r="AW62" s="102">
        <f>ROUND(BA62*L30,2)</f>
        <v>0</v>
      </c>
      <c r="AX62" s="102">
        <f>ROUND(BB62*L29,2)</f>
        <v>0</v>
      </c>
      <c r="AY62" s="102">
        <f>ROUND(BC62*L30,2)</f>
        <v>0</v>
      </c>
      <c r="AZ62" s="102">
        <f>ROUND(SUM(AZ63:AZ69),2)</f>
        <v>0</v>
      </c>
      <c r="BA62" s="102">
        <f>ROUND(SUM(BA63:BA69),2)</f>
        <v>0</v>
      </c>
      <c r="BB62" s="102">
        <f>ROUND(SUM(BB63:BB69),2)</f>
        <v>0</v>
      </c>
      <c r="BC62" s="102">
        <f>ROUND(SUM(BC63:BC69),2)</f>
        <v>0</v>
      </c>
      <c r="BD62" s="104">
        <f>ROUND(SUM(BD63:BD69),2)</f>
        <v>0</v>
      </c>
      <c r="BS62" s="105" t="s">
        <v>75</v>
      </c>
      <c r="BT62" s="105" t="s">
        <v>88</v>
      </c>
      <c r="BU62" s="105" t="s">
        <v>77</v>
      </c>
      <c r="BV62" s="105" t="s">
        <v>78</v>
      </c>
      <c r="BW62" s="105" t="s">
        <v>107</v>
      </c>
      <c r="BX62" s="105" t="s">
        <v>84</v>
      </c>
      <c r="CL62" s="105" t="s">
        <v>19</v>
      </c>
    </row>
    <row r="63" spans="1:91" s="4" customFormat="1" ht="16.5" customHeight="1">
      <c r="A63" s="106" t="s">
        <v>90</v>
      </c>
      <c r="B63" s="54"/>
      <c r="C63" s="99"/>
      <c r="D63" s="99"/>
      <c r="E63" s="99"/>
      <c r="F63" s="368" t="s">
        <v>85</v>
      </c>
      <c r="G63" s="368"/>
      <c r="H63" s="368"/>
      <c r="I63" s="368"/>
      <c r="J63" s="368"/>
      <c r="K63" s="99"/>
      <c r="L63" s="368" t="s">
        <v>108</v>
      </c>
      <c r="M63" s="368"/>
      <c r="N63" s="368"/>
      <c r="O63" s="368"/>
      <c r="P63" s="368"/>
      <c r="Q63" s="368"/>
      <c r="R63" s="368"/>
      <c r="S63" s="368"/>
      <c r="T63" s="368"/>
      <c r="U63" s="368"/>
      <c r="V63" s="368"/>
      <c r="W63" s="368"/>
      <c r="X63" s="368"/>
      <c r="Y63" s="368"/>
      <c r="Z63" s="368"/>
      <c r="AA63" s="368"/>
      <c r="AB63" s="368"/>
      <c r="AC63" s="368"/>
      <c r="AD63" s="368"/>
      <c r="AE63" s="368"/>
      <c r="AF63" s="368"/>
      <c r="AG63" s="370">
        <f>'01 - Fasáda , okna a balkony'!J34</f>
        <v>0</v>
      </c>
      <c r="AH63" s="371"/>
      <c r="AI63" s="371"/>
      <c r="AJ63" s="371"/>
      <c r="AK63" s="371"/>
      <c r="AL63" s="371"/>
      <c r="AM63" s="371"/>
      <c r="AN63" s="370">
        <f t="shared" si="0"/>
        <v>0</v>
      </c>
      <c r="AO63" s="371"/>
      <c r="AP63" s="371"/>
      <c r="AQ63" s="100" t="s">
        <v>87</v>
      </c>
      <c r="AR63" s="56"/>
      <c r="AS63" s="101">
        <v>0</v>
      </c>
      <c r="AT63" s="102">
        <f t="shared" si="1"/>
        <v>0</v>
      </c>
      <c r="AU63" s="103">
        <f>'01 - Fasáda , okna a balkony'!P109</f>
        <v>0</v>
      </c>
      <c r="AV63" s="102">
        <f>'01 - Fasáda , okna a balkony'!J37</f>
        <v>0</v>
      </c>
      <c r="AW63" s="102">
        <f>'01 - Fasáda , okna a balkony'!J38</f>
        <v>0</v>
      </c>
      <c r="AX63" s="102">
        <f>'01 - Fasáda , okna a balkony'!J39</f>
        <v>0</v>
      </c>
      <c r="AY63" s="102">
        <f>'01 - Fasáda , okna a balkony'!J40</f>
        <v>0</v>
      </c>
      <c r="AZ63" s="102">
        <f>'01 - Fasáda , okna a balkony'!F37</f>
        <v>0</v>
      </c>
      <c r="BA63" s="102">
        <f>'01 - Fasáda , okna a balkony'!F38</f>
        <v>0</v>
      </c>
      <c r="BB63" s="102">
        <f>'01 - Fasáda , okna a balkony'!F39</f>
        <v>0</v>
      </c>
      <c r="BC63" s="102">
        <f>'01 - Fasáda , okna a balkony'!F40</f>
        <v>0</v>
      </c>
      <c r="BD63" s="104">
        <f>'01 - Fasáda , okna a balkony'!F41</f>
        <v>0</v>
      </c>
      <c r="BT63" s="105" t="s">
        <v>92</v>
      </c>
      <c r="BV63" s="105" t="s">
        <v>78</v>
      </c>
      <c r="BW63" s="105" t="s">
        <v>109</v>
      </c>
      <c r="BX63" s="105" t="s">
        <v>107</v>
      </c>
      <c r="CL63" s="105" t="s">
        <v>19</v>
      </c>
    </row>
    <row r="64" spans="1:91" s="4" customFormat="1" ht="16.5" customHeight="1">
      <c r="A64" s="106" t="s">
        <v>90</v>
      </c>
      <c r="B64" s="54"/>
      <c r="C64" s="99"/>
      <c r="D64" s="99"/>
      <c r="E64" s="99"/>
      <c r="F64" s="368" t="s">
        <v>94</v>
      </c>
      <c r="G64" s="368"/>
      <c r="H64" s="368"/>
      <c r="I64" s="368"/>
      <c r="J64" s="368"/>
      <c r="K64" s="99"/>
      <c r="L64" s="368" t="s">
        <v>110</v>
      </c>
      <c r="M64" s="368"/>
      <c r="N64" s="368"/>
      <c r="O64" s="368"/>
      <c r="P64" s="368"/>
      <c r="Q64" s="368"/>
      <c r="R64" s="368"/>
      <c r="S64" s="368"/>
      <c r="T64" s="368"/>
      <c r="U64" s="368"/>
      <c r="V64" s="368"/>
      <c r="W64" s="368"/>
      <c r="X64" s="368"/>
      <c r="Y64" s="368"/>
      <c r="Z64" s="368"/>
      <c r="AA64" s="368"/>
      <c r="AB64" s="368"/>
      <c r="AC64" s="368"/>
      <c r="AD64" s="368"/>
      <c r="AE64" s="368"/>
      <c r="AF64" s="368"/>
      <c r="AG64" s="370">
        <f>'02 - Střecha'!J34</f>
        <v>0</v>
      </c>
      <c r="AH64" s="371"/>
      <c r="AI64" s="371"/>
      <c r="AJ64" s="371"/>
      <c r="AK64" s="371"/>
      <c r="AL64" s="371"/>
      <c r="AM64" s="371"/>
      <c r="AN64" s="370">
        <f t="shared" si="0"/>
        <v>0</v>
      </c>
      <c r="AO64" s="371"/>
      <c r="AP64" s="371"/>
      <c r="AQ64" s="100" t="s">
        <v>87</v>
      </c>
      <c r="AR64" s="56"/>
      <c r="AS64" s="101">
        <v>0</v>
      </c>
      <c r="AT64" s="102">
        <f t="shared" si="1"/>
        <v>0</v>
      </c>
      <c r="AU64" s="103">
        <f>'02 - Střecha'!P105</f>
        <v>0</v>
      </c>
      <c r="AV64" s="102">
        <f>'02 - Střecha'!J37</f>
        <v>0</v>
      </c>
      <c r="AW64" s="102">
        <f>'02 - Střecha'!J38</f>
        <v>0</v>
      </c>
      <c r="AX64" s="102">
        <f>'02 - Střecha'!J39</f>
        <v>0</v>
      </c>
      <c r="AY64" s="102">
        <f>'02 - Střecha'!J40</f>
        <v>0</v>
      </c>
      <c r="AZ64" s="102">
        <f>'02 - Střecha'!F37</f>
        <v>0</v>
      </c>
      <c r="BA64" s="102">
        <f>'02 - Střecha'!F38</f>
        <v>0</v>
      </c>
      <c r="BB64" s="102">
        <f>'02 - Střecha'!F39</f>
        <v>0</v>
      </c>
      <c r="BC64" s="102">
        <f>'02 - Střecha'!F40</f>
        <v>0</v>
      </c>
      <c r="BD64" s="104">
        <f>'02 - Střecha'!F41</f>
        <v>0</v>
      </c>
      <c r="BT64" s="105" t="s">
        <v>92</v>
      </c>
      <c r="BV64" s="105" t="s">
        <v>78</v>
      </c>
      <c r="BW64" s="105" t="s">
        <v>111</v>
      </c>
      <c r="BX64" s="105" t="s">
        <v>107</v>
      </c>
      <c r="CL64" s="105" t="s">
        <v>19</v>
      </c>
    </row>
    <row r="65" spans="1:91" s="4" customFormat="1" ht="16.5" customHeight="1">
      <c r="A65" s="106" t="s">
        <v>90</v>
      </c>
      <c r="B65" s="54"/>
      <c r="C65" s="99"/>
      <c r="D65" s="99"/>
      <c r="E65" s="99"/>
      <c r="F65" s="368" t="s">
        <v>97</v>
      </c>
      <c r="G65" s="368"/>
      <c r="H65" s="368"/>
      <c r="I65" s="368"/>
      <c r="J65" s="368"/>
      <c r="K65" s="99"/>
      <c r="L65" s="368" t="s">
        <v>112</v>
      </c>
      <c r="M65" s="368"/>
      <c r="N65" s="368"/>
      <c r="O65" s="368"/>
      <c r="P65" s="368"/>
      <c r="Q65" s="368"/>
      <c r="R65" s="368"/>
      <c r="S65" s="368"/>
      <c r="T65" s="368"/>
      <c r="U65" s="368"/>
      <c r="V65" s="368"/>
      <c r="W65" s="368"/>
      <c r="X65" s="368"/>
      <c r="Y65" s="368"/>
      <c r="Z65" s="368"/>
      <c r="AA65" s="368"/>
      <c r="AB65" s="368"/>
      <c r="AC65" s="368"/>
      <c r="AD65" s="368"/>
      <c r="AE65" s="368"/>
      <c r="AF65" s="368"/>
      <c r="AG65" s="370">
        <f>'03 - Stavební část, vč.vý...'!J34</f>
        <v>0</v>
      </c>
      <c r="AH65" s="371"/>
      <c r="AI65" s="371"/>
      <c r="AJ65" s="371"/>
      <c r="AK65" s="371"/>
      <c r="AL65" s="371"/>
      <c r="AM65" s="371"/>
      <c r="AN65" s="370">
        <f t="shared" si="0"/>
        <v>0</v>
      </c>
      <c r="AO65" s="371"/>
      <c r="AP65" s="371"/>
      <c r="AQ65" s="100" t="s">
        <v>87</v>
      </c>
      <c r="AR65" s="56"/>
      <c r="AS65" s="101">
        <v>0</v>
      </c>
      <c r="AT65" s="102">
        <f t="shared" si="1"/>
        <v>0</v>
      </c>
      <c r="AU65" s="103">
        <f>'03 - Stavební část, vč.vý...'!P122</f>
        <v>0</v>
      </c>
      <c r="AV65" s="102">
        <f>'03 - Stavební část, vč.vý...'!J37</f>
        <v>0</v>
      </c>
      <c r="AW65" s="102">
        <f>'03 - Stavební část, vč.vý...'!J38</f>
        <v>0</v>
      </c>
      <c r="AX65" s="102">
        <f>'03 - Stavební část, vč.vý...'!J39</f>
        <v>0</v>
      </c>
      <c r="AY65" s="102">
        <f>'03 - Stavební část, vč.vý...'!J40</f>
        <v>0</v>
      </c>
      <c r="AZ65" s="102">
        <f>'03 - Stavební část, vč.vý...'!F37</f>
        <v>0</v>
      </c>
      <c r="BA65" s="102">
        <f>'03 - Stavební část, vč.vý...'!F38</f>
        <v>0</v>
      </c>
      <c r="BB65" s="102">
        <f>'03 - Stavební část, vč.vý...'!F39</f>
        <v>0</v>
      </c>
      <c r="BC65" s="102">
        <f>'03 - Stavební část, vč.vý...'!F40</f>
        <v>0</v>
      </c>
      <c r="BD65" s="104">
        <f>'03 - Stavební část, vč.vý...'!F41</f>
        <v>0</v>
      </c>
      <c r="BT65" s="105" t="s">
        <v>92</v>
      </c>
      <c r="BV65" s="105" t="s">
        <v>78</v>
      </c>
      <c r="BW65" s="105" t="s">
        <v>113</v>
      </c>
      <c r="BX65" s="105" t="s">
        <v>107</v>
      </c>
      <c r="CL65" s="105" t="s">
        <v>19</v>
      </c>
    </row>
    <row r="66" spans="1:91" s="4" customFormat="1" ht="16.5" customHeight="1">
      <c r="A66" s="106" t="s">
        <v>90</v>
      </c>
      <c r="B66" s="54"/>
      <c r="C66" s="99"/>
      <c r="D66" s="99"/>
      <c r="E66" s="99"/>
      <c r="F66" s="368" t="s">
        <v>100</v>
      </c>
      <c r="G66" s="368"/>
      <c r="H66" s="368"/>
      <c r="I66" s="368"/>
      <c r="J66" s="368"/>
      <c r="K66" s="99"/>
      <c r="L66" s="368" t="s">
        <v>114</v>
      </c>
      <c r="M66" s="368"/>
      <c r="N66" s="368"/>
      <c r="O66" s="368"/>
      <c r="P66" s="368"/>
      <c r="Q66" s="368"/>
      <c r="R66" s="368"/>
      <c r="S66" s="368"/>
      <c r="T66" s="368"/>
      <c r="U66" s="368"/>
      <c r="V66" s="368"/>
      <c r="W66" s="368"/>
      <c r="X66" s="368"/>
      <c r="Y66" s="368"/>
      <c r="Z66" s="368"/>
      <c r="AA66" s="368"/>
      <c r="AB66" s="368"/>
      <c r="AC66" s="368"/>
      <c r="AD66" s="368"/>
      <c r="AE66" s="368"/>
      <c r="AF66" s="368"/>
      <c r="AG66" s="370">
        <f>'04 - Elektroinstalace - s...'!J34</f>
        <v>0</v>
      </c>
      <c r="AH66" s="371"/>
      <c r="AI66" s="371"/>
      <c r="AJ66" s="371"/>
      <c r="AK66" s="371"/>
      <c r="AL66" s="371"/>
      <c r="AM66" s="371"/>
      <c r="AN66" s="370">
        <f t="shared" si="0"/>
        <v>0</v>
      </c>
      <c r="AO66" s="371"/>
      <c r="AP66" s="371"/>
      <c r="AQ66" s="100" t="s">
        <v>87</v>
      </c>
      <c r="AR66" s="56"/>
      <c r="AS66" s="101">
        <v>0</v>
      </c>
      <c r="AT66" s="102">
        <f t="shared" si="1"/>
        <v>0</v>
      </c>
      <c r="AU66" s="103">
        <f>'04 - Elektroinstalace - s...'!P105</f>
        <v>0</v>
      </c>
      <c r="AV66" s="102">
        <f>'04 - Elektroinstalace - s...'!J37</f>
        <v>0</v>
      </c>
      <c r="AW66" s="102">
        <f>'04 - Elektroinstalace - s...'!J38</f>
        <v>0</v>
      </c>
      <c r="AX66" s="102">
        <f>'04 - Elektroinstalace - s...'!J39</f>
        <v>0</v>
      </c>
      <c r="AY66" s="102">
        <f>'04 - Elektroinstalace - s...'!J40</f>
        <v>0</v>
      </c>
      <c r="AZ66" s="102">
        <f>'04 - Elektroinstalace - s...'!F37</f>
        <v>0</v>
      </c>
      <c r="BA66" s="102">
        <f>'04 - Elektroinstalace - s...'!F38</f>
        <v>0</v>
      </c>
      <c r="BB66" s="102">
        <f>'04 - Elektroinstalace - s...'!F39</f>
        <v>0</v>
      </c>
      <c r="BC66" s="102">
        <f>'04 - Elektroinstalace - s...'!F40</f>
        <v>0</v>
      </c>
      <c r="BD66" s="104">
        <f>'04 - Elektroinstalace - s...'!F41</f>
        <v>0</v>
      </c>
      <c r="BT66" s="105" t="s">
        <v>92</v>
      </c>
      <c r="BV66" s="105" t="s">
        <v>78</v>
      </c>
      <c r="BW66" s="105" t="s">
        <v>115</v>
      </c>
      <c r="BX66" s="105" t="s">
        <v>107</v>
      </c>
      <c r="CL66" s="105" t="s">
        <v>19</v>
      </c>
    </row>
    <row r="67" spans="1:91" s="4" customFormat="1" ht="16.5" customHeight="1">
      <c r="A67" s="106" t="s">
        <v>90</v>
      </c>
      <c r="B67" s="54"/>
      <c r="C67" s="99"/>
      <c r="D67" s="99"/>
      <c r="E67" s="99"/>
      <c r="F67" s="368" t="s">
        <v>103</v>
      </c>
      <c r="G67" s="368"/>
      <c r="H67" s="368"/>
      <c r="I67" s="368"/>
      <c r="J67" s="368"/>
      <c r="K67" s="99"/>
      <c r="L67" s="368" t="s">
        <v>98</v>
      </c>
      <c r="M67" s="368"/>
      <c r="N67" s="368"/>
      <c r="O67" s="368"/>
      <c r="P67" s="368"/>
      <c r="Q67" s="368"/>
      <c r="R67" s="368"/>
      <c r="S67" s="368"/>
      <c r="T67" s="368"/>
      <c r="U67" s="368"/>
      <c r="V67" s="368"/>
      <c r="W67" s="368"/>
      <c r="X67" s="368"/>
      <c r="Y67" s="368"/>
      <c r="Z67" s="368"/>
      <c r="AA67" s="368"/>
      <c r="AB67" s="368"/>
      <c r="AC67" s="368"/>
      <c r="AD67" s="368"/>
      <c r="AE67" s="368"/>
      <c r="AF67" s="368"/>
      <c r="AG67" s="370">
        <f>'05 - Vytápění'!J34</f>
        <v>0</v>
      </c>
      <c r="AH67" s="371"/>
      <c r="AI67" s="371"/>
      <c r="AJ67" s="371"/>
      <c r="AK67" s="371"/>
      <c r="AL67" s="371"/>
      <c r="AM67" s="371"/>
      <c r="AN67" s="370">
        <f t="shared" si="0"/>
        <v>0</v>
      </c>
      <c r="AO67" s="371"/>
      <c r="AP67" s="371"/>
      <c r="AQ67" s="100" t="s">
        <v>87</v>
      </c>
      <c r="AR67" s="56"/>
      <c r="AS67" s="101">
        <v>0</v>
      </c>
      <c r="AT67" s="102">
        <f t="shared" si="1"/>
        <v>0</v>
      </c>
      <c r="AU67" s="103">
        <f>'05 - Vytápění'!P99</f>
        <v>0</v>
      </c>
      <c r="AV67" s="102">
        <f>'05 - Vytápění'!J37</f>
        <v>0</v>
      </c>
      <c r="AW67" s="102">
        <f>'05 - Vytápění'!J38</f>
        <v>0</v>
      </c>
      <c r="AX67" s="102">
        <f>'05 - Vytápění'!J39</f>
        <v>0</v>
      </c>
      <c r="AY67" s="102">
        <f>'05 - Vytápění'!J40</f>
        <v>0</v>
      </c>
      <c r="AZ67" s="102">
        <f>'05 - Vytápění'!F37</f>
        <v>0</v>
      </c>
      <c r="BA67" s="102">
        <f>'05 - Vytápění'!F38</f>
        <v>0</v>
      </c>
      <c r="BB67" s="102">
        <f>'05 - Vytápění'!F39</f>
        <v>0</v>
      </c>
      <c r="BC67" s="102">
        <f>'05 - Vytápění'!F40</f>
        <v>0</v>
      </c>
      <c r="BD67" s="104">
        <f>'05 - Vytápění'!F41</f>
        <v>0</v>
      </c>
      <c r="BT67" s="105" t="s">
        <v>92</v>
      </c>
      <c r="BV67" s="105" t="s">
        <v>78</v>
      </c>
      <c r="BW67" s="105" t="s">
        <v>116</v>
      </c>
      <c r="BX67" s="105" t="s">
        <v>107</v>
      </c>
      <c r="CL67" s="105" t="s">
        <v>19</v>
      </c>
    </row>
    <row r="68" spans="1:91" s="4" customFormat="1" ht="16.5" customHeight="1">
      <c r="A68" s="106" t="s">
        <v>90</v>
      </c>
      <c r="B68" s="54"/>
      <c r="C68" s="99"/>
      <c r="D68" s="99"/>
      <c r="E68" s="99"/>
      <c r="F68" s="368" t="s">
        <v>117</v>
      </c>
      <c r="G68" s="368"/>
      <c r="H68" s="368"/>
      <c r="I68" s="368"/>
      <c r="J68" s="368"/>
      <c r="K68" s="99"/>
      <c r="L68" s="368" t="s">
        <v>101</v>
      </c>
      <c r="M68" s="368"/>
      <c r="N68" s="368"/>
      <c r="O68" s="368"/>
      <c r="P68" s="368"/>
      <c r="Q68" s="368"/>
      <c r="R68" s="368"/>
      <c r="S68" s="368"/>
      <c r="T68" s="368"/>
      <c r="U68" s="368"/>
      <c r="V68" s="368"/>
      <c r="W68" s="368"/>
      <c r="X68" s="368"/>
      <c r="Y68" s="368"/>
      <c r="Z68" s="368"/>
      <c r="AA68" s="368"/>
      <c r="AB68" s="368"/>
      <c r="AC68" s="368"/>
      <c r="AD68" s="368"/>
      <c r="AE68" s="368"/>
      <c r="AF68" s="368"/>
      <c r="AG68" s="370">
        <f>'06 - Zdravotechnika'!J34</f>
        <v>0</v>
      </c>
      <c r="AH68" s="371"/>
      <c r="AI68" s="371"/>
      <c r="AJ68" s="371"/>
      <c r="AK68" s="371"/>
      <c r="AL68" s="371"/>
      <c r="AM68" s="371"/>
      <c r="AN68" s="370">
        <f t="shared" si="0"/>
        <v>0</v>
      </c>
      <c r="AO68" s="371"/>
      <c r="AP68" s="371"/>
      <c r="AQ68" s="100" t="s">
        <v>87</v>
      </c>
      <c r="AR68" s="56"/>
      <c r="AS68" s="101">
        <v>0</v>
      </c>
      <c r="AT68" s="102">
        <f t="shared" si="1"/>
        <v>0</v>
      </c>
      <c r="AU68" s="103">
        <f>'06 - Zdravotechnika'!P99</f>
        <v>0</v>
      </c>
      <c r="AV68" s="102">
        <f>'06 - Zdravotechnika'!J37</f>
        <v>0</v>
      </c>
      <c r="AW68" s="102">
        <f>'06 - Zdravotechnika'!J38</f>
        <v>0</v>
      </c>
      <c r="AX68" s="102">
        <f>'06 - Zdravotechnika'!J39</f>
        <v>0</v>
      </c>
      <c r="AY68" s="102">
        <f>'06 - Zdravotechnika'!J40</f>
        <v>0</v>
      </c>
      <c r="AZ68" s="102">
        <f>'06 - Zdravotechnika'!F37</f>
        <v>0</v>
      </c>
      <c r="BA68" s="102">
        <f>'06 - Zdravotechnika'!F38</f>
        <v>0</v>
      </c>
      <c r="BB68" s="102">
        <f>'06 - Zdravotechnika'!F39</f>
        <v>0</v>
      </c>
      <c r="BC68" s="102">
        <f>'06 - Zdravotechnika'!F40</f>
        <v>0</v>
      </c>
      <c r="BD68" s="104">
        <f>'06 - Zdravotechnika'!F41</f>
        <v>0</v>
      </c>
      <c r="BT68" s="105" t="s">
        <v>92</v>
      </c>
      <c r="BV68" s="105" t="s">
        <v>78</v>
      </c>
      <c r="BW68" s="105" t="s">
        <v>118</v>
      </c>
      <c r="BX68" s="105" t="s">
        <v>107</v>
      </c>
      <c r="CL68" s="105" t="s">
        <v>19</v>
      </c>
    </row>
    <row r="69" spans="1:91" s="4" customFormat="1" ht="16.5" customHeight="1">
      <c r="A69" s="106" t="s">
        <v>90</v>
      </c>
      <c r="B69" s="54"/>
      <c r="C69" s="99"/>
      <c r="D69" s="99"/>
      <c r="E69" s="99"/>
      <c r="F69" s="368" t="s">
        <v>119</v>
      </c>
      <c r="G69" s="368"/>
      <c r="H69" s="368"/>
      <c r="I69" s="368"/>
      <c r="J69" s="368"/>
      <c r="K69" s="99"/>
      <c r="L69" s="368" t="s">
        <v>104</v>
      </c>
      <c r="M69" s="368"/>
      <c r="N69" s="368"/>
      <c r="O69" s="368"/>
      <c r="P69" s="368"/>
      <c r="Q69" s="368"/>
      <c r="R69" s="368"/>
      <c r="S69" s="368"/>
      <c r="T69" s="368"/>
      <c r="U69" s="368"/>
      <c r="V69" s="368"/>
      <c r="W69" s="368"/>
      <c r="X69" s="368"/>
      <c r="Y69" s="368"/>
      <c r="Z69" s="368"/>
      <c r="AA69" s="368"/>
      <c r="AB69" s="368"/>
      <c r="AC69" s="368"/>
      <c r="AD69" s="368"/>
      <c r="AE69" s="368"/>
      <c r="AF69" s="368"/>
      <c r="AG69" s="370">
        <f>'07 - Vzduchotechnika a kl...'!J34</f>
        <v>0</v>
      </c>
      <c r="AH69" s="371"/>
      <c r="AI69" s="371"/>
      <c r="AJ69" s="371"/>
      <c r="AK69" s="371"/>
      <c r="AL69" s="371"/>
      <c r="AM69" s="371"/>
      <c r="AN69" s="370">
        <f t="shared" si="0"/>
        <v>0</v>
      </c>
      <c r="AO69" s="371"/>
      <c r="AP69" s="371"/>
      <c r="AQ69" s="100" t="s">
        <v>87</v>
      </c>
      <c r="AR69" s="56"/>
      <c r="AS69" s="101">
        <v>0</v>
      </c>
      <c r="AT69" s="102">
        <f t="shared" si="1"/>
        <v>0</v>
      </c>
      <c r="AU69" s="103">
        <f>'07 - Vzduchotechnika a kl...'!P94</f>
        <v>0</v>
      </c>
      <c r="AV69" s="102">
        <f>'07 - Vzduchotechnika a kl...'!J37</f>
        <v>0</v>
      </c>
      <c r="AW69" s="102">
        <f>'07 - Vzduchotechnika a kl...'!J38</f>
        <v>0</v>
      </c>
      <c r="AX69" s="102">
        <f>'07 - Vzduchotechnika a kl...'!J39</f>
        <v>0</v>
      </c>
      <c r="AY69" s="102">
        <f>'07 - Vzduchotechnika a kl...'!J40</f>
        <v>0</v>
      </c>
      <c r="AZ69" s="102">
        <f>'07 - Vzduchotechnika a kl...'!F37</f>
        <v>0</v>
      </c>
      <c r="BA69" s="102">
        <f>'07 - Vzduchotechnika a kl...'!F38</f>
        <v>0</v>
      </c>
      <c r="BB69" s="102">
        <f>'07 - Vzduchotechnika a kl...'!F39</f>
        <v>0</v>
      </c>
      <c r="BC69" s="102">
        <f>'07 - Vzduchotechnika a kl...'!F40</f>
        <v>0</v>
      </c>
      <c r="BD69" s="104">
        <f>'07 - Vzduchotechnika a kl...'!F41</f>
        <v>0</v>
      </c>
      <c r="BT69" s="105" t="s">
        <v>92</v>
      </c>
      <c r="BV69" s="105" t="s">
        <v>78</v>
      </c>
      <c r="BW69" s="105" t="s">
        <v>120</v>
      </c>
      <c r="BX69" s="105" t="s">
        <v>107</v>
      </c>
      <c r="CL69" s="105" t="s">
        <v>19</v>
      </c>
    </row>
    <row r="70" spans="1:91" s="7" customFormat="1" ht="16.5" customHeight="1">
      <c r="B70" s="89"/>
      <c r="C70" s="90"/>
      <c r="D70" s="369" t="s">
        <v>121</v>
      </c>
      <c r="E70" s="369"/>
      <c r="F70" s="369"/>
      <c r="G70" s="369"/>
      <c r="H70" s="369"/>
      <c r="I70" s="91"/>
      <c r="J70" s="369" t="s">
        <v>122</v>
      </c>
      <c r="K70" s="369"/>
      <c r="L70" s="369"/>
      <c r="M70" s="369"/>
      <c r="N70" s="369"/>
      <c r="O70" s="369"/>
      <c r="P70" s="369"/>
      <c r="Q70" s="369"/>
      <c r="R70" s="369"/>
      <c r="S70" s="369"/>
      <c r="T70" s="369"/>
      <c r="U70" s="369"/>
      <c r="V70" s="369"/>
      <c r="W70" s="369"/>
      <c r="X70" s="369"/>
      <c r="Y70" s="369"/>
      <c r="Z70" s="369"/>
      <c r="AA70" s="369"/>
      <c r="AB70" s="369"/>
      <c r="AC70" s="369"/>
      <c r="AD70" s="369"/>
      <c r="AE70" s="369"/>
      <c r="AF70" s="369"/>
      <c r="AG70" s="373">
        <f>ROUND(SUM(AG71:AG79),2)</f>
        <v>0</v>
      </c>
      <c r="AH70" s="374"/>
      <c r="AI70" s="374"/>
      <c r="AJ70" s="374"/>
      <c r="AK70" s="374"/>
      <c r="AL70" s="374"/>
      <c r="AM70" s="374"/>
      <c r="AN70" s="375">
        <f t="shared" si="0"/>
        <v>0</v>
      </c>
      <c r="AO70" s="374"/>
      <c r="AP70" s="374"/>
      <c r="AQ70" s="92" t="s">
        <v>82</v>
      </c>
      <c r="AR70" s="93"/>
      <c r="AS70" s="94">
        <f>ROUND(SUM(AS71:AS79),2)</f>
        <v>0</v>
      </c>
      <c r="AT70" s="95">
        <f t="shared" si="1"/>
        <v>0</v>
      </c>
      <c r="AU70" s="96">
        <f>ROUND(SUM(AU71:AU79),5)</f>
        <v>0</v>
      </c>
      <c r="AV70" s="95">
        <f>ROUND(AZ70*L29,2)</f>
        <v>0</v>
      </c>
      <c r="AW70" s="95">
        <f>ROUND(BA70*L30,2)</f>
        <v>0</v>
      </c>
      <c r="AX70" s="95">
        <f>ROUND(BB70*L29,2)</f>
        <v>0</v>
      </c>
      <c r="AY70" s="95">
        <f>ROUND(BC70*L30,2)</f>
        <v>0</v>
      </c>
      <c r="AZ70" s="95">
        <f>ROUND(SUM(AZ71:AZ79),2)</f>
        <v>0</v>
      </c>
      <c r="BA70" s="95">
        <f>ROUND(SUM(BA71:BA79),2)</f>
        <v>0</v>
      </c>
      <c r="BB70" s="95">
        <f>ROUND(SUM(BB71:BB79),2)</f>
        <v>0</v>
      </c>
      <c r="BC70" s="95">
        <f>ROUND(SUM(BC71:BC79),2)</f>
        <v>0</v>
      </c>
      <c r="BD70" s="97">
        <f>ROUND(SUM(BD71:BD79),2)</f>
        <v>0</v>
      </c>
      <c r="BS70" s="98" t="s">
        <v>75</v>
      </c>
      <c r="BT70" s="98" t="s">
        <v>83</v>
      </c>
      <c r="BU70" s="98" t="s">
        <v>77</v>
      </c>
      <c r="BV70" s="98" t="s">
        <v>78</v>
      </c>
      <c r="BW70" s="98" t="s">
        <v>123</v>
      </c>
      <c r="BX70" s="98" t="s">
        <v>5</v>
      </c>
      <c r="CL70" s="98" t="s">
        <v>19</v>
      </c>
      <c r="CM70" s="98" t="s">
        <v>83</v>
      </c>
    </row>
    <row r="71" spans="1:91" s="4" customFormat="1" ht="16.5" customHeight="1">
      <c r="A71" s="106" t="s">
        <v>90</v>
      </c>
      <c r="B71" s="54"/>
      <c r="C71" s="99"/>
      <c r="D71" s="99"/>
      <c r="E71" s="368" t="s">
        <v>85</v>
      </c>
      <c r="F71" s="368"/>
      <c r="G71" s="368"/>
      <c r="H71" s="368"/>
      <c r="I71" s="368"/>
      <c r="J71" s="99"/>
      <c r="K71" s="368" t="s">
        <v>91</v>
      </c>
      <c r="L71" s="368"/>
      <c r="M71" s="368"/>
      <c r="N71" s="368"/>
      <c r="O71" s="368"/>
      <c r="P71" s="368"/>
      <c r="Q71" s="368"/>
      <c r="R71" s="368"/>
      <c r="S71" s="368"/>
      <c r="T71" s="368"/>
      <c r="U71" s="368"/>
      <c r="V71" s="368"/>
      <c r="W71" s="368"/>
      <c r="X71" s="368"/>
      <c r="Y71" s="368"/>
      <c r="Z71" s="368"/>
      <c r="AA71" s="368"/>
      <c r="AB71" s="368"/>
      <c r="AC71" s="368"/>
      <c r="AD71" s="368"/>
      <c r="AE71" s="368"/>
      <c r="AF71" s="368"/>
      <c r="AG71" s="370">
        <f>'01 - Stavební část_01'!J32</f>
        <v>0</v>
      </c>
      <c r="AH71" s="371"/>
      <c r="AI71" s="371"/>
      <c r="AJ71" s="371"/>
      <c r="AK71" s="371"/>
      <c r="AL71" s="371"/>
      <c r="AM71" s="371"/>
      <c r="AN71" s="370">
        <f t="shared" si="0"/>
        <v>0</v>
      </c>
      <c r="AO71" s="371"/>
      <c r="AP71" s="371"/>
      <c r="AQ71" s="100" t="s">
        <v>87</v>
      </c>
      <c r="AR71" s="56"/>
      <c r="AS71" s="101">
        <v>0</v>
      </c>
      <c r="AT71" s="102">
        <f t="shared" si="1"/>
        <v>0</v>
      </c>
      <c r="AU71" s="103">
        <f>'01 - Stavební část_01'!P120</f>
        <v>0</v>
      </c>
      <c r="AV71" s="102">
        <f>'01 - Stavební část_01'!J35</f>
        <v>0</v>
      </c>
      <c r="AW71" s="102">
        <f>'01 - Stavební část_01'!J36</f>
        <v>0</v>
      </c>
      <c r="AX71" s="102">
        <f>'01 - Stavební část_01'!J37</f>
        <v>0</v>
      </c>
      <c r="AY71" s="102">
        <f>'01 - Stavební část_01'!J38</f>
        <v>0</v>
      </c>
      <c r="AZ71" s="102">
        <f>'01 - Stavební část_01'!F35</f>
        <v>0</v>
      </c>
      <c r="BA71" s="102">
        <f>'01 - Stavební část_01'!F36</f>
        <v>0</v>
      </c>
      <c r="BB71" s="102">
        <f>'01 - Stavební část_01'!F37</f>
        <v>0</v>
      </c>
      <c r="BC71" s="102">
        <f>'01 - Stavební část_01'!F38</f>
        <v>0</v>
      </c>
      <c r="BD71" s="104">
        <f>'01 - Stavební část_01'!F39</f>
        <v>0</v>
      </c>
      <c r="BT71" s="105" t="s">
        <v>88</v>
      </c>
      <c r="BV71" s="105" t="s">
        <v>78</v>
      </c>
      <c r="BW71" s="105" t="s">
        <v>124</v>
      </c>
      <c r="BX71" s="105" t="s">
        <v>123</v>
      </c>
      <c r="CL71" s="105" t="s">
        <v>19</v>
      </c>
    </row>
    <row r="72" spans="1:91" s="4" customFormat="1" ht="16.5" customHeight="1">
      <c r="A72" s="106" t="s">
        <v>90</v>
      </c>
      <c r="B72" s="54"/>
      <c r="C72" s="99"/>
      <c r="D72" s="99"/>
      <c r="E72" s="368" t="s">
        <v>94</v>
      </c>
      <c r="F72" s="368"/>
      <c r="G72" s="368"/>
      <c r="H72" s="368"/>
      <c r="I72" s="368"/>
      <c r="J72" s="99"/>
      <c r="K72" s="368" t="s">
        <v>110</v>
      </c>
      <c r="L72" s="368"/>
      <c r="M72" s="368"/>
      <c r="N72" s="368"/>
      <c r="O72" s="368"/>
      <c r="P72" s="368"/>
      <c r="Q72" s="368"/>
      <c r="R72" s="368"/>
      <c r="S72" s="368"/>
      <c r="T72" s="368"/>
      <c r="U72" s="368"/>
      <c r="V72" s="368"/>
      <c r="W72" s="368"/>
      <c r="X72" s="368"/>
      <c r="Y72" s="368"/>
      <c r="Z72" s="368"/>
      <c r="AA72" s="368"/>
      <c r="AB72" s="368"/>
      <c r="AC72" s="368"/>
      <c r="AD72" s="368"/>
      <c r="AE72" s="368"/>
      <c r="AF72" s="368"/>
      <c r="AG72" s="370">
        <f>'02 - Střecha_01'!J32</f>
        <v>0</v>
      </c>
      <c r="AH72" s="371"/>
      <c r="AI72" s="371"/>
      <c r="AJ72" s="371"/>
      <c r="AK72" s="371"/>
      <c r="AL72" s="371"/>
      <c r="AM72" s="371"/>
      <c r="AN72" s="370">
        <f t="shared" si="0"/>
        <v>0</v>
      </c>
      <c r="AO72" s="371"/>
      <c r="AP72" s="371"/>
      <c r="AQ72" s="100" t="s">
        <v>87</v>
      </c>
      <c r="AR72" s="56"/>
      <c r="AS72" s="101">
        <v>0</v>
      </c>
      <c r="AT72" s="102">
        <f t="shared" si="1"/>
        <v>0</v>
      </c>
      <c r="AU72" s="103">
        <f>'02 - Střecha_01'!P96</f>
        <v>0</v>
      </c>
      <c r="AV72" s="102">
        <f>'02 - Střecha_01'!J35</f>
        <v>0</v>
      </c>
      <c r="AW72" s="102">
        <f>'02 - Střecha_01'!J36</f>
        <v>0</v>
      </c>
      <c r="AX72" s="102">
        <f>'02 - Střecha_01'!J37</f>
        <v>0</v>
      </c>
      <c r="AY72" s="102">
        <f>'02 - Střecha_01'!J38</f>
        <v>0</v>
      </c>
      <c r="AZ72" s="102">
        <f>'02 - Střecha_01'!F35</f>
        <v>0</v>
      </c>
      <c r="BA72" s="102">
        <f>'02 - Střecha_01'!F36</f>
        <v>0</v>
      </c>
      <c r="BB72" s="102">
        <f>'02 - Střecha_01'!F37</f>
        <v>0</v>
      </c>
      <c r="BC72" s="102">
        <f>'02 - Střecha_01'!F38</f>
        <v>0</v>
      </c>
      <c r="BD72" s="104">
        <f>'02 - Střecha_01'!F39</f>
        <v>0</v>
      </c>
      <c r="BT72" s="105" t="s">
        <v>88</v>
      </c>
      <c r="BV72" s="105" t="s">
        <v>78</v>
      </c>
      <c r="BW72" s="105" t="s">
        <v>125</v>
      </c>
      <c r="BX72" s="105" t="s">
        <v>123</v>
      </c>
      <c r="CL72" s="105" t="s">
        <v>19</v>
      </c>
    </row>
    <row r="73" spans="1:91" s="4" customFormat="1" ht="16.5" customHeight="1">
      <c r="A73" s="106" t="s">
        <v>90</v>
      </c>
      <c r="B73" s="54"/>
      <c r="C73" s="99"/>
      <c r="D73" s="99"/>
      <c r="E73" s="368" t="s">
        <v>97</v>
      </c>
      <c r="F73" s="368"/>
      <c r="G73" s="368"/>
      <c r="H73" s="368"/>
      <c r="I73" s="368"/>
      <c r="J73" s="99"/>
      <c r="K73" s="368" t="s">
        <v>126</v>
      </c>
      <c r="L73" s="368"/>
      <c r="M73" s="368"/>
      <c r="N73" s="368"/>
      <c r="O73" s="368"/>
      <c r="P73" s="368"/>
      <c r="Q73" s="368"/>
      <c r="R73" s="368"/>
      <c r="S73" s="368"/>
      <c r="T73" s="368"/>
      <c r="U73" s="368"/>
      <c r="V73" s="368"/>
      <c r="W73" s="368"/>
      <c r="X73" s="368"/>
      <c r="Y73" s="368"/>
      <c r="Z73" s="368"/>
      <c r="AA73" s="368"/>
      <c r="AB73" s="368"/>
      <c r="AC73" s="368"/>
      <c r="AD73" s="368"/>
      <c r="AE73" s="368"/>
      <c r="AF73" s="368"/>
      <c r="AG73" s="370">
        <f>'03 - Fasáda a okna'!J32</f>
        <v>0</v>
      </c>
      <c r="AH73" s="371"/>
      <c r="AI73" s="371"/>
      <c r="AJ73" s="371"/>
      <c r="AK73" s="371"/>
      <c r="AL73" s="371"/>
      <c r="AM73" s="371"/>
      <c r="AN73" s="370">
        <f t="shared" si="0"/>
        <v>0</v>
      </c>
      <c r="AO73" s="371"/>
      <c r="AP73" s="371"/>
      <c r="AQ73" s="100" t="s">
        <v>87</v>
      </c>
      <c r="AR73" s="56"/>
      <c r="AS73" s="101">
        <v>0</v>
      </c>
      <c r="AT73" s="102">
        <f t="shared" si="1"/>
        <v>0</v>
      </c>
      <c r="AU73" s="103">
        <f>'03 - Fasáda a okna'!P100</f>
        <v>0</v>
      </c>
      <c r="AV73" s="102">
        <f>'03 - Fasáda a okna'!J35</f>
        <v>0</v>
      </c>
      <c r="AW73" s="102">
        <f>'03 - Fasáda a okna'!J36</f>
        <v>0</v>
      </c>
      <c r="AX73" s="102">
        <f>'03 - Fasáda a okna'!J37</f>
        <v>0</v>
      </c>
      <c r="AY73" s="102">
        <f>'03 - Fasáda a okna'!J38</f>
        <v>0</v>
      </c>
      <c r="AZ73" s="102">
        <f>'03 - Fasáda a okna'!F35</f>
        <v>0</v>
      </c>
      <c r="BA73" s="102">
        <f>'03 - Fasáda a okna'!F36</f>
        <v>0</v>
      </c>
      <c r="BB73" s="102">
        <f>'03 - Fasáda a okna'!F37</f>
        <v>0</v>
      </c>
      <c r="BC73" s="102">
        <f>'03 - Fasáda a okna'!F38</f>
        <v>0</v>
      </c>
      <c r="BD73" s="104">
        <f>'03 - Fasáda a okna'!F39</f>
        <v>0</v>
      </c>
      <c r="BT73" s="105" t="s">
        <v>88</v>
      </c>
      <c r="BV73" s="105" t="s">
        <v>78</v>
      </c>
      <c r="BW73" s="105" t="s">
        <v>127</v>
      </c>
      <c r="BX73" s="105" t="s">
        <v>123</v>
      </c>
      <c r="CL73" s="105" t="s">
        <v>19</v>
      </c>
    </row>
    <row r="74" spans="1:91" s="4" customFormat="1" ht="16.5" customHeight="1">
      <c r="A74" s="106" t="s">
        <v>90</v>
      </c>
      <c r="B74" s="54"/>
      <c r="C74" s="99"/>
      <c r="D74" s="99"/>
      <c r="E74" s="368" t="s">
        <v>100</v>
      </c>
      <c r="F74" s="368"/>
      <c r="G74" s="368"/>
      <c r="H74" s="368"/>
      <c r="I74" s="368"/>
      <c r="J74" s="99"/>
      <c r="K74" s="368" t="s">
        <v>128</v>
      </c>
      <c r="L74" s="368"/>
      <c r="M74" s="368"/>
      <c r="N74" s="368"/>
      <c r="O74" s="368"/>
      <c r="P74" s="368"/>
      <c r="Q74" s="368"/>
      <c r="R74" s="368"/>
      <c r="S74" s="368"/>
      <c r="T74" s="368"/>
      <c r="U74" s="368"/>
      <c r="V74" s="368"/>
      <c r="W74" s="368"/>
      <c r="X74" s="368"/>
      <c r="Y74" s="368"/>
      <c r="Z74" s="368"/>
      <c r="AA74" s="368"/>
      <c r="AB74" s="368"/>
      <c r="AC74" s="368"/>
      <c r="AD74" s="368"/>
      <c r="AE74" s="368"/>
      <c r="AF74" s="368"/>
      <c r="AG74" s="370">
        <f>'04 - Elektroinatalace'!J32</f>
        <v>0</v>
      </c>
      <c r="AH74" s="371"/>
      <c r="AI74" s="371"/>
      <c r="AJ74" s="371"/>
      <c r="AK74" s="371"/>
      <c r="AL74" s="371"/>
      <c r="AM74" s="371"/>
      <c r="AN74" s="370">
        <f t="shared" si="0"/>
        <v>0</v>
      </c>
      <c r="AO74" s="371"/>
      <c r="AP74" s="371"/>
      <c r="AQ74" s="100" t="s">
        <v>87</v>
      </c>
      <c r="AR74" s="56"/>
      <c r="AS74" s="101">
        <v>0</v>
      </c>
      <c r="AT74" s="102">
        <f t="shared" si="1"/>
        <v>0</v>
      </c>
      <c r="AU74" s="103">
        <f>'04 - Elektroinatalace'!P105</f>
        <v>0</v>
      </c>
      <c r="AV74" s="102">
        <f>'04 - Elektroinatalace'!J35</f>
        <v>0</v>
      </c>
      <c r="AW74" s="102">
        <f>'04 - Elektroinatalace'!J36</f>
        <v>0</v>
      </c>
      <c r="AX74" s="102">
        <f>'04 - Elektroinatalace'!J37</f>
        <v>0</v>
      </c>
      <c r="AY74" s="102">
        <f>'04 - Elektroinatalace'!J38</f>
        <v>0</v>
      </c>
      <c r="AZ74" s="102">
        <f>'04 - Elektroinatalace'!F35</f>
        <v>0</v>
      </c>
      <c r="BA74" s="102">
        <f>'04 - Elektroinatalace'!F36</f>
        <v>0</v>
      </c>
      <c r="BB74" s="102">
        <f>'04 - Elektroinatalace'!F37</f>
        <v>0</v>
      </c>
      <c r="BC74" s="102">
        <f>'04 - Elektroinatalace'!F38</f>
        <v>0</v>
      </c>
      <c r="BD74" s="104">
        <f>'04 - Elektroinatalace'!F39</f>
        <v>0</v>
      </c>
      <c r="BT74" s="105" t="s">
        <v>88</v>
      </c>
      <c r="BV74" s="105" t="s">
        <v>78</v>
      </c>
      <c r="BW74" s="105" t="s">
        <v>129</v>
      </c>
      <c r="BX74" s="105" t="s">
        <v>123</v>
      </c>
      <c r="CL74" s="105" t="s">
        <v>19</v>
      </c>
    </row>
    <row r="75" spans="1:91" s="4" customFormat="1" ht="16.5" customHeight="1">
      <c r="A75" s="106" t="s">
        <v>90</v>
      </c>
      <c r="B75" s="54"/>
      <c r="C75" s="99"/>
      <c r="D75" s="99"/>
      <c r="E75" s="368" t="s">
        <v>103</v>
      </c>
      <c r="F75" s="368"/>
      <c r="G75" s="368"/>
      <c r="H75" s="368"/>
      <c r="I75" s="368"/>
      <c r="J75" s="99"/>
      <c r="K75" s="368" t="s">
        <v>98</v>
      </c>
      <c r="L75" s="368"/>
      <c r="M75" s="368"/>
      <c r="N75" s="368"/>
      <c r="O75" s="368"/>
      <c r="P75" s="368"/>
      <c r="Q75" s="368"/>
      <c r="R75" s="368"/>
      <c r="S75" s="368"/>
      <c r="T75" s="368"/>
      <c r="U75" s="368"/>
      <c r="V75" s="368"/>
      <c r="W75" s="368"/>
      <c r="X75" s="368"/>
      <c r="Y75" s="368"/>
      <c r="Z75" s="368"/>
      <c r="AA75" s="368"/>
      <c r="AB75" s="368"/>
      <c r="AC75" s="368"/>
      <c r="AD75" s="368"/>
      <c r="AE75" s="368"/>
      <c r="AF75" s="368"/>
      <c r="AG75" s="370">
        <f>'05 - Vytápění_01'!J32</f>
        <v>0</v>
      </c>
      <c r="AH75" s="371"/>
      <c r="AI75" s="371"/>
      <c r="AJ75" s="371"/>
      <c r="AK75" s="371"/>
      <c r="AL75" s="371"/>
      <c r="AM75" s="371"/>
      <c r="AN75" s="370">
        <f t="shared" si="0"/>
        <v>0</v>
      </c>
      <c r="AO75" s="371"/>
      <c r="AP75" s="371"/>
      <c r="AQ75" s="100" t="s">
        <v>87</v>
      </c>
      <c r="AR75" s="56"/>
      <c r="AS75" s="101">
        <v>0</v>
      </c>
      <c r="AT75" s="102">
        <f t="shared" si="1"/>
        <v>0</v>
      </c>
      <c r="AU75" s="103">
        <f>'05 - Vytápění_01'!P93</f>
        <v>0</v>
      </c>
      <c r="AV75" s="102">
        <f>'05 - Vytápění_01'!J35</f>
        <v>0</v>
      </c>
      <c r="AW75" s="102">
        <f>'05 - Vytápění_01'!J36</f>
        <v>0</v>
      </c>
      <c r="AX75" s="102">
        <f>'05 - Vytápění_01'!J37</f>
        <v>0</v>
      </c>
      <c r="AY75" s="102">
        <f>'05 - Vytápění_01'!J38</f>
        <v>0</v>
      </c>
      <c r="AZ75" s="102">
        <f>'05 - Vytápění_01'!F35</f>
        <v>0</v>
      </c>
      <c r="BA75" s="102">
        <f>'05 - Vytápění_01'!F36</f>
        <v>0</v>
      </c>
      <c r="BB75" s="102">
        <f>'05 - Vytápění_01'!F37</f>
        <v>0</v>
      </c>
      <c r="BC75" s="102">
        <f>'05 - Vytápění_01'!F38</f>
        <v>0</v>
      </c>
      <c r="BD75" s="104">
        <f>'05 - Vytápění_01'!F39</f>
        <v>0</v>
      </c>
      <c r="BT75" s="105" t="s">
        <v>88</v>
      </c>
      <c r="BV75" s="105" t="s">
        <v>78</v>
      </c>
      <c r="BW75" s="105" t="s">
        <v>130</v>
      </c>
      <c r="BX75" s="105" t="s">
        <v>123</v>
      </c>
      <c r="CL75" s="105" t="s">
        <v>19</v>
      </c>
    </row>
    <row r="76" spans="1:91" s="4" customFormat="1" ht="16.5" customHeight="1">
      <c r="A76" s="106" t="s">
        <v>90</v>
      </c>
      <c r="B76" s="54"/>
      <c r="C76" s="99"/>
      <c r="D76" s="99"/>
      <c r="E76" s="368" t="s">
        <v>117</v>
      </c>
      <c r="F76" s="368"/>
      <c r="G76" s="368"/>
      <c r="H76" s="368"/>
      <c r="I76" s="368"/>
      <c r="J76" s="99"/>
      <c r="K76" s="368" t="s">
        <v>101</v>
      </c>
      <c r="L76" s="368"/>
      <c r="M76" s="368"/>
      <c r="N76" s="368"/>
      <c r="O76" s="368"/>
      <c r="P76" s="368"/>
      <c r="Q76" s="368"/>
      <c r="R76" s="368"/>
      <c r="S76" s="368"/>
      <c r="T76" s="368"/>
      <c r="U76" s="368"/>
      <c r="V76" s="368"/>
      <c r="W76" s="368"/>
      <c r="X76" s="368"/>
      <c r="Y76" s="368"/>
      <c r="Z76" s="368"/>
      <c r="AA76" s="368"/>
      <c r="AB76" s="368"/>
      <c r="AC76" s="368"/>
      <c r="AD76" s="368"/>
      <c r="AE76" s="368"/>
      <c r="AF76" s="368"/>
      <c r="AG76" s="370">
        <f>'06 - Zdravotechnika_01'!J32</f>
        <v>0</v>
      </c>
      <c r="AH76" s="371"/>
      <c r="AI76" s="371"/>
      <c r="AJ76" s="371"/>
      <c r="AK76" s="371"/>
      <c r="AL76" s="371"/>
      <c r="AM76" s="371"/>
      <c r="AN76" s="370">
        <f t="shared" si="0"/>
        <v>0</v>
      </c>
      <c r="AO76" s="371"/>
      <c r="AP76" s="371"/>
      <c r="AQ76" s="100" t="s">
        <v>87</v>
      </c>
      <c r="AR76" s="56"/>
      <c r="AS76" s="101">
        <v>0</v>
      </c>
      <c r="AT76" s="102">
        <f t="shared" si="1"/>
        <v>0</v>
      </c>
      <c r="AU76" s="103">
        <f>'06 - Zdravotechnika_01'!P91</f>
        <v>0</v>
      </c>
      <c r="AV76" s="102">
        <f>'06 - Zdravotechnika_01'!J35</f>
        <v>0</v>
      </c>
      <c r="AW76" s="102">
        <f>'06 - Zdravotechnika_01'!J36</f>
        <v>0</v>
      </c>
      <c r="AX76" s="102">
        <f>'06 - Zdravotechnika_01'!J37</f>
        <v>0</v>
      </c>
      <c r="AY76" s="102">
        <f>'06 - Zdravotechnika_01'!J38</f>
        <v>0</v>
      </c>
      <c r="AZ76" s="102">
        <f>'06 - Zdravotechnika_01'!F35</f>
        <v>0</v>
      </c>
      <c r="BA76" s="102">
        <f>'06 - Zdravotechnika_01'!F36</f>
        <v>0</v>
      </c>
      <c r="BB76" s="102">
        <f>'06 - Zdravotechnika_01'!F37</f>
        <v>0</v>
      </c>
      <c r="BC76" s="102">
        <f>'06 - Zdravotechnika_01'!F38</f>
        <v>0</v>
      </c>
      <c r="BD76" s="104">
        <f>'06 - Zdravotechnika_01'!F39</f>
        <v>0</v>
      </c>
      <c r="BT76" s="105" t="s">
        <v>88</v>
      </c>
      <c r="BV76" s="105" t="s">
        <v>78</v>
      </c>
      <c r="BW76" s="105" t="s">
        <v>131</v>
      </c>
      <c r="BX76" s="105" t="s">
        <v>123</v>
      </c>
      <c r="CL76" s="105" t="s">
        <v>19</v>
      </c>
    </row>
    <row r="77" spans="1:91" s="4" customFormat="1" ht="16.5" customHeight="1">
      <c r="A77" s="106" t="s">
        <v>90</v>
      </c>
      <c r="B77" s="54"/>
      <c r="C77" s="99"/>
      <c r="D77" s="99"/>
      <c r="E77" s="368" t="s">
        <v>119</v>
      </c>
      <c r="F77" s="368"/>
      <c r="G77" s="368"/>
      <c r="H77" s="368"/>
      <c r="I77" s="368"/>
      <c r="J77" s="99"/>
      <c r="K77" s="368" t="s">
        <v>104</v>
      </c>
      <c r="L77" s="368"/>
      <c r="M77" s="368"/>
      <c r="N77" s="368"/>
      <c r="O77" s="368"/>
      <c r="P77" s="368"/>
      <c r="Q77" s="368"/>
      <c r="R77" s="368"/>
      <c r="S77" s="368"/>
      <c r="T77" s="368"/>
      <c r="U77" s="368"/>
      <c r="V77" s="368"/>
      <c r="W77" s="368"/>
      <c r="X77" s="368"/>
      <c r="Y77" s="368"/>
      <c r="Z77" s="368"/>
      <c r="AA77" s="368"/>
      <c r="AB77" s="368"/>
      <c r="AC77" s="368"/>
      <c r="AD77" s="368"/>
      <c r="AE77" s="368"/>
      <c r="AF77" s="368"/>
      <c r="AG77" s="370">
        <f>'07 - Vzduchotechnika a kl..._01'!J32</f>
        <v>0</v>
      </c>
      <c r="AH77" s="371"/>
      <c r="AI77" s="371"/>
      <c r="AJ77" s="371"/>
      <c r="AK77" s="371"/>
      <c r="AL77" s="371"/>
      <c r="AM77" s="371"/>
      <c r="AN77" s="370">
        <f t="shared" si="0"/>
        <v>0</v>
      </c>
      <c r="AO77" s="371"/>
      <c r="AP77" s="371"/>
      <c r="AQ77" s="100" t="s">
        <v>87</v>
      </c>
      <c r="AR77" s="56"/>
      <c r="AS77" s="101">
        <v>0</v>
      </c>
      <c r="AT77" s="102">
        <f t="shared" si="1"/>
        <v>0</v>
      </c>
      <c r="AU77" s="103">
        <f>'07 - Vzduchotechnika a kl..._01'!P88</f>
        <v>0</v>
      </c>
      <c r="AV77" s="102">
        <f>'07 - Vzduchotechnika a kl..._01'!J35</f>
        <v>0</v>
      </c>
      <c r="AW77" s="102">
        <f>'07 - Vzduchotechnika a kl..._01'!J36</f>
        <v>0</v>
      </c>
      <c r="AX77" s="102">
        <f>'07 - Vzduchotechnika a kl..._01'!J37</f>
        <v>0</v>
      </c>
      <c r="AY77" s="102">
        <f>'07 - Vzduchotechnika a kl..._01'!J38</f>
        <v>0</v>
      </c>
      <c r="AZ77" s="102">
        <f>'07 - Vzduchotechnika a kl..._01'!F35</f>
        <v>0</v>
      </c>
      <c r="BA77" s="102">
        <f>'07 - Vzduchotechnika a kl..._01'!F36</f>
        <v>0</v>
      </c>
      <c r="BB77" s="102">
        <f>'07 - Vzduchotechnika a kl..._01'!F37</f>
        <v>0</v>
      </c>
      <c r="BC77" s="102">
        <f>'07 - Vzduchotechnika a kl..._01'!F38</f>
        <v>0</v>
      </c>
      <c r="BD77" s="104">
        <f>'07 - Vzduchotechnika a kl..._01'!F39</f>
        <v>0</v>
      </c>
      <c r="BT77" s="105" t="s">
        <v>88</v>
      </c>
      <c r="BV77" s="105" t="s">
        <v>78</v>
      </c>
      <c r="BW77" s="105" t="s">
        <v>132</v>
      </c>
      <c r="BX77" s="105" t="s">
        <v>123</v>
      </c>
      <c r="CL77" s="105" t="s">
        <v>19</v>
      </c>
    </row>
    <row r="78" spans="1:91" s="4" customFormat="1" ht="16.5" customHeight="1">
      <c r="A78" s="106" t="s">
        <v>90</v>
      </c>
      <c r="B78" s="54"/>
      <c r="C78" s="99"/>
      <c r="D78" s="99"/>
      <c r="E78" s="368" t="s">
        <v>133</v>
      </c>
      <c r="F78" s="368"/>
      <c r="G78" s="368"/>
      <c r="H78" s="368"/>
      <c r="I78" s="368"/>
      <c r="J78" s="99"/>
      <c r="K78" s="368" t="s">
        <v>134</v>
      </c>
      <c r="L78" s="368"/>
      <c r="M78" s="368"/>
      <c r="N78" s="368"/>
      <c r="O78" s="368"/>
      <c r="P78" s="368"/>
      <c r="Q78" s="368"/>
      <c r="R78" s="368"/>
      <c r="S78" s="368"/>
      <c r="T78" s="368"/>
      <c r="U78" s="368"/>
      <c r="V78" s="368"/>
      <c r="W78" s="368"/>
      <c r="X78" s="368"/>
      <c r="Y78" s="368"/>
      <c r="Z78" s="368"/>
      <c r="AA78" s="368"/>
      <c r="AB78" s="368"/>
      <c r="AC78" s="368"/>
      <c r="AD78" s="368"/>
      <c r="AE78" s="368"/>
      <c r="AF78" s="368"/>
      <c r="AG78" s="370">
        <f>'08 - Plyn'!J32</f>
        <v>0</v>
      </c>
      <c r="AH78" s="371"/>
      <c r="AI78" s="371"/>
      <c r="AJ78" s="371"/>
      <c r="AK78" s="371"/>
      <c r="AL78" s="371"/>
      <c r="AM78" s="371"/>
      <c r="AN78" s="370">
        <f t="shared" si="0"/>
        <v>0</v>
      </c>
      <c r="AO78" s="371"/>
      <c r="AP78" s="371"/>
      <c r="AQ78" s="100" t="s">
        <v>87</v>
      </c>
      <c r="AR78" s="56"/>
      <c r="AS78" s="101">
        <v>0</v>
      </c>
      <c r="AT78" s="102">
        <f t="shared" si="1"/>
        <v>0</v>
      </c>
      <c r="AU78" s="103">
        <f>'08 - Plyn'!P92</f>
        <v>0</v>
      </c>
      <c r="AV78" s="102">
        <f>'08 - Plyn'!J35</f>
        <v>0</v>
      </c>
      <c r="AW78" s="102">
        <f>'08 - Plyn'!J36</f>
        <v>0</v>
      </c>
      <c r="AX78" s="102">
        <f>'08 - Plyn'!J37</f>
        <v>0</v>
      </c>
      <c r="AY78" s="102">
        <f>'08 - Plyn'!J38</f>
        <v>0</v>
      </c>
      <c r="AZ78" s="102">
        <f>'08 - Plyn'!F35</f>
        <v>0</v>
      </c>
      <c r="BA78" s="102">
        <f>'08 - Plyn'!F36</f>
        <v>0</v>
      </c>
      <c r="BB78" s="102">
        <f>'08 - Plyn'!F37</f>
        <v>0</v>
      </c>
      <c r="BC78" s="102">
        <f>'08 - Plyn'!F38</f>
        <v>0</v>
      </c>
      <c r="BD78" s="104">
        <f>'08 - Plyn'!F39</f>
        <v>0</v>
      </c>
      <c r="BT78" s="105" t="s">
        <v>88</v>
      </c>
      <c r="BV78" s="105" t="s">
        <v>78</v>
      </c>
      <c r="BW78" s="105" t="s">
        <v>135</v>
      </c>
      <c r="BX78" s="105" t="s">
        <v>123</v>
      </c>
      <c r="CL78" s="105" t="s">
        <v>19</v>
      </c>
    </row>
    <row r="79" spans="1:91" s="4" customFormat="1" ht="16.5" customHeight="1">
      <c r="A79" s="106" t="s">
        <v>90</v>
      </c>
      <c r="B79" s="54"/>
      <c r="C79" s="99"/>
      <c r="D79" s="99"/>
      <c r="E79" s="368" t="s">
        <v>136</v>
      </c>
      <c r="F79" s="368"/>
      <c r="G79" s="368"/>
      <c r="H79" s="368"/>
      <c r="I79" s="368"/>
      <c r="J79" s="99"/>
      <c r="K79" s="368" t="s">
        <v>137</v>
      </c>
      <c r="L79" s="368"/>
      <c r="M79" s="368"/>
      <c r="N79" s="368"/>
      <c r="O79" s="368"/>
      <c r="P79" s="368"/>
      <c r="Q79" s="368"/>
      <c r="R79" s="368"/>
      <c r="S79" s="368"/>
      <c r="T79" s="368"/>
      <c r="U79" s="368"/>
      <c r="V79" s="368"/>
      <c r="W79" s="368"/>
      <c r="X79" s="368"/>
      <c r="Y79" s="368"/>
      <c r="Z79" s="368"/>
      <c r="AA79" s="368"/>
      <c r="AB79" s="368"/>
      <c r="AC79" s="368"/>
      <c r="AD79" s="368"/>
      <c r="AE79" s="368"/>
      <c r="AF79" s="368"/>
      <c r="AG79" s="370">
        <f>'09 - Vedlejší rozpočtové ...'!J32</f>
        <v>0</v>
      </c>
      <c r="AH79" s="371"/>
      <c r="AI79" s="371"/>
      <c r="AJ79" s="371"/>
      <c r="AK79" s="371"/>
      <c r="AL79" s="371"/>
      <c r="AM79" s="371"/>
      <c r="AN79" s="370">
        <f t="shared" si="0"/>
        <v>0</v>
      </c>
      <c r="AO79" s="371"/>
      <c r="AP79" s="371"/>
      <c r="AQ79" s="100" t="s">
        <v>87</v>
      </c>
      <c r="AR79" s="56"/>
      <c r="AS79" s="107">
        <v>0</v>
      </c>
      <c r="AT79" s="108">
        <f t="shared" si="1"/>
        <v>0</v>
      </c>
      <c r="AU79" s="109">
        <f>'09 - Vedlejší rozpočtové ...'!P86</f>
        <v>0</v>
      </c>
      <c r="AV79" s="108">
        <f>'09 - Vedlejší rozpočtové ...'!J35</f>
        <v>0</v>
      </c>
      <c r="AW79" s="108">
        <f>'09 - Vedlejší rozpočtové ...'!J36</f>
        <v>0</v>
      </c>
      <c r="AX79" s="108">
        <f>'09 - Vedlejší rozpočtové ...'!J37</f>
        <v>0</v>
      </c>
      <c r="AY79" s="108">
        <f>'09 - Vedlejší rozpočtové ...'!J38</f>
        <v>0</v>
      </c>
      <c r="AZ79" s="108">
        <f>'09 - Vedlejší rozpočtové ...'!F35</f>
        <v>0</v>
      </c>
      <c r="BA79" s="108">
        <f>'09 - Vedlejší rozpočtové ...'!F36</f>
        <v>0</v>
      </c>
      <c r="BB79" s="108">
        <f>'09 - Vedlejší rozpočtové ...'!F37</f>
        <v>0</v>
      </c>
      <c r="BC79" s="108">
        <f>'09 - Vedlejší rozpočtové ...'!F38</f>
        <v>0</v>
      </c>
      <c r="BD79" s="110">
        <f>'09 - Vedlejší rozpočtové ...'!F39</f>
        <v>0</v>
      </c>
      <c r="BT79" s="105" t="s">
        <v>88</v>
      </c>
      <c r="BV79" s="105" t="s">
        <v>78</v>
      </c>
      <c r="BW79" s="105" t="s">
        <v>138</v>
      </c>
      <c r="BX79" s="105" t="s">
        <v>123</v>
      </c>
      <c r="CL79" s="105" t="s">
        <v>19</v>
      </c>
    </row>
    <row r="80" spans="1:91" s="2" customFormat="1" ht="30" customHeight="1">
      <c r="A80" s="37"/>
      <c r="B80" s="38"/>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42"/>
      <c r="AS80" s="37"/>
      <c r="AT80" s="37"/>
      <c r="AU80" s="37"/>
      <c r="AV80" s="37"/>
      <c r="AW80" s="37"/>
      <c r="AX80" s="37"/>
      <c r="AY80" s="37"/>
      <c r="AZ80" s="37"/>
      <c r="BA80" s="37"/>
      <c r="BB80" s="37"/>
      <c r="BC80" s="37"/>
      <c r="BD80" s="37"/>
      <c r="BE80" s="37"/>
    </row>
    <row r="81" spans="1:57" s="2" customFormat="1" ht="6.9" customHeight="1">
      <c r="A81" s="37"/>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42"/>
      <c r="AS81" s="37"/>
      <c r="AT81" s="37"/>
      <c r="AU81" s="37"/>
      <c r="AV81" s="37"/>
      <c r="AW81" s="37"/>
      <c r="AX81" s="37"/>
      <c r="AY81" s="37"/>
      <c r="AZ81" s="37"/>
      <c r="BA81" s="37"/>
      <c r="BB81" s="37"/>
      <c r="BC81" s="37"/>
      <c r="BD81" s="37"/>
      <c r="BE81" s="37"/>
    </row>
  </sheetData>
  <sheetProtection algorithmName="SHA-512" hashValue="GrqWx81z95vy8nUPePfznPiPrPsgDSW4wTxjl1FzZS0NXg1rVqROV98IEeCTYiNEciJ9h73bFAYXHNP6YdxpjA==" saltValue="uUV1zUQbrm+rEB/TS5+HFDg1LVIsRZh4dmQNGOfKfOHL3/t4Y7ssfGR853QqpBu5oTCquu2lw46QoDcQmy1Gdw==" spinCount="100000" sheet="1" objects="1" scenarios="1" formatColumns="0" formatRows="0"/>
  <mergeCells count="138">
    <mergeCell ref="L33:P33"/>
    <mergeCell ref="W33:AE33"/>
    <mergeCell ref="AK33:AO33"/>
    <mergeCell ref="AK35:AO35"/>
    <mergeCell ref="X35:AB35"/>
    <mergeCell ref="AR2:BE2"/>
    <mergeCell ref="BE5:BE32"/>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E62:I62"/>
    <mergeCell ref="L63:AF63"/>
    <mergeCell ref="F63:J63"/>
    <mergeCell ref="AM47:AN47"/>
    <mergeCell ref="AM49:AP49"/>
    <mergeCell ref="AS49:AT51"/>
    <mergeCell ref="AM50:AP50"/>
    <mergeCell ref="AG52:AM52"/>
    <mergeCell ref="AN52:AP52"/>
    <mergeCell ref="AG55:AM55"/>
    <mergeCell ref="AN55:AP55"/>
    <mergeCell ref="AG56:AM56"/>
    <mergeCell ref="AN56:AP56"/>
    <mergeCell ref="AN57:AP57"/>
    <mergeCell ref="AG57:AM57"/>
    <mergeCell ref="AN58:AP58"/>
    <mergeCell ref="AG58:AM58"/>
    <mergeCell ref="AG59:AM59"/>
    <mergeCell ref="AN59:AP59"/>
    <mergeCell ref="AN60:AP60"/>
    <mergeCell ref="AG60:AM60"/>
    <mergeCell ref="AG54:AM54"/>
    <mergeCell ref="AN54:AP54"/>
    <mergeCell ref="AN77:AP77"/>
    <mergeCell ref="AG77:AM77"/>
    <mergeCell ref="AN78:AP78"/>
    <mergeCell ref="AG78:AM78"/>
    <mergeCell ref="AN79:AP79"/>
    <mergeCell ref="AG79:AM79"/>
    <mergeCell ref="L45:AO45"/>
    <mergeCell ref="C52:G52"/>
    <mergeCell ref="I52:AF52"/>
    <mergeCell ref="J55:AF55"/>
    <mergeCell ref="D55:H55"/>
    <mergeCell ref="K56:AF56"/>
    <mergeCell ref="E56:I56"/>
    <mergeCell ref="L57:AF57"/>
    <mergeCell ref="F57:J57"/>
    <mergeCell ref="L58:AF58"/>
    <mergeCell ref="F58:J58"/>
    <mergeCell ref="L59:AF59"/>
    <mergeCell ref="F59:J59"/>
    <mergeCell ref="F60:J60"/>
    <mergeCell ref="L60:AF60"/>
    <mergeCell ref="L61:AF61"/>
    <mergeCell ref="F61:J61"/>
    <mergeCell ref="K62:AF62"/>
    <mergeCell ref="AG72:AM72"/>
    <mergeCell ref="AN72:AP72"/>
    <mergeCell ref="AG73:AM73"/>
    <mergeCell ref="AN73:AP73"/>
    <mergeCell ref="AN74:AP74"/>
    <mergeCell ref="AG74:AM74"/>
    <mergeCell ref="AG75:AM75"/>
    <mergeCell ref="AN75:AP75"/>
    <mergeCell ref="AN76:AP76"/>
    <mergeCell ref="AG76:AM76"/>
    <mergeCell ref="E79:I79"/>
    <mergeCell ref="K79:AF79"/>
    <mergeCell ref="AN61:AP61"/>
    <mergeCell ref="AG61:AM61"/>
    <mergeCell ref="AN62:AP62"/>
    <mergeCell ref="AG62:AM62"/>
    <mergeCell ref="AG63:AM63"/>
    <mergeCell ref="AN63:AP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K74:AF74"/>
    <mergeCell ref="E74:I74"/>
    <mergeCell ref="K75:AF75"/>
    <mergeCell ref="E75:I75"/>
    <mergeCell ref="K76:AF76"/>
    <mergeCell ref="E76:I76"/>
    <mergeCell ref="K77:AF77"/>
    <mergeCell ref="E77:I77"/>
    <mergeCell ref="E78:I78"/>
    <mergeCell ref="K78:AF78"/>
    <mergeCell ref="F69:J69"/>
    <mergeCell ref="L69:AF69"/>
    <mergeCell ref="D70:H70"/>
    <mergeCell ref="J70:AF70"/>
    <mergeCell ref="E71:I71"/>
    <mergeCell ref="K71:AF71"/>
    <mergeCell ref="E72:I72"/>
    <mergeCell ref="K72:AF72"/>
    <mergeCell ref="E73:I73"/>
    <mergeCell ref="K73:AF73"/>
    <mergeCell ref="F64:J64"/>
    <mergeCell ref="L64:AF64"/>
    <mergeCell ref="F65:J65"/>
    <mergeCell ref="L65:AF65"/>
    <mergeCell ref="F66:J66"/>
    <mergeCell ref="L66:AF66"/>
    <mergeCell ref="L67:AF67"/>
    <mergeCell ref="F67:J67"/>
    <mergeCell ref="L68:AF68"/>
    <mergeCell ref="F68:J68"/>
  </mergeCells>
  <hyperlinks>
    <hyperlink ref="A57" location="'01 - Stavební část'!C2" display="/" xr:uid="{00000000-0004-0000-0000-000000000000}"/>
    <hyperlink ref="A58" location="'02 - Elektroistalace - byty'!C2" display="/" xr:uid="{00000000-0004-0000-0000-000001000000}"/>
    <hyperlink ref="A59" location="'03 - Vytápění'!C2" display="/" xr:uid="{00000000-0004-0000-0000-000002000000}"/>
    <hyperlink ref="A60" location="'04 - Zdravotechnika'!C2" display="/" xr:uid="{00000000-0004-0000-0000-000003000000}"/>
    <hyperlink ref="A61" location="'05 - Vzduchotechnika a kl...'!C2" display="/" xr:uid="{00000000-0004-0000-0000-000004000000}"/>
    <hyperlink ref="A63" location="'01 - Fasáda , okna a balkony'!C2" display="/" xr:uid="{00000000-0004-0000-0000-000005000000}"/>
    <hyperlink ref="A64" location="'02 - Střecha'!C2" display="/" xr:uid="{00000000-0004-0000-0000-000006000000}"/>
    <hyperlink ref="A65" location="'03 - Stavební část, vč.vý...'!C2" display="/" xr:uid="{00000000-0004-0000-0000-000007000000}"/>
    <hyperlink ref="A66" location="'04 - Elektroinstalace - s...'!C2" display="/" xr:uid="{00000000-0004-0000-0000-000008000000}"/>
    <hyperlink ref="A67" location="'05 - Vytápění'!C2" display="/" xr:uid="{00000000-0004-0000-0000-000009000000}"/>
    <hyperlink ref="A68" location="'06 - Zdravotechnika'!C2" display="/" xr:uid="{00000000-0004-0000-0000-00000A000000}"/>
    <hyperlink ref="A69" location="'07 - Vzduchotechnika a kl...'!C2" display="/" xr:uid="{00000000-0004-0000-0000-00000B000000}"/>
    <hyperlink ref="A71" location="'01 - Stavební část_01'!C2" display="/" xr:uid="{00000000-0004-0000-0000-00000C000000}"/>
    <hyperlink ref="A72" location="'02 - Střecha_01'!C2" display="/" xr:uid="{00000000-0004-0000-0000-00000D000000}"/>
    <hyperlink ref="A73" location="'03 - Fasáda a okna'!C2" display="/" xr:uid="{00000000-0004-0000-0000-00000E000000}"/>
    <hyperlink ref="A74" location="'04 - Elektroinatalace'!C2" display="/" xr:uid="{00000000-0004-0000-0000-00000F000000}"/>
    <hyperlink ref="A75" location="'05 - Vytápění_01'!C2" display="/" xr:uid="{00000000-0004-0000-0000-000010000000}"/>
    <hyperlink ref="A76" location="'06 - Zdravotechnika_01'!C2" display="/" xr:uid="{00000000-0004-0000-0000-000011000000}"/>
    <hyperlink ref="A77" location="'07 - Vzduchotechnika a kl..._01'!C2" display="/" xr:uid="{00000000-0004-0000-0000-000012000000}"/>
    <hyperlink ref="A78" location="'08 - Plyn'!C2" display="/" xr:uid="{00000000-0004-0000-0000-000013000000}"/>
    <hyperlink ref="A79" location="'09 - Vedlejší rozpočtové ...'!C2" display="/" xr:uid="{00000000-0004-0000-0000-000014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232"/>
  <sheetViews>
    <sheetView showGridLines="0" topLeftCell="A207" workbookViewId="0">
      <selection activeCell="F182" sqref="F182"/>
    </sheetView>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115</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2434</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4733</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47.25" customHeight="1">
      <c r="A31" s="120"/>
      <c r="B31" s="121"/>
      <c r="C31" s="120"/>
      <c r="D31" s="120"/>
      <c r="E31" s="420" t="s">
        <v>1521</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ROUND(J105,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ROUND((SUM(BE105:BE231)),  2)</f>
        <v>0</v>
      </c>
      <c r="G37" s="37"/>
      <c r="H37" s="37"/>
      <c r="I37" s="128">
        <v>0.21</v>
      </c>
      <c r="J37" s="127">
        <f>ROUND(((SUM(BE105:BE231))*I37),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ROUND((SUM(BF105:BF231)),  2)</f>
        <v>0</v>
      </c>
      <c r="G38" s="37"/>
      <c r="H38" s="37"/>
      <c r="I38" s="128">
        <v>0.12</v>
      </c>
      <c r="J38" s="127">
        <f>ROUND(((SUM(BF105:BF231))*I38),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ROUND((SUM(BG105:BG231)),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ROUND((SUM(BH105:BH231)),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ROUND((SUM(BI105:BI231)),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2434</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04 - Elektroinstalace - společné prostory</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J105</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206</v>
      </c>
      <c r="E68" s="147"/>
      <c r="F68" s="147"/>
      <c r="G68" s="147"/>
      <c r="H68" s="147"/>
      <c r="I68" s="147"/>
      <c r="J68" s="148">
        <f>J106</f>
        <v>0</v>
      </c>
      <c r="K68" s="145"/>
      <c r="L68" s="149"/>
    </row>
    <row r="69" spans="1:47" s="10" customFormat="1" ht="19.95" customHeight="1">
      <c r="B69" s="150"/>
      <c r="C69" s="99"/>
      <c r="D69" s="151" t="s">
        <v>4734</v>
      </c>
      <c r="E69" s="152"/>
      <c r="F69" s="152"/>
      <c r="G69" s="152"/>
      <c r="H69" s="152"/>
      <c r="I69" s="152"/>
      <c r="J69" s="153">
        <f>J107</f>
        <v>0</v>
      </c>
      <c r="K69" s="99"/>
      <c r="L69" s="154"/>
    </row>
    <row r="70" spans="1:47" s="10" customFormat="1" ht="14.85" customHeight="1">
      <c r="B70" s="150"/>
      <c r="C70" s="99"/>
      <c r="D70" s="151" t="s">
        <v>1523</v>
      </c>
      <c r="E70" s="152"/>
      <c r="F70" s="152"/>
      <c r="G70" s="152"/>
      <c r="H70" s="152"/>
      <c r="I70" s="152"/>
      <c r="J70" s="153">
        <f>J108</f>
        <v>0</v>
      </c>
      <c r="K70" s="99"/>
      <c r="L70" s="154"/>
    </row>
    <row r="71" spans="1:47" s="10" customFormat="1" ht="14.85" customHeight="1">
      <c r="B71" s="150"/>
      <c r="C71" s="99"/>
      <c r="D71" s="151" t="s">
        <v>1524</v>
      </c>
      <c r="E71" s="152"/>
      <c r="F71" s="152"/>
      <c r="G71" s="152"/>
      <c r="H71" s="152"/>
      <c r="I71" s="152"/>
      <c r="J71" s="153">
        <f>J135</f>
        <v>0</v>
      </c>
      <c r="K71" s="99"/>
      <c r="L71" s="154"/>
    </row>
    <row r="72" spans="1:47" s="10" customFormat="1" ht="14.85" customHeight="1">
      <c r="B72" s="150"/>
      <c r="C72" s="99"/>
      <c r="D72" s="151" t="s">
        <v>1525</v>
      </c>
      <c r="E72" s="152"/>
      <c r="F72" s="152"/>
      <c r="G72" s="152"/>
      <c r="H72" s="152"/>
      <c r="I72" s="152"/>
      <c r="J72" s="153">
        <f>J144</f>
        <v>0</v>
      </c>
      <c r="K72" s="99"/>
      <c r="L72" s="154"/>
    </row>
    <row r="73" spans="1:47" s="10" customFormat="1" ht="14.85" customHeight="1">
      <c r="B73" s="150"/>
      <c r="C73" s="99"/>
      <c r="D73" s="151" t="s">
        <v>1526</v>
      </c>
      <c r="E73" s="152"/>
      <c r="F73" s="152"/>
      <c r="G73" s="152"/>
      <c r="H73" s="152"/>
      <c r="I73" s="152"/>
      <c r="J73" s="153">
        <f>J153</f>
        <v>0</v>
      </c>
      <c r="K73" s="99"/>
      <c r="L73" s="154"/>
    </row>
    <row r="74" spans="1:47" s="10" customFormat="1" ht="14.85" customHeight="1">
      <c r="B74" s="150"/>
      <c r="C74" s="99"/>
      <c r="D74" s="151" t="s">
        <v>1527</v>
      </c>
      <c r="E74" s="152"/>
      <c r="F74" s="152"/>
      <c r="G74" s="152"/>
      <c r="H74" s="152"/>
      <c r="I74" s="152"/>
      <c r="J74" s="153">
        <f>J172</f>
        <v>0</v>
      </c>
      <c r="K74" s="99"/>
      <c r="L74" s="154"/>
    </row>
    <row r="75" spans="1:47" s="10" customFormat="1" ht="14.85" customHeight="1">
      <c r="B75" s="150"/>
      <c r="C75" s="99"/>
      <c r="D75" s="151" t="s">
        <v>1528</v>
      </c>
      <c r="E75" s="152"/>
      <c r="F75" s="152"/>
      <c r="G75" s="152"/>
      <c r="H75" s="152"/>
      <c r="I75" s="152"/>
      <c r="J75" s="153">
        <f>J184</f>
        <v>0</v>
      </c>
      <c r="K75" s="99"/>
      <c r="L75" s="154"/>
    </row>
    <row r="76" spans="1:47" s="10" customFormat="1" ht="14.85" customHeight="1">
      <c r="B76" s="150"/>
      <c r="C76" s="99"/>
      <c r="D76" s="151" t="s">
        <v>1529</v>
      </c>
      <c r="E76" s="152"/>
      <c r="F76" s="152"/>
      <c r="G76" s="152"/>
      <c r="H76" s="152"/>
      <c r="I76" s="152"/>
      <c r="J76" s="153">
        <f>J198</f>
        <v>0</v>
      </c>
      <c r="K76" s="99"/>
      <c r="L76" s="154"/>
    </row>
    <row r="77" spans="1:47" s="10" customFormat="1" ht="19.95" customHeight="1">
      <c r="B77" s="150"/>
      <c r="C77" s="99"/>
      <c r="D77" s="151" t="s">
        <v>4735</v>
      </c>
      <c r="E77" s="152"/>
      <c r="F77" s="152"/>
      <c r="G77" s="152"/>
      <c r="H77" s="152"/>
      <c r="I77" s="152"/>
      <c r="J77" s="153">
        <f>J202</f>
        <v>0</v>
      </c>
      <c r="K77" s="99"/>
      <c r="L77" s="154"/>
    </row>
    <row r="78" spans="1:47" s="10" customFormat="1" ht="14.85" customHeight="1">
      <c r="B78" s="150"/>
      <c r="C78" s="99"/>
      <c r="D78" s="151" t="s">
        <v>4736</v>
      </c>
      <c r="E78" s="152"/>
      <c r="F78" s="152"/>
      <c r="G78" s="152"/>
      <c r="H78" s="152"/>
      <c r="I78" s="152"/>
      <c r="J78" s="153">
        <f>J203</f>
        <v>0</v>
      </c>
      <c r="K78" s="99"/>
      <c r="L78" s="154"/>
    </row>
    <row r="79" spans="1:47" s="10" customFormat="1" ht="14.85" customHeight="1">
      <c r="B79" s="150"/>
      <c r="C79" s="99"/>
      <c r="D79" s="151" t="s">
        <v>4737</v>
      </c>
      <c r="E79" s="152"/>
      <c r="F79" s="152"/>
      <c r="G79" s="152"/>
      <c r="H79" s="152"/>
      <c r="I79" s="152"/>
      <c r="J79" s="153">
        <f>J212</f>
        <v>0</v>
      </c>
      <c r="K79" s="99"/>
      <c r="L79" s="154"/>
    </row>
    <row r="80" spans="1:47" s="10" customFormat="1" ht="14.85" customHeight="1">
      <c r="B80" s="150"/>
      <c r="C80" s="99"/>
      <c r="D80" s="151" t="s">
        <v>4738</v>
      </c>
      <c r="E80" s="152"/>
      <c r="F80" s="152"/>
      <c r="G80" s="152"/>
      <c r="H80" s="152"/>
      <c r="I80" s="152"/>
      <c r="J80" s="153">
        <f>J218</f>
        <v>0</v>
      </c>
      <c r="K80" s="99"/>
      <c r="L80" s="154"/>
    </row>
    <row r="81" spans="1:31" s="10" customFormat="1" ht="14.85" customHeight="1">
      <c r="B81" s="150"/>
      <c r="C81" s="99"/>
      <c r="D81" s="151" t="s">
        <v>4739</v>
      </c>
      <c r="E81" s="152"/>
      <c r="F81" s="152"/>
      <c r="G81" s="152"/>
      <c r="H81" s="152"/>
      <c r="I81" s="152"/>
      <c r="J81" s="153">
        <f>J225</f>
        <v>0</v>
      </c>
      <c r="K81" s="99"/>
      <c r="L81" s="154"/>
    </row>
    <row r="82" spans="1:31" s="2" customFormat="1" ht="21.75" customHeight="1">
      <c r="A82" s="37"/>
      <c r="B82" s="38"/>
      <c r="C82" s="39"/>
      <c r="D82" s="39"/>
      <c r="E82" s="39"/>
      <c r="F82" s="39"/>
      <c r="G82" s="39"/>
      <c r="H82" s="39"/>
      <c r="I82" s="39"/>
      <c r="J82" s="39"/>
      <c r="K82" s="39"/>
      <c r="L82" s="118"/>
      <c r="S82" s="37"/>
      <c r="T82" s="37"/>
      <c r="U82" s="37"/>
      <c r="V82" s="37"/>
      <c r="W82" s="37"/>
      <c r="X82" s="37"/>
      <c r="Y82" s="37"/>
      <c r="Z82" s="37"/>
      <c r="AA82" s="37"/>
      <c r="AB82" s="37"/>
      <c r="AC82" s="37"/>
      <c r="AD82" s="37"/>
      <c r="AE82" s="37"/>
    </row>
    <row r="83" spans="1:31" s="2" customFormat="1" ht="6.9" customHeight="1">
      <c r="A83" s="37"/>
      <c r="B83" s="50"/>
      <c r="C83" s="51"/>
      <c r="D83" s="51"/>
      <c r="E83" s="51"/>
      <c r="F83" s="51"/>
      <c r="G83" s="51"/>
      <c r="H83" s="51"/>
      <c r="I83" s="51"/>
      <c r="J83" s="51"/>
      <c r="K83" s="51"/>
      <c r="L83" s="118"/>
      <c r="S83" s="37"/>
      <c r="T83" s="37"/>
      <c r="U83" s="37"/>
      <c r="V83" s="37"/>
      <c r="W83" s="37"/>
      <c r="X83" s="37"/>
      <c r="Y83" s="37"/>
      <c r="Z83" s="37"/>
      <c r="AA83" s="37"/>
      <c r="AB83" s="37"/>
      <c r="AC83" s="37"/>
      <c r="AD83" s="37"/>
      <c r="AE83" s="37"/>
    </row>
    <row r="87" spans="1:31" s="2" customFormat="1" ht="6.9" customHeight="1">
      <c r="A87" s="37"/>
      <c r="B87" s="52"/>
      <c r="C87" s="53"/>
      <c r="D87" s="53"/>
      <c r="E87" s="53"/>
      <c r="F87" s="53"/>
      <c r="G87" s="53"/>
      <c r="H87" s="53"/>
      <c r="I87" s="53"/>
      <c r="J87" s="53"/>
      <c r="K87" s="53"/>
      <c r="L87" s="118"/>
      <c r="S87" s="37"/>
      <c r="T87" s="37"/>
      <c r="U87" s="37"/>
      <c r="V87" s="37"/>
      <c r="W87" s="37"/>
      <c r="X87" s="37"/>
      <c r="Y87" s="37"/>
      <c r="Z87" s="37"/>
      <c r="AA87" s="37"/>
      <c r="AB87" s="37"/>
      <c r="AC87" s="37"/>
      <c r="AD87" s="37"/>
      <c r="AE87" s="37"/>
    </row>
    <row r="88" spans="1:31" s="2" customFormat="1" ht="24.9" customHeight="1">
      <c r="A88" s="37"/>
      <c r="B88" s="38"/>
      <c r="C88" s="26" t="s">
        <v>222</v>
      </c>
      <c r="D88" s="39"/>
      <c r="E88" s="39"/>
      <c r="F88" s="39"/>
      <c r="G88" s="39"/>
      <c r="H88" s="39"/>
      <c r="I88" s="39"/>
      <c r="J88" s="39"/>
      <c r="K88" s="39"/>
      <c r="L88" s="118"/>
      <c r="S88" s="37"/>
      <c r="T88" s="37"/>
      <c r="U88" s="37"/>
      <c r="V88" s="37"/>
      <c r="W88" s="37"/>
      <c r="X88" s="37"/>
      <c r="Y88" s="37"/>
      <c r="Z88" s="37"/>
      <c r="AA88" s="37"/>
      <c r="AB88" s="37"/>
      <c r="AC88" s="37"/>
      <c r="AD88" s="37"/>
      <c r="AE88" s="37"/>
    </row>
    <row r="89" spans="1:31" s="2" customFormat="1" ht="6.9" customHeight="1">
      <c r="A89" s="37"/>
      <c r="B89" s="38"/>
      <c r="C89" s="39"/>
      <c r="D89" s="39"/>
      <c r="E89" s="39"/>
      <c r="F89" s="39"/>
      <c r="G89" s="39"/>
      <c r="H89" s="39"/>
      <c r="I89" s="39"/>
      <c r="J89" s="39"/>
      <c r="K89" s="39"/>
      <c r="L89" s="118"/>
      <c r="S89" s="37"/>
      <c r="T89" s="37"/>
      <c r="U89" s="37"/>
      <c r="V89" s="37"/>
      <c r="W89" s="37"/>
      <c r="X89" s="37"/>
      <c r="Y89" s="37"/>
      <c r="Z89" s="37"/>
      <c r="AA89" s="37"/>
      <c r="AB89" s="37"/>
      <c r="AC89" s="37"/>
      <c r="AD89" s="37"/>
      <c r="AE89" s="37"/>
    </row>
    <row r="90" spans="1:31" s="2" customFormat="1" ht="12" customHeight="1">
      <c r="A90" s="37"/>
      <c r="B90" s="38"/>
      <c r="C90" s="32" t="s">
        <v>16</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16.5" customHeight="1">
      <c r="A91" s="37"/>
      <c r="B91" s="38"/>
      <c r="C91" s="39"/>
      <c r="D91" s="39"/>
      <c r="E91" s="421" t="str">
        <f>E7</f>
        <v>Lovosice - startovací bydlení</v>
      </c>
      <c r="F91" s="422"/>
      <c r="G91" s="422"/>
      <c r="H91" s="422"/>
      <c r="I91" s="39"/>
      <c r="J91" s="39"/>
      <c r="K91" s="39"/>
      <c r="L91" s="118"/>
      <c r="S91" s="37"/>
      <c r="T91" s="37"/>
      <c r="U91" s="37"/>
      <c r="V91" s="37"/>
      <c r="W91" s="37"/>
      <c r="X91" s="37"/>
      <c r="Y91" s="37"/>
      <c r="Z91" s="37"/>
      <c r="AA91" s="37"/>
      <c r="AB91" s="37"/>
      <c r="AC91" s="37"/>
      <c r="AD91" s="37"/>
      <c r="AE91" s="37"/>
    </row>
    <row r="92" spans="1:31" s="1" customFormat="1" ht="12" customHeight="1">
      <c r="B92" s="24"/>
      <c r="C92" s="32" t="s">
        <v>159</v>
      </c>
      <c r="D92" s="25"/>
      <c r="E92" s="25"/>
      <c r="F92" s="25"/>
      <c r="G92" s="25"/>
      <c r="H92" s="25"/>
      <c r="I92" s="25"/>
      <c r="J92" s="25"/>
      <c r="K92" s="25"/>
      <c r="L92" s="23"/>
    </row>
    <row r="93" spans="1:31" s="1" customFormat="1" ht="16.5" customHeight="1">
      <c r="B93" s="24"/>
      <c r="C93" s="25"/>
      <c r="D93" s="25"/>
      <c r="E93" s="421" t="s">
        <v>163</v>
      </c>
      <c r="F93" s="397"/>
      <c r="G93" s="397"/>
      <c r="H93" s="397"/>
      <c r="I93" s="25"/>
      <c r="J93" s="25"/>
      <c r="K93" s="25"/>
      <c r="L93" s="23"/>
    </row>
    <row r="94" spans="1:31" s="1" customFormat="1" ht="12" customHeight="1">
      <c r="B94" s="24"/>
      <c r="C94" s="32" t="s">
        <v>167</v>
      </c>
      <c r="D94" s="25"/>
      <c r="E94" s="25"/>
      <c r="F94" s="25"/>
      <c r="G94" s="25"/>
      <c r="H94" s="25"/>
      <c r="I94" s="25"/>
      <c r="J94" s="25"/>
      <c r="K94" s="25"/>
      <c r="L94" s="23"/>
    </row>
    <row r="95" spans="1:31" s="2" customFormat="1" ht="16.5" customHeight="1">
      <c r="A95" s="37"/>
      <c r="B95" s="38"/>
      <c r="C95" s="39"/>
      <c r="D95" s="39"/>
      <c r="E95" s="423" t="s">
        <v>2434</v>
      </c>
      <c r="F95" s="424"/>
      <c r="G95" s="424"/>
      <c r="H95" s="424"/>
      <c r="I95" s="39"/>
      <c r="J95" s="39"/>
      <c r="K95" s="39"/>
      <c r="L95" s="118"/>
      <c r="S95" s="37"/>
      <c r="T95" s="37"/>
      <c r="U95" s="37"/>
      <c r="V95" s="37"/>
      <c r="W95" s="37"/>
      <c r="X95" s="37"/>
      <c r="Y95" s="37"/>
      <c r="Z95" s="37"/>
      <c r="AA95" s="37"/>
      <c r="AB95" s="37"/>
      <c r="AC95" s="37"/>
      <c r="AD95" s="37"/>
      <c r="AE95" s="37"/>
    </row>
    <row r="96" spans="1:31" s="2" customFormat="1" ht="12" customHeight="1">
      <c r="A96" s="37"/>
      <c r="B96" s="38"/>
      <c r="C96" s="32" t="s">
        <v>175</v>
      </c>
      <c r="D96" s="39"/>
      <c r="E96" s="39"/>
      <c r="F96" s="39"/>
      <c r="G96" s="39"/>
      <c r="H96" s="39"/>
      <c r="I96" s="39"/>
      <c r="J96" s="39"/>
      <c r="K96" s="39"/>
      <c r="L96" s="118"/>
      <c r="S96" s="37"/>
      <c r="T96" s="37"/>
      <c r="U96" s="37"/>
      <c r="V96" s="37"/>
      <c r="W96" s="37"/>
      <c r="X96" s="37"/>
      <c r="Y96" s="37"/>
      <c r="Z96" s="37"/>
      <c r="AA96" s="37"/>
      <c r="AB96" s="37"/>
      <c r="AC96" s="37"/>
      <c r="AD96" s="37"/>
      <c r="AE96" s="37"/>
    </row>
    <row r="97" spans="1:65" s="2" customFormat="1" ht="16.5" customHeight="1">
      <c r="A97" s="37"/>
      <c r="B97" s="38"/>
      <c r="C97" s="39"/>
      <c r="D97" s="39"/>
      <c r="E97" s="376" t="str">
        <f>E13</f>
        <v>04 - Elektroinstalace - společné prostory</v>
      </c>
      <c r="F97" s="424"/>
      <c r="G97" s="424"/>
      <c r="H97" s="424"/>
      <c r="I97" s="39"/>
      <c r="J97" s="39"/>
      <c r="K97" s="39"/>
      <c r="L97" s="118"/>
      <c r="S97" s="37"/>
      <c r="T97" s="37"/>
      <c r="U97" s="37"/>
      <c r="V97" s="37"/>
      <c r="W97" s="37"/>
      <c r="X97" s="37"/>
      <c r="Y97" s="37"/>
      <c r="Z97" s="37"/>
      <c r="AA97" s="37"/>
      <c r="AB97" s="37"/>
      <c r="AC97" s="37"/>
      <c r="AD97" s="37"/>
      <c r="AE97" s="37"/>
    </row>
    <row r="98" spans="1:65" s="2" customFormat="1" ht="6.9" customHeight="1">
      <c r="A98" s="37"/>
      <c r="B98" s="38"/>
      <c r="C98" s="39"/>
      <c r="D98" s="39"/>
      <c r="E98" s="39"/>
      <c r="F98" s="39"/>
      <c r="G98" s="39"/>
      <c r="H98" s="39"/>
      <c r="I98" s="39"/>
      <c r="J98" s="39"/>
      <c r="K98" s="39"/>
      <c r="L98" s="118"/>
      <c r="S98" s="37"/>
      <c r="T98" s="37"/>
      <c r="U98" s="37"/>
      <c r="V98" s="37"/>
      <c r="W98" s="37"/>
      <c r="X98" s="37"/>
      <c r="Y98" s="37"/>
      <c r="Z98" s="37"/>
      <c r="AA98" s="37"/>
      <c r="AB98" s="37"/>
      <c r="AC98" s="37"/>
      <c r="AD98" s="37"/>
      <c r="AE98" s="37"/>
    </row>
    <row r="99" spans="1:65" s="2" customFormat="1" ht="12" customHeight="1">
      <c r="A99" s="37"/>
      <c r="B99" s="38"/>
      <c r="C99" s="32" t="s">
        <v>21</v>
      </c>
      <c r="D99" s="39"/>
      <c r="E99" s="39"/>
      <c r="F99" s="30" t="str">
        <f>F16</f>
        <v xml:space="preserve"> </v>
      </c>
      <c r="G99" s="39"/>
      <c r="H99" s="39"/>
      <c r="I99" s="32" t="s">
        <v>23</v>
      </c>
      <c r="J99" s="62" t="str">
        <f>IF(J16="","",J16)</f>
        <v>23. 4. 2025</v>
      </c>
      <c r="K99" s="39"/>
      <c r="L99" s="118"/>
      <c r="S99" s="37"/>
      <c r="T99" s="37"/>
      <c r="U99" s="37"/>
      <c r="V99" s="37"/>
      <c r="W99" s="37"/>
      <c r="X99" s="37"/>
      <c r="Y99" s="37"/>
      <c r="Z99" s="37"/>
      <c r="AA99" s="37"/>
      <c r="AB99" s="37"/>
      <c r="AC99" s="37"/>
      <c r="AD99" s="37"/>
      <c r="AE99" s="37"/>
    </row>
    <row r="100" spans="1:65" s="2" customFormat="1" ht="6.9" customHeight="1">
      <c r="A100" s="37"/>
      <c r="B100" s="38"/>
      <c r="C100" s="39"/>
      <c r="D100" s="39"/>
      <c r="E100" s="39"/>
      <c r="F100" s="39"/>
      <c r="G100" s="39"/>
      <c r="H100" s="39"/>
      <c r="I100" s="39"/>
      <c r="J100" s="39"/>
      <c r="K100" s="39"/>
      <c r="L100" s="118"/>
      <c r="S100" s="37"/>
      <c r="T100" s="37"/>
      <c r="U100" s="37"/>
      <c r="V100" s="37"/>
      <c r="W100" s="37"/>
      <c r="X100" s="37"/>
      <c r="Y100" s="37"/>
      <c r="Z100" s="37"/>
      <c r="AA100" s="37"/>
      <c r="AB100" s="37"/>
      <c r="AC100" s="37"/>
      <c r="AD100" s="37"/>
      <c r="AE100" s="37"/>
    </row>
    <row r="101" spans="1:65" s="2" customFormat="1" ht="15.15" customHeight="1">
      <c r="A101" s="37"/>
      <c r="B101" s="38"/>
      <c r="C101" s="32" t="s">
        <v>25</v>
      </c>
      <c r="D101" s="39"/>
      <c r="E101" s="39"/>
      <c r="F101" s="30" t="str">
        <f>E19</f>
        <v>Město Lovosice</v>
      </c>
      <c r="G101" s="39"/>
      <c r="H101" s="39"/>
      <c r="I101" s="32" t="s">
        <v>33</v>
      </c>
      <c r="J101" s="35" t="str">
        <f>E25</f>
        <v>APREA s.r.o.</v>
      </c>
      <c r="K101" s="39"/>
      <c r="L101" s="118"/>
      <c r="S101" s="37"/>
      <c r="T101" s="37"/>
      <c r="U101" s="37"/>
      <c r="V101" s="37"/>
      <c r="W101" s="37"/>
      <c r="X101" s="37"/>
      <c r="Y101" s="37"/>
      <c r="Z101" s="37"/>
      <c r="AA101" s="37"/>
      <c r="AB101" s="37"/>
      <c r="AC101" s="37"/>
      <c r="AD101" s="37"/>
      <c r="AE101" s="37"/>
    </row>
    <row r="102" spans="1:65" s="2" customFormat="1" ht="15.15" customHeight="1">
      <c r="A102" s="37"/>
      <c r="B102" s="38"/>
      <c r="C102" s="32" t="s">
        <v>31</v>
      </c>
      <c r="D102" s="39"/>
      <c r="E102" s="39"/>
      <c r="F102" s="30" t="str">
        <f>IF(E22="","",E22)</f>
        <v>Vyplň údaj</v>
      </c>
      <c r="G102" s="39"/>
      <c r="H102" s="39"/>
      <c r="I102" s="32" t="s">
        <v>38</v>
      </c>
      <c r="J102" s="35" t="str">
        <f>E28</f>
        <v>Kateřina Bačová</v>
      </c>
      <c r="K102" s="39"/>
      <c r="L102" s="118"/>
      <c r="S102" s="37"/>
      <c r="T102" s="37"/>
      <c r="U102" s="37"/>
      <c r="V102" s="37"/>
      <c r="W102" s="37"/>
      <c r="X102" s="37"/>
      <c r="Y102" s="37"/>
      <c r="Z102" s="37"/>
      <c r="AA102" s="37"/>
      <c r="AB102" s="37"/>
      <c r="AC102" s="37"/>
      <c r="AD102" s="37"/>
      <c r="AE102" s="37"/>
    </row>
    <row r="103" spans="1:65" s="2" customFormat="1" ht="10.35" customHeight="1">
      <c r="A103" s="37"/>
      <c r="B103" s="38"/>
      <c r="C103" s="39"/>
      <c r="D103" s="39"/>
      <c r="E103" s="39"/>
      <c r="F103" s="39"/>
      <c r="G103" s="39"/>
      <c r="H103" s="39"/>
      <c r="I103" s="39"/>
      <c r="J103" s="39"/>
      <c r="K103" s="39"/>
      <c r="L103" s="118"/>
      <c r="S103" s="37"/>
      <c r="T103" s="37"/>
      <c r="U103" s="37"/>
      <c r="V103" s="37"/>
      <c r="W103" s="37"/>
      <c r="X103" s="37"/>
      <c r="Y103" s="37"/>
      <c r="Z103" s="37"/>
      <c r="AA103" s="37"/>
      <c r="AB103" s="37"/>
      <c r="AC103" s="37"/>
      <c r="AD103" s="37"/>
      <c r="AE103" s="37"/>
    </row>
    <row r="104" spans="1:65" s="11" customFormat="1" ht="29.25" customHeight="1">
      <c r="A104" s="155"/>
      <c r="B104" s="156"/>
      <c r="C104" s="157" t="s">
        <v>223</v>
      </c>
      <c r="D104" s="158" t="s">
        <v>61</v>
      </c>
      <c r="E104" s="158" t="s">
        <v>57</v>
      </c>
      <c r="F104" s="158" t="s">
        <v>58</v>
      </c>
      <c r="G104" s="158" t="s">
        <v>224</v>
      </c>
      <c r="H104" s="158" t="s">
        <v>225</v>
      </c>
      <c r="I104" s="158" t="s">
        <v>226</v>
      </c>
      <c r="J104" s="158" t="s">
        <v>194</v>
      </c>
      <c r="K104" s="159" t="s">
        <v>227</v>
      </c>
      <c r="L104" s="160"/>
      <c r="M104" s="71" t="s">
        <v>19</v>
      </c>
      <c r="N104" s="72" t="s">
        <v>46</v>
      </c>
      <c r="O104" s="72" t="s">
        <v>228</v>
      </c>
      <c r="P104" s="72" t="s">
        <v>229</v>
      </c>
      <c r="Q104" s="72" t="s">
        <v>230</v>
      </c>
      <c r="R104" s="72" t="s">
        <v>231</v>
      </c>
      <c r="S104" s="72" t="s">
        <v>232</v>
      </c>
      <c r="T104" s="73" t="s">
        <v>233</v>
      </c>
      <c r="U104" s="155"/>
      <c r="V104" s="155"/>
      <c r="W104" s="155"/>
      <c r="X104" s="155"/>
      <c r="Y104" s="155"/>
      <c r="Z104" s="155"/>
      <c r="AA104" s="155"/>
      <c r="AB104" s="155"/>
      <c r="AC104" s="155"/>
      <c r="AD104" s="155"/>
      <c r="AE104" s="155"/>
    </row>
    <row r="105" spans="1:65" s="2" customFormat="1" ht="22.8" customHeight="1">
      <c r="A105" s="37"/>
      <c r="B105" s="38"/>
      <c r="C105" s="78" t="s">
        <v>234</v>
      </c>
      <c r="D105" s="39"/>
      <c r="E105" s="39"/>
      <c r="F105" s="39"/>
      <c r="G105" s="39"/>
      <c r="H105" s="39"/>
      <c r="I105" s="39"/>
      <c r="J105" s="161">
        <f>BK105</f>
        <v>0</v>
      </c>
      <c r="K105" s="39"/>
      <c r="L105" s="42"/>
      <c r="M105" s="74"/>
      <c r="N105" s="162"/>
      <c r="O105" s="75"/>
      <c r="P105" s="163">
        <f>P106</f>
        <v>0</v>
      </c>
      <c r="Q105" s="75"/>
      <c r="R105" s="163">
        <f>R106</f>
        <v>0</v>
      </c>
      <c r="S105" s="75"/>
      <c r="T105" s="164">
        <f>T106</f>
        <v>0</v>
      </c>
      <c r="U105" s="37"/>
      <c r="V105" s="37"/>
      <c r="W105" s="37"/>
      <c r="X105" s="37"/>
      <c r="Y105" s="37"/>
      <c r="Z105" s="37"/>
      <c r="AA105" s="37"/>
      <c r="AB105" s="37"/>
      <c r="AC105" s="37"/>
      <c r="AD105" s="37"/>
      <c r="AE105" s="37"/>
      <c r="AT105" s="20" t="s">
        <v>75</v>
      </c>
      <c r="AU105" s="20" t="s">
        <v>195</v>
      </c>
      <c r="BK105" s="165">
        <f>BK106</f>
        <v>0</v>
      </c>
    </row>
    <row r="106" spans="1:65" s="12" customFormat="1" ht="25.95" customHeight="1">
      <c r="B106" s="166"/>
      <c r="C106" s="167"/>
      <c r="D106" s="168" t="s">
        <v>75</v>
      </c>
      <c r="E106" s="169" t="s">
        <v>629</v>
      </c>
      <c r="F106" s="169" t="s">
        <v>630</v>
      </c>
      <c r="G106" s="167"/>
      <c r="H106" s="167"/>
      <c r="I106" s="170"/>
      <c r="J106" s="171">
        <f>BK106</f>
        <v>0</v>
      </c>
      <c r="K106" s="167"/>
      <c r="L106" s="172"/>
      <c r="M106" s="173"/>
      <c r="N106" s="174"/>
      <c r="O106" s="174"/>
      <c r="P106" s="175">
        <f>P107+P202</f>
        <v>0</v>
      </c>
      <c r="Q106" s="174"/>
      <c r="R106" s="175">
        <f>R107+R202</f>
        <v>0</v>
      </c>
      <c r="S106" s="174"/>
      <c r="T106" s="176">
        <f>T107+T202</f>
        <v>0</v>
      </c>
      <c r="AR106" s="177" t="s">
        <v>88</v>
      </c>
      <c r="AT106" s="178" t="s">
        <v>75</v>
      </c>
      <c r="AU106" s="178" t="s">
        <v>76</v>
      </c>
      <c r="AY106" s="177" t="s">
        <v>237</v>
      </c>
      <c r="BK106" s="179">
        <f>BK107+BK202</f>
        <v>0</v>
      </c>
    </row>
    <row r="107" spans="1:65" s="12" customFormat="1" ht="22.8" customHeight="1">
      <c r="B107" s="166"/>
      <c r="C107" s="167"/>
      <c r="D107" s="168" t="s">
        <v>75</v>
      </c>
      <c r="E107" s="180" t="s">
        <v>1535</v>
      </c>
      <c r="F107" s="180" t="s">
        <v>4740</v>
      </c>
      <c r="G107" s="167"/>
      <c r="H107" s="167"/>
      <c r="I107" s="170"/>
      <c r="J107" s="181">
        <f>BK107</f>
        <v>0</v>
      </c>
      <c r="K107" s="167"/>
      <c r="L107" s="172"/>
      <c r="M107" s="173"/>
      <c r="N107" s="174"/>
      <c r="O107" s="174"/>
      <c r="P107" s="175">
        <f>P108+P135+P144+P153+P172+P184+P198</f>
        <v>0</v>
      </c>
      <c r="Q107" s="174"/>
      <c r="R107" s="175">
        <f>R108+R135+R144+R153+R172+R184+R198</f>
        <v>0</v>
      </c>
      <c r="S107" s="174"/>
      <c r="T107" s="176">
        <f>T108+T135+T144+T153+T172+T184+T198</f>
        <v>0</v>
      </c>
      <c r="AR107" s="177" t="s">
        <v>88</v>
      </c>
      <c r="AT107" s="178" t="s">
        <v>75</v>
      </c>
      <c r="AU107" s="178" t="s">
        <v>83</v>
      </c>
      <c r="AY107" s="177" t="s">
        <v>237</v>
      </c>
      <c r="BK107" s="179">
        <f>BK108+BK135+BK144+BK153+BK172+BK184+BK198</f>
        <v>0</v>
      </c>
    </row>
    <row r="108" spans="1:65" s="12" customFormat="1" ht="20.85" customHeight="1">
      <c r="B108" s="166"/>
      <c r="C108" s="167"/>
      <c r="D108" s="168" t="s">
        <v>75</v>
      </c>
      <c r="E108" s="180" t="s">
        <v>1537</v>
      </c>
      <c r="F108" s="180" t="s">
        <v>1538</v>
      </c>
      <c r="G108" s="167"/>
      <c r="H108" s="167"/>
      <c r="I108" s="170"/>
      <c r="J108" s="181">
        <f>BK108</f>
        <v>0</v>
      </c>
      <c r="K108" s="167"/>
      <c r="L108" s="172"/>
      <c r="M108" s="173"/>
      <c r="N108" s="174"/>
      <c r="O108" s="174"/>
      <c r="P108" s="175">
        <f>SUM(P109:P134)</f>
        <v>0</v>
      </c>
      <c r="Q108" s="174"/>
      <c r="R108" s="175">
        <f>SUM(R109:R134)</f>
        <v>0</v>
      </c>
      <c r="S108" s="174"/>
      <c r="T108" s="176">
        <f>SUM(T109:T134)</f>
        <v>0</v>
      </c>
      <c r="AR108" s="177" t="s">
        <v>88</v>
      </c>
      <c r="AT108" s="178" t="s">
        <v>75</v>
      </c>
      <c r="AU108" s="178" t="s">
        <v>88</v>
      </c>
      <c r="AY108" s="177" t="s">
        <v>237</v>
      </c>
      <c r="BK108" s="179">
        <f>SUM(BK109:BK134)</f>
        <v>0</v>
      </c>
    </row>
    <row r="109" spans="1:65" s="2" customFormat="1" ht="16.5" customHeight="1">
      <c r="A109" s="37"/>
      <c r="B109" s="38"/>
      <c r="C109" s="182" t="s">
        <v>83</v>
      </c>
      <c r="D109" s="182" t="s">
        <v>239</v>
      </c>
      <c r="E109" s="183" t="s">
        <v>1539</v>
      </c>
      <c r="F109" s="184" t="s">
        <v>1540</v>
      </c>
      <c r="G109" s="185" t="s">
        <v>154</v>
      </c>
      <c r="H109" s="186">
        <v>150</v>
      </c>
      <c r="I109" s="187"/>
      <c r="J109" s="188">
        <f t="shared" ref="J109:J134" si="0">ROUND(I109*H109,2)</f>
        <v>0</v>
      </c>
      <c r="K109" s="184" t="s">
        <v>19</v>
      </c>
      <c r="L109" s="42"/>
      <c r="M109" s="189" t="s">
        <v>19</v>
      </c>
      <c r="N109" s="190" t="s">
        <v>48</v>
      </c>
      <c r="O109" s="67"/>
      <c r="P109" s="191">
        <f t="shared" ref="P109:P134" si="1">O109*H109</f>
        <v>0</v>
      </c>
      <c r="Q109" s="191">
        <v>0</v>
      </c>
      <c r="R109" s="191">
        <f t="shared" ref="R109:R134" si="2">Q109*H109</f>
        <v>0</v>
      </c>
      <c r="S109" s="191">
        <v>0</v>
      </c>
      <c r="T109" s="192">
        <f t="shared" ref="T109:T134" si="3">S109*H109</f>
        <v>0</v>
      </c>
      <c r="U109" s="37"/>
      <c r="V109" s="37"/>
      <c r="W109" s="37"/>
      <c r="X109" s="37"/>
      <c r="Y109" s="37"/>
      <c r="Z109" s="37"/>
      <c r="AA109" s="37"/>
      <c r="AB109" s="37"/>
      <c r="AC109" s="37"/>
      <c r="AD109" s="37"/>
      <c r="AE109" s="37"/>
      <c r="AR109" s="193" t="s">
        <v>366</v>
      </c>
      <c r="AT109" s="193" t="s">
        <v>239</v>
      </c>
      <c r="AU109" s="193" t="s">
        <v>92</v>
      </c>
      <c r="AY109" s="20" t="s">
        <v>237</v>
      </c>
      <c r="BE109" s="194">
        <f t="shared" ref="BE109:BE134" si="4">IF(N109="základní",J109,0)</f>
        <v>0</v>
      </c>
      <c r="BF109" s="194">
        <f t="shared" ref="BF109:BF134" si="5">IF(N109="snížená",J109,0)</f>
        <v>0</v>
      </c>
      <c r="BG109" s="194">
        <f t="shared" ref="BG109:BG134" si="6">IF(N109="zákl. přenesená",J109,0)</f>
        <v>0</v>
      </c>
      <c r="BH109" s="194">
        <f t="shared" ref="BH109:BH134" si="7">IF(N109="sníž. přenesená",J109,0)</f>
        <v>0</v>
      </c>
      <c r="BI109" s="194">
        <f t="shared" ref="BI109:BI134" si="8">IF(N109="nulová",J109,0)</f>
        <v>0</v>
      </c>
      <c r="BJ109" s="20" t="s">
        <v>88</v>
      </c>
      <c r="BK109" s="194">
        <f t="shared" ref="BK109:BK134" si="9">ROUND(I109*H109,2)</f>
        <v>0</v>
      </c>
      <c r="BL109" s="20" t="s">
        <v>366</v>
      </c>
      <c r="BM109" s="193" t="s">
        <v>88</v>
      </c>
    </row>
    <row r="110" spans="1:65" s="2" customFormat="1" ht="16.5" customHeight="1">
      <c r="A110" s="37"/>
      <c r="B110" s="38"/>
      <c r="C110" s="182" t="s">
        <v>88</v>
      </c>
      <c r="D110" s="182" t="s">
        <v>239</v>
      </c>
      <c r="E110" s="183" t="s">
        <v>1541</v>
      </c>
      <c r="F110" s="184" t="s">
        <v>1542</v>
      </c>
      <c r="G110" s="185" t="s">
        <v>154</v>
      </c>
      <c r="H110" s="186">
        <v>50</v>
      </c>
      <c r="I110" s="187"/>
      <c r="J110" s="188">
        <f t="shared" si="0"/>
        <v>0</v>
      </c>
      <c r="K110" s="184" t="s">
        <v>19</v>
      </c>
      <c r="L110" s="42"/>
      <c r="M110" s="189" t="s">
        <v>19</v>
      </c>
      <c r="N110" s="190" t="s">
        <v>48</v>
      </c>
      <c r="O110" s="67"/>
      <c r="P110" s="191">
        <f t="shared" si="1"/>
        <v>0</v>
      </c>
      <c r="Q110" s="191">
        <v>0</v>
      </c>
      <c r="R110" s="191">
        <f t="shared" si="2"/>
        <v>0</v>
      </c>
      <c r="S110" s="191">
        <v>0</v>
      </c>
      <c r="T110" s="192">
        <f t="shared" si="3"/>
        <v>0</v>
      </c>
      <c r="U110" s="37"/>
      <c r="V110" s="37"/>
      <c r="W110" s="37"/>
      <c r="X110" s="37"/>
      <c r="Y110" s="37"/>
      <c r="Z110" s="37"/>
      <c r="AA110" s="37"/>
      <c r="AB110" s="37"/>
      <c r="AC110" s="37"/>
      <c r="AD110" s="37"/>
      <c r="AE110" s="37"/>
      <c r="AR110" s="193" t="s">
        <v>366</v>
      </c>
      <c r="AT110" s="193" t="s">
        <v>239</v>
      </c>
      <c r="AU110" s="193" t="s">
        <v>92</v>
      </c>
      <c r="AY110" s="20" t="s">
        <v>237</v>
      </c>
      <c r="BE110" s="194">
        <f t="shared" si="4"/>
        <v>0</v>
      </c>
      <c r="BF110" s="194">
        <f t="shared" si="5"/>
        <v>0</v>
      </c>
      <c r="BG110" s="194">
        <f t="shared" si="6"/>
        <v>0</v>
      </c>
      <c r="BH110" s="194">
        <f t="shared" si="7"/>
        <v>0</v>
      </c>
      <c r="BI110" s="194">
        <f t="shared" si="8"/>
        <v>0</v>
      </c>
      <c r="BJ110" s="20" t="s">
        <v>88</v>
      </c>
      <c r="BK110" s="194">
        <f t="shared" si="9"/>
        <v>0</v>
      </c>
      <c r="BL110" s="20" t="s">
        <v>366</v>
      </c>
      <c r="BM110" s="193" t="s">
        <v>243</v>
      </c>
    </row>
    <row r="111" spans="1:65" s="2" customFormat="1" ht="16.5" customHeight="1">
      <c r="A111" s="37"/>
      <c r="B111" s="38"/>
      <c r="C111" s="182" t="s">
        <v>92</v>
      </c>
      <c r="D111" s="182" t="s">
        <v>239</v>
      </c>
      <c r="E111" s="183" t="s">
        <v>1543</v>
      </c>
      <c r="F111" s="184" t="s">
        <v>1544</v>
      </c>
      <c r="G111" s="185" t="s">
        <v>154</v>
      </c>
      <c r="H111" s="186">
        <v>50</v>
      </c>
      <c r="I111" s="187"/>
      <c r="J111" s="188">
        <f t="shared" si="0"/>
        <v>0</v>
      </c>
      <c r="K111" s="184" t="s">
        <v>19</v>
      </c>
      <c r="L111" s="42"/>
      <c r="M111" s="189" t="s">
        <v>19</v>
      </c>
      <c r="N111" s="190" t="s">
        <v>48</v>
      </c>
      <c r="O111" s="67"/>
      <c r="P111" s="191">
        <f t="shared" si="1"/>
        <v>0</v>
      </c>
      <c r="Q111" s="191">
        <v>0</v>
      </c>
      <c r="R111" s="191">
        <f t="shared" si="2"/>
        <v>0</v>
      </c>
      <c r="S111" s="191">
        <v>0</v>
      </c>
      <c r="T111" s="192">
        <f t="shared" si="3"/>
        <v>0</v>
      </c>
      <c r="U111" s="37"/>
      <c r="V111" s="37"/>
      <c r="W111" s="37"/>
      <c r="X111" s="37"/>
      <c r="Y111" s="37"/>
      <c r="Z111" s="37"/>
      <c r="AA111" s="37"/>
      <c r="AB111" s="37"/>
      <c r="AC111" s="37"/>
      <c r="AD111" s="37"/>
      <c r="AE111" s="37"/>
      <c r="AR111" s="193" t="s">
        <v>366</v>
      </c>
      <c r="AT111" s="193" t="s">
        <v>239</v>
      </c>
      <c r="AU111" s="193" t="s">
        <v>92</v>
      </c>
      <c r="AY111" s="20" t="s">
        <v>237</v>
      </c>
      <c r="BE111" s="194">
        <f t="shared" si="4"/>
        <v>0</v>
      </c>
      <c r="BF111" s="194">
        <f t="shared" si="5"/>
        <v>0</v>
      </c>
      <c r="BG111" s="194">
        <f t="shared" si="6"/>
        <v>0</v>
      </c>
      <c r="BH111" s="194">
        <f t="shared" si="7"/>
        <v>0</v>
      </c>
      <c r="BI111" s="194">
        <f t="shared" si="8"/>
        <v>0</v>
      </c>
      <c r="BJ111" s="20" t="s">
        <v>88</v>
      </c>
      <c r="BK111" s="194">
        <f t="shared" si="9"/>
        <v>0</v>
      </c>
      <c r="BL111" s="20" t="s">
        <v>366</v>
      </c>
      <c r="BM111" s="193" t="s">
        <v>295</v>
      </c>
    </row>
    <row r="112" spans="1:65" s="2" customFormat="1" ht="16.5" customHeight="1">
      <c r="A112" s="37"/>
      <c r="B112" s="38"/>
      <c r="C112" s="182" t="s">
        <v>243</v>
      </c>
      <c r="D112" s="182" t="s">
        <v>239</v>
      </c>
      <c r="E112" s="183" t="s">
        <v>1545</v>
      </c>
      <c r="F112" s="184" t="s">
        <v>1546</v>
      </c>
      <c r="G112" s="185" t="s">
        <v>154</v>
      </c>
      <c r="H112" s="186">
        <v>770</v>
      </c>
      <c r="I112" s="187"/>
      <c r="J112" s="188">
        <f t="shared" si="0"/>
        <v>0</v>
      </c>
      <c r="K112" s="184" t="s">
        <v>19</v>
      </c>
      <c r="L112" s="42"/>
      <c r="M112" s="189" t="s">
        <v>19</v>
      </c>
      <c r="N112" s="190" t="s">
        <v>48</v>
      </c>
      <c r="O112" s="67"/>
      <c r="P112" s="191">
        <f t="shared" si="1"/>
        <v>0</v>
      </c>
      <c r="Q112" s="191">
        <v>0</v>
      </c>
      <c r="R112" s="191">
        <f t="shared" si="2"/>
        <v>0</v>
      </c>
      <c r="S112" s="191">
        <v>0</v>
      </c>
      <c r="T112" s="192">
        <f t="shared" si="3"/>
        <v>0</v>
      </c>
      <c r="U112" s="37"/>
      <c r="V112" s="37"/>
      <c r="W112" s="37"/>
      <c r="X112" s="37"/>
      <c r="Y112" s="37"/>
      <c r="Z112" s="37"/>
      <c r="AA112" s="37"/>
      <c r="AB112" s="37"/>
      <c r="AC112" s="37"/>
      <c r="AD112" s="37"/>
      <c r="AE112" s="37"/>
      <c r="AR112" s="193" t="s">
        <v>366</v>
      </c>
      <c r="AT112" s="193" t="s">
        <v>239</v>
      </c>
      <c r="AU112" s="193" t="s">
        <v>92</v>
      </c>
      <c r="AY112" s="20" t="s">
        <v>237</v>
      </c>
      <c r="BE112" s="194">
        <f t="shared" si="4"/>
        <v>0</v>
      </c>
      <c r="BF112" s="194">
        <f t="shared" si="5"/>
        <v>0</v>
      </c>
      <c r="BG112" s="194">
        <f t="shared" si="6"/>
        <v>0</v>
      </c>
      <c r="BH112" s="194">
        <f t="shared" si="7"/>
        <v>0</v>
      </c>
      <c r="BI112" s="194">
        <f t="shared" si="8"/>
        <v>0</v>
      </c>
      <c r="BJ112" s="20" t="s">
        <v>88</v>
      </c>
      <c r="BK112" s="194">
        <f t="shared" si="9"/>
        <v>0</v>
      </c>
      <c r="BL112" s="20" t="s">
        <v>366</v>
      </c>
      <c r="BM112" s="193" t="s">
        <v>299</v>
      </c>
    </row>
    <row r="113" spans="1:65" s="2" customFormat="1" ht="16.5" customHeight="1">
      <c r="A113" s="37"/>
      <c r="B113" s="38"/>
      <c r="C113" s="182" t="s">
        <v>287</v>
      </c>
      <c r="D113" s="182" t="s">
        <v>239</v>
      </c>
      <c r="E113" s="183" t="s">
        <v>1547</v>
      </c>
      <c r="F113" s="184" t="s">
        <v>1548</v>
      </c>
      <c r="G113" s="185" t="s">
        <v>154</v>
      </c>
      <c r="H113" s="186">
        <v>0</v>
      </c>
      <c r="I113" s="187"/>
      <c r="J113" s="188">
        <f t="shared" si="0"/>
        <v>0</v>
      </c>
      <c r="K113" s="184" t="s">
        <v>19</v>
      </c>
      <c r="L113" s="42"/>
      <c r="M113" s="189" t="s">
        <v>19</v>
      </c>
      <c r="N113" s="190" t="s">
        <v>48</v>
      </c>
      <c r="O113" s="67"/>
      <c r="P113" s="191">
        <f t="shared" si="1"/>
        <v>0</v>
      </c>
      <c r="Q113" s="191">
        <v>0</v>
      </c>
      <c r="R113" s="191">
        <f t="shared" si="2"/>
        <v>0</v>
      </c>
      <c r="S113" s="191">
        <v>0</v>
      </c>
      <c r="T113" s="192">
        <f t="shared" si="3"/>
        <v>0</v>
      </c>
      <c r="U113" s="37"/>
      <c r="V113" s="37"/>
      <c r="W113" s="37"/>
      <c r="X113" s="37"/>
      <c r="Y113" s="37"/>
      <c r="Z113" s="37"/>
      <c r="AA113" s="37"/>
      <c r="AB113" s="37"/>
      <c r="AC113" s="37"/>
      <c r="AD113" s="37"/>
      <c r="AE113" s="37"/>
      <c r="AR113" s="193" t="s">
        <v>366</v>
      </c>
      <c r="AT113" s="193" t="s">
        <v>239</v>
      </c>
      <c r="AU113" s="193" t="s">
        <v>92</v>
      </c>
      <c r="AY113" s="20" t="s">
        <v>237</v>
      </c>
      <c r="BE113" s="194">
        <f t="shared" si="4"/>
        <v>0</v>
      </c>
      <c r="BF113" s="194">
        <f t="shared" si="5"/>
        <v>0</v>
      </c>
      <c r="BG113" s="194">
        <f t="shared" si="6"/>
        <v>0</v>
      </c>
      <c r="BH113" s="194">
        <f t="shared" si="7"/>
        <v>0</v>
      </c>
      <c r="BI113" s="194">
        <f t="shared" si="8"/>
        <v>0</v>
      </c>
      <c r="BJ113" s="20" t="s">
        <v>88</v>
      </c>
      <c r="BK113" s="194">
        <f t="shared" si="9"/>
        <v>0</v>
      </c>
      <c r="BL113" s="20" t="s">
        <v>366</v>
      </c>
      <c r="BM113" s="193" t="s">
        <v>326</v>
      </c>
    </row>
    <row r="114" spans="1:65" s="2" customFormat="1" ht="16.5" customHeight="1">
      <c r="A114" s="37"/>
      <c r="B114" s="38"/>
      <c r="C114" s="182" t="s">
        <v>295</v>
      </c>
      <c r="D114" s="182" t="s">
        <v>239</v>
      </c>
      <c r="E114" s="183" t="s">
        <v>1549</v>
      </c>
      <c r="F114" s="184" t="s">
        <v>1550</v>
      </c>
      <c r="G114" s="185" t="s">
        <v>154</v>
      </c>
      <c r="H114" s="186">
        <v>0</v>
      </c>
      <c r="I114" s="187"/>
      <c r="J114" s="188">
        <f t="shared" si="0"/>
        <v>0</v>
      </c>
      <c r="K114" s="184" t="s">
        <v>19</v>
      </c>
      <c r="L114" s="42"/>
      <c r="M114" s="189" t="s">
        <v>19</v>
      </c>
      <c r="N114" s="190" t="s">
        <v>48</v>
      </c>
      <c r="O114" s="67"/>
      <c r="P114" s="191">
        <f t="shared" si="1"/>
        <v>0</v>
      </c>
      <c r="Q114" s="191">
        <v>0</v>
      </c>
      <c r="R114" s="191">
        <f t="shared" si="2"/>
        <v>0</v>
      </c>
      <c r="S114" s="191">
        <v>0</v>
      </c>
      <c r="T114" s="192">
        <f t="shared" si="3"/>
        <v>0</v>
      </c>
      <c r="U114" s="37"/>
      <c r="V114" s="37"/>
      <c r="W114" s="37"/>
      <c r="X114" s="37"/>
      <c r="Y114" s="37"/>
      <c r="Z114" s="37"/>
      <c r="AA114" s="37"/>
      <c r="AB114" s="37"/>
      <c r="AC114" s="37"/>
      <c r="AD114" s="37"/>
      <c r="AE114" s="37"/>
      <c r="AR114" s="193" t="s">
        <v>366</v>
      </c>
      <c r="AT114" s="193" t="s">
        <v>239</v>
      </c>
      <c r="AU114" s="193" t="s">
        <v>92</v>
      </c>
      <c r="AY114" s="20" t="s">
        <v>237</v>
      </c>
      <c r="BE114" s="194">
        <f t="shared" si="4"/>
        <v>0</v>
      </c>
      <c r="BF114" s="194">
        <f t="shared" si="5"/>
        <v>0</v>
      </c>
      <c r="BG114" s="194">
        <f t="shared" si="6"/>
        <v>0</v>
      </c>
      <c r="BH114" s="194">
        <f t="shared" si="7"/>
        <v>0</v>
      </c>
      <c r="BI114" s="194">
        <f t="shared" si="8"/>
        <v>0</v>
      </c>
      <c r="BJ114" s="20" t="s">
        <v>88</v>
      </c>
      <c r="BK114" s="194">
        <f t="shared" si="9"/>
        <v>0</v>
      </c>
      <c r="BL114" s="20" t="s">
        <v>366</v>
      </c>
      <c r="BM114" s="193" t="s">
        <v>8</v>
      </c>
    </row>
    <row r="115" spans="1:65" s="2" customFormat="1" ht="16.5" customHeight="1">
      <c r="A115" s="37"/>
      <c r="B115" s="38"/>
      <c r="C115" s="182" t="s">
        <v>301</v>
      </c>
      <c r="D115" s="182" t="s">
        <v>239</v>
      </c>
      <c r="E115" s="183" t="s">
        <v>1551</v>
      </c>
      <c r="F115" s="184" t="s">
        <v>1552</v>
      </c>
      <c r="G115" s="185" t="s">
        <v>154</v>
      </c>
      <c r="H115" s="186">
        <v>0</v>
      </c>
      <c r="I115" s="187"/>
      <c r="J115" s="188">
        <f t="shared" si="0"/>
        <v>0</v>
      </c>
      <c r="K115" s="184" t="s">
        <v>19</v>
      </c>
      <c r="L115" s="42"/>
      <c r="M115" s="189" t="s">
        <v>19</v>
      </c>
      <c r="N115" s="190" t="s">
        <v>48</v>
      </c>
      <c r="O115" s="67"/>
      <c r="P115" s="191">
        <f t="shared" si="1"/>
        <v>0</v>
      </c>
      <c r="Q115" s="191">
        <v>0</v>
      </c>
      <c r="R115" s="191">
        <f t="shared" si="2"/>
        <v>0</v>
      </c>
      <c r="S115" s="191">
        <v>0</v>
      </c>
      <c r="T115" s="192">
        <f t="shared" si="3"/>
        <v>0</v>
      </c>
      <c r="U115" s="37"/>
      <c r="V115" s="37"/>
      <c r="W115" s="37"/>
      <c r="X115" s="37"/>
      <c r="Y115" s="37"/>
      <c r="Z115" s="37"/>
      <c r="AA115" s="37"/>
      <c r="AB115" s="37"/>
      <c r="AC115" s="37"/>
      <c r="AD115" s="37"/>
      <c r="AE115" s="37"/>
      <c r="AR115" s="193" t="s">
        <v>366</v>
      </c>
      <c r="AT115" s="193" t="s">
        <v>239</v>
      </c>
      <c r="AU115" s="193" t="s">
        <v>92</v>
      </c>
      <c r="AY115" s="20" t="s">
        <v>237</v>
      </c>
      <c r="BE115" s="194">
        <f t="shared" si="4"/>
        <v>0</v>
      </c>
      <c r="BF115" s="194">
        <f t="shared" si="5"/>
        <v>0</v>
      </c>
      <c r="BG115" s="194">
        <f t="shared" si="6"/>
        <v>0</v>
      </c>
      <c r="BH115" s="194">
        <f t="shared" si="7"/>
        <v>0</v>
      </c>
      <c r="BI115" s="194">
        <f t="shared" si="8"/>
        <v>0</v>
      </c>
      <c r="BJ115" s="20" t="s">
        <v>88</v>
      </c>
      <c r="BK115" s="194">
        <f t="shared" si="9"/>
        <v>0</v>
      </c>
      <c r="BL115" s="20" t="s">
        <v>366</v>
      </c>
      <c r="BM115" s="193" t="s">
        <v>354</v>
      </c>
    </row>
    <row r="116" spans="1:65" s="2" customFormat="1" ht="16.5" customHeight="1">
      <c r="A116" s="37"/>
      <c r="B116" s="38"/>
      <c r="C116" s="182" t="s">
        <v>299</v>
      </c>
      <c r="D116" s="182" t="s">
        <v>239</v>
      </c>
      <c r="E116" s="183" t="s">
        <v>1553</v>
      </c>
      <c r="F116" s="184" t="s">
        <v>1554</v>
      </c>
      <c r="G116" s="185" t="s">
        <v>154</v>
      </c>
      <c r="H116" s="186">
        <v>0</v>
      </c>
      <c r="I116" s="187"/>
      <c r="J116" s="188">
        <f t="shared" si="0"/>
        <v>0</v>
      </c>
      <c r="K116" s="184" t="s">
        <v>19</v>
      </c>
      <c r="L116" s="42"/>
      <c r="M116" s="189" t="s">
        <v>19</v>
      </c>
      <c r="N116" s="190" t="s">
        <v>48</v>
      </c>
      <c r="O116" s="67"/>
      <c r="P116" s="191">
        <f t="shared" si="1"/>
        <v>0</v>
      </c>
      <c r="Q116" s="191">
        <v>0</v>
      </c>
      <c r="R116" s="191">
        <f t="shared" si="2"/>
        <v>0</v>
      </c>
      <c r="S116" s="191">
        <v>0</v>
      </c>
      <c r="T116" s="192">
        <f t="shared" si="3"/>
        <v>0</v>
      </c>
      <c r="U116" s="37"/>
      <c r="V116" s="37"/>
      <c r="W116" s="37"/>
      <c r="X116" s="37"/>
      <c r="Y116" s="37"/>
      <c r="Z116" s="37"/>
      <c r="AA116" s="37"/>
      <c r="AB116" s="37"/>
      <c r="AC116" s="37"/>
      <c r="AD116" s="37"/>
      <c r="AE116" s="37"/>
      <c r="AR116" s="193" t="s">
        <v>366</v>
      </c>
      <c r="AT116" s="193" t="s">
        <v>239</v>
      </c>
      <c r="AU116" s="193" t="s">
        <v>92</v>
      </c>
      <c r="AY116" s="20" t="s">
        <v>237</v>
      </c>
      <c r="BE116" s="194">
        <f t="shared" si="4"/>
        <v>0</v>
      </c>
      <c r="BF116" s="194">
        <f t="shared" si="5"/>
        <v>0</v>
      </c>
      <c r="BG116" s="194">
        <f t="shared" si="6"/>
        <v>0</v>
      </c>
      <c r="BH116" s="194">
        <f t="shared" si="7"/>
        <v>0</v>
      </c>
      <c r="BI116" s="194">
        <f t="shared" si="8"/>
        <v>0</v>
      </c>
      <c r="BJ116" s="20" t="s">
        <v>88</v>
      </c>
      <c r="BK116" s="194">
        <f t="shared" si="9"/>
        <v>0</v>
      </c>
      <c r="BL116" s="20" t="s">
        <v>366</v>
      </c>
      <c r="BM116" s="193" t="s">
        <v>366</v>
      </c>
    </row>
    <row r="117" spans="1:65" s="2" customFormat="1" ht="16.5" customHeight="1">
      <c r="A117" s="37"/>
      <c r="B117" s="38"/>
      <c r="C117" s="182" t="s">
        <v>319</v>
      </c>
      <c r="D117" s="182" t="s">
        <v>239</v>
      </c>
      <c r="E117" s="183" t="s">
        <v>1555</v>
      </c>
      <c r="F117" s="184" t="s">
        <v>1556</v>
      </c>
      <c r="G117" s="185" t="s">
        <v>154</v>
      </c>
      <c r="H117" s="186">
        <v>0</v>
      </c>
      <c r="I117" s="187"/>
      <c r="J117" s="188">
        <f t="shared" si="0"/>
        <v>0</v>
      </c>
      <c r="K117" s="184" t="s">
        <v>19</v>
      </c>
      <c r="L117" s="42"/>
      <c r="M117" s="189" t="s">
        <v>19</v>
      </c>
      <c r="N117" s="190" t="s">
        <v>48</v>
      </c>
      <c r="O117" s="67"/>
      <c r="P117" s="191">
        <f t="shared" si="1"/>
        <v>0</v>
      </c>
      <c r="Q117" s="191">
        <v>0</v>
      </c>
      <c r="R117" s="191">
        <f t="shared" si="2"/>
        <v>0</v>
      </c>
      <c r="S117" s="191">
        <v>0</v>
      </c>
      <c r="T117" s="192">
        <f t="shared" si="3"/>
        <v>0</v>
      </c>
      <c r="U117" s="37"/>
      <c r="V117" s="37"/>
      <c r="W117" s="37"/>
      <c r="X117" s="37"/>
      <c r="Y117" s="37"/>
      <c r="Z117" s="37"/>
      <c r="AA117" s="37"/>
      <c r="AB117" s="37"/>
      <c r="AC117" s="37"/>
      <c r="AD117" s="37"/>
      <c r="AE117" s="37"/>
      <c r="AR117" s="193" t="s">
        <v>366</v>
      </c>
      <c r="AT117" s="193" t="s">
        <v>239</v>
      </c>
      <c r="AU117" s="193" t="s">
        <v>92</v>
      </c>
      <c r="AY117" s="20" t="s">
        <v>237</v>
      </c>
      <c r="BE117" s="194">
        <f t="shared" si="4"/>
        <v>0</v>
      </c>
      <c r="BF117" s="194">
        <f t="shared" si="5"/>
        <v>0</v>
      </c>
      <c r="BG117" s="194">
        <f t="shared" si="6"/>
        <v>0</v>
      </c>
      <c r="BH117" s="194">
        <f t="shared" si="7"/>
        <v>0</v>
      </c>
      <c r="BI117" s="194">
        <f t="shared" si="8"/>
        <v>0</v>
      </c>
      <c r="BJ117" s="20" t="s">
        <v>88</v>
      </c>
      <c r="BK117" s="194">
        <f t="shared" si="9"/>
        <v>0</v>
      </c>
      <c r="BL117" s="20" t="s">
        <v>366</v>
      </c>
      <c r="BM117" s="193" t="s">
        <v>389</v>
      </c>
    </row>
    <row r="118" spans="1:65" s="2" customFormat="1" ht="16.5" customHeight="1">
      <c r="A118" s="37"/>
      <c r="B118" s="38"/>
      <c r="C118" s="182" t="s">
        <v>326</v>
      </c>
      <c r="D118" s="182" t="s">
        <v>239</v>
      </c>
      <c r="E118" s="183" t="s">
        <v>1557</v>
      </c>
      <c r="F118" s="184" t="s">
        <v>1558</v>
      </c>
      <c r="G118" s="185" t="s">
        <v>154</v>
      </c>
      <c r="H118" s="186">
        <v>0</v>
      </c>
      <c r="I118" s="187"/>
      <c r="J118" s="188">
        <f t="shared" si="0"/>
        <v>0</v>
      </c>
      <c r="K118" s="184" t="s">
        <v>19</v>
      </c>
      <c r="L118" s="42"/>
      <c r="M118" s="189" t="s">
        <v>19</v>
      </c>
      <c r="N118" s="190" t="s">
        <v>48</v>
      </c>
      <c r="O118" s="67"/>
      <c r="P118" s="191">
        <f t="shared" si="1"/>
        <v>0</v>
      </c>
      <c r="Q118" s="191">
        <v>0</v>
      </c>
      <c r="R118" s="191">
        <f t="shared" si="2"/>
        <v>0</v>
      </c>
      <c r="S118" s="191">
        <v>0</v>
      </c>
      <c r="T118" s="192">
        <f t="shared" si="3"/>
        <v>0</v>
      </c>
      <c r="U118" s="37"/>
      <c r="V118" s="37"/>
      <c r="W118" s="37"/>
      <c r="X118" s="37"/>
      <c r="Y118" s="37"/>
      <c r="Z118" s="37"/>
      <c r="AA118" s="37"/>
      <c r="AB118" s="37"/>
      <c r="AC118" s="37"/>
      <c r="AD118" s="37"/>
      <c r="AE118" s="37"/>
      <c r="AR118" s="193" t="s">
        <v>366</v>
      </c>
      <c r="AT118" s="193" t="s">
        <v>239</v>
      </c>
      <c r="AU118" s="193" t="s">
        <v>92</v>
      </c>
      <c r="AY118" s="20" t="s">
        <v>237</v>
      </c>
      <c r="BE118" s="194">
        <f t="shared" si="4"/>
        <v>0</v>
      </c>
      <c r="BF118" s="194">
        <f t="shared" si="5"/>
        <v>0</v>
      </c>
      <c r="BG118" s="194">
        <f t="shared" si="6"/>
        <v>0</v>
      </c>
      <c r="BH118" s="194">
        <f t="shared" si="7"/>
        <v>0</v>
      </c>
      <c r="BI118" s="194">
        <f t="shared" si="8"/>
        <v>0</v>
      </c>
      <c r="BJ118" s="20" t="s">
        <v>88</v>
      </c>
      <c r="BK118" s="194">
        <f t="shared" si="9"/>
        <v>0</v>
      </c>
      <c r="BL118" s="20" t="s">
        <v>366</v>
      </c>
      <c r="BM118" s="193" t="s">
        <v>400</v>
      </c>
    </row>
    <row r="119" spans="1:65" s="2" customFormat="1" ht="16.5" customHeight="1">
      <c r="A119" s="37"/>
      <c r="B119" s="38"/>
      <c r="C119" s="182" t="s">
        <v>330</v>
      </c>
      <c r="D119" s="182" t="s">
        <v>239</v>
      </c>
      <c r="E119" s="183" t="s">
        <v>1559</v>
      </c>
      <c r="F119" s="184" t="s">
        <v>1560</v>
      </c>
      <c r="G119" s="185" t="s">
        <v>154</v>
      </c>
      <c r="H119" s="186">
        <v>0</v>
      </c>
      <c r="I119" s="187"/>
      <c r="J119" s="188">
        <f t="shared" si="0"/>
        <v>0</v>
      </c>
      <c r="K119" s="184" t="s">
        <v>19</v>
      </c>
      <c r="L119" s="42"/>
      <c r="M119" s="189" t="s">
        <v>19</v>
      </c>
      <c r="N119" s="190" t="s">
        <v>48</v>
      </c>
      <c r="O119" s="67"/>
      <c r="P119" s="191">
        <f t="shared" si="1"/>
        <v>0</v>
      </c>
      <c r="Q119" s="191">
        <v>0</v>
      </c>
      <c r="R119" s="191">
        <f t="shared" si="2"/>
        <v>0</v>
      </c>
      <c r="S119" s="191">
        <v>0</v>
      </c>
      <c r="T119" s="192">
        <f t="shared" si="3"/>
        <v>0</v>
      </c>
      <c r="U119" s="37"/>
      <c r="V119" s="37"/>
      <c r="W119" s="37"/>
      <c r="X119" s="37"/>
      <c r="Y119" s="37"/>
      <c r="Z119" s="37"/>
      <c r="AA119" s="37"/>
      <c r="AB119" s="37"/>
      <c r="AC119" s="37"/>
      <c r="AD119" s="37"/>
      <c r="AE119" s="37"/>
      <c r="AR119" s="193" t="s">
        <v>366</v>
      </c>
      <c r="AT119" s="193" t="s">
        <v>239</v>
      </c>
      <c r="AU119" s="193" t="s">
        <v>92</v>
      </c>
      <c r="AY119" s="20" t="s">
        <v>237</v>
      </c>
      <c r="BE119" s="194">
        <f t="shared" si="4"/>
        <v>0</v>
      </c>
      <c r="BF119" s="194">
        <f t="shared" si="5"/>
        <v>0</v>
      </c>
      <c r="BG119" s="194">
        <f t="shared" si="6"/>
        <v>0</v>
      </c>
      <c r="BH119" s="194">
        <f t="shared" si="7"/>
        <v>0</v>
      </c>
      <c r="BI119" s="194">
        <f t="shared" si="8"/>
        <v>0</v>
      </c>
      <c r="BJ119" s="20" t="s">
        <v>88</v>
      </c>
      <c r="BK119" s="194">
        <f t="shared" si="9"/>
        <v>0</v>
      </c>
      <c r="BL119" s="20" t="s">
        <v>366</v>
      </c>
      <c r="BM119" s="193" t="s">
        <v>427</v>
      </c>
    </row>
    <row r="120" spans="1:65" s="2" customFormat="1" ht="16.5" customHeight="1">
      <c r="A120" s="37"/>
      <c r="B120" s="38"/>
      <c r="C120" s="182" t="s">
        <v>8</v>
      </c>
      <c r="D120" s="182" t="s">
        <v>239</v>
      </c>
      <c r="E120" s="183" t="s">
        <v>1561</v>
      </c>
      <c r="F120" s="184" t="s">
        <v>1562</v>
      </c>
      <c r="G120" s="185" t="s">
        <v>154</v>
      </c>
      <c r="H120" s="186">
        <v>0</v>
      </c>
      <c r="I120" s="187"/>
      <c r="J120" s="188">
        <f t="shared" si="0"/>
        <v>0</v>
      </c>
      <c r="K120" s="184" t="s">
        <v>19</v>
      </c>
      <c r="L120" s="42"/>
      <c r="M120" s="189" t="s">
        <v>19</v>
      </c>
      <c r="N120" s="190" t="s">
        <v>48</v>
      </c>
      <c r="O120" s="67"/>
      <c r="P120" s="191">
        <f t="shared" si="1"/>
        <v>0</v>
      </c>
      <c r="Q120" s="191">
        <v>0</v>
      </c>
      <c r="R120" s="191">
        <f t="shared" si="2"/>
        <v>0</v>
      </c>
      <c r="S120" s="191">
        <v>0</v>
      </c>
      <c r="T120" s="192">
        <f t="shared" si="3"/>
        <v>0</v>
      </c>
      <c r="U120" s="37"/>
      <c r="V120" s="37"/>
      <c r="W120" s="37"/>
      <c r="X120" s="37"/>
      <c r="Y120" s="37"/>
      <c r="Z120" s="37"/>
      <c r="AA120" s="37"/>
      <c r="AB120" s="37"/>
      <c r="AC120" s="37"/>
      <c r="AD120" s="37"/>
      <c r="AE120" s="37"/>
      <c r="AR120" s="193" t="s">
        <v>366</v>
      </c>
      <c r="AT120" s="193" t="s">
        <v>239</v>
      </c>
      <c r="AU120" s="193" t="s">
        <v>92</v>
      </c>
      <c r="AY120" s="20" t="s">
        <v>237</v>
      </c>
      <c r="BE120" s="194">
        <f t="shared" si="4"/>
        <v>0</v>
      </c>
      <c r="BF120" s="194">
        <f t="shared" si="5"/>
        <v>0</v>
      </c>
      <c r="BG120" s="194">
        <f t="shared" si="6"/>
        <v>0</v>
      </c>
      <c r="BH120" s="194">
        <f t="shared" si="7"/>
        <v>0</v>
      </c>
      <c r="BI120" s="194">
        <f t="shared" si="8"/>
        <v>0</v>
      </c>
      <c r="BJ120" s="20" t="s">
        <v>88</v>
      </c>
      <c r="BK120" s="194">
        <f t="shared" si="9"/>
        <v>0</v>
      </c>
      <c r="BL120" s="20" t="s">
        <v>366</v>
      </c>
      <c r="BM120" s="193" t="s">
        <v>440</v>
      </c>
    </row>
    <row r="121" spans="1:65" s="2" customFormat="1" ht="16.5" customHeight="1">
      <c r="A121" s="37"/>
      <c r="B121" s="38"/>
      <c r="C121" s="182" t="s">
        <v>348</v>
      </c>
      <c r="D121" s="182" t="s">
        <v>239</v>
      </c>
      <c r="E121" s="183" t="s">
        <v>1563</v>
      </c>
      <c r="F121" s="184" t="s">
        <v>1564</v>
      </c>
      <c r="G121" s="185" t="s">
        <v>154</v>
      </c>
      <c r="H121" s="186">
        <v>0</v>
      </c>
      <c r="I121" s="187"/>
      <c r="J121" s="188">
        <f t="shared" si="0"/>
        <v>0</v>
      </c>
      <c r="K121" s="184" t="s">
        <v>19</v>
      </c>
      <c r="L121" s="42"/>
      <c r="M121" s="189" t="s">
        <v>19</v>
      </c>
      <c r="N121" s="190" t="s">
        <v>48</v>
      </c>
      <c r="O121" s="67"/>
      <c r="P121" s="191">
        <f t="shared" si="1"/>
        <v>0</v>
      </c>
      <c r="Q121" s="191">
        <v>0</v>
      </c>
      <c r="R121" s="191">
        <f t="shared" si="2"/>
        <v>0</v>
      </c>
      <c r="S121" s="191">
        <v>0</v>
      </c>
      <c r="T121" s="192">
        <f t="shared" si="3"/>
        <v>0</v>
      </c>
      <c r="U121" s="37"/>
      <c r="V121" s="37"/>
      <c r="W121" s="37"/>
      <c r="X121" s="37"/>
      <c r="Y121" s="37"/>
      <c r="Z121" s="37"/>
      <c r="AA121" s="37"/>
      <c r="AB121" s="37"/>
      <c r="AC121" s="37"/>
      <c r="AD121" s="37"/>
      <c r="AE121" s="37"/>
      <c r="AR121" s="193" t="s">
        <v>366</v>
      </c>
      <c r="AT121" s="193" t="s">
        <v>239</v>
      </c>
      <c r="AU121" s="193" t="s">
        <v>92</v>
      </c>
      <c r="AY121" s="20" t="s">
        <v>237</v>
      </c>
      <c r="BE121" s="194">
        <f t="shared" si="4"/>
        <v>0</v>
      </c>
      <c r="BF121" s="194">
        <f t="shared" si="5"/>
        <v>0</v>
      </c>
      <c r="BG121" s="194">
        <f t="shared" si="6"/>
        <v>0</v>
      </c>
      <c r="BH121" s="194">
        <f t="shared" si="7"/>
        <v>0</v>
      </c>
      <c r="BI121" s="194">
        <f t="shared" si="8"/>
        <v>0</v>
      </c>
      <c r="BJ121" s="20" t="s">
        <v>88</v>
      </c>
      <c r="BK121" s="194">
        <f t="shared" si="9"/>
        <v>0</v>
      </c>
      <c r="BL121" s="20" t="s">
        <v>366</v>
      </c>
      <c r="BM121" s="193" t="s">
        <v>452</v>
      </c>
    </row>
    <row r="122" spans="1:65" s="2" customFormat="1" ht="16.5" customHeight="1">
      <c r="A122" s="37"/>
      <c r="B122" s="38"/>
      <c r="C122" s="182" t="s">
        <v>354</v>
      </c>
      <c r="D122" s="182" t="s">
        <v>239</v>
      </c>
      <c r="E122" s="183" t="s">
        <v>1565</v>
      </c>
      <c r="F122" s="184" t="s">
        <v>1566</v>
      </c>
      <c r="G122" s="185" t="s">
        <v>154</v>
      </c>
      <c r="H122" s="186">
        <v>0</v>
      </c>
      <c r="I122" s="187"/>
      <c r="J122" s="188">
        <f t="shared" si="0"/>
        <v>0</v>
      </c>
      <c r="K122" s="184" t="s">
        <v>19</v>
      </c>
      <c r="L122" s="42"/>
      <c r="M122" s="189" t="s">
        <v>19</v>
      </c>
      <c r="N122" s="190" t="s">
        <v>48</v>
      </c>
      <c r="O122" s="67"/>
      <c r="P122" s="191">
        <f t="shared" si="1"/>
        <v>0</v>
      </c>
      <c r="Q122" s="191">
        <v>0</v>
      </c>
      <c r="R122" s="191">
        <f t="shared" si="2"/>
        <v>0</v>
      </c>
      <c r="S122" s="191">
        <v>0</v>
      </c>
      <c r="T122" s="192">
        <f t="shared" si="3"/>
        <v>0</v>
      </c>
      <c r="U122" s="37"/>
      <c r="V122" s="37"/>
      <c r="W122" s="37"/>
      <c r="X122" s="37"/>
      <c r="Y122" s="37"/>
      <c r="Z122" s="37"/>
      <c r="AA122" s="37"/>
      <c r="AB122" s="37"/>
      <c r="AC122" s="37"/>
      <c r="AD122" s="37"/>
      <c r="AE122" s="37"/>
      <c r="AR122" s="193" t="s">
        <v>366</v>
      </c>
      <c r="AT122" s="193" t="s">
        <v>239</v>
      </c>
      <c r="AU122" s="193" t="s">
        <v>92</v>
      </c>
      <c r="AY122" s="20" t="s">
        <v>237</v>
      </c>
      <c r="BE122" s="194">
        <f t="shared" si="4"/>
        <v>0</v>
      </c>
      <c r="BF122" s="194">
        <f t="shared" si="5"/>
        <v>0</v>
      </c>
      <c r="BG122" s="194">
        <f t="shared" si="6"/>
        <v>0</v>
      </c>
      <c r="BH122" s="194">
        <f t="shared" si="7"/>
        <v>0</v>
      </c>
      <c r="BI122" s="194">
        <f t="shared" si="8"/>
        <v>0</v>
      </c>
      <c r="BJ122" s="20" t="s">
        <v>88</v>
      </c>
      <c r="BK122" s="194">
        <f t="shared" si="9"/>
        <v>0</v>
      </c>
      <c r="BL122" s="20" t="s">
        <v>366</v>
      </c>
      <c r="BM122" s="193" t="s">
        <v>476</v>
      </c>
    </row>
    <row r="123" spans="1:65" s="2" customFormat="1" ht="16.5" customHeight="1">
      <c r="A123" s="37"/>
      <c r="B123" s="38"/>
      <c r="C123" s="182" t="s">
        <v>361</v>
      </c>
      <c r="D123" s="182" t="s">
        <v>239</v>
      </c>
      <c r="E123" s="183" t="s">
        <v>1567</v>
      </c>
      <c r="F123" s="184" t="s">
        <v>1568</v>
      </c>
      <c r="G123" s="185" t="s">
        <v>154</v>
      </c>
      <c r="H123" s="186">
        <v>0</v>
      </c>
      <c r="I123" s="187"/>
      <c r="J123" s="188">
        <f t="shared" si="0"/>
        <v>0</v>
      </c>
      <c r="K123" s="184" t="s">
        <v>19</v>
      </c>
      <c r="L123" s="42"/>
      <c r="M123" s="189" t="s">
        <v>19</v>
      </c>
      <c r="N123" s="190" t="s">
        <v>48</v>
      </c>
      <c r="O123" s="67"/>
      <c r="P123" s="191">
        <f t="shared" si="1"/>
        <v>0</v>
      </c>
      <c r="Q123" s="191">
        <v>0</v>
      </c>
      <c r="R123" s="191">
        <f t="shared" si="2"/>
        <v>0</v>
      </c>
      <c r="S123" s="191">
        <v>0</v>
      </c>
      <c r="T123" s="192">
        <f t="shared" si="3"/>
        <v>0</v>
      </c>
      <c r="U123" s="37"/>
      <c r="V123" s="37"/>
      <c r="W123" s="37"/>
      <c r="X123" s="37"/>
      <c r="Y123" s="37"/>
      <c r="Z123" s="37"/>
      <c r="AA123" s="37"/>
      <c r="AB123" s="37"/>
      <c r="AC123" s="37"/>
      <c r="AD123" s="37"/>
      <c r="AE123" s="37"/>
      <c r="AR123" s="193" t="s">
        <v>366</v>
      </c>
      <c r="AT123" s="193" t="s">
        <v>239</v>
      </c>
      <c r="AU123" s="193" t="s">
        <v>92</v>
      </c>
      <c r="AY123" s="20" t="s">
        <v>237</v>
      </c>
      <c r="BE123" s="194">
        <f t="shared" si="4"/>
        <v>0</v>
      </c>
      <c r="BF123" s="194">
        <f t="shared" si="5"/>
        <v>0</v>
      </c>
      <c r="BG123" s="194">
        <f t="shared" si="6"/>
        <v>0</v>
      </c>
      <c r="BH123" s="194">
        <f t="shared" si="7"/>
        <v>0</v>
      </c>
      <c r="BI123" s="194">
        <f t="shared" si="8"/>
        <v>0</v>
      </c>
      <c r="BJ123" s="20" t="s">
        <v>88</v>
      </c>
      <c r="BK123" s="194">
        <f t="shared" si="9"/>
        <v>0</v>
      </c>
      <c r="BL123" s="20" t="s">
        <v>366</v>
      </c>
      <c r="BM123" s="193" t="s">
        <v>508</v>
      </c>
    </row>
    <row r="124" spans="1:65" s="2" customFormat="1" ht="16.5" customHeight="1">
      <c r="A124" s="37"/>
      <c r="B124" s="38"/>
      <c r="C124" s="182" t="s">
        <v>366</v>
      </c>
      <c r="D124" s="182" t="s">
        <v>239</v>
      </c>
      <c r="E124" s="183" t="s">
        <v>1569</v>
      </c>
      <c r="F124" s="184" t="s">
        <v>1570</v>
      </c>
      <c r="G124" s="185" t="s">
        <v>154</v>
      </c>
      <c r="H124" s="186">
        <v>0</v>
      </c>
      <c r="I124" s="187"/>
      <c r="J124" s="188">
        <f t="shared" si="0"/>
        <v>0</v>
      </c>
      <c r="K124" s="184" t="s">
        <v>19</v>
      </c>
      <c r="L124" s="42"/>
      <c r="M124" s="189" t="s">
        <v>19</v>
      </c>
      <c r="N124" s="190" t="s">
        <v>48</v>
      </c>
      <c r="O124" s="67"/>
      <c r="P124" s="191">
        <f t="shared" si="1"/>
        <v>0</v>
      </c>
      <c r="Q124" s="191">
        <v>0</v>
      </c>
      <c r="R124" s="191">
        <f t="shared" si="2"/>
        <v>0</v>
      </c>
      <c r="S124" s="191">
        <v>0</v>
      </c>
      <c r="T124" s="192">
        <f t="shared" si="3"/>
        <v>0</v>
      </c>
      <c r="U124" s="37"/>
      <c r="V124" s="37"/>
      <c r="W124" s="37"/>
      <c r="X124" s="37"/>
      <c r="Y124" s="37"/>
      <c r="Z124" s="37"/>
      <c r="AA124" s="37"/>
      <c r="AB124" s="37"/>
      <c r="AC124" s="37"/>
      <c r="AD124" s="37"/>
      <c r="AE124" s="37"/>
      <c r="AR124" s="193" t="s">
        <v>366</v>
      </c>
      <c r="AT124" s="193" t="s">
        <v>239</v>
      </c>
      <c r="AU124" s="193" t="s">
        <v>92</v>
      </c>
      <c r="AY124" s="20" t="s">
        <v>237</v>
      </c>
      <c r="BE124" s="194">
        <f t="shared" si="4"/>
        <v>0</v>
      </c>
      <c r="BF124" s="194">
        <f t="shared" si="5"/>
        <v>0</v>
      </c>
      <c r="BG124" s="194">
        <f t="shared" si="6"/>
        <v>0</v>
      </c>
      <c r="BH124" s="194">
        <f t="shared" si="7"/>
        <v>0</v>
      </c>
      <c r="BI124" s="194">
        <f t="shared" si="8"/>
        <v>0</v>
      </c>
      <c r="BJ124" s="20" t="s">
        <v>88</v>
      </c>
      <c r="BK124" s="194">
        <f t="shared" si="9"/>
        <v>0</v>
      </c>
      <c r="BL124" s="20" t="s">
        <v>366</v>
      </c>
      <c r="BM124" s="193" t="s">
        <v>523</v>
      </c>
    </row>
    <row r="125" spans="1:65" s="2" customFormat="1" ht="16.5" customHeight="1">
      <c r="A125" s="37"/>
      <c r="B125" s="38"/>
      <c r="C125" s="182" t="s">
        <v>371</v>
      </c>
      <c r="D125" s="182" t="s">
        <v>239</v>
      </c>
      <c r="E125" s="183" t="s">
        <v>1571</v>
      </c>
      <c r="F125" s="184" t="s">
        <v>1572</v>
      </c>
      <c r="G125" s="185" t="s">
        <v>154</v>
      </c>
      <c r="H125" s="186">
        <v>290</v>
      </c>
      <c r="I125" s="187"/>
      <c r="J125" s="188">
        <f t="shared" si="0"/>
        <v>0</v>
      </c>
      <c r="K125" s="184" t="s">
        <v>19</v>
      </c>
      <c r="L125" s="42"/>
      <c r="M125" s="189" t="s">
        <v>19</v>
      </c>
      <c r="N125" s="190" t="s">
        <v>48</v>
      </c>
      <c r="O125" s="67"/>
      <c r="P125" s="191">
        <f t="shared" si="1"/>
        <v>0</v>
      </c>
      <c r="Q125" s="191">
        <v>0</v>
      </c>
      <c r="R125" s="191">
        <f t="shared" si="2"/>
        <v>0</v>
      </c>
      <c r="S125" s="191">
        <v>0</v>
      </c>
      <c r="T125" s="192">
        <f t="shared" si="3"/>
        <v>0</v>
      </c>
      <c r="U125" s="37"/>
      <c r="V125" s="37"/>
      <c r="W125" s="37"/>
      <c r="X125" s="37"/>
      <c r="Y125" s="37"/>
      <c r="Z125" s="37"/>
      <c r="AA125" s="37"/>
      <c r="AB125" s="37"/>
      <c r="AC125" s="37"/>
      <c r="AD125" s="37"/>
      <c r="AE125" s="37"/>
      <c r="AR125" s="193" t="s">
        <v>366</v>
      </c>
      <c r="AT125" s="193" t="s">
        <v>239</v>
      </c>
      <c r="AU125" s="193" t="s">
        <v>92</v>
      </c>
      <c r="AY125" s="20" t="s">
        <v>237</v>
      </c>
      <c r="BE125" s="194">
        <f t="shared" si="4"/>
        <v>0</v>
      </c>
      <c r="BF125" s="194">
        <f t="shared" si="5"/>
        <v>0</v>
      </c>
      <c r="BG125" s="194">
        <f t="shared" si="6"/>
        <v>0</v>
      </c>
      <c r="BH125" s="194">
        <f t="shared" si="7"/>
        <v>0</v>
      </c>
      <c r="BI125" s="194">
        <f t="shared" si="8"/>
        <v>0</v>
      </c>
      <c r="BJ125" s="20" t="s">
        <v>88</v>
      </c>
      <c r="BK125" s="194">
        <f t="shared" si="9"/>
        <v>0</v>
      </c>
      <c r="BL125" s="20" t="s">
        <v>366</v>
      </c>
      <c r="BM125" s="193" t="s">
        <v>535</v>
      </c>
    </row>
    <row r="126" spans="1:65" s="2" customFormat="1" ht="16.5" customHeight="1">
      <c r="A126" s="37"/>
      <c r="B126" s="38"/>
      <c r="C126" s="182" t="s">
        <v>389</v>
      </c>
      <c r="D126" s="182" t="s">
        <v>239</v>
      </c>
      <c r="E126" s="183" t="s">
        <v>1573</v>
      </c>
      <c r="F126" s="184" t="s">
        <v>1574</v>
      </c>
      <c r="G126" s="185" t="s">
        <v>154</v>
      </c>
      <c r="H126" s="186">
        <v>100</v>
      </c>
      <c r="I126" s="187"/>
      <c r="J126" s="188">
        <f t="shared" si="0"/>
        <v>0</v>
      </c>
      <c r="K126" s="184" t="s">
        <v>19</v>
      </c>
      <c r="L126" s="42"/>
      <c r="M126" s="189" t="s">
        <v>19</v>
      </c>
      <c r="N126" s="190" t="s">
        <v>48</v>
      </c>
      <c r="O126" s="67"/>
      <c r="P126" s="191">
        <f t="shared" si="1"/>
        <v>0</v>
      </c>
      <c r="Q126" s="191">
        <v>0</v>
      </c>
      <c r="R126" s="191">
        <f t="shared" si="2"/>
        <v>0</v>
      </c>
      <c r="S126" s="191">
        <v>0</v>
      </c>
      <c r="T126" s="192">
        <f t="shared" si="3"/>
        <v>0</v>
      </c>
      <c r="U126" s="37"/>
      <c r="V126" s="37"/>
      <c r="W126" s="37"/>
      <c r="X126" s="37"/>
      <c r="Y126" s="37"/>
      <c r="Z126" s="37"/>
      <c r="AA126" s="37"/>
      <c r="AB126" s="37"/>
      <c r="AC126" s="37"/>
      <c r="AD126" s="37"/>
      <c r="AE126" s="37"/>
      <c r="AR126" s="193" t="s">
        <v>366</v>
      </c>
      <c r="AT126" s="193" t="s">
        <v>239</v>
      </c>
      <c r="AU126" s="193" t="s">
        <v>92</v>
      </c>
      <c r="AY126" s="20" t="s">
        <v>237</v>
      </c>
      <c r="BE126" s="194">
        <f t="shared" si="4"/>
        <v>0</v>
      </c>
      <c r="BF126" s="194">
        <f t="shared" si="5"/>
        <v>0</v>
      </c>
      <c r="BG126" s="194">
        <f t="shared" si="6"/>
        <v>0</v>
      </c>
      <c r="BH126" s="194">
        <f t="shared" si="7"/>
        <v>0</v>
      </c>
      <c r="BI126" s="194">
        <f t="shared" si="8"/>
        <v>0</v>
      </c>
      <c r="BJ126" s="20" t="s">
        <v>88</v>
      </c>
      <c r="BK126" s="194">
        <f t="shared" si="9"/>
        <v>0</v>
      </c>
      <c r="BL126" s="20" t="s">
        <v>366</v>
      </c>
      <c r="BM126" s="193" t="s">
        <v>550</v>
      </c>
    </row>
    <row r="127" spans="1:65" s="2" customFormat="1" ht="16.5" customHeight="1">
      <c r="A127" s="37"/>
      <c r="B127" s="38"/>
      <c r="C127" s="182" t="s">
        <v>394</v>
      </c>
      <c r="D127" s="182" t="s">
        <v>239</v>
      </c>
      <c r="E127" s="183" t="s">
        <v>1575</v>
      </c>
      <c r="F127" s="184" t="s">
        <v>1576</v>
      </c>
      <c r="G127" s="185" t="s">
        <v>154</v>
      </c>
      <c r="H127" s="186">
        <v>600</v>
      </c>
      <c r="I127" s="187"/>
      <c r="J127" s="188">
        <f t="shared" si="0"/>
        <v>0</v>
      </c>
      <c r="K127" s="184" t="s">
        <v>19</v>
      </c>
      <c r="L127" s="42"/>
      <c r="M127" s="189" t="s">
        <v>19</v>
      </c>
      <c r="N127" s="190" t="s">
        <v>48</v>
      </c>
      <c r="O127" s="67"/>
      <c r="P127" s="191">
        <f t="shared" si="1"/>
        <v>0</v>
      </c>
      <c r="Q127" s="191">
        <v>0</v>
      </c>
      <c r="R127" s="191">
        <f t="shared" si="2"/>
        <v>0</v>
      </c>
      <c r="S127" s="191">
        <v>0</v>
      </c>
      <c r="T127" s="192">
        <f t="shared" si="3"/>
        <v>0</v>
      </c>
      <c r="U127" s="37"/>
      <c r="V127" s="37"/>
      <c r="W127" s="37"/>
      <c r="X127" s="37"/>
      <c r="Y127" s="37"/>
      <c r="Z127" s="37"/>
      <c r="AA127" s="37"/>
      <c r="AB127" s="37"/>
      <c r="AC127" s="37"/>
      <c r="AD127" s="37"/>
      <c r="AE127" s="37"/>
      <c r="AR127" s="193" t="s">
        <v>366</v>
      </c>
      <c r="AT127" s="193" t="s">
        <v>239</v>
      </c>
      <c r="AU127" s="193" t="s">
        <v>92</v>
      </c>
      <c r="AY127" s="20" t="s">
        <v>237</v>
      </c>
      <c r="BE127" s="194">
        <f t="shared" si="4"/>
        <v>0</v>
      </c>
      <c r="BF127" s="194">
        <f t="shared" si="5"/>
        <v>0</v>
      </c>
      <c r="BG127" s="194">
        <f t="shared" si="6"/>
        <v>0</v>
      </c>
      <c r="BH127" s="194">
        <f t="shared" si="7"/>
        <v>0</v>
      </c>
      <c r="BI127" s="194">
        <f t="shared" si="8"/>
        <v>0</v>
      </c>
      <c r="BJ127" s="20" t="s">
        <v>88</v>
      </c>
      <c r="BK127" s="194">
        <f t="shared" si="9"/>
        <v>0</v>
      </c>
      <c r="BL127" s="20" t="s">
        <v>366</v>
      </c>
      <c r="BM127" s="193" t="s">
        <v>567</v>
      </c>
    </row>
    <row r="128" spans="1:65" s="2" customFormat="1" ht="16.5" customHeight="1">
      <c r="A128" s="37"/>
      <c r="B128" s="38"/>
      <c r="C128" s="182" t="s">
        <v>400</v>
      </c>
      <c r="D128" s="182" t="s">
        <v>239</v>
      </c>
      <c r="E128" s="183" t="s">
        <v>1577</v>
      </c>
      <c r="F128" s="184" t="s">
        <v>1578</v>
      </c>
      <c r="G128" s="185" t="s">
        <v>154</v>
      </c>
      <c r="H128" s="186">
        <v>60</v>
      </c>
      <c r="I128" s="187"/>
      <c r="J128" s="188">
        <f t="shared" si="0"/>
        <v>0</v>
      </c>
      <c r="K128" s="184" t="s">
        <v>19</v>
      </c>
      <c r="L128" s="42"/>
      <c r="M128" s="189" t="s">
        <v>19</v>
      </c>
      <c r="N128" s="190" t="s">
        <v>48</v>
      </c>
      <c r="O128" s="67"/>
      <c r="P128" s="191">
        <f t="shared" si="1"/>
        <v>0</v>
      </c>
      <c r="Q128" s="191">
        <v>0</v>
      </c>
      <c r="R128" s="191">
        <f t="shared" si="2"/>
        <v>0</v>
      </c>
      <c r="S128" s="191">
        <v>0</v>
      </c>
      <c r="T128" s="192">
        <f t="shared" si="3"/>
        <v>0</v>
      </c>
      <c r="U128" s="37"/>
      <c r="V128" s="37"/>
      <c r="W128" s="37"/>
      <c r="X128" s="37"/>
      <c r="Y128" s="37"/>
      <c r="Z128" s="37"/>
      <c r="AA128" s="37"/>
      <c r="AB128" s="37"/>
      <c r="AC128" s="37"/>
      <c r="AD128" s="37"/>
      <c r="AE128" s="37"/>
      <c r="AR128" s="193" t="s">
        <v>366</v>
      </c>
      <c r="AT128" s="193" t="s">
        <v>239</v>
      </c>
      <c r="AU128" s="193" t="s">
        <v>92</v>
      </c>
      <c r="AY128" s="20" t="s">
        <v>237</v>
      </c>
      <c r="BE128" s="194">
        <f t="shared" si="4"/>
        <v>0</v>
      </c>
      <c r="BF128" s="194">
        <f t="shared" si="5"/>
        <v>0</v>
      </c>
      <c r="BG128" s="194">
        <f t="shared" si="6"/>
        <v>0</v>
      </c>
      <c r="BH128" s="194">
        <f t="shared" si="7"/>
        <v>0</v>
      </c>
      <c r="BI128" s="194">
        <f t="shared" si="8"/>
        <v>0</v>
      </c>
      <c r="BJ128" s="20" t="s">
        <v>88</v>
      </c>
      <c r="BK128" s="194">
        <f t="shared" si="9"/>
        <v>0</v>
      </c>
      <c r="BL128" s="20" t="s">
        <v>366</v>
      </c>
      <c r="BM128" s="193" t="s">
        <v>577</v>
      </c>
    </row>
    <row r="129" spans="1:65" s="2" customFormat="1" ht="33" customHeight="1">
      <c r="A129" s="37"/>
      <c r="B129" s="38"/>
      <c r="C129" s="182" t="s">
        <v>7</v>
      </c>
      <c r="D129" s="182" t="s">
        <v>239</v>
      </c>
      <c r="E129" s="183" t="s">
        <v>1579</v>
      </c>
      <c r="F129" s="184" t="s">
        <v>1580</v>
      </c>
      <c r="G129" s="185" t="s">
        <v>154</v>
      </c>
      <c r="H129" s="186">
        <v>35</v>
      </c>
      <c r="I129" s="187"/>
      <c r="J129" s="188">
        <f t="shared" si="0"/>
        <v>0</v>
      </c>
      <c r="K129" s="184" t="s">
        <v>19</v>
      </c>
      <c r="L129" s="42"/>
      <c r="M129" s="189" t="s">
        <v>19</v>
      </c>
      <c r="N129" s="190" t="s">
        <v>48</v>
      </c>
      <c r="O129" s="67"/>
      <c r="P129" s="191">
        <f t="shared" si="1"/>
        <v>0</v>
      </c>
      <c r="Q129" s="191">
        <v>0</v>
      </c>
      <c r="R129" s="191">
        <f t="shared" si="2"/>
        <v>0</v>
      </c>
      <c r="S129" s="191">
        <v>0</v>
      </c>
      <c r="T129" s="192">
        <f t="shared" si="3"/>
        <v>0</v>
      </c>
      <c r="U129" s="37"/>
      <c r="V129" s="37"/>
      <c r="W129" s="37"/>
      <c r="X129" s="37"/>
      <c r="Y129" s="37"/>
      <c r="Z129" s="37"/>
      <c r="AA129" s="37"/>
      <c r="AB129" s="37"/>
      <c r="AC129" s="37"/>
      <c r="AD129" s="37"/>
      <c r="AE129" s="37"/>
      <c r="AR129" s="193" t="s">
        <v>366</v>
      </c>
      <c r="AT129" s="193" t="s">
        <v>239</v>
      </c>
      <c r="AU129" s="193" t="s">
        <v>92</v>
      </c>
      <c r="AY129" s="20" t="s">
        <v>237</v>
      </c>
      <c r="BE129" s="194">
        <f t="shared" si="4"/>
        <v>0</v>
      </c>
      <c r="BF129" s="194">
        <f t="shared" si="5"/>
        <v>0</v>
      </c>
      <c r="BG129" s="194">
        <f t="shared" si="6"/>
        <v>0</v>
      </c>
      <c r="BH129" s="194">
        <f t="shared" si="7"/>
        <v>0</v>
      </c>
      <c r="BI129" s="194">
        <f t="shared" si="8"/>
        <v>0</v>
      </c>
      <c r="BJ129" s="20" t="s">
        <v>88</v>
      </c>
      <c r="BK129" s="194">
        <f t="shared" si="9"/>
        <v>0</v>
      </c>
      <c r="BL129" s="20" t="s">
        <v>366</v>
      </c>
      <c r="BM129" s="193" t="s">
        <v>588</v>
      </c>
    </row>
    <row r="130" spans="1:65" s="2" customFormat="1" ht="33" customHeight="1">
      <c r="A130" s="37"/>
      <c r="B130" s="38"/>
      <c r="C130" s="182" t="s">
        <v>427</v>
      </c>
      <c r="D130" s="182" t="s">
        <v>239</v>
      </c>
      <c r="E130" s="183" t="s">
        <v>1581</v>
      </c>
      <c r="F130" s="184" t="s">
        <v>1582</v>
      </c>
      <c r="G130" s="185" t="s">
        <v>154</v>
      </c>
      <c r="H130" s="186">
        <v>35</v>
      </c>
      <c r="I130" s="187"/>
      <c r="J130" s="188">
        <f t="shared" si="0"/>
        <v>0</v>
      </c>
      <c r="K130" s="184" t="s">
        <v>19</v>
      </c>
      <c r="L130" s="42"/>
      <c r="M130" s="189" t="s">
        <v>19</v>
      </c>
      <c r="N130" s="190" t="s">
        <v>48</v>
      </c>
      <c r="O130" s="67"/>
      <c r="P130" s="191">
        <f t="shared" si="1"/>
        <v>0</v>
      </c>
      <c r="Q130" s="191">
        <v>0</v>
      </c>
      <c r="R130" s="191">
        <f t="shared" si="2"/>
        <v>0</v>
      </c>
      <c r="S130" s="191">
        <v>0</v>
      </c>
      <c r="T130" s="192">
        <f t="shared" si="3"/>
        <v>0</v>
      </c>
      <c r="U130" s="37"/>
      <c r="V130" s="37"/>
      <c r="W130" s="37"/>
      <c r="X130" s="37"/>
      <c r="Y130" s="37"/>
      <c r="Z130" s="37"/>
      <c r="AA130" s="37"/>
      <c r="AB130" s="37"/>
      <c r="AC130" s="37"/>
      <c r="AD130" s="37"/>
      <c r="AE130" s="37"/>
      <c r="AR130" s="193" t="s">
        <v>366</v>
      </c>
      <c r="AT130" s="193" t="s">
        <v>239</v>
      </c>
      <c r="AU130" s="193" t="s">
        <v>92</v>
      </c>
      <c r="AY130" s="20" t="s">
        <v>237</v>
      </c>
      <c r="BE130" s="194">
        <f t="shared" si="4"/>
        <v>0</v>
      </c>
      <c r="BF130" s="194">
        <f t="shared" si="5"/>
        <v>0</v>
      </c>
      <c r="BG130" s="194">
        <f t="shared" si="6"/>
        <v>0</v>
      </c>
      <c r="BH130" s="194">
        <f t="shared" si="7"/>
        <v>0</v>
      </c>
      <c r="BI130" s="194">
        <f t="shared" si="8"/>
        <v>0</v>
      </c>
      <c r="BJ130" s="20" t="s">
        <v>88</v>
      </c>
      <c r="BK130" s="194">
        <f t="shared" si="9"/>
        <v>0</v>
      </c>
      <c r="BL130" s="20" t="s">
        <v>366</v>
      </c>
      <c r="BM130" s="193" t="s">
        <v>603</v>
      </c>
    </row>
    <row r="131" spans="1:65" s="2" customFormat="1" ht="24.15" customHeight="1">
      <c r="A131" s="37"/>
      <c r="B131" s="38"/>
      <c r="C131" s="182" t="s">
        <v>436</v>
      </c>
      <c r="D131" s="182" t="s">
        <v>239</v>
      </c>
      <c r="E131" s="183" t="s">
        <v>1583</v>
      </c>
      <c r="F131" s="184" t="s">
        <v>1584</v>
      </c>
      <c r="G131" s="185" t="s">
        <v>154</v>
      </c>
      <c r="H131" s="186">
        <v>120</v>
      </c>
      <c r="I131" s="187"/>
      <c r="J131" s="188">
        <f t="shared" si="0"/>
        <v>0</v>
      </c>
      <c r="K131" s="184" t="s">
        <v>19</v>
      </c>
      <c r="L131" s="42"/>
      <c r="M131" s="189" t="s">
        <v>19</v>
      </c>
      <c r="N131" s="190" t="s">
        <v>48</v>
      </c>
      <c r="O131" s="67"/>
      <c r="P131" s="191">
        <f t="shared" si="1"/>
        <v>0</v>
      </c>
      <c r="Q131" s="191">
        <v>0</v>
      </c>
      <c r="R131" s="191">
        <f t="shared" si="2"/>
        <v>0</v>
      </c>
      <c r="S131" s="191">
        <v>0</v>
      </c>
      <c r="T131" s="192">
        <f t="shared" si="3"/>
        <v>0</v>
      </c>
      <c r="U131" s="37"/>
      <c r="V131" s="37"/>
      <c r="W131" s="37"/>
      <c r="X131" s="37"/>
      <c r="Y131" s="37"/>
      <c r="Z131" s="37"/>
      <c r="AA131" s="37"/>
      <c r="AB131" s="37"/>
      <c r="AC131" s="37"/>
      <c r="AD131" s="37"/>
      <c r="AE131" s="37"/>
      <c r="AR131" s="193" t="s">
        <v>366</v>
      </c>
      <c r="AT131" s="193" t="s">
        <v>239</v>
      </c>
      <c r="AU131" s="193" t="s">
        <v>92</v>
      </c>
      <c r="AY131" s="20" t="s">
        <v>237</v>
      </c>
      <c r="BE131" s="194">
        <f t="shared" si="4"/>
        <v>0</v>
      </c>
      <c r="BF131" s="194">
        <f t="shared" si="5"/>
        <v>0</v>
      </c>
      <c r="BG131" s="194">
        <f t="shared" si="6"/>
        <v>0</v>
      </c>
      <c r="BH131" s="194">
        <f t="shared" si="7"/>
        <v>0</v>
      </c>
      <c r="BI131" s="194">
        <f t="shared" si="8"/>
        <v>0</v>
      </c>
      <c r="BJ131" s="20" t="s">
        <v>88</v>
      </c>
      <c r="BK131" s="194">
        <f t="shared" si="9"/>
        <v>0</v>
      </c>
      <c r="BL131" s="20" t="s">
        <v>366</v>
      </c>
      <c r="BM131" s="193" t="s">
        <v>617</v>
      </c>
    </row>
    <row r="132" spans="1:65" s="2" customFormat="1" ht="24.15" customHeight="1">
      <c r="A132" s="37"/>
      <c r="B132" s="38"/>
      <c r="C132" s="182" t="s">
        <v>440</v>
      </c>
      <c r="D132" s="182" t="s">
        <v>239</v>
      </c>
      <c r="E132" s="183" t="s">
        <v>1585</v>
      </c>
      <c r="F132" s="184" t="s">
        <v>1586</v>
      </c>
      <c r="G132" s="185" t="s">
        <v>154</v>
      </c>
      <c r="H132" s="186">
        <v>120</v>
      </c>
      <c r="I132" s="187"/>
      <c r="J132" s="188">
        <f t="shared" si="0"/>
        <v>0</v>
      </c>
      <c r="K132" s="184" t="s">
        <v>19</v>
      </c>
      <c r="L132" s="42"/>
      <c r="M132" s="189" t="s">
        <v>19</v>
      </c>
      <c r="N132" s="190" t="s">
        <v>48</v>
      </c>
      <c r="O132" s="67"/>
      <c r="P132" s="191">
        <f t="shared" si="1"/>
        <v>0</v>
      </c>
      <c r="Q132" s="191">
        <v>0</v>
      </c>
      <c r="R132" s="191">
        <f t="shared" si="2"/>
        <v>0</v>
      </c>
      <c r="S132" s="191">
        <v>0</v>
      </c>
      <c r="T132" s="192">
        <f t="shared" si="3"/>
        <v>0</v>
      </c>
      <c r="U132" s="37"/>
      <c r="V132" s="37"/>
      <c r="W132" s="37"/>
      <c r="X132" s="37"/>
      <c r="Y132" s="37"/>
      <c r="Z132" s="37"/>
      <c r="AA132" s="37"/>
      <c r="AB132" s="37"/>
      <c r="AC132" s="37"/>
      <c r="AD132" s="37"/>
      <c r="AE132" s="37"/>
      <c r="AR132" s="193" t="s">
        <v>366</v>
      </c>
      <c r="AT132" s="193" t="s">
        <v>239</v>
      </c>
      <c r="AU132" s="193" t="s">
        <v>92</v>
      </c>
      <c r="AY132" s="20" t="s">
        <v>237</v>
      </c>
      <c r="BE132" s="194">
        <f t="shared" si="4"/>
        <v>0</v>
      </c>
      <c r="BF132" s="194">
        <f t="shared" si="5"/>
        <v>0</v>
      </c>
      <c r="BG132" s="194">
        <f t="shared" si="6"/>
        <v>0</v>
      </c>
      <c r="BH132" s="194">
        <f t="shared" si="7"/>
        <v>0</v>
      </c>
      <c r="BI132" s="194">
        <f t="shared" si="8"/>
        <v>0</v>
      </c>
      <c r="BJ132" s="20" t="s">
        <v>88</v>
      </c>
      <c r="BK132" s="194">
        <f t="shared" si="9"/>
        <v>0</v>
      </c>
      <c r="BL132" s="20" t="s">
        <v>366</v>
      </c>
      <c r="BM132" s="193" t="s">
        <v>633</v>
      </c>
    </row>
    <row r="133" spans="1:65" s="2" customFormat="1" ht="16.5" customHeight="1">
      <c r="A133" s="37"/>
      <c r="B133" s="38"/>
      <c r="C133" s="182" t="s">
        <v>446</v>
      </c>
      <c r="D133" s="182" t="s">
        <v>239</v>
      </c>
      <c r="E133" s="183" t="s">
        <v>1587</v>
      </c>
      <c r="F133" s="184" t="s">
        <v>1588</v>
      </c>
      <c r="G133" s="185" t="s">
        <v>290</v>
      </c>
      <c r="H133" s="186">
        <v>1</v>
      </c>
      <c r="I133" s="187"/>
      <c r="J133" s="188">
        <f t="shared" si="0"/>
        <v>0</v>
      </c>
      <c r="K133" s="184" t="s">
        <v>19</v>
      </c>
      <c r="L133" s="42"/>
      <c r="M133" s="189" t="s">
        <v>19</v>
      </c>
      <c r="N133" s="190" t="s">
        <v>48</v>
      </c>
      <c r="O133" s="67"/>
      <c r="P133" s="191">
        <f t="shared" si="1"/>
        <v>0</v>
      </c>
      <c r="Q133" s="191">
        <v>0</v>
      </c>
      <c r="R133" s="191">
        <f t="shared" si="2"/>
        <v>0</v>
      </c>
      <c r="S133" s="191">
        <v>0</v>
      </c>
      <c r="T133" s="192">
        <f t="shared" si="3"/>
        <v>0</v>
      </c>
      <c r="U133" s="37"/>
      <c r="V133" s="37"/>
      <c r="W133" s="37"/>
      <c r="X133" s="37"/>
      <c r="Y133" s="37"/>
      <c r="Z133" s="37"/>
      <c r="AA133" s="37"/>
      <c r="AB133" s="37"/>
      <c r="AC133" s="37"/>
      <c r="AD133" s="37"/>
      <c r="AE133" s="37"/>
      <c r="AR133" s="193" t="s">
        <v>366</v>
      </c>
      <c r="AT133" s="193" t="s">
        <v>239</v>
      </c>
      <c r="AU133" s="193" t="s">
        <v>92</v>
      </c>
      <c r="AY133" s="20" t="s">
        <v>237</v>
      </c>
      <c r="BE133" s="194">
        <f t="shared" si="4"/>
        <v>0</v>
      </c>
      <c r="BF133" s="194">
        <f t="shared" si="5"/>
        <v>0</v>
      </c>
      <c r="BG133" s="194">
        <f t="shared" si="6"/>
        <v>0</v>
      </c>
      <c r="BH133" s="194">
        <f t="shared" si="7"/>
        <v>0</v>
      </c>
      <c r="BI133" s="194">
        <f t="shared" si="8"/>
        <v>0</v>
      </c>
      <c r="BJ133" s="20" t="s">
        <v>88</v>
      </c>
      <c r="BK133" s="194">
        <f t="shared" si="9"/>
        <v>0</v>
      </c>
      <c r="BL133" s="20" t="s">
        <v>366</v>
      </c>
      <c r="BM133" s="193" t="s">
        <v>643</v>
      </c>
    </row>
    <row r="134" spans="1:65" s="2" customFormat="1" ht="21.75" customHeight="1">
      <c r="A134" s="37"/>
      <c r="B134" s="38"/>
      <c r="C134" s="182" t="s">
        <v>452</v>
      </c>
      <c r="D134" s="182" t="s">
        <v>239</v>
      </c>
      <c r="E134" s="183" t="s">
        <v>1589</v>
      </c>
      <c r="F134" s="184" t="s">
        <v>1590</v>
      </c>
      <c r="G134" s="185" t="s">
        <v>1591</v>
      </c>
      <c r="H134" s="186">
        <v>1</v>
      </c>
      <c r="I134" s="187"/>
      <c r="J134" s="188">
        <f t="shared" si="0"/>
        <v>0</v>
      </c>
      <c r="K134" s="184" t="s">
        <v>19</v>
      </c>
      <c r="L134" s="42"/>
      <c r="M134" s="189" t="s">
        <v>19</v>
      </c>
      <c r="N134" s="190" t="s">
        <v>48</v>
      </c>
      <c r="O134" s="67"/>
      <c r="P134" s="191">
        <f t="shared" si="1"/>
        <v>0</v>
      </c>
      <c r="Q134" s="191">
        <v>0</v>
      </c>
      <c r="R134" s="191">
        <f t="shared" si="2"/>
        <v>0</v>
      </c>
      <c r="S134" s="191">
        <v>0</v>
      </c>
      <c r="T134" s="192">
        <f t="shared" si="3"/>
        <v>0</v>
      </c>
      <c r="U134" s="37"/>
      <c r="V134" s="37"/>
      <c r="W134" s="37"/>
      <c r="X134" s="37"/>
      <c r="Y134" s="37"/>
      <c r="Z134" s="37"/>
      <c r="AA134" s="37"/>
      <c r="AB134" s="37"/>
      <c r="AC134" s="37"/>
      <c r="AD134" s="37"/>
      <c r="AE134" s="37"/>
      <c r="AR134" s="193" t="s">
        <v>366</v>
      </c>
      <c r="AT134" s="193" t="s">
        <v>239</v>
      </c>
      <c r="AU134" s="193" t="s">
        <v>92</v>
      </c>
      <c r="AY134" s="20" t="s">
        <v>237</v>
      </c>
      <c r="BE134" s="194">
        <f t="shared" si="4"/>
        <v>0</v>
      </c>
      <c r="BF134" s="194">
        <f t="shared" si="5"/>
        <v>0</v>
      </c>
      <c r="BG134" s="194">
        <f t="shared" si="6"/>
        <v>0</v>
      </c>
      <c r="BH134" s="194">
        <f t="shared" si="7"/>
        <v>0</v>
      </c>
      <c r="BI134" s="194">
        <f t="shared" si="8"/>
        <v>0</v>
      </c>
      <c r="BJ134" s="20" t="s">
        <v>88</v>
      </c>
      <c r="BK134" s="194">
        <f t="shared" si="9"/>
        <v>0</v>
      </c>
      <c r="BL134" s="20" t="s">
        <v>366</v>
      </c>
      <c r="BM134" s="193" t="s">
        <v>653</v>
      </c>
    </row>
    <row r="135" spans="1:65" s="12" customFormat="1" ht="20.85" customHeight="1">
      <c r="B135" s="166"/>
      <c r="C135" s="167"/>
      <c r="D135" s="168" t="s">
        <v>75</v>
      </c>
      <c r="E135" s="180" t="s">
        <v>1592</v>
      </c>
      <c r="F135" s="180" t="s">
        <v>1593</v>
      </c>
      <c r="G135" s="167"/>
      <c r="H135" s="167"/>
      <c r="I135" s="170"/>
      <c r="J135" s="181">
        <f>BK135</f>
        <v>0</v>
      </c>
      <c r="K135" s="167"/>
      <c r="L135" s="172"/>
      <c r="M135" s="173"/>
      <c r="N135" s="174"/>
      <c r="O135" s="174"/>
      <c r="P135" s="175">
        <f>SUM(P136:P143)</f>
        <v>0</v>
      </c>
      <c r="Q135" s="174"/>
      <c r="R135" s="175">
        <f>SUM(R136:R143)</f>
        <v>0</v>
      </c>
      <c r="S135" s="174"/>
      <c r="T135" s="176">
        <f>SUM(T136:T143)</f>
        <v>0</v>
      </c>
      <c r="AR135" s="177" t="s">
        <v>88</v>
      </c>
      <c r="AT135" s="178" t="s">
        <v>75</v>
      </c>
      <c r="AU135" s="178" t="s">
        <v>88</v>
      </c>
      <c r="AY135" s="177" t="s">
        <v>237</v>
      </c>
      <c r="BK135" s="179">
        <f>SUM(BK136:BK143)</f>
        <v>0</v>
      </c>
    </row>
    <row r="136" spans="1:65" s="2" customFormat="1" ht="24.15" customHeight="1">
      <c r="A136" s="37"/>
      <c r="B136" s="38"/>
      <c r="C136" s="182" t="s">
        <v>471</v>
      </c>
      <c r="D136" s="182" t="s">
        <v>239</v>
      </c>
      <c r="E136" s="183" t="s">
        <v>1594</v>
      </c>
      <c r="F136" s="184" t="s">
        <v>1595</v>
      </c>
      <c r="G136" s="185" t="s">
        <v>290</v>
      </c>
      <c r="H136" s="186">
        <v>0</v>
      </c>
      <c r="I136" s="187"/>
      <c r="J136" s="188">
        <f t="shared" ref="J136:J143" si="10">ROUND(I136*H136,2)</f>
        <v>0</v>
      </c>
      <c r="K136" s="184" t="s">
        <v>19</v>
      </c>
      <c r="L136" s="42"/>
      <c r="M136" s="189" t="s">
        <v>19</v>
      </c>
      <c r="N136" s="190" t="s">
        <v>48</v>
      </c>
      <c r="O136" s="67"/>
      <c r="P136" s="191">
        <f t="shared" ref="P136:P143" si="11">O136*H136</f>
        <v>0</v>
      </c>
      <c r="Q136" s="191">
        <v>0</v>
      </c>
      <c r="R136" s="191">
        <f t="shared" ref="R136:R143" si="12">Q136*H136</f>
        <v>0</v>
      </c>
      <c r="S136" s="191">
        <v>0</v>
      </c>
      <c r="T136" s="192">
        <f t="shared" ref="T136:T143" si="13">S136*H136</f>
        <v>0</v>
      </c>
      <c r="U136" s="37"/>
      <c r="V136" s="37"/>
      <c r="W136" s="37"/>
      <c r="X136" s="37"/>
      <c r="Y136" s="37"/>
      <c r="Z136" s="37"/>
      <c r="AA136" s="37"/>
      <c r="AB136" s="37"/>
      <c r="AC136" s="37"/>
      <c r="AD136" s="37"/>
      <c r="AE136" s="37"/>
      <c r="AR136" s="193" t="s">
        <v>366</v>
      </c>
      <c r="AT136" s="193" t="s">
        <v>239</v>
      </c>
      <c r="AU136" s="193" t="s">
        <v>92</v>
      </c>
      <c r="AY136" s="20" t="s">
        <v>237</v>
      </c>
      <c r="BE136" s="194">
        <f t="shared" ref="BE136:BE143" si="14">IF(N136="základní",J136,0)</f>
        <v>0</v>
      </c>
      <c r="BF136" s="194">
        <f t="shared" ref="BF136:BF143" si="15">IF(N136="snížená",J136,0)</f>
        <v>0</v>
      </c>
      <c r="BG136" s="194">
        <f t="shared" ref="BG136:BG143" si="16">IF(N136="zákl. přenesená",J136,0)</f>
        <v>0</v>
      </c>
      <c r="BH136" s="194">
        <f t="shared" ref="BH136:BH143" si="17">IF(N136="sníž. přenesená",J136,0)</f>
        <v>0</v>
      </c>
      <c r="BI136" s="194">
        <f t="shared" ref="BI136:BI143" si="18">IF(N136="nulová",J136,0)</f>
        <v>0</v>
      </c>
      <c r="BJ136" s="20" t="s">
        <v>88</v>
      </c>
      <c r="BK136" s="194">
        <f t="shared" ref="BK136:BK143" si="19">ROUND(I136*H136,2)</f>
        <v>0</v>
      </c>
      <c r="BL136" s="20" t="s">
        <v>366</v>
      </c>
      <c r="BM136" s="193" t="s">
        <v>670</v>
      </c>
    </row>
    <row r="137" spans="1:65" s="2" customFormat="1" ht="16.5" customHeight="1">
      <c r="A137" s="37"/>
      <c r="B137" s="38"/>
      <c r="C137" s="182" t="s">
        <v>476</v>
      </c>
      <c r="D137" s="182" t="s">
        <v>239</v>
      </c>
      <c r="E137" s="183" t="s">
        <v>1596</v>
      </c>
      <c r="F137" s="184" t="s">
        <v>1597</v>
      </c>
      <c r="G137" s="185" t="s">
        <v>290</v>
      </c>
      <c r="H137" s="186">
        <v>0</v>
      </c>
      <c r="I137" s="187"/>
      <c r="J137" s="188">
        <f t="shared" si="10"/>
        <v>0</v>
      </c>
      <c r="K137" s="184" t="s">
        <v>19</v>
      </c>
      <c r="L137" s="42"/>
      <c r="M137" s="189" t="s">
        <v>19</v>
      </c>
      <c r="N137" s="190" t="s">
        <v>48</v>
      </c>
      <c r="O137" s="67"/>
      <c r="P137" s="191">
        <f t="shared" si="11"/>
        <v>0</v>
      </c>
      <c r="Q137" s="191">
        <v>0</v>
      </c>
      <c r="R137" s="191">
        <f t="shared" si="12"/>
        <v>0</v>
      </c>
      <c r="S137" s="191">
        <v>0</v>
      </c>
      <c r="T137" s="192">
        <f t="shared" si="13"/>
        <v>0</v>
      </c>
      <c r="U137" s="37"/>
      <c r="V137" s="37"/>
      <c r="W137" s="37"/>
      <c r="X137" s="37"/>
      <c r="Y137" s="37"/>
      <c r="Z137" s="37"/>
      <c r="AA137" s="37"/>
      <c r="AB137" s="37"/>
      <c r="AC137" s="37"/>
      <c r="AD137" s="37"/>
      <c r="AE137" s="37"/>
      <c r="AR137" s="193" t="s">
        <v>366</v>
      </c>
      <c r="AT137" s="193" t="s">
        <v>239</v>
      </c>
      <c r="AU137" s="193" t="s">
        <v>92</v>
      </c>
      <c r="AY137" s="20" t="s">
        <v>237</v>
      </c>
      <c r="BE137" s="194">
        <f t="shared" si="14"/>
        <v>0</v>
      </c>
      <c r="BF137" s="194">
        <f t="shared" si="15"/>
        <v>0</v>
      </c>
      <c r="BG137" s="194">
        <f t="shared" si="16"/>
        <v>0</v>
      </c>
      <c r="BH137" s="194">
        <f t="shared" si="17"/>
        <v>0</v>
      </c>
      <c r="BI137" s="194">
        <f t="shared" si="18"/>
        <v>0</v>
      </c>
      <c r="BJ137" s="20" t="s">
        <v>88</v>
      </c>
      <c r="BK137" s="194">
        <f t="shared" si="19"/>
        <v>0</v>
      </c>
      <c r="BL137" s="20" t="s">
        <v>366</v>
      </c>
      <c r="BM137" s="193" t="s">
        <v>684</v>
      </c>
    </row>
    <row r="138" spans="1:65" s="2" customFormat="1" ht="16.5" customHeight="1">
      <c r="A138" s="37"/>
      <c r="B138" s="38"/>
      <c r="C138" s="182" t="s">
        <v>485</v>
      </c>
      <c r="D138" s="182" t="s">
        <v>239</v>
      </c>
      <c r="E138" s="183" t="s">
        <v>1598</v>
      </c>
      <c r="F138" s="184" t="s">
        <v>1599</v>
      </c>
      <c r="G138" s="185" t="s">
        <v>290</v>
      </c>
      <c r="H138" s="186">
        <v>0</v>
      </c>
      <c r="I138" s="187"/>
      <c r="J138" s="188">
        <f t="shared" si="10"/>
        <v>0</v>
      </c>
      <c r="K138" s="184" t="s">
        <v>19</v>
      </c>
      <c r="L138" s="42"/>
      <c r="M138" s="189" t="s">
        <v>19</v>
      </c>
      <c r="N138" s="190" t="s">
        <v>48</v>
      </c>
      <c r="O138" s="67"/>
      <c r="P138" s="191">
        <f t="shared" si="11"/>
        <v>0</v>
      </c>
      <c r="Q138" s="191">
        <v>0</v>
      </c>
      <c r="R138" s="191">
        <f t="shared" si="12"/>
        <v>0</v>
      </c>
      <c r="S138" s="191">
        <v>0</v>
      </c>
      <c r="T138" s="192">
        <f t="shared" si="13"/>
        <v>0</v>
      </c>
      <c r="U138" s="37"/>
      <c r="V138" s="37"/>
      <c r="W138" s="37"/>
      <c r="X138" s="37"/>
      <c r="Y138" s="37"/>
      <c r="Z138" s="37"/>
      <c r="AA138" s="37"/>
      <c r="AB138" s="37"/>
      <c r="AC138" s="37"/>
      <c r="AD138" s="37"/>
      <c r="AE138" s="37"/>
      <c r="AR138" s="193" t="s">
        <v>366</v>
      </c>
      <c r="AT138" s="193" t="s">
        <v>239</v>
      </c>
      <c r="AU138" s="193" t="s">
        <v>92</v>
      </c>
      <c r="AY138" s="20" t="s">
        <v>237</v>
      </c>
      <c r="BE138" s="194">
        <f t="shared" si="14"/>
        <v>0</v>
      </c>
      <c r="BF138" s="194">
        <f t="shared" si="15"/>
        <v>0</v>
      </c>
      <c r="BG138" s="194">
        <f t="shared" si="16"/>
        <v>0</v>
      </c>
      <c r="BH138" s="194">
        <f t="shared" si="17"/>
        <v>0</v>
      </c>
      <c r="BI138" s="194">
        <f t="shared" si="18"/>
        <v>0</v>
      </c>
      <c r="BJ138" s="20" t="s">
        <v>88</v>
      </c>
      <c r="BK138" s="194">
        <f t="shared" si="19"/>
        <v>0</v>
      </c>
      <c r="BL138" s="20" t="s">
        <v>366</v>
      </c>
      <c r="BM138" s="193" t="s">
        <v>698</v>
      </c>
    </row>
    <row r="139" spans="1:65" s="2" customFormat="1" ht="16.5" customHeight="1">
      <c r="A139" s="37"/>
      <c r="B139" s="38"/>
      <c r="C139" s="182" t="s">
        <v>508</v>
      </c>
      <c r="D139" s="182" t="s">
        <v>239</v>
      </c>
      <c r="E139" s="183" t="s">
        <v>1600</v>
      </c>
      <c r="F139" s="184" t="s">
        <v>1601</v>
      </c>
      <c r="G139" s="185" t="s">
        <v>290</v>
      </c>
      <c r="H139" s="186">
        <v>0</v>
      </c>
      <c r="I139" s="187"/>
      <c r="J139" s="188">
        <f t="shared" si="10"/>
        <v>0</v>
      </c>
      <c r="K139" s="184" t="s">
        <v>19</v>
      </c>
      <c r="L139" s="42"/>
      <c r="M139" s="189" t="s">
        <v>19</v>
      </c>
      <c r="N139" s="190" t="s">
        <v>48</v>
      </c>
      <c r="O139" s="67"/>
      <c r="P139" s="191">
        <f t="shared" si="11"/>
        <v>0</v>
      </c>
      <c r="Q139" s="191">
        <v>0</v>
      </c>
      <c r="R139" s="191">
        <f t="shared" si="12"/>
        <v>0</v>
      </c>
      <c r="S139" s="191">
        <v>0</v>
      </c>
      <c r="T139" s="192">
        <f t="shared" si="13"/>
        <v>0</v>
      </c>
      <c r="U139" s="37"/>
      <c r="V139" s="37"/>
      <c r="W139" s="37"/>
      <c r="X139" s="37"/>
      <c r="Y139" s="37"/>
      <c r="Z139" s="37"/>
      <c r="AA139" s="37"/>
      <c r="AB139" s="37"/>
      <c r="AC139" s="37"/>
      <c r="AD139" s="37"/>
      <c r="AE139" s="37"/>
      <c r="AR139" s="193" t="s">
        <v>366</v>
      </c>
      <c r="AT139" s="193" t="s">
        <v>239</v>
      </c>
      <c r="AU139" s="193" t="s">
        <v>92</v>
      </c>
      <c r="AY139" s="20" t="s">
        <v>237</v>
      </c>
      <c r="BE139" s="194">
        <f t="shared" si="14"/>
        <v>0</v>
      </c>
      <c r="BF139" s="194">
        <f t="shared" si="15"/>
        <v>0</v>
      </c>
      <c r="BG139" s="194">
        <f t="shared" si="16"/>
        <v>0</v>
      </c>
      <c r="BH139" s="194">
        <f t="shared" si="17"/>
        <v>0</v>
      </c>
      <c r="BI139" s="194">
        <f t="shared" si="18"/>
        <v>0</v>
      </c>
      <c r="BJ139" s="20" t="s">
        <v>88</v>
      </c>
      <c r="BK139" s="194">
        <f t="shared" si="19"/>
        <v>0</v>
      </c>
      <c r="BL139" s="20" t="s">
        <v>366</v>
      </c>
      <c r="BM139" s="193" t="s">
        <v>705</v>
      </c>
    </row>
    <row r="140" spans="1:65" s="2" customFormat="1" ht="16.5" customHeight="1">
      <c r="A140" s="37"/>
      <c r="B140" s="38"/>
      <c r="C140" s="182" t="s">
        <v>516</v>
      </c>
      <c r="D140" s="182" t="s">
        <v>239</v>
      </c>
      <c r="E140" s="183" t="s">
        <v>1602</v>
      </c>
      <c r="F140" s="184" t="s">
        <v>1603</v>
      </c>
      <c r="G140" s="185" t="s">
        <v>290</v>
      </c>
      <c r="H140" s="186">
        <v>0</v>
      </c>
      <c r="I140" s="187"/>
      <c r="J140" s="188">
        <f t="shared" si="10"/>
        <v>0</v>
      </c>
      <c r="K140" s="184" t="s">
        <v>19</v>
      </c>
      <c r="L140" s="42"/>
      <c r="M140" s="189" t="s">
        <v>19</v>
      </c>
      <c r="N140" s="190" t="s">
        <v>48</v>
      </c>
      <c r="O140" s="67"/>
      <c r="P140" s="191">
        <f t="shared" si="11"/>
        <v>0</v>
      </c>
      <c r="Q140" s="191">
        <v>0</v>
      </c>
      <c r="R140" s="191">
        <f t="shared" si="12"/>
        <v>0</v>
      </c>
      <c r="S140" s="191">
        <v>0</v>
      </c>
      <c r="T140" s="192">
        <f t="shared" si="13"/>
        <v>0</v>
      </c>
      <c r="U140" s="37"/>
      <c r="V140" s="37"/>
      <c r="W140" s="37"/>
      <c r="X140" s="37"/>
      <c r="Y140" s="37"/>
      <c r="Z140" s="37"/>
      <c r="AA140" s="37"/>
      <c r="AB140" s="37"/>
      <c r="AC140" s="37"/>
      <c r="AD140" s="37"/>
      <c r="AE140" s="37"/>
      <c r="AR140" s="193" t="s">
        <v>366</v>
      </c>
      <c r="AT140" s="193" t="s">
        <v>239</v>
      </c>
      <c r="AU140" s="193" t="s">
        <v>92</v>
      </c>
      <c r="AY140" s="20" t="s">
        <v>237</v>
      </c>
      <c r="BE140" s="194">
        <f t="shared" si="14"/>
        <v>0</v>
      </c>
      <c r="BF140" s="194">
        <f t="shared" si="15"/>
        <v>0</v>
      </c>
      <c r="BG140" s="194">
        <f t="shared" si="16"/>
        <v>0</v>
      </c>
      <c r="BH140" s="194">
        <f t="shared" si="17"/>
        <v>0</v>
      </c>
      <c r="BI140" s="194">
        <f t="shared" si="18"/>
        <v>0</v>
      </c>
      <c r="BJ140" s="20" t="s">
        <v>88</v>
      </c>
      <c r="BK140" s="194">
        <f t="shared" si="19"/>
        <v>0</v>
      </c>
      <c r="BL140" s="20" t="s">
        <v>366</v>
      </c>
      <c r="BM140" s="193" t="s">
        <v>713</v>
      </c>
    </row>
    <row r="141" spans="1:65" s="2" customFormat="1" ht="16.5" customHeight="1">
      <c r="A141" s="37"/>
      <c r="B141" s="38"/>
      <c r="C141" s="182" t="s">
        <v>523</v>
      </c>
      <c r="D141" s="182" t="s">
        <v>239</v>
      </c>
      <c r="E141" s="183" t="s">
        <v>1604</v>
      </c>
      <c r="F141" s="184" t="s">
        <v>1605</v>
      </c>
      <c r="G141" s="185" t="s">
        <v>290</v>
      </c>
      <c r="H141" s="186">
        <v>0</v>
      </c>
      <c r="I141" s="187"/>
      <c r="J141" s="188">
        <f t="shared" si="10"/>
        <v>0</v>
      </c>
      <c r="K141" s="184" t="s">
        <v>19</v>
      </c>
      <c r="L141" s="42"/>
      <c r="M141" s="189" t="s">
        <v>19</v>
      </c>
      <c r="N141" s="190" t="s">
        <v>48</v>
      </c>
      <c r="O141" s="67"/>
      <c r="P141" s="191">
        <f t="shared" si="11"/>
        <v>0</v>
      </c>
      <c r="Q141" s="191">
        <v>0</v>
      </c>
      <c r="R141" s="191">
        <f t="shared" si="12"/>
        <v>0</v>
      </c>
      <c r="S141" s="191">
        <v>0</v>
      </c>
      <c r="T141" s="192">
        <f t="shared" si="13"/>
        <v>0</v>
      </c>
      <c r="U141" s="37"/>
      <c r="V141" s="37"/>
      <c r="W141" s="37"/>
      <c r="X141" s="37"/>
      <c r="Y141" s="37"/>
      <c r="Z141" s="37"/>
      <c r="AA141" s="37"/>
      <c r="AB141" s="37"/>
      <c r="AC141" s="37"/>
      <c r="AD141" s="37"/>
      <c r="AE141" s="37"/>
      <c r="AR141" s="193" t="s">
        <v>366</v>
      </c>
      <c r="AT141" s="193" t="s">
        <v>239</v>
      </c>
      <c r="AU141" s="193" t="s">
        <v>92</v>
      </c>
      <c r="AY141" s="20" t="s">
        <v>237</v>
      </c>
      <c r="BE141" s="194">
        <f t="shared" si="14"/>
        <v>0</v>
      </c>
      <c r="BF141" s="194">
        <f t="shared" si="15"/>
        <v>0</v>
      </c>
      <c r="BG141" s="194">
        <f t="shared" si="16"/>
        <v>0</v>
      </c>
      <c r="BH141" s="194">
        <f t="shared" si="17"/>
        <v>0</v>
      </c>
      <c r="BI141" s="194">
        <f t="shared" si="18"/>
        <v>0</v>
      </c>
      <c r="BJ141" s="20" t="s">
        <v>88</v>
      </c>
      <c r="BK141" s="194">
        <f t="shared" si="19"/>
        <v>0</v>
      </c>
      <c r="BL141" s="20" t="s">
        <v>366</v>
      </c>
      <c r="BM141" s="193" t="s">
        <v>425</v>
      </c>
    </row>
    <row r="142" spans="1:65" s="2" customFormat="1" ht="16.5" customHeight="1">
      <c r="A142" s="37"/>
      <c r="B142" s="38"/>
      <c r="C142" s="182" t="s">
        <v>529</v>
      </c>
      <c r="D142" s="182" t="s">
        <v>239</v>
      </c>
      <c r="E142" s="183" t="s">
        <v>1606</v>
      </c>
      <c r="F142" s="184" t="s">
        <v>1607</v>
      </c>
      <c r="G142" s="185" t="s">
        <v>290</v>
      </c>
      <c r="H142" s="186">
        <v>0</v>
      </c>
      <c r="I142" s="187"/>
      <c r="J142" s="188">
        <f t="shared" si="10"/>
        <v>0</v>
      </c>
      <c r="K142" s="184" t="s">
        <v>19</v>
      </c>
      <c r="L142" s="42"/>
      <c r="M142" s="189" t="s">
        <v>19</v>
      </c>
      <c r="N142" s="190" t="s">
        <v>48</v>
      </c>
      <c r="O142" s="67"/>
      <c r="P142" s="191">
        <f t="shared" si="11"/>
        <v>0</v>
      </c>
      <c r="Q142" s="191">
        <v>0</v>
      </c>
      <c r="R142" s="191">
        <f t="shared" si="12"/>
        <v>0</v>
      </c>
      <c r="S142" s="191">
        <v>0</v>
      </c>
      <c r="T142" s="192">
        <f t="shared" si="13"/>
        <v>0</v>
      </c>
      <c r="U142" s="37"/>
      <c r="V142" s="37"/>
      <c r="W142" s="37"/>
      <c r="X142" s="37"/>
      <c r="Y142" s="37"/>
      <c r="Z142" s="37"/>
      <c r="AA142" s="37"/>
      <c r="AB142" s="37"/>
      <c r="AC142" s="37"/>
      <c r="AD142" s="37"/>
      <c r="AE142" s="37"/>
      <c r="AR142" s="193" t="s">
        <v>366</v>
      </c>
      <c r="AT142" s="193" t="s">
        <v>239</v>
      </c>
      <c r="AU142" s="193" t="s">
        <v>92</v>
      </c>
      <c r="AY142" s="20" t="s">
        <v>237</v>
      </c>
      <c r="BE142" s="194">
        <f t="shared" si="14"/>
        <v>0</v>
      </c>
      <c r="BF142" s="194">
        <f t="shared" si="15"/>
        <v>0</v>
      </c>
      <c r="BG142" s="194">
        <f t="shared" si="16"/>
        <v>0</v>
      </c>
      <c r="BH142" s="194">
        <f t="shared" si="17"/>
        <v>0</v>
      </c>
      <c r="BI142" s="194">
        <f t="shared" si="18"/>
        <v>0</v>
      </c>
      <c r="BJ142" s="20" t="s">
        <v>88</v>
      </c>
      <c r="BK142" s="194">
        <f t="shared" si="19"/>
        <v>0</v>
      </c>
      <c r="BL142" s="20" t="s">
        <v>366</v>
      </c>
      <c r="BM142" s="193" t="s">
        <v>733</v>
      </c>
    </row>
    <row r="143" spans="1:65" s="2" customFormat="1" ht="16.5" customHeight="1">
      <c r="A143" s="37"/>
      <c r="B143" s="38"/>
      <c r="C143" s="182" t="s">
        <v>535</v>
      </c>
      <c r="D143" s="182" t="s">
        <v>239</v>
      </c>
      <c r="E143" s="183" t="s">
        <v>1608</v>
      </c>
      <c r="F143" s="184" t="s">
        <v>1609</v>
      </c>
      <c r="G143" s="185" t="s">
        <v>1591</v>
      </c>
      <c r="H143" s="186">
        <v>0</v>
      </c>
      <c r="I143" s="187"/>
      <c r="J143" s="188">
        <f t="shared" si="10"/>
        <v>0</v>
      </c>
      <c r="K143" s="184" t="s">
        <v>19</v>
      </c>
      <c r="L143" s="42"/>
      <c r="M143" s="189" t="s">
        <v>19</v>
      </c>
      <c r="N143" s="190" t="s">
        <v>48</v>
      </c>
      <c r="O143" s="67"/>
      <c r="P143" s="191">
        <f t="shared" si="11"/>
        <v>0</v>
      </c>
      <c r="Q143" s="191">
        <v>0</v>
      </c>
      <c r="R143" s="191">
        <f t="shared" si="12"/>
        <v>0</v>
      </c>
      <c r="S143" s="191">
        <v>0</v>
      </c>
      <c r="T143" s="192">
        <f t="shared" si="13"/>
        <v>0</v>
      </c>
      <c r="U143" s="37"/>
      <c r="V143" s="37"/>
      <c r="W143" s="37"/>
      <c r="X143" s="37"/>
      <c r="Y143" s="37"/>
      <c r="Z143" s="37"/>
      <c r="AA143" s="37"/>
      <c r="AB143" s="37"/>
      <c r="AC143" s="37"/>
      <c r="AD143" s="37"/>
      <c r="AE143" s="37"/>
      <c r="AR143" s="193" t="s">
        <v>366</v>
      </c>
      <c r="AT143" s="193" t="s">
        <v>239</v>
      </c>
      <c r="AU143" s="193" t="s">
        <v>92</v>
      </c>
      <c r="AY143" s="20" t="s">
        <v>237</v>
      </c>
      <c r="BE143" s="194">
        <f t="shared" si="14"/>
        <v>0</v>
      </c>
      <c r="BF143" s="194">
        <f t="shared" si="15"/>
        <v>0</v>
      </c>
      <c r="BG143" s="194">
        <f t="shared" si="16"/>
        <v>0</v>
      </c>
      <c r="BH143" s="194">
        <f t="shared" si="17"/>
        <v>0</v>
      </c>
      <c r="BI143" s="194">
        <f t="shared" si="18"/>
        <v>0</v>
      </c>
      <c r="BJ143" s="20" t="s">
        <v>88</v>
      </c>
      <c r="BK143" s="194">
        <f t="shared" si="19"/>
        <v>0</v>
      </c>
      <c r="BL143" s="20" t="s">
        <v>366</v>
      </c>
      <c r="BM143" s="193" t="s">
        <v>746</v>
      </c>
    </row>
    <row r="144" spans="1:65" s="12" customFormat="1" ht="20.85" customHeight="1">
      <c r="B144" s="166"/>
      <c r="C144" s="167"/>
      <c r="D144" s="168" t="s">
        <v>75</v>
      </c>
      <c r="E144" s="180" t="s">
        <v>1610</v>
      </c>
      <c r="F144" s="180" t="s">
        <v>1611</v>
      </c>
      <c r="G144" s="167"/>
      <c r="H144" s="167"/>
      <c r="I144" s="170"/>
      <c r="J144" s="181">
        <f>BK144</f>
        <v>0</v>
      </c>
      <c r="K144" s="167"/>
      <c r="L144" s="172"/>
      <c r="M144" s="173"/>
      <c r="N144" s="174"/>
      <c r="O144" s="174"/>
      <c r="P144" s="175">
        <f>SUM(P145:P152)</f>
        <v>0</v>
      </c>
      <c r="Q144" s="174"/>
      <c r="R144" s="175">
        <f>SUM(R145:R152)</f>
        <v>0</v>
      </c>
      <c r="S144" s="174"/>
      <c r="T144" s="176">
        <f>SUM(T145:T152)</f>
        <v>0</v>
      </c>
      <c r="AR144" s="177" t="s">
        <v>88</v>
      </c>
      <c r="AT144" s="178" t="s">
        <v>75</v>
      </c>
      <c r="AU144" s="178" t="s">
        <v>88</v>
      </c>
      <c r="AY144" s="177" t="s">
        <v>237</v>
      </c>
      <c r="BK144" s="179">
        <f>SUM(BK145:BK152)</f>
        <v>0</v>
      </c>
    </row>
    <row r="145" spans="1:65" s="2" customFormat="1" ht="24.15" customHeight="1">
      <c r="A145" s="37"/>
      <c r="B145" s="38"/>
      <c r="C145" s="182" t="s">
        <v>545</v>
      </c>
      <c r="D145" s="182" t="s">
        <v>239</v>
      </c>
      <c r="E145" s="183" t="s">
        <v>1612</v>
      </c>
      <c r="F145" s="184" t="s">
        <v>1595</v>
      </c>
      <c r="G145" s="185" t="s">
        <v>290</v>
      </c>
      <c r="H145" s="186">
        <v>0</v>
      </c>
      <c r="I145" s="187"/>
      <c r="J145" s="188">
        <f t="shared" ref="J145:J152" si="20">ROUND(I145*H145,2)</f>
        <v>0</v>
      </c>
      <c r="K145" s="184" t="s">
        <v>19</v>
      </c>
      <c r="L145" s="42"/>
      <c r="M145" s="189" t="s">
        <v>19</v>
      </c>
      <c r="N145" s="190" t="s">
        <v>48</v>
      </c>
      <c r="O145" s="67"/>
      <c r="P145" s="191">
        <f t="shared" ref="P145:P152" si="21">O145*H145</f>
        <v>0</v>
      </c>
      <c r="Q145" s="191">
        <v>0</v>
      </c>
      <c r="R145" s="191">
        <f t="shared" ref="R145:R152" si="22">Q145*H145</f>
        <v>0</v>
      </c>
      <c r="S145" s="191">
        <v>0</v>
      </c>
      <c r="T145" s="192">
        <f t="shared" ref="T145:T152" si="23">S145*H145</f>
        <v>0</v>
      </c>
      <c r="U145" s="37"/>
      <c r="V145" s="37"/>
      <c r="W145" s="37"/>
      <c r="X145" s="37"/>
      <c r="Y145" s="37"/>
      <c r="Z145" s="37"/>
      <c r="AA145" s="37"/>
      <c r="AB145" s="37"/>
      <c r="AC145" s="37"/>
      <c r="AD145" s="37"/>
      <c r="AE145" s="37"/>
      <c r="AR145" s="193" t="s">
        <v>366</v>
      </c>
      <c r="AT145" s="193" t="s">
        <v>239</v>
      </c>
      <c r="AU145" s="193" t="s">
        <v>92</v>
      </c>
      <c r="AY145" s="20" t="s">
        <v>237</v>
      </c>
      <c r="BE145" s="194">
        <f t="shared" ref="BE145:BE152" si="24">IF(N145="základní",J145,0)</f>
        <v>0</v>
      </c>
      <c r="BF145" s="194">
        <f t="shared" ref="BF145:BF152" si="25">IF(N145="snížená",J145,0)</f>
        <v>0</v>
      </c>
      <c r="BG145" s="194">
        <f t="shared" ref="BG145:BG152" si="26">IF(N145="zákl. přenesená",J145,0)</f>
        <v>0</v>
      </c>
      <c r="BH145" s="194">
        <f t="shared" ref="BH145:BH152" si="27">IF(N145="sníž. přenesená",J145,0)</f>
        <v>0</v>
      </c>
      <c r="BI145" s="194">
        <f t="shared" ref="BI145:BI152" si="28">IF(N145="nulová",J145,0)</f>
        <v>0</v>
      </c>
      <c r="BJ145" s="20" t="s">
        <v>88</v>
      </c>
      <c r="BK145" s="194">
        <f t="shared" ref="BK145:BK152" si="29">ROUND(I145*H145,2)</f>
        <v>0</v>
      </c>
      <c r="BL145" s="20" t="s">
        <v>366</v>
      </c>
      <c r="BM145" s="193" t="s">
        <v>772</v>
      </c>
    </row>
    <row r="146" spans="1:65" s="2" customFormat="1" ht="16.5" customHeight="1">
      <c r="A146" s="37"/>
      <c r="B146" s="38"/>
      <c r="C146" s="182" t="s">
        <v>550</v>
      </c>
      <c r="D146" s="182" t="s">
        <v>239</v>
      </c>
      <c r="E146" s="183" t="s">
        <v>1613</v>
      </c>
      <c r="F146" s="184" t="s">
        <v>1597</v>
      </c>
      <c r="G146" s="185" t="s">
        <v>290</v>
      </c>
      <c r="H146" s="186">
        <v>0</v>
      </c>
      <c r="I146" s="187"/>
      <c r="J146" s="188">
        <f t="shared" si="20"/>
        <v>0</v>
      </c>
      <c r="K146" s="184" t="s">
        <v>19</v>
      </c>
      <c r="L146" s="42"/>
      <c r="M146" s="189" t="s">
        <v>19</v>
      </c>
      <c r="N146" s="190" t="s">
        <v>48</v>
      </c>
      <c r="O146" s="67"/>
      <c r="P146" s="191">
        <f t="shared" si="21"/>
        <v>0</v>
      </c>
      <c r="Q146" s="191">
        <v>0</v>
      </c>
      <c r="R146" s="191">
        <f t="shared" si="22"/>
        <v>0</v>
      </c>
      <c r="S146" s="191">
        <v>0</v>
      </c>
      <c r="T146" s="192">
        <f t="shared" si="23"/>
        <v>0</v>
      </c>
      <c r="U146" s="37"/>
      <c r="V146" s="37"/>
      <c r="W146" s="37"/>
      <c r="X146" s="37"/>
      <c r="Y146" s="37"/>
      <c r="Z146" s="37"/>
      <c r="AA146" s="37"/>
      <c r="AB146" s="37"/>
      <c r="AC146" s="37"/>
      <c r="AD146" s="37"/>
      <c r="AE146" s="37"/>
      <c r="AR146" s="193" t="s">
        <v>366</v>
      </c>
      <c r="AT146" s="193" t="s">
        <v>239</v>
      </c>
      <c r="AU146" s="193" t="s">
        <v>92</v>
      </c>
      <c r="AY146" s="20" t="s">
        <v>237</v>
      </c>
      <c r="BE146" s="194">
        <f t="shared" si="24"/>
        <v>0</v>
      </c>
      <c r="BF146" s="194">
        <f t="shared" si="25"/>
        <v>0</v>
      </c>
      <c r="BG146" s="194">
        <f t="shared" si="26"/>
        <v>0</v>
      </c>
      <c r="BH146" s="194">
        <f t="shared" si="27"/>
        <v>0</v>
      </c>
      <c r="BI146" s="194">
        <f t="shared" si="28"/>
        <v>0</v>
      </c>
      <c r="BJ146" s="20" t="s">
        <v>88</v>
      </c>
      <c r="BK146" s="194">
        <f t="shared" si="29"/>
        <v>0</v>
      </c>
      <c r="BL146" s="20" t="s">
        <v>366</v>
      </c>
      <c r="BM146" s="193" t="s">
        <v>804</v>
      </c>
    </row>
    <row r="147" spans="1:65" s="2" customFormat="1" ht="16.5" customHeight="1">
      <c r="A147" s="37"/>
      <c r="B147" s="38"/>
      <c r="C147" s="182" t="s">
        <v>555</v>
      </c>
      <c r="D147" s="182" t="s">
        <v>239</v>
      </c>
      <c r="E147" s="183" t="s">
        <v>1614</v>
      </c>
      <c r="F147" s="184" t="s">
        <v>1599</v>
      </c>
      <c r="G147" s="185" t="s">
        <v>290</v>
      </c>
      <c r="H147" s="186">
        <v>0</v>
      </c>
      <c r="I147" s="187"/>
      <c r="J147" s="188">
        <f t="shared" si="20"/>
        <v>0</v>
      </c>
      <c r="K147" s="184" t="s">
        <v>19</v>
      </c>
      <c r="L147" s="42"/>
      <c r="M147" s="189" t="s">
        <v>19</v>
      </c>
      <c r="N147" s="190" t="s">
        <v>48</v>
      </c>
      <c r="O147" s="67"/>
      <c r="P147" s="191">
        <f t="shared" si="21"/>
        <v>0</v>
      </c>
      <c r="Q147" s="191">
        <v>0</v>
      </c>
      <c r="R147" s="191">
        <f t="shared" si="22"/>
        <v>0</v>
      </c>
      <c r="S147" s="191">
        <v>0</v>
      </c>
      <c r="T147" s="192">
        <f t="shared" si="23"/>
        <v>0</v>
      </c>
      <c r="U147" s="37"/>
      <c r="V147" s="37"/>
      <c r="W147" s="37"/>
      <c r="X147" s="37"/>
      <c r="Y147" s="37"/>
      <c r="Z147" s="37"/>
      <c r="AA147" s="37"/>
      <c r="AB147" s="37"/>
      <c r="AC147" s="37"/>
      <c r="AD147" s="37"/>
      <c r="AE147" s="37"/>
      <c r="AR147" s="193" t="s">
        <v>366</v>
      </c>
      <c r="AT147" s="193" t="s">
        <v>239</v>
      </c>
      <c r="AU147" s="193" t="s">
        <v>92</v>
      </c>
      <c r="AY147" s="20" t="s">
        <v>237</v>
      </c>
      <c r="BE147" s="194">
        <f t="shared" si="24"/>
        <v>0</v>
      </c>
      <c r="BF147" s="194">
        <f t="shared" si="25"/>
        <v>0</v>
      </c>
      <c r="BG147" s="194">
        <f t="shared" si="26"/>
        <v>0</v>
      </c>
      <c r="BH147" s="194">
        <f t="shared" si="27"/>
        <v>0</v>
      </c>
      <c r="BI147" s="194">
        <f t="shared" si="28"/>
        <v>0</v>
      </c>
      <c r="BJ147" s="20" t="s">
        <v>88</v>
      </c>
      <c r="BK147" s="194">
        <f t="shared" si="29"/>
        <v>0</v>
      </c>
      <c r="BL147" s="20" t="s">
        <v>366</v>
      </c>
      <c r="BM147" s="193" t="s">
        <v>830</v>
      </c>
    </row>
    <row r="148" spans="1:65" s="2" customFormat="1" ht="16.5" customHeight="1">
      <c r="A148" s="37"/>
      <c r="B148" s="38"/>
      <c r="C148" s="182" t="s">
        <v>567</v>
      </c>
      <c r="D148" s="182" t="s">
        <v>239</v>
      </c>
      <c r="E148" s="183" t="s">
        <v>1615</v>
      </c>
      <c r="F148" s="184" t="s">
        <v>1601</v>
      </c>
      <c r="G148" s="185" t="s">
        <v>290</v>
      </c>
      <c r="H148" s="186">
        <v>0</v>
      </c>
      <c r="I148" s="187"/>
      <c r="J148" s="188">
        <f t="shared" si="20"/>
        <v>0</v>
      </c>
      <c r="K148" s="184" t="s">
        <v>19</v>
      </c>
      <c r="L148" s="42"/>
      <c r="M148" s="189" t="s">
        <v>19</v>
      </c>
      <c r="N148" s="190" t="s">
        <v>48</v>
      </c>
      <c r="O148" s="67"/>
      <c r="P148" s="191">
        <f t="shared" si="21"/>
        <v>0</v>
      </c>
      <c r="Q148" s="191">
        <v>0</v>
      </c>
      <c r="R148" s="191">
        <f t="shared" si="22"/>
        <v>0</v>
      </c>
      <c r="S148" s="191">
        <v>0</v>
      </c>
      <c r="T148" s="192">
        <f t="shared" si="23"/>
        <v>0</v>
      </c>
      <c r="U148" s="37"/>
      <c r="V148" s="37"/>
      <c r="W148" s="37"/>
      <c r="X148" s="37"/>
      <c r="Y148" s="37"/>
      <c r="Z148" s="37"/>
      <c r="AA148" s="37"/>
      <c r="AB148" s="37"/>
      <c r="AC148" s="37"/>
      <c r="AD148" s="37"/>
      <c r="AE148" s="37"/>
      <c r="AR148" s="193" t="s">
        <v>366</v>
      </c>
      <c r="AT148" s="193" t="s">
        <v>239</v>
      </c>
      <c r="AU148" s="193" t="s">
        <v>92</v>
      </c>
      <c r="AY148" s="20" t="s">
        <v>237</v>
      </c>
      <c r="BE148" s="194">
        <f t="shared" si="24"/>
        <v>0</v>
      </c>
      <c r="BF148" s="194">
        <f t="shared" si="25"/>
        <v>0</v>
      </c>
      <c r="BG148" s="194">
        <f t="shared" si="26"/>
        <v>0</v>
      </c>
      <c r="BH148" s="194">
        <f t="shared" si="27"/>
        <v>0</v>
      </c>
      <c r="BI148" s="194">
        <f t="shared" si="28"/>
        <v>0</v>
      </c>
      <c r="BJ148" s="20" t="s">
        <v>88</v>
      </c>
      <c r="BK148" s="194">
        <f t="shared" si="29"/>
        <v>0</v>
      </c>
      <c r="BL148" s="20" t="s">
        <v>366</v>
      </c>
      <c r="BM148" s="193" t="s">
        <v>863</v>
      </c>
    </row>
    <row r="149" spans="1:65" s="2" customFormat="1" ht="16.5" customHeight="1">
      <c r="A149" s="37"/>
      <c r="B149" s="38"/>
      <c r="C149" s="182" t="s">
        <v>572</v>
      </c>
      <c r="D149" s="182" t="s">
        <v>239</v>
      </c>
      <c r="E149" s="183" t="s">
        <v>1616</v>
      </c>
      <c r="F149" s="184" t="s">
        <v>1603</v>
      </c>
      <c r="G149" s="185" t="s">
        <v>290</v>
      </c>
      <c r="H149" s="186">
        <v>0</v>
      </c>
      <c r="I149" s="187"/>
      <c r="J149" s="188">
        <f t="shared" si="20"/>
        <v>0</v>
      </c>
      <c r="K149" s="184" t="s">
        <v>19</v>
      </c>
      <c r="L149" s="42"/>
      <c r="M149" s="189" t="s">
        <v>19</v>
      </c>
      <c r="N149" s="190" t="s">
        <v>48</v>
      </c>
      <c r="O149" s="67"/>
      <c r="P149" s="191">
        <f t="shared" si="21"/>
        <v>0</v>
      </c>
      <c r="Q149" s="191">
        <v>0</v>
      </c>
      <c r="R149" s="191">
        <f t="shared" si="22"/>
        <v>0</v>
      </c>
      <c r="S149" s="191">
        <v>0</v>
      </c>
      <c r="T149" s="192">
        <f t="shared" si="23"/>
        <v>0</v>
      </c>
      <c r="U149" s="37"/>
      <c r="V149" s="37"/>
      <c r="W149" s="37"/>
      <c r="X149" s="37"/>
      <c r="Y149" s="37"/>
      <c r="Z149" s="37"/>
      <c r="AA149" s="37"/>
      <c r="AB149" s="37"/>
      <c r="AC149" s="37"/>
      <c r="AD149" s="37"/>
      <c r="AE149" s="37"/>
      <c r="AR149" s="193" t="s">
        <v>366</v>
      </c>
      <c r="AT149" s="193" t="s">
        <v>239</v>
      </c>
      <c r="AU149" s="193" t="s">
        <v>92</v>
      </c>
      <c r="AY149" s="20" t="s">
        <v>237</v>
      </c>
      <c r="BE149" s="194">
        <f t="shared" si="24"/>
        <v>0</v>
      </c>
      <c r="BF149" s="194">
        <f t="shared" si="25"/>
        <v>0</v>
      </c>
      <c r="BG149" s="194">
        <f t="shared" si="26"/>
        <v>0</v>
      </c>
      <c r="BH149" s="194">
        <f t="shared" si="27"/>
        <v>0</v>
      </c>
      <c r="BI149" s="194">
        <f t="shared" si="28"/>
        <v>0</v>
      </c>
      <c r="BJ149" s="20" t="s">
        <v>88</v>
      </c>
      <c r="BK149" s="194">
        <f t="shared" si="29"/>
        <v>0</v>
      </c>
      <c r="BL149" s="20" t="s">
        <v>366</v>
      </c>
      <c r="BM149" s="193" t="s">
        <v>897</v>
      </c>
    </row>
    <row r="150" spans="1:65" s="2" customFormat="1" ht="16.5" customHeight="1">
      <c r="A150" s="37"/>
      <c r="B150" s="38"/>
      <c r="C150" s="182" t="s">
        <v>577</v>
      </c>
      <c r="D150" s="182" t="s">
        <v>239</v>
      </c>
      <c r="E150" s="183" t="s">
        <v>1617</v>
      </c>
      <c r="F150" s="184" t="s">
        <v>1605</v>
      </c>
      <c r="G150" s="185" t="s">
        <v>290</v>
      </c>
      <c r="H150" s="186">
        <v>0</v>
      </c>
      <c r="I150" s="187"/>
      <c r="J150" s="188">
        <f t="shared" si="20"/>
        <v>0</v>
      </c>
      <c r="K150" s="184" t="s">
        <v>19</v>
      </c>
      <c r="L150" s="42"/>
      <c r="M150" s="189" t="s">
        <v>19</v>
      </c>
      <c r="N150" s="190" t="s">
        <v>48</v>
      </c>
      <c r="O150" s="67"/>
      <c r="P150" s="191">
        <f t="shared" si="21"/>
        <v>0</v>
      </c>
      <c r="Q150" s="191">
        <v>0</v>
      </c>
      <c r="R150" s="191">
        <f t="shared" si="22"/>
        <v>0</v>
      </c>
      <c r="S150" s="191">
        <v>0</v>
      </c>
      <c r="T150" s="192">
        <f t="shared" si="23"/>
        <v>0</v>
      </c>
      <c r="U150" s="37"/>
      <c r="V150" s="37"/>
      <c r="W150" s="37"/>
      <c r="X150" s="37"/>
      <c r="Y150" s="37"/>
      <c r="Z150" s="37"/>
      <c r="AA150" s="37"/>
      <c r="AB150" s="37"/>
      <c r="AC150" s="37"/>
      <c r="AD150" s="37"/>
      <c r="AE150" s="37"/>
      <c r="AR150" s="193" t="s">
        <v>366</v>
      </c>
      <c r="AT150" s="193" t="s">
        <v>239</v>
      </c>
      <c r="AU150" s="193" t="s">
        <v>92</v>
      </c>
      <c r="AY150" s="20" t="s">
        <v>237</v>
      </c>
      <c r="BE150" s="194">
        <f t="shared" si="24"/>
        <v>0</v>
      </c>
      <c r="BF150" s="194">
        <f t="shared" si="25"/>
        <v>0</v>
      </c>
      <c r="BG150" s="194">
        <f t="shared" si="26"/>
        <v>0</v>
      </c>
      <c r="BH150" s="194">
        <f t="shared" si="27"/>
        <v>0</v>
      </c>
      <c r="BI150" s="194">
        <f t="shared" si="28"/>
        <v>0</v>
      </c>
      <c r="BJ150" s="20" t="s">
        <v>88</v>
      </c>
      <c r="BK150" s="194">
        <f t="shared" si="29"/>
        <v>0</v>
      </c>
      <c r="BL150" s="20" t="s">
        <v>366</v>
      </c>
      <c r="BM150" s="193" t="s">
        <v>922</v>
      </c>
    </row>
    <row r="151" spans="1:65" s="2" customFormat="1" ht="16.5" customHeight="1">
      <c r="A151" s="37"/>
      <c r="B151" s="38"/>
      <c r="C151" s="182" t="s">
        <v>582</v>
      </c>
      <c r="D151" s="182" t="s">
        <v>239</v>
      </c>
      <c r="E151" s="183" t="s">
        <v>1618</v>
      </c>
      <c r="F151" s="184" t="s">
        <v>1607</v>
      </c>
      <c r="G151" s="185" t="s">
        <v>290</v>
      </c>
      <c r="H151" s="186">
        <v>0</v>
      </c>
      <c r="I151" s="187"/>
      <c r="J151" s="188">
        <f t="shared" si="20"/>
        <v>0</v>
      </c>
      <c r="K151" s="184" t="s">
        <v>19</v>
      </c>
      <c r="L151" s="42"/>
      <c r="M151" s="189" t="s">
        <v>19</v>
      </c>
      <c r="N151" s="190" t="s">
        <v>48</v>
      </c>
      <c r="O151" s="67"/>
      <c r="P151" s="191">
        <f t="shared" si="21"/>
        <v>0</v>
      </c>
      <c r="Q151" s="191">
        <v>0</v>
      </c>
      <c r="R151" s="191">
        <f t="shared" si="22"/>
        <v>0</v>
      </c>
      <c r="S151" s="191">
        <v>0</v>
      </c>
      <c r="T151" s="192">
        <f t="shared" si="23"/>
        <v>0</v>
      </c>
      <c r="U151" s="37"/>
      <c r="V151" s="37"/>
      <c r="W151" s="37"/>
      <c r="X151" s="37"/>
      <c r="Y151" s="37"/>
      <c r="Z151" s="37"/>
      <c r="AA151" s="37"/>
      <c r="AB151" s="37"/>
      <c r="AC151" s="37"/>
      <c r="AD151" s="37"/>
      <c r="AE151" s="37"/>
      <c r="AR151" s="193" t="s">
        <v>366</v>
      </c>
      <c r="AT151" s="193" t="s">
        <v>239</v>
      </c>
      <c r="AU151" s="193" t="s">
        <v>92</v>
      </c>
      <c r="AY151" s="20" t="s">
        <v>237</v>
      </c>
      <c r="BE151" s="194">
        <f t="shared" si="24"/>
        <v>0</v>
      </c>
      <c r="BF151" s="194">
        <f t="shared" si="25"/>
        <v>0</v>
      </c>
      <c r="BG151" s="194">
        <f t="shared" si="26"/>
        <v>0</v>
      </c>
      <c r="BH151" s="194">
        <f t="shared" si="27"/>
        <v>0</v>
      </c>
      <c r="BI151" s="194">
        <f t="shared" si="28"/>
        <v>0</v>
      </c>
      <c r="BJ151" s="20" t="s">
        <v>88</v>
      </c>
      <c r="BK151" s="194">
        <f t="shared" si="29"/>
        <v>0</v>
      </c>
      <c r="BL151" s="20" t="s">
        <v>366</v>
      </c>
      <c r="BM151" s="193" t="s">
        <v>940</v>
      </c>
    </row>
    <row r="152" spans="1:65" s="2" customFormat="1" ht="16.5" customHeight="1">
      <c r="A152" s="37"/>
      <c r="B152" s="38"/>
      <c r="C152" s="182" t="s">
        <v>588</v>
      </c>
      <c r="D152" s="182" t="s">
        <v>239</v>
      </c>
      <c r="E152" s="183" t="s">
        <v>1620</v>
      </c>
      <c r="F152" s="184" t="s">
        <v>1609</v>
      </c>
      <c r="G152" s="185" t="s">
        <v>1591</v>
      </c>
      <c r="H152" s="186">
        <v>0</v>
      </c>
      <c r="I152" s="187"/>
      <c r="J152" s="188">
        <f t="shared" si="20"/>
        <v>0</v>
      </c>
      <c r="K152" s="184" t="s">
        <v>19</v>
      </c>
      <c r="L152" s="42"/>
      <c r="M152" s="189" t="s">
        <v>19</v>
      </c>
      <c r="N152" s="190" t="s">
        <v>48</v>
      </c>
      <c r="O152" s="67"/>
      <c r="P152" s="191">
        <f t="shared" si="21"/>
        <v>0</v>
      </c>
      <c r="Q152" s="191">
        <v>0</v>
      </c>
      <c r="R152" s="191">
        <f t="shared" si="22"/>
        <v>0</v>
      </c>
      <c r="S152" s="191">
        <v>0</v>
      </c>
      <c r="T152" s="192">
        <f t="shared" si="23"/>
        <v>0</v>
      </c>
      <c r="U152" s="37"/>
      <c r="V152" s="37"/>
      <c r="W152" s="37"/>
      <c r="X152" s="37"/>
      <c r="Y152" s="37"/>
      <c r="Z152" s="37"/>
      <c r="AA152" s="37"/>
      <c r="AB152" s="37"/>
      <c r="AC152" s="37"/>
      <c r="AD152" s="37"/>
      <c r="AE152" s="37"/>
      <c r="AR152" s="193" t="s">
        <v>366</v>
      </c>
      <c r="AT152" s="193" t="s">
        <v>239</v>
      </c>
      <c r="AU152" s="193" t="s">
        <v>92</v>
      </c>
      <c r="AY152" s="20" t="s">
        <v>237</v>
      </c>
      <c r="BE152" s="194">
        <f t="shared" si="24"/>
        <v>0</v>
      </c>
      <c r="BF152" s="194">
        <f t="shared" si="25"/>
        <v>0</v>
      </c>
      <c r="BG152" s="194">
        <f t="shared" si="26"/>
        <v>0</v>
      </c>
      <c r="BH152" s="194">
        <f t="shared" si="27"/>
        <v>0</v>
      </c>
      <c r="BI152" s="194">
        <f t="shared" si="28"/>
        <v>0</v>
      </c>
      <c r="BJ152" s="20" t="s">
        <v>88</v>
      </c>
      <c r="BK152" s="194">
        <f t="shared" si="29"/>
        <v>0</v>
      </c>
      <c r="BL152" s="20" t="s">
        <v>366</v>
      </c>
      <c r="BM152" s="193" t="s">
        <v>950</v>
      </c>
    </row>
    <row r="153" spans="1:65" s="12" customFormat="1" ht="20.85" customHeight="1">
      <c r="B153" s="166"/>
      <c r="C153" s="167"/>
      <c r="D153" s="168" t="s">
        <v>75</v>
      </c>
      <c r="E153" s="180" t="s">
        <v>1621</v>
      </c>
      <c r="F153" s="180" t="s">
        <v>1622</v>
      </c>
      <c r="G153" s="167"/>
      <c r="H153" s="167"/>
      <c r="I153" s="170"/>
      <c r="J153" s="181">
        <f>BK153</f>
        <v>0</v>
      </c>
      <c r="K153" s="167"/>
      <c r="L153" s="172"/>
      <c r="M153" s="173"/>
      <c r="N153" s="174"/>
      <c r="O153" s="174"/>
      <c r="P153" s="175">
        <f>SUM(P154:P171)</f>
        <v>0</v>
      </c>
      <c r="Q153" s="174"/>
      <c r="R153" s="175">
        <f>SUM(R154:R171)</f>
        <v>0</v>
      </c>
      <c r="S153" s="174"/>
      <c r="T153" s="176">
        <f>SUM(T154:T171)</f>
        <v>0</v>
      </c>
      <c r="AR153" s="177" t="s">
        <v>88</v>
      </c>
      <c r="AT153" s="178" t="s">
        <v>75</v>
      </c>
      <c r="AU153" s="178" t="s">
        <v>88</v>
      </c>
      <c r="AY153" s="177" t="s">
        <v>237</v>
      </c>
      <c r="BK153" s="179">
        <f>SUM(BK154:BK171)</f>
        <v>0</v>
      </c>
    </row>
    <row r="154" spans="1:65" s="2" customFormat="1" ht="21.75" customHeight="1">
      <c r="A154" s="37"/>
      <c r="B154" s="38"/>
      <c r="C154" s="182" t="s">
        <v>597</v>
      </c>
      <c r="D154" s="182" t="s">
        <v>239</v>
      </c>
      <c r="E154" s="183" t="s">
        <v>1623</v>
      </c>
      <c r="F154" s="184" t="s">
        <v>1624</v>
      </c>
      <c r="G154" s="185" t="s">
        <v>290</v>
      </c>
      <c r="H154" s="186">
        <v>0</v>
      </c>
      <c r="I154" s="187"/>
      <c r="J154" s="188">
        <f t="shared" ref="J154:J171" si="30">ROUND(I154*H154,2)</f>
        <v>0</v>
      </c>
      <c r="K154" s="184" t="s">
        <v>19</v>
      </c>
      <c r="L154" s="42"/>
      <c r="M154" s="189" t="s">
        <v>19</v>
      </c>
      <c r="N154" s="190" t="s">
        <v>48</v>
      </c>
      <c r="O154" s="67"/>
      <c r="P154" s="191">
        <f t="shared" ref="P154:P171" si="31">O154*H154</f>
        <v>0</v>
      </c>
      <c r="Q154" s="191">
        <v>0</v>
      </c>
      <c r="R154" s="191">
        <f t="shared" ref="R154:R171" si="32">Q154*H154</f>
        <v>0</v>
      </c>
      <c r="S154" s="191">
        <v>0</v>
      </c>
      <c r="T154" s="192">
        <f t="shared" ref="T154:T171" si="33">S154*H154</f>
        <v>0</v>
      </c>
      <c r="U154" s="37"/>
      <c r="V154" s="37"/>
      <c r="W154" s="37"/>
      <c r="X154" s="37"/>
      <c r="Y154" s="37"/>
      <c r="Z154" s="37"/>
      <c r="AA154" s="37"/>
      <c r="AB154" s="37"/>
      <c r="AC154" s="37"/>
      <c r="AD154" s="37"/>
      <c r="AE154" s="37"/>
      <c r="AR154" s="193" t="s">
        <v>366</v>
      </c>
      <c r="AT154" s="193" t="s">
        <v>239</v>
      </c>
      <c r="AU154" s="193" t="s">
        <v>92</v>
      </c>
      <c r="AY154" s="20" t="s">
        <v>237</v>
      </c>
      <c r="BE154" s="194">
        <f t="shared" ref="BE154:BE171" si="34">IF(N154="základní",J154,0)</f>
        <v>0</v>
      </c>
      <c r="BF154" s="194">
        <f t="shared" ref="BF154:BF171" si="35">IF(N154="snížená",J154,0)</f>
        <v>0</v>
      </c>
      <c r="BG154" s="194">
        <f t="shared" ref="BG154:BG171" si="36">IF(N154="zákl. přenesená",J154,0)</f>
        <v>0</v>
      </c>
      <c r="BH154" s="194">
        <f t="shared" ref="BH154:BH171" si="37">IF(N154="sníž. přenesená",J154,0)</f>
        <v>0</v>
      </c>
      <c r="BI154" s="194">
        <f t="shared" ref="BI154:BI171" si="38">IF(N154="nulová",J154,0)</f>
        <v>0</v>
      </c>
      <c r="BJ154" s="20" t="s">
        <v>88</v>
      </c>
      <c r="BK154" s="194">
        <f t="shared" ref="BK154:BK171" si="39">ROUND(I154*H154,2)</f>
        <v>0</v>
      </c>
      <c r="BL154" s="20" t="s">
        <v>366</v>
      </c>
      <c r="BM154" s="193" t="s">
        <v>959</v>
      </c>
    </row>
    <row r="155" spans="1:65" s="2" customFormat="1" ht="21.75" customHeight="1">
      <c r="A155" s="37"/>
      <c r="B155" s="38"/>
      <c r="C155" s="182" t="s">
        <v>603</v>
      </c>
      <c r="D155" s="182" t="s">
        <v>239</v>
      </c>
      <c r="E155" s="183" t="s">
        <v>1625</v>
      </c>
      <c r="F155" s="184" t="s">
        <v>1626</v>
      </c>
      <c r="G155" s="185" t="s">
        <v>290</v>
      </c>
      <c r="H155" s="186">
        <v>28</v>
      </c>
      <c r="I155" s="187"/>
      <c r="J155" s="188">
        <f t="shared" si="30"/>
        <v>0</v>
      </c>
      <c r="K155" s="184" t="s">
        <v>19</v>
      </c>
      <c r="L155" s="42"/>
      <c r="M155" s="189" t="s">
        <v>19</v>
      </c>
      <c r="N155" s="190" t="s">
        <v>48</v>
      </c>
      <c r="O155" s="67"/>
      <c r="P155" s="191">
        <f t="shared" si="31"/>
        <v>0</v>
      </c>
      <c r="Q155" s="191">
        <v>0</v>
      </c>
      <c r="R155" s="191">
        <f t="shared" si="32"/>
        <v>0</v>
      </c>
      <c r="S155" s="191">
        <v>0</v>
      </c>
      <c r="T155" s="192">
        <f t="shared" si="33"/>
        <v>0</v>
      </c>
      <c r="U155" s="37"/>
      <c r="V155" s="37"/>
      <c r="W155" s="37"/>
      <c r="X155" s="37"/>
      <c r="Y155" s="37"/>
      <c r="Z155" s="37"/>
      <c r="AA155" s="37"/>
      <c r="AB155" s="37"/>
      <c r="AC155" s="37"/>
      <c r="AD155" s="37"/>
      <c r="AE155" s="37"/>
      <c r="AR155" s="193" t="s">
        <v>366</v>
      </c>
      <c r="AT155" s="193" t="s">
        <v>239</v>
      </c>
      <c r="AU155" s="193" t="s">
        <v>92</v>
      </c>
      <c r="AY155" s="20" t="s">
        <v>237</v>
      </c>
      <c r="BE155" s="194">
        <f t="shared" si="34"/>
        <v>0</v>
      </c>
      <c r="BF155" s="194">
        <f t="shared" si="35"/>
        <v>0</v>
      </c>
      <c r="BG155" s="194">
        <f t="shared" si="36"/>
        <v>0</v>
      </c>
      <c r="BH155" s="194">
        <f t="shared" si="37"/>
        <v>0</v>
      </c>
      <c r="BI155" s="194">
        <f t="shared" si="38"/>
        <v>0</v>
      </c>
      <c r="BJ155" s="20" t="s">
        <v>88</v>
      </c>
      <c r="BK155" s="194">
        <f t="shared" si="39"/>
        <v>0</v>
      </c>
      <c r="BL155" s="20" t="s">
        <v>366</v>
      </c>
      <c r="BM155" s="193" t="s">
        <v>974</v>
      </c>
    </row>
    <row r="156" spans="1:65" s="2" customFormat="1" ht="16.5" customHeight="1">
      <c r="A156" s="37"/>
      <c r="B156" s="38"/>
      <c r="C156" s="182" t="s">
        <v>611</v>
      </c>
      <c r="D156" s="182" t="s">
        <v>239</v>
      </c>
      <c r="E156" s="183" t="s">
        <v>1627</v>
      </c>
      <c r="F156" s="184" t="s">
        <v>1628</v>
      </c>
      <c r="G156" s="185" t="s">
        <v>290</v>
      </c>
      <c r="H156" s="186">
        <v>3</v>
      </c>
      <c r="I156" s="187"/>
      <c r="J156" s="188">
        <f t="shared" si="30"/>
        <v>0</v>
      </c>
      <c r="K156" s="184" t="s">
        <v>19</v>
      </c>
      <c r="L156" s="42"/>
      <c r="M156" s="189" t="s">
        <v>19</v>
      </c>
      <c r="N156" s="190" t="s">
        <v>48</v>
      </c>
      <c r="O156" s="67"/>
      <c r="P156" s="191">
        <f t="shared" si="31"/>
        <v>0</v>
      </c>
      <c r="Q156" s="191">
        <v>0</v>
      </c>
      <c r="R156" s="191">
        <f t="shared" si="32"/>
        <v>0</v>
      </c>
      <c r="S156" s="191">
        <v>0</v>
      </c>
      <c r="T156" s="192">
        <f t="shared" si="33"/>
        <v>0</v>
      </c>
      <c r="U156" s="37"/>
      <c r="V156" s="37"/>
      <c r="W156" s="37"/>
      <c r="X156" s="37"/>
      <c r="Y156" s="37"/>
      <c r="Z156" s="37"/>
      <c r="AA156" s="37"/>
      <c r="AB156" s="37"/>
      <c r="AC156" s="37"/>
      <c r="AD156" s="37"/>
      <c r="AE156" s="37"/>
      <c r="AR156" s="193" t="s">
        <v>366</v>
      </c>
      <c r="AT156" s="193" t="s">
        <v>239</v>
      </c>
      <c r="AU156" s="193" t="s">
        <v>92</v>
      </c>
      <c r="AY156" s="20" t="s">
        <v>237</v>
      </c>
      <c r="BE156" s="194">
        <f t="shared" si="34"/>
        <v>0</v>
      </c>
      <c r="BF156" s="194">
        <f t="shared" si="35"/>
        <v>0</v>
      </c>
      <c r="BG156" s="194">
        <f t="shared" si="36"/>
        <v>0</v>
      </c>
      <c r="BH156" s="194">
        <f t="shared" si="37"/>
        <v>0</v>
      </c>
      <c r="BI156" s="194">
        <f t="shared" si="38"/>
        <v>0</v>
      </c>
      <c r="BJ156" s="20" t="s">
        <v>88</v>
      </c>
      <c r="BK156" s="194">
        <f t="shared" si="39"/>
        <v>0</v>
      </c>
      <c r="BL156" s="20" t="s">
        <v>366</v>
      </c>
      <c r="BM156" s="193" t="s">
        <v>985</v>
      </c>
    </row>
    <row r="157" spans="1:65" s="2" customFormat="1" ht="16.5" customHeight="1">
      <c r="A157" s="37"/>
      <c r="B157" s="38"/>
      <c r="C157" s="182" t="s">
        <v>617</v>
      </c>
      <c r="D157" s="182" t="s">
        <v>239</v>
      </c>
      <c r="E157" s="183" t="s">
        <v>1629</v>
      </c>
      <c r="F157" s="184" t="s">
        <v>1630</v>
      </c>
      <c r="G157" s="185" t="s">
        <v>290</v>
      </c>
      <c r="H157" s="186">
        <v>0</v>
      </c>
      <c r="I157" s="187"/>
      <c r="J157" s="188">
        <f t="shared" si="30"/>
        <v>0</v>
      </c>
      <c r="K157" s="184" t="s">
        <v>19</v>
      </c>
      <c r="L157" s="42"/>
      <c r="M157" s="189" t="s">
        <v>19</v>
      </c>
      <c r="N157" s="190" t="s">
        <v>48</v>
      </c>
      <c r="O157" s="67"/>
      <c r="P157" s="191">
        <f t="shared" si="31"/>
        <v>0</v>
      </c>
      <c r="Q157" s="191">
        <v>0</v>
      </c>
      <c r="R157" s="191">
        <f t="shared" si="32"/>
        <v>0</v>
      </c>
      <c r="S157" s="191">
        <v>0</v>
      </c>
      <c r="T157" s="192">
        <f t="shared" si="33"/>
        <v>0</v>
      </c>
      <c r="U157" s="37"/>
      <c r="V157" s="37"/>
      <c r="W157" s="37"/>
      <c r="X157" s="37"/>
      <c r="Y157" s="37"/>
      <c r="Z157" s="37"/>
      <c r="AA157" s="37"/>
      <c r="AB157" s="37"/>
      <c r="AC157" s="37"/>
      <c r="AD157" s="37"/>
      <c r="AE157" s="37"/>
      <c r="AR157" s="193" t="s">
        <v>366</v>
      </c>
      <c r="AT157" s="193" t="s">
        <v>239</v>
      </c>
      <c r="AU157" s="193" t="s">
        <v>92</v>
      </c>
      <c r="AY157" s="20" t="s">
        <v>237</v>
      </c>
      <c r="BE157" s="194">
        <f t="shared" si="34"/>
        <v>0</v>
      </c>
      <c r="BF157" s="194">
        <f t="shared" si="35"/>
        <v>0</v>
      </c>
      <c r="BG157" s="194">
        <f t="shared" si="36"/>
        <v>0</v>
      </c>
      <c r="BH157" s="194">
        <f t="shared" si="37"/>
        <v>0</v>
      </c>
      <c r="BI157" s="194">
        <f t="shared" si="38"/>
        <v>0</v>
      </c>
      <c r="BJ157" s="20" t="s">
        <v>88</v>
      </c>
      <c r="BK157" s="194">
        <f t="shared" si="39"/>
        <v>0</v>
      </c>
      <c r="BL157" s="20" t="s">
        <v>366</v>
      </c>
      <c r="BM157" s="193" t="s">
        <v>994</v>
      </c>
    </row>
    <row r="158" spans="1:65" s="2" customFormat="1" ht="24.15" customHeight="1">
      <c r="A158" s="37"/>
      <c r="B158" s="38"/>
      <c r="C158" s="182" t="s">
        <v>624</v>
      </c>
      <c r="D158" s="182" t="s">
        <v>239</v>
      </c>
      <c r="E158" s="183" t="s">
        <v>1631</v>
      </c>
      <c r="F158" s="184" t="s">
        <v>1632</v>
      </c>
      <c r="G158" s="185" t="s">
        <v>290</v>
      </c>
      <c r="H158" s="186">
        <v>1</v>
      </c>
      <c r="I158" s="187"/>
      <c r="J158" s="188">
        <f t="shared" si="30"/>
        <v>0</v>
      </c>
      <c r="K158" s="184" t="s">
        <v>19</v>
      </c>
      <c r="L158" s="42"/>
      <c r="M158" s="189" t="s">
        <v>19</v>
      </c>
      <c r="N158" s="190" t="s">
        <v>48</v>
      </c>
      <c r="O158" s="67"/>
      <c r="P158" s="191">
        <f t="shared" si="31"/>
        <v>0</v>
      </c>
      <c r="Q158" s="191">
        <v>0</v>
      </c>
      <c r="R158" s="191">
        <f t="shared" si="32"/>
        <v>0</v>
      </c>
      <c r="S158" s="191">
        <v>0</v>
      </c>
      <c r="T158" s="192">
        <f t="shared" si="33"/>
        <v>0</v>
      </c>
      <c r="U158" s="37"/>
      <c r="V158" s="37"/>
      <c r="W158" s="37"/>
      <c r="X158" s="37"/>
      <c r="Y158" s="37"/>
      <c r="Z158" s="37"/>
      <c r="AA158" s="37"/>
      <c r="AB158" s="37"/>
      <c r="AC158" s="37"/>
      <c r="AD158" s="37"/>
      <c r="AE158" s="37"/>
      <c r="AR158" s="193" t="s">
        <v>366</v>
      </c>
      <c r="AT158" s="193" t="s">
        <v>239</v>
      </c>
      <c r="AU158" s="193" t="s">
        <v>92</v>
      </c>
      <c r="AY158" s="20" t="s">
        <v>237</v>
      </c>
      <c r="BE158" s="194">
        <f t="shared" si="34"/>
        <v>0</v>
      </c>
      <c r="BF158" s="194">
        <f t="shared" si="35"/>
        <v>0</v>
      </c>
      <c r="BG158" s="194">
        <f t="shared" si="36"/>
        <v>0</v>
      </c>
      <c r="BH158" s="194">
        <f t="shared" si="37"/>
        <v>0</v>
      </c>
      <c r="BI158" s="194">
        <f t="shared" si="38"/>
        <v>0</v>
      </c>
      <c r="BJ158" s="20" t="s">
        <v>88</v>
      </c>
      <c r="BK158" s="194">
        <f t="shared" si="39"/>
        <v>0</v>
      </c>
      <c r="BL158" s="20" t="s">
        <v>366</v>
      </c>
      <c r="BM158" s="193" t="s">
        <v>450</v>
      </c>
    </row>
    <row r="159" spans="1:65" s="2" customFormat="1" ht="21.75" customHeight="1">
      <c r="A159" s="37"/>
      <c r="B159" s="38"/>
      <c r="C159" s="182" t="s">
        <v>633</v>
      </c>
      <c r="D159" s="182" t="s">
        <v>239</v>
      </c>
      <c r="E159" s="183" t="s">
        <v>1633</v>
      </c>
      <c r="F159" s="184" t="s">
        <v>1634</v>
      </c>
      <c r="G159" s="185" t="s">
        <v>290</v>
      </c>
      <c r="H159" s="186">
        <v>0</v>
      </c>
      <c r="I159" s="187"/>
      <c r="J159" s="188">
        <f t="shared" si="30"/>
        <v>0</v>
      </c>
      <c r="K159" s="184" t="s">
        <v>19</v>
      </c>
      <c r="L159" s="42"/>
      <c r="M159" s="189" t="s">
        <v>19</v>
      </c>
      <c r="N159" s="190" t="s">
        <v>48</v>
      </c>
      <c r="O159" s="67"/>
      <c r="P159" s="191">
        <f t="shared" si="31"/>
        <v>0</v>
      </c>
      <c r="Q159" s="191">
        <v>0</v>
      </c>
      <c r="R159" s="191">
        <f t="shared" si="32"/>
        <v>0</v>
      </c>
      <c r="S159" s="191">
        <v>0</v>
      </c>
      <c r="T159" s="192">
        <f t="shared" si="33"/>
        <v>0</v>
      </c>
      <c r="U159" s="37"/>
      <c r="V159" s="37"/>
      <c r="W159" s="37"/>
      <c r="X159" s="37"/>
      <c r="Y159" s="37"/>
      <c r="Z159" s="37"/>
      <c r="AA159" s="37"/>
      <c r="AB159" s="37"/>
      <c r="AC159" s="37"/>
      <c r="AD159" s="37"/>
      <c r="AE159" s="37"/>
      <c r="AR159" s="193" t="s">
        <v>366</v>
      </c>
      <c r="AT159" s="193" t="s">
        <v>239</v>
      </c>
      <c r="AU159" s="193" t="s">
        <v>92</v>
      </c>
      <c r="AY159" s="20" t="s">
        <v>237</v>
      </c>
      <c r="BE159" s="194">
        <f t="shared" si="34"/>
        <v>0</v>
      </c>
      <c r="BF159" s="194">
        <f t="shared" si="35"/>
        <v>0</v>
      </c>
      <c r="BG159" s="194">
        <f t="shared" si="36"/>
        <v>0</v>
      </c>
      <c r="BH159" s="194">
        <f t="shared" si="37"/>
        <v>0</v>
      </c>
      <c r="BI159" s="194">
        <f t="shared" si="38"/>
        <v>0</v>
      </c>
      <c r="BJ159" s="20" t="s">
        <v>88</v>
      </c>
      <c r="BK159" s="194">
        <f t="shared" si="39"/>
        <v>0</v>
      </c>
      <c r="BL159" s="20" t="s">
        <v>366</v>
      </c>
      <c r="BM159" s="193" t="s">
        <v>483</v>
      </c>
    </row>
    <row r="160" spans="1:65" s="2" customFormat="1" ht="21.75" customHeight="1">
      <c r="A160" s="37"/>
      <c r="B160" s="38"/>
      <c r="C160" s="182" t="s">
        <v>638</v>
      </c>
      <c r="D160" s="182" t="s">
        <v>239</v>
      </c>
      <c r="E160" s="183" t="s">
        <v>1635</v>
      </c>
      <c r="F160" s="184" t="s">
        <v>1636</v>
      </c>
      <c r="G160" s="185" t="s">
        <v>290</v>
      </c>
      <c r="H160" s="186">
        <v>0</v>
      </c>
      <c r="I160" s="187"/>
      <c r="J160" s="188">
        <f t="shared" si="30"/>
        <v>0</v>
      </c>
      <c r="K160" s="184" t="s">
        <v>19</v>
      </c>
      <c r="L160" s="42"/>
      <c r="M160" s="189" t="s">
        <v>19</v>
      </c>
      <c r="N160" s="190" t="s">
        <v>48</v>
      </c>
      <c r="O160" s="67"/>
      <c r="P160" s="191">
        <f t="shared" si="31"/>
        <v>0</v>
      </c>
      <c r="Q160" s="191">
        <v>0</v>
      </c>
      <c r="R160" s="191">
        <f t="shared" si="32"/>
        <v>0</v>
      </c>
      <c r="S160" s="191">
        <v>0</v>
      </c>
      <c r="T160" s="192">
        <f t="shared" si="33"/>
        <v>0</v>
      </c>
      <c r="U160" s="37"/>
      <c r="V160" s="37"/>
      <c r="W160" s="37"/>
      <c r="X160" s="37"/>
      <c r="Y160" s="37"/>
      <c r="Z160" s="37"/>
      <c r="AA160" s="37"/>
      <c r="AB160" s="37"/>
      <c r="AC160" s="37"/>
      <c r="AD160" s="37"/>
      <c r="AE160" s="37"/>
      <c r="AR160" s="193" t="s">
        <v>366</v>
      </c>
      <c r="AT160" s="193" t="s">
        <v>239</v>
      </c>
      <c r="AU160" s="193" t="s">
        <v>92</v>
      </c>
      <c r="AY160" s="20" t="s">
        <v>237</v>
      </c>
      <c r="BE160" s="194">
        <f t="shared" si="34"/>
        <v>0</v>
      </c>
      <c r="BF160" s="194">
        <f t="shared" si="35"/>
        <v>0</v>
      </c>
      <c r="BG160" s="194">
        <f t="shared" si="36"/>
        <v>0</v>
      </c>
      <c r="BH160" s="194">
        <f t="shared" si="37"/>
        <v>0</v>
      </c>
      <c r="BI160" s="194">
        <f t="shared" si="38"/>
        <v>0</v>
      </c>
      <c r="BJ160" s="20" t="s">
        <v>88</v>
      </c>
      <c r="BK160" s="194">
        <f t="shared" si="39"/>
        <v>0</v>
      </c>
      <c r="BL160" s="20" t="s">
        <v>366</v>
      </c>
      <c r="BM160" s="193" t="s">
        <v>1015</v>
      </c>
    </row>
    <row r="161" spans="1:65" s="2" customFormat="1" ht="16.5" customHeight="1">
      <c r="A161" s="37"/>
      <c r="B161" s="38"/>
      <c r="C161" s="182" t="s">
        <v>643</v>
      </c>
      <c r="D161" s="182" t="s">
        <v>239</v>
      </c>
      <c r="E161" s="183" t="s">
        <v>1637</v>
      </c>
      <c r="F161" s="184" t="s">
        <v>1638</v>
      </c>
      <c r="G161" s="185" t="s">
        <v>290</v>
      </c>
      <c r="H161" s="186">
        <v>6</v>
      </c>
      <c r="I161" s="187"/>
      <c r="J161" s="188">
        <f t="shared" si="30"/>
        <v>0</v>
      </c>
      <c r="K161" s="184" t="s">
        <v>19</v>
      </c>
      <c r="L161" s="42"/>
      <c r="M161" s="189" t="s">
        <v>19</v>
      </c>
      <c r="N161" s="190" t="s">
        <v>48</v>
      </c>
      <c r="O161" s="67"/>
      <c r="P161" s="191">
        <f t="shared" si="31"/>
        <v>0</v>
      </c>
      <c r="Q161" s="191">
        <v>0</v>
      </c>
      <c r="R161" s="191">
        <f t="shared" si="32"/>
        <v>0</v>
      </c>
      <c r="S161" s="191">
        <v>0</v>
      </c>
      <c r="T161" s="192">
        <f t="shared" si="33"/>
        <v>0</v>
      </c>
      <c r="U161" s="37"/>
      <c r="V161" s="37"/>
      <c r="W161" s="37"/>
      <c r="X161" s="37"/>
      <c r="Y161" s="37"/>
      <c r="Z161" s="37"/>
      <c r="AA161" s="37"/>
      <c r="AB161" s="37"/>
      <c r="AC161" s="37"/>
      <c r="AD161" s="37"/>
      <c r="AE161" s="37"/>
      <c r="AR161" s="193" t="s">
        <v>366</v>
      </c>
      <c r="AT161" s="193" t="s">
        <v>239</v>
      </c>
      <c r="AU161" s="193" t="s">
        <v>92</v>
      </c>
      <c r="AY161" s="20" t="s">
        <v>237</v>
      </c>
      <c r="BE161" s="194">
        <f t="shared" si="34"/>
        <v>0</v>
      </c>
      <c r="BF161" s="194">
        <f t="shared" si="35"/>
        <v>0</v>
      </c>
      <c r="BG161" s="194">
        <f t="shared" si="36"/>
        <v>0</v>
      </c>
      <c r="BH161" s="194">
        <f t="shared" si="37"/>
        <v>0</v>
      </c>
      <c r="BI161" s="194">
        <f t="shared" si="38"/>
        <v>0</v>
      </c>
      <c r="BJ161" s="20" t="s">
        <v>88</v>
      </c>
      <c r="BK161" s="194">
        <f t="shared" si="39"/>
        <v>0</v>
      </c>
      <c r="BL161" s="20" t="s">
        <v>366</v>
      </c>
      <c r="BM161" s="193" t="s">
        <v>1024</v>
      </c>
    </row>
    <row r="162" spans="1:65" s="2" customFormat="1" ht="16.5" customHeight="1">
      <c r="A162" s="37"/>
      <c r="B162" s="38"/>
      <c r="C162" s="182" t="s">
        <v>649</v>
      </c>
      <c r="D162" s="182" t="s">
        <v>239</v>
      </c>
      <c r="E162" s="183" t="s">
        <v>1639</v>
      </c>
      <c r="F162" s="184" t="s">
        <v>1640</v>
      </c>
      <c r="G162" s="185" t="s">
        <v>290</v>
      </c>
      <c r="H162" s="186">
        <v>17</v>
      </c>
      <c r="I162" s="187"/>
      <c r="J162" s="188">
        <f t="shared" si="30"/>
        <v>0</v>
      </c>
      <c r="K162" s="184" t="s">
        <v>19</v>
      </c>
      <c r="L162" s="42"/>
      <c r="M162" s="189" t="s">
        <v>19</v>
      </c>
      <c r="N162" s="190" t="s">
        <v>48</v>
      </c>
      <c r="O162" s="67"/>
      <c r="P162" s="191">
        <f t="shared" si="31"/>
        <v>0</v>
      </c>
      <c r="Q162" s="191">
        <v>0</v>
      </c>
      <c r="R162" s="191">
        <f t="shared" si="32"/>
        <v>0</v>
      </c>
      <c r="S162" s="191">
        <v>0</v>
      </c>
      <c r="T162" s="192">
        <f t="shared" si="33"/>
        <v>0</v>
      </c>
      <c r="U162" s="37"/>
      <c r="V162" s="37"/>
      <c r="W162" s="37"/>
      <c r="X162" s="37"/>
      <c r="Y162" s="37"/>
      <c r="Z162" s="37"/>
      <c r="AA162" s="37"/>
      <c r="AB162" s="37"/>
      <c r="AC162" s="37"/>
      <c r="AD162" s="37"/>
      <c r="AE162" s="37"/>
      <c r="AR162" s="193" t="s">
        <v>366</v>
      </c>
      <c r="AT162" s="193" t="s">
        <v>239</v>
      </c>
      <c r="AU162" s="193" t="s">
        <v>92</v>
      </c>
      <c r="AY162" s="20" t="s">
        <v>237</v>
      </c>
      <c r="BE162" s="194">
        <f t="shared" si="34"/>
        <v>0</v>
      </c>
      <c r="BF162" s="194">
        <f t="shared" si="35"/>
        <v>0</v>
      </c>
      <c r="BG162" s="194">
        <f t="shared" si="36"/>
        <v>0</v>
      </c>
      <c r="BH162" s="194">
        <f t="shared" si="37"/>
        <v>0</v>
      </c>
      <c r="BI162" s="194">
        <f t="shared" si="38"/>
        <v>0</v>
      </c>
      <c r="BJ162" s="20" t="s">
        <v>88</v>
      </c>
      <c r="BK162" s="194">
        <f t="shared" si="39"/>
        <v>0</v>
      </c>
      <c r="BL162" s="20" t="s">
        <v>366</v>
      </c>
      <c r="BM162" s="193" t="s">
        <v>1030</v>
      </c>
    </row>
    <row r="163" spans="1:65" s="2" customFormat="1" ht="16.5" customHeight="1">
      <c r="A163" s="37"/>
      <c r="B163" s="38"/>
      <c r="C163" s="182" t="s">
        <v>653</v>
      </c>
      <c r="D163" s="182" t="s">
        <v>239</v>
      </c>
      <c r="E163" s="183" t="s">
        <v>1641</v>
      </c>
      <c r="F163" s="184" t="s">
        <v>1642</v>
      </c>
      <c r="G163" s="185" t="s">
        <v>290</v>
      </c>
      <c r="H163" s="186">
        <v>1</v>
      </c>
      <c r="I163" s="187"/>
      <c r="J163" s="188">
        <f t="shared" si="30"/>
        <v>0</v>
      </c>
      <c r="K163" s="184" t="s">
        <v>19</v>
      </c>
      <c r="L163" s="42"/>
      <c r="M163" s="189" t="s">
        <v>19</v>
      </c>
      <c r="N163" s="190" t="s">
        <v>48</v>
      </c>
      <c r="O163" s="67"/>
      <c r="P163" s="191">
        <f t="shared" si="31"/>
        <v>0</v>
      </c>
      <c r="Q163" s="191">
        <v>0</v>
      </c>
      <c r="R163" s="191">
        <f t="shared" si="32"/>
        <v>0</v>
      </c>
      <c r="S163" s="191">
        <v>0</v>
      </c>
      <c r="T163" s="192">
        <f t="shared" si="33"/>
        <v>0</v>
      </c>
      <c r="U163" s="37"/>
      <c r="V163" s="37"/>
      <c r="W163" s="37"/>
      <c r="X163" s="37"/>
      <c r="Y163" s="37"/>
      <c r="Z163" s="37"/>
      <c r="AA163" s="37"/>
      <c r="AB163" s="37"/>
      <c r="AC163" s="37"/>
      <c r="AD163" s="37"/>
      <c r="AE163" s="37"/>
      <c r="AR163" s="193" t="s">
        <v>366</v>
      </c>
      <c r="AT163" s="193" t="s">
        <v>239</v>
      </c>
      <c r="AU163" s="193" t="s">
        <v>92</v>
      </c>
      <c r="AY163" s="20" t="s">
        <v>237</v>
      </c>
      <c r="BE163" s="194">
        <f t="shared" si="34"/>
        <v>0</v>
      </c>
      <c r="BF163" s="194">
        <f t="shared" si="35"/>
        <v>0</v>
      </c>
      <c r="BG163" s="194">
        <f t="shared" si="36"/>
        <v>0</v>
      </c>
      <c r="BH163" s="194">
        <f t="shared" si="37"/>
        <v>0</v>
      </c>
      <c r="BI163" s="194">
        <f t="shared" si="38"/>
        <v>0</v>
      </c>
      <c r="BJ163" s="20" t="s">
        <v>88</v>
      </c>
      <c r="BK163" s="194">
        <f t="shared" si="39"/>
        <v>0</v>
      </c>
      <c r="BL163" s="20" t="s">
        <v>366</v>
      </c>
      <c r="BM163" s="193" t="s">
        <v>1039</v>
      </c>
    </row>
    <row r="164" spans="1:65" s="2" customFormat="1" ht="16.5" customHeight="1">
      <c r="A164" s="37"/>
      <c r="B164" s="38"/>
      <c r="C164" s="182" t="s">
        <v>660</v>
      </c>
      <c r="D164" s="182" t="s">
        <v>239</v>
      </c>
      <c r="E164" s="183" t="s">
        <v>1643</v>
      </c>
      <c r="F164" s="184" t="s">
        <v>1644</v>
      </c>
      <c r="G164" s="185" t="s">
        <v>290</v>
      </c>
      <c r="H164" s="186">
        <v>1</v>
      </c>
      <c r="I164" s="187"/>
      <c r="J164" s="188">
        <f t="shared" si="30"/>
        <v>0</v>
      </c>
      <c r="K164" s="184" t="s">
        <v>19</v>
      </c>
      <c r="L164" s="42"/>
      <c r="M164" s="189" t="s">
        <v>19</v>
      </c>
      <c r="N164" s="190" t="s">
        <v>48</v>
      </c>
      <c r="O164" s="67"/>
      <c r="P164" s="191">
        <f t="shared" si="31"/>
        <v>0</v>
      </c>
      <c r="Q164" s="191">
        <v>0</v>
      </c>
      <c r="R164" s="191">
        <f t="shared" si="32"/>
        <v>0</v>
      </c>
      <c r="S164" s="191">
        <v>0</v>
      </c>
      <c r="T164" s="192">
        <f t="shared" si="33"/>
        <v>0</v>
      </c>
      <c r="U164" s="37"/>
      <c r="V164" s="37"/>
      <c r="W164" s="37"/>
      <c r="X164" s="37"/>
      <c r="Y164" s="37"/>
      <c r="Z164" s="37"/>
      <c r="AA164" s="37"/>
      <c r="AB164" s="37"/>
      <c r="AC164" s="37"/>
      <c r="AD164" s="37"/>
      <c r="AE164" s="37"/>
      <c r="AR164" s="193" t="s">
        <v>366</v>
      </c>
      <c r="AT164" s="193" t="s">
        <v>239</v>
      </c>
      <c r="AU164" s="193" t="s">
        <v>92</v>
      </c>
      <c r="AY164" s="20" t="s">
        <v>237</v>
      </c>
      <c r="BE164" s="194">
        <f t="shared" si="34"/>
        <v>0</v>
      </c>
      <c r="BF164" s="194">
        <f t="shared" si="35"/>
        <v>0</v>
      </c>
      <c r="BG164" s="194">
        <f t="shared" si="36"/>
        <v>0</v>
      </c>
      <c r="BH164" s="194">
        <f t="shared" si="37"/>
        <v>0</v>
      </c>
      <c r="BI164" s="194">
        <f t="shared" si="38"/>
        <v>0</v>
      </c>
      <c r="BJ164" s="20" t="s">
        <v>88</v>
      </c>
      <c r="BK164" s="194">
        <f t="shared" si="39"/>
        <v>0</v>
      </c>
      <c r="BL164" s="20" t="s">
        <v>366</v>
      </c>
      <c r="BM164" s="193" t="s">
        <v>1048</v>
      </c>
    </row>
    <row r="165" spans="1:65" s="2" customFormat="1" ht="24.15" customHeight="1">
      <c r="A165" s="37"/>
      <c r="B165" s="38"/>
      <c r="C165" s="182" t="s">
        <v>670</v>
      </c>
      <c r="D165" s="182" t="s">
        <v>239</v>
      </c>
      <c r="E165" s="183" t="s">
        <v>1645</v>
      </c>
      <c r="F165" s="184" t="s">
        <v>1646</v>
      </c>
      <c r="G165" s="185" t="s">
        <v>290</v>
      </c>
      <c r="H165" s="186">
        <v>16</v>
      </c>
      <c r="I165" s="187"/>
      <c r="J165" s="188">
        <f t="shared" si="30"/>
        <v>0</v>
      </c>
      <c r="K165" s="184" t="s">
        <v>19</v>
      </c>
      <c r="L165" s="42"/>
      <c r="M165" s="189" t="s">
        <v>19</v>
      </c>
      <c r="N165" s="190" t="s">
        <v>48</v>
      </c>
      <c r="O165" s="67"/>
      <c r="P165" s="191">
        <f t="shared" si="31"/>
        <v>0</v>
      </c>
      <c r="Q165" s="191">
        <v>0</v>
      </c>
      <c r="R165" s="191">
        <f t="shared" si="32"/>
        <v>0</v>
      </c>
      <c r="S165" s="191">
        <v>0</v>
      </c>
      <c r="T165" s="192">
        <f t="shared" si="33"/>
        <v>0</v>
      </c>
      <c r="U165" s="37"/>
      <c r="V165" s="37"/>
      <c r="W165" s="37"/>
      <c r="X165" s="37"/>
      <c r="Y165" s="37"/>
      <c r="Z165" s="37"/>
      <c r="AA165" s="37"/>
      <c r="AB165" s="37"/>
      <c r="AC165" s="37"/>
      <c r="AD165" s="37"/>
      <c r="AE165" s="37"/>
      <c r="AR165" s="193" t="s">
        <v>366</v>
      </c>
      <c r="AT165" s="193" t="s">
        <v>239</v>
      </c>
      <c r="AU165" s="193" t="s">
        <v>92</v>
      </c>
      <c r="AY165" s="20" t="s">
        <v>237</v>
      </c>
      <c r="BE165" s="194">
        <f t="shared" si="34"/>
        <v>0</v>
      </c>
      <c r="BF165" s="194">
        <f t="shared" si="35"/>
        <v>0</v>
      </c>
      <c r="BG165" s="194">
        <f t="shared" si="36"/>
        <v>0</v>
      </c>
      <c r="BH165" s="194">
        <f t="shared" si="37"/>
        <v>0</v>
      </c>
      <c r="BI165" s="194">
        <f t="shared" si="38"/>
        <v>0</v>
      </c>
      <c r="BJ165" s="20" t="s">
        <v>88</v>
      </c>
      <c r="BK165" s="194">
        <f t="shared" si="39"/>
        <v>0</v>
      </c>
      <c r="BL165" s="20" t="s">
        <v>366</v>
      </c>
      <c r="BM165" s="193" t="s">
        <v>1055</v>
      </c>
    </row>
    <row r="166" spans="1:65" s="2" customFormat="1" ht="24.15" customHeight="1">
      <c r="A166" s="37"/>
      <c r="B166" s="38"/>
      <c r="C166" s="182" t="s">
        <v>676</v>
      </c>
      <c r="D166" s="182" t="s">
        <v>239</v>
      </c>
      <c r="E166" s="183" t="s">
        <v>1647</v>
      </c>
      <c r="F166" s="184" t="s">
        <v>1648</v>
      </c>
      <c r="G166" s="185" t="s">
        <v>290</v>
      </c>
      <c r="H166" s="186">
        <v>3</v>
      </c>
      <c r="I166" s="187"/>
      <c r="J166" s="188">
        <f t="shared" si="30"/>
        <v>0</v>
      </c>
      <c r="K166" s="184" t="s">
        <v>19</v>
      </c>
      <c r="L166" s="42"/>
      <c r="M166" s="189" t="s">
        <v>19</v>
      </c>
      <c r="N166" s="190" t="s">
        <v>48</v>
      </c>
      <c r="O166" s="67"/>
      <c r="P166" s="191">
        <f t="shared" si="31"/>
        <v>0</v>
      </c>
      <c r="Q166" s="191">
        <v>0</v>
      </c>
      <c r="R166" s="191">
        <f t="shared" si="32"/>
        <v>0</v>
      </c>
      <c r="S166" s="191">
        <v>0</v>
      </c>
      <c r="T166" s="192">
        <f t="shared" si="33"/>
        <v>0</v>
      </c>
      <c r="U166" s="37"/>
      <c r="V166" s="37"/>
      <c r="W166" s="37"/>
      <c r="X166" s="37"/>
      <c r="Y166" s="37"/>
      <c r="Z166" s="37"/>
      <c r="AA166" s="37"/>
      <c r="AB166" s="37"/>
      <c r="AC166" s="37"/>
      <c r="AD166" s="37"/>
      <c r="AE166" s="37"/>
      <c r="AR166" s="193" t="s">
        <v>366</v>
      </c>
      <c r="AT166" s="193" t="s">
        <v>239</v>
      </c>
      <c r="AU166" s="193" t="s">
        <v>92</v>
      </c>
      <c r="AY166" s="20" t="s">
        <v>237</v>
      </c>
      <c r="BE166" s="194">
        <f t="shared" si="34"/>
        <v>0</v>
      </c>
      <c r="BF166" s="194">
        <f t="shared" si="35"/>
        <v>0</v>
      </c>
      <c r="BG166" s="194">
        <f t="shared" si="36"/>
        <v>0</v>
      </c>
      <c r="BH166" s="194">
        <f t="shared" si="37"/>
        <v>0</v>
      </c>
      <c r="BI166" s="194">
        <f t="shared" si="38"/>
        <v>0</v>
      </c>
      <c r="BJ166" s="20" t="s">
        <v>88</v>
      </c>
      <c r="BK166" s="194">
        <f t="shared" si="39"/>
        <v>0</v>
      </c>
      <c r="BL166" s="20" t="s">
        <v>366</v>
      </c>
      <c r="BM166" s="193" t="s">
        <v>1064</v>
      </c>
    </row>
    <row r="167" spans="1:65" s="2" customFormat="1" ht="16.5" customHeight="1">
      <c r="A167" s="37"/>
      <c r="B167" s="38"/>
      <c r="C167" s="182" t="s">
        <v>684</v>
      </c>
      <c r="D167" s="182" t="s">
        <v>239</v>
      </c>
      <c r="E167" s="183" t="s">
        <v>1649</v>
      </c>
      <c r="F167" s="184" t="s">
        <v>1650</v>
      </c>
      <c r="G167" s="185" t="s">
        <v>290</v>
      </c>
      <c r="H167" s="186">
        <v>0</v>
      </c>
      <c r="I167" s="187"/>
      <c r="J167" s="188">
        <f t="shared" si="30"/>
        <v>0</v>
      </c>
      <c r="K167" s="184" t="s">
        <v>19</v>
      </c>
      <c r="L167" s="42"/>
      <c r="M167" s="189" t="s">
        <v>19</v>
      </c>
      <c r="N167" s="190" t="s">
        <v>48</v>
      </c>
      <c r="O167" s="67"/>
      <c r="P167" s="191">
        <f t="shared" si="31"/>
        <v>0</v>
      </c>
      <c r="Q167" s="191">
        <v>0</v>
      </c>
      <c r="R167" s="191">
        <f t="shared" si="32"/>
        <v>0</v>
      </c>
      <c r="S167" s="191">
        <v>0</v>
      </c>
      <c r="T167" s="192">
        <f t="shared" si="33"/>
        <v>0</v>
      </c>
      <c r="U167" s="37"/>
      <c r="V167" s="37"/>
      <c r="W167" s="37"/>
      <c r="X167" s="37"/>
      <c r="Y167" s="37"/>
      <c r="Z167" s="37"/>
      <c r="AA167" s="37"/>
      <c r="AB167" s="37"/>
      <c r="AC167" s="37"/>
      <c r="AD167" s="37"/>
      <c r="AE167" s="37"/>
      <c r="AR167" s="193" t="s">
        <v>366</v>
      </c>
      <c r="AT167" s="193" t="s">
        <v>239</v>
      </c>
      <c r="AU167" s="193" t="s">
        <v>92</v>
      </c>
      <c r="AY167" s="20" t="s">
        <v>237</v>
      </c>
      <c r="BE167" s="194">
        <f t="shared" si="34"/>
        <v>0</v>
      </c>
      <c r="BF167" s="194">
        <f t="shared" si="35"/>
        <v>0</v>
      </c>
      <c r="BG167" s="194">
        <f t="shared" si="36"/>
        <v>0</v>
      </c>
      <c r="BH167" s="194">
        <f t="shared" si="37"/>
        <v>0</v>
      </c>
      <c r="BI167" s="194">
        <f t="shared" si="38"/>
        <v>0</v>
      </c>
      <c r="BJ167" s="20" t="s">
        <v>88</v>
      </c>
      <c r="BK167" s="194">
        <f t="shared" si="39"/>
        <v>0</v>
      </c>
      <c r="BL167" s="20" t="s">
        <v>366</v>
      </c>
      <c r="BM167" s="193" t="s">
        <v>1077</v>
      </c>
    </row>
    <row r="168" spans="1:65" s="2" customFormat="1" ht="16.5" customHeight="1">
      <c r="A168" s="37"/>
      <c r="B168" s="38"/>
      <c r="C168" s="182" t="s">
        <v>692</v>
      </c>
      <c r="D168" s="182" t="s">
        <v>239</v>
      </c>
      <c r="E168" s="183" t="s">
        <v>1651</v>
      </c>
      <c r="F168" s="184" t="s">
        <v>1652</v>
      </c>
      <c r="G168" s="185" t="s">
        <v>290</v>
      </c>
      <c r="H168" s="186">
        <v>0</v>
      </c>
      <c r="I168" s="187"/>
      <c r="J168" s="188">
        <f t="shared" si="30"/>
        <v>0</v>
      </c>
      <c r="K168" s="184" t="s">
        <v>19</v>
      </c>
      <c r="L168" s="42"/>
      <c r="M168" s="189" t="s">
        <v>19</v>
      </c>
      <c r="N168" s="190" t="s">
        <v>48</v>
      </c>
      <c r="O168" s="67"/>
      <c r="P168" s="191">
        <f t="shared" si="31"/>
        <v>0</v>
      </c>
      <c r="Q168" s="191">
        <v>0</v>
      </c>
      <c r="R168" s="191">
        <f t="shared" si="32"/>
        <v>0</v>
      </c>
      <c r="S168" s="191">
        <v>0</v>
      </c>
      <c r="T168" s="192">
        <f t="shared" si="33"/>
        <v>0</v>
      </c>
      <c r="U168" s="37"/>
      <c r="V168" s="37"/>
      <c r="W168" s="37"/>
      <c r="X168" s="37"/>
      <c r="Y168" s="37"/>
      <c r="Z168" s="37"/>
      <c r="AA168" s="37"/>
      <c r="AB168" s="37"/>
      <c r="AC168" s="37"/>
      <c r="AD168" s="37"/>
      <c r="AE168" s="37"/>
      <c r="AR168" s="193" t="s">
        <v>366</v>
      </c>
      <c r="AT168" s="193" t="s">
        <v>239</v>
      </c>
      <c r="AU168" s="193" t="s">
        <v>92</v>
      </c>
      <c r="AY168" s="20" t="s">
        <v>237</v>
      </c>
      <c r="BE168" s="194">
        <f t="shared" si="34"/>
        <v>0</v>
      </c>
      <c r="BF168" s="194">
        <f t="shared" si="35"/>
        <v>0</v>
      </c>
      <c r="BG168" s="194">
        <f t="shared" si="36"/>
        <v>0</v>
      </c>
      <c r="BH168" s="194">
        <f t="shared" si="37"/>
        <v>0</v>
      </c>
      <c r="BI168" s="194">
        <f t="shared" si="38"/>
        <v>0</v>
      </c>
      <c r="BJ168" s="20" t="s">
        <v>88</v>
      </c>
      <c r="BK168" s="194">
        <f t="shared" si="39"/>
        <v>0</v>
      </c>
      <c r="BL168" s="20" t="s">
        <v>366</v>
      </c>
      <c r="BM168" s="193" t="s">
        <v>1093</v>
      </c>
    </row>
    <row r="169" spans="1:65" s="2" customFormat="1" ht="21.75" customHeight="1">
      <c r="A169" s="37"/>
      <c r="B169" s="38"/>
      <c r="C169" s="182" t="s">
        <v>698</v>
      </c>
      <c r="D169" s="182" t="s">
        <v>239</v>
      </c>
      <c r="E169" s="183" t="s">
        <v>1653</v>
      </c>
      <c r="F169" s="184" t="s">
        <v>1654</v>
      </c>
      <c r="G169" s="185" t="s">
        <v>1591</v>
      </c>
      <c r="H169" s="186">
        <v>1</v>
      </c>
      <c r="I169" s="187"/>
      <c r="J169" s="188">
        <f t="shared" si="30"/>
        <v>0</v>
      </c>
      <c r="K169" s="184" t="s">
        <v>19</v>
      </c>
      <c r="L169" s="42"/>
      <c r="M169" s="189" t="s">
        <v>19</v>
      </c>
      <c r="N169" s="190" t="s">
        <v>48</v>
      </c>
      <c r="O169" s="67"/>
      <c r="P169" s="191">
        <f t="shared" si="31"/>
        <v>0</v>
      </c>
      <c r="Q169" s="191">
        <v>0</v>
      </c>
      <c r="R169" s="191">
        <f t="shared" si="32"/>
        <v>0</v>
      </c>
      <c r="S169" s="191">
        <v>0</v>
      </c>
      <c r="T169" s="192">
        <f t="shared" si="33"/>
        <v>0</v>
      </c>
      <c r="U169" s="37"/>
      <c r="V169" s="37"/>
      <c r="W169" s="37"/>
      <c r="X169" s="37"/>
      <c r="Y169" s="37"/>
      <c r="Z169" s="37"/>
      <c r="AA169" s="37"/>
      <c r="AB169" s="37"/>
      <c r="AC169" s="37"/>
      <c r="AD169" s="37"/>
      <c r="AE169" s="37"/>
      <c r="AR169" s="193" t="s">
        <v>366</v>
      </c>
      <c r="AT169" s="193" t="s">
        <v>239</v>
      </c>
      <c r="AU169" s="193" t="s">
        <v>92</v>
      </c>
      <c r="AY169" s="20" t="s">
        <v>237</v>
      </c>
      <c r="BE169" s="194">
        <f t="shared" si="34"/>
        <v>0</v>
      </c>
      <c r="BF169" s="194">
        <f t="shared" si="35"/>
        <v>0</v>
      </c>
      <c r="BG169" s="194">
        <f t="shared" si="36"/>
        <v>0</v>
      </c>
      <c r="BH169" s="194">
        <f t="shared" si="37"/>
        <v>0</v>
      </c>
      <c r="BI169" s="194">
        <f t="shared" si="38"/>
        <v>0</v>
      </c>
      <c r="BJ169" s="20" t="s">
        <v>88</v>
      </c>
      <c r="BK169" s="194">
        <f t="shared" si="39"/>
        <v>0</v>
      </c>
      <c r="BL169" s="20" t="s">
        <v>366</v>
      </c>
      <c r="BM169" s="193" t="s">
        <v>1106</v>
      </c>
    </row>
    <row r="170" spans="1:65" s="2" customFormat="1" ht="16.5" customHeight="1">
      <c r="A170" s="37"/>
      <c r="B170" s="38"/>
      <c r="C170" s="182" t="s">
        <v>702</v>
      </c>
      <c r="D170" s="182" t="s">
        <v>239</v>
      </c>
      <c r="E170" s="183" t="s">
        <v>1655</v>
      </c>
      <c r="F170" s="184" t="s">
        <v>1656</v>
      </c>
      <c r="G170" s="185" t="s">
        <v>290</v>
      </c>
      <c r="H170" s="186">
        <v>3</v>
      </c>
      <c r="I170" s="187"/>
      <c r="J170" s="188">
        <f t="shared" si="30"/>
        <v>0</v>
      </c>
      <c r="K170" s="184" t="s">
        <v>19</v>
      </c>
      <c r="L170" s="42"/>
      <c r="M170" s="189" t="s">
        <v>19</v>
      </c>
      <c r="N170" s="190" t="s">
        <v>48</v>
      </c>
      <c r="O170" s="67"/>
      <c r="P170" s="191">
        <f t="shared" si="31"/>
        <v>0</v>
      </c>
      <c r="Q170" s="191">
        <v>0</v>
      </c>
      <c r="R170" s="191">
        <f t="shared" si="32"/>
        <v>0</v>
      </c>
      <c r="S170" s="191">
        <v>0</v>
      </c>
      <c r="T170" s="192">
        <f t="shared" si="33"/>
        <v>0</v>
      </c>
      <c r="U170" s="37"/>
      <c r="V170" s="37"/>
      <c r="W170" s="37"/>
      <c r="X170" s="37"/>
      <c r="Y170" s="37"/>
      <c r="Z170" s="37"/>
      <c r="AA170" s="37"/>
      <c r="AB170" s="37"/>
      <c r="AC170" s="37"/>
      <c r="AD170" s="37"/>
      <c r="AE170" s="37"/>
      <c r="AR170" s="193" t="s">
        <v>366</v>
      </c>
      <c r="AT170" s="193" t="s">
        <v>239</v>
      </c>
      <c r="AU170" s="193" t="s">
        <v>92</v>
      </c>
      <c r="AY170" s="20" t="s">
        <v>237</v>
      </c>
      <c r="BE170" s="194">
        <f t="shared" si="34"/>
        <v>0</v>
      </c>
      <c r="BF170" s="194">
        <f t="shared" si="35"/>
        <v>0</v>
      </c>
      <c r="BG170" s="194">
        <f t="shared" si="36"/>
        <v>0</v>
      </c>
      <c r="BH170" s="194">
        <f t="shared" si="37"/>
        <v>0</v>
      </c>
      <c r="BI170" s="194">
        <f t="shared" si="38"/>
        <v>0</v>
      </c>
      <c r="BJ170" s="20" t="s">
        <v>88</v>
      </c>
      <c r="BK170" s="194">
        <f t="shared" si="39"/>
        <v>0</v>
      </c>
      <c r="BL170" s="20" t="s">
        <v>366</v>
      </c>
      <c r="BM170" s="193" t="s">
        <v>1115</v>
      </c>
    </row>
    <row r="171" spans="1:65" s="2" customFormat="1" ht="16.5" customHeight="1">
      <c r="A171" s="37"/>
      <c r="B171" s="38"/>
      <c r="C171" s="182" t="s">
        <v>705</v>
      </c>
      <c r="D171" s="182" t="s">
        <v>239</v>
      </c>
      <c r="E171" s="183" t="s">
        <v>1657</v>
      </c>
      <c r="F171" s="184" t="s">
        <v>1658</v>
      </c>
      <c r="G171" s="185" t="s">
        <v>1591</v>
      </c>
      <c r="H171" s="186">
        <v>1</v>
      </c>
      <c r="I171" s="187"/>
      <c r="J171" s="188">
        <f t="shared" si="30"/>
        <v>0</v>
      </c>
      <c r="K171" s="184" t="s">
        <v>19</v>
      </c>
      <c r="L171" s="42"/>
      <c r="M171" s="189" t="s">
        <v>19</v>
      </c>
      <c r="N171" s="190" t="s">
        <v>48</v>
      </c>
      <c r="O171" s="67"/>
      <c r="P171" s="191">
        <f t="shared" si="31"/>
        <v>0</v>
      </c>
      <c r="Q171" s="191">
        <v>0</v>
      </c>
      <c r="R171" s="191">
        <f t="shared" si="32"/>
        <v>0</v>
      </c>
      <c r="S171" s="191">
        <v>0</v>
      </c>
      <c r="T171" s="192">
        <f t="shared" si="33"/>
        <v>0</v>
      </c>
      <c r="U171" s="37"/>
      <c r="V171" s="37"/>
      <c r="W171" s="37"/>
      <c r="X171" s="37"/>
      <c r="Y171" s="37"/>
      <c r="Z171" s="37"/>
      <c r="AA171" s="37"/>
      <c r="AB171" s="37"/>
      <c r="AC171" s="37"/>
      <c r="AD171" s="37"/>
      <c r="AE171" s="37"/>
      <c r="AR171" s="193" t="s">
        <v>366</v>
      </c>
      <c r="AT171" s="193" t="s">
        <v>239</v>
      </c>
      <c r="AU171" s="193" t="s">
        <v>92</v>
      </c>
      <c r="AY171" s="20" t="s">
        <v>237</v>
      </c>
      <c r="BE171" s="194">
        <f t="shared" si="34"/>
        <v>0</v>
      </c>
      <c r="BF171" s="194">
        <f t="shared" si="35"/>
        <v>0</v>
      </c>
      <c r="BG171" s="194">
        <f t="shared" si="36"/>
        <v>0</v>
      </c>
      <c r="BH171" s="194">
        <f t="shared" si="37"/>
        <v>0</v>
      </c>
      <c r="BI171" s="194">
        <f t="shared" si="38"/>
        <v>0</v>
      </c>
      <c r="BJ171" s="20" t="s">
        <v>88</v>
      </c>
      <c r="BK171" s="194">
        <f t="shared" si="39"/>
        <v>0</v>
      </c>
      <c r="BL171" s="20" t="s">
        <v>366</v>
      </c>
      <c r="BM171" s="193" t="s">
        <v>1127</v>
      </c>
    </row>
    <row r="172" spans="1:65" s="12" customFormat="1" ht="20.85" customHeight="1">
      <c r="B172" s="166"/>
      <c r="C172" s="167"/>
      <c r="D172" s="168" t="s">
        <v>75</v>
      </c>
      <c r="E172" s="180" t="s">
        <v>1659</v>
      </c>
      <c r="F172" s="180" t="s">
        <v>1660</v>
      </c>
      <c r="G172" s="167"/>
      <c r="H172" s="167"/>
      <c r="I172" s="170"/>
      <c r="J172" s="181">
        <f>BK172</f>
        <v>0</v>
      </c>
      <c r="K172" s="167"/>
      <c r="L172" s="172"/>
      <c r="M172" s="173"/>
      <c r="N172" s="174"/>
      <c r="O172" s="174"/>
      <c r="P172" s="175">
        <f>SUM(P173:P183)</f>
        <v>0</v>
      </c>
      <c r="Q172" s="174"/>
      <c r="R172" s="175">
        <f>SUM(R173:R183)</f>
        <v>0</v>
      </c>
      <c r="S172" s="174"/>
      <c r="T172" s="176">
        <f>SUM(T173:T183)</f>
        <v>0</v>
      </c>
      <c r="AR172" s="177" t="s">
        <v>88</v>
      </c>
      <c r="AT172" s="178" t="s">
        <v>75</v>
      </c>
      <c r="AU172" s="178" t="s">
        <v>88</v>
      </c>
      <c r="AY172" s="177" t="s">
        <v>237</v>
      </c>
      <c r="BK172" s="179">
        <f>SUM(BK173:BK183)</f>
        <v>0</v>
      </c>
    </row>
    <row r="173" spans="1:65" s="2" customFormat="1" ht="16.5" customHeight="1">
      <c r="A173" s="37"/>
      <c r="B173" s="38"/>
      <c r="C173" s="182" t="s">
        <v>359</v>
      </c>
      <c r="D173" s="182" t="s">
        <v>239</v>
      </c>
      <c r="E173" s="183" t="s">
        <v>1661</v>
      </c>
      <c r="F173" s="184" t="s">
        <v>1662</v>
      </c>
      <c r="G173" s="185" t="s">
        <v>290</v>
      </c>
      <c r="H173" s="186">
        <v>0</v>
      </c>
      <c r="I173" s="187"/>
      <c r="J173" s="188">
        <f t="shared" ref="J173:J183" si="40">ROUND(I173*H173,2)</f>
        <v>0</v>
      </c>
      <c r="K173" s="184" t="s">
        <v>19</v>
      </c>
      <c r="L173" s="42"/>
      <c r="M173" s="189" t="s">
        <v>19</v>
      </c>
      <c r="N173" s="190" t="s">
        <v>48</v>
      </c>
      <c r="O173" s="67"/>
      <c r="P173" s="191">
        <f t="shared" ref="P173:P183" si="41">O173*H173</f>
        <v>0</v>
      </c>
      <c r="Q173" s="191">
        <v>0</v>
      </c>
      <c r="R173" s="191">
        <f t="shared" ref="R173:R183" si="42">Q173*H173</f>
        <v>0</v>
      </c>
      <c r="S173" s="191">
        <v>0</v>
      </c>
      <c r="T173" s="192">
        <f t="shared" ref="T173:T183" si="43">S173*H173</f>
        <v>0</v>
      </c>
      <c r="U173" s="37"/>
      <c r="V173" s="37"/>
      <c r="W173" s="37"/>
      <c r="X173" s="37"/>
      <c r="Y173" s="37"/>
      <c r="Z173" s="37"/>
      <c r="AA173" s="37"/>
      <c r="AB173" s="37"/>
      <c r="AC173" s="37"/>
      <c r="AD173" s="37"/>
      <c r="AE173" s="37"/>
      <c r="AR173" s="193" t="s">
        <v>366</v>
      </c>
      <c r="AT173" s="193" t="s">
        <v>239</v>
      </c>
      <c r="AU173" s="193" t="s">
        <v>92</v>
      </c>
      <c r="AY173" s="20" t="s">
        <v>237</v>
      </c>
      <c r="BE173" s="194">
        <f t="shared" ref="BE173:BE183" si="44">IF(N173="základní",J173,0)</f>
        <v>0</v>
      </c>
      <c r="BF173" s="194">
        <f t="shared" ref="BF173:BF183" si="45">IF(N173="snížená",J173,0)</f>
        <v>0</v>
      </c>
      <c r="BG173" s="194">
        <f t="shared" ref="BG173:BG183" si="46">IF(N173="zákl. přenesená",J173,0)</f>
        <v>0</v>
      </c>
      <c r="BH173" s="194">
        <f t="shared" ref="BH173:BH183" si="47">IF(N173="sníž. přenesená",J173,0)</f>
        <v>0</v>
      </c>
      <c r="BI173" s="194">
        <f t="shared" ref="BI173:BI183" si="48">IF(N173="nulová",J173,0)</f>
        <v>0</v>
      </c>
      <c r="BJ173" s="20" t="s">
        <v>88</v>
      </c>
      <c r="BK173" s="194">
        <f t="shared" ref="BK173:BK183" si="49">ROUND(I173*H173,2)</f>
        <v>0</v>
      </c>
      <c r="BL173" s="20" t="s">
        <v>366</v>
      </c>
      <c r="BM173" s="193" t="s">
        <v>1140</v>
      </c>
    </row>
    <row r="174" spans="1:65" s="2" customFormat="1" ht="21.75" customHeight="1">
      <c r="A174" s="37"/>
      <c r="B174" s="38"/>
      <c r="C174" s="182" t="s">
        <v>713</v>
      </c>
      <c r="D174" s="182" t="s">
        <v>239</v>
      </c>
      <c r="E174" s="183" t="s">
        <v>1663</v>
      </c>
      <c r="F174" s="184" t="s">
        <v>1664</v>
      </c>
      <c r="G174" s="185" t="s">
        <v>290</v>
      </c>
      <c r="H174" s="186">
        <v>0</v>
      </c>
      <c r="I174" s="187"/>
      <c r="J174" s="188">
        <f t="shared" si="40"/>
        <v>0</v>
      </c>
      <c r="K174" s="184" t="s">
        <v>19</v>
      </c>
      <c r="L174" s="42"/>
      <c r="M174" s="189" t="s">
        <v>19</v>
      </c>
      <c r="N174" s="190" t="s">
        <v>48</v>
      </c>
      <c r="O174" s="67"/>
      <c r="P174" s="191">
        <f t="shared" si="41"/>
        <v>0</v>
      </c>
      <c r="Q174" s="191">
        <v>0</v>
      </c>
      <c r="R174" s="191">
        <f t="shared" si="42"/>
        <v>0</v>
      </c>
      <c r="S174" s="191">
        <v>0</v>
      </c>
      <c r="T174" s="192">
        <f t="shared" si="43"/>
        <v>0</v>
      </c>
      <c r="U174" s="37"/>
      <c r="V174" s="37"/>
      <c r="W174" s="37"/>
      <c r="X174" s="37"/>
      <c r="Y174" s="37"/>
      <c r="Z174" s="37"/>
      <c r="AA174" s="37"/>
      <c r="AB174" s="37"/>
      <c r="AC174" s="37"/>
      <c r="AD174" s="37"/>
      <c r="AE174" s="37"/>
      <c r="AR174" s="193" t="s">
        <v>366</v>
      </c>
      <c r="AT174" s="193" t="s">
        <v>239</v>
      </c>
      <c r="AU174" s="193" t="s">
        <v>92</v>
      </c>
      <c r="AY174" s="20" t="s">
        <v>237</v>
      </c>
      <c r="BE174" s="194">
        <f t="shared" si="44"/>
        <v>0</v>
      </c>
      <c r="BF174" s="194">
        <f t="shared" si="45"/>
        <v>0</v>
      </c>
      <c r="BG174" s="194">
        <f t="shared" si="46"/>
        <v>0</v>
      </c>
      <c r="BH174" s="194">
        <f t="shared" si="47"/>
        <v>0</v>
      </c>
      <c r="BI174" s="194">
        <f t="shared" si="48"/>
        <v>0</v>
      </c>
      <c r="BJ174" s="20" t="s">
        <v>88</v>
      </c>
      <c r="BK174" s="194">
        <f t="shared" si="49"/>
        <v>0</v>
      </c>
      <c r="BL174" s="20" t="s">
        <v>366</v>
      </c>
      <c r="BM174" s="193" t="s">
        <v>1150</v>
      </c>
    </row>
    <row r="175" spans="1:65" s="2" customFormat="1" ht="24.15" customHeight="1">
      <c r="A175" s="37"/>
      <c r="B175" s="38"/>
      <c r="C175" s="182" t="s">
        <v>717</v>
      </c>
      <c r="D175" s="182" t="s">
        <v>239</v>
      </c>
      <c r="E175" s="183" t="s">
        <v>1665</v>
      </c>
      <c r="F175" s="184" t="s">
        <v>7851</v>
      </c>
      <c r="G175" s="185" t="s">
        <v>290</v>
      </c>
      <c r="H175" s="186">
        <v>3</v>
      </c>
      <c r="I175" s="187"/>
      <c r="J175" s="188">
        <f t="shared" si="40"/>
        <v>0</v>
      </c>
      <c r="K175" s="184" t="s">
        <v>19</v>
      </c>
      <c r="L175" s="42"/>
      <c r="M175" s="189" t="s">
        <v>19</v>
      </c>
      <c r="N175" s="190" t="s">
        <v>48</v>
      </c>
      <c r="O175" s="67"/>
      <c r="P175" s="191">
        <f t="shared" si="41"/>
        <v>0</v>
      </c>
      <c r="Q175" s="191">
        <v>0</v>
      </c>
      <c r="R175" s="191">
        <f t="shared" si="42"/>
        <v>0</v>
      </c>
      <c r="S175" s="191">
        <v>0</v>
      </c>
      <c r="T175" s="192">
        <f t="shared" si="43"/>
        <v>0</v>
      </c>
      <c r="U175" s="37"/>
      <c r="V175" s="37"/>
      <c r="W175" s="37"/>
      <c r="X175" s="37"/>
      <c r="Y175" s="37"/>
      <c r="Z175" s="37"/>
      <c r="AA175" s="37"/>
      <c r="AB175" s="37"/>
      <c r="AC175" s="37"/>
      <c r="AD175" s="37"/>
      <c r="AE175" s="37"/>
      <c r="AR175" s="193" t="s">
        <v>366</v>
      </c>
      <c r="AT175" s="193" t="s">
        <v>239</v>
      </c>
      <c r="AU175" s="193" t="s">
        <v>92</v>
      </c>
      <c r="AY175" s="20" t="s">
        <v>237</v>
      </c>
      <c r="BE175" s="194">
        <f t="shared" si="44"/>
        <v>0</v>
      </c>
      <c r="BF175" s="194">
        <f t="shared" si="45"/>
        <v>0</v>
      </c>
      <c r="BG175" s="194">
        <f t="shared" si="46"/>
        <v>0</v>
      </c>
      <c r="BH175" s="194">
        <f t="shared" si="47"/>
        <v>0</v>
      </c>
      <c r="BI175" s="194">
        <f t="shared" si="48"/>
        <v>0</v>
      </c>
      <c r="BJ175" s="20" t="s">
        <v>88</v>
      </c>
      <c r="BK175" s="194">
        <f t="shared" si="49"/>
        <v>0</v>
      </c>
      <c r="BL175" s="20" t="s">
        <v>366</v>
      </c>
      <c r="BM175" s="193" t="s">
        <v>1162</v>
      </c>
    </row>
    <row r="176" spans="1:65" s="2" customFormat="1" ht="24.15" customHeight="1">
      <c r="A176" s="37"/>
      <c r="B176" s="38"/>
      <c r="C176" s="182" t="s">
        <v>425</v>
      </c>
      <c r="D176" s="182" t="s">
        <v>239</v>
      </c>
      <c r="E176" s="183" t="s">
        <v>1666</v>
      </c>
      <c r="F176" s="184" t="s">
        <v>7845</v>
      </c>
      <c r="G176" s="185" t="s">
        <v>290</v>
      </c>
      <c r="H176" s="186">
        <v>11</v>
      </c>
      <c r="I176" s="187"/>
      <c r="J176" s="188">
        <f t="shared" si="40"/>
        <v>0</v>
      </c>
      <c r="K176" s="184" t="s">
        <v>19</v>
      </c>
      <c r="L176" s="42"/>
      <c r="M176" s="189" t="s">
        <v>19</v>
      </c>
      <c r="N176" s="190" t="s">
        <v>48</v>
      </c>
      <c r="O176" s="67"/>
      <c r="P176" s="191">
        <f t="shared" si="41"/>
        <v>0</v>
      </c>
      <c r="Q176" s="191">
        <v>0</v>
      </c>
      <c r="R176" s="191">
        <f t="shared" si="42"/>
        <v>0</v>
      </c>
      <c r="S176" s="191">
        <v>0</v>
      </c>
      <c r="T176" s="192">
        <f t="shared" si="43"/>
        <v>0</v>
      </c>
      <c r="U176" s="37"/>
      <c r="V176" s="37"/>
      <c r="W176" s="37"/>
      <c r="X176" s="37"/>
      <c r="Y176" s="37"/>
      <c r="Z176" s="37"/>
      <c r="AA176" s="37"/>
      <c r="AB176" s="37"/>
      <c r="AC176" s="37"/>
      <c r="AD176" s="37"/>
      <c r="AE176" s="37"/>
      <c r="AR176" s="193" t="s">
        <v>366</v>
      </c>
      <c r="AT176" s="193" t="s">
        <v>239</v>
      </c>
      <c r="AU176" s="193" t="s">
        <v>92</v>
      </c>
      <c r="AY176" s="20" t="s">
        <v>237</v>
      </c>
      <c r="BE176" s="194">
        <f t="shared" si="44"/>
        <v>0</v>
      </c>
      <c r="BF176" s="194">
        <f t="shared" si="45"/>
        <v>0</v>
      </c>
      <c r="BG176" s="194">
        <f t="shared" si="46"/>
        <v>0</v>
      </c>
      <c r="BH176" s="194">
        <f t="shared" si="47"/>
        <v>0</v>
      </c>
      <c r="BI176" s="194">
        <f t="shared" si="48"/>
        <v>0</v>
      </c>
      <c r="BJ176" s="20" t="s">
        <v>88</v>
      </c>
      <c r="BK176" s="194">
        <f t="shared" si="49"/>
        <v>0</v>
      </c>
      <c r="BL176" s="20" t="s">
        <v>366</v>
      </c>
      <c r="BM176" s="193" t="s">
        <v>1171</v>
      </c>
    </row>
    <row r="177" spans="1:65" s="2" customFormat="1" ht="24.15" customHeight="1">
      <c r="A177" s="37"/>
      <c r="B177" s="38"/>
      <c r="C177" s="182" t="s">
        <v>726</v>
      </c>
      <c r="D177" s="182" t="s">
        <v>239</v>
      </c>
      <c r="E177" s="183" t="s">
        <v>1667</v>
      </c>
      <c r="F177" s="184" t="s">
        <v>7846</v>
      </c>
      <c r="G177" s="185" t="s">
        <v>290</v>
      </c>
      <c r="H177" s="186">
        <v>3</v>
      </c>
      <c r="I177" s="187"/>
      <c r="J177" s="188">
        <f t="shared" si="40"/>
        <v>0</v>
      </c>
      <c r="K177" s="184" t="s">
        <v>19</v>
      </c>
      <c r="L177" s="42"/>
      <c r="M177" s="189" t="s">
        <v>19</v>
      </c>
      <c r="N177" s="190" t="s">
        <v>48</v>
      </c>
      <c r="O177" s="67"/>
      <c r="P177" s="191">
        <f t="shared" si="41"/>
        <v>0</v>
      </c>
      <c r="Q177" s="191">
        <v>0</v>
      </c>
      <c r="R177" s="191">
        <f t="shared" si="42"/>
        <v>0</v>
      </c>
      <c r="S177" s="191">
        <v>0</v>
      </c>
      <c r="T177" s="192">
        <f t="shared" si="43"/>
        <v>0</v>
      </c>
      <c r="U177" s="37"/>
      <c r="V177" s="37"/>
      <c r="W177" s="37"/>
      <c r="X177" s="37"/>
      <c r="Y177" s="37"/>
      <c r="Z177" s="37"/>
      <c r="AA177" s="37"/>
      <c r="AB177" s="37"/>
      <c r="AC177" s="37"/>
      <c r="AD177" s="37"/>
      <c r="AE177" s="37"/>
      <c r="AR177" s="193" t="s">
        <v>366</v>
      </c>
      <c r="AT177" s="193" t="s">
        <v>239</v>
      </c>
      <c r="AU177" s="193" t="s">
        <v>92</v>
      </c>
      <c r="AY177" s="20" t="s">
        <v>237</v>
      </c>
      <c r="BE177" s="194">
        <f t="shared" si="44"/>
        <v>0</v>
      </c>
      <c r="BF177" s="194">
        <f t="shared" si="45"/>
        <v>0</v>
      </c>
      <c r="BG177" s="194">
        <f t="shared" si="46"/>
        <v>0</v>
      </c>
      <c r="BH177" s="194">
        <f t="shared" si="47"/>
        <v>0</v>
      </c>
      <c r="BI177" s="194">
        <f t="shared" si="48"/>
        <v>0</v>
      </c>
      <c r="BJ177" s="20" t="s">
        <v>88</v>
      </c>
      <c r="BK177" s="194">
        <f t="shared" si="49"/>
        <v>0</v>
      </c>
      <c r="BL177" s="20" t="s">
        <v>366</v>
      </c>
      <c r="BM177" s="193" t="s">
        <v>1181</v>
      </c>
    </row>
    <row r="178" spans="1:65" s="2" customFormat="1" ht="24.15" customHeight="1">
      <c r="A178" s="37"/>
      <c r="B178" s="38"/>
      <c r="C178" s="182" t="s">
        <v>733</v>
      </c>
      <c r="D178" s="182" t="s">
        <v>239</v>
      </c>
      <c r="E178" s="183" t="s">
        <v>1668</v>
      </c>
      <c r="F178" s="184" t="s">
        <v>7847</v>
      </c>
      <c r="G178" s="185" t="s">
        <v>290</v>
      </c>
      <c r="H178" s="186">
        <v>2</v>
      </c>
      <c r="I178" s="187"/>
      <c r="J178" s="188">
        <f t="shared" si="40"/>
        <v>0</v>
      </c>
      <c r="K178" s="184" t="s">
        <v>19</v>
      </c>
      <c r="L178" s="42"/>
      <c r="M178" s="189" t="s">
        <v>19</v>
      </c>
      <c r="N178" s="190" t="s">
        <v>48</v>
      </c>
      <c r="O178" s="67"/>
      <c r="P178" s="191">
        <f t="shared" si="41"/>
        <v>0</v>
      </c>
      <c r="Q178" s="191">
        <v>0</v>
      </c>
      <c r="R178" s="191">
        <f t="shared" si="42"/>
        <v>0</v>
      </c>
      <c r="S178" s="191">
        <v>0</v>
      </c>
      <c r="T178" s="192">
        <f t="shared" si="43"/>
        <v>0</v>
      </c>
      <c r="U178" s="37"/>
      <c r="V178" s="37"/>
      <c r="W178" s="37"/>
      <c r="X178" s="37"/>
      <c r="Y178" s="37"/>
      <c r="Z178" s="37"/>
      <c r="AA178" s="37"/>
      <c r="AB178" s="37"/>
      <c r="AC178" s="37"/>
      <c r="AD178" s="37"/>
      <c r="AE178" s="37"/>
      <c r="AR178" s="193" t="s">
        <v>366</v>
      </c>
      <c r="AT178" s="193" t="s">
        <v>239</v>
      </c>
      <c r="AU178" s="193" t="s">
        <v>92</v>
      </c>
      <c r="AY178" s="20" t="s">
        <v>237</v>
      </c>
      <c r="BE178" s="194">
        <f t="shared" si="44"/>
        <v>0</v>
      </c>
      <c r="BF178" s="194">
        <f t="shared" si="45"/>
        <v>0</v>
      </c>
      <c r="BG178" s="194">
        <f t="shared" si="46"/>
        <v>0</v>
      </c>
      <c r="BH178" s="194">
        <f t="shared" si="47"/>
        <v>0</v>
      </c>
      <c r="BI178" s="194">
        <f t="shared" si="48"/>
        <v>0</v>
      </c>
      <c r="BJ178" s="20" t="s">
        <v>88</v>
      </c>
      <c r="BK178" s="194">
        <f t="shared" si="49"/>
        <v>0</v>
      </c>
      <c r="BL178" s="20" t="s">
        <v>366</v>
      </c>
      <c r="BM178" s="193" t="s">
        <v>1192</v>
      </c>
    </row>
    <row r="179" spans="1:65" s="2" customFormat="1" ht="24.15" customHeight="1">
      <c r="A179" s="37"/>
      <c r="B179" s="38"/>
      <c r="C179" s="182" t="s">
        <v>739</v>
      </c>
      <c r="D179" s="182" t="s">
        <v>239</v>
      </c>
      <c r="E179" s="183" t="s">
        <v>1669</v>
      </c>
      <c r="F179" s="184" t="s">
        <v>7848</v>
      </c>
      <c r="G179" s="185" t="s">
        <v>290</v>
      </c>
      <c r="H179" s="186">
        <v>46</v>
      </c>
      <c r="I179" s="187"/>
      <c r="J179" s="188">
        <f t="shared" si="40"/>
        <v>0</v>
      </c>
      <c r="K179" s="184" t="s">
        <v>19</v>
      </c>
      <c r="L179" s="42"/>
      <c r="M179" s="189" t="s">
        <v>19</v>
      </c>
      <c r="N179" s="190" t="s">
        <v>48</v>
      </c>
      <c r="O179" s="67"/>
      <c r="P179" s="191">
        <f t="shared" si="41"/>
        <v>0</v>
      </c>
      <c r="Q179" s="191">
        <v>0</v>
      </c>
      <c r="R179" s="191">
        <f t="shared" si="42"/>
        <v>0</v>
      </c>
      <c r="S179" s="191">
        <v>0</v>
      </c>
      <c r="T179" s="192">
        <f t="shared" si="43"/>
        <v>0</v>
      </c>
      <c r="U179" s="37"/>
      <c r="V179" s="37"/>
      <c r="W179" s="37"/>
      <c r="X179" s="37"/>
      <c r="Y179" s="37"/>
      <c r="Z179" s="37"/>
      <c r="AA179" s="37"/>
      <c r="AB179" s="37"/>
      <c r="AC179" s="37"/>
      <c r="AD179" s="37"/>
      <c r="AE179" s="37"/>
      <c r="AR179" s="193" t="s">
        <v>366</v>
      </c>
      <c r="AT179" s="193" t="s">
        <v>239</v>
      </c>
      <c r="AU179" s="193" t="s">
        <v>92</v>
      </c>
      <c r="AY179" s="20" t="s">
        <v>237</v>
      </c>
      <c r="BE179" s="194">
        <f t="shared" si="44"/>
        <v>0</v>
      </c>
      <c r="BF179" s="194">
        <f t="shared" si="45"/>
        <v>0</v>
      </c>
      <c r="BG179" s="194">
        <f t="shared" si="46"/>
        <v>0</v>
      </c>
      <c r="BH179" s="194">
        <f t="shared" si="47"/>
        <v>0</v>
      </c>
      <c r="BI179" s="194">
        <f t="shared" si="48"/>
        <v>0</v>
      </c>
      <c r="BJ179" s="20" t="s">
        <v>88</v>
      </c>
      <c r="BK179" s="194">
        <f t="shared" si="49"/>
        <v>0</v>
      </c>
      <c r="BL179" s="20" t="s">
        <v>366</v>
      </c>
      <c r="BM179" s="193" t="s">
        <v>1226</v>
      </c>
    </row>
    <row r="180" spans="1:65" s="2" customFormat="1" ht="24.15" customHeight="1">
      <c r="A180" s="37"/>
      <c r="B180" s="38"/>
      <c r="C180" s="182" t="s">
        <v>746</v>
      </c>
      <c r="D180" s="182" t="s">
        <v>239</v>
      </c>
      <c r="E180" s="183" t="s">
        <v>1670</v>
      </c>
      <c r="F180" s="184" t="s">
        <v>1671</v>
      </c>
      <c r="G180" s="185" t="s">
        <v>290</v>
      </c>
      <c r="H180" s="186">
        <v>46</v>
      </c>
      <c r="I180" s="187"/>
      <c r="J180" s="188">
        <f t="shared" si="40"/>
        <v>0</v>
      </c>
      <c r="K180" s="184" t="s">
        <v>19</v>
      </c>
      <c r="L180" s="42"/>
      <c r="M180" s="189" t="s">
        <v>19</v>
      </c>
      <c r="N180" s="190" t="s">
        <v>48</v>
      </c>
      <c r="O180" s="67"/>
      <c r="P180" s="191">
        <f t="shared" si="41"/>
        <v>0</v>
      </c>
      <c r="Q180" s="191">
        <v>0</v>
      </c>
      <c r="R180" s="191">
        <f t="shared" si="42"/>
        <v>0</v>
      </c>
      <c r="S180" s="191">
        <v>0</v>
      </c>
      <c r="T180" s="192">
        <f t="shared" si="43"/>
        <v>0</v>
      </c>
      <c r="U180" s="37"/>
      <c r="V180" s="37"/>
      <c r="W180" s="37"/>
      <c r="X180" s="37"/>
      <c r="Y180" s="37"/>
      <c r="Z180" s="37"/>
      <c r="AA180" s="37"/>
      <c r="AB180" s="37"/>
      <c r="AC180" s="37"/>
      <c r="AD180" s="37"/>
      <c r="AE180" s="37"/>
      <c r="AR180" s="193" t="s">
        <v>366</v>
      </c>
      <c r="AT180" s="193" t="s">
        <v>239</v>
      </c>
      <c r="AU180" s="193" t="s">
        <v>92</v>
      </c>
      <c r="AY180" s="20" t="s">
        <v>237</v>
      </c>
      <c r="BE180" s="194">
        <f t="shared" si="44"/>
        <v>0</v>
      </c>
      <c r="BF180" s="194">
        <f t="shared" si="45"/>
        <v>0</v>
      </c>
      <c r="BG180" s="194">
        <f t="shared" si="46"/>
        <v>0</v>
      </c>
      <c r="BH180" s="194">
        <f t="shared" si="47"/>
        <v>0</v>
      </c>
      <c r="BI180" s="194">
        <f t="shared" si="48"/>
        <v>0</v>
      </c>
      <c r="BJ180" s="20" t="s">
        <v>88</v>
      </c>
      <c r="BK180" s="194">
        <f t="shared" si="49"/>
        <v>0</v>
      </c>
      <c r="BL180" s="20" t="s">
        <v>366</v>
      </c>
      <c r="BM180" s="193" t="s">
        <v>1238</v>
      </c>
    </row>
    <row r="181" spans="1:65" s="2" customFormat="1" ht="16.5" customHeight="1">
      <c r="A181" s="37"/>
      <c r="B181" s="38"/>
      <c r="C181" s="182" t="s">
        <v>756</v>
      </c>
      <c r="D181" s="182" t="s">
        <v>239</v>
      </c>
      <c r="E181" s="183" t="s">
        <v>1672</v>
      </c>
      <c r="F181" s="184" t="s">
        <v>7849</v>
      </c>
      <c r="G181" s="185" t="s">
        <v>290</v>
      </c>
      <c r="H181" s="186">
        <v>11</v>
      </c>
      <c r="I181" s="187"/>
      <c r="J181" s="188">
        <f t="shared" si="40"/>
        <v>0</v>
      </c>
      <c r="K181" s="184" t="s">
        <v>19</v>
      </c>
      <c r="L181" s="42"/>
      <c r="M181" s="189" t="s">
        <v>19</v>
      </c>
      <c r="N181" s="190" t="s">
        <v>48</v>
      </c>
      <c r="O181" s="67"/>
      <c r="P181" s="191">
        <f t="shared" si="41"/>
        <v>0</v>
      </c>
      <c r="Q181" s="191">
        <v>0</v>
      </c>
      <c r="R181" s="191">
        <f t="shared" si="42"/>
        <v>0</v>
      </c>
      <c r="S181" s="191">
        <v>0</v>
      </c>
      <c r="T181" s="192">
        <f t="shared" si="43"/>
        <v>0</v>
      </c>
      <c r="U181" s="37"/>
      <c r="V181" s="37"/>
      <c r="W181" s="37"/>
      <c r="X181" s="37"/>
      <c r="Y181" s="37"/>
      <c r="Z181" s="37"/>
      <c r="AA181" s="37"/>
      <c r="AB181" s="37"/>
      <c r="AC181" s="37"/>
      <c r="AD181" s="37"/>
      <c r="AE181" s="37"/>
      <c r="AR181" s="193" t="s">
        <v>366</v>
      </c>
      <c r="AT181" s="193" t="s">
        <v>239</v>
      </c>
      <c r="AU181" s="193" t="s">
        <v>92</v>
      </c>
      <c r="AY181" s="20" t="s">
        <v>237</v>
      </c>
      <c r="BE181" s="194">
        <f t="shared" si="44"/>
        <v>0</v>
      </c>
      <c r="BF181" s="194">
        <f t="shared" si="45"/>
        <v>0</v>
      </c>
      <c r="BG181" s="194">
        <f t="shared" si="46"/>
        <v>0</v>
      </c>
      <c r="BH181" s="194">
        <f t="shared" si="47"/>
        <v>0</v>
      </c>
      <c r="BI181" s="194">
        <f t="shared" si="48"/>
        <v>0</v>
      </c>
      <c r="BJ181" s="20" t="s">
        <v>88</v>
      </c>
      <c r="BK181" s="194">
        <f t="shared" si="49"/>
        <v>0</v>
      </c>
      <c r="BL181" s="20" t="s">
        <v>366</v>
      </c>
      <c r="BM181" s="193" t="s">
        <v>1262</v>
      </c>
    </row>
    <row r="182" spans="1:65" s="2" customFormat="1" ht="24.15" customHeight="1">
      <c r="A182" s="37"/>
      <c r="B182" s="38"/>
      <c r="C182" s="182" t="s">
        <v>772</v>
      </c>
      <c r="D182" s="182" t="s">
        <v>239</v>
      </c>
      <c r="E182" s="183" t="s">
        <v>1673</v>
      </c>
      <c r="F182" s="184" t="s">
        <v>7850</v>
      </c>
      <c r="G182" s="185" t="s">
        <v>290</v>
      </c>
      <c r="H182" s="186">
        <v>6</v>
      </c>
      <c r="I182" s="187"/>
      <c r="J182" s="188">
        <f t="shared" si="40"/>
        <v>0</v>
      </c>
      <c r="K182" s="184" t="s">
        <v>19</v>
      </c>
      <c r="L182" s="42"/>
      <c r="M182" s="189" t="s">
        <v>19</v>
      </c>
      <c r="N182" s="190" t="s">
        <v>48</v>
      </c>
      <c r="O182" s="67"/>
      <c r="P182" s="191">
        <f t="shared" si="41"/>
        <v>0</v>
      </c>
      <c r="Q182" s="191">
        <v>0</v>
      </c>
      <c r="R182" s="191">
        <f t="shared" si="42"/>
        <v>0</v>
      </c>
      <c r="S182" s="191">
        <v>0</v>
      </c>
      <c r="T182" s="192">
        <f t="shared" si="43"/>
        <v>0</v>
      </c>
      <c r="U182" s="37"/>
      <c r="V182" s="37"/>
      <c r="W182" s="37"/>
      <c r="X182" s="37"/>
      <c r="Y182" s="37"/>
      <c r="Z182" s="37"/>
      <c r="AA182" s="37"/>
      <c r="AB182" s="37"/>
      <c r="AC182" s="37"/>
      <c r="AD182" s="37"/>
      <c r="AE182" s="37"/>
      <c r="AR182" s="193" t="s">
        <v>366</v>
      </c>
      <c r="AT182" s="193" t="s">
        <v>239</v>
      </c>
      <c r="AU182" s="193" t="s">
        <v>92</v>
      </c>
      <c r="AY182" s="20" t="s">
        <v>237</v>
      </c>
      <c r="BE182" s="194">
        <f t="shared" si="44"/>
        <v>0</v>
      </c>
      <c r="BF182" s="194">
        <f t="shared" si="45"/>
        <v>0</v>
      </c>
      <c r="BG182" s="194">
        <f t="shared" si="46"/>
        <v>0</v>
      </c>
      <c r="BH182" s="194">
        <f t="shared" si="47"/>
        <v>0</v>
      </c>
      <c r="BI182" s="194">
        <f t="shared" si="48"/>
        <v>0</v>
      </c>
      <c r="BJ182" s="20" t="s">
        <v>88</v>
      </c>
      <c r="BK182" s="194">
        <f t="shared" si="49"/>
        <v>0</v>
      </c>
      <c r="BL182" s="20" t="s">
        <v>366</v>
      </c>
      <c r="BM182" s="193" t="s">
        <v>1280</v>
      </c>
    </row>
    <row r="183" spans="1:65" s="2" customFormat="1" ht="16.5" customHeight="1">
      <c r="A183" s="37"/>
      <c r="B183" s="38"/>
      <c r="C183" s="182" t="s">
        <v>790</v>
      </c>
      <c r="D183" s="182" t="s">
        <v>239</v>
      </c>
      <c r="E183" s="183" t="s">
        <v>1674</v>
      </c>
      <c r="F183" s="184" t="s">
        <v>1658</v>
      </c>
      <c r="G183" s="185" t="s">
        <v>1591</v>
      </c>
      <c r="H183" s="186">
        <v>1</v>
      </c>
      <c r="I183" s="187"/>
      <c r="J183" s="188">
        <f t="shared" si="40"/>
        <v>0</v>
      </c>
      <c r="K183" s="184" t="s">
        <v>19</v>
      </c>
      <c r="L183" s="42"/>
      <c r="M183" s="189" t="s">
        <v>19</v>
      </c>
      <c r="N183" s="190" t="s">
        <v>48</v>
      </c>
      <c r="O183" s="67"/>
      <c r="P183" s="191">
        <f t="shared" si="41"/>
        <v>0</v>
      </c>
      <c r="Q183" s="191">
        <v>0</v>
      </c>
      <c r="R183" s="191">
        <f t="shared" si="42"/>
        <v>0</v>
      </c>
      <c r="S183" s="191">
        <v>0</v>
      </c>
      <c r="T183" s="192">
        <f t="shared" si="43"/>
        <v>0</v>
      </c>
      <c r="U183" s="37"/>
      <c r="V183" s="37"/>
      <c r="W183" s="37"/>
      <c r="X183" s="37"/>
      <c r="Y183" s="37"/>
      <c r="Z183" s="37"/>
      <c r="AA183" s="37"/>
      <c r="AB183" s="37"/>
      <c r="AC183" s="37"/>
      <c r="AD183" s="37"/>
      <c r="AE183" s="37"/>
      <c r="AR183" s="193" t="s">
        <v>366</v>
      </c>
      <c r="AT183" s="193" t="s">
        <v>239</v>
      </c>
      <c r="AU183" s="193" t="s">
        <v>92</v>
      </c>
      <c r="AY183" s="20" t="s">
        <v>237</v>
      </c>
      <c r="BE183" s="194">
        <f t="shared" si="44"/>
        <v>0</v>
      </c>
      <c r="BF183" s="194">
        <f t="shared" si="45"/>
        <v>0</v>
      </c>
      <c r="BG183" s="194">
        <f t="shared" si="46"/>
        <v>0</v>
      </c>
      <c r="BH183" s="194">
        <f t="shared" si="47"/>
        <v>0</v>
      </c>
      <c r="BI183" s="194">
        <f t="shared" si="48"/>
        <v>0</v>
      </c>
      <c r="BJ183" s="20" t="s">
        <v>88</v>
      </c>
      <c r="BK183" s="194">
        <f t="shared" si="49"/>
        <v>0</v>
      </c>
      <c r="BL183" s="20" t="s">
        <v>366</v>
      </c>
      <c r="BM183" s="193" t="s">
        <v>1292</v>
      </c>
    </row>
    <row r="184" spans="1:65" s="12" customFormat="1" ht="20.85" customHeight="1">
      <c r="B184" s="166"/>
      <c r="C184" s="167"/>
      <c r="D184" s="168" t="s">
        <v>75</v>
      </c>
      <c r="E184" s="180" t="s">
        <v>1675</v>
      </c>
      <c r="F184" s="180" t="s">
        <v>1676</v>
      </c>
      <c r="G184" s="167"/>
      <c r="H184" s="167"/>
      <c r="I184" s="170"/>
      <c r="J184" s="181">
        <f>BK184</f>
        <v>0</v>
      </c>
      <c r="K184" s="167"/>
      <c r="L184" s="172"/>
      <c r="M184" s="173"/>
      <c r="N184" s="174"/>
      <c r="O184" s="174"/>
      <c r="P184" s="175">
        <f>SUM(P185:P197)</f>
        <v>0</v>
      </c>
      <c r="Q184" s="174"/>
      <c r="R184" s="175">
        <f>SUM(R185:R197)</f>
        <v>0</v>
      </c>
      <c r="S184" s="174"/>
      <c r="T184" s="176">
        <f>SUM(T185:T197)</f>
        <v>0</v>
      </c>
      <c r="AR184" s="177" t="s">
        <v>88</v>
      </c>
      <c r="AT184" s="178" t="s">
        <v>75</v>
      </c>
      <c r="AU184" s="178" t="s">
        <v>88</v>
      </c>
      <c r="AY184" s="177" t="s">
        <v>237</v>
      </c>
      <c r="BK184" s="179">
        <f>SUM(BK185:BK197)</f>
        <v>0</v>
      </c>
    </row>
    <row r="185" spans="1:65" s="2" customFormat="1" ht="16.5" customHeight="1">
      <c r="A185" s="37"/>
      <c r="B185" s="38"/>
      <c r="C185" s="182" t="s">
        <v>804</v>
      </c>
      <c r="D185" s="182" t="s">
        <v>239</v>
      </c>
      <c r="E185" s="183" t="s">
        <v>1677</v>
      </c>
      <c r="F185" s="184" t="s">
        <v>1678</v>
      </c>
      <c r="G185" s="185" t="s">
        <v>290</v>
      </c>
      <c r="H185" s="186">
        <v>8</v>
      </c>
      <c r="I185" s="187"/>
      <c r="J185" s="188">
        <f t="shared" ref="J185:J197" si="50">ROUND(I185*H185,2)</f>
        <v>0</v>
      </c>
      <c r="K185" s="184" t="s">
        <v>19</v>
      </c>
      <c r="L185" s="42"/>
      <c r="M185" s="189" t="s">
        <v>19</v>
      </c>
      <c r="N185" s="190" t="s">
        <v>48</v>
      </c>
      <c r="O185" s="67"/>
      <c r="P185" s="191">
        <f t="shared" ref="P185:P197" si="51">O185*H185</f>
        <v>0</v>
      </c>
      <c r="Q185" s="191">
        <v>0</v>
      </c>
      <c r="R185" s="191">
        <f t="shared" ref="R185:R197" si="52">Q185*H185</f>
        <v>0</v>
      </c>
      <c r="S185" s="191">
        <v>0</v>
      </c>
      <c r="T185" s="192">
        <f t="shared" ref="T185:T197" si="53">S185*H185</f>
        <v>0</v>
      </c>
      <c r="U185" s="37"/>
      <c r="V185" s="37"/>
      <c r="W185" s="37"/>
      <c r="X185" s="37"/>
      <c r="Y185" s="37"/>
      <c r="Z185" s="37"/>
      <c r="AA185" s="37"/>
      <c r="AB185" s="37"/>
      <c r="AC185" s="37"/>
      <c r="AD185" s="37"/>
      <c r="AE185" s="37"/>
      <c r="AR185" s="193" t="s">
        <v>366</v>
      </c>
      <c r="AT185" s="193" t="s">
        <v>239</v>
      </c>
      <c r="AU185" s="193" t="s">
        <v>92</v>
      </c>
      <c r="AY185" s="20" t="s">
        <v>237</v>
      </c>
      <c r="BE185" s="194">
        <f t="shared" ref="BE185:BE197" si="54">IF(N185="základní",J185,0)</f>
        <v>0</v>
      </c>
      <c r="BF185" s="194">
        <f t="shared" ref="BF185:BF197" si="55">IF(N185="snížená",J185,0)</f>
        <v>0</v>
      </c>
      <c r="BG185" s="194">
        <f t="shared" ref="BG185:BG197" si="56">IF(N185="zákl. přenesená",J185,0)</f>
        <v>0</v>
      </c>
      <c r="BH185" s="194">
        <f t="shared" ref="BH185:BH197" si="57">IF(N185="sníž. přenesená",J185,0)</f>
        <v>0</v>
      </c>
      <c r="BI185" s="194">
        <f t="shared" ref="BI185:BI197" si="58">IF(N185="nulová",J185,0)</f>
        <v>0</v>
      </c>
      <c r="BJ185" s="20" t="s">
        <v>88</v>
      </c>
      <c r="BK185" s="194">
        <f t="shared" ref="BK185:BK197" si="59">ROUND(I185*H185,2)</f>
        <v>0</v>
      </c>
      <c r="BL185" s="20" t="s">
        <v>366</v>
      </c>
      <c r="BM185" s="193" t="s">
        <v>1302</v>
      </c>
    </row>
    <row r="186" spans="1:65" s="2" customFormat="1" ht="16.5" customHeight="1">
      <c r="A186" s="37"/>
      <c r="B186" s="38"/>
      <c r="C186" s="182" t="s">
        <v>817</v>
      </c>
      <c r="D186" s="182" t="s">
        <v>239</v>
      </c>
      <c r="E186" s="183" t="s">
        <v>1679</v>
      </c>
      <c r="F186" s="184" t="s">
        <v>1680</v>
      </c>
      <c r="G186" s="185" t="s">
        <v>290</v>
      </c>
      <c r="H186" s="186">
        <v>1</v>
      </c>
      <c r="I186" s="187"/>
      <c r="J186" s="188">
        <f t="shared" si="50"/>
        <v>0</v>
      </c>
      <c r="K186" s="184" t="s">
        <v>19</v>
      </c>
      <c r="L186" s="42"/>
      <c r="M186" s="189" t="s">
        <v>19</v>
      </c>
      <c r="N186" s="190" t="s">
        <v>48</v>
      </c>
      <c r="O186" s="67"/>
      <c r="P186" s="191">
        <f t="shared" si="51"/>
        <v>0</v>
      </c>
      <c r="Q186" s="191">
        <v>0</v>
      </c>
      <c r="R186" s="191">
        <f t="shared" si="52"/>
        <v>0</v>
      </c>
      <c r="S186" s="191">
        <v>0</v>
      </c>
      <c r="T186" s="192">
        <f t="shared" si="53"/>
        <v>0</v>
      </c>
      <c r="U186" s="37"/>
      <c r="V186" s="37"/>
      <c r="W186" s="37"/>
      <c r="X186" s="37"/>
      <c r="Y186" s="37"/>
      <c r="Z186" s="37"/>
      <c r="AA186" s="37"/>
      <c r="AB186" s="37"/>
      <c r="AC186" s="37"/>
      <c r="AD186" s="37"/>
      <c r="AE186" s="37"/>
      <c r="AR186" s="193" t="s">
        <v>366</v>
      </c>
      <c r="AT186" s="193" t="s">
        <v>239</v>
      </c>
      <c r="AU186" s="193" t="s">
        <v>92</v>
      </c>
      <c r="AY186" s="20" t="s">
        <v>237</v>
      </c>
      <c r="BE186" s="194">
        <f t="shared" si="54"/>
        <v>0</v>
      </c>
      <c r="BF186" s="194">
        <f t="shared" si="55"/>
        <v>0</v>
      </c>
      <c r="BG186" s="194">
        <f t="shared" si="56"/>
        <v>0</v>
      </c>
      <c r="BH186" s="194">
        <f t="shared" si="57"/>
        <v>0</v>
      </c>
      <c r="BI186" s="194">
        <f t="shared" si="58"/>
        <v>0</v>
      </c>
      <c r="BJ186" s="20" t="s">
        <v>88</v>
      </c>
      <c r="BK186" s="194">
        <f t="shared" si="59"/>
        <v>0</v>
      </c>
      <c r="BL186" s="20" t="s">
        <v>366</v>
      </c>
      <c r="BM186" s="193" t="s">
        <v>1312</v>
      </c>
    </row>
    <row r="187" spans="1:65" s="2" customFormat="1" ht="16.5" customHeight="1">
      <c r="A187" s="37"/>
      <c r="B187" s="38"/>
      <c r="C187" s="182" t="s">
        <v>830</v>
      </c>
      <c r="D187" s="182" t="s">
        <v>239</v>
      </c>
      <c r="E187" s="183" t="s">
        <v>1681</v>
      </c>
      <c r="F187" s="184" t="s">
        <v>1682</v>
      </c>
      <c r="G187" s="185" t="s">
        <v>154</v>
      </c>
      <c r="H187" s="186">
        <v>300</v>
      </c>
      <c r="I187" s="187"/>
      <c r="J187" s="188">
        <f t="shared" si="50"/>
        <v>0</v>
      </c>
      <c r="K187" s="184" t="s">
        <v>19</v>
      </c>
      <c r="L187" s="42"/>
      <c r="M187" s="189" t="s">
        <v>19</v>
      </c>
      <c r="N187" s="190" t="s">
        <v>48</v>
      </c>
      <c r="O187" s="67"/>
      <c r="P187" s="191">
        <f t="shared" si="51"/>
        <v>0</v>
      </c>
      <c r="Q187" s="191">
        <v>0</v>
      </c>
      <c r="R187" s="191">
        <f t="shared" si="52"/>
        <v>0</v>
      </c>
      <c r="S187" s="191">
        <v>0</v>
      </c>
      <c r="T187" s="192">
        <f t="shared" si="53"/>
        <v>0</v>
      </c>
      <c r="U187" s="37"/>
      <c r="V187" s="37"/>
      <c r="W187" s="37"/>
      <c r="X187" s="37"/>
      <c r="Y187" s="37"/>
      <c r="Z187" s="37"/>
      <c r="AA187" s="37"/>
      <c r="AB187" s="37"/>
      <c r="AC187" s="37"/>
      <c r="AD187" s="37"/>
      <c r="AE187" s="37"/>
      <c r="AR187" s="193" t="s">
        <v>366</v>
      </c>
      <c r="AT187" s="193" t="s">
        <v>239</v>
      </c>
      <c r="AU187" s="193" t="s">
        <v>92</v>
      </c>
      <c r="AY187" s="20" t="s">
        <v>237</v>
      </c>
      <c r="BE187" s="194">
        <f t="shared" si="54"/>
        <v>0</v>
      </c>
      <c r="BF187" s="194">
        <f t="shared" si="55"/>
        <v>0</v>
      </c>
      <c r="BG187" s="194">
        <f t="shared" si="56"/>
        <v>0</v>
      </c>
      <c r="BH187" s="194">
        <f t="shared" si="57"/>
        <v>0</v>
      </c>
      <c r="BI187" s="194">
        <f t="shared" si="58"/>
        <v>0</v>
      </c>
      <c r="BJ187" s="20" t="s">
        <v>88</v>
      </c>
      <c r="BK187" s="194">
        <f t="shared" si="59"/>
        <v>0</v>
      </c>
      <c r="BL187" s="20" t="s">
        <v>366</v>
      </c>
      <c r="BM187" s="193" t="s">
        <v>1321</v>
      </c>
    </row>
    <row r="188" spans="1:65" s="2" customFormat="1" ht="16.5" customHeight="1">
      <c r="A188" s="37"/>
      <c r="B188" s="38"/>
      <c r="C188" s="182" t="s">
        <v>857</v>
      </c>
      <c r="D188" s="182" t="s">
        <v>239</v>
      </c>
      <c r="E188" s="183" t="s">
        <v>1683</v>
      </c>
      <c r="F188" s="184" t="s">
        <v>1684</v>
      </c>
      <c r="G188" s="185" t="s">
        <v>154</v>
      </c>
      <c r="H188" s="186">
        <v>60</v>
      </c>
      <c r="I188" s="187"/>
      <c r="J188" s="188">
        <f t="shared" si="50"/>
        <v>0</v>
      </c>
      <c r="K188" s="184" t="s">
        <v>19</v>
      </c>
      <c r="L188" s="42"/>
      <c r="M188" s="189" t="s">
        <v>19</v>
      </c>
      <c r="N188" s="190" t="s">
        <v>48</v>
      </c>
      <c r="O188" s="67"/>
      <c r="P188" s="191">
        <f t="shared" si="51"/>
        <v>0</v>
      </c>
      <c r="Q188" s="191">
        <v>0</v>
      </c>
      <c r="R188" s="191">
        <f t="shared" si="52"/>
        <v>0</v>
      </c>
      <c r="S188" s="191">
        <v>0</v>
      </c>
      <c r="T188" s="192">
        <f t="shared" si="53"/>
        <v>0</v>
      </c>
      <c r="U188" s="37"/>
      <c r="V188" s="37"/>
      <c r="W188" s="37"/>
      <c r="X188" s="37"/>
      <c r="Y188" s="37"/>
      <c r="Z188" s="37"/>
      <c r="AA188" s="37"/>
      <c r="AB188" s="37"/>
      <c r="AC188" s="37"/>
      <c r="AD188" s="37"/>
      <c r="AE188" s="37"/>
      <c r="AR188" s="193" t="s">
        <v>366</v>
      </c>
      <c r="AT188" s="193" t="s">
        <v>239</v>
      </c>
      <c r="AU188" s="193" t="s">
        <v>92</v>
      </c>
      <c r="AY188" s="20" t="s">
        <v>237</v>
      </c>
      <c r="BE188" s="194">
        <f t="shared" si="54"/>
        <v>0</v>
      </c>
      <c r="BF188" s="194">
        <f t="shared" si="55"/>
        <v>0</v>
      </c>
      <c r="BG188" s="194">
        <f t="shared" si="56"/>
        <v>0</v>
      </c>
      <c r="BH188" s="194">
        <f t="shared" si="57"/>
        <v>0</v>
      </c>
      <c r="BI188" s="194">
        <f t="shared" si="58"/>
        <v>0</v>
      </c>
      <c r="BJ188" s="20" t="s">
        <v>88</v>
      </c>
      <c r="BK188" s="194">
        <f t="shared" si="59"/>
        <v>0</v>
      </c>
      <c r="BL188" s="20" t="s">
        <v>366</v>
      </c>
      <c r="BM188" s="193" t="s">
        <v>1332</v>
      </c>
    </row>
    <row r="189" spans="1:65" s="2" customFormat="1" ht="16.5" customHeight="1">
      <c r="A189" s="37"/>
      <c r="B189" s="38"/>
      <c r="C189" s="182" t="s">
        <v>863</v>
      </c>
      <c r="D189" s="182" t="s">
        <v>239</v>
      </c>
      <c r="E189" s="183" t="s">
        <v>1685</v>
      </c>
      <c r="F189" s="184" t="s">
        <v>1686</v>
      </c>
      <c r="G189" s="185" t="s">
        <v>154</v>
      </c>
      <c r="H189" s="186">
        <v>160</v>
      </c>
      <c r="I189" s="187"/>
      <c r="J189" s="188">
        <f t="shared" si="50"/>
        <v>0</v>
      </c>
      <c r="K189" s="184" t="s">
        <v>19</v>
      </c>
      <c r="L189" s="42"/>
      <c r="M189" s="189" t="s">
        <v>19</v>
      </c>
      <c r="N189" s="190" t="s">
        <v>48</v>
      </c>
      <c r="O189" s="67"/>
      <c r="P189" s="191">
        <f t="shared" si="51"/>
        <v>0</v>
      </c>
      <c r="Q189" s="191">
        <v>0</v>
      </c>
      <c r="R189" s="191">
        <f t="shared" si="52"/>
        <v>0</v>
      </c>
      <c r="S189" s="191">
        <v>0</v>
      </c>
      <c r="T189" s="192">
        <f t="shared" si="53"/>
        <v>0</v>
      </c>
      <c r="U189" s="37"/>
      <c r="V189" s="37"/>
      <c r="W189" s="37"/>
      <c r="X189" s="37"/>
      <c r="Y189" s="37"/>
      <c r="Z189" s="37"/>
      <c r="AA189" s="37"/>
      <c r="AB189" s="37"/>
      <c r="AC189" s="37"/>
      <c r="AD189" s="37"/>
      <c r="AE189" s="37"/>
      <c r="AR189" s="193" t="s">
        <v>366</v>
      </c>
      <c r="AT189" s="193" t="s">
        <v>239</v>
      </c>
      <c r="AU189" s="193" t="s">
        <v>92</v>
      </c>
      <c r="AY189" s="20" t="s">
        <v>237</v>
      </c>
      <c r="BE189" s="194">
        <f t="shared" si="54"/>
        <v>0</v>
      </c>
      <c r="BF189" s="194">
        <f t="shared" si="55"/>
        <v>0</v>
      </c>
      <c r="BG189" s="194">
        <f t="shared" si="56"/>
        <v>0</v>
      </c>
      <c r="BH189" s="194">
        <f t="shared" si="57"/>
        <v>0</v>
      </c>
      <c r="BI189" s="194">
        <f t="shared" si="58"/>
        <v>0</v>
      </c>
      <c r="BJ189" s="20" t="s">
        <v>88</v>
      </c>
      <c r="BK189" s="194">
        <f t="shared" si="59"/>
        <v>0</v>
      </c>
      <c r="BL189" s="20" t="s">
        <v>366</v>
      </c>
      <c r="BM189" s="193" t="s">
        <v>1371</v>
      </c>
    </row>
    <row r="190" spans="1:65" s="2" customFormat="1" ht="16.5" customHeight="1">
      <c r="A190" s="37"/>
      <c r="B190" s="38"/>
      <c r="C190" s="182" t="s">
        <v>881</v>
      </c>
      <c r="D190" s="182" t="s">
        <v>239</v>
      </c>
      <c r="E190" s="183" t="s">
        <v>1687</v>
      </c>
      <c r="F190" s="184" t="s">
        <v>1688</v>
      </c>
      <c r="G190" s="185" t="s">
        <v>290</v>
      </c>
      <c r="H190" s="186">
        <v>5</v>
      </c>
      <c r="I190" s="187"/>
      <c r="J190" s="188">
        <f t="shared" si="50"/>
        <v>0</v>
      </c>
      <c r="K190" s="184" t="s">
        <v>19</v>
      </c>
      <c r="L190" s="42"/>
      <c r="M190" s="189" t="s">
        <v>19</v>
      </c>
      <c r="N190" s="190" t="s">
        <v>48</v>
      </c>
      <c r="O190" s="67"/>
      <c r="P190" s="191">
        <f t="shared" si="51"/>
        <v>0</v>
      </c>
      <c r="Q190" s="191">
        <v>0</v>
      </c>
      <c r="R190" s="191">
        <f t="shared" si="52"/>
        <v>0</v>
      </c>
      <c r="S190" s="191">
        <v>0</v>
      </c>
      <c r="T190" s="192">
        <f t="shared" si="53"/>
        <v>0</v>
      </c>
      <c r="U190" s="37"/>
      <c r="V190" s="37"/>
      <c r="W190" s="37"/>
      <c r="X190" s="37"/>
      <c r="Y190" s="37"/>
      <c r="Z190" s="37"/>
      <c r="AA190" s="37"/>
      <c r="AB190" s="37"/>
      <c r="AC190" s="37"/>
      <c r="AD190" s="37"/>
      <c r="AE190" s="37"/>
      <c r="AR190" s="193" t="s">
        <v>366</v>
      </c>
      <c r="AT190" s="193" t="s">
        <v>239</v>
      </c>
      <c r="AU190" s="193" t="s">
        <v>92</v>
      </c>
      <c r="AY190" s="20" t="s">
        <v>237</v>
      </c>
      <c r="BE190" s="194">
        <f t="shared" si="54"/>
        <v>0</v>
      </c>
      <c r="BF190" s="194">
        <f t="shared" si="55"/>
        <v>0</v>
      </c>
      <c r="BG190" s="194">
        <f t="shared" si="56"/>
        <v>0</v>
      </c>
      <c r="BH190" s="194">
        <f t="shared" si="57"/>
        <v>0</v>
      </c>
      <c r="BI190" s="194">
        <f t="shared" si="58"/>
        <v>0</v>
      </c>
      <c r="BJ190" s="20" t="s">
        <v>88</v>
      </c>
      <c r="BK190" s="194">
        <f t="shared" si="59"/>
        <v>0</v>
      </c>
      <c r="BL190" s="20" t="s">
        <v>366</v>
      </c>
      <c r="BM190" s="193" t="s">
        <v>1381</v>
      </c>
    </row>
    <row r="191" spans="1:65" s="2" customFormat="1" ht="16.5" customHeight="1">
      <c r="A191" s="37"/>
      <c r="B191" s="38"/>
      <c r="C191" s="182" t="s">
        <v>897</v>
      </c>
      <c r="D191" s="182" t="s">
        <v>239</v>
      </c>
      <c r="E191" s="183" t="s">
        <v>1689</v>
      </c>
      <c r="F191" s="184" t="s">
        <v>1690</v>
      </c>
      <c r="G191" s="185" t="s">
        <v>290</v>
      </c>
      <c r="H191" s="186">
        <v>5</v>
      </c>
      <c r="I191" s="187"/>
      <c r="J191" s="188">
        <f t="shared" si="50"/>
        <v>0</v>
      </c>
      <c r="K191" s="184" t="s">
        <v>19</v>
      </c>
      <c r="L191" s="42"/>
      <c r="M191" s="189" t="s">
        <v>19</v>
      </c>
      <c r="N191" s="190" t="s">
        <v>48</v>
      </c>
      <c r="O191" s="67"/>
      <c r="P191" s="191">
        <f t="shared" si="51"/>
        <v>0</v>
      </c>
      <c r="Q191" s="191">
        <v>0</v>
      </c>
      <c r="R191" s="191">
        <f t="shared" si="52"/>
        <v>0</v>
      </c>
      <c r="S191" s="191">
        <v>0</v>
      </c>
      <c r="T191" s="192">
        <f t="shared" si="53"/>
        <v>0</v>
      </c>
      <c r="U191" s="37"/>
      <c r="V191" s="37"/>
      <c r="W191" s="37"/>
      <c r="X191" s="37"/>
      <c r="Y191" s="37"/>
      <c r="Z191" s="37"/>
      <c r="AA191" s="37"/>
      <c r="AB191" s="37"/>
      <c r="AC191" s="37"/>
      <c r="AD191" s="37"/>
      <c r="AE191" s="37"/>
      <c r="AR191" s="193" t="s">
        <v>366</v>
      </c>
      <c r="AT191" s="193" t="s">
        <v>239</v>
      </c>
      <c r="AU191" s="193" t="s">
        <v>92</v>
      </c>
      <c r="AY191" s="20" t="s">
        <v>237</v>
      </c>
      <c r="BE191" s="194">
        <f t="shared" si="54"/>
        <v>0</v>
      </c>
      <c r="BF191" s="194">
        <f t="shared" si="55"/>
        <v>0</v>
      </c>
      <c r="BG191" s="194">
        <f t="shared" si="56"/>
        <v>0</v>
      </c>
      <c r="BH191" s="194">
        <f t="shared" si="57"/>
        <v>0</v>
      </c>
      <c r="BI191" s="194">
        <f t="shared" si="58"/>
        <v>0</v>
      </c>
      <c r="BJ191" s="20" t="s">
        <v>88</v>
      </c>
      <c r="BK191" s="194">
        <f t="shared" si="59"/>
        <v>0</v>
      </c>
      <c r="BL191" s="20" t="s">
        <v>366</v>
      </c>
      <c r="BM191" s="193" t="s">
        <v>1412</v>
      </c>
    </row>
    <row r="192" spans="1:65" s="2" customFormat="1" ht="16.5" customHeight="1">
      <c r="A192" s="37"/>
      <c r="B192" s="38"/>
      <c r="C192" s="182" t="s">
        <v>910</v>
      </c>
      <c r="D192" s="182" t="s">
        <v>239</v>
      </c>
      <c r="E192" s="183" t="s">
        <v>1691</v>
      </c>
      <c r="F192" s="184" t="s">
        <v>1692</v>
      </c>
      <c r="G192" s="185" t="s">
        <v>290</v>
      </c>
      <c r="H192" s="186">
        <v>5</v>
      </c>
      <c r="I192" s="187"/>
      <c r="J192" s="188">
        <f t="shared" si="50"/>
        <v>0</v>
      </c>
      <c r="K192" s="184" t="s">
        <v>19</v>
      </c>
      <c r="L192" s="42"/>
      <c r="M192" s="189" t="s">
        <v>19</v>
      </c>
      <c r="N192" s="190" t="s">
        <v>48</v>
      </c>
      <c r="O192" s="67"/>
      <c r="P192" s="191">
        <f t="shared" si="51"/>
        <v>0</v>
      </c>
      <c r="Q192" s="191">
        <v>0</v>
      </c>
      <c r="R192" s="191">
        <f t="shared" si="52"/>
        <v>0</v>
      </c>
      <c r="S192" s="191">
        <v>0</v>
      </c>
      <c r="T192" s="192">
        <f t="shared" si="53"/>
        <v>0</v>
      </c>
      <c r="U192" s="37"/>
      <c r="V192" s="37"/>
      <c r="W192" s="37"/>
      <c r="X192" s="37"/>
      <c r="Y192" s="37"/>
      <c r="Z192" s="37"/>
      <c r="AA192" s="37"/>
      <c r="AB192" s="37"/>
      <c r="AC192" s="37"/>
      <c r="AD192" s="37"/>
      <c r="AE192" s="37"/>
      <c r="AR192" s="193" t="s">
        <v>366</v>
      </c>
      <c r="AT192" s="193" t="s">
        <v>239</v>
      </c>
      <c r="AU192" s="193" t="s">
        <v>92</v>
      </c>
      <c r="AY192" s="20" t="s">
        <v>237</v>
      </c>
      <c r="BE192" s="194">
        <f t="shared" si="54"/>
        <v>0</v>
      </c>
      <c r="BF192" s="194">
        <f t="shared" si="55"/>
        <v>0</v>
      </c>
      <c r="BG192" s="194">
        <f t="shared" si="56"/>
        <v>0</v>
      </c>
      <c r="BH192" s="194">
        <f t="shared" si="57"/>
        <v>0</v>
      </c>
      <c r="BI192" s="194">
        <f t="shared" si="58"/>
        <v>0</v>
      </c>
      <c r="BJ192" s="20" t="s">
        <v>88</v>
      </c>
      <c r="BK192" s="194">
        <f t="shared" si="59"/>
        <v>0</v>
      </c>
      <c r="BL192" s="20" t="s">
        <v>366</v>
      </c>
      <c r="BM192" s="193" t="s">
        <v>1421</v>
      </c>
    </row>
    <row r="193" spans="1:65" s="2" customFormat="1" ht="16.5" customHeight="1">
      <c r="A193" s="37"/>
      <c r="B193" s="38"/>
      <c r="C193" s="182" t="s">
        <v>922</v>
      </c>
      <c r="D193" s="182" t="s">
        <v>239</v>
      </c>
      <c r="E193" s="183" t="s">
        <v>1693</v>
      </c>
      <c r="F193" s="184" t="s">
        <v>1694</v>
      </c>
      <c r="G193" s="185" t="s">
        <v>290</v>
      </c>
      <c r="H193" s="186">
        <v>170</v>
      </c>
      <c r="I193" s="187"/>
      <c r="J193" s="188">
        <f t="shared" si="50"/>
        <v>0</v>
      </c>
      <c r="K193" s="184" t="s">
        <v>19</v>
      </c>
      <c r="L193" s="42"/>
      <c r="M193" s="189" t="s">
        <v>19</v>
      </c>
      <c r="N193" s="190" t="s">
        <v>48</v>
      </c>
      <c r="O193" s="67"/>
      <c r="P193" s="191">
        <f t="shared" si="51"/>
        <v>0</v>
      </c>
      <c r="Q193" s="191">
        <v>0</v>
      </c>
      <c r="R193" s="191">
        <f t="shared" si="52"/>
        <v>0</v>
      </c>
      <c r="S193" s="191">
        <v>0</v>
      </c>
      <c r="T193" s="192">
        <f t="shared" si="53"/>
        <v>0</v>
      </c>
      <c r="U193" s="37"/>
      <c r="V193" s="37"/>
      <c r="W193" s="37"/>
      <c r="X193" s="37"/>
      <c r="Y193" s="37"/>
      <c r="Z193" s="37"/>
      <c r="AA193" s="37"/>
      <c r="AB193" s="37"/>
      <c r="AC193" s="37"/>
      <c r="AD193" s="37"/>
      <c r="AE193" s="37"/>
      <c r="AR193" s="193" t="s">
        <v>366</v>
      </c>
      <c r="AT193" s="193" t="s">
        <v>239</v>
      </c>
      <c r="AU193" s="193" t="s">
        <v>92</v>
      </c>
      <c r="AY193" s="20" t="s">
        <v>237</v>
      </c>
      <c r="BE193" s="194">
        <f t="shared" si="54"/>
        <v>0</v>
      </c>
      <c r="BF193" s="194">
        <f t="shared" si="55"/>
        <v>0</v>
      </c>
      <c r="BG193" s="194">
        <f t="shared" si="56"/>
        <v>0</v>
      </c>
      <c r="BH193" s="194">
        <f t="shared" si="57"/>
        <v>0</v>
      </c>
      <c r="BI193" s="194">
        <f t="shared" si="58"/>
        <v>0</v>
      </c>
      <c r="BJ193" s="20" t="s">
        <v>88</v>
      </c>
      <c r="BK193" s="194">
        <f t="shared" si="59"/>
        <v>0</v>
      </c>
      <c r="BL193" s="20" t="s">
        <v>366</v>
      </c>
      <c r="BM193" s="193" t="s">
        <v>1457</v>
      </c>
    </row>
    <row r="194" spans="1:65" s="2" customFormat="1" ht="16.5" customHeight="1">
      <c r="A194" s="37"/>
      <c r="B194" s="38"/>
      <c r="C194" s="182" t="s">
        <v>934</v>
      </c>
      <c r="D194" s="182" t="s">
        <v>239</v>
      </c>
      <c r="E194" s="183" t="s">
        <v>1695</v>
      </c>
      <c r="F194" s="184" t="s">
        <v>1696</v>
      </c>
      <c r="G194" s="185" t="s">
        <v>290</v>
      </c>
      <c r="H194" s="186">
        <v>130</v>
      </c>
      <c r="I194" s="187"/>
      <c r="J194" s="188">
        <f t="shared" si="50"/>
        <v>0</v>
      </c>
      <c r="K194" s="184" t="s">
        <v>19</v>
      </c>
      <c r="L194" s="42"/>
      <c r="M194" s="189" t="s">
        <v>19</v>
      </c>
      <c r="N194" s="190" t="s">
        <v>48</v>
      </c>
      <c r="O194" s="67"/>
      <c r="P194" s="191">
        <f t="shared" si="51"/>
        <v>0</v>
      </c>
      <c r="Q194" s="191">
        <v>0</v>
      </c>
      <c r="R194" s="191">
        <f t="shared" si="52"/>
        <v>0</v>
      </c>
      <c r="S194" s="191">
        <v>0</v>
      </c>
      <c r="T194" s="192">
        <f t="shared" si="53"/>
        <v>0</v>
      </c>
      <c r="U194" s="37"/>
      <c r="V194" s="37"/>
      <c r="W194" s="37"/>
      <c r="X194" s="37"/>
      <c r="Y194" s="37"/>
      <c r="Z194" s="37"/>
      <c r="AA194" s="37"/>
      <c r="AB194" s="37"/>
      <c r="AC194" s="37"/>
      <c r="AD194" s="37"/>
      <c r="AE194" s="37"/>
      <c r="AR194" s="193" t="s">
        <v>366</v>
      </c>
      <c r="AT194" s="193" t="s">
        <v>239</v>
      </c>
      <c r="AU194" s="193" t="s">
        <v>92</v>
      </c>
      <c r="AY194" s="20" t="s">
        <v>237</v>
      </c>
      <c r="BE194" s="194">
        <f t="shared" si="54"/>
        <v>0</v>
      </c>
      <c r="BF194" s="194">
        <f t="shared" si="55"/>
        <v>0</v>
      </c>
      <c r="BG194" s="194">
        <f t="shared" si="56"/>
        <v>0</v>
      </c>
      <c r="BH194" s="194">
        <f t="shared" si="57"/>
        <v>0</v>
      </c>
      <c r="BI194" s="194">
        <f t="shared" si="58"/>
        <v>0</v>
      </c>
      <c r="BJ194" s="20" t="s">
        <v>88</v>
      </c>
      <c r="BK194" s="194">
        <f t="shared" si="59"/>
        <v>0</v>
      </c>
      <c r="BL194" s="20" t="s">
        <v>366</v>
      </c>
      <c r="BM194" s="193" t="s">
        <v>1469</v>
      </c>
    </row>
    <row r="195" spans="1:65" s="2" customFormat="1" ht="16.5" customHeight="1">
      <c r="A195" s="37"/>
      <c r="B195" s="38"/>
      <c r="C195" s="182" t="s">
        <v>940</v>
      </c>
      <c r="D195" s="182" t="s">
        <v>239</v>
      </c>
      <c r="E195" s="183" t="s">
        <v>1697</v>
      </c>
      <c r="F195" s="184" t="s">
        <v>1698</v>
      </c>
      <c r="G195" s="185" t="s">
        <v>290</v>
      </c>
      <c r="H195" s="186">
        <v>5</v>
      </c>
      <c r="I195" s="187"/>
      <c r="J195" s="188">
        <f t="shared" si="50"/>
        <v>0</v>
      </c>
      <c r="K195" s="184" t="s">
        <v>19</v>
      </c>
      <c r="L195" s="42"/>
      <c r="M195" s="189" t="s">
        <v>19</v>
      </c>
      <c r="N195" s="190" t="s">
        <v>48</v>
      </c>
      <c r="O195" s="67"/>
      <c r="P195" s="191">
        <f t="shared" si="51"/>
        <v>0</v>
      </c>
      <c r="Q195" s="191">
        <v>0</v>
      </c>
      <c r="R195" s="191">
        <f t="shared" si="52"/>
        <v>0</v>
      </c>
      <c r="S195" s="191">
        <v>0</v>
      </c>
      <c r="T195" s="192">
        <f t="shared" si="53"/>
        <v>0</v>
      </c>
      <c r="U195" s="37"/>
      <c r="V195" s="37"/>
      <c r="W195" s="37"/>
      <c r="X195" s="37"/>
      <c r="Y195" s="37"/>
      <c r="Z195" s="37"/>
      <c r="AA195" s="37"/>
      <c r="AB195" s="37"/>
      <c r="AC195" s="37"/>
      <c r="AD195" s="37"/>
      <c r="AE195" s="37"/>
      <c r="AR195" s="193" t="s">
        <v>366</v>
      </c>
      <c r="AT195" s="193" t="s">
        <v>239</v>
      </c>
      <c r="AU195" s="193" t="s">
        <v>92</v>
      </c>
      <c r="AY195" s="20" t="s">
        <v>237</v>
      </c>
      <c r="BE195" s="194">
        <f t="shared" si="54"/>
        <v>0</v>
      </c>
      <c r="BF195" s="194">
        <f t="shared" si="55"/>
        <v>0</v>
      </c>
      <c r="BG195" s="194">
        <f t="shared" si="56"/>
        <v>0</v>
      </c>
      <c r="BH195" s="194">
        <f t="shared" si="57"/>
        <v>0</v>
      </c>
      <c r="BI195" s="194">
        <f t="shared" si="58"/>
        <v>0</v>
      </c>
      <c r="BJ195" s="20" t="s">
        <v>88</v>
      </c>
      <c r="BK195" s="194">
        <f t="shared" si="59"/>
        <v>0</v>
      </c>
      <c r="BL195" s="20" t="s">
        <v>366</v>
      </c>
      <c r="BM195" s="193" t="s">
        <v>1484</v>
      </c>
    </row>
    <row r="196" spans="1:65" s="2" customFormat="1" ht="24.15" customHeight="1">
      <c r="A196" s="37"/>
      <c r="B196" s="38"/>
      <c r="C196" s="182" t="s">
        <v>945</v>
      </c>
      <c r="D196" s="182" t="s">
        <v>239</v>
      </c>
      <c r="E196" s="183" t="s">
        <v>1699</v>
      </c>
      <c r="F196" s="184" t="s">
        <v>1700</v>
      </c>
      <c r="G196" s="185" t="s">
        <v>1591</v>
      </c>
      <c r="H196" s="186">
        <v>1</v>
      </c>
      <c r="I196" s="187"/>
      <c r="J196" s="188">
        <f t="shared" si="50"/>
        <v>0</v>
      </c>
      <c r="K196" s="184" t="s">
        <v>19</v>
      </c>
      <c r="L196" s="42"/>
      <c r="M196" s="189" t="s">
        <v>19</v>
      </c>
      <c r="N196" s="190" t="s">
        <v>48</v>
      </c>
      <c r="O196" s="67"/>
      <c r="P196" s="191">
        <f t="shared" si="51"/>
        <v>0</v>
      </c>
      <c r="Q196" s="191">
        <v>0</v>
      </c>
      <c r="R196" s="191">
        <f t="shared" si="52"/>
        <v>0</v>
      </c>
      <c r="S196" s="191">
        <v>0</v>
      </c>
      <c r="T196" s="192">
        <f t="shared" si="53"/>
        <v>0</v>
      </c>
      <c r="U196" s="37"/>
      <c r="V196" s="37"/>
      <c r="W196" s="37"/>
      <c r="X196" s="37"/>
      <c r="Y196" s="37"/>
      <c r="Z196" s="37"/>
      <c r="AA196" s="37"/>
      <c r="AB196" s="37"/>
      <c r="AC196" s="37"/>
      <c r="AD196" s="37"/>
      <c r="AE196" s="37"/>
      <c r="AR196" s="193" t="s">
        <v>366</v>
      </c>
      <c r="AT196" s="193" t="s">
        <v>239</v>
      </c>
      <c r="AU196" s="193" t="s">
        <v>92</v>
      </c>
      <c r="AY196" s="20" t="s">
        <v>237</v>
      </c>
      <c r="BE196" s="194">
        <f t="shared" si="54"/>
        <v>0</v>
      </c>
      <c r="BF196" s="194">
        <f t="shared" si="55"/>
        <v>0</v>
      </c>
      <c r="BG196" s="194">
        <f t="shared" si="56"/>
        <v>0</v>
      </c>
      <c r="BH196" s="194">
        <f t="shared" si="57"/>
        <v>0</v>
      </c>
      <c r="BI196" s="194">
        <f t="shared" si="58"/>
        <v>0</v>
      </c>
      <c r="BJ196" s="20" t="s">
        <v>88</v>
      </c>
      <c r="BK196" s="194">
        <f t="shared" si="59"/>
        <v>0</v>
      </c>
      <c r="BL196" s="20" t="s">
        <v>366</v>
      </c>
      <c r="BM196" s="193" t="s">
        <v>1495</v>
      </c>
    </row>
    <row r="197" spans="1:65" s="2" customFormat="1" ht="16.5" customHeight="1">
      <c r="A197" s="37"/>
      <c r="B197" s="38"/>
      <c r="C197" s="182" t="s">
        <v>950</v>
      </c>
      <c r="D197" s="182" t="s">
        <v>239</v>
      </c>
      <c r="E197" s="183" t="s">
        <v>1701</v>
      </c>
      <c r="F197" s="184" t="s">
        <v>1702</v>
      </c>
      <c r="G197" s="185" t="s">
        <v>1591</v>
      </c>
      <c r="H197" s="186">
        <v>1</v>
      </c>
      <c r="I197" s="187"/>
      <c r="J197" s="188">
        <f t="shared" si="50"/>
        <v>0</v>
      </c>
      <c r="K197" s="184" t="s">
        <v>19</v>
      </c>
      <c r="L197" s="42"/>
      <c r="M197" s="189" t="s">
        <v>19</v>
      </c>
      <c r="N197" s="190" t="s">
        <v>48</v>
      </c>
      <c r="O197" s="67"/>
      <c r="P197" s="191">
        <f t="shared" si="51"/>
        <v>0</v>
      </c>
      <c r="Q197" s="191">
        <v>0</v>
      </c>
      <c r="R197" s="191">
        <f t="shared" si="52"/>
        <v>0</v>
      </c>
      <c r="S197" s="191">
        <v>0</v>
      </c>
      <c r="T197" s="192">
        <f t="shared" si="53"/>
        <v>0</v>
      </c>
      <c r="U197" s="37"/>
      <c r="V197" s="37"/>
      <c r="W197" s="37"/>
      <c r="X197" s="37"/>
      <c r="Y197" s="37"/>
      <c r="Z197" s="37"/>
      <c r="AA197" s="37"/>
      <c r="AB197" s="37"/>
      <c r="AC197" s="37"/>
      <c r="AD197" s="37"/>
      <c r="AE197" s="37"/>
      <c r="AR197" s="193" t="s">
        <v>366</v>
      </c>
      <c r="AT197" s="193" t="s">
        <v>239</v>
      </c>
      <c r="AU197" s="193" t="s">
        <v>92</v>
      </c>
      <c r="AY197" s="20" t="s">
        <v>237</v>
      </c>
      <c r="BE197" s="194">
        <f t="shared" si="54"/>
        <v>0</v>
      </c>
      <c r="BF197" s="194">
        <f t="shared" si="55"/>
        <v>0</v>
      </c>
      <c r="BG197" s="194">
        <f t="shared" si="56"/>
        <v>0</v>
      </c>
      <c r="BH197" s="194">
        <f t="shared" si="57"/>
        <v>0</v>
      </c>
      <c r="BI197" s="194">
        <f t="shared" si="58"/>
        <v>0</v>
      </c>
      <c r="BJ197" s="20" t="s">
        <v>88</v>
      </c>
      <c r="BK197" s="194">
        <f t="shared" si="59"/>
        <v>0</v>
      </c>
      <c r="BL197" s="20" t="s">
        <v>366</v>
      </c>
      <c r="BM197" s="193" t="s">
        <v>1507</v>
      </c>
    </row>
    <row r="198" spans="1:65" s="12" customFormat="1" ht="20.85" customHeight="1">
      <c r="B198" s="166"/>
      <c r="C198" s="167"/>
      <c r="D198" s="168" t="s">
        <v>75</v>
      </c>
      <c r="E198" s="180" t="s">
        <v>1703</v>
      </c>
      <c r="F198" s="180" t="s">
        <v>1704</v>
      </c>
      <c r="G198" s="167"/>
      <c r="H198" s="167"/>
      <c r="I198" s="170"/>
      <c r="J198" s="181">
        <f>BK198</f>
        <v>0</v>
      </c>
      <c r="K198" s="167"/>
      <c r="L198" s="172"/>
      <c r="M198" s="173"/>
      <c r="N198" s="174"/>
      <c r="O198" s="174"/>
      <c r="P198" s="175">
        <f>SUM(P199:P201)</f>
        <v>0</v>
      </c>
      <c r="Q198" s="174"/>
      <c r="R198" s="175">
        <f>SUM(R199:R201)</f>
        <v>0</v>
      </c>
      <c r="S198" s="174"/>
      <c r="T198" s="176">
        <f>SUM(T199:T201)</f>
        <v>0</v>
      </c>
      <c r="AR198" s="177" t="s">
        <v>88</v>
      </c>
      <c r="AT198" s="178" t="s">
        <v>75</v>
      </c>
      <c r="AU198" s="178" t="s">
        <v>88</v>
      </c>
      <c r="AY198" s="177" t="s">
        <v>237</v>
      </c>
      <c r="BK198" s="179">
        <f>SUM(BK199:BK201)</f>
        <v>0</v>
      </c>
    </row>
    <row r="199" spans="1:65" s="2" customFormat="1" ht="16.5" customHeight="1">
      <c r="A199" s="37"/>
      <c r="B199" s="38"/>
      <c r="C199" s="182" t="s">
        <v>955</v>
      </c>
      <c r="D199" s="182" t="s">
        <v>239</v>
      </c>
      <c r="E199" s="183" t="s">
        <v>1705</v>
      </c>
      <c r="F199" s="184" t="s">
        <v>1706</v>
      </c>
      <c r="G199" s="185" t="s">
        <v>1591</v>
      </c>
      <c r="H199" s="186">
        <v>1</v>
      </c>
      <c r="I199" s="187"/>
      <c r="J199" s="188">
        <f>ROUND(I199*H199,2)</f>
        <v>0</v>
      </c>
      <c r="K199" s="184" t="s">
        <v>19</v>
      </c>
      <c r="L199" s="42"/>
      <c r="M199" s="189" t="s">
        <v>19</v>
      </c>
      <c r="N199" s="190" t="s">
        <v>48</v>
      </c>
      <c r="O199" s="67"/>
      <c r="P199" s="191">
        <f>O199*H199</f>
        <v>0</v>
      </c>
      <c r="Q199" s="191">
        <v>0</v>
      </c>
      <c r="R199" s="191">
        <f>Q199*H199</f>
        <v>0</v>
      </c>
      <c r="S199" s="191">
        <v>0</v>
      </c>
      <c r="T199" s="192">
        <f>S199*H199</f>
        <v>0</v>
      </c>
      <c r="U199" s="37"/>
      <c r="V199" s="37"/>
      <c r="W199" s="37"/>
      <c r="X199" s="37"/>
      <c r="Y199" s="37"/>
      <c r="Z199" s="37"/>
      <c r="AA199" s="37"/>
      <c r="AB199" s="37"/>
      <c r="AC199" s="37"/>
      <c r="AD199" s="37"/>
      <c r="AE199" s="37"/>
      <c r="AR199" s="193" t="s">
        <v>366</v>
      </c>
      <c r="AT199" s="193" t="s">
        <v>239</v>
      </c>
      <c r="AU199" s="193" t="s">
        <v>92</v>
      </c>
      <c r="AY199" s="20" t="s">
        <v>237</v>
      </c>
      <c r="BE199" s="194">
        <f>IF(N199="základní",J199,0)</f>
        <v>0</v>
      </c>
      <c r="BF199" s="194">
        <f>IF(N199="snížená",J199,0)</f>
        <v>0</v>
      </c>
      <c r="BG199" s="194">
        <f>IF(N199="zákl. přenesená",J199,0)</f>
        <v>0</v>
      </c>
      <c r="BH199" s="194">
        <f>IF(N199="sníž. přenesená",J199,0)</f>
        <v>0</v>
      </c>
      <c r="BI199" s="194">
        <f>IF(N199="nulová",J199,0)</f>
        <v>0</v>
      </c>
      <c r="BJ199" s="20" t="s">
        <v>88</v>
      </c>
      <c r="BK199" s="194">
        <f>ROUND(I199*H199,2)</f>
        <v>0</v>
      </c>
      <c r="BL199" s="20" t="s">
        <v>366</v>
      </c>
      <c r="BM199" s="193" t="s">
        <v>1707</v>
      </c>
    </row>
    <row r="200" spans="1:65" s="2" customFormat="1" ht="16.5" customHeight="1">
      <c r="A200" s="37"/>
      <c r="B200" s="38"/>
      <c r="C200" s="182" t="s">
        <v>959</v>
      </c>
      <c r="D200" s="182" t="s">
        <v>239</v>
      </c>
      <c r="E200" s="183" t="s">
        <v>1708</v>
      </c>
      <c r="F200" s="184" t="s">
        <v>1709</v>
      </c>
      <c r="G200" s="185" t="s">
        <v>1591</v>
      </c>
      <c r="H200" s="186">
        <v>1</v>
      </c>
      <c r="I200" s="187"/>
      <c r="J200" s="188">
        <f>ROUND(I200*H200,2)</f>
        <v>0</v>
      </c>
      <c r="K200" s="184" t="s">
        <v>19</v>
      </c>
      <c r="L200" s="42"/>
      <c r="M200" s="189" t="s">
        <v>19</v>
      </c>
      <c r="N200" s="190" t="s">
        <v>48</v>
      </c>
      <c r="O200" s="67"/>
      <c r="P200" s="191">
        <f>O200*H200</f>
        <v>0</v>
      </c>
      <c r="Q200" s="191">
        <v>0</v>
      </c>
      <c r="R200" s="191">
        <f>Q200*H200</f>
        <v>0</v>
      </c>
      <c r="S200" s="191">
        <v>0</v>
      </c>
      <c r="T200" s="192">
        <f>S200*H200</f>
        <v>0</v>
      </c>
      <c r="U200" s="37"/>
      <c r="V200" s="37"/>
      <c r="W200" s="37"/>
      <c r="X200" s="37"/>
      <c r="Y200" s="37"/>
      <c r="Z200" s="37"/>
      <c r="AA200" s="37"/>
      <c r="AB200" s="37"/>
      <c r="AC200" s="37"/>
      <c r="AD200" s="37"/>
      <c r="AE200" s="37"/>
      <c r="AR200" s="193" t="s">
        <v>366</v>
      </c>
      <c r="AT200" s="193" t="s">
        <v>239</v>
      </c>
      <c r="AU200" s="193" t="s">
        <v>92</v>
      </c>
      <c r="AY200" s="20" t="s">
        <v>237</v>
      </c>
      <c r="BE200" s="194">
        <f>IF(N200="základní",J200,0)</f>
        <v>0</v>
      </c>
      <c r="BF200" s="194">
        <f>IF(N200="snížená",J200,0)</f>
        <v>0</v>
      </c>
      <c r="BG200" s="194">
        <f>IF(N200="zákl. přenesená",J200,0)</f>
        <v>0</v>
      </c>
      <c r="BH200" s="194">
        <f>IF(N200="sníž. přenesená",J200,0)</f>
        <v>0</v>
      </c>
      <c r="BI200" s="194">
        <f>IF(N200="nulová",J200,0)</f>
        <v>0</v>
      </c>
      <c r="BJ200" s="20" t="s">
        <v>88</v>
      </c>
      <c r="BK200" s="194">
        <f>ROUND(I200*H200,2)</f>
        <v>0</v>
      </c>
      <c r="BL200" s="20" t="s">
        <v>366</v>
      </c>
      <c r="BM200" s="193" t="s">
        <v>1710</v>
      </c>
    </row>
    <row r="201" spans="1:65" s="2" customFormat="1" ht="16.5" customHeight="1">
      <c r="A201" s="37"/>
      <c r="B201" s="38"/>
      <c r="C201" s="182" t="s">
        <v>967</v>
      </c>
      <c r="D201" s="182" t="s">
        <v>239</v>
      </c>
      <c r="E201" s="183" t="s">
        <v>1711</v>
      </c>
      <c r="F201" s="184" t="s">
        <v>1712</v>
      </c>
      <c r="G201" s="185" t="s">
        <v>1591</v>
      </c>
      <c r="H201" s="186">
        <v>1</v>
      </c>
      <c r="I201" s="187"/>
      <c r="J201" s="188">
        <f>ROUND(I201*H201,2)</f>
        <v>0</v>
      </c>
      <c r="K201" s="184" t="s">
        <v>19</v>
      </c>
      <c r="L201" s="42"/>
      <c r="M201" s="189" t="s">
        <v>19</v>
      </c>
      <c r="N201" s="190" t="s">
        <v>48</v>
      </c>
      <c r="O201" s="67"/>
      <c r="P201" s="191">
        <f>O201*H201</f>
        <v>0</v>
      </c>
      <c r="Q201" s="191">
        <v>0</v>
      </c>
      <c r="R201" s="191">
        <f>Q201*H201</f>
        <v>0</v>
      </c>
      <c r="S201" s="191">
        <v>0</v>
      </c>
      <c r="T201" s="192">
        <f>S201*H201</f>
        <v>0</v>
      </c>
      <c r="U201" s="37"/>
      <c r="V201" s="37"/>
      <c r="W201" s="37"/>
      <c r="X201" s="37"/>
      <c r="Y201" s="37"/>
      <c r="Z201" s="37"/>
      <c r="AA201" s="37"/>
      <c r="AB201" s="37"/>
      <c r="AC201" s="37"/>
      <c r="AD201" s="37"/>
      <c r="AE201" s="37"/>
      <c r="AR201" s="193" t="s">
        <v>366</v>
      </c>
      <c r="AT201" s="193" t="s">
        <v>239</v>
      </c>
      <c r="AU201" s="193" t="s">
        <v>92</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366</v>
      </c>
      <c r="BM201" s="193" t="s">
        <v>1713</v>
      </c>
    </row>
    <row r="202" spans="1:65" s="12" customFormat="1" ht="22.8" customHeight="1">
      <c r="B202" s="166"/>
      <c r="C202" s="167"/>
      <c r="D202" s="168" t="s">
        <v>75</v>
      </c>
      <c r="E202" s="180" t="s">
        <v>1714</v>
      </c>
      <c r="F202" s="180" t="s">
        <v>4741</v>
      </c>
      <c r="G202" s="167"/>
      <c r="H202" s="167"/>
      <c r="I202" s="170"/>
      <c r="J202" s="181">
        <f>BK202</f>
        <v>0</v>
      </c>
      <c r="K202" s="167"/>
      <c r="L202" s="172"/>
      <c r="M202" s="173"/>
      <c r="N202" s="174"/>
      <c r="O202" s="174"/>
      <c r="P202" s="175">
        <f>P203+P212+P218+P225</f>
        <v>0</v>
      </c>
      <c r="Q202" s="174"/>
      <c r="R202" s="175">
        <f>R203+R212+R218+R225</f>
        <v>0</v>
      </c>
      <c r="S202" s="174"/>
      <c r="T202" s="176">
        <f>T203+T212+T218+T225</f>
        <v>0</v>
      </c>
      <c r="AR202" s="177" t="s">
        <v>88</v>
      </c>
      <c r="AT202" s="178" t="s">
        <v>75</v>
      </c>
      <c r="AU202" s="178" t="s">
        <v>83</v>
      </c>
      <c r="AY202" s="177" t="s">
        <v>237</v>
      </c>
      <c r="BK202" s="179">
        <f>BK203+BK212+BK218+BK225</f>
        <v>0</v>
      </c>
    </row>
    <row r="203" spans="1:65" s="12" customFormat="1" ht="20.85" customHeight="1">
      <c r="B203" s="166"/>
      <c r="C203" s="167"/>
      <c r="D203" s="168" t="s">
        <v>75</v>
      </c>
      <c r="E203" s="180" t="s">
        <v>4742</v>
      </c>
      <c r="F203" s="180" t="s">
        <v>1717</v>
      </c>
      <c r="G203" s="167"/>
      <c r="H203" s="167"/>
      <c r="I203" s="170"/>
      <c r="J203" s="181">
        <f>BK203</f>
        <v>0</v>
      </c>
      <c r="K203" s="167"/>
      <c r="L203" s="172"/>
      <c r="M203" s="173"/>
      <c r="N203" s="174"/>
      <c r="O203" s="174"/>
      <c r="P203" s="175">
        <f>SUM(P204:P211)</f>
        <v>0</v>
      </c>
      <c r="Q203" s="174"/>
      <c r="R203" s="175">
        <f>SUM(R204:R211)</f>
        <v>0</v>
      </c>
      <c r="S203" s="174"/>
      <c r="T203" s="176">
        <f>SUM(T204:T211)</f>
        <v>0</v>
      </c>
      <c r="AR203" s="177" t="s">
        <v>88</v>
      </c>
      <c r="AT203" s="178" t="s">
        <v>75</v>
      </c>
      <c r="AU203" s="178" t="s">
        <v>88</v>
      </c>
      <c r="AY203" s="177" t="s">
        <v>237</v>
      </c>
      <c r="BK203" s="179">
        <f>SUM(BK204:BK211)</f>
        <v>0</v>
      </c>
    </row>
    <row r="204" spans="1:65" s="2" customFormat="1" ht="16.5" customHeight="1">
      <c r="A204" s="37"/>
      <c r="B204" s="38"/>
      <c r="C204" s="182" t="s">
        <v>974</v>
      </c>
      <c r="D204" s="182" t="s">
        <v>239</v>
      </c>
      <c r="E204" s="183" t="s">
        <v>4743</v>
      </c>
      <c r="F204" s="184" t="s">
        <v>1719</v>
      </c>
      <c r="G204" s="185" t="s">
        <v>290</v>
      </c>
      <c r="H204" s="186">
        <v>0</v>
      </c>
      <c r="I204" s="187"/>
      <c r="J204" s="188">
        <f t="shared" ref="J204:J211" si="60">ROUND(I204*H204,2)</f>
        <v>0</v>
      </c>
      <c r="K204" s="184" t="s">
        <v>19</v>
      </c>
      <c r="L204" s="42"/>
      <c r="M204" s="189" t="s">
        <v>19</v>
      </c>
      <c r="N204" s="190" t="s">
        <v>48</v>
      </c>
      <c r="O204" s="67"/>
      <c r="P204" s="191">
        <f t="shared" ref="P204:P211" si="61">O204*H204</f>
        <v>0</v>
      </c>
      <c r="Q204" s="191">
        <v>0</v>
      </c>
      <c r="R204" s="191">
        <f t="shared" ref="R204:R211" si="62">Q204*H204</f>
        <v>0</v>
      </c>
      <c r="S204" s="191">
        <v>0</v>
      </c>
      <c r="T204" s="192">
        <f t="shared" ref="T204:T211" si="63">S204*H204</f>
        <v>0</v>
      </c>
      <c r="U204" s="37"/>
      <c r="V204" s="37"/>
      <c r="W204" s="37"/>
      <c r="X204" s="37"/>
      <c r="Y204" s="37"/>
      <c r="Z204" s="37"/>
      <c r="AA204" s="37"/>
      <c r="AB204" s="37"/>
      <c r="AC204" s="37"/>
      <c r="AD204" s="37"/>
      <c r="AE204" s="37"/>
      <c r="AR204" s="193" t="s">
        <v>366</v>
      </c>
      <c r="AT204" s="193" t="s">
        <v>239</v>
      </c>
      <c r="AU204" s="193" t="s">
        <v>92</v>
      </c>
      <c r="AY204" s="20" t="s">
        <v>237</v>
      </c>
      <c r="BE204" s="194">
        <f t="shared" ref="BE204:BE211" si="64">IF(N204="základní",J204,0)</f>
        <v>0</v>
      </c>
      <c r="BF204" s="194">
        <f t="shared" ref="BF204:BF211" si="65">IF(N204="snížená",J204,0)</f>
        <v>0</v>
      </c>
      <c r="BG204" s="194">
        <f t="shared" ref="BG204:BG211" si="66">IF(N204="zákl. přenesená",J204,0)</f>
        <v>0</v>
      </c>
      <c r="BH204" s="194">
        <f t="shared" ref="BH204:BH211" si="67">IF(N204="sníž. přenesená",J204,0)</f>
        <v>0</v>
      </c>
      <c r="BI204" s="194">
        <f t="shared" ref="BI204:BI211" si="68">IF(N204="nulová",J204,0)</f>
        <v>0</v>
      </c>
      <c r="BJ204" s="20" t="s">
        <v>88</v>
      </c>
      <c r="BK204" s="194">
        <f t="shared" ref="BK204:BK211" si="69">ROUND(I204*H204,2)</f>
        <v>0</v>
      </c>
      <c r="BL204" s="20" t="s">
        <v>366</v>
      </c>
      <c r="BM204" s="193" t="s">
        <v>1720</v>
      </c>
    </row>
    <row r="205" spans="1:65" s="2" customFormat="1" ht="24.15" customHeight="1">
      <c r="A205" s="37"/>
      <c r="B205" s="38"/>
      <c r="C205" s="182" t="s">
        <v>980</v>
      </c>
      <c r="D205" s="182" t="s">
        <v>239</v>
      </c>
      <c r="E205" s="183" t="s">
        <v>4744</v>
      </c>
      <c r="F205" s="184" t="s">
        <v>1722</v>
      </c>
      <c r="G205" s="185" t="s">
        <v>154</v>
      </c>
      <c r="H205" s="186">
        <v>0</v>
      </c>
      <c r="I205" s="187"/>
      <c r="J205" s="188">
        <f t="shared" si="60"/>
        <v>0</v>
      </c>
      <c r="K205" s="184" t="s">
        <v>19</v>
      </c>
      <c r="L205" s="42"/>
      <c r="M205" s="189" t="s">
        <v>19</v>
      </c>
      <c r="N205" s="190" t="s">
        <v>48</v>
      </c>
      <c r="O205" s="67"/>
      <c r="P205" s="191">
        <f t="shared" si="61"/>
        <v>0</v>
      </c>
      <c r="Q205" s="191">
        <v>0</v>
      </c>
      <c r="R205" s="191">
        <f t="shared" si="62"/>
        <v>0</v>
      </c>
      <c r="S205" s="191">
        <v>0</v>
      </c>
      <c r="T205" s="192">
        <f t="shared" si="63"/>
        <v>0</v>
      </c>
      <c r="U205" s="37"/>
      <c r="V205" s="37"/>
      <c r="W205" s="37"/>
      <c r="X205" s="37"/>
      <c r="Y205" s="37"/>
      <c r="Z205" s="37"/>
      <c r="AA205" s="37"/>
      <c r="AB205" s="37"/>
      <c r="AC205" s="37"/>
      <c r="AD205" s="37"/>
      <c r="AE205" s="37"/>
      <c r="AR205" s="193" t="s">
        <v>366</v>
      </c>
      <c r="AT205" s="193" t="s">
        <v>239</v>
      </c>
      <c r="AU205" s="193" t="s">
        <v>92</v>
      </c>
      <c r="AY205" s="20" t="s">
        <v>237</v>
      </c>
      <c r="BE205" s="194">
        <f t="shared" si="64"/>
        <v>0</v>
      </c>
      <c r="BF205" s="194">
        <f t="shared" si="65"/>
        <v>0</v>
      </c>
      <c r="BG205" s="194">
        <f t="shared" si="66"/>
        <v>0</v>
      </c>
      <c r="BH205" s="194">
        <f t="shared" si="67"/>
        <v>0</v>
      </c>
      <c r="BI205" s="194">
        <f t="shared" si="68"/>
        <v>0</v>
      </c>
      <c r="BJ205" s="20" t="s">
        <v>88</v>
      </c>
      <c r="BK205" s="194">
        <f t="shared" si="69"/>
        <v>0</v>
      </c>
      <c r="BL205" s="20" t="s">
        <v>366</v>
      </c>
      <c r="BM205" s="193" t="s">
        <v>1723</v>
      </c>
    </row>
    <row r="206" spans="1:65" s="2" customFormat="1" ht="21.75" customHeight="1">
      <c r="A206" s="37"/>
      <c r="B206" s="38"/>
      <c r="C206" s="182" t="s">
        <v>985</v>
      </c>
      <c r="D206" s="182" t="s">
        <v>239</v>
      </c>
      <c r="E206" s="183" t="s">
        <v>4745</v>
      </c>
      <c r="F206" s="184" t="s">
        <v>1725</v>
      </c>
      <c r="G206" s="185" t="s">
        <v>154</v>
      </c>
      <c r="H206" s="186">
        <v>0</v>
      </c>
      <c r="I206" s="187"/>
      <c r="J206" s="188">
        <f t="shared" si="60"/>
        <v>0</v>
      </c>
      <c r="K206" s="184" t="s">
        <v>19</v>
      </c>
      <c r="L206" s="42"/>
      <c r="M206" s="189" t="s">
        <v>19</v>
      </c>
      <c r="N206" s="190" t="s">
        <v>48</v>
      </c>
      <c r="O206" s="67"/>
      <c r="P206" s="191">
        <f t="shared" si="61"/>
        <v>0</v>
      </c>
      <c r="Q206" s="191">
        <v>0</v>
      </c>
      <c r="R206" s="191">
        <f t="shared" si="62"/>
        <v>0</v>
      </c>
      <c r="S206" s="191">
        <v>0</v>
      </c>
      <c r="T206" s="192">
        <f t="shared" si="63"/>
        <v>0</v>
      </c>
      <c r="U206" s="37"/>
      <c r="V206" s="37"/>
      <c r="W206" s="37"/>
      <c r="X206" s="37"/>
      <c r="Y206" s="37"/>
      <c r="Z206" s="37"/>
      <c r="AA206" s="37"/>
      <c r="AB206" s="37"/>
      <c r="AC206" s="37"/>
      <c r="AD206" s="37"/>
      <c r="AE206" s="37"/>
      <c r="AR206" s="193" t="s">
        <v>366</v>
      </c>
      <c r="AT206" s="193" t="s">
        <v>239</v>
      </c>
      <c r="AU206" s="193" t="s">
        <v>92</v>
      </c>
      <c r="AY206" s="20" t="s">
        <v>237</v>
      </c>
      <c r="BE206" s="194">
        <f t="shared" si="64"/>
        <v>0</v>
      </c>
      <c r="BF206" s="194">
        <f t="shared" si="65"/>
        <v>0</v>
      </c>
      <c r="BG206" s="194">
        <f t="shared" si="66"/>
        <v>0</v>
      </c>
      <c r="BH206" s="194">
        <f t="shared" si="67"/>
        <v>0</v>
      </c>
      <c r="BI206" s="194">
        <f t="shared" si="68"/>
        <v>0</v>
      </c>
      <c r="BJ206" s="20" t="s">
        <v>88</v>
      </c>
      <c r="BK206" s="194">
        <f t="shared" si="69"/>
        <v>0</v>
      </c>
      <c r="BL206" s="20" t="s">
        <v>366</v>
      </c>
      <c r="BM206" s="193" t="s">
        <v>1726</v>
      </c>
    </row>
    <row r="207" spans="1:65" s="2" customFormat="1" ht="16.5" customHeight="1">
      <c r="A207" s="37"/>
      <c r="B207" s="38"/>
      <c r="C207" s="182" t="s">
        <v>990</v>
      </c>
      <c r="D207" s="182" t="s">
        <v>239</v>
      </c>
      <c r="E207" s="183" t="s">
        <v>4746</v>
      </c>
      <c r="F207" s="184" t="s">
        <v>1728</v>
      </c>
      <c r="G207" s="185" t="s">
        <v>154</v>
      </c>
      <c r="H207" s="186">
        <v>0</v>
      </c>
      <c r="I207" s="187"/>
      <c r="J207" s="188">
        <f t="shared" si="60"/>
        <v>0</v>
      </c>
      <c r="K207" s="184" t="s">
        <v>19</v>
      </c>
      <c r="L207" s="42"/>
      <c r="M207" s="189" t="s">
        <v>19</v>
      </c>
      <c r="N207" s="190" t="s">
        <v>48</v>
      </c>
      <c r="O207" s="67"/>
      <c r="P207" s="191">
        <f t="shared" si="61"/>
        <v>0</v>
      </c>
      <c r="Q207" s="191">
        <v>0</v>
      </c>
      <c r="R207" s="191">
        <f t="shared" si="62"/>
        <v>0</v>
      </c>
      <c r="S207" s="191">
        <v>0</v>
      </c>
      <c r="T207" s="192">
        <f t="shared" si="63"/>
        <v>0</v>
      </c>
      <c r="U207" s="37"/>
      <c r="V207" s="37"/>
      <c r="W207" s="37"/>
      <c r="X207" s="37"/>
      <c r="Y207" s="37"/>
      <c r="Z207" s="37"/>
      <c r="AA207" s="37"/>
      <c r="AB207" s="37"/>
      <c r="AC207" s="37"/>
      <c r="AD207" s="37"/>
      <c r="AE207" s="37"/>
      <c r="AR207" s="193" t="s">
        <v>366</v>
      </c>
      <c r="AT207" s="193" t="s">
        <v>239</v>
      </c>
      <c r="AU207" s="193" t="s">
        <v>92</v>
      </c>
      <c r="AY207" s="20" t="s">
        <v>237</v>
      </c>
      <c r="BE207" s="194">
        <f t="shared" si="64"/>
        <v>0</v>
      </c>
      <c r="BF207" s="194">
        <f t="shared" si="65"/>
        <v>0</v>
      </c>
      <c r="BG207" s="194">
        <f t="shared" si="66"/>
        <v>0</v>
      </c>
      <c r="BH207" s="194">
        <f t="shared" si="67"/>
        <v>0</v>
      </c>
      <c r="BI207" s="194">
        <f t="shared" si="68"/>
        <v>0</v>
      </c>
      <c r="BJ207" s="20" t="s">
        <v>88</v>
      </c>
      <c r="BK207" s="194">
        <f t="shared" si="69"/>
        <v>0</v>
      </c>
      <c r="BL207" s="20" t="s">
        <v>366</v>
      </c>
      <c r="BM207" s="193" t="s">
        <v>1729</v>
      </c>
    </row>
    <row r="208" spans="1:65" s="2" customFormat="1" ht="16.5" customHeight="1">
      <c r="A208" s="37"/>
      <c r="B208" s="38"/>
      <c r="C208" s="182" t="s">
        <v>994</v>
      </c>
      <c r="D208" s="182" t="s">
        <v>239</v>
      </c>
      <c r="E208" s="183" t="s">
        <v>4747</v>
      </c>
      <c r="F208" s="184" t="s">
        <v>1731</v>
      </c>
      <c r="G208" s="185" t="s">
        <v>154</v>
      </c>
      <c r="H208" s="186">
        <v>0</v>
      </c>
      <c r="I208" s="187"/>
      <c r="J208" s="188">
        <f t="shared" si="60"/>
        <v>0</v>
      </c>
      <c r="K208" s="184" t="s">
        <v>19</v>
      </c>
      <c r="L208" s="42"/>
      <c r="M208" s="189" t="s">
        <v>19</v>
      </c>
      <c r="N208" s="190" t="s">
        <v>48</v>
      </c>
      <c r="O208" s="67"/>
      <c r="P208" s="191">
        <f t="shared" si="61"/>
        <v>0</v>
      </c>
      <c r="Q208" s="191">
        <v>0</v>
      </c>
      <c r="R208" s="191">
        <f t="shared" si="62"/>
        <v>0</v>
      </c>
      <c r="S208" s="191">
        <v>0</v>
      </c>
      <c r="T208" s="192">
        <f t="shared" si="63"/>
        <v>0</v>
      </c>
      <c r="U208" s="37"/>
      <c r="V208" s="37"/>
      <c r="W208" s="37"/>
      <c r="X208" s="37"/>
      <c r="Y208" s="37"/>
      <c r="Z208" s="37"/>
      <c r="AA208" s="37"/>
      <c r="AB208" s="37"/>
      <c r="AC208" s="37"/>
      <c r="AD208" s="37"/>
      <c r="AE208" s="37"/>
      <c r="AR208" s="193" t="s">
        <v>366</v>
      </c>
      <c r="AT208" s="193" t="s">
        <v>239</v>
      </c>
      <c r="AU208" s="193" t="s">
        <v>92</v>
      </c>
      <c r="AY208" s="20" t="s">
        <v>237</v>
      </c>
      <c r="BE208" s="194">
        <f t="shared" si="64"/>
        <v>0</v>
      </c>
      <c r="BF208" s="194">
        <f t="shared" si="65"/>
        <v>0</v>
      </c>
      <c r="BG208" s="194">
        <f t="shared" si="66"/>
        <v>0</v>
      </c>
      <c r="BH208" s="194">
        <f t="shared" si="67"/>
        <v>0</v>
      </c>
      <c r="BI208" s="194">
        <f t="shared" si="68"/>
        <v>0</v>
      </c>
      <c r="BJ208" s="20" t="s">
        <v>88</v>
      </c>
      <c r="BK208" s="194">
        <f t="shared" si="69"/>
        <v>0</v>
      </c>
      <c r="BL208" s="20" t="s">
        <v>366</v>
      </c>
      <c r="BM208" s="193" t="s">
        <v>1732</v>
      </c>
    </row>
    <row r="209" spans="1:65" s="2" customFormat="1" ht="16.5" customHeight="1">
      <c r="A209" s="37"/>
      <c r="B209" s="38"/>
      <c r="C209" s="182" t="s">
        <v>996</v>
      </c>
      <c r="D209" s="182" t="s">
        <v>239</v>
      </c>
      <c r="E209" s="183" t="s">
        <v>4748</v>
      </c>
      <c r="F209" s="184" t="s">
        <v>1734</v>
      </c>
      <c r="G209" s="185" t="s">
        <v>154</v>
      </c>
      <c r="H209" s="186">
        <v>0</v>
      </c>
      <c r="I209" s="187"/>
      <c r="J209" s="188">
        <f t="shared" si="60"/>
        <v>0</v>
      </c>
      <c r="K209" s="184" t="s">
        <v>19</v>
      </c>
      <c r="L209" s="42"/>
      <c r="M209" s="189" t="s">
        <v>19</v>
      </c>
      <c r="N209" s="190" t="s">
        <v>48</v>
      </c>
      <c r="O209" s="67"/>
      <c r="P209" s="191">
        <f t="shared" si="61"/>
        <v>0</v>
      </c>
      <c r="Q209" s="191">
        <v>0</v>
      </c>
      <c r="R209" s="191">
        <f t="shared" si="62"/>
        <v>0</v>
      </c>
      <c r="S209" s="191">
        <v>0</v>
      </c>
      <c r="T209" s="192">
        <f t="shared" si="63"/>
        <v>0</v>
      </c>
      <c r="U209" s="37"/>
      <c r="V209" s="37"/>
      <c r="W209" s="37"/>
      <c r="X209" s="37"/>
      <c r="Y209" s="37"/>
      <c r="Z209" s="37"/>
      <c r="AA209" s="37"/>
      <c r="AB209" s="37"/>
      <c r="AC209" s="37"/>
      <c r="AD209" s="37"/>
      <c r="AE209" s="37"/>
      <c r="AR209" s="193" t="s">
        <v>366</v>
      </c>
      <c r="AT209" s="193" t="s">
        <v>239</v>
      </c>
      <c r="AU209" s="193" t="s">
        <v>92</v>
      </c>
      <c r="AY209" s="20" t="s">
        <v>237</v>
      </c>
      <c r="BE209" s="194">
        <f t="shared" si="64"/>
        <v>0</v>
      </c>
      <c r="BF209" s="194">
        <f t="shared" si="65"/>
        <v>0</v>
      </c>
      <c r="BG209" s="194">
        <f t="shared" si="66"/>
        <v>0</v>
      </c>
      <c r="BH209" s="194">
        <f t="shared" si="67"/>
        <v>0</v>
      </c>
      <c r="BI209" s="194">
        <f t="shared" si="68"/>
        <v>0</v>
      </c>
      <c r="BJ209" s="20" t="s">
        <v>88</v>
      </c>
      <c r="BK209" s="194">
        <f t="shared" si="69"/>
        <v>0</v>
      </c>
      <c r="BL209" s="20" t="s">
        <v>366</v>
      </c>
      <c r="BM209" s="193" t="s">
        <v>1735</v>
      </c>
    </row>
    <row r="210" spans="1:65" s="2" customFormat="1" ht="16.5" customHeight="1">
      <c r="A210" s="37"/>
      <c r="B210" s="38"/>
      <c r="C210" s="182" t="s">
        <v>450</v>
      </c>
      <c r="D210" s="182" t="s">
        <v>239</v>
      </c>
      <c r="E210" s="183" t="s">
        <v>4749</v>
      </c>
      <c r="F210" s="184" t="s">
        <v>1737</v>
      </c>
      <c r="G210" s="185" t="s">
        <v>290</v>
      </c>
      <c r="H210" s="186">
        <v>0</v>
      </c>
      <c r="I210" s="187"/>
      <c r="J210" s="188">
        <f t="shared" si="60"/>
        <v>0</v>
      </c>
      <c r="K210" s="184" t="s">
        <v>19</v>
      </c>
      <c r="L210" s="42"/>
      <c r="M210" s="189" t="s">
        <v>19</v>
      </c>
      <c r="N210" s="190" t="s">
        <v>48</v>
      </c>
      <c r="O210" s="67"/>
      <c r="P210" s="191">
        <f t="shared" si="61"/>
        <v>0</v>
      </c>
      <c r="Q210" s="191">
        <v>0</v>
      </c>
      <c r="R210" s="191">
        <f t="shared" si="62"/>
        <v>0</v>
      </c>
      <c r="S210" s="191">
        <v>0</v>
      </c>
      <c r="T210" s="192">
        <f t="shared" si="63"/>
        <v>0</v>
      </c>
      <c r="U210" s="37"/>
      <c r="V210" s="37"/>
      <c r="W210" s="37"/>
      <c r="X210" s="37"/>
      <c r="Y210" s="37"/>
      <c r="Z210" s="37"/>
      <c r="AA210" s="37"/>
      <c r="AB210" s="37"/>
      <c r="AC210" s="37"/>
      <c r="AD210" s="37"/>
      <c r="AE210" s="37"/>
      <c r="AR210" s="193" t="s">
        <v>366</v>
      </c>
      <c r="AT210" s="193" t="s">
        <v>239</v>
      </c>
      <c r="AU210" s="193" t="s">
        <v>92</v>
      </c>
      <c r="AY210" s="20" t="s">
        <v>237</v>
      </c>
      <c r="BE210" s="194">
        <f t="shared" si="64"/>
        <v>0</v>
      </c>
      <c r="BF210" s="194">
        <f t="shared" si="65"/>
        <v>0</v>
      </c>
      <c r="BG210" s="194">
        <f t="shared" si="66"/>
        <v>0</v>
      </c>
      <c r="BH210" s="194">
        <f t="shared" si="67"/>
        <v>0</v>
      </c>
      <c r="BI210" s="194">
        <f t="shared" si="68"/>
        <v>0</v>
      </c>
      <c r="BJ210" s="20" t="s">
        <v>88</v>
      </c>
      <c r="BK210" s="194">
        <f t="shared" si="69"/>
        <v>0</v>
      </c>
      <c r="BL210" s="20" t="s">
        <v>366</v>
      </c>
      <c r="BM210" s="193" t="s">
        <v>1738</v>
      </c>
    </row>
    <row r="211" spans="1:65" s="2" customFormat="1" ht="16.5" customHeight="1">
      <c r="A211" s="37"/>
      <c r="B211" s="38"/>
      <c r="C211" s="182" t="s">
        <v>469</v>
      </c>
      <c r="D211" s="182" t="s">
        <v>239</v>
      </c>
      <c r="E211" s="183" t="s">
        <v>4750</v>
      </c>
      <c r="F211" s="184" t="s">
        <v>1652</v>
      </c>
      <c r="G211" s="185" t="s">
        <v>290</v>
      </c>
      <c r="H211" s="186">
        <v>0</v>
      </c>
      <c r="I211" s="187"/>
      <c r="J211" s="188">
        <f t="shared" si="60"/>
        <v>0</v>
      </c>
      <c r="K211" s="184" t="s">
        <v>19</v>
      </c>
      <c r="L211" s="42"/>
      <c r="M211" s="189" t="s">
        <v>19</v>
      </c>
      <c r="N211" s="190" t="s">
        <v>48</v>
      </c>
      <c r="O211" s="67"/>
      <c r="P211" s="191">
        <f t="shared" si="61"/>
        <v>0</v>
      </c>
      <c r="Q211" s="191">
        <v>0</v>
      </c>
      <c r="R211" s="191">
        <f t="shared" si="62"/>
        <v>0</v>
      </c>
      <c r="S211" s="191">
        <v>0</v>
      </c>
      <c r="T211" s="192">
        <f t="shared" si="63"/>
        <v>0</v>
      </c>
      <c r="U211" s="37"/>
      <c r="V211" s="37"/>
      <c r="W211" s="37"/>
      <c r="X211" s="37"/>
      <c r="Y211" s="37"/>
      <c r="Z211" s="37"/>
      <c r="AA211" s="37"/>
      <c r="AB211" s="37"/>
      <c r="AC211" s="37"/>
      <c r="AD211" s="37"/>
      <c r="AE211" s="37"/>
      <c r="AR211" s="193" t="s">
        <v>366</v>
      </c>
      <c r="AT211" s="193" t="s">
        <v>239</v>
      </c>
      <c r="AU211" s="193" t="s">
        <v>92</v>
      </c>
      <c r="AY211" s="20" t="s">
        <v>237</v>
      </c>
      <c r="BE211" s="194">
        <f t="shared" si="64"/>
        <v>0</v>
      </c>
      <c r="BF211" s="194">
        <f t="shared" si="65"/>
        <v>0</v>
      </c>
      <c r="BG211" s="194">
        <f t="shared" si="66"/>
        <v>0</v>
      </c>
      <c r="BH211" s="194">
        <f t="shared" si="67"/>
        <v>0</v>
      </c>
      <c r="BI211" s="194">
        <f t="shared" si="68"/>
        <v>0</v>
      </c>
      <c r="BJ211" s="20" t="s">
        <v>88</v>
      </c>
      <c r="BK211" s="194">
        <f t="shared" si="69"/>
        <v>0</v>
      </c>
      <c r="BL211" s="20" t="s">
        <v>366</v>
      </c>
      <c r="BM211" s="193" t="s">
        <v>1740</v>
      </c>
    </row>
    <row r="212" spans="1:65" s="12" customFormat="1" ht="20.85" customHeight="1">
      <c r="B212" s="166"/>
      <c r="C212" s="167"/>
      <c r="D212" s="168" t="s">
        <v>75</v>
      </c>
      <c r="E212" s="180" t="s">
        <v>4751</v>
      </c>
      <c r="F212" s="180" t="s">
        <v>1742</v>
      </c>
      <c r="G212" s="167"/>
      <c r="H212" s="167"/>
      <c r="I212" s="170"/>
      <c r="J212" s="181">
        <f>BK212</f>
        <v>0</v>
      </c>
      <c r="K212" s="167"/>
      <c r="L212" s="172"/>
      <c r="M212" s="173"/>
      <c r="N212" s="174"/>
      <c r="O212" s="174"/>
      <c r="P212" s="175">
        <f>SUM(P213:P217)</f>
        <v>0</v>
      </c>
      <c r="Q212" s="174"/>
      <c r="R212" s="175">
        <f>SUM(R213:R217)</f>
        <v>0</v>
      </c>
      <c r="S212" s="174"/>
      <c r="T212" s="176">
        <f>SUM(T213:T217)</f>
        <v>0</v>
      </c>
      <c r="AR212" s="177" t="s">
        <v>88</v>
      </c>
      <c r="AT212" s="178" t="s">
        <v>75</v>
      </c>
      <c r="AU212" s="178" t="s">
        <v>88</v>
      </c>
      <c r="AY212" s="177" t="s">
        <v>237</v>
      </c>
      <c r="BK212" s="179">
        <f>SUM(BK213:BK217)</f>
        <v>0</v>
      </c>
    </row>
    <row r="213" spans="1:65" s="2" customFormat="1" ht="16.5" customHeight="1">
      <c r="A213" s="37"/>
      <c r="B213" s="38"/>
      <c r="C213" s="182" t="s">
        <v>483</v>
      </c>
      <c r="D213" s="182" t="s">
        <v>239</v>
      </c>
      <c r="E213" s="183" t="s">
        <v>4752</v>
      </c>
      <c r="F213" s="184" t="s">
        <v>1744</v>
      </c>
      <c r="G213" s="185" t="s">
        <v>290</v>
      </c>
      <c r="H213" s="186">
        <v>0</v>
      </c>
      <c r="I213" s="187"/>
      <c r="J213" s="188">
        <f>ROUND(I213*H213,2)</f>
        <v>0</v>
      </c>
      <c r="K213" s="184" t="s">
        <v>19</v>
      </c>
      <c r="L213" s="42"/>
      <c r="M213" s="189" t="s">
        <v>19</v>
      </c>
      <c r="N213" s="190" t="s">
        <v>48</v>
      </c>
      <c r="O213" s="67"/>
      <c r="P213" s="191">
        <f>O213*H213</f>
        <v>0</v>
      </c>
      <c r="Q213" s="191">
        <v>0</v>
      </c>
      <c r="R213" s="191">
        <f>Q213*H213</f>
        <v>0</v>
      </c>
      <c r="S213" s="191">
        <v>0</v>
      </c>
      <c r="T213" s="192">
        <f>S213*H213</f>
        <v>0</v>
      </c>
      <c r="U213" s="37"/>
      <c r="V213" s="37"/>
      <c r="W213" s="37"/>
      <c r="X213" s="37"/>
      <c r="Y213" s="37"/>
      <c r="Z213" s="37"/>
      <c r="AA213" s="37"/>
      <c r="AB213" s="37"/>
      <c r="AC213" s="37"/>
      <c r="AD213" s="37"/>
      <c r="AE213" s="37"/>
      <c r="AR213" s="193" t="s">
        <v>366</v>
      </c>
      <c r="AT213" s="193" t="s">
        <v>239</v>
      </c>
      <c r="AU213" s="193" t="s">
        <v>92</v>
      </c>
      <c r="AY213" s="20" t="s">
        <v>237</v>
      </c>
      <c r="BE213" s="194">
        <f>IF(N213="základní",J213,0)</f>
        <v>0</v>
      </c>
      <c r="BF213" s="194">
        <f>IF(N213="snížená",J213,0)</f>
        <v>0</v>
      </c>
      <c r="BG213" s="194">
        <f>IF(N213="zákl. přenesená",J213,0)</f>
        <v>0</v>
      </c>
      <c r="BH213" s="194">
        <f>IF(N213="sníž. přenesená",J213,0)</f>
        <v>0</v>
      </c>
      <c r="BI213" s="194">
        <f>IF(N213="nulová",J213,0)</f>
        <v>0</v>
      </c>
      <c r="BJ213" s="20" t="s">
        <v>88</v>
      </c>
      <c r="BK213" s="194">
        <f>ROUND(I213*H213,2)</f>
        <v>0</v>
      </c>
      <c r="BL213" s="20" t="s">
        <v>366</v>
      </c>
      <c r="BM213" s="193" t="s">
        <v>1745</v>
      </c>
    </row>
    <row r="214" spans="1:65" s="2" customFormat="1" ht="21.75" customHeight="1">
      <c r="A214" s="37"/>
      <c r="B214" s="38"/>
      <c r="C214" s="182" t="s">
        <v>1011</v>
      </c>
      <c r="D214" s="182" t="s">
        <v>239</v>
      </c>
      <c r="E214" s="183" t="s">
        <v>4753</v>
      </c>
      <c r="F214" s="184" t="s">
        <v>1747</v>
      </c>
      <c r="G214" s="185" t="s">
        <v>154</v>
      </c>
      <c r="H214" s="186">
        <v>0</v>
      </c>
      <c r="I214" s="187"/>
      <c r="J214" s="188">
        <f>ROUND(I214*H214,2)</f>
        <v>0</v>
      </c>
      <c r="K214" s="184" t="s">
        <v>19</v>
      </c>
      <c r="L214" s="42"/>
      <c r="M214" s="189" t="s">
        <v>19</v>
      </c>
      <c r="N214" s="190" t="s">
        <v>48</v>
      </c>
      <c r="O214" s="67"/>
      <c r="P214" s="191">
        <f>O214*H214</f>
        <v>0</v>
      </c>
      <c r="Q214" s="191">
        <v>0</v>
      </c>
      <c r="R214" s="191">
        <f>Q214*H214</f>
        <v>0</v>
      </c>
      <c r="S214" s="191">
        <v>0</v>
      </c>
      <c r="T214" s="192">
        <f>S214*H214</f>
        <v>0</v>
      </c>
      <c r="U214" s="37"/>
      <c r="V214" s="37"/>
      <c r="W214" s="37"/>
      <c r="X214" s="37"/>
      <c r="Y214" s="37"/>
      <c r="Z214" s="37"/>
      <c r="AA214" s="37"/>
      <c r="AB214" s="37"/>
      <c r="AC214" s="37"/>
      <c r="AD214" s="37"/>
      <c r="AE214" s="37"/>
      <c r="AR214" s="193" t="s">
        <v>366</v>
      </c>
      <c r="AT214" s="193" t="s">
        <v>239</v>
      </c>
      <c r="AU214" s="193" t="s">
        <v>92</v>
      </c>
      <c r="AY214" s="20" t="s">
        <v>237</v>
      </c>
      <c r="BE214" s="194">
        <f>IF(N214="základní",J214,0)</f>
        <v>0</v>
      </c>
      <c r="BF214" s="194">
        <f>IF(N214="snížená",J214,0)</f>
        <v>0</v>
      </c>
      <c r="BG214" s="194">
        <f>IF(N214="zákl. přenesená",J214,0)</f>
        <v>0</v>
      </c>
      <c r="BH214" s="194">
        <f>IF(N214="sníž. přenesená",J214,0)</f>
        <v>0</v>
      </c>
      <c r="BI214" s="194">
        <f>IF(N214="nulová",J214,0)</f>
        <v>0</v>
      </c>
      <c r="BJ214" s="20" t="s">
        <v>88</v>
      </c>
      <c r="BK214" s="194">
        <f>ROUND(I214*H214,2)</f>
        <v>0</v>
      </c>
      <c r="BL214" s="20" t="s">
        <v>366</v>
      </c>
      <c r="BM214" s="193" t="s">
        <v>1748</v>
      </c>
    </row>
    <row r="215" spans="1:65" s="2" customFormat="1" ht="16.5" customHeight="1">
      <c r="A215" s="37"/>
      <c r="B215" s="38"/>
      <c r="C215" s="182" t="s">
        <v>1015</v>
      </c>
      <c r="D215" s="182" t="s">
        <v>239</v>
      </c>
      <c r="E215" s="183" t="s">
        <v>4754</v>
      </c>
      <c r="F215" s="184" t="s">
        <v>1750</v>
      </c>
      <c r="G215" s="185" t="s">
        <v>154</v>
      </c>
      <c r="H215" s="186">
        <v>0</v>
      </c>
      <c r="I215" s="187"/>
      <c r="J215" s="188">
        <f>ROUND(I215*H215,2)</f>
        <v>0</v>
      </c>
      <c r="K215" s="184" t="s">
        <v>19</v>
      </c>
      <c r="L215" s="42"/>
      <c r="M215" s="189" t="s">
        <v>19</v>
      </c>
      <c r="N215" s="190" t="s">
        <v>48</v>
      </c>
      <c r="O215" s="67"/>
      <c r="P215" s="191">
        <f>O215*H215</f>
        <v>0</v>
      </c>
      <c r="Q215" s="191">
        <v>0</v>
      </c>
      <c r="R215" s="191">
        <f>Q215*H215</f>
        <v>0</v>
      </c>
      <c r="S215" s="191">
        <v>0</v>
      </c>
      <c r="T215" s="192">
        <f>S215*H215</f>
        <v>0</v>
      </c>
      <c r="U215" s="37"/>
      <c r="V215" s="37"/>
      <c r="W215" s="37"/>
      <c r="X215" s="37"/>
      <c r="Y215" s="37"/>
      <c r="Z215" s="37"/>
      <c r="AA215" s="37"/>
      <c r="AB215" s="37"/>
      <c r="AC215" s="37"/>
      <c r="AD215" s="37"/>
      <c r="AE215" s="37"/>
      <c r="AR215" s="193" t="s">
        <v>366</v>
      </c>
      <c r="AT215" s="193" t="s">
        <v>239</v>
      </c>
      <c r="AU215" s="193" t="s">
        <v>92</v>
      </c>
      <c r="AY215" s="20" t="s">
        <v>237</v>
      </c>
      <c r="BE215" s="194">
        <f>IF(N215="základní",J215,0)</f>
        <v>0</v>
      </c>
      <c r="BF215" s="194">
        <f>IF(N215="snížená",J215,0)</f>
        <v>0</v>
      </c>
      <c r="BG215" s="194">
        <f>IF(N215="zákl. přenesená",J215,0)</f>
        <v>0</v>
      </c>
      <c r="BH215" s="194">
        <f>IF(N215="sníž. přenesená",J215,0)</f>
        <v>0</v>
      </c>
      <c r="BI215" s="194">
        <f>IF(N215="nulová",J215,0)</f>
        <v>0</v>
      </c>
      <c r="BJ215" s="20" t="s">
        <v>88</v>
      </c>
      <c r="BK215" s="194">
        <f>ROUND(I215*H215,2)</f>
        <v>0</v>
      </c>
      <c r="BL215" s="20" t="s">
        <v>366</v>
      </c>
      <c r="BM215" s="193" t="s">
        <v>1751</v>
      </c>
    </row>
    <row r="216" spans="1:65" s="2" customFormat="1" ht="16.5" customHeight="1">
      <c r="A216" s="37"/>
      <c r="B216" s="38"/>
      <c r="C216" s="182" t="s">
        <v>1020</v>
      </c>
      <c r="D216" s="182" t="s">
        <v>239</v>
      </c>
      <c r="E216" s="183" t="s">
        <v>4755</v>
      </c>
      <c r="F216" s="184" t="s">
        <v>1753</v>
      </c>
      <c r="G216" s="185" t="s">
        <v>154</v>
      </c>
      <c r="H216" s="186">
        <v>0</v>
      </c>
      <c r="I216" s="187"/>
      <c r="J216" s="188">
        <f>ROUND(I216*H216,2)</f>
        <v>0</v>
      </c>
      <c r="K216" s="184" t="s">
        <v>19</v>
      </c>
      <c r="L216" s="42"/>
      <c r="M216" s="189" t="s">
        <v>19</v>
      </c>
      <c r="N216" s="190" t="s">
        <v>48</v>
      </c>
      <c r="O216" s="67"/>
      <c r="P216" s="191">
        <f>O216*H216</f>
        <v>0</v>
      </c>
      <c r="Q216" s="191">
        <v>0</v>
      </c>
      <c r="R216" s="191">
        <f>Q216*H216</f>
        <v>0</v>
      </c>
      <c r="S216" s="191">
        <v>0</v>
      </c>
      <c r="T216" s="192">
        <f>S216*H216</f>
        <v>0</v>
      </c>
      <c r="U216" s="37"/>
      <c r="V216" s="37"/>
      <c r="W216" s="37"/>
      <c r="X216" s="37"/>
      <c r="Y216" s="37"/>
      <c r="Z216" s="37"/>
      <c r="AA216" s="37"/>
      <c r="AB216" s="37"/>
      <c r="AC216" s="37"/>
      <c r="AD216" s="37"/>
      <c r="AE216" s="37"/>
      <c r="AR216" s="193" t="s">
        <v>366</v>
      </c>
      <c r="AT216" s="193" t="s">
        <v>239</v>
      </c>
      <c r="AU216" s="193" t="s">
        <v>92</v>
      </c>
      <c r="AY216" s="20" t="s">
        <v>237</v>
      </c>
      <c r="BE216" s="194">
        <f>IF(N216="základní",J216,0)</f>
        <v>0</v>
      </c>
      <c r="BF216" s="194">
        <f>IF(N216="snížená",J216,0)</f>
        <v>0</v>
      </c>
      <c r="BG216" s="194">
        <f>IF(N216="zákl. přenesená",J216,0)</f>
        <v>0</v>
      </c>
      <c r="BH216" s="194">
        <f>IF(N216="sníž. přenesená",J216,0)</f>
        <v>0</v>
      </c>
      <c r="BI216" s="194">
        <f>IF(N216="nulová",J216,0)</f>
        <v>0</v>
      </c>
      <c r="BJ216" s="20" t="s">
        <v>88</v>
      </c>
      <c r="BK216" s="194">
        <f>ROUND(I216*H216,2)</f>
        <v>0</v>
      </c>
      <c r="BL216" s="20" t="s">
        <v>366</v>
      </c>
      <c r="BM216" s="193" t="s">
        <v>1754</v>
      </c>
    </row>
    <row r="217" spans="1:65" s="2" customFormat="1" ht="16.5" customHeight="1">
      <c r="A217" s="37"/>
      <c r="B217" s="38"/>
      <c r="C217" s="182" t="s">
        <v>1024</v>
      </c>
      <c r="D217" s="182" t="s">
        <v>239</v>
      </c>
      <c r="E217" s="183" t="s">
        <v>4756</v>
      </c>
      <c r="F217" s="184" t="s">
        <v>1652</v>
      </c>
      <c r="G217" s="185" t="s">
        <v>290</v>
      </c>
      <c r="H217" s="186">
        <v>0</v>
      </c>
      <c r="I217" s="187"/>
      <c r="J217" s="188">
        <f>ROUND(I217*H217,2)</f>
        <v>0</v>
      </c>
      <c r="K217" s="184" t="s">
        <v>19</v>
      </c>
      <c r="L217" s="42"/>
      <c r="M217" s="189" t="s">
        <v>19</v>
      </c>
      <c r="N217" s="190" t="s">
        <v>48</v>
      </c>
      <c r="O217" s="67"/>
      <c r="P217" s="191">
        <f>O217*H217</f>
        <v>0</v>
      </c>
      <c r="Q217" s="191">
        <v>0</v>
      </c>
      <c r="R217" s="191">
        <f>Q217*H217</f>
        <v>0</v>
      </c>
      <c r="S217" s="191">
        <v>0</v>
      </c>
      <c r="T217" s="192">
        <f>S217*H217</f>
        <v>0</v>
      </c>
      <c r="U217" s="37"/>
      <c r="V217" s="37"/>
      <c r="W217" s="37"/>
      <c r="X217" s="37"/>
      <c r="Y217" s="37"/>
      <c r="Z217" s="37"/>
      <c r="AA217" s="37"/>
      <c r="AB217" s="37"/>
      <c r="AC217" s="37"/>
      <c r="AD217" s="37"/>
      <c r="AE217" s="37"/>
      <c r="AR217" s="193" t="s">
        <v>366</v>
      </c>
      <c r="AT217" s="193" t="s">
        <v>239</v>
      </c>
      <c r="AU217" s="193" t="s">
        <v>92</v>
      </c>
      <c r="AY217" s="20" t="s">
        <v>237</v>
      </c>
      <c r="BE217" s="194">
        <f>IF(N217="základní",J217,0)</f>
        <v>0</v>
      </c>
      <c r="BF217" s="194">
        <f>IF(N217="snížená",J217,0)</f>
        <v>0</v>
      </c>
      <c r="BG217" s="194">
        <f>IF(N217="zákl. přenesená",J217,0)</f>
        <v>0</v>
      </c>
      <c r="BH217" s="194">
        <f>IF(N217="sníž. přenesená",J217,0)</f>
        <v>0</v>
      </c>
      <c r="BI217" s="194">
        <f>IF(N217="nulová",J217,0)</f>
        <v>0</v>
      </c>
      <c r="BJ217" s="20" t="s">
        <v>88</v>
      </c>
      <c r="BK217" s="194">
        <f>ROUND(I217*H217,2)</f>
        <v>0</v>
      </c>
      <c r="BL217" s="20" t="s">
        <v>366</v>
      </c>
      <c r="BM217" s="193" t="s">
        <v>1756</v>
      </c>
    </row>
    <row r="218" spans="1:65" s="12" customFormat="1" ht="20.85" customHeight="1">
      <c r="B218" s="166"/>
      <c r="C218" s="167"/>
      <c r="D218" s="168" t="s">
        <v>75</v>
      </c>
      <c r="E218" s="180" t="s">
        <v>4757</v>
      </c>
      <c r="F218" s="180" t="s">
        <v>1758</v>
      </c>
      <c r="G218" s="167"/>
      <c r="H218" s="167"/>
      <c r="I218" s="170"/>
      <c r="J218" s="181">
        <f>BK218</f>
        <v>0</v>
      </c>
      <c r="K218" s="167"/>
      <c r="L218" s="172"/>
      <c r="M218" s="173"/>
      <c r="N218" s="174"/>
      <c r="O218" s="174"/>
      <c r="P218" s="175">
        <f>SUM(P219:P224)</f>
        <v>0</v>
      </c>
      <c r="Q218" s="174"/>
      <c r="R218" s="175">
        <f>SUM(R219:R224)</f>
        <v>0</v>
      </c>
      <c r="S218" s="174"/>
      <c r="T218" s="176">
        <f>SUM(T219:T224)</f>
        <v>0</v>
      </c>
      <c r="AR218" s="177" t="s">
        <v>88</v>
      </c>
      <c r="AT218" s="178" t="s">
        <v>75</v>
      </c>
      <c r="AU218" s="178" t="s">
        <v>88</v>
      </c>
      <c r="AY218" s="177" t="s">
        <v>237</v>
      </c>
      <c r="BK218" s="179">
        <f>SUM(BK219:BK224)</f>
        <v>0</v>
      </c>
    </row>
    <row r="219" spans="1:65" s="2" customFormat="1" ht="16.5" customHeight="1">
      <c r="A219" s="37"/>
      <c r="B219" s="38"/>
      <c r="C219" s="182" t="s">
        <v>1026</v>
      </c>
      <c r="D219" s="182" t="s">
        <v>239</v>
      </c>
      <c r="E219" s="183" t="s">
        <v>4758</v>
      </c>
      <c r="F219" s="184" t="s">
        <v>1760</v>
      </c>
      <c r="G219" s="185" t="s">
        <v>154</v>
      </c>
      <c r="H219" s="186">
        <v>0</v>
      </c>
      <c r="I219" s="187"/>
      <c r="J219" s="188">
        <f t="shared" ref="J219:J224" si="70">ROUND(I219*H219,2)</f>
        <v>0</v>
      </c>
      <c r="K219" s="184" t="s">
        <v>19</v>
      </c>
      <c r="L219" s="42"/>
      <c r="M219" s="189" t="s">
        <v>19</v>
      </c>
      <c r="N219" s="190" t="s">
        <v>48</v>
      </c>
      <c r="O219" s="67"/>
      <c r="P219" s="191">
        <f t="shared" ref="P219:P224" si="71">O219*H219</f>
        <v>0</v>
      </c>
      <c r="Q219" s="191">
        <v>0</v>
      </c>
      <c r="R219" s="191">
        <f t="shared" ref="R219:R224" si="72">Q219*H219</f>
        <v>0</v>
      </c>
      <c r="S219" s="191">
        <v>0</v>
      </c>
      <c r="T219" s="192">
        <f t="shared" ref="T219:T224" si="73">S219*H219</f>
        <v>0</v>
      </c>
      <c r="U219" s="37"/>
      <c r="V219" s="37"/>
      <c r="W219" s="37"/>
      <c r="X219" s="37"/>
      <c r="Y219" s="37"/>
      <c r="Z219" s="37"/>
      <c r="AA219" s="37"/>
      <c r="AB219" s="37"/>
      <c r="AC219" s="37"/>
      <c r="AD219" s="37"/>
      <c r="AE219" s="37"/>
      <c r="AR219" s="193" t="s">
        <v>366</v>
      </c>
      <c r="AT219" s="193" t="s">
        <v>239</v>
      </c>
      <c r="AU219" s="193" t="s">
        <v>92</v>
      </c>
      <c r="AY219" s="20" t="s">
        <v>237</v>
      </c>
      <c r="BE219" s="194">
        <f t="shared" ref="BE219:BE224" si="74">IF(N219="základní",J219,0)</f>
        <v>0</v>
      </c>
      <c r="BF219" s="194">
        <f t="shared" ref="BF219:BF224" si="75">IF(N219="snížená",J219,0)</f>
        <v>0</v>
      </c>
      <c r="BG219" s="194">
        <f t="shared" ref="BG219:BG224" si="76">IF(N219="zákl. přenesená",J219,0)</f>
        <v>0</v>
      </c>
      <c r="BH219" s="194">
        <f t="shared" ref="BH219:BH224" si="77">IF(N219="sníž. přenesená",J219,0)</f>
        <v>0</v>
      </c>
      <c r="BI219" s="194">
        <f t="shared" ref="BI219:BI224" si="78">IF(N219="nulová",J219,0)</f>
        <v>0</v>
      </c>
      <c r="BJ219" s="20" t="s">
        <v>88</v>
      </c>
      <c r="BK219" s="194">
        <f t="shared" ref="BK219:BK224" si="79">ROUND(I219*H219,2)</f>
        <v>0</v>
      </c>
      <c r="BL219" s="20" t="s">
        <v>366</v>
      </c>
      <c r="BM219" s="193" t="s">
        <v>1761</v>
      </c>
    </row>
    <row r="220" spans="1:65" s="2" customFormat="1" ht="16.5" customHeight="1">
      <c r="A220" s="37"/>
      <c r="B220" s="38"/>
      <c r="C220" s="182" t="s">
        <v>1030</v>
      </c>
      <c r="D220" s="182" t="s">
        <v>239</v>
      </c>
      <c r="E220" s="183" t="s">
        <v>4759</v>
      </c>
      <c r="F220" s="184" t="s">
        <v>1763</v>
      </c>
      <c r="G220" s="185" t="s">
        <v>154</v>
      </c>
      <c r="H220" s="186">
        <v>0</v>
      </c>
      <c r="I220" s="187"/>
      <c r="J220" s="188">
        <f t="shared" si="70"/>
        <v>0</v>
      </c>
      <c r="K220" s="184" t="s">
        <v>19</v>
      </c>
      <c r="L220" s="42"/>
      <c r="M220" s="189" t="s">
        <v>19</v>
      </c>
      <c r="N220" s="190" t="s">
        <v>48</v>
      </c>
      <c r="O220" s="67"/>
      <c r="P220" s="191">
        <f t="shared" si="71"/>
        <v>0</v>
      </c>
      <c r="Q220" s="191">
        <v>0</v>
      </c>
      <c r="R220" s="191">
        <f t="shared" si="72"/>
        <v>0</v>
      </c>
      <c r="S220" s="191">
        <v>0</v>
      </c>
      <c r="T220" s="192">
        <f t="shared" si="73"/>
        <v>0</v>
      </c>
      <c r="U220" s="37"/>
      <c r="V220" s="37"/>
      <c r="W220" s="37"/>
      <c r="X220" s="37"/>
      <c r="Y220" s="37"/>
      <c r="Z220" s="37"/>
      <c r="AA220" s="37"/>
      <c r="AB220" s="37"/>
      <c r="AC220" s="37"/>
      <c r="AD220" s="37"/>
      <c r="AE220" s="37"/>
      <c r="AR220" s="193" t="s">
        <v>366</v>
      </c>
      <c r="AT220" s="193" t="s">
        <v>239</v>
      </c>
      <c r="AU220" s="193" t="s">
        <v>92</v>
      </c>
      <c r="AY220" s="20" t="s">
        <v>237</v>
      </c>
      <c r="BE220" s="194">
        <f t="shared" si="74"/>
        <v>0</v>
      </c>
      <c r="BF220" s="194">
        <f t="shared" si="75"/>
        <v>0</v>
      </c>
      <c r="BG220" s="194">
        <f t="shared" si="76"/>
        <v>0</v>
      </c>
      <c r="BH220" s="194">
        <f t="shared" si="77"/>
        <v>0</v>
      </c>
      <c r="BI220" s="194">
        <f t="shared" si="78"/>
        <v>0</v>
      </c>
      <c r="BJ220" s="20" t="s">
        <v>88</v>
      </c>
      <c r="BK220" s="194">
        <f t="shared" si="79"/>
        <v>0</v>
      </c>
      <c r="BL220" s="20" t="s">
        <v>366</v>
      </c>
      <c r="BM220" s="193" t="s">
        <v>1764</v>
      </c>
    </row>
    <row r="221" spans="1:65" s="2" customFormat="1" ht="16.5" customHeight="1">
      <c r="A221" s="37"/>
      <c r="B221" s="38"/>
      <c r="C221" s="182" t="s">
        <v>1035</v>
      </c>
      <c r="D221" s="182" t="s">
        <v>239</v>
      </c>
      <c r="E221" s="183" t="s">
        <v>4760</v>
      </c>
      <c r="F221" s="184" t="s">
        <v>1766</v>
      </c>
      <c r="G221" s="185" t="s">
        <v>154</v>
      </c>
      <c r="H221" s="186">
        <v>0</v>
      </c>
      <c r="I221" s="187"/>
      <c r="J221" s="188">
        <f t="shared" si="70"/>
        <v>0</v>
      </c>
      <c r="K221" s="184" t="s">
        <v>19</v>
      </c>
      <c r="L221" s="42"/>
      <c r="M221" s="189" t="s">
        <v>19</v>
      </c>
      <c r="N221" s="190" t="s">
        <v>48</v>
      </c>
      <c r="O221" s="67"/>
      <c r="P221" s="191">
        <f t="shared" si="71"/>
        <v>0</v>
      </c>
      <c r="Q221" s="191">
        <v>0</v>
      </c>
      <c r="R221" s="191">
        <f t="shared" si="72"/>
        <v>0</v>
      </c>
      <c r="S221" s="191">
        <v>0</v>
      </c>
      <c r="T221" s="192">
        <f t="shared" si="73"/>
        <v>0</v>
      </c>
      <c r="U221" s="37"/>
      <c r="V221" s="37"/>
      <c r="W221" s="37"/>
      <c r="X221" s="37"/>
      <c r="Y221" s="37"/>
      <c r="Z221" s="37"/>
      <c r="AA221" s="37"/>
      <c r="AB221" s="37"/>
      <c r="AC221" s="37"/>
      <c r="AD221" s="37"/>
      <c r="AE221" s="37"/>
      <c r="AR221" s="193" t="s">
        <v>366</v>
      </c>
      <c r="AT221" s="193" t="s">
        <v>239</v>
      </c>
      <c r="AU221" s="193" t="s">
        <v>92</v>
      </c>
      <c r="AY221" s="20" t="s">
        <v>237</v>
      </c>
      <c r="BE221" s="194">
        <f t="shared" si="74"/>
        <v>0</v>
      </c>
      <c r="BF221" s="194">
        <f t="shared" si="75"/>
        <v>0</v>
      </c>
      <c r="BG221" s="194">
        <f t="shared" si="76"/>
        <v>0</v>
      </c>
      <c r="BH221" s="194">
        <f t="shared" si="77"/>
        <v>0</v>
      </c>
      <c r="BI221" s="194">
        <f t="shared" si="78"/>
        <v>0</v>
      </c>
      <c r="BJ221" s="20" t="s">
        <v>88</v>
      </c>
      <c r="BK221" s="194">
        <f t="shared" si="79"/>
        <v>0</v>
      </c>
      <c r="BL221" s="20" t="s">
        <v>366</v>
      </c>
      <c r="BM221" s="193" t="s">
        <v>1767</v>
      </c>
    </row>
    <row r="222" spans="1:65" s="2" customFormat="1" ht="16.5" customHeight="1">
      <c r="A222" s="37"/>
      <c r="B222" s="38"/>
      <c r="C222" s="182" t="s">
        <v>1039</v>
      </c>
      <c r="D222" s="182" t="s">
        <v>239</v>
      </c>
      <c r="E222" s="183" t="s">
        <v>4761</v>
      </c>
      <c r="F222" s="184" t="s">
        <v>1769</v>
      </c>
      <c r="G222" s="185" t="s">
        <v>290</v>
      </c>
      <c r="H222" s="186">
        <v>0</v>
      </c>
      <c r="I222" s="187"/>
      <c r="J222" s="188">
        <f t="shared" si="70"/>
        <v>0</v>
      </c>
      <c r="K222" s="184" t="s">
        <v>19</v>
      </c>
      <c r="L222" s="42"/>
      <c r="M222" s="189" t="s">
        <v>19</v>
      </c>
      <c r="N222" s="190" t="s">
        <v>48</v>
      </c>
      <c r="O222" s="67"/>
      <c r="P222" s="191">
        <f t="shared" si="71"/>
        <v>0</v>
      </c>
      <c r="Q222" s="191">
        <v>0</v>
      </c>
      <c r="R222" s="191">
        <f t="shared" si="72"/>
        <v>0</v>
      </c>
      <c r="S222" s="191">
        <v>0</v>
      </c>
      <c r="T222" s="192">
        <f t="shared" si="73"/>
        <v>0</v>
      </c>
      <c r="U222" s="37"/>
      <c r="V222" s="37"/>
      <c r="W222" s="37"/>
      <c r="X222" s="37"/>
      <c r="Y222" s="37"/>
      <c r="Z222" s="37"/>
      <c r="AA222" s="37"/>
      <c r="AB222" s="37"/>
      <c r="AC222" s="37"/>
      <c r="AD222" s="37"/>
      <c r="AE222" s="37"/>
      <c r="AR222" s="193" t="s">
        <v>366</v>
      </c>
      <c r="AT222" s="193" t="s">
        <v>239</v>
      </c>
      <c r="AU222" s="193" t="s">
        <v>92</v>
      </c>
      <c r="AY222" s="20" t="s">
        <v>237</v>
      </c>
      <c r="BE222" s="194">
        <f t="shared" si="74"/>
        <v>0</v>
      </c>
      <c r="BF222" s="194">
        <f t="shared" si="75"/>
        <v>0</v>
      </c>
      <c r="BG222" s="194">
        <f t="shared" si="76"/>
        <v>0</v>
      </c>
      <c r="BH222" s="194">
        <f t="shared" si="77"/>
        <v>0</v>
      </c>
      <c r="BI222" s="194">
        <f t="shared" si="78"/>
        <v>0</v>
      </c>
      <c r="BJ222" s="20" t="s">
        <v>88</v>
      </c>
      <c r="BK222" s="194">
        <f t="shared" si="79"/>
        <v>0</v>
      </c>
      <c r="BL222" s="20" t="s">
        <v>366</v>
      </c>
      <c r="BM222" s="193" t="s">
        <v>1770</v>
      </c>
    </row>
    <row r="223" spans="1:65" s="2" customFormat="1" ht="16.5" customHeight="1">
      <c r="A223" s="37"/>
      <c r="B223" s="38"/>
      <c r="C223" s="182" t="s">
        <v>1044</v>
      </c>
      <c r="D223" s="182" t="s">
        <v>239</v>
      </c>
      <c r="E223" s="183" t="s">
        <v>4762</v>
      </c>
      <c r="F223" s="184" t="s">
        <v>1772</v>
      </c>
      <c r="G223" s="185" t="s">
        <v>290</v>
      </c>
      <c r="H223" s="186">
        <v>0</v>
      </c>
      <c r="I223" s="187"/>
      <c r="J223" s="188">
        <f t="shared" si="70"/>
        <v>0</v>
      </c>
      <c r="K223" s="184" t="s">
        <v>19</v>
      </c>
      <c r="L223" s="42"/>
      <c r="M223" s="189" t="s">
        <v>19</v>
      </c>
      <c r="N223" s="190" t="s">
        <v>48</v>
      </c>
      <c r="O223" s="67"/>
      <c r="P223" s="191">
        <f t="shared" si="71"/>
        <v>0</v>
      </c>
      <c r="Q223" s="191">
        <v>0</v>
      </c>
      <c r="R223" s="191">
        <f t="shared" si="72"/>
        <v>0</v>
      </c>
      <c r="S223" s="191">
        <v>0</v>
      </c>
      <c r="T223" s="192">
        <f t="shared" si="73"/>
        <v>0</v>
      </c>
      <c r="U223" s="37"/>
      <c r="V223" s="37"/>
      <c r="W223" s="37"/>
      <c r="X223" s="37"/>
      <c r="Y223" s="37"/>
      <c r="Z223" s="37"/>
      <c r="AA223" s="37"/>
      <c r="AB223" s="37"/>
      <c r="AC223" s="37"/>
      <c r="AD223" s="37"/>
      <c r="AE223" s="37"/>
      <c r="AR223" s="193" t="s">
        <v>366</v>
      </c>
      <c r="AT223" s="193" t="s">
        <v>239</v>
      </c>
      <c r="AU223" s="193" t="s">
        <v>92</v>
      </c>
      <c r="AY223" s="20" t="s">
        <v>237</v>
      </c>
      <c r="BE223" s="194">
        <f t="shared" si="74"/>
        <v>0</v>
      </c>
      <c r="BF223" s="194">
        <f t="shared" si="75"/>
        <v>0</v>
      </c>
      <c r="BG223" s="194">
        <f t="shared" si="76"/>
        <v>0</v>
      </c>
      <c r="BH223" s="194">
        <f t="shared" si="77"/>
        <v>0</v>
      </c>
      <c r="BI223" s="194">
        <f t="shared" si="78"/>
        <v>0</v>
      </c>
      <c r="BJ223" s="20" t="s">
        <v>88</v>
      </c>
      <c r="BK223" s="194">
        <f t="shared" si="79"/>
        <v>0</v>
      </c>
      <c r="BL223" s="20" t="s">
        <v>366</v>
      </c>
      <c r="BM223" s="193" t="s">
        <v>1773</v>
      </c>
    </row>
    <row r="224" spans="1:65" s="2" customFormat="1" ht="16.5" customHeight="1">
      <c r="A224" s="37"/>
      <c r="B224" s="38"/>
      <c r="C224" s="182" t="s">
        <v>1048</v>
      </c>
      <c r="D224" s="182" t="s">
        <v>239</v>
      </c>
      <c r="E224" s="183" t="s">
        <v>4763</v>
      </c>
      <c r="F224" s="184" t="s">
        <v>1652</v>
      </c>
      <c r="G224" s="185" t="s">
        <v>290</v>
      </c>
      <c r="H224" s="186">
        <v>0</v>
      </c>
      <c r="I224" s="187"/>
      <c r="J224" s="188">
        <f t="shared" si="70"/>
        <v>0</v>
      </c>
      <c r="K224" s="184" t="s">
        <v>19</v>
      </c>
      <c r="L224" s="42"/>
      <c r="M224" s="189" t="s">
        <v>19</v>
      </c>
      <c r="N224" s="190" t="s">
        <v>48</v>
      </c>
      <c r="O224" s="67"/>
      <c r="P224" s="191">
        <f t="shared" si="71"/>
        <v>0</v>
      </c>
      <c r="Q224" s="191">
        <v>0</v>
      </c>
      <c r="R224" s="191">
        <f t="shared" si="72"/>
        <v>0</v>
      </c>
      <c r="S224" s="191">
        <v>0</v>
      </c>
      <c r="T224" s="192">
        <f t="shared" si="73"/>
        <v>0</v>
      </c>
      <c r="U224" s="37"/>
      <c r="V224" s="37"/>
      <c r="W224" s="37"/>
      <c r="X224" s="37"/>
      <c r="Y224" s="37"/>
      <c r="Z224" s="37"/>
      <c r="AA224" s="37"/>
      <c r="AB224" s="37"/>
      <c r="AC224" s="37"/>
      <c r="AD224" s="37"/>
      <c r="AE224" s="37"/>
      <c r="AR224" s="193" t="s">
        <v>366</v>
      </c>
      <c r="AT224" s="193" t="s">
        <v>239</v>
      </c>
      <c r="AU224" s="193" t="s">
        <v>92</v>
      </c>
      <c r="AY224" s="20" t="s">
        <v>237</v>
      </c>
      <c r="BE224" s="194">
        <f t="shared" si="74"/>
        <v>0</v>
      </c>
      <c r="BF224" s="194">
        <f t="shared" si="75"/>
        <v>0</v>
      </c>
      <c r="BG224" s="194">
        <f t="shared" si="76"/>
        <v>0</v>
      </c>
      <c r="BH224" s="194">
        <f t="shared" si="77"/>
        <v>0</v>
      </c>
      <c r="BI224" s="194">
        <f t="shared" si="78"/>
        <v>0</v>
      </c>
      <c r="BJ224" s="20" t="s">
        <v>88</v>
      </c>
      <c r="BK224" s="194">
        <f t="shared" si="79"/>
        <v>0</v>
      </c>
      <c r="BL224" s="20" t="s">
        <v>366</v>
      </c>
      <c r="BM224" s="193" t="s">
        <v>1775</v>
      </c>
    </row>
    <row r="225" spans="1:65" s="12" customFormat="1" ht="20.85" customHeight="1">
      <c r="B225" s="166"/>
      <c r="C225" s="167"/>
      <c r="D225" s="168" t="s">
        <v>75</v>
      </c>
      <c r="E225" s="180" t="s">
        <v>4764</v>
      </c>
      <c r="F225" s="180" t="s">
        <v>1704</v>
      </c>
      <c r="G225" s="167"/>
      <c r="H225" s="167"/>
      <c r="I225" s="170"/>
      <c r="J225" s="181">
        <f>BK225</f>
        <v>0</v>
      </c>
      <c r="K225" s="167"/>
      <c r="L225" s="172"/>
      <c r="M225" s="173"/>
      <c r="N225" s="174"/>
      <c r="O225" s="174"/>
      <c r="P225" s="175">
        <f>SUM(P226:P231)</f>
        <v>0</v>
      </c>
      <c r="Q225" s="174"/>
      <c r="R225" s="175">
        <f>SUM(R226:R231)</f>
        <v>0</v>
      </c>
      <c r="S225" s="174"/>
      <c r="T225" s="176">
        <f>SUM(T226:T231)</f>
        <v>0</v>
      </c>
      <c r="AR225" s="177" t="s">
        <v>88</v>
      </c>
      <c r="AT225" s="178" t="s">
        <v>75</v>
      </c>
      <c r="AU225" s="178" t="s">
        <v>88</v>
      </c>
      <c r="AY225" s="177" t="s">
        <v>237</v>
      </c>
      <c r="BK225" s="179">
        <f>SUM(BK226:BK231)</f>
        <v>0</v>
      </c>
    </row>
    <row r="226" spans="1:65" s="2" customFormat="1" ht="16.5" customHeight="1">
      <c r="A226" s="37"/>
      <c r="B226" s="38"/>
      <c r="C226" s="182" t="s">
        <v>1053</v>
      </c>
      <c r="D226" s="182" t="s">
        <v>239</v>
      </c>
      <c r="E226" s="183" t="s">
        <v>4765</v>
      </c>
      <c r="F226" s="184" t="s">
        <v>1778</v>
      </c>
      <c r="G226" s="185" t="s">
        <v>290</v>
      </c>
      <c r="H226" s="186">
        <v>0</v>
      </c>
      <c r="I226" s="187"/>
      <c r="J226" s="188">
        <f t="shared" ref="J226:J231" si="80">ROUND(I226*H226,2)</f>
        <v>0</v>
      </c>
      <c r="K226" s="184" t="s">
        <v>19</v>
      </c>
      <c r="L226" s="42"/>
      <c r="M226" s="189" t="s">
        <v>19</v>
      </c>
      <c r="N226" s="190" t="s">
        <v>48</v>
      </c>
      <c r="O226" s="67"/>
      <c r="P226" s="191">
        <f t="shared" ref="P226:P231" si="81">O226*H226</f>
        <v>0</v>
      </c>
      <c r="Q226" s="191">
        <v>0</v>
      </c>
      <c r="R226" s="191">
        <f t="shared" ref="R226:R231" si="82">Q226*H226</f>
        <v>0</v>
      </c>
      <c r="S226" s="191">
        <v>0</v>
      </c>
      <c r="T226" s="192">
        <f t="shared" ref="T226:T231" si="83">S226*H226</f>
        <v>0</v>
      </c>
      <c r="U226" s="37"/>
      <c r="V226" s="37"/>
      <c r="W226" s="37"/>
      <c r="X226" s="37"/>
      <c r="Y226" s="37"/>
      <c r="Z226" s="37"/>
      <c r="AA226" s="37"/>
      <c r="AB226" s="37"/>
      <c r="AC226" s="37"/>
      <c r="AD226" s="37"/>
      <c r="AE226" s="37"/>
      <c r="AR226" s="193" t="s">
        <v>366</v>
      </c>
      <c r="AT226" s="193" t="s">
        <v>239</v>
      </c>
      <c r="AU226" s="193" t="s">
        <v>92</v>
      </c>
      <c r="AY226" s="20" t="s">
        <v>237</v>
      </c>
      <c r="BE226" s="194">
        <f t="shared" ref="BE226:BE231" si="84">IF(N226="základní",J226,0)</f>
        <v>0</v>
      </c>
      <c r="BF226" s="194">
        <f t="shared" ref="BF226:BF231" si="85">IF(N226="snížená",J226,0)</f>
        <v>0</v>
      </c>
      <c r="BG226" s="194">
        <f t="shared" ref="BG226:BG231" si="86">IF(N226="zákl. přenesená",J226,0)</f>
        <v>0</v>
      </c>
      <c r="BH226" s="194">
        <f t="shared" ref="BH226:BH231" si="87">IF(N226="sníž. přenesená",J226,0)</f>
        <v>0</v>
      </c>
      <c r="BI226" s="194">
        <f t="shared" ref="BI226:BI231" si="88">IF(N226="nulová",J226,0)</f>
        <v>0</v>
      </c>
      <c r="BJ226" s="20" t="s">
        <v>88</v>
      </c>
      <c r="BK226" s="194">
        <f t="shared" ref="BK226:BK231" si="89">ROUND(I226*H226,2)</f>
        <v>0</v>
      </c>
      <c r="BL226" s="20" t="s">
        <v>366</v>
      </c>
      <c r="BM226" s="193" t="s">
        <v>1779</v>
      </c>
    </row>
    <row r="227" spans="1:65" s="2" customFormat="1" ht="16.5" customHeight="1">
      <c r="A227" s="37"/>
      <c r="B227" s="38"/>
      <c r="C227" s="182" t="s">
        <v>1055</v>
      </c>
      <c r="D227" s="182" t="s">
        <v>239</v>
      </c>
      <c r="E227" s="183" t="s">
        <v>4766</v>
      </c>
      <c r="F227" s="184" t="s">
        <v>1658</v>
      </c>
      <c r="G227" s="185" t="s">
        <v>1591</v>
      </c>
      <c r="H227" s="186">
        <v>0</v>
      </c>
      <c r="I227" s="187"/>
      <c r="J227" s="188">
        <f t="shared" si="80"/>
        <v>0</v>
      </c>
      <c r="K227" s="184" t="s">
        <v>19</v>
      </c>
      <c r="L227" s="42"/>
      <c r="M227" s="189" t="s">
        <v>19</v>
      </c>
      <c r="N227" s="190" t="s">
        <v>48</v>
      </c>
      <c r="O227" s="67"/>
      <c r="P227" s="191">
        <f t="shared" si="81"/>
        <v>0</v>
      </c>
      <c r="Q227" s="191">
        <v>0</v>
      </c>
      <c r="R227" s="191">
        <f t="shared" si="82"/>
        <v>0</v>
      </c>
      <c r="S227" s="191">
        <v>0</v>
      </c>
      <c r="T227" s="192">
        <f t="shared" si="83"/>
        <v>0</v>
      </c>
      <c r="U227" s="37"/>
      <c r="V227" s="37"/>
      <c r="W227" s="37"/>
      <c r="X227" s="37"/>
      <c r="Y227" s="37"/>
      <c r="Z227" s="37"/>
      <c r="AA227" s="37"/>
      <c r="AB227" s="37"/>
      <c r="AC227" s="37"/>
      <c r="AD227" s="37"/>
      <c r="AE227" s="37"/>
      <c r="AR227" s="193" t="s">
        <v>366</v>
      </c>
      <c r="AT227" s="193" t="s">
        <v>239</v>
      </c>
      <c r="AU227" s="193" t="s">
        <v>92</v>
      </c>
      <c r="AY227" s="20" t="s">
        <v>237</v>
      </c>
      <c r="BE227" s="194">
        <f t="shared" si="84"/>
        <v>0</v>
      </c>
      <c r="BF227" s="194">
        <f t="shared" si="85"/>
        <v>0</v>
      </c>
      <c r="BG227" s="194">
        <f t="shared" si="86"/>
        <v>0</v>
      </c>
      <c r="BH227" s="194">
        <f t="shared" si="87"/>
        <v>0</v>
      </c>
      <c r="BI227" s="194">
        <f t="shared" si="88"/>
        <v>0</v>
      </c>
      <c r="BJ227" s="20" t="s">
        <v>88</v>
      </c>
      <c r="BK227" s="194">
        <f t="shared" si="89"/>
        <v>0</v>
      </c>
      <c r="BL227" s="20" t="s">
        <v>366</v>
      </c>
      <c r="BM227" s="193" t="s">
        <v>1781</v>
      </c>
    </row>
    <row r="228" spans="1:65" s="2" customFormat="1" ht="16.5" customHeight="1">
      <c r="A228" s="37"/>
      <c r="B228" s="38"/>
      <c r="C228" s="182" t="s">
        <v>1060</v>
      </c>
      <c r="D228" s="182" t="s">
        <v>239</v>
      </c>
      <c r="E228" s="183" t="s">
        <v>4767</v>
      </c>
      <c r="F228" s="184" t="s">
        <v>1783</v>
      </c>
      <c r="G228" s="185" t="s">
        <v>1591</v>
      </c>
      <c r="H228" s="186">
        <v>0</v>
      </c>
      <c r="I228" s="187"/>
      <c r="J228" s="188">
        <f t="shared" si="80"/>
        <v>0</v>
      </c>
      <c r="K228" s="184" t="s">
        <v>19</v>
      </c>
      <c r="L228" s="42"/>
      <c r="M228" s="189" t="s">
        <v>19</v>
      </c>
      <c r="N228" s="190" t="s">
        <v>48</v>
      </c>
      <c r="O228" s="67"/>
      <c r="P228" s="191">
        <f t="shared" si="81"/>
        <v>0</v>
      </c>
      <c r="Q228" s="191">
        <v>0</v>
      </c>
      <c r="R228" s="191">
        <f t="shared" si="82"/>
        <v>0</v>
      </c>
      <c r="S228" s="191">
        <v>0</v>
      </c>
      <c r="T228" s="192">
        <f t="shared" si="83"/>
        <v>0</v>
      </c>
      <c r="U228" s="37"/>
      <c r="V228" s="37"/>
      <c r="W228" s="37"/>
      <c r="X228" s="37"/>
      <c r="Y228" s="37"/>
      <c r="Z228" s="37"/>
      <c r="AA228" s="37"/>
      <c r="AB228" s="37"/>
      <c r="AC228" s="37"/>
      <c r="AD228" s="37"/>
      <c r="AE228" s="37"/>
      <c r="AR228" s="193" t="s">
        <v>366</v>
      </c>
      <c r="AT228" s="193" t="s">
        <v>239</v>
      </c>
      <c r="AU228" s="193" t="s">
        <v>92</v>
      </c>
      <c r="AY228" s="20" t="s">
        <v>237</v>
      </c>
      <c r="BE228" s="194">
        <f t="shared" si="84"/>
        <v>0</v>
      </c>
      <c r="BF228" s="194">
        <f t="shared" si="85"/>
        <v>0</v>
      </c>
      <c r="BG228" s="194">
        <f t="shared" si="86"/>
        <v>0</v>
      </c>
      <c r="BH228" s="194">
        <f t="shared" si="87"/>
        <v>0</v>
      </c>
      <c r="BI228" s="194">
        <f t="shared" si="88"/>
        <v>0</v>
      </c>
      <c r="BJ228" s="20" t="s">
        <v>88</v>
      </c>
      <c r="BK228" s="194">
        <f t="shared" si="89"/>
        <v>0</v>
      </c>
      <c r="BL228" s="20" t="s">
        <v>366</v>
      </c>
      <c r="BM228" s="193" t="s">
        <v>1784</v>
      </c>
    </row>
    <row r="229" spans="1:65" s="2" customFormat="1" ht="16.5" customHeight="1">
      <c r="A229" s="37"/>
      <c r="B229" s="38"/>
      <c r="C229" s="182" t="s">
        <v>1064</v>
      </c>
      <c r="D229" s="182" t="s">
        <v>239</v>
      </c>
      <c r="E229" s="183" t="s">
        <v>4768</v>
      </c>
      <c r="F229" s="184" t="s">
        <v>1786</v>
      </c>
      <c r="G229" s="185" t="s">
        <v>1591</v>
      </c>
      <c r="H229" s="186">
        <v>0</v>
      </c>
      <c r="I229" s="187"/>
      <c r="J229" s="188">
        <f t="shared" si="80"/>
        <v>0</v>
      </c>
      <c r="K229" s="184" t="s">
        <v>19</v>
      </c>
      <c r="L229" s="42"/>
      <c r="M229" s="189" t="s">
        <v>19</v>
      </c>
      <c r="N229" s="190" t="s">
        <v>48</v>
      </c>
      <c r="O229" s="67"/>
      <c r="P229" s="191">
        <f t="shared" si="81"/>
        <v>0</v>
      </c>
      <c r="Q229" s="191">
        <v>0</v>
      </c>
      <c r="R229" s="191">
        <f t="shared" si="82"/>
        <v>0</v>
      </c>
      <c r="S229" s="191">
        <v>0</v>
      </c>
      <c r="T229" s="192">
        <f t="shared" si="83"/>
        <v>0</v>
      </c>
      <c r="U229" s="37"/>
      <c r="V229" s="37"/>
      <c r="W229" s="37"/>
      <c r="X229" s="37"/>
      <c r="Y229" s="37"/>
      <c r="Z229" s="37"/>
      <c r="AA229" s="37"/>
      <c r="AB229" s="37"/>
      <c r="AC229" s="37"/>
      <c r="AD229" s="37"/>
      <c r="AE229" s="37"/>
      <c r="AR229" s="193" t="s">
        <v>366</v>
      </c>
      <c r="AT229" s="193" t="s">
        <v>239</v>
      </c>
      <c r="AU229" s="193" t="s">
        <v>92</v>
      </c>
      <c r="AY229" s="20" t="s">
        <v>237</v>
      </c>
      <c r="BE229" s="194">
        <f t="shared" si="84"/>
        <v>0</v>
      </c>
      <c r="BF229" s="194">
        <f t="shared" si="85"/>
        <v>0</v>
      </c>
      <c r="BG229" s="194">
        <f t="shared" si="86"/>
        <v>0</v>
      </c>
      <c r="BH229" s="194">
        <f t="shared" si="87"/>
        <v>0</v>
      </c>
      <c r="BI229" s="194">
        <f t="shared" si="88"/>
        <v>0</v>
      </c>
      <c r="BJ229" s="20" t="s">
        <v>88</v>
      </c>
      <c r="BK229" s="194">
        <f t="shared" si="89"/>
        <v>0</v>
      </c>
      <c r="BL229" s="20" t="s">
        <v>366</v>
      </c>
      <c r="BM229" s="193" t="s">
        <v>1787</v>
      </c>
    </row>
    <row r="230" spans="1:65" s="2" customFormat="1" ht="16.5" customHeight="1">
      <c r="A230" s="37"/>
      <c r="B230" s="38"/>
      <c r="C230" s="182" t="s">
        <v>1073</v>
      </c>
      <c r="D230" s="182" t="s">
        <v>239</v>
      </c>
      <c r="E230" s="183" t="s">
        <v>4769</v>
      </c>
      <c r="F230" s="184" t="s">
        <v>1789</v>
      </c>
      <c r="G230" s="185" t="s">
        <v>1591</v>
      </c>
      <c r="H230" s="186">
        <v>0</v>
      </c>
      <c r="I230" s="187"/>
      <c r="J230" s="188">
        <f t="shared" si="80"/>
        <v>0</v>
      </c>
      <c r="K230" s="184" t="s">
        <v>19</v>
      </c>
      <c r="L230" s="42"/>
      <c r="M230" s="189" t="s">
        <v>19</v>
      </c>
      <c r="N230" s="190" t="s">
        <v>48</v>
      </c>
      <c r="O230" s="67"/>
      <c r="P230" s="191">
        <f t="shared" si="81"/>
        <v>0</v>
      </c>
      <c r="Q230" s="191">
        <v>0</v>
      </c>
      <c r="R230" s="191">
        <f t="shared" si="82"/>
        <v>0</v>
      </c>
      <c r="S230" s="191">
        <v>0</v>
      </c>
      <c r="T230" s="192">
        <f t="shared" si="83"/>
        <v>0</v>
      </c>
      <c r="U230" s="37"/>
      <c r="V230" s="37"/>
      <c r="W230" s="37"/>
      <c r="X230" s="37"/>
      <c r="Y230" s="37"/>
      <c r="Z230" s="37"/>
      <c r="AA230" s="37"/>
      <c r="AB230" s="37"/>
      <c r="AC230" s="37"/>
      <c r="AD230" s="37"/>
      <c r="AE230" s="37"/>
      <c r="AR230" s="193" t="s">
        <v>366</v>
      </c>
      <c r="AT230" s="193" t="s">
        <v>239</v>
      </c>
      <c r="AU230" s="193" t="s">
        <v>92</v>
      </c>
      <c r="AY230" s="20" t="s">
        <v>237</v>
      </c>
      <c r="BE230" s="194">
        <f t="shared" si="84"/>
        <v>0</v>
      </c>
      <c r="BF230" s="194">
        <f t="shared" si="85"/>
        <v>0</v>
      </c>
      <c r="BG230" s="194">
        <f t="shared" si="86"/>
        <v>0</v>
      </c>
      <c r="BH230" s="194">
        <f t="shared" si="87"/>
        <v>0</v>
      </c>
      <c r="BI230" s="194">
        <f t="shared" si="88"/>
        <v>0</v>
      </c>
      <c r="BJ230" s="20" t="s">
        <v>88</v>
      </c>
      <c r="BK230" s="194">
        <f t="shared" si="89"/>
        <v>0</v>
      </c>
      <c r="BL230" s="20" t="s">
        <v>366</v>
      </c>
      <c r="BM230" s="193" t="s">
        <v>1790</v>
      </c>
    </row>
    <row r="231" spans="1:65" s="2" customFormat="1" ht="21.75" customHeight="1">
      <c r="A231" s="37"/>
      <c r="B231" s="38"/>
      <c r="C231" s="182" t="s">
        <v>1077</v>
      </c>
      <c r="D231" s="182" t="s">
        <v>239</v>
      </c>
      <c r="E231" s="183" t="s">
        <v>4770</v>
      </c>
      <c r="F231" s="184" t="s">
        <v>1792</v>
      </c>
      <c r="G231" s="185" t="s">
        <v>1591</v>
      </c>
      <c r="H231" s="186">
        <v>0</v>
      </c>
      <c r="I231" s="187"/>
      <c r="J231" s="188">
        <f t="shared" si="80"/>
        <v>0</v>
      </c>
      <c r="K231" s="184" t="s">
        <v>19</v>
      </c>
      <c r="L231" s="42"/>
      <c r="M231" s="259" t="s">
        <v>19</v>
      </c>
      <c r="N231" s="260" t="s">
        <v>48</v>
      </c>
      <c r="O231" s="257"/>
      <c r="P231" s="261">
        <f t="shared" si="81"/>
        <v>0</v>
      </c>
      <c r="Q231" s="261">
        <v>0</v>
      </c>
      <c r="R231" s="261">
        <f t="shared" si="82"/>
        <v>0</v>
      </c>
      <c r="S231" s="261">
        <v>0</v>
      </c>
      <c r="T231" s="262">
        <f t="shared" si="83"/>
        <v>0</v>
      </c>
      <c r="U231" s="37"/>
      <c r="V231" s="37"/>
      <c r="W231" s="37"/>
      <c r="X231" s="37"/>
      <c r="Y231" s="37"/>
      <c r="Z231" s="37"/>
      <c r="AA231" s="37"/>
      <c r="AB231" s="37"/>
      <c r="AC231" s="37"/>
      <c r="AD231" s="37"/>
      <c r="AE231" s="37"/>
      <c r="AR231" s="193" t="s">
        <v>366</v>
      </c>
      <c r="AT231" s="193" t="s">
        <v>239</v>
      </c>
      <c r="AU231" s="193" t="s">
        <v>92</v>
      </c>
      <c r="AY231" s="20" t="s">
        <v>237</v>
      </c>
      <c r="BE231" s="194">
        <f t="shared" si="84"/>
        <v>0</v>
      </c>
      <c r="BF231" s="194">
        <f t="shared" si="85"/>
        <v>0</v>
      </c>
      <c r="BG231" s="194">
        <f t="shared" si="86"/>
        <v>0</v>
      </c>
      <c r="BH231" s="194">
        <f t="shared" si="87"/>
        <v>0</v>
      </c>
      <c r="BI231" s="194">
        <f t="shared" si="88"/>
        <v>0</v>
      </c>
      <c r="BJ231" s="20" t="s">
        <v>88</v>
      </c>
      <c r="BK231" s="194">
        <f t="shared" si="89"/>
        <v>0</v>
      </c>
      <c r="BL231" s="20" t="s">
        <v>366</v>
      </c>
      <c r="BM231" s="193" t="s">
        <v>1793</v>
      </c>
    </row>
    <row r="232" spans="1:65" s="2" customFormat="1" ht="6.9" customHeight="1">
      <c r="A232" s="37"/>
      <c r="B232" s="50"/>
      <c r="C232" s="51"/>
      <c r="D232" s="51"/>
      <c r="E232" s="51"/>
      <c r="F232" s="51"/>
      <c r="G232" s="51"/>
      <c r="H232" s="51"/>
      <c r="I232" s="51"/>
      <c r="J232" s="51"/>
      <c r="K232" s="51"/>
      <c r="L232" s="42"/>
      <c r="M232" s="37"/>
      <c r="O232" s="37"/>
      <c r="P232" s="37"/>
      <c r="Q232" s="37"/>
      <c r="R232" s="37"/>
      <c r="S232" s="37"/>
      <c r="T232" s="37"/>
      <c r="U232" s="37"/>
      <c r="V232" s="37"/>
      <c r="W232" s="37"/>
      <c r="X232" s="37"/>
      <c r="Y232" s="37"/>
      <c r="Z232" s="37"/>
      <c r="AA232" s="37"/>
      <c r="AB232" s="37"/>
      <c r="AC232" s="37"/>
      <c r="AD232" s="37"/>
      <c r="AE232" s="37"/>
    </row>
  </sheetData>
  <sheetProtection algorithmName="SHA-512" hashValue="qV51Vnn7Sz4SPyqs1xzYp0M0tgvo2lTG1pYXjEiSesCnEucZJMpVSf3jAk6+1ED1mxiE0Yhv41QK7KjQCXe9Ig==" saltValue="tEi+4KOyHuo1I7wgEPzgsg==" spinCount="100000" sheet="1" objects="1" scenarios="1" formatColumns="0" formatRows="0" autoFilter="0"/>
  <autoFilter ref="C104:K231" xr:uid="{00000000-0009-0000-0000-000009000000}"/>
  <mergeCells count="15">
    <mergeCell ref="E91:H91"/>
    <mergeCell ref="E95:H95"/>
    <mergeCell ref="E93:H93"/>
    <mergeCell ref="E97:H97"/>
    <mergeCell ref="L2:V2"/>
    <mergeCell ref="E31:H31"/>
    <mergeCell ref="E52:H52"/>
    <mergeCell ref="E56:H56"/>
    <mergeCell ref="E54:H54"/>
    <mergeCell ref="E58:H58"/>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BM230"/>
  <sheetViews>
    <sheetView showGridLines="0" topLeftCell="A126"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116</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2434</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4771</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ROUND(J99,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ROUND((SUM(BE99:BE229)),  2)</f>
        <v>0</v>
      </c>
      <c r="G37" s="37"/>
      <c r="H37" s="37"/>
      <c r="I37" s="128">
        <v>0.21</v>
      </c>
      <c r="J37" s="127">
        <f>ROUND(((SUM(BE99:BE229))*I37),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ROUND((SUM(BF99:BF229)),  2)</f>
        <v>0</v>
      </c>
      <c r="G38" s="37"/>
      <c r="H38" s="37"/>
      <c r="I38" s="128">
        <v>0.12</v>
      </c>
      <c r="J38" s="127">
        <f>ROUND(((SUM(BF99:BF229))*I38),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ROUND((SUM(BG99:BG229)),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ROUND((SUM(BH99:BH229)),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ROUND((SUM(BI99:BI229)),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2434</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05 - Vytápění</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J99</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196</v>
      </c>
      <c r="E68" s="147"/>
      <c r="F68" s="147"/>
      <c r="G68" s="147"/>
      <c r="H68" s="147"/>
      <c r="I68" s="147"/>
      <c r="J68" s="148">
        <f>J100</f>
        <v>0</v>
      </c>
      <c r="K68" s="145"/>
      <c r="L68" s="149"/>
    </row>
    <row r="69" spans="1:47" s="10" customFormat="1" ht="19.95" customHeight="1">
      <c r="B69" s="150"/>
      <c r="C69" s="99"/>
      <c r="D69" s="151" t="s">
        <v>204</v>
      </c>
      <c r="E69" s="152"/>
      <c r="F69" s="152"/>
      <c r="G69" s="152"/>
      <c r="H69" s="152"/>
      <c r="I69" s="152"/>
      <c r="J69" s="153">
        <f>J101</f>
        <v>0</v>
      </c>
      <c r="K69" s="99"/>
      <c r="L69" s="154"/>
    </row>
    <row r="70" spans="1:47" s="9" customFormat="1" ht="24.9" customHeight="1">
      <c r="B70" s="144"/>
      <c r="C70" s="145"/>
      <c r="D70" s="146" t="s">
        <v>206</v>
      </c>
      <c r="E70" s="147"/>
      <c r="F70" s="147"/>
      <c r="G70" s="147"/>
      <c r="H70" s="147"/>
      <c r="I70" s="147"/>
      <c r="J70" s="148">
        <f>J110</f>
        <v>0</v>
      </c>
      <c r="K70" s="145"/>
      <c r="L70" s="149"/>
    </row>
    <row r="71" spans="1:47" s="10" customFormat="1" ht="19.95" customHeight="1">
      <c r="B71" s="150"/>
      <c r="C71" s="99"/>
      <c r="D71" s="151" t="s">
        <v>207</v>
      </c>
      <c r="E71" s="152"/>
      <c r="F71" s="152"/>
      <c r="G71" s="152"/>
      <c r="H71" s="152"/>
      <c r="I71" s="152"/>
      <c r="J71" s="153">
        <f>J111</f>
        <v>0</v>
      </c>
      <c r="K71" s="99"/>
      <c r="L71" s="154"/>
    </row>
    <row r="72" spans="1:47" s="10" customFormat="1" ht="19.95" customHeight="1">
      <c r="B72" s="150"/>
      <c r="C72" s="99"/>
      <c r="D72" s="151" t="s">
        <v>210</v>
      </c>
      <c r="E72" s="152"/>
      <c r="F72" s="152"/>
      <c r="G72" s="152"/>
      <c r="H72" s="152"/>
      <c r="I72" s="152"/>
      <c r="J72" s="153">
        <f>J121</f>
        <v>0</v>
      </c>
      <c r="K72" s="99"/>
      <c r="L72" s="154"/>
    </row>
    <row r="73" spans="1:47" s="10" customFormat="1" ht="19.95" customHeight="1">
      <c r="B73" s="150"/>
      <c r="C73" s="99"/>
      <c r="D73" s="151" t="s">
        <v>1795</v>
      </c>
      <c r="E73" s="152"/>
      <c r="F73" s="152"/>
      <c r="G73" s="152"/>
      <c r="H73" s="152"/>
      <c r="I73" s="152"/>
      <c r="J73" s="153">
        <f>J142</f>
        <v>0</v>
      </c>
      <c r="K73" s="99"/>
      <c r="L73" s="154"/>
    </row>
    <row r="74" spans="1:47" s="10" customFormat="1" ht="19.95" customHeight="1">
      <c r="B74" s="150"/>
      <c r="C74" s="99"/>
      <c r="D74" s="151" t="s">
        <v>211</v>
      </c>
      <c r="E74" s="152"/>
      <c r="F74" s="152"/>
      <c r="G74" s="152"/>
      <c r="H74" s="152"/>
      <c r="I74" s="152"/>
      <c r="J74" s="153">
        <f>J178</f>
        <v>0</v>
      </c>
      <c r="K74" s="99"/>
      <c r="L74" s="154"/>
    </row>
    <row r="75" spans="1:47" s="9" customFormat="1" ht="24.9" customHeight="1">
      <c r="B75" s="144"/>
      <c r="C75" s="145"/>
      <c r="D75" s="146" t="s">
        <v>221</v>
      </c>
      <c r="E75" s="147"/>
      <c r="F75" s="147"/>
      <c r="G75" s="147"/>
      <c r="H75" s="147"/>
      <c r="I75" s="147"/>
      <c r="J75" s="148">
        <f>J227</f>
        <v>0</v>
      </c>
      <c r="K75" s="145"/>
      <c r="L75" s="149"/>
    </row>
    <row r="76" spans="1:47" s="2" customFormat="1" ht="21.75" customHeight="1">
      <c r="A76" s="37"/>
      <c r="B76" s="38"/>
      <c r="C76" s="39"/>
      <c r="D76" s="39"/>
      <c r="E76" s="39"/>
      <c r="F76" s="39"/>
      <c r="G76" s="39"/>
      <c r="H76" s="39"/>
      <c r="I76" s="39"/>
      <c r="J76" s="39"/>
      <c r="K76" s="39"/>
      <c r="L76" s="118"/>
      <c r="S76" s="37"/>
      <c r="T76" s="37"/>
      <c r="U76" s="37"/>
      <c r="V76" s="37"/>
      <c r="W76" s="37"/>
      <c r="X76" s="37"/>
      <c r="Y76" s="37"/>
      <c r="Z76" s="37"/>
      <c r="AA76" s="37"/>
      <c r="AB76" s="37"/>
      <c r="AC76" s="37"/>
      <c r="AD76" s="37"/>
      <c r="AE76" s="37"/>
    </row>
    <row r="77" spans="1:47" s="2" customFormat="1" ht="6.9" customHeight="1">
      <c r="A77" s="37"/>
      <c r="B77" s="50"/>
      <c r="C77" s="51"/>
      <c r="D77" s="51"/>
      <c r="E77" s="51"/>
      <c r="F77" s="51"/>
      <c r="G77" s="51"/>
      <c r="H77" s="51"/>
      <c r="I77" s="51"/>
      <c r="J77" s="51"/>
      <c r="K77" s="51"/>
      <c r="L77" s="118"/>
      <c r="S77" s="37"/>
      <c r="T77" s="37"/>
      <c r="U77" s="37"/>
      <c r="V77" s="37"/>
      <c r="W77" s="37"/>
      <c r="X77" s="37"/>
      <c r="Y77" s="37"/>
      <c r="Z77" s="37"/>
      <c r="AA77" s="37"/>
      <c r="AB77" s="37"/>
      <c r="AC77" s="37"/>
      <c r="AD77" s="37"/>
      <c r="AE77" s="37"/>
    </row>
    <row r="81" spans="1:31" s="2" customFormat="1" ht="6.9" customHeight="1">
      <c r="A81" s="37"/>
      <c r="B81" s="52"/>
      <c r="C81" s="53"/>
      <c r="D81" s="53"/>
      <c r="E81" s="53"/>
      <c r="F81" s="53"/>
      <c r="G81" s="53"/>
      <c r="H81" s="53"/>
      <c r="I81" s="53"/>
      <c r="J81" s="53"/>
      <c r="K81" s="53"/>
      <c r="L81" s="118"/>
      <c r="S81" s="37"/>
      <c r="T81" s="37"/>
      <c r="U81" s="37"/>
      <c r="V81" s="37"/>
      <c r="W81" s="37"/>
      <c r="X81" s="37"/>
      <c r="Y81" s="37"/>
      <c r="Z81" s="37"/>
      <c r="AA81" s="37"/>
      <c r="AB81" s="37"/>
      <c r="AC81" s="37"/>
      <c r="AD81" s="37"/>
      <c r="AE81" s="37"/>
    </row>
    <row r="82" spans="1:31" s="2" customFormat="1" ht="24.9" customHeight="1">
      <c r="A82" s="37"/>
      <c r="B82" s="38"/>
      <c r="C82" s="26" t="s">
        <v>222</v>
      </c>
      <c r="D82" s="39"/>
      <c r="E82" s="39"/>
      <c r="F82" s="39"/>
      <c r="G82" s="39"/>
      <c r="H82" s="39"/>
      <c r="I82" s="39"/>
      <c r="J82" s="39"/>
      <c r="K82" s="39"/>
      <c r="L82" s="118"/>
      <c r="S82" s="37"/>
      <c r="T82" s="37"/>
      <c r="U82" s="37"/>
      <c r="V82" s="37"/>
      <c r="W82" s="37"/>
      <c r="X82" s="37"/>
      <c r="Y82" s="37"/>
      <c r="Z82" s="37"/>
      <c r="AA82" s="37"/>
      <c r="AB82" s="37"/>
      <c r="AC82" s="37"/>
      <c r="AD82" s="37"/>
      <c r="AE82" s="37"/>
    </row>
    <row r="83" spans="1:31" s="2" customFormat="1" ht="6.9" customHeight="1">
      <c r="A83" s="37"/>
      <c r="B83" s="38"/>
      <c r="C83" s="39"/>
      <c r="D83" s="39"/>
      <c r="E83" s="39"/>
      <c r="F83" s="39"/>
      <c r="G83" s="39"/>
      <c r="H83" s="39"/>
      <c r="I83" s="39"/>
      <c r="J83" s="39"/>
      <c r="K83" s="39"/>
      <c r="L83" s="118"/>
      <c r="S83" s="37"/>
      <c r="T83" s="37"/>
      <c r="U83" s="37"/>
      <c r="V83" s="37"/>
      <c r="W83" s="37"/>
      <c r="X83" s="37"/>
      <c r="Y83" s="37"/>
      <c r="Z83" s="37"/>
      <c r="AA83" s="37"/>
      <c r="AB83" s="37"/>
      <c r="AC83" s="37"/>
      <c r="AD83" s="37"/>
      <c r="AE83" s="37"/>
    </row>
    <row r="84" spans="1:31" s="2" customFormat="1" ht="12" customHeight="1">
      <c r="A84" s="37"/>
      <c r="B84" s="38"/>
      <c r="C84" s="32" t="s">
        <v>16</v>
      </c>
      <c r="D84" s="39"/>
      <c r="E84" s="39"/>
      <c r="F84" s="39"/>
      <c r="G84" s="39"/>
      <c r="H84" s="39"/>
      <c r="I84" s="39"/>
      <c r="J84" s="39"/>
      <c r="K84" s="39"/>
      <c r="L84" s="118"/>
      <c r="S84" s="37"/>
      <c r="T84" s="37"/>
      <c r="U84" s="37"/>
      <c r="V84" s="37"/>
      <c r="W84" s="37"/>
      <c r="X84" s="37"/>
      <c r="Y84" s="37"/>
      <c r="Z84" s="37"/>
      <c r="AA84" s="37"/>
      <c r="AB84" s="37"/>
      <c r="AC84" s="37"/>
      <c r="AD84" s="37"/>
      <c r="AE84" s="37"/>
    </row>
    <row r="85" spans="1:31" s="2" customFormat="1" ht="16.5" customHeight="1">
      <c r="A85" s="37"/>
      <c r="B85" s="38"/>
      <c r="C85" s="39"/>
      <c r="D85" s="39"/>
      <c r="E85" s="421" t="str">
        <f>E7</f>
        <v>Lovosice - startovací bydlení</v>
      </c>
      <c r="F85" s="422"/>
      <c r="G85" s="422"/>
      <c r="H85" s="422"/>
      <c r="I85" s="39"/>
      <c r="J85" s="39"/>
      <c r="K85" s="39"/>
      <c r="L85" s="118"/>
      <c r="S85" s="37"/>
      <c r="T85" s="37"/>
      <c r="U85" s="37"/>
      <c r="V85" s="37"/>
      <c r="W85" s="37"/>
      <c r="X85" s="37"/>
      <c r="Y85" s="37"/>
      <c r="Z85" s="37"/>
      <c r="AA85" s="37"/>
      <c r="AB85" s="37"/>
      <c r="AC85" s="37"/>
      <c r="AD85" s="37"/>
      <c r="AE85" s="37"/>
    </row>
    <row r="86" spans="1:31" s="1" customFormat="1" ht="12" customHeight="1">
      <c r="B86" s="24"/>
      <c r="C86" s="32" t="s">
        <v>159</v>
      </c>
      <c r="D86" s="25"/>
      <c r="E86" s="25"/>
      <c r="F86" s="25"/>
      <c r="G86" s="25"/>
      <c r="H86" s="25"/>
      <c r="I86" s="25"/>
      <c r="J86" s="25"/>
      <c r="K86" s="25"/>
      <c r="L86" s="23"/>
    </row>
    <row r="87" spans="1:31" s="1" customFormat="1" ht="16.5" customHeight="1">
      <c r="B87" s="24"/>
      <c r="C87" s="25"/>
      <c r="D87" s="25"/>
      <c r="E87" s="421" t="s">
        <v>163</v>
      </c>
      <c r="F87" s="397"/>
      <c r="G87" s="397"/>
      <c r="H87" s="397"/>
      <c r="I87" s="25"/>
      <c r="J87" s="25"/>
      <c r="K87" s="25"/>
      <c r="L87" s="23"/>
    </row>
    <row r="88" spans="1:31" s="1" customFormat="1" ht="12" customHeight="1">
      <c r="B88" s="24"/>
      <c r="C88" s="32" t="s">
        <v>167</v>
      </c>
      <c r="D88" s="25"/>
      <c r="E88" s="25"/>
      <c r="F88" s="25"/>
      <c r="G88" s="25"/>
      <c r="H88" s="25"/>
      <c r="I88" s="25"/>
      <c r="J88" s="25"/>
      <c r="K88" s="25"/>
      <c r="L88" s="23"/>
    </row>
    <row r="89" spans="1:31" s="2" customFormat="1" ht="16.5" customHeight="1">
      <c r="A89" s="37"/>
      <c r="B89" s="38"/>
      <c r="C89" s="39"/>
      <c r="D89" s="39"/>
      <c r="E89" s="423" t="s">
        <v>2434</v>
      </c>
      <c r="F89" s="424"/>
      <c r="G89" s="424"/>
      <c r="H89" s="424"/>
      <c r="I89" s="39"/>
      <c r="J89" s="39"/>
      <c r="K89" s="39"/>
      <c r="L89" s="118"/>
      <c r="S89" s="37"/>
      <c r="T89" s="37"/>
      <c r="U89" s="37"/>
      <c r="V89" s="37"/>
      <c r="W89" s="37"/>
      <c r="X89" s="37"/>
      <c r="Y89" s="37"/>
      <c r="Z89" s="37"/>
      <c r="AA89" s="37"/>
      <c r="AB89" s="37"/>
      <c r="AC89" s="37"/>
      <c r="AD89" s="37"/>
      <c r="AE89" s="37"/>
    </row>
    <row r="90" spans="1:31" s="2" customFormat="1" ht="12" customHeight="1">
      <c r="A90" s="37"/>
      <c r="B90" s="38"/>
      <c r="C90" s="32" t="s">
        <v>175</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16.5" customHeight="1">
      <c r="A91" s="37"/>
      <c r="B91" s="38"/>
      <c r="C91" s="39"/>
      <c r="D91" s="39"/>
      <c r="E91" s="376" t="str">
        <f>E13</f>
        <v>05 - Vytápění</v>
      </c>
      <c r="F91" s="424"/>
      <c r="G91" s="424"/>
      <c r="H91" s="424"/>
      <c r="I91" s="39"/>
      <c r="J91" s="39"/>
      <c r="K91" s="39"/>
      <c r="L91" s="118"/>
      <c r="S91" s="37"/>
      <c r="T91" s="37"/>
      <c r="U91" s="37"/>
      <c r="V91" s="37"/>
      <c r="W91" s="37"/>
      <c r="X91" s="37"/>
      <c r="Y91" s="37"/>
      <c r="Z91" s="37"/>
      <c r="AA91" s="37"/>
      <c r="AB91" s="37"/>
      <c r="AC91" s="37"/>
      <c r="AD91" s="37"/>
      <c r="AE91" s="37"/>
    </row>
    <row r="92" spans="1:31" s="2" customFormat="1" ht="6.9" customHeight="1">
      <c r="A92" s="37"/>
      <c r="B92" s="38"/>
      <c r="C92" s="39"/>
      <c r="D92" s="39"/>
      <c r="E92" s="39"/>
      <c r="F92" s="39"/>
      <c r="G92" s="39"/>
      <c r="H92" s="39"/>
      <c r="I92" s="39"/>
      <c r="J92" s="39"/>
      <c r="K92" s="39"/>
      <c r="L92" s="118"/>
      <c r="S92" s="37"/>
      <c r="T92" s="37"/>
      <c r="U92" s="37"/>
      <c r="V92" s="37"/>
      <c r="W92" s="37"/>
      <c r="X92" s="37"/>
      <c r="Y92" s="37"/>
      <c r="Z92" s="37"/>
      <c r="AA92" s="37"/>
      <c r="AB92" s="37"/>
      <c r="AC92" s="37"/>
      <c r="AD92" s="37"/>
      <c r="AE92" s="37"/>
    </row>
    <row r="93" spans="1:31" s="2" customFormat="1" ht="12" customHeight="1">
      <c r="A93" s="37"/>
      <c r="B93" s="38"/>
      <c r="C93" s="32" t="s">
        <v>21</v>
      </c>
      <c r="D93" s="39"/>
      <c r="E93" s="39"/>
      <c r="F93" s="30" t="str">
        <f>F16</f>
        <v xml:space="preserve"> </v>
      </c>
      <c r="G93" s="39"/>
      <c r="H93" s="39"/>
      <c r="I93" s="32" t="s">
        <v>23</v>
      </c>
      <c r="J93" s="62" t="str">
        <f>IF(J16="","",J16)</f>
        <v>23. 4. 2025</v>
      </c>
      <c r="K93" s="39"/>
      <c r="L93" s="118"/>
      <c r="S93" s="37"/>
      <c r="T93" s="37"/>
      <c r="U93" s="37"/>
      <c r="V93" s="37"/>
      <c r="W93" s="37"/>
      <c r="X93" s="37"/>
      <c r="Y93" s="37"/>
      <c r="Z93" s="37"/>
      <c r="AA93" s="37"/>
      <c r="AB93" s="37"/>
      <c r="AC93" s="37"/>
      <c r="AD93" s="37"/>
      <c r="AE93" s="37"/>
    </row>
    <row r="94" spans="1:31" s="2" customFormat="1" ht="6.9" customHeight="1">
      <c r="A94" s="37"/>
      <c r="B94" s="38"/>
      <c r="C94" s="39"/>
      <c r="D94" s="39"/>
      <c r="E94" s="39"/>
      <c r="F94" s="39"/>
      <c r="G94" s="39"/>
      <c r="H94" s="39"/>
      <c r="I94" s="39"/>
      <c r="J94" s="39"/>
      <c r="K94" s="39"/>
      <c r="L94" s="118"/>
      <c r="S94" s="37"/>
      <c r="T94" s="37"/>
      <c r="U94" s="37"/>
      <c r="V94" s="37"/>
      <c r="W94" s="37"/>
      <c r="X94" s="37"/>
      <c r="Y94" s="37"/>
      <c r="Z94" s="37"/>
      <c r="AA94" s="37"/>
      <c r="AB94" s="37"/>
      <c r="AC94" s="37"/>
      <c r="AD94" s="37"/>
      <c r="AE94" s="37"/>
    </row>
    <row r="95" spans="1:31" s="2" customFormat="1" ht="15.15" customHeight="1">
      <c r="A95" s="37"/>
      <c r="B95" s="38"/>
      <c r="C95" s="32" t="s">
        <v>25</v>
      </c>
      <c r="D95" s="39"/>
      <c r="E95" s="39"/>
      <c r="F95" s="30" t="str">
        <f>E19</f>
        <v>Město Lovosice</v>
      </c>
      <c r="G95" s="39"/>
      <c r="H95" s="39"/>
      <c r="I95" s="32" t="s">
        <v>33</v>
      </c>
      <c r="J95" s="35" t="str">
        <f>E25</f>
        <v>APREA s.r.o.</v>
      </c>
      <c r="K95" s="39"/>
      <c r="L95" s="118"/>
      <c r="S95" s="37"/>
      <c r="T95" s="37"/>
      <c r="U95" s="37"/>
      <c r="V95" s="37"/>
      <c r="W95" s="37"/>
      <c r="X95" s="37"/>
      <c r="Y95" s="37"/>
      <c r="Z95" s="37"/>
      <c r="AA95" s="37"/>
      <c r="AB95" s="37"/>
      <c r="AC95" s="37"/>
      <c r="AD95" s="37"/>
      <c r="AE95" s="37"/>
    </row>
    <row r="96" spans="1:31" s="2" customFormat="1" ht="15.15" customHeight="1">
      <c r="A96" s="37"/>
      <c r="B96" s="38"/>
      <c r="C96" s="32" t="s">
        <v>31</v>
      </c>
      <c r="D96" s="39"/>
      <c r="E96" s="39"/>
      <c r="F96" s="30" t="str">
        <f>IF(E22="","",E22)</f>
        <v>Vyplň údaj</v>
      </c>
      <c r="G96" s="39"/>
      <c r="H96" s="39"/>
      <c r="I96" s="32" t="s">
        <v>38</v>
      </c>
      <c r="J96" s="35" t="str">
        <f>E28</f>
        <v>Kateřina Bačová</v>
      </c>
      <c r="K96" s="39"/>
      <c r="L96" s="118"/>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8"/>
      <c r="S97" s="37"/>
      <c r="T97" s="37"/>
      <c r="U97" s="37"/>
      <c r="V97" s="37"/>
      <c r="W97" s="37"/>
      <c r="X97" s="37"/>
      <c r="Y97" s="37"/>
      <c r="Z97" s="37"/>
      <c r="AA97" s="37"/>
      <c r="AB97" s="37"/>
      <c r="AC97" s="37"/>
      <c r="AD97" s="37"/>
      <c r="AE97" s="37"/>
    </row>
    <row r="98" spans="1:65" s="11" customFormat="1" ht="29.25" customHeight="1">
      <c r="A98" s="155"/>
      <c r="B98" s="156"/>
      <c r="C98" s="157" t="s">
        <v>223</v>
      </c>
      <c r="D98" s="158" t="s">
        <v>61</v>
      </c>
      <c r="E98" s="158" t="s">
        <v>57</v>
      </c>
      <c r="F98" s="158" t="s">
        <v>58</v>
      </c>
      <c r="G98" s="158" t="s">
        <v>224</v>
      </c>
      <c r="H98" s="158" t="s">
        <v>225</v>
      </c>
      <c r="I98" s="158" t="s">
        <v>226</v>
      </c>
      <c r="J98" s="158" t="s">
        <v>194</v>
      </c>
      <c r="K98" s="159" t="s">
        <v>227</v>
      </c>
      <c r="L98" s="160"/>
      <c r="M98" s="71" t="s">
        <v>19</v>
      </c>
      <c r="N98" s="72" t="s">
        <v>46</v>
      </c>
      <c r="O98" s="72" t="s">
        <v>228</v>
      </c>
      <c r="P98" s="72" t="s">
        <v>229</v>
      </c>
      <c r="Q98" s="72" t="s">
        <v>230</v>
      </c>
      <c r="R98" s="72" t="s">
        <v>231</v>
      </c>
      <c r="S98" s="72" t="s">
        <v>232</v>
      </c>
      <c r="T98" s="73" t="s">
        <v>233</v>
      </c>
      <c r="U98" s="155"/>
      <c r="V98" s="155"/>
      <c r="W98" s="155"/>
      <c r="X98" s="155"/>
      <c r="Y98" s="155"/>
      <c r="Z98" s="155"/>
      <c r="AA98" s="155"/>
      <c r="AB98" s="155"/>
      <c r="AC98" s="155"/>
      <c r="AD98" s="155"/>
      <c r="AE98" s="155"/>
    </row>
    <row r="99" spans="1:65" s="2" customFormat="1" ht="22.8" customHeight="1">
      <c r="A99" s="37"/>
      <c r="B99" s="38"/>
      <c r="C99" s="78" t="s">
        <v>234</v>
      </c>
      <c r="D99" s="39"/>
      <c r="E99" s="39"/>
      <c r="F99" s="39"/>
      <c r="G99" s="39"/>
      <c r="H99" s="39"/>
      <c r="I99" s="39"/>
      <c r="J99" s="161">
        <f>BK99</f>
        <v>0</v>
      </c>
      <c r="K99" s="39"/>
      <c r="L99" s="42"/>
      <c r="M99" s="74"/>
      <c r="N99" s="162"/>
      <c r="O99" s="75"/>
      <c r="P99" s="163">
        <f>P100+P110+P227</f>
        <v>0</v>
      </c>
      <c r="Q99" s="75"/>
      <c r="R99" s="163">
        <f>R100+R110+R227</f>
        <v>0.39531162729999997</v>
      </c>
      <c r="S99" s="75"/>
      <c r="T99" s="164">
        <f>T100+T110+T227</f>
        <v>0.22848000000000002</v>
      </c>
      <c r="U99" s="37"/>
      <c r="V99" s="37"/>
      <c r="W99" s="37"/>
      <c r="X99" s="37"/>
      <c r="Y99" s="37"/>
      <c r="Z99" s="37"/>
      <c r="AA99" s="37"/>
      <c r="AB99" s="37"/>
      <c r="AC99" s="37"/>
      <c r="AD99" s="37"/>
      <c r="AE99" s="37"/>
      <c r="AT99" s="20" t="s">
        <v>75</v>
      </c>
      <c r="AU99" s="20" t="s">
        <v>195</v>
      </c>
      <c r="BK99" s="165">
        <f>BK100+BK110+BK227</f>
        <v>0</v>
      </c>
    </row>
    <row r="100" spans="1:65" s="12" customFormat="1" ht="25.95" customHeight="1">
      <c r="B100" s="166"/>
      <c r="C100" s="167"/>
      <c r="D100" s="168" t="s">
        <v>75</v>
      </c>
      <c r="E100" s="169" t="s">
        <v>235</v>
      </c>
      <c r="F100" s="169" t="s">
        <v>236</v>
      </c>
      <c r="G100" s="167"/>
      <c r="H100" s="167"/>
      <c r="I100" s="170"/>
      <c r="J100" s="171">
        <f>BK100</f>
        <v>0</v>
      </c>
      <c r="K100" s="167"/>
      <c r="L100" s="172"/>
      <c r="M100" s="173"/>
      <c r="N100" s="174"/>
      <c r="O100" s="174"/>
      <c r="P100" s="175">
        <f>P101</f>
        <v>0</v>
      </c>
      <c r="Q100" s="174"/>
      <c r="R100" s="175">
        <f>R101</f>
        <v>0</v>
      </c>
      <c r="S100" s="174"/>
      <c r="T100" s="176">
        <f>T101</f>
        <v>0</v>
      </c>
      <c r="AR100" s="177" t="s">
        <v>83</v>
      </c>
      <c r="AT100" s="178" t="s">
        <v>75</v>
      </c>
      <c r="AU100" s="178" t="s">
        <v>76</v>
      </c>
      <c r="AY100" s="177" t="s">
        <v>237</v>
      </c>
      <c r="BK100" s="179">
        <f>BK101</f>
        <v>0</v>
      </c>
    </row>
    <row r="101" spans="1:65" s="12" customFormat="1" ht="22.8" customHeight="1">
      <c r="B101" s="166"/>
      <c r="C101" s="167"/>
      <c r="D101" s="168" t="s">
        <v>75</v>
      </c>
      <c r="E101" s="180" t="s">
        <v>565</v>
      </c>
      <c r="F101" s="180" t="s">
        <v>566</v>
      </c>
      <c r="G101" s="167"/>
      <c r="H101" s="167"/>
      <c r="I101" s="170"/>
      <c r="J101" s="181">
        <f>BK101</f>
        <v>0</v>
      </c>
      <c r="K101" s="167"/>
      <c r="L101" s="172"/>
      <c r="M101" s="173"/>
      <c r="N101" s="174"/>
      <c r="O101" s="174"/>
      <c r="P101" s="175">
        <f>SUM(P102:P109)</f>
        <v>0</v>
      </c>
      <c r="Q101" s="174"/>
      <c r="R101" s="175">
        <f>SUM(R102:R109)</f>
        <v>0</v>
      </c>
      <c r="S101" s="174"/>
      <c r="T101" s="176">
        <f>SUM(T102:T109)</f>
        <v>0</v>
      </c>
      <c r="AR101" s="177" t="s">
        <v>83</v>
      </c>
      <c r="AT101" s="178" t="s">
        <v>75</v>
      </c>
      <c r="AU101" s="178" t="s">
        <v>83</v>
      </c>
      <c r="AY101" s="177" t="s">
        <v>237</v>
      </c>
      <c r="BK101" s="179">
        <f>SUM(BK102:BK109)</f>
        <v>0</v>
      </c>
    </row>
    <row r="102" spans="1:65" s="2" customFormat="1" ht="37.799999999999997" customHeight="1">
      <c r="A102" s="37"/>
      <c r="B102" s="38"/>
      <c r="C102" s="182" t="s">
        <v>83</v>
      </c>
      <c r="D102" s="182" t="s">
        <v>239</v>
      </c>
      <c r="E102" s="183" t="s">
        <v>573</v>
      </c>
      <c r="F102" s="184" t="s">
        <v>574</v>
      </c>
      <c r="G102" s="185" t="s">
        <v>304</v>
      </c>
      <c r="H102" s="186">
        <v>0.22800000000000001</v>
      </c>
      <c r="I102" s="187"/>
      <c r="J102" s="188">
        <f>ROUND(I102*H102,2)</f>
        <v>0</v>
      </c>
      <c r="K102" s="184" t="s">
        <v>242</v>
      </c>
      <c r="L102" s="42"/>
      <c r="M102" s="189" t="s">
        <v>19</v>
      </c>
      <c r="N102" s="190" t="s">
        <v>48</v>
      </c>
      <c r="O102" s="67"/>
      <c r="P102" s="191">
        <f>O102*H102</f>
        <v>0</v>
      </c>
      <c r="Q102" s="191">
        <v>0</v>
      </c>
      <c r="R102" s="191">
        <f>Q102*H102</f>
        <v>0</v>
      </c>
      <c r="S102" s="191">
        <v>0</v>
      </c>
      <c r="T102" s="192">
        <f>S102*H102</f>
        <v>0</v>
      </c>
      <c r="U102" s="37"/>
      <c r="V102" s="37"/>
      <c r="W102" s="37"/>
      <c r="X102" s="37"/>
      <c r="Y102" s="37"/>
      <c r="Z102" s="37"/>
      <c r="AA102" s="37"/>
      <c r="AB102" s="37"/>
      <c r="AC102" s="37"/>
      <c r="AD102" s="37"/>
      <c r="AE102" s="37"/>
      <c r="AR102" s="193" t="s">
        <v>243</v>
      </c>
      <c r="AT102" s="193" t="s">
        <v>239</v>
      </c>
      <c r="AU102" s="193" t="s">
        <v>88</v>
      </c>
      <c r="AY102" s="20" t="s">
        <v>237</v>
      </c>
      <c r="BE102" s="194">
        <f>IF(N102="základní",J102,0)</f>
        <v>0</v>
      </c>
      <c r="BF102" s="194">
        <f>IF(N102="snížená",J102,0)</f>
        <v>0</v>
      </c>
      <c r="BG102" s="194">
        <f>IF(N102="zákl. přenesená",J102,0)</f>
        <v>0</v>
      </c>
      <c r="BH102" s="194">
        <f>IF(N102="sníž. přenesená",J102,0)</f>
        <v>0</v>
      </c>
      <c r="BI102" s="194">
        <f>IF(N102="nulová",J102,0)</f>
        <v>0</v>
      </c>
      <c r="BJ102" s="20" t="s">
        <v>88</v>
      </c>
      <c r="BK102" s="194">
        <f>ROUND(I102*H102,2)</f>
        <v>0</v>
      </c>
      <c r="BL102" s="20" t="s">
        <v>243</v>
      </c>
      <c r="BM102" s="193" t="s">
        <v>4772</v>
      </c>
    </row>
    <row r="103" spans="1:65" s="2" customFormat="1" ht="10.199999999999999">
      <c r="A103" s="37"/>
      <c r="B103" s="38"/>
      <c r="C103" s="39"/>
      <c r="D103" s="195" t="s">
        <v>245</v>
      </c>
      <c r="E103" s="39"/>
      <c r="F103" s="196" t="s">
        <v>576</v>
      </c>
      <c r="G103" s="39"/>
      <c r="H103" s="39"/>
      <c r="I103" s="197"/>
      <c r="J103" s="39"/>
      <c r="K103" s="39"/>
      <c r="L103" s="42"/>
      <c r="M103" s="198"/>
      <c r="N103" s="199"/>
      <c r="O103" s="67"/>
      <c r="P103" s="67"/>
      <c r="Q103" s="67"/>
      <c r="R103" s="67"/>
      <c r="S103" s="67"/>
      <c r="T103" s="68"/>
      <c r="U103" s="37"/>
      <c r="V103" s="37"/>
      <c r="W103" s="37"/>
      <c r="X103" s="37"/>
      <c r="Y103" s="37"/>
      <c r="Z103" s="37"/>
      <c r="AA103" s="37"/>
      <c r="AB103" s="37"/>
      <c r="AC103" s="37"/>
      <c r="AD103" s="37"/>
      <c r="AE103" s="37"/>
      <c r="AT103" s="20" t="s">
        <v>245</v>
      </c>
      <c r="AU103" s="20" t="s">
        <v>88</v>
      </c>
    </row>
    <row r="104" spans="1:65" s="2" customFormat="1" ht="33" customHeight="1">
      <c r="A104" s="37"/>
      <c r="B104" s="38"/>
      <c r="C104" s="182" t="s">
        <v>88</v>
      </c>
      <c r="D104" s="182" t="s">
        <v>239</v>
      </c>
      <c r="E104" s="183" t="s">
        <v>578</v>
      </c>
      <c r="F104" s="184" t="s">
        <v>579</v>
      </c>
      <c r="G104" s="185" t="s">
        <v>304</v>
      </c>
      <c r="H104" s="186">
        <v>0.22800000000000001</v>
      </c>
      <c r="I104" s="187"/>
      <c r="J104" s="188">
        <f>ROUND(I104*H104,2)</f>
        <v>0</v>
      </c>
      <c r="K104" s="184" t="s">
        <v>242</v>
      </c>
      <c r="L104" s="42"/>
      <c r="M104" s="189" t="s">
        <v>19</v>
      </c>
      <c r="N104" s="190" t="s">
        <v>48</v>
      </c>
      <c r="O104" s="67"/>
      <c r="P104" s="191">
        <f>O104*H104</f>
        <v>0</v>
      </c>
      <c r="Q104" s="191">
        <v>0</v>
      </c>
      <c r="R104" s="191">
        <f>Q104*H104</f>
        <v>0</v>
      </c>
      <c r="S104" s="191">
        <v>0</v>
      </c>
      <c r="T104" s="192">
        <f>S104*H104</f>
        <v>0</v>
      </c>
      <c r="U104" s="37"/>
      <c r="V104" s="37"/>
      <c r="W104" s="37"/>
      <c r="X104" s="37"/>
      <c r="Y104" s="37"/>
      <c r="Z104" s="37"/>
      <c r="AA104" s="37"/>
      <c r="AB104" s="37"/>
      <c r="AC104" s="37"/>
      <c r="AD104" s="37"/>
      <c r="AE104" s="37"/>
      <c r="AR104" s="193" t="s">
        <v>243</v>
      </c>
      <c r="AT104" s="193" t="s">
        <v>239</v>
      </c>
      <c r="AU104" s="193" t="s">
        <v>88</v>
      </c>
      <c r="AY104" s="20" t="s">
        <v>237</v>
      </c>
      <c r="BE104" s="194">
        <f>IF(N104="základní",J104,0)</f>
        <v>0</v>
      </c>
      <c r="BF104" s="194">
        <f>IF(N104="snížená",J104,0)</f>
        <v>0</v>
      </c>
      <c r="BG104" s="194">
        <f>IF(N104="zákl. přenesená",J104,0)</f>
        <v>0</v>
      </c>
      <c r="BH104" s="194">
        <f>IF(N104="sníž. přenesená",J104,0)</f>
        <v>0</v>
      </c>
      <c r="BI104" s="194">
        <f>IF(N104="nulová",J104,0)</f>
        <v>0</v>
      </c>
      <c r="BJ104" s="20" t="s">
        <v>88</v>
      </c>
      <c r="BK104" s="194">
        <f>ROUND(I104*H104,2)</f>
        <v>0</v>
      </c>
      <c r="BL104" s="20" t="s">
        <v>243</v>
      </c>
      <c r="BM104" s="193" t="s">
        <v>4773</v>
      </c>
    </row>
    <row r="105" spans="1:65" s="2" customFormat="1" ht="10.199999999999999">
      <c r="A105" s="37"/>
      <c r="B105" s="38"/>
      <c r="C105" s="39"/>
      <c r="D105" s="195" t="s">
        <v>245</v>
      </c>
      <c r="E105" s="39"/>
      <c r="F105" s="196" t="s">
        <v>581</v>
      </c>
      <c r="G105" s="39"/>
      <c r="H105" s="39"/>
      <c r="I105" s="197"/>
      <c r="J105" s="39"/>
      <c r="K105" s="39"/>
      <c r="L105" s="42"/>
      <c r="M105" s="198"/>
      <c r="N105" s="199"/>
      <c r="O105" s="67"/>
      <c r="P105" s="67"/>
      <c r="Q105" s="67"/>
      <c r="R105" s="67"/>
      <c r="S105" s="67"/>
      <c r="T105" s="68"/>
      <c r="U105" s="37"/>
      <c r="V105" s="37"/>
      <c r="W105" s="37"/>
      <c r="X105" s="37"/>
      <c r="Y105" s="37"/>
      <c r="Z105" s="37"/>
      <c r="AA105" s="37"/>
      <c r="AB105" s="37"/>
      <c r="AC105" s="37"/>
      <c r="AD105" s="37"/>
      <c r="AE105" s="37"/>
      <c r="AT105" s="20" t="s">
        <v>245</v>
      </c>
      <c r="AU105" s="20" t="s">
        <v>88</v>
      </c>
    </row>
    <row r="106" spans="1:65" s="2" customFormat="1" ht="44.25" customHeight="1">
      <c r="A106" s="37"/>
      <c r="B106" s="38"/>
      <c r="C106" s="182" t="s">
        <v>92</v>
      </c>
      <c r="D106" s="182" t="s">
        <v>239</v>
      </c>
      <c r="E106" s="183" t="s">
        <v>583</v>
      </c>
      <c r="F106" s="184" t="s">
        <v>584</v>
      </c>
      <c r="G106" s="185" t="s">
        <v>304</v>
      </c>
      <c r="H106" s="186">
        <v>3.1920000000000002</v>
      </c>
      <c r="I106" s="187"/>
      <c r="J106" s="188">
        <f>ROUND(I106*H106,2)</f>
        <v>0</v>
      </c>
      <c r="K106" s="184" t="s">
        <v>242</v>
      </c>
      <c r="L106" s="42"/>
      <c r="M106" s="189" t="s">
        <v>19</v>
      </c>
      <c r="N106" s="190" t="s">
        <v>48</v>
      </c>
      <c r="O106" s="67"/>
      <c r="P106" s="191">
        <f>O106*H106</f>
        <v>0</v>
      </c>
      <c r="Q106" s="191">
        <v>0</v>
      </c>
      <c r="R106" s="191">
        <f>Q106*H106</f>
        <v>0</v>
      </c>
      <c r="S106" s="191">
        <v>0</v>
      </c>
      <c r="T106" s="192">
        <f>S106*H106</f>
        <v>0</v>
      </c>
      <c r="U106" s="37"/>
      <c r="V106" s="37"/>
      <c r="W106" s="37"/>
      <c r="X106" s="37"/>
      <c r="Y106" s="37"/>
      <c r="Z106" s="37"/>
      <c r="AA106" s="37"/>
      <c r="AB106" s="37"/>
      <c r="AC106" s="37"/>
      <c r="AD106" s="37"/>
      <c r="AE106" s="37"/>
      <c r="AR106" s="193" t="s">
        <v>243</v>
      </c>
      <c r="AT106" s="193" t="s">
        <v>239</v>
      </c>
      <c r="AU106" s="193" t="s">
        <v>88</v>
      </c>
      <c r="AY106" s="20" t="s">
        <v>237</v>
      </c>
      <c r="BE106" s="194">
        <f>IF(N106="základní",J106,0)</f>
        <v>0</v>
      </c>
      <c r="BF106" s="194">
        <f>IF(N106="snížená",J106,0)</f>
        <v>0</v>
      </c>
      <c r="BG106" s="194">
        <f>IF(N106="zákl. přenesená",J106,0)</f>
        <v>0</v>
      </c>
      <c r="BH106" s="194">
        <f>IF(N106="sníž. přenesená",J106,0)</f>
        <v>0</v>
      </c>
      <c r="BI106" s="194">
        <f>IF(N106="nulová",J106,0)</f>
        <v>0</v>
      </c>
      <c r="BJ106" s="20" t="s">
        <v>88</v>
      </c>
      <c r="BK106" s="194">
        <f>ROUND(I106*H106,2)</f>
        <v>0</v>
      </c>
      <c r="BL106" s="20" t="s">
        <v>243</v>
      </c>
      <c r="BM106" s="193" t="s">
        <v>4774</v>
      </c>
    </row>
    <row r="107" spans="1:65" s="2" customFormat="1" ht="10.199999999999999">
      <c r="A107" s="37"/>
      <c r="B107" s="38"/>
      <c r="C107" s="39"/>
      <c r="D107" s="195" t="s">
        <v>245</v>
      </c>
      <c r="E107" s="39"/>
      <c r="F107" s="196" t="s">
        <v>586</v>
      </c>
      <c r="G107" s="39"/>
      <c r="H107" s="39"/>
      <c r="I107" s="197"/>
      <c r="J107" s="39"/>
      <c r="K107" s="39"/>
      <c r="L107" s="42"/>
      <c r="M107" s="198"/>
      <c r="N107" s="199"/>
      <c r="O107" s="67"/>
      <c r="P107" s="67"/>
      <c r="Q107" s="67"/>
      <c r="R107" s="67"/>
      <c r="S107" s="67"/>
      <c r="T107" s="68"/>
      <c r="U107" s="37"/>
      <c r="V107" s="37"/>
      <c r="W107" s="37"/>
      <c r="X107" s="37"/>
      <c r="Y107" s="37"/>
      <c r="Z107" s="37"/>
      <c r="AA107" s="37"/>
      <c r="AB107" s="37"/>
      <c r="AC107" s="37"/>
      <c r="AD107" s="37"/>
      <c r="AE107" s="37"/>
      <c r="AT107" s="20" t="s">
        <v>245</v>
      </c>
      <c r="AU107" s="20" t="s">
        <v>88</v>
      </c>
    </row>
    <row r="108" spans="1:65" s="14" customFormat="1" ht="10.199999999999999">
      <c r="B108" s="211"/>
      <c r="C108" s="212"/>
      <c r="D108" s="202" t="s">
        <v>247</v>
      </c>
      <c r="E108" s="212"/>
      <c r="F108" s="214" t="s">
        <v>4775</v>
      </c>
      <c r="G108" s="212"/>
      <c r="H108" s="215">
        <v>3.1920000000000002</v>
      </c>
      <c r="I108" s="216"/>
      <c r="J108" s="212"/>
      <c r="K108" s="212"/>
      <c r="L108" s="217"/>
      <c r="M108" s="218"/>
      <c r="N108" s="219"/>
      <c r="O108" s="219"/>
      <c r="P108" s="219"/>
      <c r="Q108" s="219"/>
      <c r="R108" s="219"/>
      <c r="S108" s="219"/>
      <c r="T108" s="220"/>
      <c r="AT108" s="221" t="s">
        <v>247</v>
      </c>
      <c r="AU108" s="221" t="s">
        <v>88</v>
      </c>
      <c r="AV108" s="14" t="s">
        <v>88</v>
      </c>
      <c r="AW108" s="14" t="s">
        <v>4</v>
      </c>
      <c r="AX108" s="14" t="s">
        <v>83</v>
      </c>
      <c r="AY108" s="221" t="s">
        <v>237</v>
      </c>
    </row>
    <row r="109" spans="1:65" s="2" customFormat="1" ht="16.5" customHeight="1">
      <c r="A109" s="37"/>
      <c r="B109" s="38"/>
      <c r="C109" s="182" t="s">
        <v>243</v>
      </c>
      <c r="D109" s="182" t="s">
        <v>239</v>
      </c>
      <c r="E109" s="183" t="s">
        <v>618</v>
      </c>
      <c r="F109" s="184" t="s">
        <v>1800</v>
      </c>
      <c r="G109" s="185" t="s">
        <v>304</v>
      </c>
      <c r="H109" s="186">
        <v>0.22800000000000001</v>
      </c>
      <c r="I109" s="187"/>
      <c r="J109" s="188">
        <f>ROUND(I109*H109,2)</f>
        <v>0</v>
      </c>
      <c r="K109" s="184" t="s">
        <v>19</v>
      </c>
      <c r="L109" s="42"/>
      <c r="M109" s="189" t="s">
        <v>19</v>
      </c>
      <c r="N109" s="190" t="s">
        <v>48</v>
      </c>
      <c r="O109" s="67"/>
      <c r="P109" s="191">
        <f>O109*H109</f>
        <v>0</v>
      </c>
      <c r="Q109" s="191">
        <v>0</v>
      </c>
      <c r="R109" s="191">
        <f>Q109*H109</f>
        <v>0</v>
      </c>
      <c r="S109" s="191">
        <v>0</v>
      </c>
      <c r="T109" s="192">
        <f>S109*H109</f>
        <v>0</v>
      </c>
      <c r="U109" s="37"/>
      <c r="V109" s="37"/>
      <c r="W109" s="37"/>
      <c r="X109" s="37"/>
      <c r="Y109" s="37"/>
      <c r="Z109" s="37"/>
      <c r="AA109" s="37"/>
      <c r="AB109" s="37"/>
      <c r="AC109" s="37"/>
      <c r="AD109" s="37"/>
      <c r="AE109" s="37"/>
      <c r="AR109" s="193" t="s">
        <v>243</v>
      </c>
      <c r="AT109" s="193" t="s">
        <v>239</v>
      </c>
      <c r="AU109" s="193" t="s">
        <v>88</v>
      </c>
      <c r="AY109" s="20" t="s">
        <v>237</v>
      </c>
      <c r="BE109" s="194">
        <f>IF(N109="základní",J109,0)</f>
        <v>0</v>
      </c>
      <c r="BF109" s="194">
        <f>IF(N109="snížená",J109,0)</f>
        <v>0</v>
      </c>
      <c r="BG109" s="194">
        <f>IF(N109="zákl. přenesená",J109,0)</f>
        <v>0</v>
      </c>
      <c r="BH109" s="194">
        <f>IF(N109="sníž. přenesená",J109,0)</f>
        <v>0</v>
      </c>
      <c r="BI109" s="194">
        <f>IF(N109="nulová",J109,0)</f>
        <v>0</v>
      </c>
      <c r="BJ109" s="20" t="s">
        <v>88</v>
      </c>
      <c r="BK109" s="194">
        <f>ROUND(I109*H109,2)</f>
        <v>0</v>
      </c>
      <c r="BL109" s="20" t="s">
        <v>243</v>
      </c>
      <c r="BM109" s="193" t="s">
        <v>4776</v>
      </c>
    </row>
    <row r="110" spans="1:65" s="12" customFormat="1" ht="25.95" customHeight="1">
      <c r="B110" s="166"/>
      <c r="C110" s="167"/>
      <c r="D110" s="168" t="s">
        <v>75</v>
      </c>
      <c r="E110" s="169" t="s">
        <v>629</v>
      </c>
      <c r="F110" s="169" t="s">
        <v>630</v>
      </c>
      <c r="G110" s="167"/>
      <c r="H110" s="167"/>
      <c r="I110" s="170"/>
      <c r="J110" s="171">
        <f>BK110</f>
        <v>0</v>
      </c>
      <c r="K110" s="167"/>
      <c r="L110" s="172"/>
      <c r="M110" s="173"/>
      <c r="N110" s="174"/>
      <c r="O110" s="174"/>
      <c r="P110" s="175">
        <f>P111+P121+P142+P178</f>
        <v>0</v>
      </c>
      <c r="Q110" s="174"/>
      <c r="R110" s="175">
        <f>R111+R121+R142+R178</f>
        <v>0.39531162729999997</v>
      </c>
      <c r="S110" s="174"/>
      <c r="T110" s="176">
        <f>T111+T121+T142+T178</f>
        <v>0.22848000000000002</v>
      </c>
      <c r="AR110" s="177" t="s">
        <v>88</v>
      </c>
      <c r="AT110" s="178" t="s">
        <v>75</v>
      </c>
      <c r="AU110" s="178" t="s">
        <v>76</v>
      </c>
      <c r="AY110" s="177" t="s">
        <v>237</v>
      </c>
      <c r="BK110" s="179">
        <f>BK111+BK121+BK142+BK178</f>
        <v>0</v>
      </c>
    </row>
    <row r="111" spans="1:65" s="12" customFormat="1" ht="22.8" customHeight="1">
      <c r="B111" s="166"/>
      <c r="C111" s="167"/>
      <c r="D111" s="168" t="s">
        <v>75</v>
      </c>
      <c r="E111" s="180" t="s">
        <v>631</v>
      </c>
      <c r="F111" s="180" t="s">
        <v>632</v>
      </c>
      <c r="G111" s="167"/>
      <c r="H111" s="167"/>
      <c r="I111" s="170"/>
      <c r="J111" s="181">
        <f>BK111</f>
        <v>0</v>
      </c>
      <c r="K111" s="167"/>
      <c r="L111" s="172"/>
      <c r="M111" s="173"/>
      <c r="N111" s="174"/>
      <c r="O111" s="174"/>
      <c r="P111" s="175">
        <f>SUM(P112:P120)</f>
        <v>0</v>
      </c>
      <c r="Q111" s="174"/>
      <c r="R111" s="175">
        <f>SUM(R112:R120)</f>
        <v>2.7308539999999996E-3</v>
      </c>
      <c r="S111" s="174"/>
      <c r="T111" s="176">
        <f>SUM(T112:T120)</f>
        <v>0</v>
      </c>
      <c r="AR111" s="177" t="s">
        <v>88</v>
      </c>
      <c r="AT111" s="178" t="s">
        <v>75</v>
      </c>
      <c r="AU111" s="178" t="s">
        <v>83</v>
      </c>
      <c r="AY111" s="177" t="s">
        <v>237</v>
      </c>
      <c r="BK111" s="179">
        <f>SUM(BK112:BK120)</f>
        <v>0</v>
      </c>
    </row>
    <row r="112" spans="1:65" s="2" customFormat="1" ht="66.75" customHeight="1">
      <c r="A112" s="37"/>
      <c r="B112" s="38"/>
      <c r="C112" s="182" t="s">
        <v>287</v>
      </c>
      <c r="D112" s="182" t="s">
        <v>239</v>
      </c>
      <c r="E112" s="183" t="s">
        <v>1802</v>
      </c>
      <c r="F112" s="184" t="s">
        <v>1803</v>
      </c>
      <c r="G112" s="185" t="s">
        <v>154</v>
      </c>
      <c r="H112" s="186">
        <v>3.8</v>
      </c>
      <c r="I112" s="187"/>
      <c r="J112" s="188">
        <f>ROUND(I112*H112,2)</f>
        <v>0</v>
      </c>
      <c r="K112" s="184" t="s">
        <v>242</v>
      </c>
      <c r="L112" s="42"/>
      <c r="M112" s="189" t="s">
        <v>19</v>
      </c>
      <c r="N112" s="190" t="s">
        <v>48</v>
      </c>
      <c r="O112" s="67"/>
      <c r="P112" s="191">
        <f>O112*H112</f>
        <v>0</v>
      </c>
      <c r="Q112" s="191">
        <v>1.9233E-4</v>
      </c>
      <c r="R112" s="191">
        <f>Q112*H112</f>
        <v>7.3085399999999997E-4</v>
      </c>
      <c r="S112" s="191">
        <v>0</v>
      </c>
      <c r="T112" s="192">
        <f>S112*H112</f>
        <v>0</v>
      </c>
      <c r="U112" s="37"/>
      <c r="V112" s="37"/>
      <c r="W112" s="37"/>
      <c r="X112" s="37"/>
      <c r="Y112" s="37"/>
      <c r="Z112" s="37"/>
      <c r="AA112" s="37"/>
      <c r="AB112" s="37"/>
      <c r="AC112" s="37"/>
      <c r="AD112" s="37"/>
      <c r="AE112" s="37"/>
      <c r="AR112" s="193" t="s">
        <v>366</v>
      </c>
      <c r="AT112" s="193" t="s">
        <v>239</v>
      </c>
      <c r="AU112" s="193" t="s">
        <v>88</v>
      </c>
      <c r="AY112" s="20" t="s">
        <v>237</v>
      </c>
      <c r="BE112" s="194">
        <f>IF(N112="základní",J112,0)</f>
        <v>0</v>
      </c>
      <c r="BF112" s="194">
        <f>IF(N112="snížená",J112,0)</f>
        <v>0</v>
      </c>
      <c r="BG112" s="194">
        <f>IF(N112="zákl. přenesená",J112,0)</f>
        <v>0</v>
      </c>
      <c r="BH112" s="194">
        <f>IF(N112="sníž. přenesená",J112,0)</f>
        <v>0</v>
      </c>
      <c r="BI112" s="194">
        <f>IF(N112="nulová",J112,0)</f>
        <v>0</v>
      </c>
      <c r="BJ112" s="20" t="s">
        <v>88</v>
      </c>
      <c r="BK112" s="194">
        <f>ROUND(I112*H112,2)</f>
        <v>0</v>
      </c>
      <c r="BL112" s="20" t="s">
        <v>366</v>
      </c>
      <c r="BM112" s="193" t="s">
        <v>88</v>
      </c>
    </row>
    <row r="113" spans="1:65" s="2" customFormat="1" ht="10.199999999999999">
      <c r="A113" s="37"/>
      <c r="B113" s="38"/>
      <c r="C113" s="39"/>
      <c r="D113" s="195" t="s">
        <v>245</v>
      </c>
      <c r="E113" s="39"/>
      <c r="F113" s="196" t="s">
        <v>1804</v>
      </c>
      <c r="G113" s="39"/>
      <c r="H113" s="39"/>
      <c r="I113" s="197"/>
      <c r="J113" s="39"/>
      <c r="K113" s="39"/>
      <c r="L113" s="42"/>
      <c r="M113" s="198"/>
      <c r="N113" s="199"/>
      <c r="O113" s="67"/>
      <c r="P113" s="67"/>
      <c r="Q113" s="67"/>
      <c r="R113" s="67"/>
      <c r="S113" s="67"/>
      <c r="T113" s="68"/>
      <c r="U113" s="37"/>
      <c r="V113" s="37"/>
      <c r="W113" s="37"/>
      <c r="X113" s="37"/>
      <c r="Y113" s="37"/>
      <c r="Z113" s="37"/>
      <c r="AA113" s="37"/>
      <c r="AB113" s="37"/>
      <c r="AC113" s="37"/>
      <c r="AD113" s="37"/>
      <c r="AE113" s="37"/>
      <c r="AT113" s="20" t="s">
        <v>245</v>
      </c>
      <c r="AU113" s="20" t="s">
        <v>88</v>
      </c>
    </row>
    <row r="114" spans="1:65" s="2" customFormat="1" ht="24.15" customHeight="1">
      <c r="A114" s="37"/>
      <c r="B114" s="38"/>
      <c r="C114" s="244" t="s">
        <v>295</v>
      </c>
      <c r="D114" s="244" t="s">
        <v>296</v>
      </c>
      <c r="E114" s="245" t="s">
        <v>1805</v>
      </c>
      <c r="F114" s="246" t="s">
        <v>1806</v>
      </c>
      <c r="G114" s="247" t="s">
        <v>154</v>
      </c>
      <c r="H114" s="248">
        <v>1.1000000000000001</v>
      </c>
      <c r="I114" s="249"/>
      <c r="J114" s="250">
        <f t="shared" ref="J114:J119" si="0">ROUND(I114*H114,2)</f>
        <v>0</v>
      </c>
      <c r="K114" s="246" t="s">
        <v>242</v>
      </c>
      <c r="L114" s="251"/>
      <c r="M114" s="252" t="s">
        <v>19</v>
      </c>
      <c r="N114" s="253" t="s">
        <v>48</v>
      </c>
      <c r="O114" s="67"/>
      <c r="P114" s="191">
        <f t="shared" ref="P114:P119" si="1">O114*H114</f>
        <v>0</v>
      </c>
      <c r="Q114" s="191">
        <v>2.5000000000000001E-4</v>
      </c>
      <c r="R114" s="191">
        <f t="shared" ref="R114:R119" si="2">Q114*H114</f>
        <v>2.7500000000000002E-4</v>
      </c>
      <c r="S114" s="191">
        <v>0</v>
      </c>
      <c r="T114" s="192">
        <f t="shared" ref="T114:T119" si="3">S114*H114</f>
        <v>0</v>
      </c>
      <c r="U114" s="37"/>
      <c r="V114" s="37"/>
      <c r="W114" s="37"/>
      <c r="X114" s="37"/>
      <c r="Y114" s="37"/>
      <c r="Z114" s="37"/>
      <c r="AA114" s="37"/>
      <c r="AB114" s="37"/>
      <c r="AC114" s="37"/>
      <c r="AD114" s="37"/>
      <c r="AE114" s="37"/>
      <c r="AR114" s="193" t="s">
        <v>523</v>
      </c>
      <c r="AT114" s="193" t="s">
        <v>296</v>
      </c>
      <c r="AU114" s="193" t="s">
        <v>88</v>
      </c>
      <c r="AY114" s="20" t="s">
        <v>237</v>
      </c>
      <c r="BE114" s="194">
        <f t="shared" ref="BE114:BE119" si="4">IF(N114="základní",J114,0)</f>
        <v>0</v>
      </c>
      <c r="BF114" s="194">
        <f t="shared" ref="BF114:BF119" si="5">IF(N114="snížená",J114,0)</f>
        <v>0</v>
      </c>
      <c r="BG114" s="194">
        <f t="shared" ref="BG114:BG119" si="6">IF(N114="zákl. přenesená",J114,0)</f>
        <v>0</v>
      </c>
      <c r="BH114" s="194">
        <f t="shared" ref="BH114:BH119" si="7">IF(N114="sníž. přenesená",J114,0)</f>
        <v>0</v>
      </c>
      <c r="BI114" s="194">
        <f t="shared" ref="BI114:BI119" si="8">IF(N114="nulová",J114,0)</f>
        <v>0</v>
      </c>
      <c r="BJ114" s="20" t="s">
        <v>88</v>
      </c>
      <c r="BK114" s="194">
        <f t="shared" ref="BK114:BK119" si="9">ROUND(I114*H114,2)</f>
        <v>0</v>
      </c>
      <c r="BL114" s="20" t="s">
        <v>366</v>
      </c>
      <c r="BM114" s="193" t="s">
        <v>243</v>
      </c>
    </row>
    <row r="115" spans="1:65" s="2" customFormat="1" ht="24.15" customHeight="1">
      <c r="A115" s="37"/>
      <c r="B115" s="38"/>
      <c r="C115" s="244" t="s">
        <v>301</v>
      </c>
      <c r="D115" s="244" t="s">
        <v>296</v>
      </c>
      <c r="E115" s="245" t="s">
        <v>1807</v>
      </c>
      <c r="F115" s="246" t="s">
        <v>1808</v>
      </c>
      <c r="G115" s="247" t="s">
        <v>154</v>
      </c>
      <c r="H115" s="248">
        <v>0.15</v>
      </c>
      <c r="I115" s="249"/>
      <c r="J115" s="250">
        <f t="shared" si="0"/>
        <v>0</v>
      </c>
      <c r="K115" s="246" t="s">
        <v>242</v>
      </c>
      <c r="L115" s="251"/>
      <c r="M115" s="252" t="s">
        <v>19</v>
      </c>
      <c r="N115" s="253" t="s">
        <v>48</v>
      </c>
      <c r="O115" s="67"/>
      <c r="P115" s="191">
        <f t="shared" si="1"/>
        <v>0</v>
      </c>
      <c r="Q115" s="191">
        <v>2.7E-4</v>
      </c>
      <c r="R115" s="191">
        <f t="shared" si="2"/>
        <v>4.0500000000000002E-5</v>
      </c>
      <c r="S115" s="191">
        <v>0</v>
      </c>
      <c r="T115" s="192">
        <f t="shared" si="3"/>
        <v>0</v>
      </c>
      <c r="U115" s="37"/>
      <c r="V115" s="37"/>
      <c r="W115" s="37"/>
      <c r="X115" s="37"/>
      <c r="Y115" s="37"/>
      <c r="Z115" s="37"/>
      <c r="AA115" s="37"/>
      <c r="AB115" s="37"/>
      <c r="AC115" s="37"/>
      <c r="AD115" s="37"/>
      <c r="AE115" s="37"/>
      <c r="AR115" s="193" t="s">
        <v>523</v>
      </c>
      <c r="AT115" s="193" t="s">
        <v>296</v>
      </c>
      <c r="AU115" s="193" t="s">
        <v>88</v>
      </c>
      <c r="AY115" s="20" t="s">
        <v>237</v>
      </c>
      <c r="BE115" s="194">
        <f t="shared" si="4"/>
        <v>0</v>
      </c>
      <c r="BF115" s="194">
        <f t="shared" si="5"/>
        <v>0</v>
      </c>
      <c r="BG115" s="194">
        <f t="shared" si="6"/>
        <v>0</v>
      </c>
      <c r="BH115" s="194">
        <f t="shared" si="7"/>
        <v>0</v>
      </c>
      <c r="BI115" s="194">
        <f t="shared" si="8"/>
        <v>0</v>
      </c>
      <c r="BJ115" s="20" t="s">
        <v>88</v>
      </c>
      <c r="BK115" s="194">
        <f t="shared" si="9"/>
        <v>0</v>
      </c>
      <c r="BL115" s="20" t="s">
        <v>366</v>
      </c>
      <c r="BM115" s="193" t="s">
        <v>295</v>
      </c>
    </row>
    <row r="116" spans="1:65" s="2" customFormat="1" ht="24.15" customHeight="1">
      <c r="A116" s="37"/>
      <c r="B116" s="38"/>
      <c r="C116" s="244" t="s">
        <v>299</v>
      </c>
      <c r="D116" s="244" t="s">
        <v>296</v>
      </c>
      <c r="E116" s="245" t="s">
        <v>1809</v>
      </c>
      <c r="F116" s="246" t="s">
        <v>1810</v>
      </c>
      <c r="G116" s="247" t="s">
        <v>154</v>
      </c>
      <c r="H116" s="248">
        <v>1.95</v>
      </c>
      <c r="I116" s="249"/>
      <c r="J116" s="250">
        <f t="shared" si="0"/>
        <v>0</v>
      </c>
      <c r="K116" s="246" t="s">
        <v>242</v>
      </c>
      <c r="L116" s="251"/>
      <c r="M116" s="252" t="s">
        <v>19</v>
      </c>
      <c r="N116" s="253" t="s">
        <v>48</v>
      </c>
      <c r="O116" s="67"/>
      <c r="P116" s="191">
        <f t="shared" si="1"/>
        <v>0</v>
      </c>
      <c r="Q116" s="191">
        <v>5.9000000000000003E-4</v>
      </c>
      <c r="R116" s="191">
        <f t="shared" si="2"/>
        <v>1.1505E-3</v>
      </c>
      <c r="S116" s="191">
        <v>0</v>
      </c>
      <c r="T116" s="192">
        <f t="shared" si="3"/>
        <v>0</v>
      </c>
      <c r="U116" s="37"/>
      <c r="V116" s="37"/>
      <c r="W116" s="37"/>
      <c r="X116" s="37"/>
      <c r="Y116" s="37"/>
      <c r="Z116" s="37"/>
      <c r="AA116" s="37"/>
      <c r="AB116" s="37"/>
      <c r="AC116" s="37"/>
      <c r="AD116" s="37"/>
      <c r="AE116" s="37"/>
      <c r="AR116" s="193" t="s">
        <v>523</v>
      </c>
      <c r="AT116" s="193" t="s">
        <v>296</v>
      </c>
      <c r="AU116" s="193" t="s">
        <v>88</v>
      </c>
      <c r="AY116" s="20" t="s">
        <v>237</v>
      </c>
      <c r="BE116" s="194">
        <f t="shared" si="4"/>
        <v>0</v>
      </c>
      <c r="BF116" s="194">
        <f t="shared" si="5"/>
        <v>0</v>
      </c>
      <c r="BG116" s="194">
        <f t="shared" si="6"/>
        <v>0</v>
      </c>
      <c r="BH116" s="194">
        <f t="shared" si="7"/>
        <v>0</v>
      </c>
      <c r="BI116" s="194">
        <f t="shared" si="8"/>
        <v>0</v>
      </c>
      <c r="BJ116" s="20" t="s">
        <v>88</v>
      </c>
      <c r="BK116" s="194">
        <f t="shared" si="9"/>
        <v>0</v>
      </c>
      <c r="BL116" s="20" t="s">
        <v>366</v>
      </c>
      <c r="BM116" s="193" t="s">
        <v>299</v>
      </c>
    </row>
    <row r="117" spans="1:65" s="2" customFormat="1" ht="24.15" customHeight="1">
      <c r="A117" s="37"/>
      <c r="B117" s="38"/>
      <c r="C117" s="244" t="s">
        <v>319</v>
      </c>
      <c r="D117" s="244" t="s">
        <v>296</v>
      </c>
      <c r="E117" s="245" t="s">
        <v>1811</v>
      </c>
      <c r="F117" s="246" t="s">
        <v>1812</v>
      </c>
      <c r="G117" s="247" t="s">
        <v>154</v>
      </c>
      <c r="H117" s="248">
        <v>0.2</v>
      </c>
      <c r="I117" s="249"/>
      <c r="J117" s="250">
        <f t="shared" si="0"/>
        <v>0</v>
      </c>
      <c r="K117" s="246" t="s">
        <v>242</v>
      </c>
      <c r="L117" s="251"/>
      <c r="M117" s="252" t="s">
        <v>19</v>
      </c>
      <c r="N117" s="253" t="s">
        <v>48</v>
      </c>
      <c r="O117" s="67"/>
      <c r="P117" s="191">
        <f t="shared" si="1"/>
        <v>0</v>
      </c>
      <c r="Q117" s="191">
        <v>6.4999999999999997E-4</v>
      </c>
      <c r="R117" s="191">
        <f t="shared" si="2"/>
        <v>1.2999999999999999E-4</v>
      </c>
      <c r="S117" s="191">
        <v>0</v>
      </c>
      <c r="T117" s="192">
        <f t="shared" si="3"/>
        <v>0</v>
      </c>
      <c r="U117" s="37"/>
      <c r="V117" s="37"/>
      <c r="W117" s="37"/>
      <c r="X117" s="37"/>
      <c r="Y117" s="37"/>
      <c r="Z117" s="37"/>
      <c r="AA117" s="37"/>
      <c r="AB117" s="37"/>
      <c r="AC117" s="37"/>
      <c r="AD117" s="37"/>
      <c r="AE117" s="37"/>
      <c r="AR117" s="193" t="s">
        <v>523</v>
      </c>
      <c r="AT117" s="193" t="s">
        <v>296</v>
      </c>
      <c r="AU117" s="193" t="s">
        <v>88</v>
      </c>
      <c r="AY117" s="20" t="s">
        <v>237</v>
      </c>
      <c r="BE117" s="194">
        <f t="shared" si="4"/>
        <v>0</v>
      </c>
      <c r="BF117" s="194">
        <f t="shared" si="5"/>
        <v>0</v>
      </c>
      <c r="BG117" s="194">
        <f t="shared" si="6"/>
        <v>0</v>
      </c>
      <c r="BH117" s="194">
        <f t="shared" si="7"/>
        <v>0</v>
      </c>
      <c r="BI117" s="194">
        <f t="shared" si="8"/>
        <v>0</v>
      </c>
      <c r="BJ117" s="20" t="s">
        <v>88</v>
      </c>
      <c r="BK117" s="194">
        <f t="shared" si="9"/>
        <v>0</v>
      </c>
      <c r="BL117" s="20" t="s">
        <v>366</v>
      </c>
      <c r="BM117" s="193" t="s">
        <v>326</v>
      </c>
    </row>
    <row r="118" spans="1:65" s="2" customFormat="1" ht="24.15" customHeight="1">
      <c r="A118" s="37"/>
      <c r="B118" s="38"/>
      <c r="C118" s="244" t="s">
        <v>326</v>
      </c>
      <c r="D118" s="244" t="s">
        <v>296</v>
      </c>
      <c r="E118" s="245" t="s">
        <v>1813</v>
      </c>
      <c r="F118" s="246" t="s">
        <v>1814</v>
      </c>
      <c r="G118" s="247" t="s">
        <v>154</v>
      </c>
      <c r="H118" s="248">
        <v>0.4</v>
      </c>
      <c r="I118" s="249"/>
      <c r="J118" s="250">
        <f t="shared" si="0"/>
        <v>0</v>
      </c>
      <c r="K118" s="246" t="s">
        <v>242</v>
      </c>
      <c r="L118" s="251"/>
      <c r="M118" s="252" t="s">
        <v>19</v>
      </c>
      <c r="N118" s="253" t="s">
        <v>48</v>
      </c>
      <c r="O118" s="67"/>
      <c r="P118" s="191">
        <f t="shared" si="1"/>
        <v>0</v>
      </c>
      <c r="Q118" s="191">
        <v>1.01E-3</v>
      </c>
      <c r="R118" s="191">
        <f t="shared" si="2"/>
        <v>4.0400000000000006E-4</v>
      </c>
      <c r="S118" s="191">
        <v>0</v>
      </c>
      <c r="T118" s="192">
        <f t="shared" si="3"/>
        <v>0</v>
      </c>
      <c r="U118" s="37"/>
      <c r="V118" s="37"/>
      <c r="W118" s="37"/>
      <c r="X118" s="37"/>
      <c r="Y118" s="37"/>
      <c r="Z118" s="37"/>
      <c r="AA118" s="37"/>
      <c r="AB118" s="37"/>
      <c r="AC118" s="37"/>
      <c r="AD118" s="37"/>
      <c r="AE118" s="37"/>
      <c r="AR118" s="193" t="s">
        <v>523</v>
      </c>
      <c r="AT118" s="193" t="s">
        <v>296</v>
      </c>
      <c r="AU118" s="193" t="s">
        <v>88</v>
      </c>
      <c r="AY118" s="20" t="s">
        <v>237</v>
      </c>
      <c r="BE118" s="194">
        <f t="shared" si="4"/>
        <v>0</v>
      </c>
      <c r="BF118" s="194">
        <f t="shared" si="5"/>
        <v>0</v>
      </c>
      <c r="BG118" s="194">
        <f t="shared" si="6"/>
        <v>0</v>
      </c>
      <c r="BH118" s="194">
        <f t="shared" si="7"/>
        <v>0</v>
      </c>
      <c r="BI118" s="194">
        <f t="shared" si="8"/>
        <v>0</v>
      </c>
      <c r="BJ118" s="20" t="s">
        <v>88</v>
      </c>
      <c r="BK118" s="194">
        <f t="shared" si="9"/>
        <v>0</v>
      </c>
      <c r="BL118" s="20" t="s">
        <v>366</v>
      </c>
      <c r="BM118" s="193" t="s">
        <v>8</v>
      </c>
    </row>
    <row r="119" spans="1:65" s="2" customFormat="1" ht="55.5" customHeight="1">
      <c r="A119" s="37"/>
      <c r="B119" s="38"/>
      <c r="C119" s="182" t="s">
        <v>330</v>
      </c>
      <c r="D119" s="182" t="s">
        <v>239</v>
      </c>
      <c r="E119" s="183" t="s">
        <v>1815</v>
      </c>
      <c r="F119" s="184" t="s">
        <v>1816</v>
      </c>
      <c r="G119" s="185" t="s">
        <v>1817</v>
      </c>
      <c r="H119" s="263"/>
      <c r="I119" s="187"/>
      <c r="J119" s="188">
        <f t="shared" si="0"/>
        <v>0</v>
      </c>
      <c r="K119" s="184" t="s">
        <v>242</v>
      </c>
      <c r="L119" s="42"/>
      <c r="M119" s="189" t="s">
        <v>19</v>
      </c>
      <c r="N119" s="190" t="s">
        <v>48</v>
      </c>
      <c r="O119" s="67"/>
      <c r="P119" s="191">
        <f t="shared" si="1"/>
        <v>0</v>
      </c>
      <c r="Q119" s="191">
        <v>0</v>
      </c>
      <c r="R119" s="191">
        <f t="shared" si="2"/>
        <v>0</v>
      </c>
      <c r="S119" s="191">
        <v>0</v>
      </c>
      <c r="T119" s="192">
        <f t="shared" si="3"/>
        <v>0</v>
      </c>
      <c r="U119" s="37"/>
      <c r="V119" s="37"/>
      <c r="W119" s="37"/>
      <c r="X119" s="37"/>
      <c r="Y119" s="37"/>
      <c r="Z119" s="37"/>
      <c r="AA119" s="37"/>
      <c r="AB119" s="37"/>
      <c r="AC119" s="37"/>
      <c r="AD119" s="37"/>
      <c r="AE119" s="37"/>
      <c r="AR119" s="193" t="s">
        <v>366</v>
      </c>
      <c r="AT119" s="193" t="s">
        <v>239</v>
      </c>
      <c r="AU119" s="193" t="s">
        <v>88</v>
      </c>
      <c r="AY119" s="20" t="s">
        <v>237</v>
      </c>
      <c r="BE119" s="194">
        <f t="shared" si="4"/>
        <v>0</v>
      </c>
      <c r="BF119" s="194">
        <f t="shared" si="5"/>
        <v>0</v>
      </c>
      <c r="BG119" s="194">
        <f t="shared" si="6"/>
        <v>0</v>
      </c>
      <c r="BH119" s="194">
        <f t="shared" si="7"/>
        <v>0</v>
      </c>
      <c r="BI119" s="194">
        <f t="shared" si="8"/>
        <v>0</v>
      </c>
      <c r="BJ119" s="20" t="s">
        <v>88</v>
      </c>
      <c r="BK119" s="194">
        <f t="shared" si="9"/>
        <v>0</v>
      </c>
      <c r="BL119" s="20" t="s">
        <v>366</v>
      </c>
      <c r="BM119" s="193" t="s">
        <v>4777</v>
      </c>
    </row>
    <row r="120" spans="1:65" s="2" customFormat="1" ht="10.199999999999999">
      <c r="A120" s="37"/>
      <c r="B120" s="38"/>
      <c r="C120" s="39"/>
      <c r="D120" s="195" t="s">
        <v>245</v>
      </c>
      <c r="E120" s="39"/>
      <c r="F120" s="196" t="s">
        <v>1819</v>
      </c>
      <c r="G120" s="39"/>
      <c r="H120" s="39"/>
      <c r="I120" s="197"/>
      <c r="J120" s="39"/>
      <c r="K120" s="39"/>
      <c r="L120" s="42"/>
      <c r="M120" s="198"/>
      <c r="N120" s="199"/>
      <c r="O120" s="67"/>
      <c r="P120" s="67"/>
      <c r="Q120" s="67"/>
      <c r="R120" s="67"/>
      <c r="S120" s="67"/>
      <c r="T120" s="68"/>
      <c r="U120" s="37"/>
      <c r="V120" s="37"/>
      <c r="W120" s="37"/>
      <c r="X120" s="37"/>
      <c r="Y120" s="37"/>
      <c r="Z120" s="37"/>
      <c r="AA120" s="37"/>
      <c r="AB120" s="37"/>
      <c r="AC120" s="37"/>
      <c r="AD120" s="37"/>
      <c r="AE120" s="37"/>
      <c r="AT120" s="20" t="s">
        <v>245</v>
      </c>
      <c r="AU120" s="20" t="s">
        <v>88</v>
      </c>
    </row>
    <row r="121" spans="1:65" s="12" customFormat="1" ht="22.8" customHeight="1">
      <c r="B121" s="166"/>
      <c r="C121" s="167"/>
      <c r="D121" s="168" t="s">
        <v>75</v>
      </c>
      <c r="E121" s="180" t="s">
        <v>731</v>
      </c>
      <c r="F121" s="180" t="s">
        <v>732</v>
      </c>
      <c r="G121" s="167"/>
      <c r="H121" s="167"/>
      <c r="I121" s="170"/>
      <c r="J121" s="181">
        <f>BK121</f>
        <v>0</v>
      </c>
      <c r="K121" s="167"/>
      <c r="L121" s="172"/>
      <c r="M121" s="173"/>
      <c r="N121" s="174"/>
      <c r="O121" s="174"/>
      <c r="P121" s="175">
        <f>SUM(P122:P141)</f>
        <v>0</v>
      </c>
      <c r="Q121" s="174"/>
      <c r="R121" s="175">
        <f>SUM(R122:R141)</f>
        <v>2.7417820499999999E-2</v>
      </c>
      <c r="S121" s="174"/>
      <c r="T121" s="176">
        <f>SUM(T122:T141)</f>
        <v>0</v>
      </c>
      <c r="AR121" s="177" t="s">
        <v>88</v>
      </c>
      <c r="AT121" s="178" t="s">
        <v>75</v>
      </c>
      <c r="AU121" s="178" t="s">
        <v>83</v>
      </c>
      <c r="AY121" s="177" t="s">
        <v>237</v>
      </c>
      <c r="BK121" s="179">
        <f>SUM(BK122:BK141)</f>
        <v>0</v>
      </c>
    </row>
    <row r="122" spans="1:65" s="2" customFormat="1" ht="24.15" customHeight="1">
      <c r="A122" s="37"/>
      <c r="B122" s="38"/>
      <c r="C122" s="182" t="s">
        <v>8</v>
      </c>
      <c r="D122" s="182" t="s">
        <v>239</v>
      </c>
      <c r="E122" s="183" t="s">
        <v>1820</v>
      </c>
      <c r="F122" s="184" t="s">
        <v>1821</v>
      </c>
      <c r="G122" s="185" t="s">
        <v>154</v>
      </c>
      <c r="H122" s="186">
        <v>17.7</v>
      </c>
      <c r="I122" s="187"/>
      <c r="J122" s="188">
        <f>ROUND(I122*H122,2)</f>
        <v>0</v>
      </c>
      <c r="K122" s="184" t="s">
        <v>242</v>
      </c>
      <c r="L122" s="42"/>
      <c r="M122" s="189" t="s">
        <v>19</v>
      </c>
      <c r="N122" s="190" t="s">
        <v>48</v>
      </c>
      <c r="O122" s="67"/>
      <c r="P122" s="191">
        <f>O122*H122</f>
        <v>0</v>
      </c>
      <c r="Q122" s="191">
        <v>6.0501499999999998E-4</v>
      </c>
      <c r="R122" s="191">
        <f>Q122*H122</f>
        <v>1.07087655E-2</v>
      </c>
      <c r="S122" s="191">
        <v>0</v>
      </c>
      <c r="T122" s="192">
        <f>S122*H122</f>
        <v>0</v>
      </c>
      <c r="U122" s="37"/>
      <c r="V122" s="37"/>
      <c r="W122" s="37"/>
      <c r="X122" s="37"/>
      <c r="Y122" s="37"/>
      <c r="Z122" s="37"/>
      <c r="AA122" s="37"/>
      <c r="AB122" s="37"/>
      <c r="AC122" s="37"/>
      <c r="AD122" s="37"/>
      <c r="AE122" s="37"/>
      <c r="AR122" s="193" t="s">
        <v>366</v>
      </c>
      <c r="AT122" s="193" t="s">
        <v>239</v>
      </c>
      <c r="AU122" s="193" t="s">
        <v>88</v>
      </c>
      <c r="AY122" s="20" t="s">
        <v>237</v>
      </c>
      <c r="BE122" s="194">
        <f>IF(N122="základní",J122,0)</f>
        <v>0</v>
      </c>
      <c r="BF122" s="194">
        <f>IF(N122="snížená",J122,0)</f>
        <v>0</v>
      </c>
      <c r="BG122" s="194">
        <f>IF(N122="zákl. přenesená",J122,0)</f>
        <v>0</v>
      </c>
      <c r="BH122" s="194">
        <f>IF(N122="sníž. přenesená",J122,0)</f>
        <v>0</v>
      </c>
      <c r="BI122" s="194">
        <f>IF(N122="nulová",J122,0)</f>
        <v>0</v>
      </c>
      <c r="BJ122" s="20" t="s">
        <v>88</v>
      </c>
      <c r="BK122" s="194">
        <f>ROUND(I122*H122,2)</f>
        <v>0</v>
      </c>
      <c r="BL122" s="20" t="s">
        <v>366</v>
      </c>
      <c r="BM122" s="193" t="s">
        <v>389</v>
      </c>
    </row>
    <row r="123" spans="1:65" s="2" customFormat="1" ht="10.199999999999999">
      <c r="A123" s="37"/>
      <c r="B123" s="38"/>
      <c r="C123" s="39"/>
      <c r="D123" s="195" t="s">
        <v>245</v>
      </c>
      <c r="E123" s="39"/>
      <c r="F123" s="196" t="s">
        <v>1822</v>
      </c>
      <c r="G123" s="39"/>
      <c r="H123" s="39"/>
      <c r="I123" s="197"/>
      <c r="J123" s="39"/>
      <c r="K123" s="39"/>
      <c r="L123" s="42"/>
      <c r="M123" s="198"/>
      <c r="N123" s="199"/>
      <c r="O123" s="67"/>
      <c r="P123" s="67"/>
      <c r="Q123" s="67"/>
      <c r="R123" s="67"/>
      <c r="S123" s="67"/>
      <c r="T123" s="68"/>
      <c r="U123" s="37"/>
      <c r="V123" s="37"/>
      <c r="W123" s="37"/>
      <c r="X123" s="37"/>
      <c r="Y123" s="37"/>
      <c r="Z123" s="37"/>
      <c r="AA123" s="37"/>
      <c r="AB123" s="37"/>
      <c r="AC123" s="37"/>
      <c r="AD123" s="37"/>
      <c r="AE123" s="37"/>
      <c r="AT123" s="20" t="s">
        <v>245</v>
      </c>
      <c r="AU123" s="20" t="s">
        <v>88</v>
      </c>
    </row>
    <row r="124" spans="1:65" s="2" customFormat="1" ht="24.15" customHeight="1">
      <c r="A124" s="37"/>
      <c r="B124" s="38"/>
      <c r="C124" s="182" t="s">
        <v>348</v>
      </c>
      <c r="D124" s="182" t="s">
        <v>239</v>
      </c>
      <c r="E124" s="183" t="s">
        <v>1823</v>
      </c>
      <c r="F124" s="184" t="s">
        <v>1824</v>
      </c>
      <c r="G124" s="185" t="s">
        <v>154</v>
      </c>
      <c r="H124" s="186">
        <v>3.7</v>
      </c>
      <c r="I124" s="187"/>
      <c r="J124" s="188">
        <f>ROUND(I124*H124,2)</f>
        <v>0</v>
      </c>
      <c r="K124" s="184" t="s">
        <v>242</v>
      </c>
      <c r="L124" s="42"/>
      <c r="M124" s="189" t="s">
        <v>19</v>
      </c>
      <c r="N124" s="190" t="s">
        <v>48</v>
      </c>
      <c r="O124" s="67"/>
      <c r="P124" s="191">
        <f>O124*H124</f>
        <v>0</v>
      </c>
      <c r="Q124" s="191">
        <v>7.4173499999999999E-4</v>
      </c>
      <c r="R124" s="191">
        <f>Q124*H124</f>
        <v>2.7444195000000003E-3</v>
      </c>
      <c r="S124" s="191">
        <v>0</v>
      </c>
      <c r="T124" s="192">
        <f>S124*H124</f>
        <v>0</v>
      </c>
      <c r="U124" s="37"/>
      <c r="V124" s="37"/>
      <c r="W124" s="37"/>
      <c r="X124" s="37"/>
      <c r="Y124" s="37"/>
      <c r="Z124" s="37"/>
      <c r="AA124" s="37"/>
      <c r="AB124" s="37"/>
      <c r="AC124" s="37"/>
      <c r="AD124" s="37"/>
      <c r="AE124" s="37"/>
      <c r="AR124" s="193" t="s">
        <v>366</v>
      </c>
      <c r="AT124" s="193" t="s">
        <v>239</v>
      </c>
      <c r="AU124" s="193" t="s">
        <v>88</v>
      </c>
      <c r="AY124" s="20" t="s">
        <v>237</v>
      </c>
      <c r="BE124" s="194">
        <f>IF(N124="základní",J124,0)</f>
        <v>0</v>
      </c>
      <c r="BF124" s="194">
        <f>IF(N124="snížená",J124,0)</f>
        <v>0</v>
      </c>
      <c r="BG124" s="194">
        <f>IF(N124="zákl. přenesená",J124,0)</f>
        <v>0</v>
      </c>
      <c r="BH124" s="194">
        <f>IF(N124="sníž. přenesená",J124,0)</f>
        <v>0</v>
      </c>
      <c r="BI124" s="194">
        <f>IF(N124="nulová",J124,0)</f>
        <v>0</v>
      </c>
      <c r="BJ124" s="20" t="s">
        <v>88</v>
      </c>
      <c r="BK124" s="194">
        <f>ROUND(I124*H124,2)</f>
        <v>0</v>
      </c>
      <c r="BL124" s="20" t="s">
        <v>366</v>
      </c>
      <c r="BM124" s="193" t="s">
        <v>400</v>
      </c>
    </row>
    <row r="125" spans="1:65" s="2" customFormat="1" ht="10.199999999999999">
      <c r="A125" s="37"/>
      <c r="B125" s="38"/>
      <c r="C125" s="39"/>
      <c r="D125" s="195" t="s">
        <v>245</v>
      </c>
      <c r="E125" s="39"/>
      <c r="F125" s="196" t="s">
        <v>1825</v>
      </c>
      <c r="G125" s="39"/>
      <c r="H125" s="39"/>
      <c r="I125" s="197"/>
      <c r="J125" s="39"/>
      <c r="K125" s="39"/>
      <c r="L125" s="42"/>
      <c r="M125" s="198"/>
      <c r="N125" s="199"/>
      <c r="O125" s="67"/>
      <c r="P125" s="67"/>
      <c r="Q125" s="67"/>
      <c r="R125" s="67"/>
      <c r="S125" s="67"/>
      <c r="T125" s="68"/>
      <c r="U125" s="37"/>
      <c r="V125" s="37"/>
      <c r="W125" s="37"/>
      <c r="X125" s="37"/>
      <c r="Y125" s="37"/>
      <c r="Z125" s="37"/>
      <c r="AA125" s="37"/>
      <c r="AB125" s="37"/>
      <c r="AC125" s="37"/>
      <c r="AD125" s="37"/>
      <c r="AE125" s="37"/>
      <c r="AT125" s="20" t="s">
        <v>245</v>
      </c>
      <c r="AU125" s="20" t="s">
        <v>88</v>
      </c>
    </row>
    <row r="126" spans="1:65" s="2" customFormat="1" ht="24.15" customHeight="1">
      <c r="A126" s="37"/>
      <c r="B126" s="38"/>
      <c r="C126" s="182" t="s">
        <v>354</v>
      </c>
      <c r="D126" s="182" t="s">
        <v>239</v>
      </c>
      <c r="E126" s="183" t="s">
        <v>1826</v>
      </c>
      <c r="F126" s="184" t="s">
        <v>1827</v>
      </c>
      <c r="G126" s="185" t="s">
        <v>154</v>
      </c>
      <c r="H126" s="186">
        <v>6.15</v>
      </c>
      <c r="I126" s="187"/>
      <c r="J126" s="188">
        <f>ROUND(I126*H126,2)</f>
        <v>0</v>
      </c>
      <c r="K126" s="184" t="s">
        <v>242</v>
      </c>
      <c r="L126" s="42"/>
      <c r="M126" s="189" t="s">
        <v>19</v>
      </c>
      <c r="N126" s="190" t="s">
        <v>48</v>
      </c>
      <c r="O126" s="67"/>
      <c r="P126" s="191">
        <f>O126*H126</f>
        <v>0</v>
      </c>
      <c r="Q126" s="191">
        <v>1.2799300000000001E-3</v>
      </c>
      <c r="R126" s="191">
        <f>Q126*H126</f>
        <v>7.8715695000000016E-3</v>
      </c>
      <c r="S126" s="191">
        <v>0</v>
      </c>
      <c r="T126" s="192">
        <f>S126*H126</f>
        <v>0</v>
      </c>
      <c r="U126" s="37"/>
      <c r="V126" s="37"/>
      <c r="W126" s="37"/>
      <c r="X126" s="37"/>
      <c r="Y126" s="37"/>
      <c r="Z126" s="37"/>
      <c r="AA126" s="37"/>
      <c r="AB126" s="37"/>
      <c r="AC126" s="37"/>
      <c r="AD126" s="37"/>
      <c r="AE126" s="37"/>
      <c r="AR126" s="193" t="s">
        <v>366</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366</v>
      </c>
      <c r="BM126" s="193" t="s">
        <v>427</v>
      </c>
    </row>
    <row r="127" spans="1:65" s="2" customFormat="1" ht="10.199999999999999">
      <c r="A127" s="37"/>
      <c r="B127" s="38"/>
      <c r="C127" s="39"/>
      <c r="D127" s="195" t="s">
        <v>245</v>
      </c>
      <c r="E127" s="39"/>
      <c r="F127" s="196" t="s">
        <v>1828</v>
      </c>
      <c r="G127" s="39"/>
      <c r="H127" s="39"/>
      <c r="I127" s="197"/>
      <c r="J127" s="39"/>
      <c r="K127" s="39"/>
      <c r="L127" s="42"/>
      <c r="M127" s="198"/>
      <c r="N127" s="199"/>
      <c r="O127" s="67"/>
      <c r="P127" s="67"/>
      <c r="Q127" s="67"/>
      <c r="R127" s="67"/>
      <c r="S127" s="67"/>
      <c r="T127" s="68"/>
      <c r="U127" s="37"/>
      <c r="V127" s="37"/>
      <c r="W127" s="37"/>
      <c r="X127" s="37"/>
      <c r="Y127" s="37"/>
      <c r="Z127" s="37"/>
      <c r="AA127" s="37"/>
      <c r="AB127" s="37"/>
      <c r="AC127" s="37"/>
      <c r="AD127" s="37"/>
      <c r="AE127" s="37"/>
      <c r="AT127" s="20" t="s">
        <v>245</v>
      </c>
      <c r="AU127" s="20" t="s">
        <v>88</v>
      </c>
    </row>
    <row r="128" spans="1:65" s="2" customFormat="1" ht="24.15" customHeight="1">
      <c r="A128" s="37"/>
      <c r="B128" s="38"/>
      <c r="C128" s="182" t="s">
        <v>361</v>
      </c>
      <c r="D128" s="182" t="s">
        <v>239</v>
      </c>
      <c r="E128" s="183" t="s">
        <v>1829</v>
      </c>
      <c r="F128" s="184" t="s">
        <v>1830</v>
      </c>
      <c r="G128" s="185" t="s">
        <v>154</v>
      </c>
      <c r="H128" s="186">
        <v>0.2</v>
      </c>
      <c r="I128" s="187"/>
      <c r="J128" s="188">
        <f>ROUND(I128*H128,2)</f>
        <v>0</v>
      </c>
      <c r="K128" s="184" t="s">
        <v>242</v>
      </c>
      <c r="L128" s="42"/>
      <c r="M128" s="189" t="s">
        <v>19</v>
      </c>
      <c r="N128" s="190" t="s">
        <v>48</v>
      </c>
      <c r="O128" s="67"/>
      <c r="P128" s="191">
        <f>O128*H128</f>
        <v>0</v>
      </c>
      <c r="Q128" s="191">
        <v>1.6042649999999999E-3</v>
      </c>
      <c r="R128" s="191">
        <f>Q128*H128</f>
        <v>3.2085300000000001E-4</v>
      </c>
      <c r="S128" s="191">
        <v>0</v>
      </c>
      <c r="T128" s="192">
        <f>S128*H128</f>
        <v>0</v>
      </c>
      <c r="U128" s="37"/>
      <c r="V128" s="37"/>
      <c r="W128" s="37"/>
      <c r="X128" s="37"/>
      <c r="Y128" s="37"/>
      <c r="Z128" s="37"/>
      <c r="AA128" s="37"/>
      <c r="AB128" s="37"/>
      <c r="AC128" s="37"/>
      <c r="AD128" s="37"/>
      <c r="AE128" s="37"/>
      <c r="AR128" s="193" t="s">
        <v>366</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366</v>
      </c>
      <c r="BM128" s="193" t="s">
        <v>440</v>
      </c>
    </row>
    <row r="129" spans="1:65" s="2" customFormat="1" ht="10.199999999999999">
      <c r="A129" s="37"/>
      <c r="B129" s="38"/>
      <c r="C129" s="39"/>
      <c r="D129" s="195" t="s">
        <v>245</v>
      </c>
      <c r="E129" s="39"/>
      <c r="F129" s="196" t="s">
        <v>1831</v>
      </c>
      <c r="G129" s="39"/>
      <c r="H129" s="39"/>
      <c r="I129" s="197"/>
      <c r="J129" s="39"/>
      <c r="K129" s="39"/>
      <c r="L129" s="42"/>
      <c r="M129" s="198"/>
      <c r="N129" s="199"/>
      <c r="O129" s="67"/>
      <c r="P129" s="67"/>
      <c r="Q129" s="67"/>
      <c r="R129" s="67"/>
      <c r="S129" s="67"/>
      <c r="T129" s="68"/>
      <c r="U129" s="37"/>
      <c r="V129" s="37"/>
      <c r="W129" s="37"/>
      <c r="X129" s="37"/>
      <c r="Y129" s="37"/>
      <c r="Z129" s="37"/>
      <c r="AA129" s="37"/>
      <c r="AB129" s="37"/>
      <c r="AC129" s="37"/>
      <c r="AD129" s="37"/>
      <c r="AE129" s="37"/>
      <c r="AT129" s="20" t="s">
        <v>245</v>
      </c>
      <c r="AU129" s="20" t="s">
        <v>88</v>
      </c>
    </row>
    <row r="130" spans="1:65" s="2" customFormat="1" ht="24.15" customHeight="1">
      <c r="A130" s="37"/>
      <c r="B130" s="38"/>
      <c r="C130" s="182" t="s">
        <v>366</v>
      </c>
      <c r="D130" s="182" t="s">
        <v>239</v>
      </c>
      <c r="E130" s="183" t="s">
        <v>1832</v>
      </c>
      <c r="F130" s="184" t="s">
        <v>1833</v>
      </c>
      <c r="G130" s="185" t="s">
        <v>154</v>
      </c>
      <c r="H130" s="186">
        <v>0.4</v>
      </c>
      <c r="I130" s="187"/>
      <c r="J130" s="188">
        <f>ROUND(I130*H130,2)</f>
        <v>0</v>
      </c>
      <c r="K130" s="184" t="s">
        <v>242</v>
      </c>
      <c r="L130" s="42"/>
      <c r="M130" s="189" t="s">
        <v>19</v>
      </c>
      <c r="N130" s="190" t="s">
        <v>48</v>
      </c>
      <c r="O130" s="67"/>
      <c r="P130" s="191">
        <f>O130*H130</f>
        <v>0</v>
      </c>
      <c r="Q130" s="191">
        <v>2.0061599999999999E-3</v>
      </c>
      <c r="R130" s="191">
        <f>Q130*H130</f>
        <v>8.0246400000000002E-4</v>
      </c>
      <c r="S130" s="191">
        <v>0</v>
      </c>
      <c r="T130" s="192">
        <f>S130*H130</f>
        <v>0</v>
      </c>
      <c r="U130" s="37"/>
      <c r="V130" s="37"/>
      <c r="W130" s="37"/>
      <c r="X130" s="37"/>
      <c r="Y130" s="37"/>
      <c r="Z130" s="37"/>
      <c r="AA130" s="37"/>
      <c r="AB130" s="37"/>
      <c r="AC130" s="37"/>
      <c r="AD130" s="37"/>
      <c r="AE130" s="37"/>
      <c r="AR130" s="193" t="s">
        <v>366</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452</v>
      </c>
    </row>
    <row r="131" spans="1:65" s="2" customFormat="1" ht="10.199999999999999">
      <c r="A131" s="37"/>
      <c r="B131" s="38"/>
      <c r="C131" s="39"/>
      <c r="D131" s="195" t="s">
        <v>245</v>
      </c>
      <c r="E131" s="39"/>
      <c r="F131" s="196" t="s">
        <v>1834</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245</v>
      </c>
      <c r="AU131" s="20" t="s">
        <v>88</v>
      </c>
    </row>
    <row r="132" spans="1:65" s="2" customFormat="1" ht="24.15" customHeight="1">
      <c r="A132" s="37"/>
      <c r="B132" s="38"/>
      <c r="C132" s="182" t="s">
        <v>371</v>
      </c>
      <c r="D132" s="182" t="s">
        <v>239</v>
      </c>
      <c r="E132" s="183" t="s">
        <v>1838</v>
      </c>
      <c r="F132" s="184" t="s">
        <v>1839</v>
      </c>
      <c r="G132" s="185" t="s">
        <v>154</v>
      </c>
      <c r="H132" s="186">
        <v>27.5</v>
      </c>
      <c r="I132" s="187"/>
      <c r="J132" s="188">
        <f>ROUND(I132*H132,2)</f>
        <v>0</v>
      </c>
      <c r="K132" s="184" t="s">
        <v>242</v>
      </c>
      <c r="L132" s="42"/>
      <c r="M132" s="189" t="s">
        <v>19</v>
      </c>
      <c r="N132" s="190" t="s">
        <v>48</v>
      </c>
      <c r="O132" s="67"/>
      <c r="P132" s="191">
        <f>O132*H132</f>
        <v>0</v>
      </c>
      <c r="Q132" s="191">
        <v>0</v>
      </c>
      <c r="R132" s="191">
        <f>Q132*H132</f>
        <v>0</v>
      </c>
      <c r="S132" s="191">
        <v>0</v>
      </c>
      <c r="T132" s="192">
        <f>S132*H132</f>
        <v>0</v>
      </c>
      <c r="U132" s="37"/>
      <c r="V132" s="37"/>
      <c r="W132" s="37"/>
      <c r="X132" s="37"/>
      <c r="Y132" s="37"/>
      <c r="Z132" s="37"/>
      <c r="AA132" s="37"/>
      <c r="AB132" s="37"/>
      <c r="AC132" s="37"/>
      <c r="AD132" s="37"/>
      <c r="AE132" s="37"/>
      <c r="AR132" s="193" t="s">
        <v>366</v>
      </c>
      <c r="AT132" s="193" t="s">
        <v>239</v>
      </c>
      <c r="AU132" s="193" t="s">
        <v>88</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366</v>
      </c>
      <c r="BM132" s="193" t="s">
        <v>476</v>
      </c>
    </row>
    <row r="133" spans="1:65" s="2" customFormat="1" ht="10.199999999999999">
      <c r="A133" s="37"/>
      <c r="B133" s="38"/>
      <c r="C133" s="39"/>
      <c r="D133" s="195" t="s">
        <v>245</v>
      </c>
      <c r="E133" s="39"/>
      <c r="F133" s="196" t="s">
        <v>1840</v>
      </c>
      <c r="G133" s="39"/>
      <c r="H133" s="39"/>
      <c r="I133" s="197"/>
      <c r="J133" s="39"/>
      <c r="K133" s="39"/>
      <c r="L133" s="42"/>
      <c r="M133" s="198"/>
      <c r="N133" s="199"/>
      <c r="O133" s="67"/>
      <c r="P133" s="67"/>
      <c r="Q133" s="67"/>
      <c r="R133" s="67"/>
      <c r="S133" s="67"/>
      <c r="T133" s="68"/>
      <c r="U133" s="37"/>
      <c r="V133" s="37"/>
      <c r="W133" s="37"/>
      <c r="X133" s="37"/>
      <c r="Y133" s="37"/>
      <c r="Z133" s="37"/>
      <c r="AA133" s="37"/>
      <c r="AB133" s="37"/>
      <c r="AC133" s="37"/>
      <c r="AD133" s="37"/>
      <c r="AE133" s="37"/>
      <c r="AT133" s="20" t="s">
        <v>245</v>
      </c>
      <c r="AU133" s="20" t="s">
        <v>88</v>
      </c>
    </row>
    <row r="134" spans="1:65" s="2" customFormat="1" ht="24.15" customHeight="1">
      <c r="A134" s="37"/>
      <c r="B134" s="38"/>
      <c r="C134" s="182" t="s">
        <v>389</v>
      </c>
      <c r="D134" s="182" t="s">
        <v>239</v>
      </c>
      <c r="E134" s="183" t="s">
        <v>1835</v>
      </c>
      <c r="F134" s="184" t="s">
        <v>1836</v>
      </c>
      <c r="G134" s="185" t="s">
        <v>154</v>
      </c>
      <c r="H134" s="186">
        <v>0.4</v>
      </c>
      <c r="I134" s="187"/>
      <c r="J134" s="188">
        <f>ROUND(I134*H134,2)</f>
        <v>0</v>
      </c>
      <c r="K134" s="184" t="s">
        <v>242</v>
      </c>
      <c r="L134" s="42"/>
      <c r="M134" s="189" t="s">
        <v>19</v>
      </c>
      <c r="N134" s="190" t="s">
        <v>48</v>
      </c>
      <c r="O134" s="67"/>
      <c r="P134" s="191">
        <f>O134*H134</f>
        <v>0</v>
      </c>
      <c r="Q134" s="191">
        <v>0</v>
      </c>
      <c r="R134" s="191">
        <f>Q134*H134</f>
        <v>0</v>
      </c>
      <c r="S134" s="191">
        <v>0</v>
      </c>
      <c r="T134" s="192">
        <f>S134*H134</f>
        <v>0</v>
      </c>
      <c r="U134" s="37"/>
      <c r="V134" s="37"/>
      <c r="W134" s="37"/>
      <c r="X134" s="37"/>
      <c r="Y134" s="37"/>
      <c r="Z134" s="37"/>
      <c r="AA134" s="37"/>
      <c r="AB134" s="37"/>
      <c r="AC134" s="37"/>
      <c r="AD134" s="37"/>
      <c r="AE134" s="37"/>
      <c r="AR134" s="193" t="s">
        <v>366</v>
      </c>
      <c r="AT134" s="193" t="s">
        <v>239</v>
      </c>
      <c r="AU134" s="193" t="s">
        <v>88</v>
      </c>
      <c r="AY134" s="20" t="s">
        <v>237</v>
      </c>
      <c r="BE134" s="194">
        <f>IF(N134="základní",J134,0)</f>
        <v>0</v>
      </c>
      <c r="BF134" s="194">
        <f>IF(N134="snížená",J134,0)</f>
        <v>0</v>
      </c>
      <c r="BG134" s="194">
        <f>IF(N134="zákl. přenesená",J134,0)</f>
        <v>0</v>
      </c>
      <c r="BH134" s="194">
        <f>IF(N134="sníž. přenesená",J134,0)</f>
        <v>0</v>
      </c>
      <c r="BI134" s="194">
        <f>IF(N134="nulová",J134,0)</f>
        <v>0</v>
      </c>
      <c r="BJ134" s="20" t="s">
        <v>88</v>
      </c>
      <c r="BK134" s="194">
        <f>ROUND(I134*H134,2)</f>
        <v>0</v>
      </c>
      <c r="BL134" s="20" t="s">
        <v>366</v>
      </c>
      <c r="BM134" s="193" t="s">
        <v>508</v>
      </c>
    </row>
    <row r="135" spans="1:65" s="2" customFormat="1" ht="10.199999999999999">
      <c r="A135" s="37"/>
      <c r="B135" s="38"/>
      <c r="C135" s="39"/>
      <c r="D135" s="195" t="s">
        <v>245</v>
      </c>
      <c r="E135" s="39"/>
      <c r="F135" s="196" t="s">
        <v>1837</v>
      </c>
      <c r="G135" s="39"/>
      <c r="H135" s="39"/>
      <c r="I135" s="197"/>
      <c r="J135" s="39"/>
      <c r="K135" s="39"/>
      <c r="L135" s="42"/>
      <c r="M135" s="198"/>
      <c r="N135" s="199"/>
      <c r="O135" s="67"/>
      <c r="P135" s="67"/>
      <c r="Q135" s="67"/>
      <c r="R135" s="67"/>
      <c r="S135" s="67"/>
      <c r="T135" s="68"/>
      <c r="U135" s="37"/>
      <c r="V135" s="37"/>
      <c r="W135" s="37"/>
      <c r="X135" s="37"/>
      <c r="Y135" s="37"/>
      <c r="Z135" s="37"/>
      <c r="AA135" s="37"/>
      <c r="AB135" s="37"/>
      <c r="AC135" s="37"/>
      <c r="AD135" s="37"/>
      <c r="AE135" s="37"/>
      <c r="AT135" s="20" t="s">
        <v>245</v>
      </c>
      <c r="AU135" s="20" t="s">
        <v>88</v>
      </c>
    </row>
    <row r="136" spans="1:65" s="2" customFormat="1" ht="55.5" customHeight="1">
      <c r="A136" s="37"/>
      <c r="B136" s="38"/>
      <c r="C136" s="182" t="s">
        <v>394</v>
      </c>
      <c r="D136" s="182" t="s">
        <v>239</v>
      </c>
      <c r="E136" s="183" t="s">
        <v>1841</v>
      </c>
      <c r="F136" s="184" t="s">
        <v>1842</v>
      </c>
      <c r="G136" s="185" t="s">
        <v>154</v>
      </c>
      <c r="H136" s="186">
        <v>20.2</v>
      </c>
      <c r="I136" s="187"/>
      <c r="J136" s="188">
        <f>ROUND(I136*H136,2)</f>
        <v>0</v>
      </c>
      <c r="K136" s="184" t="s">
        <v>242</v>
      </c>
      <c r="L136" s="42"/>
      <c r="M136" s="189" t="s">
        <v>19</v>
      </c>
      <c r="N136" s="190" t="s">
        <v>48</v>
      </c>
      <c r="O136" s="67"/>
      <c r="P136" s="191">
        <f>O136*H136</f>
        <v>0</v>
      </c>
      <c r="Q136" s="191">
        <v>1.9656E-4</v>
      </c>
      <c r="R136" s="191">
        <f>Q136*H136</f>
        <v>3.9705119999999998E-3</v>
      </c>
      <c r="S136" s="191">
        <v>0</v>
      </c>
      <c r="T136" s="192">
        <f>S136*H136</f>
        <v>0</v>
      </c>
      <c r="U136" s="37"/>
      <c r="V136" s="37"/>
      <c r="W136" s="37"/>
      <c r="X136" s="37"/>
      <c r="Y136" s="37"/>
      <c r="Z136" s="37"/>
      <c r="AA136" s="37"/>
      <c r="AB136" s="37"/>
      <c r="AC136" s="37"/>
      <c r="AD136" s="37"/>
      <c r="AE136" s="37"/>
      <c r="AR136" s="193" t="s">
        <v>366</v>
      </c>
      <c r="AT136" s="193" t="s">
        <v>239</v>
      </c>
      <c r="AU136" s="193" t="s">
        <v>88</v>
      </c>
      <c r="AY136" s="20" t="s">
        <v>237</v>
      </c>
      <c r="BE136" s="194">
        <f>IF(N136="základní",J136,0)</f>
        <v>0</v>
      </c>
      <c r="BF136" s="194">
        <f>IF(N136="snížená",J136,0)</f>
        <v>0</v>
      </c>
      <c r="BG136" s="194">
        <f>IF(N136="zákl. přenesená",J136,0)</f>
        <v>0</v>
      </c>
      <c r="BH136" s="194">
        <f>IF(N136="sníž. přenesená",J136,0)</f>
        <v>0</v>
      </c>
      <c r="BI136" s="194">
        <f>IF(N136="nulová",J136,0)</f>
        <v>0</v>
      </c>
      <c r="BJ136" s="20" t="s">
        <v>88</v>
      </c>
      <c r="BK136" s="194">
        <f>ROUND(I136*H136,2)</f>
        <v>0</v>
      </c>
      <c r="BL136" s="20" t="s">
        <v>366</v>
      </c>
      <c r="BM136" s="193" t="s">
        <v>523</v>
      </c>
    </row>
    <row r="137" spans="1:65" s="2" customFormat="1" ht="10.199999999999999">
      <c r="A137" s="37"/>
      <c r="B137" s="38"/>
      <c r="C137" s="39"/>
      <c r="D137" s="195" t="s">
        <v>245</v>
      </c>
      <c r="E137" s="39"/>
      <c r="F137" s="196" t="s">
        <v>1843</v>
      </c>
      <c r="G137" s="39"/>
      <c r="H137" s="39"/>
      <c r="I137" s="197"/>
      <c r="J137" s="39"/>
      <c r="K137" s="39"/>
      <c r="L137" s="42"/>
      <c r="M137" s="198"/>
      <c r="N137" s="199"/>
      <c r="O137" s="67"/>
      <c r="P137" s="67"/>
      <c r="Q137" s="67"/>
      <c r="R137" s="67"/>
      <c r="S137" s="67"/>
      <c r="T137" s="68"/>
      <c r="U137" s="37"/>
      <c r="V137" s="37"/>
      <c r="W137" s="37"/>
      <c r="X137" s="37"/>
      <c r="Y137" s="37"/>
      <c r="Z137" s="37"/>
      <c r="AA137" s="37"/>
      <c r="AB137" s="37"/>
      <c r="AC137" s="37"/>
      <c r="AD137" s="37"/>
      <c r="AE137" s="37"/>
      <c r="AT137" s="20" t="s">
        <v>245</v>
      </c>
      <c r="AU137" s="20" t="s">
        <v>88</v>
      </c>
    </row>
    <row r="138" spans="1:65" s="2" customFormat="1" ht="55.5" customHeight="1">
      <c r="A138" s="37"/>
      <c r="B138" s="38"/>
      <c r="C138" s="182" t="s">
        <v>400</v>
      </c>
      <c r="D138" s="182" t="s">
        <v>239</v>
      </c>
      <c r="E138" s="183" t="s">
        <v>1844</v>
      </c>
      <c r="F138" s="184" t="s">
        <v>1845</v>
      </c>
      <c r="G138" s="185" t="s">
        <v>154</v>
      </c>
      <c r="H138" s="186">
        <v>4.1500000000000004</v>
      </c>
      <c r="I138" s="187"/>
      <c r="J138" s="188">
        <f>ROUND(I138*H138,2)</f>
        <v>0</v>
      </c>
      <c r="K138" s="184" t="s">
        <v>242</v>
      </c>
      <c r="L138" s="42"/>
      <c r="M138" s="189" t="s">
        <v>19</v>
      </c>
      <c r="N138" s="190" t="s">
        <v>48</v>
      </c>
      <c r="O138" s="67"/>
      <c r="P138" s="191">
        <f>O138*H138</f>
        <v>0</v>
      </c>
      <c r="Q138" s="191">
        <v>2.4078000000000001E-4</v>
      </c>
      <c r="R138" s="191">
        <f>Q138*H138</f>
        <v>9.9923700000000004E-4</v>
      </c>
      <c r="S138" s="191">
        <v>0</v>
      </c>
      <c r="T138" s="192">
        <f>S138*H138</f>
        <v>0</v>
      </c>
      <c r="U138" s="37"/>
      <c r="V138" s="37"/>
      <c r="W138" s="37"/>
      <c r="X138" s="37"/>
      <c r="Y138" s="37"/>
      <c r="Z138" s="37"/>
      <c r="AA138" s="37"/>
      <c r="AB138" s="37"/>
      <c r="AC138" s="37"/>
      <c r="AD138" s="37"/>
      <c r="AE138" s="37"/>
      <c r="AR138" s="193" t="s">
        <v>366</v>
      </c>
      <c r="AT138" s="193" t="s">
        <v>239</v>
      </c>
      <c r="AU138" s="193" t="s">
        <v>88</v>
      </c>
      <c r="AY138" s="20" t="s">
        <v>237</v>
      </c>
      <c r="BE138" s="194">
        <f>IF(N138="základní",J138,0)</f>
        <v>0</v>
      </c>
      <c r="BF138" s="194">
        <f>IF(N138="snížená",J138,0)</f>
        <v>0</v>
      </c>
      <c r="BG138" s="194">
        <f>IF(N138="zákl. přenesená",J138,0)</f>
        <v>0</v>
      </c>
      <c r="BH138" s="194">
        <f>IF(N138="sníž. přenesená",J138,0)</f>
        <v>0</v>
      </c>
      <c r="BI138" s="194">
        <f>IF(N138="nulová",J138,0)</f>
        <v>0</v>
      </c>
      <c r="BJ138" s="20" t="s">
        <v>88</v>
      </c>
      <c r="BK138" s="194">
        <f>ROUND(I138*H138,2)</f>
        <v>0</v>
      </c>
      <c r="BL138" s="20" t="s">
        <v>366</v>
      </c>
      <c r="BM138" s="193" t="s">
        <v>535</v>
      </c>
    </row>
    <row r="139" spans="1:65" s="2" customFormat="1" ht="10.199999999999999">
      <c r="A139" s="37"/>
      <c r="B139" s="38"/>
      <c r="C139" s="39"/>
      <c r="D139" s="195" t="s">
        <v>245</v>
      </c>
      <c r="E139" s="39"/>
      <c r="F139" s="196" t="s">
        <v>1846</v>
      </c>
      <c r="G139" s="39"/>
      <c r="H139" s="39"/>
      <c r="I139" s="197"/>
      <c r="J139" s="39"/>
      <c r="K139" s="39"/>
      <c r="L139" s="42"/>
      <c r="M139" s="198"/>
      <c r="N139" s="199"/>
      <c r="O139" s="67"/>
      <c r="P139" s="67"/>
      <c r="Q139" s="67"/>
      <c r="R139" s="67"/>
      <c r="S139" s="67"/>
      <c r="T139" s="68"/>
      <c r="U139" s="37"/>
      <c r="V139" s="37"/>
      <c r="W139" s="37"/>
      <c r="X139" s="37"/>
      <c r="Y139" s="37"/>
      <c r="Z139" s="37"/>
      <c r="AA139" s="37"/>
      <c r="AB139" s="37"/>
      <c r="AC139" s="37"/>
      <c r="AD139" s="37"/>
      <c r="AE139" s="37"/>
      <c r="AT139" s="20" t="s">
        <v>245</v>
      </c>
      <c r="AU139" s="20" t="s">
        <v>88</v>
      </c>
    </row>
    <row r="140" spans="1:65" s="2" customFormat="1" ht="55.5" customHeight="1">
      <c r="A140" s="37"/>
      <c r="B140" s="38"/>
      <c r="C140" s="182" t="s">
        <v>7</v>
      </c>
      <c r="D140" s="182" t="s">
        <v>239</v>
      </c>
      <c r="E140" s="183" t="s">
        <v>1847</v>
      </c>
      <c r="F140" s="184" t="s">
        <v>1848</v>
      </c>
      <c r="G140" s="185" t="s">
        <v>1817</v>
      </c>
      <c r="H140" s="263"/>
      <c r="I140" s="187"/>
      <c r="J140" s="188">
        <f>ROUND(I140*H140,2)</f>
        <v>0</v>
      </c>
      <c r="K140" s="184" t="s">
        <v>242</v>
      </c>
      <c r="L140" s="42"/>
      <c r="M140" s="189" t="s">
        <v>19</v>
      </c>
      <c r="N140" s="190" t="s">
        <v>48</v>
      </c>
      <c r="O140" s="67"/>
      <c r="P140" s="191">
        <f>O140*H140</f>
        <v>0</v>
      </c>
      <c r="Q140" s="191">
        <v>0</v>
      </c>
      <c r="R140" s="191">
        <f>Q140*H140</f>
        <v>0</v>
      </c>
      <c r="S140" s="191">
        <v>0</v>
      </c>
      <c r="T140" s="192">
        <f>S140*H140</f>
        <v>0</v>
      </c>
      <c r="U140" s="37"/>
      <c r="V140" s="37"/>
      <c r="W140" s="37"/>
      <c r="X140" s="37"/>
      <c r="Y140" s="37"/>
      <c r="Z140" s="37"/>
      <c r="AA140" s="37"/>
      <c r="AB140" s="37"/>
      <c r="AC140" s="37"/>
      <c r="AD140" s="37"/>
      <c r="AE140" s="37"/>
      <c r="AR140" s="193" t="s">
        <v>366</v>
      </c>
      <c r="AT140" s="193" t="s">
        <v>239</v>
      </c>
      <c r="AU140" s="193" t="s">
        <v>88</v>
      </c>
      <c r="AY140" s="20" t="s">
        <v>237</v>
      </c>
      <c r="BE140" s="194">
        <f>IF(N140="základní",J140,0)</f>
        <v>0</v>
      </c>
      <c r="BF140" s="194">
        <f>IF(N140="snížená",J140,0)</f>
        <v>0</v>
      </c>
      <c r="BG140" s="194">
        <f>IF(N140="zákl. přenesená",J140,0)</f>
        <v>0</v>
      </c>
      <c r="BH140" s="194">
        <f>IF(N140="sníž. přenesená",J140,0)</f>
        <v>0</v>
      </c>
      <c r="BI140" s="194">
        <f>IF(N140="nulová",J140,0)</f>
        <v>0</v>
      </c>
      <c r="BJ140" s="20" t="s">
        <v>88</v>
      </c>
      <c r="BK140" s="194">
        <f>ROUND(I140*H140,2)</f>
        <v>0</v>
      </c>
      <c r="BL140" s="20" t="s">
        <v>366</v>
      </c>
      <c r="BM140" s="193" t="s">
        <v>4778</v>
      </c>
    </row>
    <row r="141" spans="1:65" s="2" customFormat="1" ht="10.199999999999999">
      <c r="A141" s="37"/>
      <c r="B141" s="38"/>
      <c r="C141" s="39"/>
      <c r="D141" s="195" t="s">
        <v>245</v>
      </c>
      <c r="E141" s="39"/>
      <c r="F141" s="196" t="s">
        <v>1850</v>
      </c>
      <c r="G141" s="39"/>
      <c r="H141" s="39"/>
      <c r="I141" s="197"/>
      <c r="J141" s="39"/>
      <c r="K141" s="39"/>
      <c r="L141" s="42"/>
      <c r="M141" s="198"/>
      <c r="N141" s="199"/>
      <c r="O141" s="67"/>
      <c r="P141" s="67"/>
      <c r="Q141" s="67"/>
      <c r="R141" s="67"/>
      <c r="S141" s="67"/>
      <c r="T141" s="68"/>
      <c r="U141" s="37"/>
      <c r="V141" s="37"/>
      <c r="W141" s="37"/>
      <c r="X141" s="37"/>
      <c r="Y141" s="37"/>
      <c r="Z141" s="37"/>
      <c r="AA141" s="37"/>
      <c r="AB141" s="37"/>
      <c r="AC141" s="37"/>
      <c r="AD141" s="37"/>
      <c r="AE141" s="37"/>
      <c r="AT141" s="20" t="s">
        <v>245</v>
      </c>
      <c r="AU141" s="20" t="s">
        <v>88</v>
      </c>
    </row>
    <row r="142" spans="1:65" s="12" customFormat="1" ht="22.8" customHeight="1">
      <c r="B142" s="166"/>
      <c r="C142" s="167"/>
      <c r="D142" s="168" t="s">
        <v>75</v>
      </c>
      <c r="E142" s="180" t="s">
        <v>1851</v>
      </c>
      <c r="F142" s="180" t="s">
        <v>1852</v>
      </c>
      <c r="G142" s="167"/>
      <c r="H142" s="167"/>
      <c r="I142" s="170"/>
      <c r="J142" s="181">
        <f>BK142</f>
        <v>0</v>
      </c>
      <c r="K142" s="167"/>
      <c r="L142" s="172"/>
      <c r="M142" s="173"/>
      <c r="N142" s="174"/>
      <c r="O142" s="174"/>
      <c r="P142" s="175">
        <f>SUM(P143:P177)</f>
        <v>0</v>
      </c>
      <c r="Q142" s="174"/>
      <c r="R142" s="175">
        <f>SUM(R143:R177)</f>
        <v>9.4629528000000004E-3</v>
      </c>
      <c r="S142" s="174"/>
      <c r="T142" s="176">
        <f>SUM(T143:T177)</f>
        <v>0</v>
      </c>
      <c r="AR142" s="177" t="s">
        <v>88</v>
      </c>
      <c r="AT142" s="178" t="s">
        <v>75</v>
      </c>
      <c r="AU142" s="178" t="s">
        <v>83</v>
      </c>
      <c r="AY142" s="177" t="s">
        <v>237</v>
      </c>
      <c r="BK142" s="179">
        <f>SUM(BK143:BK177)</f>
        <v>0</v>
      </c>
    </row>
    <row r="143" spans="1:65" s="2" customFormat="1" ht="24.15" customHeight="1">
      <c r="A143" s="37"/>
      <c r="B143" s="38"/>
      <c r="C143" s="182" t="s">
        <v>427</v>
      </c>
      <c r="D143" s="182" t="s">
        <v>239</v>
      </c>
      <c r="E143" s="183" t="s">
        <v>1853</v>
      </c>
      <c r="F143" s="184" t="s">
        <v>1854</v>
      </c>
      <c r="G143" s="185" t="s">
        <v>290</v>
      </c>
      <c r="H143" s="186">
        <v>4</v>
      </c>
      <c r="I143" s="187"/>
      <c r="J143" s="188">
        <f>ROUND(I143*H143,2)</f>
        <v>0</v>
      </c>
      <c r="K143" s="184" t="s">
        <v>242</v>
      </c>
      <c r="L143" s="42"/>
      <c r="M143" s="189" t="s">
        <v>19</v>
      </c>
      <c r="N143" s="190" t="s">
        <v>48</v>
      </c>
      <c r="O143" s="67"/>
      <c r="P143" s="191">
        <f>O143*H143</f>
        <v>0</v>
      </c>
      <c r="Q143" s="191">
        <v>2.3931319999999999E-4</v>
      </c>
      <c r="R143" s="191">
        <f>Q143*H143</f>
        <v>9.5725279999999996E-4</v>
      </c>
      <c r="S143" s="191">
        <v>0</v>
      </c>
      <c r="T143" s="192">
        <f>S143*H143</f>
        <v>0</v>
      </c>
      <c r="U143" s="37"/>
      <c r="V143" s="37"/>
      <c r="W143" s="37"/>
      <c r="X143" s="37"/>
      <c r="Y143" s="37"/>
      <c r="Z143" s="37"/>
      <c r="AA143" s="37"/>
      <c r="AB143" s="37"/>
      <c r="AC143" s="37"/>
      <c r="AD143" s="37"/>
      <c r="AE143" s="37"/>
      <c r="AR143" s="193" t="s">
        <v>366</v>
      </c>
      <c r="AT143" s="193" t="s">
        <v>239</v>
      </c>
      <c r="AU143" s="193" t="s">
        <v>88</v>
      </c>
      <c r="AY143" s="20" t="s">
        <v>237</v>
      </c>
      <c r="BE143" s="194">
        <f>IF(N143="základní",J143,0)</f>
        <v>0</v>
      </c>
      <c r="BF143" s="194">
        <f>IF(N143="snížená",J143,0)</f>
        <v>0</v>
      </c>
      <c r="BG143" s="194">
        <f>IF(N143="zákl. přenesená",J143,0)</f>
        <v>0</v>
      </c>
      <c r="BH143" s="194">
        <f>IF(N143="sníž. přenesená",J143,0)</f>
        <v>0</v>
      </c>
      <c r="BI143" s="194">
        <f>IF(N143="nulová",J143,0)</f>
        <v>0</v>
      </c>
      <c r="BJ143" s="20" t="s">
        <v>88</v>
      </c>
      <c r="BK143" s="194">
        <f>ROUND(I143*H143,2)</f>
        <v>0</v>
      </c>
      <c r="BL143" s="20" t="s">
        <v>366</v>
      </c>
      <c r="BM143" s="193" t="s">
        <v>577</v>
      </c>
    </row>
    <row r="144" spans="1:65" s="2" customFormat="1" ht="10.199999999999999">
      <c r="A144" s="37"/>
      <c r="B144" s="38"/>
      <c r="C144" s="39"/>
      <c r="D144" s="195" t="s">
        <v>245</v>
      </c>
      <c r="E144" s="39"/>
      <c r="F144" s="196" t="s">
        <v>1855</v>
      </c>
      <c r="G144" s="39"/>
      <c r="H144" s="39"/>
      <c r="I144" s="197"/>
      <c r="J144" s="39"/>
      <c r="K144" s="39"/>
      <c r="L144" s="42"/>
      <c r="M144" s="198"/>
      <c r="N144" s="199"/>
      <c r="O144" s="67"/>
      <c r="P144" s="67"/>
      <c r="Q144" s="67"/>
      <c r="R144" s="67"/>
      <c r="S144" s="67"/>
      <c r="T144" s="68"/>
      <c r="U144" s="37"/>
      <c r="V144" s="37"/>
      <c r="W144" s="37"/>
      <c r="X144" s="37"/>
      <c r="Y144" s="37"/>
      <c r="Z144" s="37"/>
      <c r="AA144" s="37"/>
      <c r="AB144" s="37"/>
      <c r="AC144" s="37"/>
      <c r="AD144" s="37"/>
      <c r="AE144" s="37"/>
      <c r="AT144" s="20" t="s">
        <v>245</v>
      </c>
      <c r="AU144" s="20" t="s">
        <v>88</v>
      </c>
    </row>
    <row r="145" spans="1:65" s="2" customFormat="1" ht="24.15" customHeight="1">
      <c r="A145" s="37"/>
      <c r="B145" s="38"/>
      <c r="C145" s="182" t="s">
        <v>436</v>
      </c>
      <c r="D145" s="182" t="s">
        <v>239</v>
      </c>
      <c r="E145" s="183" t="s">
        <v>1856</v>
      </c>
      <c r="F145" s="184" t="s">
        <v>1857</v>
      </c>
      <c r="G145" s="185" t="s">
        <v>290</v>
      </c>
      <c r="H145" s="186">
        <v>2</v>
      </c>
      <c r="I145" s="187"/>
      <c r="J145" s="188">
        <f>ROUND(I145*H145,2)</f>
        <v>0</v>
      </c>
      <c r="K145" s="184" t="s">
        <v>242</v>
      </c>
      <c r="L145" s="42"/>
      <c r="M145" s="189" t="s">
        <v>19</v>
      </c>
      <c r="N145" s="190" t="s">
        <v>48</v>
      </c>
      <c r="O145" s="67"/>
      <c r="P145" s="191">
        <f>O145*H145</f>
        <v>0</v>
      </c>
      <c r="Q145" s="191">
        <v>6.2914000000000004E-4</v>
      </c>
      <c r="R145" s="191">
        <f>Q145*H145</f>
        <v>1.2582800000000001E-3</v>
      </c>
      <c r="S145" s="191">
        <v>0</v>
      </c>
      <c r="T145" s="192">
        <f>S145*H145</f>
        <v>0</v>
      </c>
      <c r="U145" s="37"/>
      <c r="V145" s="37"/>
      <c r="W145" s="37"/>
      <c r="X145" s="37"/>
      <c r="Y145" s="37"/>
      <c r="Z145" s="37"/>
      <c r="AA145" s="37"/>
      <c r="AB145" s="37"/>
      <c r="AC145" s="37"/>
      <c r="AD145" s="37"/>
      <c r="AE145" s="37"/>
      <c r="AR145" s="193" t="s">
        <v>366</v>
      </c>
      <c r="AT145" s="193" t="s">
        <v>239</v>
      </c>
      <c r="AU145" s="193" t="s">
        <v>88</v>
      </c>
      <c r="AY145" s="20" t="s">
        <v>237</v>
      </c>
      <c r="BE145" s="194">
        <f>IF(N145="základní",J145,0)</f>
        <v>0</v>
      </c>
      <c r="BF145" s="194">
        <f>IF(N145="snížená",J145,0)</f>
        <v>0</v>
      </c>
      <c r="BG145" s="194">
        <f>IF(N145="zákl. přenesená",J145,0)</f>
        <v>0</v>
      </c>
      <c r="BH145" s="194">
        <f>IF(N145="sníž. přenesená",J145,0)</f>
        <v>0</v>
      </c>
      <c r="BI145" s="194">
        <f>IF(N145="nulová",J145,0)</f>
        <v>0</v>
      </c>
      <c r="BJ145" s="20" t="s">
        <v>88</v>
      </c>
      <c r="BK145" s="194">
        <f>ROUND(I145*H145,2)</f>
        <v>0</v>
      </c>
      <c r="BL145" s="20" t="s">
        <v>366</v>
      </c>
      <c r="BM145" s="193" t="s">
        <v>588</v>
      </c>
    </row>
    <row r="146" spans="1:65" s="2" customFormat="1" ht="10.199999999999999">
      <c r="A146" s="37"/>
      <c r="B146" s="38"/>
      <c r="C146" s="39"/>
      <c r="D146" s="195" t="s">
        <v>245</v>
      </c>
      <c r="E146" s="39"/>
      <c r="F146" s="196" t="s">
        <v>1858</v>
      </c>
      <c r="G146" s="39"/>
      <c r="H146" s="39"/>
      <c r="I146" s="197"/>
      <c r="J146" s="39"/>
      <c r="K146" s="39"/>
      <c r="L146" s="42"/>
      <c r="M146" s="198"/>
      <c r="N146" s="199"/>
      <c r="O146" s="67"/>
      <c r="P146" s="67"/>
      <c r="Q146" s="67"/>
      <c r="R146" s="67"/>
      <c r="S146" s="67"/>
      <c r="T146" s="68"/>
      <c r="U146" s="37"/>
      <c r="V146" s="37"/>
      <c r="W146" s="37"/>
      <c r="X146" s="37"/>
      <c r="Y146" s="37"/>
      <c r="Z146" s="37"/>
      <c r="AA146" s="37"/>
      <c r="AB146" s="37"/>
      <c r="AC146" s="37"/>
      <c r="AD146" s="37"/>
      <c r="AE146" s="37"/>
      <c r="AT146" s="20" t="s">
        <v>245</v>
      </c>
      <c r="AU146" s="20" t="s">
        <v>88</v>
      </c>
    </row>
    <row r="147" spans="1:65" s="2" customFormat="1" ht="24.15" customHeight="1">
      <c r="A147" s="37"/>
      <c r="B147" s="38"/>
      <c r="C147" s="182" t="s">
        <v>440</v>
      </c>
      <c r="D147" s="182" t="s">
        <v>239</v>
      </c>
      <c r="E147" s="183" t="s">
        <v>1859</v>
      </c>
      <c r="F147" s="184" t="s">
        <v>1860</v>
      </c>
      <c r="G147" s="185" t="s">
        <v>290</v>
      </c>
      <c r="H147" s="186">
        <v>1</v>
      </c>
      <c r="I147" s="187"/>
      <c r="J147" s="188">
        <f>ROUND(I147*H147,2)</f>
        <v>0</v>
      </c>
      <c r="K147" s="184" t="s">
        <v>242</v>
      </c>
      <c r="L147" s="42"/>
      <c r="M147" s="189" t="s">
        <v>19</v>
      </c>
      <c r="N147" s="190" t="s">
        <v>48</v>
      </c>
      <c r="O147" s="67"/>
      <c r="P147" s="191">
        <f>O147*H147</f>
        <v>0</v>
      </c>
      <c r="Q147" s="191">
        <v>7.7914E-4</v>
      </c>
      <c r="R147" s="191">
        <f>Q147*H147</f>
        <v>7.7914E-4</v>
      </c>
      <c r="S147" s="191">
        <v>0</v>
      </c>
      <c r="T147" s="192">
        <f>S147*H147</f>
        <v>0</v>
      </c>
      <c r="U147" s="37"/>
      <c r="V147" s="37"/>
      <c r="W147" s="37"/>
      <c r="X147" s="37"/>
      <c r="Y147" s="37"/>
      <c r="Z147" s="37"/>
      <c r="AA147" s="37"/>
      <c r="AB147" s="37"/>
      <c r="AC147" s="37"/>
      <c r="AD147" s="37"/>
      <c r="AE147" s="37"/>
      <c r="AR147" s="193" t="s">
        <v>366</v>
      </c>
      <c r="AT147" s="193" t="s">
        <v>239</v>
      </c>
      <c r="AU147" s="193" t="s">
        <v>88</v>
      </c>
      <c r="AY147" s="20" t="s">
        <v>237</v>
      </c>
      <c r="BE147" s="194">
        <f>IF(N147="základní",J147,0)</f>
        <v>0</v>
      </c>
      <c r="BF147" s="194">
        <f>IF(N147="snížená",J147,0)</f>
        <v>0</v>
      </c>
      <c r="BG147" s="194">
        <f>IF(N147="zákl. přenesená",J147,0)</f>
        <v>0</v>
      </c>
      <c r="BH147" s="194">
        <f>IF(N147="sníž. přenesená",J147,0)</f>
        <v>0</v>
      </c>
      <c r="BI147" s="194">
        <f>IF(N147="nulová",J147,0)</f>
        <v>0</v>
      </c>
      <c r="BJ147" s="20" t="s">
        <v>88</v>
      </c>
      <c r="BK147" s="194">
        <f>ROUND(I147*H147,2)</f>
        <v>0</v>
      </c>
      <c r="BL147" s="20" t="s">
        <v>366</v>
      </c>
      <c r="BM147" s="193" t="s">
        <v>603</v>
      </c>
    </row>
    <row r="148" spans="1:65" s="2" customFormat="1" ht="10.199999999999999">
      <c r="A148" s="37"/>
      <c r="B148" s="38"/>
      <c r="C148" s="39"/>
      <c r="D148" s="195" t="s">
        <v>245</v>
      </c>
      <c r="E148" s="39"/>
      <c r="F148" s="196" t="s">
        <v>1861</v>
      </c>
      <c r="G148" s="39"/>
      <c r="H148" s="39"/>
      <c r="I148" s="197"/>
      <c r="J148" s="39"/>
      <c r="K148" s="39"/>
      <c r="L148" s="42"/>
      <c r="M148" s="198"/>
      <c r="N148" s="199"/>
      <c r="O148" s="67"/>
      <c r="P148" s="67"/>
      <c r="Q148" s="67"/>
      <c r="R148" s="67"/>
      <c r="S148" s="67"/>
      <c r="T148" s="68"/>
      <c r="U148" s="37"/>
      <c r="V148" s="37"/>
      <c r="W148" s="37"/>
      <c r="X148" s="37"/>
      <c r="Y148" s="37"/>
      <c r="Z148" s="37"/>
      <c r="AA148" s="37"/>
      <c r="AB148" s="37"/>
      <c r="AC148" s="37"/>
      <c r="AD148" s="37"/>
      <c r="AE148" s="37"/>
      <c r="AT148" s="20" t="s">
        <v>245</v>
      </c>
      <c r="AU148" s="20" t="s">
        <v>88</v>
      </c>
    </row>
    <row r="149" spans="1:65" s="2" customFormat="1" ht="24.15" customHeight="1">
      <c r="A149" s="37"/>
      <c r="B149" s="38"/>
      <c r="C149" s="182" t="s">
        <v>446</v>
      </c>
      <c r="D149" s="182" t="s">
        <v>239</v>
      </c>
      <c r="E149" s="183" t="s">
        <v>1862</v>
      </c>
      <c r="F149" s="184" t="s">
        <v>1863</v>
      </c>
      <c r="G149" s="185" t="s">
        <v>290</v>
      </c>
      <c r="H149" s="186">
        <v>1</v>
      </c>
      <c r="I149" s="187"/>
      <c r="J149" s="188">
        <f>ROUND(I149*H149,2)</f>
        <v>0</v>
      </c>
      <c r="K149" s="184" t="s">
        <v>242</v>
      </c>
      <c r="L149" s="42"/>
      <c r="M149" s="189" t="s">
        <v>19</v>
      </c>
      <c r="N149" s="190" t="s">
        <v>48</v>
      </c>
      <c r="O149" s="67"/>
      <c r="P149" s="191">
        <f>O149*H149</f>
        <v>0</v>
      </c>
      <c r="Q149" s="191">
        <v>8.8913999999999996E-4</v>
      </c>
      <c r="R149" s="191">
        <f>Q149*H149</f>
        <v>8.8913999999999996E-4</v>
      </c>
      <c r="S149" s="191">
        <v>0</v>
      </c>
      <c r="T149" s="192">
        <f>S149*H149</f>
        <v>0</v>
      </c>
      <c r="U149" s="37"/>
      <c r="V149" s="37"/>
      <c r="W149" s="37"/>
      <c r="X149" s="37"/>
      <c r="Y149" s="37"/>
      <c r="Z149" s="37"/>
      <c r="AA149" s="37"/>
      <c r="AB149" s="37"/>
      <c r="AC149" s="37"/>
      <c r="AD149" s="37"/>
      <c r="AE149" s="37"/>
      <c r="AR149" s="193" t="s">
        <v>366</v>
      </c>
      <c r="AT149" s="193" t="s">
        <v>239</v>
      </c>
      <c r="AU149" s="193" t="s">
        <v>88</v>
      </c>
      <c r="AY149" s="20" t="s">
        <v>237</v>
      </c>
      <c r="BE149" s="194">
        <f>IF(N149="základní",J149,0)</f>
        <v>0</v>
      </c>
      <c r="BF149" s="194">
        <f>IF(N149="snížená",J149,0)</f>
        <v>0</v>
      </c>
      <c r="BG149" s="194">
        <f>IF(N149="zákl. přenesená",J149,0)</f>
        <v>0</v>
      </c>
      <c r="BH149" s="194">
        <f>IF(N149="sníž. přenesená",J149,0)</f>
        <v>0</v>
      </c>
      <c r="BI149" s="194">
        <f>IF(N149="nulová",J149,0)</f>
        <v>0</v>
      </c>
      <c r="BJ149" s="20" t="s">
        <v>88</v>
      </c>
      <c r="BK149" s="194">
        <f>ROUND(I149*H149,2)</f>
        <v>0</v>
      </c>
      <c r="BL149" s="20" t="s">
        <v>366</v>
      </c>
      <c r="BM149" s="193" t="s">
        <v>617</v>
      </c>
    </row>
    <row r="150" spans="1:65" s="2" customFormat="1" ht="10.199999999999999">
      <c r="A150" s="37"/>
      <c r="B150" s="38"/>
      <c r="C150" s="39"/>
      <c r="D150" s="195" t="s">
        <v>245</v>
      </c>
      <c r="E150" s="39"/>
      <c r="F150" s="196" t="s">
        <v>1864</v>
      </c>
      <c r="G150" s="39"/>
      <c r="H150" s="39"/>
      <c r="I150" s="197"/>
      <c r="J150" s="39"/>
      <c r="K150" s="39"/>
      <c r="L150" s="42"/>
      <c r="M150" s="198"/>
      <c r="N150" s="199"/>
      <c r="O150" s="67"/>
      <c r="P150" s="67"/>
      <c r="Q150" s="67"/>
      <c r="R150" s="67"/>
      <c r="S150" s="67"/>
      <c r="T150" s="68"/>
      <c r="U150" s="37"/>
      <c r="V150" s="37"/>
      <c r="W150" s="37"/>
      <c r="X150" s="37"/>
      <c r="Y150" s="37"/>
      <c r="Z150" s="37"/>
      <c r="AA150" s="37"/>
      <c r="AB150" s="37"/>
      <c r="AC150" s="37"/>
      <c r="AD150" s="37"/>
      <c r="AE150" s="37"/>
      <c r="AT150" s="20" t="s">
        <v>245</v>
      </c>
      <c r="AU150" s="20" t="s">
        <v>88</v>
      </c>
    </row>
    <row r="151" spans="1:65" s="2" customFormat="1" ht="37.799999999999997" customHeight="1">
      <c r="A151" s="37"/>
      <c r="B151" s="38"/>
      <c r="C151" s="182" t="s">
        <v>452</v>
      </c>
      <c r="D151" s="182" t="s">
        <v>239</v>
      </c>
      <c r="E151" s="183" t="s">
        <v>1865</v>
      </c>
      <c r="F151" s="184" t="s">
        <v>1866</v>
      </c>
      <c r="G151" s="185" t="s">
        <v>290</v>
      </c>
      <c r="H151" s="186">
        <v>36</v>
      </c>
      <c r="I151" s="187"/>
      <c r="J151" s="188">
        <f>ROUND(I151*H151,2)</f>
        <v>0</v>
      </c>
      <c r="K151" s="184" t="s">
        <v>242</v>
      </c>
      <c r="L151" s="42"/>
      <c r="M151" s="189" t="s">
        <v>19</v>
      </c>
      <c r="N151" s="190" t="s">
        <v>48</v>
      </c>
      <c r="O151" s="67"/>
      <c r="P151" s="191">
        <f>O151*H151</f>
        <v>0</v>
      </c>
      <c r="Q151" s="191">
        <v>1.3999999999999999E-4</v>
      </c>
      <c r="R151" s="191">
        <f>Q151*H151</f>
        <v>5.0399999999999993E-3</v>
      </c>
      <c r="S151" s="191">
        <v>0</v>
      </c>
      <c r="T151" s="192">
        <f>S151*H151</f>
        <v>0</v>
      </c>
      <c r="U151" s="37"/>
      <c r="V151" s="37"/>
      <c r="W151" s="37"/>
      <c r="X151" s="37"/>
      <c r="Y151" s="37"/>
      <c r="Z151" s="37"/>
      <c r="AA151" s="37"/>
      <c r="AB151" s="37"/>
      <c r="AC151" s="37"/>
      <c r="AD151" s="37"/>
      <c r="AE151" s="37"/>
      <c r="AR151" s="193" t="s">
        <v>366</v>
      </c>
      <c r="AT151" s="193" t="s">
        <v>239</v>
      </c>
      <c r="AU151" s="193" t="s">
        <v>88</v>
      </c>
      <c r="AY151" s="20" t="s">
        <v>237</v>
      </c>
      <c r="BE151" s="194">
        <f>IF(N151="základní",J151,0)</f>
        <v>0</v>
      </c>
      <c r="BF151" s="194">
        <f>IF(N151="snížená",J151,0)</f>
        <v>0</v>
      </c>
      <c r="BG151" s="194">
        <f>IF(N151="zákl. přenesená",J151,0)</f>
        <v>0</v>
      </c>
      <c r="BH151" s="194">
        <f>IF(N151="sníž. přenesená",J151,0)</f>
        <v>0</v>
      </c>
      <c r="BI151" s="194">
        <f>IF(N151="nulová",J151,0)</f>
        <v>0</v>
      </c>
      <c r="BJ151" s="20" t="s">
        <v>88</v>
      </c>
      <c r="BK151" s="194">
        <f>ROUND(I151*H151,2)</f>
        <v>0</v>
      </c>
      <c r="BL151" s="20" t="s">
        <v>366</v>
      </c>
      <c r="BM151" s="193" t="s">
        <v>633</v>
      </c>
    </row>
    <row r="152" spans="1:65" s="2" customFormat="1" ht="10.199999999999999">
      <c r="A152" s="37"/>
      <c r="B152" s="38"/>
      <c r="C152" s="39"/>
      <c r="D152" s="195" t="s">
        <v>245</v>
      </c>
      <c r="E152" s="39"/>
      <c r="F152" s="196" t="s">
        <v>1867</v>
      </c>
      <c r="G152" s="39"/>
      <c r="H152" s="39"/>
      <c r="I152" s="197"/>
      <c r="J152" s="39"/>
      <c r="K152" s="39"/>
      <c r="L152" s="42"/>
      <c r="M152" s="198"/>
      <c r="N152" s="199"/>
      <c r="O152" s="67"/>
      <c r="P152" s="67"/>
      <c r="Q152" s="67"/>
      <c r="R152" s="67"/>
      <c r="S152" s="67"/>
      <c r="T152" s="68"/>
      <c r="U152" s="37"/>
      <c r="V152" s="37"/>
      <c r="W152" s="37"/>
      <c r="X152" s="37"/>
      <c r="Y152" s="37"/>
      <c r="Z152" s="37"/>
      <c r="AA152" s="37"/>
      <c r="AB152" s="37"/>
      <c r="AC152" s="37"/>
      <c r="AD152" s="37"/>
      <c r="AE152" s="37"/>
      <c r="AT152" s="20" t="s">
        <v>245</v>
      </c>
      <c r="AU152" s="20" t="s">
        <v>88</v>
      </c>
    </row>
    <row r="153" spans="1:65" s="2" customFormat="1" ht="37.799999999999997" customHeight="1">
      <c r="A153" s="37"/>
      <c r="B153" s="38"/>
      <c r="C153" s="182" t="s">
        <v>471</v>
      </c>
      <c r="D153" s="182" t="s">
        <v>239</v>
      </c>
      <c r="E153" s="183" t="s">
        <v>1868</v>
      </c>
      <c r="F153" s="184" t="s">
        <v>1869</v>
      </c>
      <c r="G153" s="185" t="s">
        <v>290</v>
      </c>
      <c r="H153" s="186">
        <v>0</v>
      </c>
      <c r="I153" s="187"/>
      <c r="J153" s="188">
        <f>ROUND(I153*H153,2)</f>
        <v>0</v>
      </c>
      <c r="K153" s="184" t="s">
        <v>242</v>
      </c>
      <c r="L153" s="42"/>
      <c r="M153" s="189" t="s">
        <v>19</v>
      </c>
      <c r="N153" s="190" t="s">
        <v>48</v>
      </c>
      <c r="O153" s="67"/>
      <c r="P153" s="191">
        <f>O153*H153</f>
        <v>0</v>
      </c>
      <c r="Q153" s="191">
        <v>2.0000000000000001E-4</v>
      </c>
      <c r="R153" s="191">
        <f>Q153*H153</f>
        <v>0</v>
      </c>
      <c r="S153" s="191">
        <v>0</v>
      </c>
      <c r="T153" s="192">
        <f>S153*H153</f>
        <v>0</v>
      </c>
      <c r="U153" s="37"/>
      <c r="V153" s="37"/>
      <c r="W153" s="37"/>
      <c r="X153" s="37"/>
      <c r="Y153" s="37"/>
      <c r="Z153" s="37"/>
      <c r="AA153" s="37"/>
      <c r="AB153" s="37"/>
      <c r="AC153" s="37"/>
      <c r="AD153" s="37"/>
      <c r="AE153" s="37"/>
      <c r="AR153" s="193" t="s">
        <v>366</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366</v>
      </c>
      <c r="BM153" s="193" t="s">
        <v>643</v>
      </c>
    </row>
    <row r="154" spans="1:65" s="2" customFormat="1" ht="10.199999999999999">
      <c r="A154" s="37"/>
      <c r="B154" s="38"/>
      <c r="C154" s="39"/>
      <c r="D154" s="195" t="s">
        <v>245</v>
      </c>
      <c r="E154" s="39"/>
      <c r="F154" s="196" t="s">
        <v>1870</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245</v>
      </c>
      <c r="AU154" s="20" t="s">
        <v>88</v>
      </c>
    </row>
    <row r="155" spans="1:65" s="2" customFormat="1" ht="33" customHeight="1">
      <c r="A155" s="37"/>
      <c r="B155" s="38"/>
      <c r="C155" s="182" t="s">
        <v>476</v>
      </c>
      <c r="D155" s="182" t="s">
        <v>239</v>
      </c>
      <c r="E155" s="183" t="s">
        <v>1871</v>
      </c>
      <c r="F155" s="184" t="s">
        <v>1872</v>
      </c>
      <c r="G155" s="185" t="s">
        <v>290</v>
      </c>
      <c r="H155" s="186">
        <v>0</v>
      </c>
      <c r="I155" s="187"/>
      <c r="J155" s="188">
        <f>ROUND(I155*H155,2)</f>
        <v>0</v>
      </c>
      <c r="K155" s="184" t="s">
        <v>242</v>
      </c>
      <c r="L155" s="42"/>
      <c r="M155" s="189" t="s">
        <v>19</v>
      </c>
      <c r="N155" s="190" t="s">
        <v>48</v>
      </c>
      <c r="O155" s="67"/>
      <c r="P155" s="191">
        <f>O155*H155</f>
        <v>0</v>
      </c>
      <c r="Q155" s="191">
        <v>7.0250740000000003E-4</v>
      </c>
      <c r="R155" s="191">
        <f>Q155*H155</f>
        <v>0</v>
      </c>
      <c r="S155" s="191">
        <v>0</v>
      </c>
      <c r="T155" s="192">
        <f>S155*H155</f>
        <v>0</v>
      </c>
      <c r="U155" s="37"/>
      <c r="V155" s="37"/>
      <c r="W155" s="37"/>
      <c r="X155" s="37"/>
      <c r="Y155" s="37"/>
      <c r="Z155" s="37"/>
      <c r="AA155" s="37"/>
      <c r="AB155" s="37"/>
      <c r="AC155" s="37"/>
      <c r="AD155" s="37"/>
      <c r="AE155" s="37"/>
      <c r="AR155" s="193" t="s">
        <v>366</v>
      </c>
      <c r="AT155" s="193" t="s">
        <v>239</v>
      </c>
      <c r="AU155" s="193" t="s">
        <v>88</v>
      </c>
      <c r="AY155" s="20" t="s">
        <v>237</v>
      </c>
      <c r="BE155" s="194">
        <f>IF(N155="základní",J155,0)</f>
        <v>0</v>
      </c>
      <c r="BF155" s="194">
        <f>IF(N155="snížená",J155,0)</f>
        <v>0</v>
      </c>
      <c r="BG155" s="194">
        <f>IF(N155="zákl. přenesená",J155,0)</f>
        <v>0</v>
      </c>
      <c r="BH155" s="194">
        <f>IF(N155="sníž. přenesená",J155,0)</f>
        <v>0</v>
      </c>
      <c r="BI155" s="194">
        <f>IF(N155="nulová",J155,0)</f>
        <v>0</v>
      </c>
      <c r="BJ155" s="20" t="s">
        <v>88</v>
      </c>
      <c r="BK155" s="194">
        <f>ROUND(I155*H155,2)</f>
        <v>0</v>
      </c>
      <c r="BL155" s="20" t="s">
        <v>366</v>
      </c>
      <c r="BM155" s="193" t="s">
        <v>653</v>
      </c>
    </row>
    <row r="156" spans="1:65" s="2" customFormat="1" ht="10.199999999999999">
      <c r="A156" s="37"/>
      <c r="B156" s="38"/>
      <c r="C156" s="39"/>
      <c r="D156" s="195" t="s">
        <v>245</v>
      </c>
      <c r="E156" s="39"/>
      <c r="F156" s="196" t="s">
        <v>1873</v>
      </c>
      <c r="G156" s="39"/>
      <c r="H156" s="39"/>
      <c r="I156" s="197"/>
      <c r="J156" s="39"/>
      <c r="K156" s="39"/>
      <c r="L156" s="42"/>
      <c r="M156" s="198"/>
      <c r="N156" s="199"/>
      <c r="O156" s="67"/>
      <c r="P156" s="67"/>
      <c r="Q156" s="67"/>
      <c r="R156" s="67"/>
      <c r="S156" s="67"/>
      <c r="T156" s="68"/>
      <c r="U156" s="37"/>
      <c r="V156" s="37"/>
      <c r="W156" s="37"/>
      <c r="X156" s="37"/>
      <c r="Y156" s="37"/>
      <c r="Z156" s="37"/>
      <c r="AA156" s="37"/>
      <c r="AB156" s="37"/>
      <c r="AC156" s="37"/>
      <c r="AD156" s="37"/>
      <c r="AE156" s="37"/>
      <c r="AT156" s="20" t="s">
        <v>245</v>
      </c>
      <c r="AU156" s="20" t="s">
        <v>88</v>
      </c>
    </row>
    <row r="157" spans="1:65" s="2" customFormat="1" ht="24.15" customHeight="1">
      <c r="A157" s="37"/>
      <c r="B157" s="38"/>
      <c r="C157" s="182" t="s">
        <v>485</v>
      </c>
      <c r="D157" s="182" t="s">
        <v>239</v>
      </c>
      <c r="E157" s="183" t="s">
        <v>1874</v>
      </c>
      <c r="F157" s="184" t="s">
        <v>1875</v>
      </c>
      <c r="G157" s="185" t="s">
        <v>290</v>
      </c>
      <c r="H157" s="186">
        <v>0</v>
      </c>
      <c r="I157" s="187"/>
      <c r="J157" s="188">
        <f>ROUND(I157*H157,2)</f>
        <v>0</v>
      </c>
      <c r="K157" s="184" t="s">
        <v>19</v>
      </c>
      <c r="L157" s="42"/>
      <c r="M157" s="189" t="s">
        <v>19</v>
      </c>
      <c r="N157" s="190" t="s">
        <v>48</v>
      </c>
      <c r="O157" s="67"/>
      <c r="P157" s="191">
        <f>O157*H157</f>
        <v>0</v>
      </c>
      <c r="Q157" s="191">
        <v>0</v>
      </c>
      <c r="R157" s="191">
        <f>Q157*H157</f>
        <v>0</v>
      </c>
      <c r="S157" s="191">
        <v>0</v>
      </c>
      <c r="T157" s="192">
        <f>S157*H157</f>
        <v>0</v>
      </c>
      <c r="U157" s="37"/>
      <c r="V157" s="37"/>
      <c r="W157" s="37"/>
      <c r="X157" s="37"/>
      <c r="Y157" s="37"/>
      <c r="Z157" s="37"/>
      <c r="AA157" s="37"/>
      <c r="AB157" s="37"/>
      <c r="AC157" s="37"/>
      <c r="AD157" s="37"/>
      <c r="AE157" s="37"/>
      <c r="AR157" s="193" t="s">
        <v>366</v>
      </c>
      <c r="AT157" s="193" t="s">
        <v>239</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366</v>
      </c>
      <c r="BM157" s="193" t="s">
        <v>670</v>
      </c>
    </row>
    <row r="158" spans="1:65" s="2" customFormat="1" ht="33" customHeight="1">
      <c r="A158" s="37"/>
      <c r="B158" s="38"/>
      <c r="C158" s="182" t="s">
        <v>508</v>
      </c>
      <c r="D158" s="182" t="s">
        <v>239</v>
      </c>
      <c r="E158" s="183" t="s">
        <v>1876</v>
      </c>
      <c r="F158" s="184" t="s">
        <v>1877</v>
      </c>
      <c r="G158" s="185" t="s">
        <v>290</v>
      </c>
      <c r="H158" s="186">
        <v>0</v>
      </c>
      <c r="I158" s="187"/>
      <c r="J158" s="188">
        <f>ROUND(I158*H158,2)</f>
        <v>0</v>
      </c>
      <c r="K158" s="184" t="s">
        <v>242</v>
      </c>
      <c r="L158" s="42"/>
      <c r="M158" s="189" t="s">
        <v>19</v>
      </c>
      <c r="N158" s="190" t="s">
        <v>48</v>
      </c>
      <c r="O158" s="67"/>
      <c r="P158" s="191">
        <f>O158*H158</f>
        <v>0</v>
      </c>
      <c r="Q158" s="191">
        <v>8.6250740000000002E-4</v>
      </c>
      <c r="R158" s="191">
        <f>Q158*H158</f>
        <v>0</v>
      </c>
      <c r="S158" s="191">
        <v>0</v>
      </c>
      <c r="T158" s="192">
        <f>S158*H158</f>
        <v>0</v>
      </c>
      <c r="U158" s="37"/>
      <c r="V158" s="37"/>
      <c r="W158" s="37"/>
      <c r="X158" s="37"/>
      <c r="Y158" s="37"/>
      <c r="Z158" s="37"/>
      <c r="AA158" s="37"/>
      <c r="AB158" s="37"/>
      <c r="AC158" s="37"/>
      <c r="AD158" s="37"/>
      <c r="AE158" s="37"/>
      <c r="AR158" s="193" t="s">
        <v>366</v>
      </c>
      <c r="AT158" s="193" t="s">
        <v>239</v>
      </c>
      <c r="AU158" s="193" t="s">
        <v>88</v>
      </c>
      <c r="AY158" s="20" t="s">
        <v>237</v>
      </c>
      <c r="BE158" s="194">
        <f>IF(N158="základní",J158,0)</f>
        <v>0</v>
      </c>
      <c r="BF158" s="194">
        <f>IF(N158="snížená",J158,0)</f>
        <v>0</v>
      </c>
      <c r="BG158" s="194">
        <f>IF(N158="zákl. přenesená",J158,0)</f>
        <v>0</v>
      </c>
      <c r="BH158" s="194">
        <f>IF(N158="sníž. přenesená",J158,0)</f>
        <v>0</v>
      </c>
      <c r="BI158" s="194">
        <f>IF(N158="nulová",J158,0)</f>
        <v>0</v>
      </c>
      <c r="BJ158" s="20" t="s">
        <v>88</v>
      </c>
      <c r="BK158" s="194">
        <f>ROUND(I158*H158,2)</f>
        <v>0</v>
      </c>
      <c r="BL158" s="20" t="s">
        <v>366</v>
      </c>
      <c r="BM158" s="193" t="s">
        <v>684</v>
      </c>
    </row>
    <row r="159" spans="1:65" s="2" customFormat="1" ht="10.199999999999999">
      <c r="A159" s="37"/>
      <c r="B159" s="38"/>
      <c r="C159" s="39"/>
      <c r="D159" s="195" t="s">
        <v>245</v>
      </c>
      <c r="E159" s="39"/>
      <c r="F159" s="196" t="s">
        <v>1878</v>
      </c>
      <c r="G159" s="39"/>
      <c r="H159" s="39"/>
      <c r="I159" s="197"/>
      <c r="J159" s="39"/>
      <c r="K159" s="39"/>
      <c r="L159" s="42"/>
      <c r="M159" s="198"/>
      <c r="N159" s="199"/>
      <c r="O159" s="67"/>
      <c r="P159" s="67"/>
      <c r="Q159" s="67"/>
      <c r="R159" s="67"/>
      <c r="S159" s="67"/>
      <c r="T159" s="68"/>
      <c r="U159" s="37"/>
      <c r="V159" s="37"/>
      <c r="W159" s="37"/>
      <c r="X159" s="37"/>
      <c r="Y159" s="37"/>
      <c r="Z159" s="37"/>
      <c r="AA159" s="37"/>
      <c r="AB159" s="37"/>
      <c r="AC159" s="37"/>
      <c r="AD159" s="37"/>
      <c r="AE159" s="37"/>
      <c r="AT159" s="20" t="s">
        <v>245</v>
      </c>
      <c r="AU159" s="20" t="s">
        <v>88</v>
      </c>
    </row>
    <row r="160" spans="1:65" s="2" customFormat="1" ht="24.15" customHeight="1">
      <c r="A160" s="37"/>
      <c r="B160" s="38"/>
      <c r="C160" s="182" t="s">
        <v>516</v>
      </c>
      <c r="D160" s="182" t="s">
        <v>239</v>
      </c>
      <c r="E160" s="183" t="s">
        <v>1879</v>
      </c>
      <c r="F160" s="184" t="s">
        <v>1880</v>
      </c>
      <c r="G160" s="185" t="s">
        <v>290</v>
      </c>
      <c r="H160" s="186">
        <v>0</v>
      </c>
      <c r="I160" s="187"/>
      <c r="J160" s="188">
        <f>ROUND(I160*H160,2)</f>
        <v>0</v>
      </c>
      <c r="K160" s="184" t="s">
        <v>242</v>
      </c>
      <c r="L160" s="42"/>
      <c r="M160" s="189" t="s">
        <v>19</v>
      </c>
      <c r="N160" s="190" t="s">
        <v>48</v>
      </c>
      <c r="O160" s="67"/>
      <c r="P160" s="191">
        <f>O160*H160</f>
        <v>0</v>
      </c>
      <c r="Q160" s="191">
        <v>2.1956999999999999E-4</v>
      </c>
      <c r="R160" s="191">
        <f>Q160*H160</f>
        <v>0</v>
      </c>
      <c r="S160" s="191">
        <v>0</v>
      </c>
      <c r="T160" s="192">
        <f>S160*H160</f>
        <v>0</v>
      </c>
      <c r="U160" s="37"/>
      <c r="V160" s="37"/>
      <c r="W160" s="37"/>
      <c r="X160" s="37"/>
      <c r="Y160" s="37"/>
      <c r="Z160" s="37"/>
      <c r="AA160" s="37"/>
      <c r="AB160" s="37"/>
      <c r="AC160" s="37"/>
      <c r="AD160" s="37"/>
      <c r="AE160" s="37"/>
      <c r="AR160" s="193" t="s">
        <v>366</v>
      </c>
      <c r="AT160" s="193" t="s">
        <v>239</v>
      </c>
      <c r="AU160" s="193" t="s">
        <v>88</v>
      </c>
      <c r="AY160" s="20" t="s">
        <v>237</v>
      </c>
      <c r="BE160" s="194">
        <f>IF(N160="základní",J160,0)</f>
        <v>0</v>
      </c>
      <c r="BF160" s="194">
        <f>IF(N160="snížená",J160,0)</f>
        <v>0</v>
      </c>
      <c r="BG160" s="194">
        <f>IF(N160="zákl. přenesená",J160,0)</f>
        <v>0</v>
      </c>
      <c r="BH160" s="194">
        <f>IF(N160="sníž. přenesená",J160,0)</f>
        <v>0</v>
      </c>
      <c r="BI160" s="194">
        <f>IF(N160="nulová",J160,0)</f>
        <v>0</v>
      </c>
      <c r="BJ160" s="20" t="s">
        <v>88</v>
      </c>
      <c r="BK160" s="194">
        <f>ROUND(I160*H160,2)</f>
        <v>0</v>
      </c>
      <c r="BL160" s="20" t="s">
        <v>366</v>
      </c>
      <c r="BM160" s="193" t="s">
        <v>698</v>
      </c>
    </row>
    <row r="161" spans="1:65" s="2" customFormat="1" ht="10.199999999999999">
      <c r="A161" s="37"/>
      <c r="B161" s="38"/>
      <c r="C161" s="39"/>
      <c r="D161" s="195" t="s">
        <v>245</v>
      </c>
      <c r="E161" s="39"/>
      <c r="F161" s="196" t="s">
        <v>1881</v>
      </c>
      <c r="G161" s="39"/>
      <c r="H161" s="39"/>
      <c r="I161" s="197"/>
      <c r="J161" s="39"/>
      <c r="K161" s="39"/>
      <c r="L161" s="42"/>
      <c r="M161" s="198"/>
      <c r="N161" s="199"/>
      <c r="O161" s="67"/>
      <c r="P161" s="67"/>
      <c r="Q161" s="67"/>
      <c r="R161" s="67"/>
      <c r="S161" s="67"/>
      <c r="T161" s="68"/>
      <c r="U161" s="37"/>
      <c r="V161" s="37"/>
      <c r="W161" s="37"/>
      <c r="X161" s="37"/>
      <c r="Y161" s="37"/>
      <c r="Z161" s="37"/>
      <c r="AA161" s="37"/>
      <c r="AB161" s="37"/>
      <c r="AC161" s="37"/>
      <c r="AD161" s="37"/>
      <c r="AE161" s="37"/>
      <c r="AT161" s="20" t="s">
        <v>245</v>
      </c>
      <c r="AU161" s="20" t="s">
        <v>88</v>
      </c>
    </row>
    <row r="162" spans="1:65" s="2" customFormat="1" ht="24.15" customHeight="1">
      <c r="A162" s="37"/>
      <c r="B162" s="38"/>
      <c r="C162" s="182" t="s">
        <v>523</v>
      </c>
      <c r="D162" s="182" t="s">
        <v>239</v>
      </c>
      <c r="E162" s="183" t="s">
        <v>1882</v>
      </c>
      <c r="F162" s="184" t="s">
        <v>1883</v>
      </c>
      <c r="G162" s="185" t="s">
        <v>290</v>
      </c>
      <c r="H162" s="186">
        <v>2</v>
      </c>
      <c r="I162" s="187"/>
      <c r="J162" s="188">
        <f>ROUND(I162*H162,2)</f>
        <v>0</v>
      </c>
      <c r="K162" s="184" t="s">
        <v>242</v>
      </c>
      <c r="L162" s="42"/>
      <c r="M162" s="189" t="s">
        <v>19</v>
      </c>
      <c r="N162" s="190" t="s">
        <v>48</v>
      </c>
      <c r="O162" s="67"/>
      <c r="P162" s="191">
        <f>O162*H162</f>
        <v>0</v>
      </c>
      <c r="Q162" s="191">
        <v>2.6957000000000001E-4</v>
      </c>
      <c r="R162" s="191">
        <f>Q162*H162</f>
        <v>5.3914000000000002E-4</v>
      </c>
      <c r="S162" s="191">
        <v>0</v>
      </c>
      <c r="T162" s="192">
        <f>S162*H162</f>
        <v>0</v>
      </c>
      <c r="U162" s="37"/>
      <c r="V162" s="37"/>
      <c r="W162" s="37"/>
      <c r="X162" s="37"/>
      <c r="Y162" s="37"/>
      <c r="Z162" s="37"/>
      <c r="AA162" s="37"/>
      <c r="AB162" s="37"/>
      <c r="AC162" s="37"/>
      <c r="AD162" s="37"/>
      <c r="AE162" s="37"/>
      <c r="AR162" s="193" t="s">
        <v>366</v>
      </c>
      <c r="AT162" s="193" t="s">
        <v>239</v>
      </c>
      <c r="AU162" s="193" t="s">
        <v>88</v>
      </c>
      <c r="AY162" s="20" t="s">
        <v>237</v>
      </c>
      <c r="BE162" s="194">
        <f>IF(N162="základní",J162,0)</f>
        <v>0</v>
      </c>
      <c r="BF162" s="194">
        <f>IF(N162="snížená",J162,0)</f>
        <v>0</v>
      </c>
      <c r="BG162" s="194">
        <f>IF(N162="zákl. přenesená",J162,0)</f>
        <v>0</v>
      </c>
      <c r="BH162" s="194">
        <f>IF(N162="sníž. přenesená",J162,0)</f>
        <v>0</v>
      </c>
      <c r="BI162" s="194">
        <f>IF(N162="nulová",J162,0)</f>
        <v>0</v>
      </c>
      <c r="BJ162" s="20" t="s">
        <v>88</v>
      </c>
      <c r="BK162" s="194">
        <f>ROUND(I162*H162,2)</f>
        <v>0</v>
      </c>
      <c r="BL162" s="20" t="s">
        <v>366</v>
      </c>
      <c r="BM162" s="193" t="s">
        <v>705</v>
      </c>
    </row>
    <row r="163" spans="1:65" s="2" customFormat="1" ht="10.199999999999999">
      <c r="A163" s="37"/>
      <c r="B163" s="38"/>
      <c r="C163" s="39"/>
      <c r="D163" s="195" t="s">
        <v>245</v>
      </c>
      <c r="E163" s="39"/>
      <c r="F163" s="196" t="s">
        <v>1884</v>
      </c>
      <c r="G163" s="39"/>
      <c r="H163" s="39"/>
      <c r="I163" s="197"/>
      <c r="J163" s="39"/>
      <c r="K163" s="39"/>
      <c r="L163" s="42"/>
      <c r="M163" s="198"/>
      <c r="N163" s="199"/>
      <c r="O163" s="67"/>
      <c r="P163" s="67"/>
      <c r="Q163" s="67"/>
      <c r="R163" s="67"/>
      <c r="S163" s="67"/>
      <c r="T163" s="68"/>
      <c r="U163" s="37"/>
      <c r="V163" s="37"/>
      <c r="W163" s="37"/>
      <c r="X163" s="37"/>
      <c r="Y163" s="37"/>
      <c r="Z163" s="37"/>
      <c r="AA163" s="37"/>
      <c r="AB163" s="37"/>
      <c r="AC163" s="37"/>
      <c r="AD163" s="37"/>
      <c r="AE163" s="37"/>
      <c r="AT163" s="20" t="s">
        <v>245</v>
      </c>
      <c r="AU163" s="20" t="s">
        <v>88</v>
      </c>
    </row>
    <row r="164" spans="1:65" s="2" customFormat="1" ht="24.15" customHeight="1">
      <c r="A164" s="37"/>
      <c r="B164" s="38"/>
      <c r="C164" s="182" t="s">
        <v>529</v>
      </c>
      <c r="D164" s="182" t="s">
        <v>239</v>
      </c>
      <c r="E164" s="183" t="s">
        <v>1885</v>
      </c>
      <c r="F164" s="184" t="s">
        <v>1886</v>
      </c>
      <c r="G164" s="185" t="s">
        <v>290</v>
      </c>
      <c r="H164" s="186">
        <v>0</v>
      </c>
      <c r="I164" s="187"/>
      <c r="J164" s="188">
        <f>ROUND(I164*H164,2)</f>
        <v>0</v>
      </c>
      <c r="K164" s="184" t="s">
        <v>242</v>
      </c>
      <c r="L164" s="42"/>
      <c r="M164" s="189" t="s">
        <v>19</v>
      </c>
      <c r="N164" s="190" t="s">
        <v>48</v>
      </c>
      <c r="O164" s="67"/>
      <c r="P164" s="191">
        <f>O164*H164</f>
        <v>0</v>
      </c>
      <c r="Q164" s="191">
        <v>4.9956999999999996E-4</v>
      </c>
      <c r="R164" s="191">
        <f>Q164*H164</f>
        <v>0</v>
      </c>
      <c r="S164" s="191">
        <v>0</v>
      </c>
      <c r="T164" s="192">
        <f>S164*H164</f>
        <v>0</v>
      </c>
      <c r="U164" s="37"/>
      <c r="V164" s="37"/>
      <c r="W164" s="37"/>
      <c r="X164" s="37"/>
      <c r="Y164" s="37"/>
      <c r="Z164" s="37"/>
      <c r="AA164" s="37"/>
      <c r="AB164" s="37"/>
      <c r="AC164" s="37"/>
      <c r="AD164" s="37"/>
      <c r="AE164" s="37"/>
      <c r="AR164" s="193" t="s">
        <v>366</v>
      </c>
      <c r="AT164" s="193" t="s">
        <v>239</v>
      </c>
      <c r="AU164" s="193" t="s">
        <v>88</v>
      </c>
      <c r="AY164" s="20" t="s">
        <v>237</v>
      </c>
      <c r="BE164" s="194">
        <f>IF(N164="základní",J164,0)</f>
        <v>0</v>
      </c>
      <c r="BF164" s="194">
        <f>IF(N164="snížená",J164,0)</f>
        <v>0</v>
      </c>
      <c r="BG164" s="194">
        <f>IF(N164="zákl. přenesená",J164,0)</f>
        <v>0</v>
      </c>
      <c r="BH164" s="194">
        <f>IF(N164="sníž. přenesená",J164,0)</f>
        <v>0</v>
      </c>
      <c r="BI164" s="194">
        <f>IF(N164="nulová",J164,0)</f>
        <v>0</v>
      </c>
      <c r="BJ164" s="20" t="s">
        <v>88</v>
      </c>
      <c r="BK164" s="194">
        <f>ROUND(I164*H164,2)</f>
        <v>0</v>
      </c>
      <c r="BL164" s="20" t="s">
        <v>366</v>
      </c>
      <c r="BM164" s="193" t="s">
        <v>713</v>
      </c>
    </row>
    <row r="165" spans="1:65" s="2" customFormat="1" ht="10.199999999999999">
      <c r="A165" s="37"/>
      <c r="B165" s="38"/>
      <c r="C165" s="39"/>
      <c r="D165" s="195" t="s">
        <v>245</v>
      </c>
      <c r="E165" s="39"/>
      <c r="F165" s="196" t="s">
        <v>1887</v>
      </c>
      <c r="G165" s="39"/>
      <c r="H165" s="39"/>
      <c r="I165" s="197"/>
      <c r="J165" s="39"/>
      <c r="K165" s="39"/>
      <c r="L165" s="42"/>
      <c r="M165" s="198"/>
      <c r="N165" s="199"/>
      <c r="O165" s="67"/>
      <c r="P165" s="67"/>
      <c r="Q165" s="67"/>
      <c r="R165" s="67"/>
      <c r="S165" s="67"/>
      <c r="T165" s="68"/>
      <c r="U165" s="37"/>
      <c r="V165" s="37"/>
      <c r="W165" s="37"/>
      <c r="X165" s="37"/>
      <c r="Y165" s="37"/>
      <c r="Z165" s="37"/>
      <c r="AA165" s="37"/>
      <c r="AB165" s="37"/>
      <c r="AC165" s="37"/>
      <c r="AD165" s="37"/>
      <c r="AE165" s="37"/>
      <c r="AT165" s="20" t="s">
        <v>245</v>
      </c>
      <c r="AU165" s="20" t="s">
        <v>88</v>
      </c>
    </row>
    <row r="166" spans="1:65" s="2" customFormat="1" ht="24.15" customHeight="1">
      <c r="A166" s="37"/>
      <c r="B166" s="38"/>
      <c r="C166" s="182" t="s">
        <v>535</v>
      </c>
      <c r="D166" s="182" t="s">
        <v>239</v>
      </c>
      <c r="E166" s="183" t="s">
        <v>1888</v>
      </c>
      <c r="F166" s="184" t="s">
        <v>1889</v>
      </c>
      <c r="G166" s="185" t="s">
        <v>290</v>
      </c>
      <c r="H166" s="186">
        <v>0</v>
      </c>
      <c r="I166" s="187"/>
      <c r="J166" s="188">
        <f>ROUND(I166*H166,2)</f>
        <v>0</v>
      </c>
      <c r="K166" s="184" t="s">
        <v>242</v>
      </c>
      <c r="L166" s="42"/>
      <c r="M166" s="189" t="s">
        <v>19</v>
      </c>
      <c r="N166" s="190" t="s">
        <v>48</v>
      </c>
      <c r="O166" s="67"/>
      <c r="P166" s="191">
        <f>O166*H166</f>
        <v>0</v>
      </c>
      <c r="Q166" s="191">
        <v>1.0695699999999999E-3</v>
      </c>
      <c r="R166" s="191">
        <f>Q166*H166</f>
        <v>0</v>
      </c>
      <c r="S166" s="191">
        <v>0</v>
      </c>
      <c r="T166" s="192">
        <f>S166*H166</f>
        <v>0</v>
      </c>
      <c r="U166" s="37"/>
      <c r="V166" s="37"/>
      <c r="W166" s="37"/>
      <c r="X166" s="37"/>
      <c r="Y166" s="37"/>
      <c r="Z166" s="37"/>
      <c r="AA166" s="37"/>
      <c r="AB166" s="37"/>
      <c r="AC166" s="37"/>
      <c r="AD166" s="37"/>
      <c r="AE166" s="37"/>
      <c r="AR166" s="193" t="s">
        <v>366</v>
      </c>
      <c r="AT166" s="193" t="s">
        <v>239</v>
      </c>
      <c r="AU166" s="193" t="s">
        <v>88</v>
      </c>
      <c r="AY166" s="20" t="s">
        <v>237</v>
      </c>
      <c r="BE166" s="194">
        <f>IF(N166="základní",J166,0)</f>
        <v>0</v>
      </c>
      <c r="BF166" s="194">
        <f>IF(N166="snížená",J166,0)</f>
        <v>0</v>
      </c>
      <c r="BG166" s="194">
        <f>IF(N166="zákl. přenesená",J166,0)</f>
        <v>0</v>
      </c>
      <c r="BH166" s="194">
        <f>IF(N166="sníž. přenesená",J166,0)</f>
        <v>0</v>
      </c>
      <c r="BI166" s="194">
        <f>IF(N166="nulová",J166,0)</f>
        <v>0</v>
      </c>
      <c r="BJ166" s="20" t="s">
        <v>88</v>
      </c>
      <c r="BK166" s="194">
        <f>ROUND(I166*H166,2)</f>
        <v>0</v>
      </c>
      <c r="BL166" s="20" t="s">
        <v>366</v>
      </c>
      <c r="BM166" s="193" t="s">
        <v>425</v>
      </c>
    </row>
    <row r="167" spans="1:65" s="2" customFormat="1" ht="10.199999999999999">
      <c r="A167" s="37"/>
      <c r="B167" s="38"/>
      <c r="C167" s="39"/>
      <c r="D167" s="195" t="s">
        <v>245</v>
      </c>
      <c r="E167" s="39"/>
      <c r="F167" s="196" t="s">
        <v>1890</v>
      </c>
      <c r="G167" s="39"/>
      <c r="H167" s="39"/>
      <c r="I167" s="197"/>
      <c r="J167" s="39"/>
      <c r="K167" s="39"/>
      <c r="L167" s="42"/>
      <c r="M167" s="198"/>
      <c r="N167" s="199"/>
      <c r="O167" s="67"/>
      <c r="P167" s="67"/>
      <c r="Q167" s="67"/>
      <c r="R167" s="67"/>
      <c r="S167" s="67"/>
      <c r="T167" s="68"/>
      <c r="U167" s="37"/>
      <c r="V167" s="37"/>
      <c r="W167" s="37"/>
      <c r="X167" s="37"/>
      <c r="Y167" s="37"/>
      <c r="Z167" s="37"/>
      <c r="AA167" s="37"/>
      <c r="AB167" s="37"/>
      <c r="AC167" s="37"/>
      <c r="AD167" s="37"/>
      <c r="AE167" s="37"/>
      <c r="AT167" s="20" t="s">
        <v>245</v>
      </c>
      <c r="AU167" s="20" t="s">
        <v>88</v>
      </c>
    </row>
    <row r="168" spans="1:65" s="2" customFormat="1" ht="33" customHeight="1">
      <c r="A168" s="37"/>
      <c r="B168" s="38"/>
      <c r="C168" s="182" t="s">
        <v>545</v>
      </c>
      <c r="D168" s="182" t="s">
        <v>239</v>
      </c>
      <c r="E168" s="183" t="s">
        <v>1891</v>
      </c>
      <c r="F168" s="184" t="s">
        <v>1892</v>
      </c>
      <c r="G168" s="185" t="s">
        <v>290</v>
      </c>
      <c r="H168" s="186">
        <v>3</v>
      </c>
      <c r="I168" s="187"/>
      <c r="J168" s="188">
        <f t="shared" ref="J168:J176" si="10">ROUND(I168*H168,2)</f>
        <v>0</v>
      </c>
      <c r="K168" s="184" t="s">
        <v>19</v>
      </c>
      <c r="L168" s="42"/>
      <c r="M168" s="189" t="s">
        <v>19</v>
      </c>
      <c r="N168" s="190" t="s">
        <v>48</v>
      </c>
      <c r="O168" s="67"/>
      <c r="P168" s="191">
        <f t="shared" ref="P168:P176" si="11">O168*H168</f>
        <v>0</v>
      </c>
      <c r="Q168" s="191">
        <v>0</v>
      </c>
      <c r="R168" s="191">
        <f t="shared" ref="R168:R176" si="12">Q168*H168</f>
        <v>0</v>
      </c>
      <c r="S168" s="191">
        <v>0</v>
      </c>
      <c r="T168" s="192">
        <f t="shared" ref="T168:T176" si="13">S168*H168</f>
        <v>0</v>
      </c>
      <c r="U168" s="37"/>
      <c r="V168" s="37"/>
      <c r="W168" s="37"/>
      <c r="X168" s="37"/>
      <c r="Y168" s="37"/>
      <c r="Z168" s="37"/>
      <c r="AA168" s="37"/>
      <c r="AB168" s="37"/>
      <c r="AC168" s="37"/>
      <c r="AD168" s="37"/>
      <c r="AE168" s="37"/>
      <c r="AR168" s="193" t="s">
        <v>366</v>
      </c>
      <c r="AT168" s="193" t="s">
        <v>239</v>
      </c>
      <c r="AU168" s="193" t="s">
        <v>88</v>
      </c>
      <c r="AY168" s="20" t="s">
        <v>237</v>
      </c>
      <c r="BE168" s="194">
        <f t="shared" ref="BE168:BE176" si="14">IF(N168="základní",J168,0)</f>
        <v>0</v>
      </c>
      <c r="BF168" s="194">
        <f t="shared" ref="BF168:BF176" si="15">IF(N168="snížená",J168,0)</f>
        <v>0</v>
      </c>
      <c r="BG168" s="194">
        <f t="shared" ref="BG168:BG176" si="16">IF(N168="zákl. přenesená",J168,0)</f>
        <v>0</v>
      </c>
      <c r="BH168" s="194">
        <f t="shared" ref="BH168:BH176" si="17">IF(N168="sníž. přenesená",J168,0)</f>
        <v>0</v>
      </c>
      <c r="BI168" s="194">
        <f t="shared" ref="BI168:BI176" si="18">IF(N168="nulová",J168,0)</f>
        <v>0</v>
      </c>
      <c r="BJ168" s="20" t="s">
        <v>88</v>
      </c>
      <c r="BK168" s="194">
        <f t="shared" ref="BK168:BK176" si="19">ROUND(I168*H168,2)</f>
        <v>0</v>
      </c>
      <c r="BL168" s="20" t="s">
        <v>366</v>
      </c>
      <c r="BM168" s="193" t="s">
        <v>733</v>
      </c>
    </row>
    <row r="169" spans="1:65" s="2" customFormat="1" ht="33" customHeight="1">
      <c r="A169" s="37"/>
      <c r="B169" s="38"/>
      <c r="C169" s="182" t="s">
        <v>550</v>
      </c>
      <c r="D169" s="182" t="s">
        <v>239</v>
      </c>
      <c r="E169" s="183" t="s">
        <v>1893</v>
      </c>
      <c r="F169" s="184" t="s">
        <v>1894</v>
      </c>
      <c r="G169" s="185" t="s">
        <v>290</v>
      </c>
      <c r="H169" s="186">
        <v>1</v>
      </c>
      <c r="I169" s="187"/>
      <c r="J169" s="188">
        <f t="shared" si="10"/>
        <v>0</v>
      </c>
      <c r="K169" s="184" t="s">
        <v>19</v>
      </c>
      <c r="L169" s="42"/>
      <c r="M169" s="189" t="s">
        <v>19</v>
      </c>
      <c r="N169" s="190" t="s">
        <v>48</v>
      </c>
      <c r="O169" s="67"/>
      <c r="P169" s="191">
        <f t="shared" si="11"/>
        <v>0</v>
      </c>
      <c r="Q169" s="191">
        <v>0</v>
      </c>
      <c r="R169" s="191">
        <f t="shared" si="12"/>
        <v>0</v>
      </c>
      <c r="S169" s="191">
        <v>0</v>
      </c>
      <c r="T169" s="192">
        <f t="shared" si="13"/>
        <v>0</v>
      </c>
      <c r="U169" s="37"/>
      <c r="V169" s="37"/>
      <c r="W169" s="37"/>
      <c r="X169" s="37"/>
      <c r="Y169" s="37"/>
      <c r="Z169" s="37"/>
      <c r="AA169" s="37"/>
      <c r="AB169" s="37"/>
      <c r="AC169" s="37"/>
      <c r="AD169" s="37"/>
      <c r="AE169" s="37"/>
      <c r="AR169" s="193" t="s">
        <v>366</v>
      </c>
      <c r="AT169" s="193" t="s">
        <v>239</v>
      </c>
      <c r="AU169" s="193" t="s">
        <v>88</v>
      </c>
      <c r="AY169" s="20" t="s">
        <v>237</v>
      </c>
      <c r="BE169" s="194">
        <f t="shared" si="14"/>
        <v>0</v>
      </c>
      <c r="BF169" s="194">
        <f t="shared" si="15"/>
        <v>0</v>
      </c>
      <c r="BG169" s="194">
        <f t="shared" si="16"/>
        <v>0</v>
      </c>
      <c r="BH169" s="194">
        <f t="shared" si="17"/>
        <v>0</v>
      </c>
      <c r="BI169" s="194">
        <f t="shared" si="18"/>
        <v>0</v>
      </c>
      <c r="BJ169" s="20" t="s">
        <v>88</v>
      </c>
      <c r="BK169" s="194">
        <f t="shared" si="19"/>
        <v>0</v>
      </c>
      <c r="BL169" s="20" t="s">
        <v>366</v>
      </c>
      <c r="BM169" s="193" t="s">
        <v>746</v>
      </c>
    </row>
    <row r="170" spans="1:65" s="2" customFormat="1" ht="16.5" customHeight="1">
      <c r="A170" s="37"/>
      <c r="B170" s="38"/>
      <c r="C170" s="182" t="s">
        <v>555</v>
      </c>
      <c r="D170" s="182" t="s">
        <v>239</v>
      </c>
      <c r="E170" s="183" t="s">
        <v>1895</v>
      </c>
      <c r="F170" s="184" t="s">
        <v>1896</v>
      </c>
      <c r="G170" s="185" t="s">
        <v>290</v>
      </c>
      <c r="H170" s="186">
        <v>8</v>
      </c>
      <c r="I170" s="187"/>
      <c r="J170" s="188">
        <f t="shared" si="10"/>
        <v>0</v>
      </c>
      <c r="K170" s="184" t="s">
        <v>19</v>
      </c>
      <c r="L170" s="42"/>
      <c r="M170" s="189" t="s">
        <v>19</v>
      </c>
      <c r="N170" s="190" t="s">
        <v>48</v>
      </c>
      <c r="O170" s="67"/>
      <c r="P170" s="191">
        <f t="shared" si="11"/>
        <v>0</v>
      </c>
      <c r="Q170" s="191">
        <v>0</v>
      </c>
      <c r="R170" s="191">
        <f t="shared" si="12"/>
        <v>0</v>
      </c>
      <c r="S170" s="191">
        <v>0</v>
      </c>
      <c r="T170" s="192">
        <f t="shared" si="13"/>
        <v>0</v>
      </c>
      <c r="U170" s="37"/>
      <c r="V170" s="37"/>
      <c r="W170" s="37"/>
      <c r="X170" s="37"/>
      <c r="Y170" s="37"/>
      <c r="Z170" s="37"/>
      <c r="AA170" s="37"/>
      <c r="AB170" s="37"/>
      <c r="AC170" s="37"/>
      <c r="AD170" s="37"/>
      <c r="AE170" s="37"/>
      <c r="AR170" s="193" t="s">
        <v>366</v>
      </c>
      <c r="AT170" s="193" t="s">
        <v>239</v>
      </c>
      <c r="AU170" s="193" t="s">
        <v>88</v>
      </c>
      <c r="AY170" s="20" t="s">
        <v>237</v>
      </c>
      <c r="BE170" s="194">
        <f t="shared" si="14"/>
        <v>0</v>
      </c>
      <c r="BF170" s="194">
        <f t="shared" si="15"/>
        <v>0</v>
      </c>
      <c r="BG170" s="194">
        <f t="shared" si="16"/>
        <v>0</v>
      </c>
      <c r="BH170" s="194">
        <f t="shared" si="17"/>
        <v>0</v>
      </c>
      <c r="BI170" s="194">
        <f t="shared" si="18"/>
        <v>0</v>
      </c>
      <c r="BJ170" s="20" t="s">
        <v>88</v>
      </c>
      <c r="BK170" s="194">
        <f t="shared" si="19"/>
        <v>0</v>
      </c>
      <c r="BL170" s="20" t="s">
        <v>366</v>
      </c>
      <c r="BM170" s="193" t="s">
        <v>772</v>
      </c>
    </row>
    <row r="171" spans="1:65" s="2" customFormat="1" ht="16.5" customHeight="1">
      <c r="A171" s="37"/>
      <c r="B171" s="38"/>
      <c r="C171" s="182" t="s">
        <v>567</v>
      </c>
      <c r="D171" s="182" t="s">
        <v>239</v>
      </c>
      <c r="E171" s="183" t="s">
        <v>1897</v>
      </c>
      <c r="F171" s="184" t="s">
        <v>1898</v>
      </c>
      <c r="G171" s="185" t="s">
        <v>290</v>
      </c>
      <c r="H171" s="186">
        <v>8</v>
      </c>
      <c r="I171" s="187"/>
      <c r="J171" s="188">
        <f t="shared" si="10"/>
        <v>0</v>
      </c>
      <c r="K171" s="184" t="s">
        <v>19</v>
      </c>
      <c r="L171" s="42"/>
      <c r="M171" s="189" t="s">
        <v>19</v>
      </c>
      <c r="N171" s="190" t="s">
        <v>48</v>
      </c>
      <c r="O171" s="67"/>
      <c r="P171" s="191">
        <f t="shared" si="11"/>
        <v>0</v>
      </c>
      <c r="Q171" s="191">
        <v>0</v>
      </c>
      <c r="R171" s="191">
        <f t="shared" si="12"/>
        <v>0</v>
      </c>
      <c r="S171" s="191">
        <v>0</v>
      </c>
      <c r="T171" s="192">
        <f t="shared" si="13"/>
        <v>0</v>
      </c>
      <c r="U171" s="37"/>
      <c r="V171" s="37"/>
      <c r="W171" s="37"/>
      <c r="X171" s="37"/>
      <c r="Y171" s="37"/>
      <c r="Z171" s="37"/>
      <c r="AA171" s="37"/>
      <c r="AB171" s="37"/>
      <c r="AC171" s="37"/>
      <c r="AD171" s="37"/>
      <c r="AE171" s="37"/>
      <c r="AR171" s="193" t="s">
        <v>366</v>
      </c>
      <c r="AT171" s="193" t="s">
        <v>239</v>
      </c>
      <c r="AU171" s="193" t="s">
        <v>88</v>
      </c>
      <c r="AY171" s="20" t="s">
        <v>237</v>
      </c>
      <c r="BE171" s="194">
        <f t="shared" si="14"/>
        <v>0</v>
      </c>
      <c r="BF171" s="194">
        <f t="shared" si="15"/>
        <v>0</v>
      </c>
      <c r="BG171" s="194">
        <f t="shared" si="16"/>
        <v>0</v>
      </c>
      <c r="BH171" s="194">
        <f t="shared" si="17"/>
        <v>0</v>
      </c>
      <c r="BI171" s="194">
        <f t="shared" si="18"/>
        <v>0</v>
      </c>
      <c r="BJ171" s="20" t="s">
        <v>88</v>
      </c>
      <c r="BK171" s="194">
        <f t="shared" si="19"/>
        <v>0</v>
      </c>
      <c r="BL171" s="20" t="s">
        <v>366</v>
      </c>
      <c r="BM171" s="193" t="s">
        <v>804</v>
      </c>
    </row>
    <row r="172" spans="1:65" s="2" customFormat="1" ht="16.5" customHeight="1">
      <c r="A172" s="37"/>
      <c r="B172" s="38"/>
      <c r="C172" s="182" t="s">
        <v>572</v>
      </c>
      <c r="D172" s="182" t="s">
        <v>239</v>
      </c>
      <c r="E172" s="183" t="s">
        <v>1899</v>
      </c>
      <c r="F172" s="184" t="s">
        <v>1900</v>
      </c>
      <c r="G172" s="185" t="s">
        <v>290</v>
      </c>
      <c r="H172" s="186">
        <v>4</v>
      </c>
      <c r="I172" s="187"/>
      <c r="J172" s="188">
        <f t="shared" si="10"/>
        <v>0</v>
      </c>
      <c r="K172" s="184" t="s">
        <v>19</v>
      </c>
      <c r="L172" s="42"/>
      <c r="M172" s="189" t="s">
        <v>19</v>
      </c>
      <c r="N172" s="190" t="s">
        <v>48</v>
      </c>
      <c r="O172" s="67"/>
      <c r="P172" s="191">
        <f t="shared" si="11"/>
        <v>0</v>
      </c>
      <c r="Q172" s="191">
        <v>0</v>
      </c>
      <c r="R172" s="191">
        <f t="shared" si="12"/>
        <v>0</v>
      </c>
      <c r="S172" s="191">
        <v>0</v>
      </c>
      <c r="T172" s="192">
        <f t="shared" si="13"/>
        <v>0</v>
      </c>
      <c r="U172" s="37"/>
      <c r="V172" s="37"/>
      <c r="W172" s="37"/>
      <c r="X172" s="37"/>
      <c r="Y172" s="37"/>
      <c r="Z172" s="37"/>
      <c r="AA172" s="37"/>
      <c r="AB172" s="37"/>
      <c r="AC172" s="37"/>
      <c r="AD172" s="37"/>
      <c r="AE172" s="37"/>
      <c r="AR172" s="193" t="s">
        <v>366</v>
      </c>
      <c r="AT172" s="193" t="s">
        <v>239</v>
      </c>
      <c r="AU172" s="193" t="s">
        <v>88</v>
      </c>
      <c r="AY172" s="20" t="s">
        <v>237</v>
      </c>
      <c r="BE172" s="194">
        <f t="shared" si="14"/>
        <v>0</v>
      </c>
      <c r="BF172" s="194">
        <f t="shared" si="15"/>
        <v>0</v>
      </c>
      <c r="BG172" s="194">
        <f t="shared" si="16"/>
        <v>0</v>
      </c>
      <c r="BH172" s="194">
        <f t="shared" si="17"/>
        <v>0</v>
      </c>
      <c r="BI172" s="194">
        <f t="shared" si="18"/>
        <v>0</v>
      </c>
      <c r="BJ172" s="20" t="s">
        <v>88</v>
      </c>
      <c r="BK172" s="194">
        <f t="shared" si="19"/>
        <v>0</v>
      </c>
      <c r="BL172" s="20" t="s">
        <v>366</v>
      </c>
      <c r="BM172" s="193" t="s">
        <v>830</v>
      </c>
    </row>
    <row r="173" spans="1:65" s="2" customFormat="1" ht="24.15" customHeight="1">
      <c r="A173" s="37"/>
      <c r="B173" s="38"/>
      <c r="C173" s="182" t="s">
        <v>577</v>
      </c>
      <c r="D173" s="182" t="s">
        <v>239</v>
      </c>
      <c r="E173" s="183" t="s">
        <v>1901</v>
      </c>
      <c r="F173" s="184" t="s">
        <v>1902</v>
      </c>
      <c r="G173" s="185" t="s">
        <v>290</v>
      </c>
      <c r="H173" s="186">
        <v>8</v>
      </c>
      <c r="I173" s="187"/>
      <c r="J173" s="188">
        <f t="shared" si="10"/>
        <v>0</v>
      </c>
      <c r="K173" s="184" t="s">
        <v>19</v>
      </c>
      <c r="L173" s="42"/>
      <c r="M173" s="189" t="s">
        <v>19</v>
      </c>
      <c r="N173" s="190" t="s">
        <v>48</v>
      </c>
      <c r="O173" s="67"/>
      <c r="P173" s="191">
        <f t="shared" si="11"/>
        <v>0</v>
      </c>
      <c r="Q173" s="191">
        <v>0</v>
      </c>
      <c r="R173" s="191">
        <f t="shared" si="12"/>
        <v>0</v>
      </c>
      <c r="S173" s="191">
        <v>0</v>
      </c>
      <c r="T173" s="192">
        <f t="shared" si="13"/>
        <v>0</v>
      </c>
      <c r="U173" s="37"/>
      <c r="V173" s="37"/>
      <c r="W173" s="37"/>
      <c r="X173" s="37"/>
      <c r="Y173" s="37"/>
      <c r="Z173" s="37"/>
      <c r="AA173" s="37"/>
      <c r="AB173" s="37"/>
      <c r="AC173" s="37"/>
      <c r="AD173" s="37"/>
      <c r="AE173" s="37"/>
      <c r="AR173" s="193" t="s">
        <v>366</v>
      </c>
      <c r="AT173" s="193" t="s">
        <v>239</v>
      </c>
      <c r="AU173" s="193" t="s">
        <v>88</v>
      </c>
      <c r="AY173" s="20" t="s">
        <v>237</v>
      </c>
      <c r="BE173" s="194">
        <f t="shared" si="14"/>
        <v>0</v>
      </c>
      <c r="BF173" s="194">
        <f t="shared" si="15"/>
        <v>0</v>
      </c>
      <c r="BG173" s="194">
        <f t="shared" si="16"/>
        <v>0</v>
      </c>
      <c r="BH173" s="194">
        <f t="shared" si="17"/>
        <v>0</v>
      </c>
      <c r="BI173" s="194">
        <f t="shared" si="18"/>
        <v>0</v>
      </c>
      <c r="BJ173" s="20" t="s">
        <v>88</v>
      </c>
      <c r="BK173" s="194">
        <f t="shared" si="19"/>
        <v>0</v>
      </c>
      <c r="BL173" s="20" t="s">
        <v>366</v>
      </c>
      <c r="BM173" s="193" t="s">
        <v>863</v>
      </c>
    </row>
    <row r="174" spans="1:65" s="2" customFormat="1" ht="33" customHeight="1">
      <c r="A174" s="37"/>
      <c r="B174" s="38"/>
      <c r="C174" s="182" t="s">
        <v>582</v>
      </c>
      <c r="D174" s="182" t="s">
        <v>239</v>
      </c>
      <c r="E174" s="183" t="s">
        <v>1903</v>
      </c>
      <c r="F174" s="184" t="s">
        <v>1904</v>
      </c>
      <c r="G174" s="185" t="s">
        <v>290</v>
      </c>
      <c r="H174" s="186">
        <v>0</v>
      </c>
      <c r="I174" s="187"/>
      <c r="J174" s="188">
        <f t="shared" si="10"/>
        <v>0</v>
      </c>
      <c r="K174" s="184" t="s">
        <v>19</v>
      </c>
      <c r="L174" s="42"/>
      <c r="M174" s="189" t="s">
        <v>19</v>
      </c>
      <c r="N174" s="190" t="s">
        <v>48</v>
      </c>
      <c r="O174" s="67"/>
      <c r="P174" s="191">
        <f t="shared" si="11"/>
        <v>0</v>
      </c>
      <c r="Q174" s="191">
        <v>0</v>
      </c>
      <c r="R174" s="191">
        <f t="shared" si="12"/>
        <v>0</v>
      </c>
      <c r="S174" s="191">
        <v>0</v>
      </c>
      <c r="T174" s="192">
        <f t="shared" si="13"/>
        <v>0</v>
      </c>
      <c r="U174" s="37"/>
      <c r="V174" s="37"/>
      <c r="W174" s="37"/>
      <c r="X174" s="37"/>
      <c r="Y174" s="37"/>
      <c r="Z174" s="37"/>
      <c r="AA174" s="37"/>
      <c r="AB174" s="37"/>
      <c r="AC174" s="37"/>
      <c r="AD174" s="37"/>
      <c r="AE174" s="37"/>
      <c r="AR174" s="193" t="s">
        <v>366</v>
      </c>
      <c r="AT174" s="193" t="s">
        <v>239</v>
      </c>
      <c r="AU174" s="193" t="s">
        <v>88</v>
      </c>
      <c r="AY174" s="20" t="s">
        <v>237</v>
      </c>
      <c r="BE174" s="194">
        <f t="shared" si="14"/>
        <v>0</v>
      </c>
      <c r="BF174" s="194">
        <f t="shared" si="15"/>
        <v>0</v>
      </c>
      <c r="BG174" s="194">
        <f t="shared" si="16"/>
        <v>0</v>
      </c>
      <c r="BH174" s="194">
        <f t="shared" si="17"/>
        <v>0</v>
      </c>
      <c r="BI174" s="194">
        <f t="shared" si="18"/>
        <v>0</v>
      </c>
      <c r="BJ174" s="20" t="s">
        <v>88</v>
      </c>
      <c r="BK174" s="194">
        <f t="shared" si="19"/>
        <v>0</v>
      </c>
      <c r="BL174" s="20" t="s">
        <v>366</v>
      </c>
      <c r="BM174" s="193" t="s">
        <v>897</v>
      </c>
    </row>
    <row r="175" spans="1:65" s="2" customFormat="1" ht="16.5" customHeight="1">
      <c r="A175" s="37"/>
      <c r="B175" s="38"/>
      <c r="C175" s="182" t="s">
        <v>588</v>
      </c>
      <c r="D175" s="182" t="s">
        <v>239</v>
      </c>
      <c r="E175" s="183" t="s">
        <v>1905</v>
      </c>
      <c r="F175" s="184" t="s">
        <v>1906</v>
      </c>
      <c r="G175" s="185" t="s">
        <v>1510</v>
      </c>
      <c r="H175" s="186">
        <v>0</v>
      </c>
      <c r="I175" s="187"/>
      <c r="J175" s="188">
        <f t="shared" si="10"/>
        <v>0</v>
      </c>
      <c r="K175" s="184" t="s">
        <v>19</v>
      </c>
      <c r="L175" s="42"/>
      <c r="M175" s="189" t="s">
        <v>19</v>
      </c>
      <c r="N175" s="190" t="s">
        <v>48</v>
      </c>
      <c r="O175" s="67"/>
      <c r="P175" s="191">
        <f t="shared" si="11"/>
        <v>0</v>
      </c>
      <c r="Q175" s="191">
        <v>0</v>
      </c>
      <c r="R175" s="191">
        <f t="shared" si="12"/>
        <v>0</v>
      </c>
      <c r="S175" s="191">
        <v>0</v>
      </c>
      <c r="T175" s="192">
        <f t="shared" si="13"/>
        <v>0</v>
      </c>
      <c r="U175" s="37"/>
      <c r="V175" s="37"/>
      <c r="W175" s="37"/>
      <c r="X175" s="37"/>
      <c r="Y175" s="37"/>
      <c r="Z175" s="37"/>
      <c r="AA175" s="37"/>
      <c r="AB175" s="37"/>
      <c r="AC175" s="37"/>
      <c r="AD175" s="37"/>
      <c r="AE175" s="37"/>
      <c r="AR175" s="193" t="s">
        <v>366</v>
      </c>
      <c r="AT175" s="193" t="s">
        <v>239</v>
      </c>
      <c r="AU175" s="193" t="s">
        <v>88</v>
      </c>
      <c r="AY175" s="20" t="s">
        <v>237</v>
      </c>
      <c r="BE175" s="194">
        <f t="shared" si="14"/>
        <v>0</v>
      </c>
      <c r="BF175" s="194">
        <f t="shared" si="15"/>
        <v>0</v>
      </c>
      <c r="BG175" s="194">
        <f t="shared" si="16"/>
        <v>0</v>
      </c>
      <c r="BH175" s="194">
        <f t="shared" si="17"/>
        <v>0</v>
      </c>
      <c r="BI175" s="194">
        <f t="shared" si="18"/>
        <v>0</v>
      </c>
      <c r="BJ175" s="20" t="s">
        <v>88</v>
      </c>
      <c r="BK175" s="194">
        <f t="shared" si="19"/>
        <v>0</v>
      </c>
      <c r="BL175" s="20" t="s">
        <v>366</v>
      </c>
      <c r="BM175" s="193" t="s">
        <v>922</v>
      </c>
    </row>
    <row r="176" spans="1:65" s="2" customFormat="1" ht="55.5" customHeight="1">
      <c r="A176" s="37"/>
      <c r="B176" s="38"/>
      <c r="C176" s="182" t="s">
        <v>597</v>
      </c>
      <c r="D176" s="182" t="s">
        <v>239</v>
      </c>
      <c r="E176" s="183" t="s">
        <v>1907</v>
      </c>
      <c r="F176" s="184" t="s">
        <v>1908</v>
      </c>
      <c r="G176" s="185" t="s">
        <v>1817</v>
      </c>
      <c r="H176" s="263"/>
      <c r="I176" s="187"/>
      <c r="J176" s="188">
        <f t="shared" si="10"/>
        <v>0</v>
      </c>
      <c r="K176" s="184" t="s">
        <v>242</v>
      </c>
      <c r="L176" s="42"/>
      <c r="M176" s="189" t="s">
        <v>19</v>
      </c>
      <c r="N176" s="190" t="s">
        <v>48</v>
      </c>
      <c r="O176" s="67"/>
      <c r="P176" s="191">
        <f t="shared" si="11"/>
        <v>0</v>
      </c>
      <c r="Q176" s="191">
        <v>0</v>
      </c>
      <c r="R176" s="191">
        <f t="shared" si="12"/>
        <v>0</v>
      </c>
      <c r="S176" s="191">
        <v>0</v>
      </c>
      <c r="T176" s="192">
        <f t="shared" si="13"/>
        <v>0</v>
      </c>
      <c r="U176" s="37"/>
      <c r="V176" s="37"/>
      <c r="W176" s="37"/>
      <c r="X176" s="37"/>
      <c r="Y176" s="37"/>
      <c r="Z176" s="37"/>
      <c r="AA176" s="37"/>
      <c r="AB176" s="37"/>
      <c r="AC176" s="37"/>
      <c r="AD176" s="37"/>
      <c r="AE176" s="37"/>
      <c r="AR176" s="193" t="s">
        <v>366</v>
      </c>
      <c r="AT176" s="193" t="s">
        <v>239</v>
      </c>
      <c r="AU176" s="193" t="s">
        <v>88</v>
      </c>
      <c r="AY176" s="20" t="s">
        <v>237</v>
      </c>
      <c r="BE176" s="194">
        <f t="shared" si="14"/>
        <v>0</v>
      </c>
      <c r="BF176" s="194">
        <f t="shared" si="15"/>
        <v>0</v>
      </c>
      <c r="BG176" s="194">
        <f t="shared" si="16"/>
        <v>0</v>
      </c>
      <c r="BH176" s="194">
        <f t="shared" si="17"/>
        <v>0</v>
      </c>
      <c r="BI176" s="194">
        <f t="shared" si="18"/>
        <v>0</v>
      </c>
      <c r="BJ176" s="20" t="s">
        <v>88</v>
      </c>
      <c r="BK176" s="194">
        <f t="shared" si="19"/>
        <v>0</v>
      </c>
      <c r="BL176" s="20" t="s">
        <v>366</v>
      </c>
      <c r="BM176" s="193" t="s">
        <v>4779</v>
      </c>
    </row>
    <row r="177" spans="1:65" s="2" customFormat="1" ht="10.199999999999999">
      <c r="A177" s="37"/>
      <c r="B177" s="38"/>
      <c r="C177" s="39"/>
      <c r="D177" s="195" t="s">
        <v>245</v>
      </c>
      <c r="E177" s="39"/>
      <c r="F177" s="196" t="s">
        <v>1910</v>
      </c>
      <c r="G177" s="39"/>
      <c r="H177" s="39"/>
      <c r="I177" s="197"/>
      <c r="J177" s="39"/>
      <c r="K177" s="39"/>
      <c r="L177" s="42"/>
      <c r="M177" s="198"/>
      <c r="N177" s="199"/>
      <c r="O177" s="67"/>
      <c r="P177" s="67"/>
      <c r="Q177" s="67"/>
      <c r="R177" s="67"/>
      <c r="S177" s="67"/>
      <c r="T177" s="68"/>
      <c r="U177" s="37"/>
      <c r="V177" s="37"/>
      <c r="W177" s="37"/>
      <c r="X177" s="37"/>
      <c r="Y177" s="37"/>
      <c r="Z177" s="37"/>
      <c r="AA177" s="37"/>
      <c r="AB177" s="37"/>
      <c r="AC177" s="37"/>
      <c r="AD177" s="37"/>
      <c r="AE177" s="37"/>
      <c r="AT177" s="20" t="s">
        <v>245</v>
      </c>
      <c r="AU177" s="20" t="s">
        <v>88</v>
      </c>
    </row>
    <row r="178" spans="1:65" s="12" customFormat="1" ht="22.8" customHeight="1">
      <c r="B178" s="166"/>
      <c r="C178" s="167"/>
      <c r="D178" s="168" t="s">
        <v>75</v>
      </c>
      <c r="E178" s="180" t="s">
        <v>744</v>
      </c>
      <c r="F178" s="180" t="s">
        <v>745</v>
      </c>
      <c r="G178" s="167"/>
      <c r="H178" s="167"/>
      <c r="I178" s="170"/>
      <c r="J178" s="181">
        <f>BK178</f>
        <v>0</v>
      </c>
      <c r="K178" s="167"/>
      <c r="L178" s="172"/>
      <c r="M178" s="173"/>
      <c r="N178" s="174"/>
      <c r="O178" s="174"/>
      <c r="P178" s="175">
        <f>SUM(P179:P226)</f>
        <v>0</v>
      </c>
      <c r="Q178" s="174"/>
      <c r="R178" s="175">
        <f>SUM(R179:R226)</f>
        <v>0.35569999999999996</v>
      </c>
      <c r="S178" s="174"/>
      <c r="T178" s="176">
        <f>SUM(T179:T226)</f>
        <v>0.22848000000000002</v>
      </c>
      <c r="AR178" s="177" t="s">
        <v>88</v>
      </c>
      <c r="AT178" s="178" t="s">
        <v>75</v>
      </c>
      <c r="AU178" s="178" t="s">
        <v>83</v>
      </c>
      <c r="AY178" s="177" t="s">
        <v>237</v>
      </c>
      <c r="BK178" s="179">
        <f>SUM(BK179:BK226)</f>
        <v>0</v>
      </c>
    </row>
    <row r="179" spans="1:65" s="2" customFormat="1" ht="16.5" customHeight="1">
      <c r="A179" s="37"/>
      <c r="B179" s="38"/>
      <c r="C179" s="182" t="s">
        <v>603</v>
      </c>
      <c r="D179" s="182" t="s">
        <v>239</v>
      </c>
      <c r="E179" s="183" t="s">
        <v>747</v>
      </c>
      <c r="F179" s="184" t="s">
        <v>748</v>
      </c>
      <c r="G179" s="185" t="s">
        <v>141</v>
      </c>
      <c r="H179" s="186">
        <v>9.6</v>
      </c>
      <c r="I179" s="187"/>
      <c r="J179" s="188">
        <f>ROUND(I179*H179,2)</f>
        <v>0</v>
      </c>
      <c r="K179" s="184" t="s">
        <v>242</v>
      </c>
      <c r="L179" s="42"/>
      <c r="M179" s="189" t="s">
        <v>19</v>
      </c>
      <c r="N179" s="190" t="s">
        <v>48</v>
      </c>
      <c r="O179" s="67"/>
      <c r="P179" s="191">
        <f>O179*H179</f>
        <v>0</v>
      </c>
      <c r="Q179" s="191">
        <v>0</v>
      </c>
      <c r="R179" s="191">
        <f>Q179*H179</f>
        <v>0</v>
      </c>
      <c r="S179" s="191">
        <v>2.3800000000000002E-2</v>
      </c>
      <c r="T179" s="192">
        <f>S179*H179</f>
        <v>0.22848000000000002</v>
      </c>
      <c r="U179" s="37"/>
      <c r="V179" s="37"/>
      <c r="W179" s="37"/>
      <c r="X179" s="37"/>
      <c r="Y179" s="37"/>
      <c r="Z179" s="37"/>
      <c r="AA179" s="37"/>
      <c r="AB179" s="37"/>
      <c r="AC179" s="37"/>
      <c r="AD179" s="37"/>
      <c r="AE179" s="37"/>
      <c r="AR179" s="193" t="s">
        <v>366</v>
      </c>
      <c r="AT179" s="193" t="s">
        <v>239</v>
      </c>
      <c r="AU179" s="193" t="s">
        <v>88</v>
      </c>
      <c r="AY179" s="20" t="s">
        <v>237</v>
      </c>
      <c r="BE179" s="194">
        <f>IF(N179="základní",J179,0)</f>
        <v>0</v>
      </c>
      <c r="BF179" s="194">
        <f>IF(N179="snížená",J179,0)</f>
        <v>0</v>
      </c>
      <c r="BG179" s="194">
        <f>IF(N179="zákl. přenesená",J179,0)</f>
        <v>0</v>
      </c>
      <c r="BH179" s="194">
        <f>IF(N179="sníž. přenesená",J179,0)</f>
        <v>0</v>
      </c>
      <c r="BI179" s="194">
        <f>IF(N179="nulová",J179,0)</f>
        <v>0</v>
      </c>
      <c r="BJ179" s="20" t="s">
        <v>88</v>
      </c>
      <c r="BK179" s="194">
        <f>ROUND(I179*H179,2)</f>
        <v>0</v>
      </c>
      <c r="BL179" s="20" t="s">
        <v>366</v>
      </c>
      <c r="BM179" s="193" t="s">
        <v>4780</v>
      </c>
    </row>
    <row r="180" spans="1:65" s="2" customFormat="1" ht="10.199999999999999">
      <c r="A180" s="37"/>
      <c r="B180" s="38"/>
      <c r="C180" s="39"/>
      <c r="D180" s="195" t="s">
        <v>245</v>
      </c>
      <c r="E180" s="39"/>
      <c r="F180" s="196" t="s">
        <v>750</v>
      </c>
      <c r="G180" s="39"/>
      <c r="H180" s="39"/>
      <c r="I180" s="197"/>
      <c r="J180" s="39"/>
      <c r="K180" s="39"/>
      <c r="L180" s="42"/>
      <c r="M180" s="198"/>
      <c r="N180" s="199"/>
      <c r="O180" s="67"/>
      <c r="P180" s="67"/>
      <c r="Q180" s="67"/>
      <c r="R180" s="67"/>
      <c r="S180" s="67"/>
      <c r="T180" s="68"/>
      <c r="U180" s="37"/>
      <c r="V180" s="37"/>
      <c r="W180" s="37"/>
      <c r="X180" s="37"/>
      <c r="Y180" s="37"/>
      <c r="Z180" s="37"/>
      <c r="AA180" s="37"/>
      <c r="AB180" s="37"/>
      <c r="AC180" s="37"/>
      <c r="AD180" s="37"/>
      <c r="AE180" s="37"/>
      <c r="AT180" s="20" t="s">
        <v>245</v>
      </c>
      <c r="AU180" s="20" t="s">
        <v>88</v>
      </c>
    </row>
    <row r="181" spans="1:65" s="14" customFormat="1" ht="10.199999999999999">
      <c r="B181" s="211"/>
      <c r="C181" s="212"/>
      <c r="D181" s="202" t="s">
        <v>247</v>
      </c>
      <c r="E181" s="213" t="s">
        <v>19</v>
      </c>
      <c r="F181" s="214" t="s">
        <v>4277</v>
      </c>
      <c r="G181" s="212"/>
      <c r="H181" s="215">
        <v>3.2</v>
      </c>
      <c r="I181" s="216"/>
      <c r="J181" s="212"/>
      <c r="K181" s="212"/>
      <c r="L181" s="217"/>
      <c r="M181" s="218"/>
      <c r="N181" s="219"/>
      <c r="O181" s="219"/>
      <c r="P181" s="219"/>
      <c r="Q181" s="219"/>
      <c r="R181" s="219"/>
      <c r="S181" s="219"/>
      <c r="T181" s="220"/>
      <c r="AT181" s="221" t="s">
        <v>247</v>
      </c>
      <c r="AU181" s="221" t="s">
        <v>88</v>
      </c>
      <c r="AV181" s="14" t="s">
        <v>88</v>
      </c>
      <c r="AW181" s="14" t="s">
        <v>37</v>
      </c>
      <c r="AX181" s="14" t="s">
        <v>76</v>
      </c>
      <c r="AY181" s="221" t="s">
        <v>237</v>
      </c>
    </row>
    <row r="182" spans="1:65" s="14" customFormat="1" ht="10.199999999999999">
      <c r="B182" s="211"/>
      <c r="C182" s="212"/>
      <c r="D182" s="202" t="s">
        <v>247</v>
      </c>
      <c r="E182" s="213" t="s">
        <v>19</v>
      </c>
      <c r="F182" s="214" t="s">
        <v>4278</v>
      </c>
      <c r="G182" s="212"/>
      <c r="H182" s="215">
        <v>3.2</v>
      </c>
      <c r="I182" s="216"/>
      <c r="J182" s="212"/>
      <c r="K182" s="212"/>
      <c r="L182" s="217"/>
      <c r="M182" s="218"/>
      <c r="N182" s="219"/>
      <c r="O182" s="219"/>
      <c r="P182" s="219"/>
      <c r="Q182" s="219"/>
      <c r="R182" s="219"/>
      <c r="S182" s="219"/>
      <c r="T182" s="220"/>
      <c r="AT182" s="221" t="s">
        <v>247</v>
      </c>
      <c r="AU182" s="221" t="s">
        <v>88</v>
      </c>
      <c r="AV182" s="14" t="s">
        <v>88</v>
      </c>
      <c r="AW182" s="14" t="s">
        <v>37</v>
      </c>
      <c r="AX182" s="14" t="s">
        <v>76</v>
      </c>
      <c r="AY182" s="221" t="s">
        <v>237</v>
      </c>
    </row>
    <row r="183" spans="1:65" s="14" customFormat="1" ht="10.199999999999999">
      <c r="B183" s="211"/>
      <c r="C183" s="212"/>
      <c r="D183" s="202" t="s">
        <v>247</v>
      </c>
      <c r="E183" s="213" t="s">
        <v>19</v>
      </c>
      <c r="F183" s="214" t="s">
        <v>4279</v>
      </c>
      <c r="G183" s="212"/>
      <c r="H183" s="215">
        <v>3.2</v>
      </c>
      <c r="I183" s="216"/>
      <c r="J183" s="212"/>
      <c r="K183" s="212"/>
      <c r="L183" s="217"/>
      <c r="M183" s="218"/>
      <c r="N183" s="219"/>
      <c r="O183" s="219"/>
      <c r="P183" s="219"/>
      <c r="Q183" s="219"/>
      <c r="R183" s="219"/>
      <c r="S183" s="219"/>
      <c r="T183" s="220"/>
      <c r="AT183" s="221" t="s">
        <v>247</v>
      </c>
      <c r="AU183" s="221" t="s">
        <v>88</v>
      </c>
      <c r="AV183" s="14" t="s">
        <v>88</v>
      </c>
      <c r="AW183" s="14" t="s">
        <v>37</v>
      </c>
      <c r="AX183" s="14" t="s">
        <v>76</v>
      </c>
      <c r="AY183" s="221" t="s">
        <v>237</v>
      </c>
    </row>
    <row r="184" spans="1:65" s="16" customFormat="1" ht="10.199999999999999">
      <c r="B184" s="233"/>
      <c r="C184" s="234"/>
      <c r="D184" s="202" t="s">
        <v>247</v>
      </c>
      <c r="E184" s="235" t="s">
        <v>19</v>
      </c>
      <c r="F184" s="236" t="s">
        <v>260</v>
      </c>
      <c r="G184" s="234"/>
      <c r="H184" s="237">
        <v>9.6</v>
      </c>
      <c r="I184" s="238"/>
      <c r="J184" s="234"/>
      <c r="K184" s="234"/>
      <c r="L184" s="239"/>
      <c r="M184" s="240"/>
      <c r="N184" s="241"/>
      <c r="O184" s="241"/>
      <c r="P184" s="241"/>
      <c r="Q184" s="241"/>
      <c r="R184" s="241"/>
      <c r="S184" s="241"/>
      <c r="T184" s="242"/>
      <c r="AT184" s="243" t="s">
        <v>247</v>
      </c>
      <c r="AU184" s="243" t="s">
        <v>88</v>
      </c>
      <c r="AV184" s="16" t="s">
        <v>243</v>
      </c>
      <c r="AW184" s="16" t="s">
        <v>37</v>
      </c>
      <c r="AX184" s="16" t="s">
        <v>83</v>
      </c>
      <c r="AY184" s="243" t="s">
        <v>237</v>
      </c>
    </row>
    <row r="185" spans="1:65" s="2" customFormat="1" ht="49.05" customHeight="1">
      <c r="A185" s="37"/>
      <c r="B185" s="38"/>
      <c r="C185" s="182" t="s">
        <v>611</v>
      </c>
      <c r="D185" s="182" t="s">
        <v>239</v>
      </c>
      <c r="E185" s="183" t="s">
        <v>1912</v>
      </c>
      <c r="F185" s="184" t="s">
        <v>1913</v>
      </c>
      <c r="G185" s="185" t="s">
        <v>290</v>
      </c>
      <c r="H185" s="186">
        <v>1</v>
      </c>
      <c r="I185" s="187"/>
      <c r="J185" s="188">
        <f>ROUND(I185*H185,2)</f>
        <v>0</v>
      </c>
      <c r="K185" s="184" t="s">
        <v>242</v>
      </c>
      <c r="L185" s="42"/>
      <c r="M185" s="189" t="s">
        <v>19</v>
      </c>
      <c r="N185" s="190" t="s">
        <v>48</v>
      </c>
      <c r="O185" s="67"/>
      <c r="P185" s="191">
        <f>O185*H185</f>
        <v>0</v>
      </c>
      <c r="Q185" s="191">
        <v>1.14E-2</v>
      </c>
      <c r="R185" s="191">
        <f>Q185*H185</f>
        <v>1.14E-2</v>
      </c>
      <c r="S185" s="191">
        <v>0</v>
      </c>
      <c r="T185" s="192">
        <f>S185*H185</f>
        <v>0</v>
      </c>
      <c r="U185" s="37"/>
      <c r="V185" s="37"/>
      <c r="W185" s="37"/>
      <c r="X185" s="37"/>
      <c r="Y185" s="37"/>
      <c r="Z185" s="37"/>
      <c r="AA185" s="37"/>
      <c r="AB185" s="37"/>
      <c r="AC185" s="37"/>
      <c r="AD185" s="37"/>
      <c r="AE185" s="37"/>
      <c r="AR185" s="193" t="s">
        <v>366</v>
      </c>
      <c r="AT185" s="193" t="s">
        <v>239</v>
      </c>
      <c r="AU185" s="193" t="s">
        <v>88</v>
      </c>
      <c r="AY185" s="20" t="s">
        <v>237</v>
      </c>
      <c r="BE185" s="194">
        <f>IF(N185="základní",J185,0)</f>
        <v>0</v>
      </c>
      <c r="BF185" s="194">
        <f>IF(N185="snížená",J185,0)</f>
        <v>0</v>
      </c>
      <c r="BG185" s="194">
        <f>IF(N185="zákl. přenesená",J185,0)</f>
        <v>0</v>
      </c>
      <c r="BH185" s="194">
        <f>IF(N185="sníž. přenesená",J185,0)</f>
        <v>0</v>
      </c>
      <c r="BI185" s="194">
        <f>IF(N185="nulová",J185,0)</f>
        <v>0</v>
      </c>
      <c r="BJ185" s="20" t="s">
        <v>88</v>
      </c>
      <c r="BK185" s="194">
        <f>ROUND(I185*H185,2)</f>
        <v>0</v>
      </c>
      <c r="BL185" s="20" t="s">
        <v>366</v>
      </c>
      <c r="BM185" s="193" t="s">
        <v>959</v>
      </c>
    </row>
    <row r="186" spans="1:65" s="2" customFormat="1" ht="10.199999999999999">
      <c r="A186" s="37"/>
      <c r="B186" s="38"/>
      <c r="C186" s="39"/>
      <c r="D186" s="195" t="s">
        <v>245</v>
      </c>
      <c r="E186" s="39"/>
      <c r="F186" s="196" t="s">
        <v>1914</v>
      </c>
      <c r="G186" s="39"/>
      <c r="H186" s="39"/>
      <c r="I186" s="197"/>
      <c r="J186" s="39"/>
      <c r="K186" s="39"/>
      <c r="L186" s="42"/>
      <c r="M186" s="198"/>
      <c r="N186" s="199"/>
      <c r="O186" s="67"/>
      <c r="P186" s="67"/>
      <c r="Q186" s="67"/>
      <c r="R186" s="67"/>
      <c r="S186" s="67"/>
      <c r="T186" s="68"/>
      <c r="U186" s="37"/>
      <c r="V186" s="37"/>
      <c r="W186" s="37"/>
      <c r="X186" s="37"/>
      <c r="Y186" s="37"/>
      <c r="Z186" s="37"/>
      <c r="AA186" s="37"/>
      <c r="AB186" s="37"/>
      <c r="AC186" s="37"/>
      <c r="AD186" s="37"/>
      <c r="AE186" s="37"/>
      <c r="AT186" s="20" t="s">
        <v>245</v>
      </c>
      <c r="AU186" s="20" t="s">
        <v>88</v>
      </c>
    </row>
    <row r="187" spans="1:65" s="2" customFormat="1" ht="49.05" customHeight="1">
      <c r="A187" s="37"/>
      <c r="B187" s="38"/>
      <c r="C187" s="182" t="s">
        <v>617</v>
      </c>
      <c r="D187" s="182" t="s">
        <v>239</v>
      </c>
      <c r="E187" s="183" t="s">
        <v>1915</v>
      </c>
      <c r="F187" s="184" t="s">
        <v>1916</v>
      </c>
      <c r="G187" s="185" t="s">
        <v>290</v>
      </c>
      <c r="H187" s="186">
        <v>0</v>
      </c>
      <c r="I187" s="187"/>
      <c r="J187" s="188">
        <f>ROUND(I187*H187,2)</f>
        <v>0</v>
      </c>
      <c r="K187" s="184" t="s">
        <v>242</v>
      </c>
      <c r="L187" s="42"/>
      <c r="M187" s="189" t="s">
        <v>19</v>
      </c>
      <c r="N187" s="190" t="s">
        <v>48</v>
      </c>
      <c r="O187" s="67"/>
      <c r="P187" s="191">
        <f>O187*H187</f>
        <v>0</v>
      </c>
      <c r="Q187" s="191">
        <v>1.6539999999999999E-2</v>
      </c>
      <c r="R187" s="191">
        <f>Q187*H187</f>
        <v>0</v>
      </c>
      <c r="S187" s="191">
        <v>0</v>
      </c>
      <c r="T187" s="192">
        <f>S187*H187</f>
        <v>0</v>
      </c>
      <c r="U187" s="37"/>
      <c r="V187" s="37"/>
      <c r="W187" s="37"/>
      <c r="X187" s="37"/>
      <c r="Y187" s="37"/>
      <c r="Z187" s="37"/>
      <c r="AA187" s="37"/>
      <c r="AB187" s="37"/>
      <c r="AC187" s="37"/>
      <c r="AD187" s="37"/>
      <c r="AE187" s="37"/>
      <c r="AR187" s="193" t="s">
        <v>366</v>
      </c>
      <c r="AT187" s="193" t="s">
        <v>239</v>
      </c>
      <c r="AU187" s="193" t="s">
        <v>88</v>
      </c>
      <c r="AY187" s="20" t="s">
        <v>237</v>
      </c>
      <c r="BE187" s="194">
        <f>IF(N187="základní",J187,0)</f>
        <v>0</v>
      </c>
      <c r="BF187" s="194">
        <f>IF(N187="snížená",J187,0)</f>
        <v>0</v>
      </c>
      <c r="BG187" s="194">
        <f>IF(N187="zákl. přenesená",J187,0)</f>
        <v>0</v>
      </c>
      <c r="BH187" s="194">
        <f>IF(N187="sníž. přenesená",J187,0)</f>
        <v>0</v>
      </c>
      <c r="BI187" s="194">
        <f>IF(N187="nulová",J187,0)</f>
        <v>0</v>
      </c>
      <c r="BJ187" s="20" t="s">
        <v>88</v>
      </c>
      <c r="BK187" s="194">
        <f>ROUND(I187*H187,2)</f>
        <v>0</v>
      </c>
      <c r="BL187" s="20" t="s">
        <v>366</v>
      </c>
      <c r="BM187" s="193" t="s">
        <v>974</v>
      </c>
    </row>
    <row r="188" spans="1:65" s="2" customFormat="1" ht="10.199999999999999">
      <c r="A188" s="37"/>
      <c r="B188" s="38"/>
      <c r="C188" s="39"/>
      <c r="D188" s="195" t="s">
        <v>245</v>
      </c>
      <c r="E188" s="39"/>
      <c r="F188" s="196" t="s">
        <v>1917</v>
      </c>
      <c r="G188" s="39"/>
      <c r="H188" s="39"/>
      <c r="I188" s="197"/>
      <c r="J188" s="39"/>
      <c r="K188" s="39"/>
      <c r="L188" s="42"/>
      <c r="M188" s="198"/>
      <c r="N188" s="199"/>
      <c r="O188" s="67"/>
      <c r="P188" s="67"/>
      <c r="Q188" s="67"/>
      <c r="R188" s="67"/>
      <c r="S188" s="67"/>
      <c r="T188" s="68"/>
      <c r="U188" s="37"/>
      <c r="V188" s="37"/>
      <c r="W188" s="37"/>
      <c r="X188" s="37"/>
      <c r="Y188" s="37"/>
      <c r="Z188" s="37"/>
      <c r="AA188" s="37"/>
      <c r="AB188" s="37"/>
      <c r="AC188" s="37"/>
      <c r="AD188" s="37"/>
      <c r="AE188" s="37"/>
      <c r="AT188" s="20" t="s">
        <v>245</v>
      </c>
      <c r="AU188" s="20" t="s">
        <v>88</v>
      </c>
    </row>
    <row r="189" spans="1:65" s="2" customFormat="1" ht="49.05" customHeight="1">
      <c r="A189" s="37"/>
      <c r="B189" s="38"/>
      <c r="C189" s="182" t="s">
        <v>624</v>
      </c>
      <c r="D189" s="182" t="s">
        <v>239</v>
      </c>
      <c r="E189" s="183" t="s">
        <v>1918</v>
      </c>
      <c r="F189" s="184" t="s">
        <v>1919</v>
      </c>
      <c r="G189" s="185" t="s">
        <v>290</v>
      </c>
      <c r="H189" s="186">
        <v>0</v>
      </c>
      <c r="I189" s="187"/>
      <c r="J189" s="188">
        <f>ROUND(I189*H189,2)</f>
        <v>0</v>
      </c>
      <c r="K189" s="184" t="s">
        <v>242</v>
      </c>
      <c r="L189" s="42"/>
      <c r="M189" s="189" t="s">
        <v>19</v>
      </c>
      <c r="N189" s="190" t="s">
        <v>48</v>
      </c>
      <c r="O189" s="67"/>
      <c r="P189" s="191">
        <f>O189*H189</f>
        <v>0</v>
      </c>
      <c r="Q189" s="191">
        <v>1.8929999999999999E-2</v>
      </c>
      <c r="R189" s="191">
        <f>Q189*H189</f>
        <v>0</v>
      </c>
      <c r="S189" s="191">
        <v>0</v>
      </c>
      <c r="T189" s="192">
        <f>S189*H189</f>
        <v>0</v>
      </c>
      <c r="U189" s="37"/>
      <c r="V189" s="37"/>
      <c r="W189" s="37"/>
      <c r="X189" s="37"/>
      <c r="Y189" s="37"/>
      <c r="Z189" s="37"/>
      <c r="AA189" s="37"/>
      <c r="AB189" s="37"/>
      <c r="AC189" s="37"/>
      <c r="AD189" s="37"/>
      <c r="AE189" s="37"/>
      <c r="AR189" s="193" t="s">
        <v>366</v>
      </c>
      <c r="AT189" s="193" t="s">
        <v>239</v>
      </c>
      <c r="AU189" s="193" t="s">
        <v>88</v>
      </c>
      <c r="AY189" s="20" t="s">
        <v>237</v>
      </c>
      <c r="BE189" s="194">
        <f>IF(N189="základní",J189,0)</f>
        <v>0</v>
      </c>
      <c r="BF189" s="194">
        <f>IF(N189="snížená",J189,0)</f>
        <v>0</v>
      </c>
      <c r="BG189" s="194">
        <f>IF(N189="zákl. přenesená",J189,0)</f>
        <v>0</v>
      </c>
      <c r="BH189" s="194">
        <f>IF(N189="sníž. přenesená",J189,0)</f>
        <v>0</v>
      </c>
      <c r="BI189" s="194">
        <f>IF(N189="nulová",J189,0)</f>
        <v>0</v>
      </c>
      <c r="BJ189" s="20" t="s">
        <v>88</v>
      </c>
      <c r="BK189" s="194">
        <f>ROUND(I189*H189,2)</f>
        <v>0</v>
      </c>
      <c r="BL189" s="20" t="s">
        <v>366</v>
      </c>
      <c r="BM189" s="193" t="s">
        <v>985</v>
      </c>
    </row>
    <row r="190" spans="1:65" s="2" customFormat="1" ht="10.199999999999999">
      <c r="A190" s="37"/>
      <c r="B190" s="38"/>
      <c r="C190" s="39"/>
      <c r="D190" s="195" t="s">
        <v>245</v>
      </c>
      <c r="E190" s="39"/>
      <c r="F190" s="196" t="s">
        <v>1920</v>
      </c>
      <c r="G190" s="39"/>
      <c r="H190" s="39"/>
      <c r="I190" s="197"/>
      <c r="J190" s="39"/>
      <c r="K190" s="39"/>
      <c r="L190" s="42"/>
      <c r="M190" s="198"/>
      <c r="N190" s="199"/>
      <c r="O190" s="67"/>
      <c r="P190" s="67"/>
      <c r="Q190" s="67"/>
      <c r="R190" s="67"/>
      <c r="S190" s="67"/>
      <c r="T190" s="68"/>
      <c r="U190" s="37"/>
      <c r="V190" s="37"/>
      <c r="W190" s="37"/>
      <c r="X190" s="37"/>
      <c r="Y190" s="37"/>
      <c r="Z190" s="37"/>
      <c r="AA190" s="37"/>
      <c r="AB190" s="37"/>
      <c r="AC190" s="37"/>
      <c r="AD190" s="37"/>
      <c r="AE190" s="37"/>
      <c r="AT190" s="20" t="s">
        <v>245</v>
      </c>
      <c r="AU190" s="20" t="s">
        <v>88</v>
      </c>
    </row>
    <row r="191" spans="1:65" s="2" customFormat="1" ht="49.05" customHeight="1">
      <c r="A191" s="37"/>
      <c r="B191" s="38"/>
      <c r="C191" s="182" t="s">
        <v>633</v>
      </c>
      <c r="D191" s="182" t="s">
        <v>239</v>
      </c>
      <c r="E191" s="183" t="s">
        <v>1921</v>
      </c>
      <c r="F191" s="184" t="s">
        <v>1922</v>
      </c>
      <c r="G191" s="185" t="s">
        <v>290</v>
      </c>
      <c r="H191" s="186">
        <v>0</v>
      </c>
      <c r="I191" s="187"/>
      <c r="J191" s="188">
        <f>ROUND(I191*H191,2)</f>
        <v>0</v>
      </c>
      <c r="K191" s="184" t="s">
        <v>242</v>
      </c>
      <c r="L191" s="42"/>
      <c r="M191" s="189" t="s">
        <v>19</v>
      </c>
      <c r="N191" s="190" t="s">
        <v>48</v>
      </c>
      <c r="O191" s="67"/>
      <c r="P191" s="191">
        <f>O191*H191</f>
        <v>0</v>
      </c>
      <c r="Q191" s="191">
        <v>2.1319999999999999E-2</v>
      </c>
      <c r="R191" s="191">
        <f>Q191*H191</f>
        <v>0</v>
      </c>
      <c r="S191" s="191">
        <v>0</v>
      </c>
      <c r="T191" s="192">
        <f>S191*H191</f>
        <v>0</v>
      </c>
      <c r="U191" s="37"/>
      <c r="V191" s="37"/>
      <c r="W191" s="37"/>
      <c r="X191" s="37"/>
      <c r="Y191" s="37"/>
      <c r="Z191" s="37"/>
      <c r="AA191" s="37"/>
      <c r="AB191" s="37"/>
      <c r="AC191" s="37"/>
      <c r="AD191" s="37"/>
      <c r="AE191" s="37"/>
      <c r="AR191" s="193" t="s">
        <v>366</v>
      </c>
      <c r="AT191" s="193" t="s">
        <v>239</v>
      </c>
      <c r="AU191" s="193" t="s">
        <v>88</v>
      </c>
      <c r="AY191" s="20" t="s">
        <v>237</v>
      </c>
      <c r="BE191" s="194">
        <f>IF(N191="základní",J191,0)</f>
        <v>0</v>
      </c>
      <c r="BF191" s="194">
        <f>IF(N191="snížená",J191,0)</f>
        <v>0</v>
      </c>
      <c r="BG191" s="194">
        <f>IF(N191="zákl. přenesená",J191,0)</f>
        <v>0</v>
      </c>
      <c r="BH191" s="194">
        <f>IF(N191="sníž. přenesená",J191,0)</f>
        <v>0</v>
      </c>
      <c r="BI191" s="194">
        <f>IF(N191="nulová",J191,0)</f>
        <v>0</v>
      </c>
      <c r="BJ191" s="20" t="s">
        <v>88</v>
      </c>
      <c r="BK191" s="194">
        <f>ROUND(I191*H191,2)</f>
        <v>0</v>
      </c>
      <c r="BL191" s="20" t="s">
        <v>366</v>
      </c>
      <c r="BM191" s="193" t="s">
        <v>994</v>
      </c>
    </row>
    <row r="192" spans="1:65" s="2" customFormat="1" ht="10.199999999999999">
      <c r="A192" s="37"/>
      <c r="B192" s="38"/>
      <c r="C192" s="39"/>
      <c r="D192" s="195" t="s">
        <v>245</v>
      </c>
      <c r="E192" s="39"/>
      <c r="F192" s="196" t="s">
        <v>1923</v>
      </c>
      <c r="G192" s="39"/>
      <c r="H192" s="39"/>
      <c r="I192" s="197"/>
      <c r="J192" s="39"/>
      <c r="K192" s="39"/>
      <c r="L192" s="42"/>
      <c r="M192" s="198"/>
      <c r="N192" s="199"/>
      <c r="O192" s="67"/>
      <c r="P192" s="67"/>
      <c r="Q192" s="67"/>
      <c r="R192" s="67"/>
      <c r="S192" s="67"/>
      <c r="T192" s="68"/>
      <c r="U192" s="37"/>
      <c r="V192" s="37"/>
      <c r="W192" s="37"/>
      <c r="X192" s="37"/>
      <c r="Y192" s="37"/>
      <c r="Z192" s="37"/>
      <c r="AA192" s="37"/>
      <c r="AB192" s="37"/>
      <c r="AC192" s="37"/>
      <c r="AD192" s="37"/>
      <c r="AE192" s="37"/>
      <c r="AT192" s="20" t="s">
        <v>245</v>
      </c>
      <c r="AU192" s="20" t="s">
        <v>88</v>
      </c>
    </row>
    <row r="193" spans="1:65" s="2" customFormat="1" ht="49.05" customHeight="1">
      <c r="A193" s="37"/>
      <c r="B193" s="38"/>
      <c r="C193" s="182" t="s">
        <v>638</v>
      </c>
      <c r="D193" s="182" t="s">
        <v>239</v>
      </c>
      <c r="E193" s="183" t="s">
        <v>1924</v>
      </c>
      <c r="F193" s="184" t="s">
        <v>1925</v>
      </c>
      <c r="G193" s="185" t="s">
        <v>290</v>
      </c>
      <c r="H193" s="186">
        <v>0</v>
      </c>
      <c r="I193" s="187"/>
      <c r="J193" s="188">
        <f>ROUND(I193*H193,2)</f>
        <v>0</v>
      </c>
      <c r="K193" s="184" t="s">
        <v>242</v>
      </c>
      <c r="L193" s="42"/>
      <c r="M193" s="189" t="s">
        <v>19</v>
      </c>
      <c r="N193" s="190" t="s">
        <v>48</v>
      </c>
      <c r="O193" s="67"/>
      <c r="P193" s="191">
        <f>O193*H193</f>
        <v>0</v>
      </c>
      <c r="Q193" s="191">
        <v>2.3709999999999998E-2</v>
      </c>
      <c r="R193" s="191">
        <f>Q193*H193</f>
        <v>0</v>
      </c>
      <c r="S193" s="191">
        <v>0</v>
      </c>
      <c r="T193" s="192">
        <f>S193*H193</f>
        <v>0</v>
      </c>
      <c r="U193" s="37"/>
      <c r="V193" s="37"/>
      <c r="W193" s="37"/>
      <c r="X193" s="37"/>
      <c r="Y193" s="37"/>
      <c r="Z193" s="37"/>
      <c r="AA193" s="37"/>
      <c r="AB193" s="37"/>
      <c r="AC193" s="37"/>
      <c r="AD193" s="37"/>
      <c r="AE193" s="37"/>
      <c r="AR193" s="193" t="s">
        <v>366</v>
      </c>
      <c r="AT193" s="193" t="s">
        <v>239</v>
      </c>
      <c r="AU193" s="193" t="s">
        <v>88</v>
      </c>
      <c r="AY193" s="20" t="s">
        <v>237</v>
      </c>
      <c r="BE193" s="194">
        <f>IF(N193="základní",J193,0)</f>
        <v>0</v>
      </c>
      <c r="BF193" s="194">
        <f>IF(N193="snížená",J193,0)</f>
        <v>0</v>
      </c>
      <c r="BG193" s="194">
        <f>IF(N193="zákl. přenesená",J193,0)</f>
        <v>0</v>
      </c>
      <c r="BH193" s="194">
        <f>IF(N193="sníž. přenesená",J193,0)</f>
        <v>0</v>
      </c>
      <c r="BI193" s="194">
        <f>IF(N193="nulová",J193,0)</f>
        <v>0</v>
      </c>
      <c r="BJ193" s="20" t="s">
        <v>88</v>
      </c>
      <c r="BK193" s="194">
        <f>ROUND(I193*H193,2)</f>
        <v>0</v>
      </c>
      <c r="BL193" s="20" t="s">
        <v>366</v>
      </c>
      <c r="BM193" s="193" t="s">
        <v>450</v>
      </c>
    </row>
    <row r="194" spans="1:65" s="2" customFormat="1" ht="10.199999999999999">
      <c r="A194" s="37"/>
      <c r="B194" s="38"/>
      <c r="C194" s="39"/>
      <c r="D194" s="195" t="s">
        <v>245</v>
      </c>
      <c r="E194" s="39"/>
      <c r="F194" s="196" t="s">
        <v>1926</v>
      </c>
      <c r="G194" s="39"/>
      <c r="H194" s="39"/>
      <c r="I194" s="197"/>
      <c r="J194" s="39"/>
      <c r="K194" s="39"/>
      <c r="L194" s="42"/>
      <c r="M194" s="198"/>
      <c r="N194" s="199"/>
      <c r="O194" s="67"/>
      <c r="P194" s="67"/>
      <c r="Q194" s="67"/>
      <c r="R194" s="67"/>
      <c r="S194" s="67"/>
      <c r="T194" s="68"/>
      <c r="U194" s="37"/>
      <c r="V194" s="37"/>
      <c r="W194" s="37"/>
      <c r="X194" s="37"/>
      <c r="Y194" s="37"/>
      <c r="Z194" s="37"/>
      <c r="AA194" s="37"/>
      <c r="AB194" s="37"/>
      <c r="AC194" s="37"/>
      <c r="AD194" s="37"/>
      <c r="AE194" s="37"/>
      <c r="AT194" s="20" t="s">
        <v>245</v>
      </c>
      <c r="AU194" s="20" t="s">
        <v>88</v>
      </c>
    </row>
    <row r="195" spans="1:65" s="2" customFormat="1" ht="49.05" customHeight="1">
      <c r="A195" s="37"/>
      <c r="B195" s="38"/>
      <c r="C195" s="182" t="s">
        <v>643</v>
      </c>
      <c r="D195" s="182" t="s">
        <v>239</v>
      </c>
      <c r="E195" s="183" t="s">
        <v>1927</v>
      </c>
      <c r="F195" s="184" t="s">
        <v>1928</v>
      </c>
      <c r="G195" s="185" t="s">
        <v>290</v>
      </c>
      <c r="H195" s="186">
        <v>0</v>
      </c>
      <c r="I195" s="187"/>
      <c r="J195" s="188">
        <f>ROUND(I195*H195,2)</f>
        <v>0</v>
      </c>
      <c r="K195" s="184" t="s">
        <v>242</v>
      </c>
      <c r="L195" s="42"/>
      <c r="M195" s="189" t="s">
        <v>19</v>
      </c>
      <c r="N195" s="190" t="s">
        <v>48</v>
      </c>
      <c r="O195" s="67"/>
      <c r="P195" s="191">
        <f>O195*H195</f>
        <v>0</v>
      </c>
      <c r="Q195" s="191">
        <v>2.6100000000000002E-2</v>
      </c>
      <c r="R195" s="191">
        <f>Q195*H195</f>
        <v>0</v>
      </c>
      <c r="S195" s="191">
        <v>0</v>
      </c>
      <c r="T195" s="192">
        <f>S195*H195</f>
        <v>0</v>
      </c>
      <c r="U195" s="37"/>
      <c r="V195" s="37"/>
      <c r="W195" s="37"/>
      <c r="X195" s="37"/>
      <c r="Y195" s="37"/>
      <c r="Z195" s="37"/>
      <c r="AA195" s="37"/>
      <c r="AB195" s="37"/>
      <c r="AC195" s="37"/>
      <c r="AD195" s="37"/>
      <c r="AE195" s="37"/>
      <c r="AR195" s="193" t="s">
        <v>366</v>
      </c>
      <c r="AT195" s="193" t="s">
        <v>239</v>
      </c>
      <c r="AU195" s="193" t="s">
        <v>88</v>
      </c>
      <c r="AY195" s="20" t="s">
        <v>237</v>
      </c>
      <c r="BE195" s="194">
        <f>IF(N195="základní",J195,0)</f>
        <v>0</v>
      </c>
      <c r="BF195" s="194">
        <f>IF(N195="snížená",J195,0)</f>
        <v>0</v>
      </c>
      <c r="BG195" s="194">
        <f>IF(N195="zákl. přenesená",J195,0)</f>
        <v>0</v>
      </c>
      <c r="BH195" s="194">
        <f>IF(N195="sníž. přenesená",J195,0)</f>
        <v>0</v>
      </c>
      <c r="BI195" s="194">
        <f>IF(N195="nulová",J195,0)</f>
        <v>0</v>
      </c>
      <c r="BJ195" s="20" t="s">
        <v>88</v>
      </c>
      <c r="BK195" s="194">
        <f>ROUND(I195*H195,2)</f>
        <v>0</v>
      </c>
      <c r="BL195" s="20" t="s">
        <v>366</v>
      </c>
      <c r="BM195" s="193" t="s">
        <v>483</v>
      </c>
    </row>
    <row r="196" spans="1:65" s="2" customFormat="1" ht="10.199999999999999">
      <c r="A196" s="37"/>
      <c r="B196" s="38"/>
      <c r="C196" s="39"/>
      <c r="D196" s="195" t="s">
        <v>245</v>
      </c>
      <c r="E196" s="39"/>
      <c r="F196" s="196" t="s">
        <v>1929</v>
      </c>
      <c r="G196" s="39"/>
      <c r="H196" s="39"/>
      <c r="I196" s="197"/>
      <c r="J196" s="39"/>
      <c r="K196" s="39"/>
      <c r="L196" s="42"/>
      <c r="M196" s="198"/>
      <c r="N196" s="199"/>
      <c r="O196" s="67"/>
      <c r="P196" s="67"/>
      <c r="Q196" s="67"/>
      <c r="R196" s="67"/>
      <c r="S196" s="67"/>
      <c r="T196" s="68"/>
      <c r="U196" s="37"/>
      <c r="V196" s="37"/>
      <c r="W196" s="37"/>
      <c r="X196" s="37"/>
      <c r="Y196" s="37"/>
      <c r="Z196" s="37"/>
      <c r="AA196" s="37"/>
      <c r="AB196" s="37"/>
      <c r="AC196" s="37"/>
      <c r="AD196" s="37"/>
      <c r="AE196" s="37"/>
      <c r="AT196" s="20" t="s">
        <v>245</v>
      </c>
      <c r="AU196" s="20" t="s">
        <v>88</v>
      </c>
    </row>
    <row r="197" spans="1:65" s="2" customFormat="1" ht="49.05" customHeight="1">
      <c r="A197" s="37"/>
      <c r="B197" s="38"/>
      <c r="C197" s="182" t="s">
        <v>649</v>
      </c>
      <c r="D197" s="182" t="s">
        <v>239</v>
      </c>
      <c r="E197" s="183" t="s">
        <v>1930</v>
      </c>
      <c r="F197" s="184" t="s">
        <v>1931</v>
      </c>
      <c r="G197" s="185" t="s">
        <v>290</v>
      </c>
      <c r="H197" s="186">
        <v>0</v>
      </c>
      <c r="I197" s="187"/>
      <c r="J197" s="188">
        <f>ROUND(I197*H197,2)</f>
        <v>0</v>
      </c>
      <c r="K197" s="184" t="s">
        <v>242</v>
      </c>
      <c r="L197" s="42"/>
      <c r="M197" s="189" t="s">
        <v>19</v>
      </c>
      <c r="N197" s="190" t="s">
        <v>48</v>
      </c>
      <c r="O197" s="67"/>
      <c r="P197" s="191">
        <f>O197*H197</f>
        <v>0</v>
      </c>
      <c r="Q197" s="191">
        <v>2.7199999999999998E-2</v>
      </c>
      <c r="R197" s="191">
        <f>Q197*H197</f>
        <v>0</v>
      </c>
      <c r="S197" s="191">
        <v>0</v>
      </c>
      <c r="T197" s="192">
        <f>S197*H197</f>
        <v>0</v>
      </c>
      <c r="U197" s="37"/>
      <c r="V197" s="37"/>
      <c r="W197" s="37"/>
      <c r="X197" s="37"/>
      <c r="Y197" s="37"/>
      <c r="Z197" s="37"/>
      <c r="AA197" s="37"/>
      <c r="AB197" s="37"/>
      <c r="AC197" s="37"/>
      <c r="AD197" s="37"/>
      <c r="AE197" s="37"/>
      <c r="AR197" s="193" t="s">
        <v>366</v>
      </c>
      <c r="AT197" s="193" t="s">
        <v>239</v>
      </c>
      <c r="AU197" s="193" t="s">
        <v>88</v>
      </c>
      <c r="AY197" s="20" t="s">
        <v>237</v>
      </c>
      <c r="BE197" s="194">
        <f>IF(N197="základní",J197,0)</f>
        <v>0</v>
      </c>
      <c r="BF197" s="194">
        <f>IF(N197="snížená",J197,0)</f>
        <v>0</v>
      </c>
      <c r="BG197" s="194">
        <f>IF(N197="zákl. přenesená",J197,0)</f>
        <v>0</v>
      </c>
      <c r="BH197" s="194">
        <f>IF(N197="sníž. přenesená",J197,0)</f>
        <v>0</v>
      </c>
      <c r="BI197" s="194">
        <f>IF(N197="nulová",J197,0)</f>
        <v>0</v>
      </c>
      <c r="BJ197" s="20" t="s">
        <v>88</v>
      </c>
      <c r="BK197" s="194">
        <f>ROUND(I197*H197,2)</f>
        <v>0</v>
      </c>
      <c r="BL197" s="20" t="s">
        <v>366</v>
      </c>
      <c r="BM197" s="193" t="s">
        <v>1015</v>
      </c>
    </row>
    <row r="198" spans="1:65" s="2" customFormat="1" ht="10.199999999999999">
      <c r="A198" s="37"/>
      <c r="B198" s="38"/>
      <c r="C198" s="39"/>
      <c r="D198" s="195" t="s">
        <v>245</v>
      </c>
      <c r="E198" s="39"/>
      <c r="F198" s="196" t="s">
        <v>1932</v>
      </c>
      <c r="G198" s="39"/>
      <c r="H198" s="39"/>
      <c r="I198" s="197"/>
      <c r="J198" s="39"/>
      <c r="K198" s="39"/>
      <c r="L198" s="42"/>
      <c r="M198" s="198"/>
      <c r="N198" s="199"/>
      <c r="O198" s="67"/>
      <c r="P198" s="67"/>
      <c r="Q198" s="67"/>
      <c r="R198" s="67"/>
      <c r="S198" s="67"/>
      <c r="T198" s="68"/>
      <c r="U198" s="37"/>
      <c r="V198" s="37"/>
      <c r="W198" s="37"/>
      <c r="X198" s="37"/>
      <c r="Y198" s="37"/>
      <c r="Z198" s="37"/>
      <c r="AA198" s="37"/>
      <c r="AB198" s="37"/>
      <c r="AC198" s="37"/>
      <c r="AD198" s="37"/>
      <c r="AE198" s="37"/>
      <c r="AT198" s="20" t="s">
        <v>245</v>
      </c>
      <c r="AU198" s="20" t="s">
        <v>88</v>
      </c>
    </row>
    <row r="199" spans="1:65" s="2" customFormat="1" ht="49.05" customHeight="1">
      <c r="A199" s="37"/>
      <c r="B199" s="38"/>
      <c r="C199" s="182" t="s">
        <v>653</v>
      </c>
      <c r="D199" s="182" t="s">
        <v>239</v>
      </c>
      <c r="E199" s="183" t="s">
        <v>1933</v>
      </c>
      <c r="F199" s="184" t="s">
        <v>1934</v>
      </c>
      <c r="G199" s="185" t="s">
        <v>290</v>
      </c>
      <c r="H199" s="186">
        <v>2</v>
      </c>
      <c r="I199" s="187"/>
      <c r="J199" s="188">
        <f>ROUND(I199*H199,2)</f>
        <v>0</v>
      </c>
      <c r="K199" s="184" t="s">
        <v>242</v>
      </c>
      <c r="L199" s="42"/>
      <c r="M199" s="189" t="s">
        <v>19</v>
      </c>
      <c r="N199" s="190" t="s">
        <v>48</v>
      </c>
      <c r="O199" s="67"/>
      <c r="P199" s="191">
        <f>O199*H199</f>
        <v>0</v>
      </c>
      <c r="Q199" s="191">
        <v>2.0400000000000001E-2</v>
      </c>
      <c r="R199" s="191">
        <f>Q199*H199</f>
        <v>4.0800000000000003E-2</v>
      </c>
      <c r="S199" s="191">
        <v>0</v>
      </c>
      <c r="T199" s="192">
        <f>S199*H199</f>
        <v>0</v>
      </c>
      <c r="U199" s="37"/>
      <c r="V199" s="37"/>
      <c r="W199" s="37"/>
      <c r="X199" s="37"/>
      <c r="Y199" s="37"/>
      <c r="Z199" s="37"/>
      <c r="AA199" s="37"/>
      <c r="AB199" s="37"/>
      <c r="AC199" s="37"/>
      <c r="AD199" s="37"/>
      <c r="AE199" s="37"/>
      <c r="AR199" s="193" t="s">
        <v>366</v>
      </c>
      <c r="AT199" s="193" t="s">
        <v>239</v>
      </c>
      <c r="AU199" s="193" t="s">
        <v>88</v>
      </c>
      <c r="AY199" s="20" t="s">
        <v>237</v>
      </c>
      <c r="BE199" s="194">
        <f>IF(N199="základní",J199,0)</f>
        <v>0</v>
      </c>
      <c r="BF199" s="194">
        <f>IF(N199="snížená",J199,0)</f>
        <v>0</v>
      </c>
      <c r="BG199" s="194">
        <f>IF(N199="zákl. přenesená",J199,0)</f>
        <v>0</v>
      </c>
      <c r="BH199" s="194">
        <f>IF(N199="sníž. přenesená",J199,0)</f>
        <v>0</v>
      </c>
      <c r="BI199" s="194">
        <f>IF(N199="nulová",J199,0)</f>
        <v>0</v>
      </c>
      <c r="BJ199" s="20" t="s">
        <v>88</v>
      </c>
      <c r="BK199" s="194">
        <f>ROUND(I199*H199,2)</f>
        <v>0</v>
      </c>
      <c r="BL199" s="20" t="s">
        <v>366</v>
      </c>
      <c r="BM199" s="193" t="s">
        <v>1024</v>
      </c>
    </row>
    <row r="200" spans="1:65" s="2" customFormat="1" ht="10.199999999999999">
      <c r="A200" s="37"/>
      <c r="B200" s="38"/>
      <c r="C200" s="39"/>
      <c r="D200" s="195" t="s">
        <v>245</v>
      </c>
      <c r="E200" s="39"/>
      <c r="F200" s="196" t="s">
        <v>1935</v>
      </c>
      <c r="G200" s="39"/>
      <c r="H200" s="39"/>
      <c r="I200" s="197"/>
      <c r="J200" s="39"/>
      <c r="K200" s="39"/>
      <c r="L200" s="42"/>
      <c r="M200" s="198"/>
      <c r="N200" s="199"/>
      <c r="O200" s="67"/>
      <c r="P200" s="67"/>
      <c r="Q200" s="67"/>
      <c r="R200" s="67"/>
      <c r="S200" s="67"/>
      <c r="T200" s="68"/>
      <c r="U200" s="37"/>
      <c r="V200" s="37"/>
      <c r="W200" s="37"/>
      <c r="X200" s="37"/>
      <c r="Y200" s="37"/>
      <c r="Z200" s="37"/>
      <c r="AA200" s="37"/>
      <c r="AB200" s="37"/>
      <c r="AC200" s="37"/>
      <c r="AD200" s="37"/>
      <c r="AE200" s="37"/>
      <c r="AT200" s="20" t="s">
        <v>245</v>
      </c>
      <c r="AU200" s="20" t="s">
        <v>88</v>
      </c>
    </row>
    <row r="201" spans="1:65" s="2" customFormat="1" ht="49.05" customHeight="1">
      <c r="A201" s="37"/>
      <c r="B201" s="38"/>
      <c r="C201" s="182" t="s">
        <v>660</v>
      </c>
      <c r="D201" s="182" t="s">
        <v>239</v>
      </c>
      <c r="E201" s="183" t="s">
        <v>1936</v>
      </c>
      <c r="F201" s="184" t="s">
        <v>1937</v>
      </c>
      <c r="G201" s="185" t="s">
        <v>290</v>
      </c>
      <c r="H201" s="186">
        <v>5</v>
      </c>
      <c r="I201" s="187"/>
      <c r="J201" s="188">
        <f>ROUND(I201*H201,2)</f>
        <v>0</v>
      </c>
      <c r="K201" s="184" t="s">
        <v>242</v>
      </c>
      <c r="L201" s="42"/>
      <c r="M201" s="189" t="s">
        <v>19</v>
      </c>
      <c r="N201" s="190" t="s">
        <v>48</v>
      </c>
      <c r="O201" s="67"/>
      <c r="P201" s="191">
        <f>O201*H201</f>
        <v>0</v>
      </c>
      <c r="Q201" s="191">
        <v>4.4499999999999998E-2</v>
      </c>
      <c r="R201" s="191">
        <f>Q201*H201</f>
        <v>0.22249999999999998</v>
      </c>
      <c r="S201" s="191">
        <v>0</v>
      </c>
      <c r="T201" s="192">
        <f>S201*H201</f>
        <v>0</v>
      </c>
      <c r="U201" s="37"/>
      <c r="V201" s="37"/>
      <c r="W201" s="37"/>
      <c r="X201" s="37"/>
      <c r="Y201" s="37"/>
      <c r="Z201" s="37"/>
      <c r="AA201" s="37"/>
      <c r="AB201" s="37"/>
      <c r="AC201" s="37"/>
      <c r="AD201" s="37"/>
      <c r="AE201" s="37"/>
      <c r="AR201" s="193" t="s">
        <v>366</v>
      </c>
      <c r="AT201" s="193" t="s">
        <v>239</v>
      </c>
      <c r="AU201" s="193" t="s">
        <v>88</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366</v>
      </c>
      <c r="BM201" s="193" t="s">
        <v>1030</v>
      </c>
    </row>
    <row r="202" spans="1:65" s="2" customFormat="1" ht="10.199999999999999">
      <c r="A202" s="37"/>
      <c r="B202" s="38"/>
      <c r="C202" s="39"/>
      <c r="D202" s="195" t="s">
        <v>245</v>
      </c>
      <c r="E202" s="39"/>
      <c r="F202" s="196" t="s">
        <v>1938</v>
      </c>
      <c r="G202" s="39"/>
      <c r="H202" s="39"/>
      <c r="I202" s="197"/>
      <c r="J202" s="39"/>
      <c r="K202" s="39"/>
      <c r="L202" s="42"/>
      <c r="M202" s="198"/>
      <c r="N202" s="199"/>
      <c r="O202" s="67"/>
      <c r="P202" s="67"/>
      <c r="Q202" s="67"/>
      <c r="R202" s="67"/>
      <c r="S202" s="67"/>
      <c r="T202" s="68"/>
      <c r="U202" s="37"/>
      <c r="V202" s="37"/>
      <c r="W202" s="37"/>
      <c r="X202" s="37"/>
      <c r="Y202" s="37"/>
      <c r="Z202" s="37"/>
      <c r="AA202" s="37"/>
      <c r="AB202" s="37"/>
      <c r="AC202" s="37"/>
      <c r="AD202" s="37"/>
      <c r="AE202" s="37"/>
      <c r="AT202" s="20" t="s">
        <v>245</v>
      </c>
      <c r="AU202" s="20" t="s">
        <v>88</v>
      </c>
    </row>
    <row r="203" spans="1:65" s="2" customFormat="1" ht="49.05" customHeight="1">
      <c r="A203" s="37"/>
      <c r="B203" s="38"/>
      <c r="C203" s="182" t="s">
        <v>670</v>
      </c>
      <c r="D203" s="182" t="s">
        <v>239</v>
      </c>
      <c r="E203" s="183" t="s">
        <v>1939</v>
      </c>
      <c r="F203" s="184" t="s">
        <v>1940</v>
      </c>
      <c r="G203" s="185" t="s">
        <v>290</v>
      </c>
      <c r="H203" s="186">
        <v>1</v>
      </c>
      <c r="I203" s="187"/>
      <c r="J203" s="188">
        <f>ROUND(I203*H203,2)</f>
        <v>0</v>
      </c>
      <c r="K203" s="184" t="s">
        <v>242</v>
      </c>
      <c r="L203" s="42"/>
      <c r="M203" s="189" t="s">
        <v>19</v>
      </c>
      <c r="N203" s="190" t="s">
        <v>48</v>
      </c>
      <c r="O203" s="67"/>
      <c r="P203" s="191">
        <f>O203*H203</f>
        <v>0</v>
      </c>
      <c r="Q203" s="191">
        <v>5.8599999999999999E-2</v>
      </c>
      <c r="R203" s="191">
        <f>Q203*H203</f>
        <v>5.8599999999999999E-2</v>
      </c>
      <c r="S203" s="191">
        <v>0</v>
      </c>
      <c r="T203" s="192">
        <f>S203*H203</f>
        <v>0</v>
      </c>
      <c r="U203" s="37"/>
      <c r="V203" s="37"/>
      <c r="W203" s="37"/>
      <c r="X203" s="37"/>
      <c r="Y203" s="37"/>
      <c r="Z203" s="37"/>
      <c r="AA203" s="37"/>
      <c r="AB203" s="37"/>
      <c r="AC203" s="37"/>
      <c r="AD203" s="37"/>
      <c r="AE203" s="37"/>
      <c r="AR203" s="193" t="s">
        <v>366</v>
      </c>
      <c r="AT203" s="193" t="s">
        <v>239</v>
      </c>
      <c r="AU203" s="193" t="s">
        <v>88</v>
      </c>
      <c r="AY203" s="20" t="s">
        <v>237</v>
      </c>
      <c r="BE203" s="194">
        <f>IF(N203="základní",J203,0)</f>
        <v>0</v>
      </c>
      <c r="BF203" s="194">
        <f>IF(N203="snížená",J203,0)</f>
        <v>0</v>
      </c>
      <c r="BG203" s="194">
        <f>IF(N203="zákl. přenesená",J203,0)</f>
        <v>0</v>
      </c>
      <c r="BH203" s="194">
        <f>IF(N203="sníž. přenesená",J203,0)</f>
        <v>0</v>
      </c>
      <c r="BI203" s="194">
        <f>IF(N203="nulová",J203,0)</f>
        <v>0</v>
      </c>
      <c r="BJ203" s="20" t="s">
        <v>88</v>
      </c>
      <c r="BK203" s="194">
        <f>ROUND(I203*H203,2)</f>
        <v>0</v>
      </c>
      <c r="BL203" s="20" t="s">
        <v>366</v>
      </c>
      <c r="BM203" s="193" t="s">
        <v>1039</v>
      </c>
    </row>
    <row r="204" spans="1:65" s="2" customFormat="1" ht="10.199999999999999">
      <c r="A204" s="37"/>
      <c r="B204" s="38"/>
      <c r="C204" s="39"/>
      <c r="D204" s="195" t="s">
        <v>245</v>
      </c>
      <c r="E204" s="39"/>
      <c r="F204" s="196" t="s">
        <v>1941</v>
      </c>
      <c r="G204" s="39"/>
      <c r="H204" s="39"/>
      <c r="I204" s="197"/>
      <c r="J204" s="39"/>
      <c r="K204" s="39"/>
      <c r="L204" s="42"/>
      <c r="M204" s="198"/>
      <c r="N204" s="199"/>
      <c r="O204" s="67"/>
      <c r="P204" s="67"/>
      <c r="Q204" s="67"/>
      <c r="R204" s="67"/>
      <c r="S204" s="67"/>
      <c r="T204" s="68"/>
      <c r="U204" s="37"/>
      <c r="V204" s="37"/>
      <c r="W204" s="37"/>
      <c r="X204" s="37"/>
      <c r="Y204" s="37"/>
      <c r="Z204" s="37"/>
      <c r="AA204" s="37"/>
      <c r="AB204" s="37"/>
      <c r="AC204" s="37"/>
      <c r="AD204" s="37"/>
      <c r="AE204" s="37"/>
      <c r="AT204" s="20" t="s">
        <v>245</v>
      </c>
      <c r="AU204" s="20" t="s">
        <v>88</v>
      </c>
    </row>
    <row r="205" spans="1:65" s="2" customFormat="1" ht="49.05" customHeight="1">
      <c r="A205" s="37"/>
      <c r="B205" s="38"/>
      <c r="C205" s="182" t="s">
        <v>676</v>
      </c>
      <c r="D205" s="182" t="s">
        <v>239</v>
      </c>
      <c r="E205" s="183" t="s">
        <v>1942</v>
      </c>
      <c r="F205" s="184" t="s">
        <v>1943</v>
      </c>
      <c r="G205" s="185" t="s">
        <v>290</v>
      </c>
      <c r="H205" s="186">
        <v>0</v>
      </c>
      <c r="I205" s="187"/>
      <c r="J205" s="188">
        <f>ROUND(I205*H205,2)</f>
        <v>0</v>
      </c>
      <c r="K205" s="184" t="s">
        <v>242</v>
      </c>
      <c r="L205" s="42"/>
      <c r="M205" s="189" t="s">
        <v>19</v>
      </c>
      <c r="N205" s="190" t="s">
        <v>48</v>
      </c>
      <c r="O205" s="67"/>
      <c r="P205" s="191">
        <f>O205*H205</f>
        <v>0</v>
      </c>
      <c r="Q205" s="191">
        <v>6.8000000000000005E-2</v>
      </c>
      <c r="R205" s="191">
        <f>Q205*H205</f>
        <v>0</v>
      </c>
      <c r="S205" s="191">
        <v>0</v>
      </c>
      <c r="T205" s="192">
        <f>S205*H205</f>
        <v>0</v>
      </c>
      <c r="U205" s="37"/>
      <c r="V205" s="37"/>
      <c r="W205" s="37"/>
      <c r="X205" s="37"/>
      <c r="Y205" s="37"/>
      <c r="Z205" s="37"/>
      <c r="AA205" s="37"/>
      <c r="AB205" s="37"/>
      <c r="AC205" s="37"/>
      <c r="AD205" s="37"/>
      <c r="AE205" s="37"/>
      <c r="AR205" s="193" t="s">
        <v>366</v>
      </c>
      <c r="AT205" s="193" t="s">
        <v>239</v>
      </c>
      <c r="AU205" s="193" t="s">
        <v>88</v>
      </c>
      <c r="AY205" s="20" t="s">
        <v>237</v>
      </c>
      <c r="BE205" s="194">
        <f>IF(N205="základní",J205,0)</f>
        <v>0</v>
      </c>
      <c r="BF205" s="194">
        <f>IF(N205="snížená",J205,0)</f>
        <v>0</v>
      </c>
      <c r="BG205" s="194">
        <f>IF(N205="zákl. přenesená",J205,0)</f>
        <v>0</v>
      </c>
      <c r="BH205" s="194">
        <f>IF(N205="sníž. přenesená",J205,0)</f>
        <v>0</v>
      </c>
      <c r="BI205" s="194">
        <f>IF(N205="nulová",J205,0)</f>
        <v>0</v>
      </c>
      <c r="BJ205" s="20" t="s">
        <v>88</v>
      </c>
      <c r="BK205" s="194">
        <f>ROUND(I205*H205,2)</f>
        <v>0</v>
      </c>
      <c r="BL205" s="20" t="s">
        <v>366</v>
      </c>
      <c r="BM205" s="193" t="s">
        <v>1048</v>
      </c>
    </row>
    <row r="206" spans="1:65" s="2" customFormat="1" ht="10.199999999999999">
      <c r="A206" s="37"/>
      <c r="B206" s="38"/>
      <c r="C206" s="39"/>
      <c r="D206" s="195" t="s">
        <v>245</v>
      </c>
      <c r="E206" s="39"/>
      <c r="F206" s="196" t="s">
        <v>1944</v>
      </c>
      <c r="G206" s="39"/>
      <c r="H206" s="39"/>
      <c r="I206" s="197"/>
      <c r="J206" s="39"/>
      <c r="K206" s="39"/>
      <c r="L206" s="42"/>
      <c r="M206" s="198"/>
      <c r="N206" s="199"/>
      <c r="O206" s="67"/>
      <c r="P206" s="67"/>
      <c r="Q206" s="67"/>
      <c r="R206" s="67"/>
      <c r="S206" s="67"/>
      <c r="T206" s="68"/>
      <c r="U206" s="37"/>
      <c r="V206" s="37"/>
      <c r="W206" s="37"/>
      <c r="X206" s="37"/>
      <c r="Y206" s="37"/>
      <c r="Z206" s="37"/>
      <c r="AA206" s="37"/>
      <c r="AB206" s="37"/>
      <c r="AC206" s="37"/>
      <c r="AD206" s="37"/>
      <c r="AE206" s="37"/>
      <c r="AT206" s="20" t="s">
        <v>245</v>
      </c>
      <c r="AU206" s="20" t="s">
        <v>88</v>
      </c>
    </row>
    <row r="207" spans="1:65" s="2" customFormat="1" ht="49.05" customHeight="1">
      <c r="A207" s="37"/>
      <c r="B207" s="38"/>
      <c r="C207" s="182" t="s">
        <v>684</v>
      </c>
      <c r="D207" s="182" t="s">
        <v>239</v>
      </c>
      <c r="E207" s="183" t="s">
        <v>1945</v>
      </c>
      <c r="F207" s="184" t="s">
        <v>1946</v>
      </c>
      <c r="G207" s="185" t="s">
        <v>290</v>
      </c>
      <c r="H207" s="186">
        <v>1</v>
      </c>
      <c r="I207" s="187"/>
      <c r="J207" s="188">
        <f>ROUND(I207*H207,2)</f>
        <v>0</v>
      </c>
      <c r="K207" s="184" t="s">
        <v>242</v>
      </c>
      <c r="L207" s="42"/>
      <c r="M207" s="189" t="s">
        <v>19</v>
      </c>
      <c r="N207" s="190" t="s">
        <v>48</v>
      </c>
      <c r="O207" s="67"/>
      <c r="P207" s="191">
        <f>O207*H207</f>
        <v>0</v>
      </c>
      <c r="Q207" s="191">
        <v>2.24E-2</v>
      </c>
      <c r="R207" s="191">
        <f>Q207*H207</f>
        <v>2.24E-2</v>
      </c>
      <c r="S207" s="191">
        <v>0</v>
      </c>
      <c r="T207" s="192">
        <f>S207*H207</f>
        <v>0</v>
      </c>
      <c r="U207" s="37"/>
      <c r="V207" s="37"/>
      <c r="W207" s="37"/>
      <c r="X207" s="37"/>
      <c r="Y207" s="37"/>
      <c r="Z207" s="37"/>
      <c r="AA207" s="37"/>
      <c r="AB207" s="37"/>
      <c r="AC207" s="37"/>
      <c r="AD207" s="37"/>
      <c r="AE207" s="37"/>
      <c r="AR207" s="193" t="s">
        <v>366</v>
      </c>
      <c r="AT207" s="193" t="s">
        <v>239</v>
      </c>
      <c r="AU207" s="193" t="s">
        <v>88</v>
      </c>
      <c r="AY207" s="20" t="s">
        <v>237</v>
      </c>
      <c r="BE207" s="194">
        <f>IF(N207="základní",J207,0)</f>
        <v>0</v>
      </c>
      <c r="BF207" s="194">
        <f>IF(N207="snížená",J207,0)</f>
        <v>0</v>
      </c>
      <c r="BG207" s="194">
        <f>IF(N207="zákl. přenesená",J207,0)</f>
        <v>0</v>
      </c>
      <c r="BH207" s="194">
        <f>IF(N207="sníž. přenesená",J207,0)</f>
        <v>0</v>
      </c>
      <c r="BI207" s="194">
        <f>IF(N207="nulová",J207,0)</f>
        <v>0</v>
      </c>
      <c r="BJ207" s="20" t="s">
        <v>88</v>
      </c>
      <c r="BK207" s="194">
        <f>ROUND(I207*H207,2)</f>
        <v>0</v>
      </c>
      <c r="BL207" s="20" t="s">
        <v>366</v>
      </c>
      <c r="BM207" s="193" t="s">
        <v>1055</v>
      </c>
    </row>
    <row r="208" spans="1:65" s="2" customFormat="1" ht="10.199999999999999">
      <c r="A208" s="37"/>
      <c r="B208" s="38"/>
      <c r="C208" s="39"/>
      <c r="D208" s="195" t="s">
        <v>245</v>
      </c>
      <c r="E208" s="39"/>
      <c r="F208" s="196" t="s">
        <v>1947</v>
      </c>
      <c r="G208" s="39"/>
      <c r="H208" s="39"/>
      <c r="I208" s="197"/>
      <c r="J208" s="39"/>
      <c r="K208" s="39"/>
      <c r="L208" s="42"/>
      <c r="M208" s="198"/>
      <c r="N208" s="199"/>
      <c r="O208" s="67"/>
      <c r="P208" s="67"/>
      <c r="Q208" s="67"/>
      <c r="R208" s="67"/>
      <c r="S208" s="67"/>
      <c r="T208" s="68"/>
      <c r="U208" s="37"/>
      <c r="V208" s="37"/>
      <c r="W208" s="37"/>
      <c r="X208" s="37"/>
      <c r="Y208" s="37"/>
      <c r="Z208" s="37"/>
      <c r="AA208" s="37"/>
      <c r="AB208" s="37"/>
      <c r="AC208" s="37"/>
      <c r="AD208" s="37"/>
      <c r="AE208" s="37"/>
      <c r="AT208" s="20" t="s">
        <v>245</v>
      </c>
      <c r="AU208" s="20" t="s">
        <v>88</v>
      </c>
    </row>
    <row r="209" spans="1:65" s="2" customFormat="1" ht="49.05" customHeight="1">
      <c r="A209" s="37"/>
      <c r="B209" s="38"/>
      <c r="C209" s="182" t="s">
        <v>692</v>
      </c>
      <c r="D209" s="182" t="s">
        <v>239</v>
      </c>
      <c r="E209" s="183" t="s">
        <v>1948</v>
      </c>
      <c r="F209" s="184" t="s">
        <v>1949</v>
      </c>
      <c r="G209" s="185" t="s">
        <v>290</v>
      </c>
      <c r="H209" s="186">
        <v>0</v>
      </c>
      <c r="I209" s="187"/>
      <c r="J209" s="188">
        <f>ROUND(I209*H209,2)</f>
        <v>0</v>
      </c>
      <c r="K209" s="184" t="s">
        <v>242</v>
      </c>
      <c r="L209" s="42"/>
      <c r="M209" s="189" t="s">
        <v>19</v>
      </c>
      <c r="N209" s="190" t="s">
        <v>48</v>
      </c>
      <c r="O209" s="67"/>
      <c r="P209" s="191">
        <f>O209*H209</f>
        <v>0</v>
      </c>
      <c r="Q209" s="191">
        <v>2.9149999999999999E-2</v>
      </c>
      <c r="R209" s="191">
        <f>Q209*H209</f>
        <v>0</v>
      </c>
      <c r="S209" s="191">
        <v>0</v>
      </c>
      <c r="T209" s="192">
        <f>S209*H209</f>
        <v>0</v>
      </c>
      <c r="U209" s="37"/>
      <c r="V209" s="37"/>
      <c r="W209" s="37"/>
      <c r="X209" s="37"/>
      <c r="Y209" s="37"/>
      <c r="Z209" s="37"/>
      <c r="AA209" s="37"/>
      <c r="AB209" s="37"/>
      <c r="AC209" s="37"/>
      <c r="AD209" s="37"/>
      <c r="AE209" s="37"/>
      <c r="AR209" s="193" t="s">
        <v>366</v>
      </c>
      <c r="AT209" s="193" t="s">
        <v>239</v>
      </c>
      <c r="AU209" s="193" t="s">
        <v>88</v>
      </c>
      <c r="AY209" s="20" t="s">
        <v>237</v>
      </c>
      <c r="BE209" s="194">
        <f>IF(N209="základní",J209,0)</f>
        <v>0</v>
      </c>
      <c r="BF209" s="194">
        <f>IF(N209="snížená",J209,0)</f>
        <v>0</v>
      </c>
      <c r="BG209" s="194">
        <f>IF(N209="zákl. přenesená",J209,0)</f>
        <v>0</v>
      </c>
      <c r="BH209" s="194">
        <f>IF(N209="sníž. přenesená",J209,0)</f>
        <v>0</v>
      </c>
      <c r="BI209" s="194">
        <f>IF(N209="nulová",J209,0)</f>
        <v>0</v>
      </c>
      <c r="BJ209" s="20" t="s">
        <v>88</v>
      </c>
      <c r="BK209" s="194">
        <f>ROUND(I209*H209,2)</f>
        <v>0</v>
      </c>
      <c r="BL209" s="20" t="s">
        <v>366</v>
      </c>
      <c r="BM209" s="193" t="s">
        <v>1064</v>
      </c>
    </row>
    <row r="210" spans="1:65" s="2" customFormat="1" ht="10.199999999999999">
      <c r="A210" s="37"/>
      <c r="B210" s="38"/>
      <c r="C210" s="39"/>
      <c r="D210" s="195" t="s">
        <v>245</v>
      </c>
      <c r="E210" s="39"/>
      <c r="F210" s="196" t="s">
        <v>1950</v>
      </c>
      <c r="G210" s="39"/>
      <c r="H210" s="39"/>
      <c r="I210" s="197"/>
      <c r="J210" s="39"/>
      <c r="K210" s="39"/>
      <c r="L210" s="42"/>
      <c r="M210" s="198"/>
      <c r="N210" s="199"/>
      <c r="O210" s="67"/>
      <c r="P210" s="67"/>
      <c r="Q210" s="67"/>
      <c r="R210" s="67"/>
      <c r="S210" s="67"/>
      <c r="T210" s="68"/>
      <c r="U210" s="37"/>
      <c r="V210" s="37"/>
      <c r="W210" s="37"/>
      <c r="X210" s="37"/>
      <c r="Y210" s="37"/>
      <c r="Z210" s="37"/>
      <c r="AA210" s="37"/>
      <c r="AB210" s="37"/>
      <c r="AC210" s="37"/>
      <c r="AD210" s="37"/>
      <c r="AE210" s="37"/>
      <c r="AT210" s="20" t="s">
        <v>245</v>
      </c>
      <c r="AU210" s="20" t="s">
        <v>88</v>
      </c>
    </row>
    <row r="211" spans="1:65" s="2" customFormat="1" ht="49.05" customHeight="1">
      <c r="A211" s="37"/>
      <c r="B211" s="38"/>
      <c r="C211" s="182" t="s">
        <v>698</v>
      </c>
      <c r="D211" s="182" t="s">
        <v>239</v>
      </c>
      <c r="E211" s="183" t="s">
        <v>1951</v>
      </c>
      <c r="F211" s="184" t="s">
        <v>1952</v>
      </c>
      <c r="G211" s="185" t="s">
        <v>290</v>
      </c>
      <c r="H211" s="186">
        <v>0</v>
      </c>
      <c r="I211" s="187"/>
      <c r="J211" s="188">
        <f>ROUND(I211*H211,2)</f>
        <v>0</v>
      </c>
      <c r="K211" s="184" t="s">
        <v>242</v>
      </c>
      <c r="L211" s="42"/>
      <c r="M211" s="189" t="s">
        <v>19</v>
      </c>
      <c r="N211" s="190" t="s">
        <v>48</v>
      </c>
      <c r="O211" s="67"/>
      <c r="P211" s="191">
        <f>O211*H211</f>
        <v>0</v>
      </c>
      <c r="Q211" s="191">
        <v>5.0709999999999998E-2</v>
      </c>
      <c r="R211" s="191">
        <f>Q211*H211</f>
        <v>0</v>
      </c>
      <c r="S211" s="191">
        <v>0</v>
      </c>
      <c r="T211" s="192">
        <f>S211*H211</f>
        <v>0</v>
      </c>
      <c r="U211" s="37"/>
      <c r="V211" s="37"/>
      <c r="W211" s="37"/>
      <c r="X211" s="37"/>
      <c r="Y211" s="37"/>
      <c r="Z211" s="37"/>
      <c r="AA211" s="37"/>
      <c r="AB211" s="37"/>
      <c r="AC211" s="37"/>
      <c r="AD211" s="37"/>
      <c r="AE211" s="37"/>
      <c r="AR211" s="193" t="s">
        <v>366</v>
      </c>
      <c r="AT211" s="193" t="s">
        <v>239</v>
      </c>
      <c r="AU211" s="193" t="s">
        <v>88</v>
      </c>
      <c r="AY211" s="20" t="s">
        <v>237</v>
      </c>
      <c r="BE211" s="194">
        <f>IF(N211="základní",J211,0)</f>
        <v>0</v>
      </c>
      <c r="BF211" s="194">
        <f>IF(N211="snížená",J211,0)</f>
        <v>0</v>
      </c>
      <c r="BG211" s="194">
        <f>IF(N211="zákl. přenesená",J211,0)</f>
        <v>0</v>
      </c>
      <c r="BH211" s="194">
        <f>IF(N211="sníž. přenesená",J211,0)</f>
        <v>0</v>
      </c>
      <c r="BI211" s="194">
        <f>IF(N211="nulová",J211,0)</f>
        <v>0</v>
      </c>
      <c r="BJ211" s="20" t="s">
        <v>88</v>
      </c>
      <c r="BK211" s="194">
        <f>ROUND(I211*H211,2)</f>
        <v>0</v>
      </c>
      <c r="BL211" s="20" t="s">
        <v>366</v>
      </c>
      <c r="BM211" s="193" t="s">
        <v>1077</v>
      </c>
    </row>
    <row r="212" spans="1:65" s="2" customFormat="1" ht="10.199999999999999">
      <c r="A212" s="37"/>
      <c r="B212" s="38"/>
      <c r="C212" s="39"/>
      <c r="D212" s="195" t="s">
        <v>245</v>
      </c>
      <c r="E212" s="39"/>
      <c r="F212" s="196" t="s">
        <v>1953</v>
      </c>
      <c r="G212" s="39"/>
      <c r="H212" s="39"/>
      <c r="I212" s="197"/>
      <c r="J212" s="39"/>
      <c r="K212" s="39"/>
      <c r="L212" s="42"/>
      <c r="M212" s="198"/>
      <c r="N212" s="199"/>
      <c r="O212" s="67"/>
      <c r="P212" s="67"/>
      <c r="Q212" s="67"/>
      <c r="R212" s="67"/>
      <c r="S212" s="67"/>
      <c r="T212" s="68"/>
      <c r="U212" s="37"/>
      <c r="V212" s="37"/>
      <c r="W212" s="37"/>
      <c r="X212" s="37"/>
      <c r="Y212" s="37"/>
      <c r="Z212" s="37"/>
      <c r="AA212" s="37"/>
      <c r="AB212" s="37"/>
      <c r="AC212" s="37"/>
      <c r="AD212" s="37"/>
      <c r="AE212" s="37"/>
      <c r="AT212" s="20" t="s">
        <v>245</v>
      </c>
      <c r="AU212" s="20" t="s">
        <v>88</v>
      </c>
    </row>
    <row r="213" spans="1:65" s="2" customFormat="1" ht="24.15" customHeight="1">
      <c r="A213" s="37"/>
      <c r="B213" s="38"/>
      <c r="C213" s="182" t="s">
        <v>702</v>
      </c>
      <c r="D213" s="182" t="s">
        <v>239</v>
      </c>
      <c r="E213" s="183" t="s">
        <v>1954</v>
      </c>
      <c r="F213" s="184" t="s">
        <v>1955</v>
      </c>
      <c r="G213" s="185" t="s">
        <v>290</v>
      </c>
      <c r="H213" s="186">
        <v>0</v>
      </c>
      <c r="I213" s="187"/>
      <c r="J213" s="188">
        <f>ROUND(I213*H213,2)</f>
        <v>0</v>
      </c>
      <c r="K213" s="184" t="s">
        <v>242</v>
      </c>
      <c r="L213" s="42"/>
      <c r="M213" s="189" t="s">
        <v>19</v>
      </c>
      <c r="N213" s="190" t="s">
        <v>48</v>
      </c>
      <c r="O213" s="67"/>
      <c r="P213" s="191">
        <f>O213*H213</f>
        <v>0</v>
      </c>
      <c r="Q213" s="191">
        <v>1.2500000000000001E-2</v>
      </c>
      <c r="R213" s="191">
        <f>Q213*H213</f>
        <v>0</v>
      </c>
      <c r="S213" s="191">
        <v>0</v>
      </c>
      <c r="T213" s="192">
        <f>S213*H213</f>
        <v>0</v>
      </c>
      <c r="U213" s="37"/>
      <c r="V213" s="37"/>
      <c r="W213" s="37"/>
      <c r="X213" s="37"/>
      <c r="Y213" s="37"/>
      <c r="Z213" s="37"/>
      <c r="AA213" s="37"/>
      <c r="AB213" s="37"/>
      <c r="AC213" s="37"/>
      <c r="AD213" s="37"/>
      <c r="AE213" s="37"/>
      <c r="AR213" s="193" t="s">
        <v>366</v>
      </c>
      <c r="AT213" s="193" t="s">
        <v>239</v>
      </c>
      <c r="AU213" s="193" t="s">
        <v>88</v>
      </c>
      <c r="AY213" s="20" t="s">
        <v>237</v>
      </c>
      <c r="BE213" s="194">
        <f>IF(N213="základní",J213,0)</f>
        <v>0</v>
      </c>
      <c r="BF213" s="194">
        <f>IF(N213="snížená",J213,0)</f>
        <v>0</v>
      </c>
      <c r="BG213" s="194">
        <f>IF(N213="zákl. přenesená",J213,0)</f>
        <v>0</v>
      </c>
      <c r="BH213" s="194">
        <f>IF(N213="sníž. přenesená",J213,0)</f>
        <v>0</v>
      </c>
      <c r="BI213" s="194">
        <f>IF(N213="nulová",J213,0)</f>
        <v>0</v>
      </c>
      <c r="BJ213" s="20" t="s">
        <v>88</v>
      </c>
      <c r="BK213" s="194">
        <f>ROUND(I213*H213,2)</f>
        <v>0</v>
      </c>
      <c r="BL213" s="20" t="s">
        <v>366</v>
      </c>
      <c r="BM213" s="193" t="s">
        <v>4781</v>
      </c>
    </row>
    <row r="214" spans="1:65" s="2" customFormat="1" ht="10.199999999999999">
      <c r="A214" s="37"/>
      <c r="B214" s="38"/>
      <c r="C214" s="39"/>
      <c r="D214" s="195" t="s">
        <v>245</v>
      </c>
      <c r="E214" s="39"/>
      <c r="F214" s="196" t="s">
        <v>1957</v>
      </c>
      <c r="G214" s="39"/>
      <c r="H214" s="39"/>
      <c r="I214" s="197"/>
      <c r="J214" s="39"/>
      <c r="K214" s="39"/>
      <c r="L214" s="42"/>
      <c r="M214" s="198"/>
      <c r="N214" s="199"/>
      <c r="O214" s="67"/>
      <c r="P214" s="67"/>
      <c r="Q214" s="67"/>
      <c r="R214" s="67"/>
      <c r="S214" s="67"/>
      <c r="T214" s="68"/>
      <c r="U214" s="37"/>
      <c r="V214" s="37"/>
      <c r="W214" s="37"/>
      <c r="X214" s="37"/>
      <c r="Y214" s="37"/>
      <c r="Z214" s="37"/>
      <c r="AA214" s="37"/>
      <c r="AB214" s="37"/>
      <c r="AC214" s="37"/>
      <c r="AD214" s="37"/>
      <c r="AE214" s="37"/>
      <c r="AT214" s="20" t="s">
        <v>245</v>
      </c>
      <c r="AU214" s="20" t="s">
        <v>88</v>
      </c>
    </row>
    <row r="215" spans="1:65" s="2" customFormat="1" ht="24.15" customHeight="1">
      <c r="A215" s="37"/>
      <c r="B215" s="38"/>
      <c r="C215" s="182" t="s">
        <v>705</v>
      </c>
      <c r="D215" s="182" t="s">
        <v>239</v>
      </c>
      <c r="E215" s="183" t="s">
        <v>1958</v>
      </c>
      <c r="F215" s="184" t="s">
        <v>1959</v>
      </c>
      <c r="G215" s="185" t="s">
        <v>290</v>
      </c>
      <c r="H215" s="186">
        <v>0</v>
      </c>
      <c r="I215" s="187"/>
      <c r="J215" s="188">
        <f>ROUND(I215*H215,2)</f>
        <v>0</v>
      </c>
      <c r="K215" s="184" t="s">
        <v>242</v>
      </c>
      <c r="L215" s="42"/>
      <c r="M215" s="189" t="s">
        <v>19</v>
      </c>
      <c r="N215" s="190" t="s">
        <v>48</v>
      </c>
      <c r="O215" s="67"/>
      <c r="P215" s="191">
        <f>O215*H215</f>
        <v>0</v>
      </c>
      <c r="Q215" s="191">
        <v>1.49E-2</v>
      </c>
      <c r="R215" s="191">
        <f>Q215*H215</f>
        <v>0</v>
      </c>
      <c r="S215" s="191">
        <v>0</v>
      </c>
      <c r="T215" s="192">
        <f>S215*H215</f>
        <v>0</v>
      </c>
      <c r="U215" s="37"/>
      <c r="V215" s="37"/>
      <c r="W215" s="37"/>
      <c r="X215" s="37"/>
      <c r="Y215" s="37"/>
      <c r="Z215" s="37"/>
      <c r="AA215" s="37"/>
      <c r="AB215" s="37"/>
      <c r="AC215" s="37"/>
      <c r="AD215" s="37"/>
      <c r="AE215" s="37"/>
      <c r="AR215" s="193" t="s">
        <v>366</v>
      </c>
      <c r="AT215" s="193" t="s">
        <v>239</v>
      </c>
      <c r="AU215" s="193" t="s">
        <v>88</v>
      </c>
      <c r="AY215" s="20" t="s">
        <v>237</v>
      </c>
      <c r="BE215" s="194">
        <f>IF(N215="základní",J215,0)</f>
        <v>0</v>
      </c>
      <c r="BF215" s="194">
        <f>IF(N215="snížená",J215,0)</f>
        <v>0</v>
      </c>
      <c r="BG215" s="194">
        <f>IF(N215="zákl. přenesená",J215,0)</f>
        <v>0</v>
      </c>
      <c r="BH215" s="194">
        <f>IF(N215="sníž. přenesená",J215,0)</f>
        <v>0</v>
      </c>
      <c r="BI215" s="194">
        <f>IF(N215="nulová",J215,0)</f>
        <v>0</v>
      </c>
      <c r="BJ215" s="20" t="s">
        <v>88</v>
      </c>
      <c r="BK215" s="194">
        <f>ROUND(I215*H215,2)</f>
        <v>0</v>
      </c>
      <c r="BL215" s="20" t="s">
        <v>366</v>
      </c>
      <c r="BM215" s="193" t="s">
        <v>4782</v>
      </c>
    </row>
    <row r="216" spans="1:65" s="2" customFormat="1" ht="10.199999999999999">
      <c r="A216" s="37"/>
      <c r="B216" s="38"/>
      <c r="C216" s="39"/>
      <c r="D216" s="195" t="s">
        <v>245</v>
      </c>
      <c r="E216" s="39"/>
      <c r="F216" s="196" t="s">
        <v>1961</v>
      </c>
      <c r="G216" s="39"/>
      <c r="H216" s="39"/>
      <c r="I216" s="197"/>
      <c r="J216" s="39"/>
      <c r="K216" s="39"/>
      <c r="L216" s="42"/>
      <c r="M216" s="198"/>
      <c r="N216" s="199"/>
      <c r="O216" s="67"/>
      <c r="P216" s="67"/>
      <c r="Q216" s="67"/>
      <c r="R216" s="67"/>
      <c r="S216" s="67"/>
      <c r="T216" s="68"/>
      <c r="U216" s="37"/>
      <c r="V216" s="37"/>
      <c r="W216" s="37"/>
      <c r="X216" s="37"/>
      <c r="Y216" s="37"/>
      <c r="Z216" s="37"/>
      <c r="AA216" s="37"/>
      <c r="AB216" s="37"/>
      <c r="AC216" s="37"/>
      <c r="AD216" s="37"/>
      <c r="AE216" s="37"/>
      <c r="AT216" s="20" t="s">
        <v>245</v>
      </c>
      <c r="AU216" s="20" t="s">
        <v>88</v>
      </c>
    </row>
    <row r="217" spans="1:65" s="2" customFormat="1" ht="24.15" customHeight="1">
      <c r="A217" s="37"/>
      <c r="B217" s="38"/>
      <c r="C217" s="182" t="s">
        <v>359</v>
      </c>
      <c r="D217" s="182" t="s">
        <v>239</v>
      </c>
      <c r="E217" s="183" t="s">
        <v>1962</v>
      </c>
      <c r="F217" s="184" t="s">
        <v>1963</v>
      </c>
      <c r="G217" s="185" t="s">
        <v>290</v>
      </c>
      <c r="H217" s="186">
        <v>0</v>
      </c>
      <c r="I217" s="187"/>
      <c r="J217" s="188">
        <f>ROUND(I217*H217,2)</f>
        <v>0</v>
      </c>
      <c r="K217" s="184" t="s">
        <v>242</v>
      </c>
      <c r="L217" s="42"/>
      <c r="M217" s="189" t="s">
        <v>19</v>
      </c>
      <c r="N217" s="190" t="s">
        <v>48</v>
      </c>
      <c r="O217" s="67"/>
      <c r="P217" s="191">
        <f>O217*H217</f>
        <v>0</v>
      </c>
      <c r="Q217" s="191">
        <v>1.7600000000000001E-2</v>
      </c>
      <c r="R217" s="191">
        <f>Q217*H217</f>
        <v>0</v>
      </c>
      <c r="S217" s="191">
        <v>0</v>
      </c>
      <c r="T217" s="192">
        <f>S217*H217</f>
        <v>0</v>
      </c>
      <c r="U217" s="37"/>
      <c r="V217" s="37"/>
      <c r="W217" s="37"/>
      <c r="X217" s="37"/>
      <c r="Y217" s="37"/>
      <c r="Z217" s="37"/>
      <c r="AA217" s="37"/>
      <c r="AB217" s="37"/>
      <c r="AC217" s="37"/>
      <c r="AD217" s="37"/>
      <c r="AE217" s="37"/>
      <c r="AR217" s="193" t="s">
        <v>366</v>
      </c>
      <c r="AT217" s="193" t="s">
        <v>239</v>
      </c>
      <c r="AU217" s="193" t="s">
        <v>88</v>
      </c>
      <c r="AY217" s="20" t="s">
        <v>237</v>
      </c>
      <c r="BE217" s="194">
        <f>IF(N217="základní",J217,0)</f>
        <v>0</v>
      </c>
      <c r="BF217" s="194">
        <f>IF(N217="snížená",J217,0)</f>
        <v>0</v>
      </c>
      <c r="BG217" s="194">
        <f>IF(N217="zákl. přenesená",J217,0)</f>
        <v>0</v>
      </c>
      <c r="BH217" s="194">
        <f>IF(N217="sníž. přenesená",J217,0)</f>
        <v>0</v>
      </c>
      <c r="BI217" s="194">
        <f>IF(N217="nulová",J217,0)</f>
        <v>0</v>
      </c>
      <c r="BJ217" s="20" t="s">
        <v>88</v>
      </c>
      <c r="BK217" s="194">
        <f>ROUND(I217*H217,2)</f>
        <v>0</v>
      </c>
      <c r="BL217" s="20" t="s">
        <v>366</v>
      </c>
      <c r="BM217" s="193" t="s">
        <v>4783</v>
      </c>
    </row>
    <row r="218" spans="1:65" s="2" customFormat="1" ht="10.199999999999999">
      <c r="A218" s="37"/>
      <c r="B218" s="38"/>
      <c r="C218" s="39"/>
      <c r="D218" s="195" t="s">
        <v>245</v>
      </c>
      <c r="E218" s="39"/>
      <c r="F218" s="196" t="s">
        <v>1965</v>
      </c>
      <c r="G218" s="39"/>
      <c r="H218" s="39"/>
      <c r="I218" s="197"/>
      <c r="J218" s="39"/>
      <c r="K218" s="39"/>
      <c r="L218" s="42"/>
      <c r="M218" s="198"/>
      <c r="N218" s="199"/>
      <c r="O218" s="67"/>
      <c r="P218" s="67"/>
      <c r="Q218" s="67"/>
      <c r="R218" s="67"/>
      <c r="S218" s="67"/>
      <c r="T218" s="68"/>
      <c r="U218" s="37"/>
      <c r="V218" s="37"/>
      <c r="W218" s="37"/>
      <c r="X218" s="37"/>
      <c r="Y218" s="37"/>
      <c r="Z218" s="37"/>
      <c r="AA218" s="37"/>
      <c r="AB218" s="37"/>
      <c r="AC218" s="37"/>
      <c r="AD218" s="37"/>
      <c r="AE218" s="37"/>
      <c r="AT218" s="20" t="s">
        <v>245</v>
      </c>
      <c r="AU218" s="20" t="s">
        <v>88</v>
      </c>
    </row>
    <row r="219" spans="1:65" s="2" customFormat="1" ht="37.799999999999997" customHeight="1">
      <c r="A219" s="37"/>
      <c r="B219" s="38"/>
      <c r="C219" s="182" t="s">
        <v>713</v>
      </c>
      <c r="D219" s="182" t="s">
        <v>239</v>
      </c>
      <c r="E219" s="183" t="s">
        <v>1966</v>
      </c>
      <c r="F219" s="184" t="s">
        <v>1967</v>
      </c>
      <c r="G219" s="185" t="s">
        <v>290</v>
      </c>
      <c r="H219" s="186">
        <v>0</v>
      </c>
      <c r="I219" s="187"/>
      <c r="J219" s="188">
        <f>ROUND(I219*H219,2)</f>
        <v>0</v>
      </c>
      <c r="K219" s="184" t="s">
        <v>242</v>
      </c>
      <c r="L219" s="42"/>
      <c r="M219" s="189" t="s">
        <v>19</v>
      </c>
      <c r="N219" s="190" t="s">
        <v>48</v>
      </c>
      <c r="O219" s="67"/>
      <c r="P219" s="191">
        <f>O219*H219</f>
        <v>0</v>
      </c>
      <c r="Q219" s="191">
        <v>8.0000000000000004E-4</v>
      </c>
      <c r="R219" s="191">
        <f>Q219*H219</f>
        <v>0</v>
      </c>
      <c r="S219" s="191">
        <v>0</v>
      </c>
      <c r="T219" s="192">
        <f>S219*H219</f>
        <v>0</v>
      </c>
      <c r="U219" s="37"/>
      <c r="V219" s="37"/>
      <c r="W219" s="37"/>
      <c r="X219" s="37"/>
      <c r="Y219" s="37"/>
      <c r="Z219" s="37"/>
      <c r="AA219" s="37"/>
      <c r="AB219" s="37"/>
      <c r="AC219" s="37"/>
      <c r="AD219" s="37"/>
      <c r="AE219" s="37"/>
      <c r="AR219" s="193" t="s">
        <v>366</v>
      </c>
      <c r="AT219" s="193" t="s">
        <v>239</v>
      </c>
      <c r="AU219" s="193" t="s">
        <v>88</v>
      </c>
      <c r="AY219" s="20" t="s">
        <v>237</v>
      </c>
      <c r="BE219" s="194">
        <f>IF(N219="základní",J219,0)</f>
        <v>0</v>
      </c>
      <c r="BF219" s="194">
        <f>IF(N219="snížená",J219,0)</f>
        <v>0</v>
      </c>
      <c r="BG219" s="194">
        <f>IF(N219="zákl. přenesená",J219,0)</f>
        <v>0</v>
      </c>
      <c r="BH219" s="194">
        <f>IF(N219="sníž. přenesená",J219,0)</f>
        <v>0</v>
      </c>
      <c r="BI219" s="194">
        <f>IF(N219="nulová",J219,0)</f>
        <v>0</v>
      </c>
      <c r="BJ219" s="20" t="s">
        <v>88</v>
      </c>
      <c r="BK219" s="194">
        <f>ROUND(I219*H219,2)</f>
        <v>0</v>
      </c>
      <c r="BL219" s="20" t="s">
        <v>366</v>
      </c>
      <c r="BM219" s="193" t="s">
        <v>1140</v>
      </c>
    </row>
    <row r="220" spans="1:65" s="2" customFormat="1" ht="10.199999999999999">
      <c r="A220" s="37"/>
      <c r="B220" s="38"/>
      <c r="C220" s="39"/>
      <c r="D220" s="195" t="s">
        <v>245</v>
      </c>
      <c r="E220" s="39"/>
      <c r="F220" s="196" t="s">
        <v>1968</v>
      </c>
      <c r="G220" s="39"/>
      <c r="H220" s="39"/>
      <c r="I220" s="197"/>
      <c r="J220" s="39"/>
      <c r="K220" s="39"/>
      <c r="L220" s="42"/>
      <c r="M220" s="198"/>
      <c r="N220" s="199"/>
      <c r="O220" s="67"/>
      <c r="P220" s="67"/>
      <c r="Q220" s="67"/>
      <c r="R220" s="67"/>
      <c r="S220" s="67"/>
      <c r="T220" s="68"/>
      <c r="U220" s="37"/>
      <c r="V220" s="37"/>
      <c r="W220" s="37"/>
      <c r="X220" s="37"/>
      <c r="Y220" s="37"/>
      <c r="Z220" s="37"/>
      <c r="AA220" s="37"/>
      <c r="AB220" s="37"/>
      <c r="AC220" s="37"/>
      <c r="AD220" s="37"/>
      <c r="AE220" s="37"/>
      <c r="AT220" s="20" t="s">
        <v>245</v>
      </c>
      <c r="AU220" s="20" t="s">
        <v>88</v>
      </c>
    </row>
    <row r="221" spans="1:65" s="2" customFormat="1" ht="37.799999999999997" customHeight="1">
      <c r="A221" s="37"/>
      <c r="B221" s="38"/>
      <c r="C221" s="182" t="s">
        <v>717</v>
      </c>
      <c r="D221" s="182" t="s">
        <v>239</v>
      </c>
      <c r="E221" s="183" t="s">
        <v>1969</v>
      </c>
      <c r="F221" s="184" t="s">
        <v>1970</v>
      </c>
      <c r="G221" s="185" t="s">
        <v>290</v>
      </c>
      <c r="H221" s="186">
        <v>0</v>
      </c>
      <c r="I221" s="187"/>
      <c r="J221" s="188">
        <f>ROUND(I221*H221,2)</f>
        <v>0</v>
      </c>
      <c r="K221" s="184" t="s">
        <v>242</v>
      </c>
      <c r="L221" s="42"/>
      <c r="M221" s="189" t="s">
        <v>19</v>
      </c>
      <c r="N221" s="190" t="s">
        <v>48</v>
      </c>
      <c r="O221" s="67"/>
      <c r="P221" s="191">
        <f>O221*H221</f>
        <v>0</v>
      </c>
      <c r="Q221" s="191">
        <v>8.8000000000000003E-4</v>
      </c>
      <c r="R221" s="191">
        <f>Q221*H221</f>
        <v>0</v>
      </c>
      <c r="S221" s="191">
        <v>0</v>
      </c>
      <c r="T221" s="192">
        <f>S221*H221</f>
        <v>0</v>
      </c>
      <c r="U221" s="37"/>
      <c r="V221" s="37"/>
      <c r="W221" s="37"/>
      <c r="X221" s="37"/>
      <c r="Y221" s="37"/>
      <c r="Z221" s="37"/>
      <c r="AA221" s="37"/>
      <c r="AB221" s="37"/>
      <c r="AC221" s="37"/>
      <c r="AD221" s="37"/>
      <c r="AE221" s="37"/>
      <c r="AR221" s="193" t="s">
        <v>366</v>
      </c>
      <c r="AT221" s="193" t="s">
        <v>239</v>
      </c>
      <c r="AU221" s="193" t="s">
        <v>88</v>
      </c>
      <c r="AY221" s="20" t="s">
        <v>237</v>
      </c>
      <c r="BE221" s="194">
        <f>IF(N221="základní",J221,0)</f>
        <v>0</v>
      </c>
      <c r="BF221" s="194">
        <f>IF(N221="snížená",J221,0)</f>
        <v>0</v>
      </c>
      <c r="BG221" s="194">
        <f>IF(N221="zákl. přenesená",J221,0)</f>
        <v>0</v>
      </c>
      <c r="BH221" s="194">
        <f>IF(N221="sníž. přenesená",J221,0)</f>
        <v>0</v>
      </c>
      <c r="BI221" s="194">
        <f>IF(N221="nulová",J221,0)</f>
        <v>0</v>
      </c>
      <c r="BJ221" s="20" t="s">
        <v>88</v>
      </c>
      <c r="BK221" s="194">
        <f>ROUND(I221*H221,2)</f>
        <v>0</v>
      </c>
      <c r="BL221" s="20" t="s">
        <v>366</v>
      </c>
      <c r="BM221" s="193" t="s">
        <v>1150</v>
      </c>
    </row>
    <row r="222" spans="1:65" s="2" customFormat="1" ht="10.199999999999999">
      <c r="A222" s="37"/>
      <c r="B222" s="38"/>
      <c r="C222" s="39"/>
      <c r="D222" s="195" t="s">
        <v>245</v>
      </c>
      <c r="E222" s="39"/>
      <c r="F222" s="196" t="s">
        <v>1971</v>
      </c>
      <c r="G222" s="39"/>
      <c r="H222" s="39"/>
      <c r="I222" s="197"/>
      <c r="J222" s="39"/>
      <c r="K222" s="39"/>
      <c r="L222" s="42"/>
      <c r="M222" s="198"/>
      <c r="N222" s="199"/>
      <c r="O222" s="67"/>
      <c r="P222" s="67"/>
      <c r="Q222" s="67"/>
      <c r="R222" s="67"/>
      <c r="S222" s="67"/>
      <c r="T222" s="68"/>
      <c r="U222" s="37"/>
      <c r="V222" s="37"/>
      <c r="W222" s="37"/>
      <c r="X222" s="37"/>
      <c r="Y222" s="37"/>
      <c r="Z222" s="37"/>
      <c r="AA222" s="37"/>
      <c r="AB222" s="37"/>
      <c r="AC222" s="37"/>
      <c r="AD222" s="37"/>
      <c r="AE222" s="37"/>
      <c r="AT222" s="20" t="s">
        <v>245</v>
      </c>
      <c r="AU222" s="20" t="s">
        <v>88</v>
      </c>
    </row>
    <row r="223" spans="1:65" s="2" customFormat="1" ht="37.799999999999997" customHeight="1">
      <c r="A223" s="37"/>
      <c r="B223" s="38"/>
      <c r="C223" s="182" t="s">
        <v>425</v>
      </c>
      <c r="D223" s="182" t="s">
        <v>239</v>
      </c>
      <c r="E223" s="183" t="s">
        <v>1972</v>
      </c>
      <c r="F223" s="184" t="s">
        <v>1973</v>
      </c>
      <c r="G223" s="185" t="s">
        <v>290</v>
      </c>
      <c r="H223" s="186">
        <v>0</v>
      </c>
      <c r="I223" s="187"/>
      <c r="J223" s="188">
        <f>ROUND(I223*H223,2)</f>
        <v>0</v>
      </c>
      <c r="K223" s="184" t="s">
        <v>242</v>
      </c>
      <c r="L223" s="42"/>
      <c r="M223" s="189" t="s">
        <v>19</v>
      </c>
      <c r="N223" s="190" t="s">
        <v>48</v>
      </c>
      <c r="O223" s="67"/>
      <c r="P223" s="191">
        <f>O223*H223</f>
        <v>0</v>
      </c>
      <c r="Q223" s="191">
        <v>9.5E-4</v>
      </c>
      <c r="R223" s="191">
        <f>Q223*H223</f>
        <v>0</v>
      </c>
      <c r="S223" s="191">
        <v>0</v>
      </c>
      <c r="T223" s="192">
        <f>S223*H223</f>
        <v>0</v>
      </c>
      <c r="U223" s="37"/>
      <c r="V223" s="37"/>
      <c r="W223" s="37"/>
      <c r="X223" s="37"/>
      <c r="Y223" s="37"/>
      <c r="Z223" s="37"/>
      <c r="AA223" s="37"/>
      <c r="AB223" s="37"/>
      <c r="AC223" s="37"/>
      <c r="AD223" s="37"/>
      <c r="AE223" s="37"/>
      <c r="AR223" s="193" t="s">
        <v>366</v>
      </c>
      <c r="AT223" s="193" t="s">
        <v>239</v>
      </c>
      <c r="AU223" s="193" t="s">
        <v>88</v>
      </c>
      <c r="AY223" s="20" t="s">
        <v>237</v>
      </c>
      <c r="BE223" s="194">
        <f>IF(N223="základní",J223,0)</f>
        <v>0</v>
      </c>
      <c r="BF223" s="194">
        <f>IF(N223="snížená",J223,0)</f>
        <v>0</v>
      </c>
      <c r="BG223" s="194">
        <f>IF(N223="zákl. přenesená",J223,0)</f>
        <v>0</v>
      </c>
      <c r="BH223" s="194">
        <f>IF(N223="sníž. přenesená",J223,0)</f>
        <v>0</v>
      </c>
      <c r="BI223" s="194">
        <f>IF(N223="nulová",J223,0)</f>
        <v>0</v>
      </c>
      <c r="BJ223" s="20" t="s">
        <v>88</v>
      </c>
      <c r="BK223" s="194">
        <f>ROUND(I223*H223,2)</f>
        <v>0</v>
      </c>
      <c r="BL223" s="20" t="s">
        <v>366</v>
      </c>
      <c r="BM223" s="193" t="s">
        <v>1162</v>
      </c>
    </row>
    <row r="224" spans="1:65" s="2" customFormat="1" ht="10.199999999999999">
      <c r="A224" s="37"/>
      <c r="B224" s="38"/>
      <c r="C224" s="39"/>
      <c r="D224" s="195" t="s">
        <v>245</v>
      </c>
      <c r="E224" s="39"/>
      <c r="F224" s="196" t="s">
        <v>1974</v>
      </c>
      <c r="G224" s="39"/>
      <c r="H224" s="39"/>
      <c r="I224" s="197"/>
      <c r="J224" s="39"/>
      <c r="K224" s="39"/>
      <c r="L224" s="42"/>
      <c r="M224" s="198"/>
      <c r="N224" s="199"/>
      <c r="O224" s="67"/>
      <c r="P224" s="67"/>
      <c r="Q224" s="67"/>
      <c r="R224" s="67"/>
      <c r="S224" s="67"/>
      <c r="T224" s="68"/>
      <c r="U224" s="37"/>
      <c r="V224" s="37"/>
      <c r="W224" s="37"/>
      <c r="X224" s="37"/>
      <c r="Y224" s="37"/>
      <c r="Z224" s="37"/>
      <c r="AA224" s="37"/>
      <c r="AB224" s="37"/>
      <c r="AC224" s="37"/>
      <c r="AD224" s="37"/>
      <c r="AE224" s="37"/>
      <c r="AT224" s="20" t="s">
        <v>245</v>
      </c>
      <c r="AU224" s="20" t="s">
        <v>88</v>
      </c>
    </row>
    <row r="225" spans="1:65" s="2" customFormat="1" ht="55.5" customHeight="1">
      <c r="A225" s="37"/>
      <c r="B225" s="38"/>
      <c r="C225" s="182" t="s">
        <v>726</v>
      </c>
      <c r="D225" s="182" t="s">
        <v>239</v>
      </c>
      <c r="E225" s="183" t="s">
        <v>1975</v>
      </c>
      <c r="F225" s="184" t="s">
        <v>1976</v>
      </c>
      <c r="G225" s="185" t="s">
        <v>1817</v>
      </c>
      <c r="H225" s="263"/>
      <c r="I225" s="187"/>
      <c r="J225" s="188">
        <f>ROUND(I225*H225,2)</f>
        <v>0</v>
      </c>
      <c r="K225" s="184" t="s">
        <v>242</v>
      </c>
      <c r="L225" s="42"/>
      <c r="M225" s="189" t="s">
        <v>19</v>
      </c>
      <c r="N225" s="190" t="s">
        <v>48</v>
      </c>
      <c r="O225" s="67"/>
      <c r="P225" s="191">
        <f>O225*H225</f>
        <v>0</v>
      </c>
      <c r="Q225" s="191">
        <v>0</v>
      </c>
      <c r="R225" s="191">
        <f>Q225*H225</f>
        <v>0</v>
      </c>
      <c r="S225" s="191">
        <v>0</v>
      </c>
      <c r="T225" s="192">
        <f>S225*H225</f>
        <v>0</v>
      </c>
      <c r="U225" s="37"/>
      <c r="V225" s="37"/>
      <c r="W225" s="37"/>
      <c r="X225" s="37"/>
      <c r="Y225" s="37"/>
      <c r="Z225" s="37"/>
      <c r="AA225" s="37"/>
      <c r="AB225" s="37"/>
      <c r="AC225" s="37"/>
      <c r="AD225" s="37"/>
      <c r="AE225" s="37"/>
      <c r="AR225" s="193" t="s">
        <v>366</v>
      </c>
      <c r="AT225" s="193" t="s">
        <v>239</v>
      </c>
      <c r="AU225" s="193" t="s">
        <v>88</v>
      </c>
      <c r="AY225" s="20" t="s">
        <v>237</v>
      </c>
      <c r="BE225" s="194">
        <f>IF(N225="základní",J225,0)</f>
        <v>0</v>
      </c>
      <c r="BF225" s="194">
        <f>IF(N225="snížená",J225,0)</f>
        <v>0</v>
      </c>
      <c r="BG225" s="194">
        <f>IF(N225="zákl. přenesená",J225,0)</f>
        <v>0</v>
      </c>
      <c r="BH225" s="194">
        <f>IF(N225="sníž. přenesená",J225,0)</f>
        <v>0</v>
      </c>
      <c r="BI225" s="194">
        <f>IF(N225="nulová",J225,0)</f>
        <v>0</v>
      </c>
      <c r="BJ225" s="20" t="s">
        <v>88</v>
      </c>
      <c r="BK225" s="194">
        <f>ROUND(I225*H225,2)</f>
        <v>0</v>
      </c>
      <c r="BL225" s="20" t="s">
        <v>366</v>
      </c>
      <c r="BM225" s="193" t="s">
        <v>4784</v>
      </c>
    </row>
    <row r="226" spans="1:65" s="2" customFormat="1" ht="10.199999999999999">
      <c r="A226" s="37"/>
      <c r="B226" s="38"/>
      <c r="C226" s="39"/>
      <c r="D226" s="195" t="s">
        <v>245</v>
      </c>
      <c r="E226" s="39"/>
      <c r="F226" s="196" t="s">
        <v>1978</v>
      </c>
      <c r="G226" s="39"/>
      <c r="H226" s="39"/>
      <c r="I226" s="197"/>
      <c r="J226" s="39"/>
      <c r="K226" s="39"/>
      <c r="L226" s="42"/>
      <c r="M226" s="198"/>
      <c r="N226" s="199"/>
      <c r="O226" s="67"/>
      <c r="P226" s="67"/>
      <c r="Q226" s="67"/>
      <c r="R226" s="67"/>
      <c r="S226" s="67"/>
      <c r="T226" s="68"/>
      <c r="U226" s="37"/>
      <c r="V226" s="37"/>
      <c r="W226" s="37"/>
      <c r="X226" s="37"/>
      <c r="Y226" s="37"/>
      <c r="Z226" s="37"/>
      <c r="AA226" s="37"/>
      <c r="AB226" s="37"/>
      <c r="AC226" s="37"/>
      <c r="AD226" s="37"/>
      <c r="AE226" s="37"/>
      <c r="AT226" s="20" t="s">
        <v>245</v>
      </c>
      <c r="AU226" s="20" t="s">
        <v>88</v>
      </c>
    </row>
    <row r="227" spans="1:65" s="12" customFormat="1" ht="25.95" customHeight="1">
      <c r="B227" s="166"/>
      <c r="C227" s="167"/>
      <c r="D227" s="168" t="s">
        <v>75</v>
      </c>
      <c r="E227" s="169" t="s">
        <v>1505</v>
      </c>
      <c r="F227" s="169" t="s">
        <v>1506</v>
      </c>
      <c r="G227" s="167"/>
      <c r="H227" s="167"/>
      <c r="I227" s="170"/>
      <c r="J227" s="171">
        <f>BK227</f>
        <v>0</v>
      </c>
      <c r="K227" s="167"/>
      <c r="L227" s="172"/>
      <c r="M227" s="173"/>
      <c r="N227" s="174"/>
      <c r="O227" s="174"/>
      <c r="P227" s="175">
        <f>SUM(P228:P229)</f>
        <v>0</v>
      </c>
      <c r="Q227" s="174"/>
      <c r="R227" s="175">
        <f>SUM(R228:R229)</f>
        <v>0</v>
      </c>
      <c r="S227" s="174"/>
      <c r="T227" s="176">
        <f>SUM(T228:T229)</f>
        <v>0</v>
      </c>
      <c r="AR227" s="177" t="s">
        <v>243</v>
      </c>
      <c r="AT227" s="178" t="s">
        <v>75</v>
      </c>
      <c r="AU227" s="178" t="s">
        <v>76</v>
      </c>
      <c r="AY227" s="177" t="s">
        <v>237</v>
      </c>
      <c r="BK227" s="179">
        <f>SUM(BK228:BK229)</f>
        <v>0</v>
      </c>
    </row>
    <row r="228" spans="1:65" s="2" customFormat="1" ht="37.799999999999997" customHeight="1">
      <c r="A228" s="37"/>
      <c r="B228" s="38"/>
      <c r="C228" s="182" t="s">
        <v>733</v>
      </c>
      <c r="D228" s="182" t="s">
        <v>239</v>
      </c>
      <c r="E228" s="183" t="s">
        <v>1508</v>
      </c>
      <c r="F228" s="184" t="s">
        <v>1509</v>
      </c>
      <c r="G228" s="185" t="s">
        <v>1510</v>
      </c>
      <c r="H228" s="186">
        <v>20</v>
      </c>
      <c r="I228" s="187"/>
      <c r="J228" s="188">
        <f>ROUND(I228*H228,2)</f>
        <v>0</v>
      </c>
      <c r="K228" s="184" t="s">
        <v>242</v>
      </c>
      <c r="L228" s="42"/>
      <c r="M228" s="189" t="s">
        <v>19</v>
      </c>
      <c r="N228" s="190" t="s">
        <v>48</v>
      </c>
      <c r="O228" s="67"/>
      <c r="P228" s="191">
        <f>O228*H228</f>
        <v>0</v>
      </c>
      <c r="Q228" s="191">
        <v>0</v>
      </c>
      <c r="R228" s="191">
        <f>Q228*H228</f>
        <v>0</v>
      </c>
      <c r="S228" s="191">
        <v>0</v>
      </c>
      <c r="T228" s="192">
        <f>S228*H228</f>
        <v>0</v>
      </c>
      <c r="U228" s="37"/>
      <c r="V228" s="37"/>
      <c r="W228" s="37"/>
      <c r="X228" s="37"/>
      <c r="Y228" s="37"/>
      <c r="Z228" s="37"/>
      <c r="AA228" s="37"/>
      <c r="AB228" s="37"/>
      <c r="AC228" s="37"/>
      <c r="AD228" s="37"/>
      <c r="AE228" s="37"/>
      <c r="AR228" s="193" t="s">
        <v>1511</v>
      </c>
      <c r="AT228" s="193" t="s">
        <v>239</v>
      </c>
      <c r="AU228" s="193" t="s">
        <v>83</v>
      </c>
      <c r="AY228" s="20" t="s">
        <v>237</v>
      </c>
      <c r="BE228" s="194">
        <f>IF(N228="základní",J228,0)</f>
        <v>0</v>
      </c>
      <c r="BF228" s="194">
        <f>IF(N228="snížená",J228,0)</f>
        <v>0</v>
      </c>
      <c r="BG228" s="194">
        <f>IF(N228="zákl. přenesená",J228,0)</f>
        <v>0</v>
      </c>
      <c r="BH228" s="194">
        <f>IF(N228="sníž. přenesená",J228,0)</f>
        <v>0</v>
      </c>
      <c r="BI228" s="194">
        <f>IF(N228="nulová",J228,0)</f>
        <v>0</v>
      </c>
      <c r="BJ228" s="20" t="s">
        <v>88</v>
      </c>
      <c r="BK228" s="194">
        <f>ROUND(I228*H228,2)</f>
        <v>0</v>
      </c>
      <c r="BL228" s="20" t="s">
        <v>1511</v>
      </c>
      <c r="BM228" s="193" t="s">
        <v>4785</v>
      </c>
    </row>
    <row r="229" spans="1:65" s="2" customFormat="1" ht="10.199999999999999">
      <c r="A229" s="37"/>
      <c r="B229" s="38"/>
      <c r="C229" s="39"/>
      <c r="D229" s="195" t="s">
        <v>245</v>
      </c>
      <c r="E229" s="39"/>
      <c r="F229" s="196" t="s">
        <v>1513</v>
      </c>
      <c r="G229" s="39"/>
      <c r="H229" s="39"/>
      <c r="I229" s="197"/>
      <c r="J229" s="39"/>
      <c r="K229" s="39"/>
      <c r="L229" s="42"/>
      <c r="M229" s="255"/>
      <c r="N229" s="256"/>
      <c r="O229" s="257"/>
      <c r="P229" s="257"/>
      <c r="Q229" s="257"/>
      <c r="R229" s="257"/>
      <c r="S229" s="257"/>
      <c r="T229" s="258"/>
      <c r="U229" s="37"/>
      <c r="V229" s="37"/>
      <c r="W229" s="37"/>
      <c r="X229" s="37"/>
      <c r="Y229" s="37"/>
      <c r="Z229" s="37"/>
      <c r="AA229" s="37"/>
      <c r="AB229" s="37"/>
      <c r="AC229" s="37"/>
      <c r="AD229" s="37"/>
      <c r="AE229" s="37"/>
      <c r="AT229" s="20" t="s">
        <v>245</v>
      </c>
      <c r="AU229" s="20" t="s">
        <v>83</v>
      </c>
    </row>
    <row r="230" spans="1:65" s="2" customFormat="1" ht="6.9" customHeight="1">
      <c r="A230" s="37"/>
      <c r="B230" s="50"/>
      <c r="C230" s="51"/>
      <c r="D230" s="51"/>
      <c r="E230" s="51"/>
      <c r="F230" s="51"/>
      <c r="G230" s="51"/>
      <c r="H230" s="51"/>
      <c r="I230" s="51"/>
      <c r="J230" s="51"/>
      <c r="K230" s="51"/>
      <c r="L230" s="42"/>
      <c r="M230" s="37"/>
      <c r="O230" s="37"/>
      <c r="P230" s="37"/>
      <c r="Q230" s="37"/>
      <c r="R230" s="37"/>
      <c r="S230" s="37"/>
      <c r="T230" s="37"/>
      <c r="U230" s="37"/>
      <c r="V230" s="37"/>
      <c r="W230" s="37"/>
      <c r="X230" s="37"/>
      <c r="Y230" s="37"/>
      <c r="Z230" s="37"/>
      <c r="AA230" s="37"/>
      <c r="AB230" s="37"/>
      <c r="AC230" s="37"/>
      <c r="AD230" s="37"/>
      <c r="AE230" s="37"/>
    </row>
  </sheetData>
  <sheetProtection algorithmName="SHA-512" hashValue="vWWmqeKDOMhceE6BXYVqKaWQUjPcaNOa9FCpFwxrhqNn+HXX7CdOg/sVLFojfHUKcHlsykzHuTNx02YWF/Sy2w==" saltValue="43AZmF4o9h+lvJG4A/l1ZB8LDAuGzIXFRYyL5ZPeTagiQLE3iQaDKpWWApk5K9K5juSP/lqoyFY39eca1t0tGA==" spinCount="100000" sheet="1" objects="1" scenarios="1" formatColumns="0" formatRows="0" autoFilter="0"/>
  <autoFilter ref="C98:K229" xr:uid="{00000000-0009-0000-0000-00000A000000}"/>
  <mergeCells count="15">
    <mergeCell ref="E85:H85"/>
    <mergeCell ref="E89:H89"/>
    <mergeCell ref="E87:H87"/>
    <mergeCell ref="E91:H91"/>
    <mergeCell ref="L2:V2"/>
    <mergeCell ref="E31:H31"/>
    <mergeCell ref="E52:H52"/>
    <mergeCell ref="E56:H56"/>
    <mergeCell ref="E54:H54"/>
    <mergeCell ref="E58:H58"/>
    <mergeCell ref="E7:H7"/>
    <mergeCell ref="E11:H11"/>
    <mergeCell ref="E9:H9"/>
    <mergeCell ref="E13:H13"/>
    <mergeCell ref="E22:H22"/>
  </mergeCells>
  <hyperlinks>
    <hyperlink ref="F103" r:id="rId1" xr:uid="{00000000-0004-0000-0A00-000000000000}"/>
    <hyperlink ref="F105" r:id="rId2" xr:uid="{00000000-0004-0000-0A00-000001000000}"/>
    <hyperlink ref="F107" r:id="rId3" xr:uid="{00000000-0004-0000-0A00-000002000000}"/>
    <hyperlink ref="F113" r:id="rId4" xr:uid="{00000000-0004-0000-0A00-000003000000}"/>
    <hyperlink ref="F120" r:id="rId5" xr:uid="{00000000-0004-0000-0A00-000004000000}"/>
    <hyperlink ref="F123" r:id="rId6" xr:uid="{00000000-0004-0000-0A00-000005000000}"/>
    <hyperlink ref="F125" r:id="rId7" xr:uid="{00000000-0004-0000-0A00-000006000000}"/>
    <hyperlink ref="F127" r:id="rId8" xr:uid="{00000000-0004-0000-0A00-000007000000}"/>
    <hyperlink ref="F129" r:id="rId9" xr:uid="{00000000-0004-0000-0A00-000008000000}"/>
    <hyperlink ref="F131" r:id="rId10" xr:uid="{00000000-0004-0000-0A00-000009000000}"/>
    <hyperlink ref="F133" r:id="rId11" xr:uid="{00000000-0004-0000-0A00-00000A000000}"/>
    <hyperlink ref="F135" r:id="rId12" xr:uid="{00000000-0004-0000-0A00-00000B000000}"/>
    <hyperlink ref="F137" r:id="rId13" xr:uid="{00000000-0004-0000-0A00-00000C000000}"/>
    <hyperlink ref="F139" r:id="rId14" xr:uid="{00000000-0004-0000-0A00-00000D000000}"/>
    <hyperlink ref="F141" r:id="rId15" xr:uid="{00000000-0004-0000-0A00-00000E000000}"/>
    <hyperlink ref="F144" r:id="rId16" xr:uid="{00000000-0004-0000-0A00-00000F000000}"/>
    <hyperlink ref="F146" r:id="rId17" xr:uid="{00000000-0004-0000-0A00-000010000000}"/>
    <hyperlink ref="F148" r:id="rId18" xr:uid="{00000000-0004-0000-0A00-000011000000}"/>
    <hyperlink ref="F150" r:id="rId19" xr:uid="{00000000-0004-0000-0A00-000012000000}"/>
    <hyperlink ref="F152" r:id="rId20" xr:uid="{00000000-0004-0000-0A00-000013000000}"/>
    <hyperlink ref="F154" r:id="rId21" xr:uid="{00000000-0004-0000-0A00-000014000000}"/>
    <hyperlink ref="F156" r:id="rId22" xr:uid="{00000000-0004-0000-0A00-000015000000}"/>
    <hyperlink ref="F159" r:id="rId23" xr:uid="{00000000-0004-0000-0A00-000016000000}"/>
    <hyperlink ref="F161" r:id="rId24" xr:uid="{00000000-0004-0000-0A00-000017000000}"/>
    <hyperlink ref="F163" r:id="rId25" xr:uid="{00000000-0004-0000-0A00-000018000000}"/>
    <hyperlink ref="F165" r:id="rId26" xr:uid="{00000000-0004-0000-0A00-000019000000}"/>
    <hyperlink ref="F167" r:id="rId27" xr:uid="{00000000-0004-0000-0A00-00001A000000}"/>
    <hyperlink ref="F177" r:id="rId28" xr:uid="{00000000-0004-0000-0A00-00001B000000}"/>
    <hyperlink ref="F180" r:id="rId29" xr:uid="{00000000-0004-0000-0A00-00001C000000}"/>
    <hyperlink ref="F186" r:id="rId30" xr:uid="{00000000-0004-0000-0A00-00001D000000}"/>
    <hyperlink ref="F188" r:id="rId31" xr:uid="{00000000-0004-0000-0A00-00001E000000}"/>
    <hyperlink ref="F190" r:id="rId32" xr:uid="{00000000-0004-0000-0A00-00001F000000}"/>
    <hyperlink ref="F192" r:id="rId33" xr:uid="{00000000-0004-0000-0A00-000020000000}"/>
    <hyperlink ref="F194" r:id="rId34" xr:uid="{00000000-0004-0000-0A00-000021000000}"/>
    <hyperlink ref="F196" r:id="rId35" xr:uid="{00000000-0004-0000-0A00-000022000000}"/>
    <hyperlink ref="F198" r:id="rId36" xr:uid="{00000000-0004-0000-0A00-000023000000}"/>
    <hyperlink ref="F200" r:id="rId37" xr:uid="{00000000-0004-0000-0A00-000024000000}"/>
    <hyperlink ref="F202" r:id="rId38" xr:uid="{00000000-0004-0000-0A00-000025000000}"/>
    <hyperlink ref="F204" r:id="rId39" xr:uid="{00000000-0004-0000-0A00-000026000000}"/>
    <hyperlink ref="F206" r:id="rId40" xr:uid="{00000000-0004-0000-0A00-000027000000}"/>
    <hyperlink ref="F208" r:id="rId41" xr:uid="{00000000-0004-0000-0A00-000028000000}"/>
    <hyperlink ref="F210" r:id="rId42" xr:uid="{00000000-0004-0000-0A00-000029000000}"/>
    <hyperlink ref="F212" r:id="rId43" xr:uid="{00000000-0004-0000-0A00-00002A000000}"/>
    <hyperlink ref="F214" r:id="rId44" xr:uid="{00000000-0004-0000-0A00-00002B000000}"/>
    <hyperlink ref="F216" r:id="rId45" xr:uid="{00000000-0004-0000-0A00-00002C000000}"/>
    <hyperlink ref="F218" r:id="rId46" xr:uid="{00000000-0004-0000-0A00-00002D000000}"/>
    <hyperlink ref="F220" r:id="rId47" xr:uid="{00000000-0004-0000-0A00-00002E000000}"/>
    <hyperlink ref="F222" r:id="rId48" xr:uid="{00000000-0004-0000-0A00-00002F000000}"/>
    <hyperlink ref="F224" r:id="rId49" xr:uid="{00000000-0004-0000-0A00-000030000000}"/>
    <hyperlink ref="F226" r:id="rId50" xr:uid="{00000000-0004-0000-0A00-000031000000}"/>
    <hyperlink ref="F229" r:id="rId51" xr:uid="{00000000-0004-0000-0A00-00003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BM246"/>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118</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2434</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4786</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ROUND(J99,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ROUND((SUM(BE99:BE245)),  2)</f>
        <v>0</v>
      </c>
      <c r="G37" s="37"/>
      <c r="H37" s="37"/>
      <c r="I37" s="128">
        <v>0.21</v>
      </c>
      <c r="J37" s="127">
        <f>ROUND(((SUM(BE99:BE245))*I37),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ROUND((SUM(BF99:BF245)),  2)</f>
        <v>0</v>
      </c>
      <c r="G38" s="37"/>
      <c r="H38" s="37"/>
      <c r="I38" s="128">
        <v>0.12</v>
      </c>
      <c r="J38" s="127">
        <f>ROUND(((SUM(BF99:BF245))*I38),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ROUND((SUM(BG99:BG245)),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ROUND((SUM(BH99:BH245)),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ROUND((SUM(BI99:BI245)),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2434</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06 - Zdravotechnika</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J99</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206</v>
      </c>
      <c r="E68" s="147"/>
      <c r="F68" s="147"/>
      <c r="G68" s="147"/>
      <c r="H68" s="147"/>
      <c r="I68" s="147"/>
      <c r="J68" s="148">
        <f>J100</f>
        <v>0</v>
      </c>
      <c r="K68" s="145"/>
      <c r="L68" s="149"/>
    </row>
    <row r="69" spans="1:47" s="10" customFormat="1" ht="19.95" customHeight="1">
      <c r="B69" s="150"/>
      <c r="C69" s="99"/>
      <c r="D69" s="151" t="s">
        <v>4787</v>
      </c>
      <c r="E69" s="152"/>
      <c r="F69" s="152"/>
      <c r="G69" s="152"/>
      <c r="H69" s="152"/>
      <c r="I69" s="152"/>
      <c r="J69" s="153">
        <f>J101</f>
        <v>0</v>
      </c>
      <c r="K69" s="99"/>
      <c r="L69" s="154"/>
    </row>
    <row r="70" spans="1:47" s="10" customFormat="1" ht="19.95" customHeight="1">
      <c r="B70" s="150"/>
      <c r="C70" s="99"/>
      <c r="D70" s="151" t="s">
        <v>4788</v>
      </c>
      <c r="E70" s="152"/>
      <c r="F70" s="152"/>
      <c r="G70" s="152"/>
      <c r="H70" s="152"/>
      <c r="I70" s="152"/>
      <c r="J70" s="153">
        <f>J109</f>
        <v>0</v>
      </c>
      <c r="K70" s="99"/>
      <c r="L70" s="154"/>
    </row>
    <row r="71" spans="1:47" s="10" customFormat="1" ht="19.95" customHeight="1">
      <c r="B71" s="150"/>
      <c r="C71" s="99"/>
      <c r="D71" s="151" t="s">
        <v>4789</v>
      </c>
      <c r="E71" s="152"/>
      <c r="F71" s="152"/>
      <c r="G71" s="152"/>
      <c r="H71" s="152"/>
      <c r="I71" s="152"/>
      <c r="J71" s="153">
        <f>J129</f>
        <v>0</v>
      </c>
      <c r="K71" s="99"/>
      <c r="L71" s="154"/>
    </row>
    <row r="72" spans="1:47" s="10" customFormat="1" ht="19.95" customHeight="1">
      <c r="B72" s="150"/>
      <c r="C72" s="99"/>
      <c r="D72" s="151" t="s">
        <v>1984</v>
      </c>
      <c r="E72" s="152"/>
      <c r="F72" s="152"/>
      <c r="G72" s="152"/>
      <c r="H72" s="152"/>
      <c r="I72" s="152"/>
      <c r="J72" s="153">
        <f>J144</f>
        <v>0</v>
      </c>
      <c r="K72" s="99"/>
      <c r="L72" s="154"/>
    </row>
    <row r="73" spans="1:47" s="10" customFormat="1" ht="19.95" customHeight="1">
      <c r="B73" s="150"/>
      <c r="C73" s="99"/>
      <c r="D73" s="151" t="s">
        <v>1985</v>
      </c>
      <c r="E73" s="152"/>
      <c r="F73" s="152"/>
      <c r="G73" s="152"/>
      <c r="H73" s="152"/>
      <c r="I73" s="152"/>
      <c r="J73" s="153">
        <f>J189</f>
        <v>0</v>
      </c>
      <c r="K73" s="99"/>
      <c r="L73" s="154"/>
    </row>
    <row r="74" spans="1:47" s="10" customFormat="1" ht="19.95" customHeight="1">
      <c r="B74" s="150"/>
      <c r="C74" s="99"/>
      <c r="D74" s="151" t="s">
        <v>4790</v>
      </c>
      <c r="E74" s="152"/>
      <c r="F74" s="152"/>
      <c r="G74" s="152"/>
      <c r="H74" s="152"/>
      <c r="I74" s="152"/>
      <c r="J74" s="153">
        <f>J201</f>
        <v>0</v>
      </c>
      <c r="K74" s="99"/>
      <c r="L74" s="154"/>
    </row>
    <row r="75" spans="1:47" s="9" customFormat="1" ht="24.9" customHeight="1">
      <c r="B75" s="144"/>
      <c r="C75" s="145"/>
      <c r="D75" s="146" t="s">
        <v>221</v>
      </c>
      <c r="E75" s="147"/>
      <c r="F75" s="147"/>
      <c r="G75" s="147"/>
      <c r="H75" s="147"/>
      <c r="I75" s="147"/>
      <c r="J75" s="148">
        <f>J243</f>
        <v>0</v>
      </c>
      <c r="K75" s="145"/>
      <c r="L75" s="149"/>
    </row>
    <row r="76" spans="1:47" s="2" customFormat="1" ht="21.75" customHeight="1">
      <c r="A76" s="37"/>
      <c r="B76" s="38"/>
      <c r="C76" s="39"/>
      <c r="D76" s="39"/>
      <c r="E76" s="39"/>
      <c r="F76" s="39"/>
      <c r="G76" s="39"/>
      <c r="H76" s="39"/>
      <c r="I76" s="39"/>
      <c r="J76" s="39"/>
      <c r="K76" s="39"/>
      <c r="L76" s="118"/>
      <c r="S76" s="37"/>
      <c r="T76" s="37"/>
      <c r="U76" s="37"/>
      <c r="V76" s="37"/>
      <c r="W76" s="37"/>
      <c r="X76" s="37"/>
      <c r="Y76" s="37"/>
      <c r="Z76" s="37"/>
      <c r="AA76" s="37"/>
      <c r="AB76" s="37"/>
      <c r="AC76" s="37"/>
      <c r="AD76" s="37"/>
      <c r="AE76" s="37"/>
    </row>
    <row r="77" spans="1:47" s="2" customFormat="1" ht="6.9" customHeight="1">
      <c r="A77" s="37"/>
      <c r="B77" s="50"/>
      <c r="C77" s="51"/>
      <c r="D77" s="51"/>
      <c r="E77" s="51"/>
      <c r="F77" s="51"/>
      <c r="G77" s="51"/>
      <c r="H77" s="51"/>
      <c r="I77" s="51"/>
      <c r="J77" s="51"/>
      <c r="K77" s="51"/>
      <c r="L77" s="118"/>
      <c r="S77" s="37"/>
      <c r="T77" s="37"/>
      <c r="U77" s="37"/>
      <c r="V77" s="37"/>
      <c r="W77" s="37"/>
      <c r="X77" s="37"/>
      <c r="Y77" s="37"/>
      <c r="Z77" s="37"/>
      <c r="AA77" s="37"/>
      <c r="AB77" s="37"/>
      <c r="AC77" s="37"/>
      <c r="AD77" s="37"/>
      <c r="AE77" s="37"/>
    </row>
    <row r="81" spans="1:31" s="2" customFormat="1" ht="6.9" customHeight="1">
      <c r="A81" s="37"/>
      <c r="B81" s="52"/>
      <c r="C81" s="53"/>
      <c r="D81" s="53"/>
      <c r="E81" s="53"/>
      <c r="F81" s="53"/>
      <c r="G81" s="53"/>
      <c r="H81" s="53"/>
      <c r="I81" s="53"/>
      <c r="J81" s="53"/>
      <c r="K81" s="53"/>
      <c r="L81" s="118"/>
      <c r="S81" s="37"/>
      <c r="T81" s="37"/>
      <c r="U81" s="37"/>
      <c r="V81" s="37"/>
      <c r="W81" s="37"/>
      <c r="X81" s="37"/>
      <c r="Y81" s="37"/>
      <c r="Z81" s="37"/>
      <c r="AA81" s="37"/>
      <c r="AB81" s="37"/>
      <c r="AC81" s="37"/>
      <c r="AD81" s="37"/>
      <c r="AE81" s="37"/>
    </row>
    <row r="82" spans="1:31" s="2" customFormat="1" ht="24.9" customHeight="1">
      <c r="A82" s="37"/>
      <c r="B82" s="38"/>
      <c r="C82" s="26" t="s">
        <v>222</v>
      </c>
      <c r="D82" s="39"/>
      <c r="E82" s="39"/>
      <c r="F82" s="39"/>
      <c r="G82" s="39"/>
      <c r="H82" s="39"/>
      <c r="I82" s="39"/>
      <c r="J82" s="39"/>
      <c r="K82" s="39"/>
      <c r="L82" s="118"/>
      <c r="S82" s="37"/>
      <c r="T82" s="37"/>
      <c r="U82" s="37"/>
      <c r="V82" s="37"/>
      <c r="W82" s="37"/>
      <c r="X82" s="37"/>
      <c r="Y82" s="37"/>
      <c r="Z82" s="37"/>
      <c r="AA82" s="37"/>
      <c r="AB82" s="37"/>
      <c r="AC82" s="37"/>
      <c r="AD82" s="37"/>
      <c r="AE82" s="37"/>
    </row>
    <row r="83" spans="1:31" s="2" customFormat="1" ht="6.9" customHeight="1">
      <c r="A83" s="37"/>
      <c r="B83" s="38"/>
      <c r="C83" s="39"/>
      <c r="D83" s="39"/>
      <c r="E83" s="39"/>
      <c r="F83" s="39"/>
      <c r="G83" s="39"/>
      <c r="H83" s="39"/>
      <c r="I83" s="39"/>
      <c r="J83" s="39"/>
      <c r="K83" s="39"/>
      <c r="L83" s="118"/>
      <c r="S83" s="37"/>
      <c r="T83" s="37"/>
      <c r="U83" s="37"/>
      <c r="V83" s="37"/>
      <c r="W83" s="37"/>
      <c r="X83" s="37"/>
      <c r="Y83" s="37"/>
      <c r="Z83" s="37"/>
      <c r="AA83" s="37"/>
      <c r="AB83" s="37"/>
      <c r="AC83" s="37"/>
      <c r="AD83" s="37"/>
      <c r="AE83" s="37"/>
    </row>
    <row r="84" spans="1:31" s="2" customFormat="1" ht="12" customHeight="1">
      <c r="A84" s="37"/>
      <c r="B84" s="38"/>
      <c r="C84" s="32" t="s">
        <v>16</v>
      </c>
      <c r="D84" s="39"/>
      <c r="E84" s="39"/>
      <c r="F84" s="39"/>
      <c r="G84" s="39"/>
      <c r="H84" s="39"/>
      <c r="I84" s="39"/>
      <c r="J84" s="39"/>
      <c r="K84" s="39"/>
      <c r="L84" s="118"/>
      <c r="S84" s="37"/>
      <c r="T84" s="37"/>
      <c r="U84" s="37"/>
      <c r="V84" s="37"/>
      <c r="W84" s="37"/>
      <c r="X84" s="37"/>
      <c r="Y84" s="37"/>
      <c r="Z84" s="37"/>
      <c r="AA84" s="37"/>
      <c r="AB84" s="37"/>
      <c r="AC84" s="37"/>
      <c r="AD84" s="37"/>
      <c r="AE84" s="37"/>
    </row>
    <row r="85" spans="1:31" s="2" customFormat="1" ht="16.5" customHeight="1">
      <c r="A85" s="37"/>
      <c r="B85" s="38"/>
      <c r="C85" s="39"/>
      <c r="D85" s="39"/>
      <c r="E85" s="421" t="str">
        <f>E7</f>
        <v>Lovosice - startovací bydlení</v>
      </c>
      <c r="F85" s="422"/>
      <c r="G85" s="422"/>
      <c r="H85" s="422"/>
      <c r="I85" s="39"/>
      <c r="J85" s="39"/>
      <c r="K85" s="39"/>
      <c r="L85" s="118"/>
      <c r="S85" s="37"/>
      <c r="T85" s="37"/>
      <c r="U85" s="37"/>
      <c r="V85" s="37"/>
      <c r="W85" s="37"/>
      <c r="X85" s="37"/>
      <c r="Y85" s="37"/>
      <c r="Z85" s="37"/>
      <c r="AA85" s="37"/>
      <c r="AB85" s="37"/>
      <c r="AC85" s="37"/>
      <c r="AD85" s="37"/>
      <c r="AE85" s="37"/>
    </row>
    <row r="86" spans="1:31" s="1" customFormat="1" ht="12" customHeight="1">
      <c r="B86" s="24"/>
      <c r="C86" s="32" t="s">
        <v>159</v>
      </c>
      <c r="D86" s="25"/>
      <c r="E86" s="25"/>
      <c r="F86" s="25"/>
      <c r="G86" s="25"/>
      <c r="H86" s="25"/>
      <c r="I86" s="25"/>
      <c r="J86" s="25"/>
      <c r="K86" s="25"/>
      <c r="L86" s="23"/>
    </row>
    <row r="87" spans="1:31" s="1" customFormat="1" ht="16.5" customHeight="1">
      <c r="B87" s="24"/>
      <c r="C87" s="25"/>
      <c r="D87" s="25"/>
      <c r="E87" s="421" t="s">
        <v>163</v>
      </c>
      <c r="F87" s="397"/>
      <c r="G87" s="397"/>
      <c r="H87" s="397"/>
      <c r="I87" s="25"/>
      <c r="J87" s="25"/>
      <c r="K87" s="25"/>
      <c r="L87" s="23"/>
    </row>
    <row r="88" spans="1:31" s="1" customFormat="1" ht="12" customHeight="1">
      <c r="B88" s="24"/>
      <c r="C88" s="32" t="s">
        <v>167</v>
      </c>
      <c r="D88" s="25"/>
      <c r="E88" s="25"/>
      <c r="F88" s="25"/>
      <c r="G88" s="25"/>
      <c r="H88" s="25"/>
      <c r="I88" s="25"/>
      <c r="J88" s="25"/>
      <c r="K88" s="25"/>
      <c r="L88" s="23"/>
    </row>
    <row r="89" spans="1:31" s="2" customFormat="1" ht="16.5" customHeight="1">
      <c r="A89" s="37"/>
      <c r="B89" s="38"/>
      <c r="C89" s="39"/>
      <c r="D89" s="39"/>
      <c r="E89" s="423" t="s">
        <v>2434</v>
      </c>
      <c r="F89" s="424"/>
      <c r="G89" s="424"/>
      <c r="H89" s="424"/>
      <c r="I89" s="39"/>
      <c r="J89" s="39"/>
      <c r="K89" s="39"/>
      <c r="L89" s="118"/>
      <c r="S89" s="37"/>
      <c r="T89" s="37"/>
      <c r="U89" s="37"/>
      <c r="V89" s="37"/>
      <c r="W89" s="37"/>
      <c r="X89" s="37"/>
      <c r="Y89" s="37"/>
      <c r="Z89" s="37"/>
      <c r="AA89" s="37"/>
      <c r="AB89" s="37"/>
      <c r="AC89" s="37"/>
      <c r="AD89" s="37"/>
      <c r="AE89" s="37"/>
    </row>
    <row r="90" spans="1:31" s="2" customFormat="1" ht="12" customHeight="1">
      <c r="A90" s="37"/>
      <c r="B90" s="38"/>
      <c r="C90" s="32" t="s">
        <v>175</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16.5" customHeight="1">
      <c r="A91" s="37"/>
      <c r="B91" s="38"/>
      <c r="C91" s="39"/>
      <c r="D91" s="39"/>
      <c r="E91" s="376" t="str">
        <f>E13</f>
        <v>06 - Zdravotechnika</v>
      </c>
      <c r="F91" s="424"/>
      <c r="G91" s="424"/>
      <c r="H91" s="424"/>
      <c r="I91" s="39"/>
      <c r="J91" s="39"/>
      <c r="K91" s="39"/>
      <c r="L91" s="118"/>
      <c r="S91" s="37"/>
      <c r="T91" s="37"/>
      <c r="U91" s="37"/>
      <c r="V91" s="37"/>
      <c r="W91" s="37"/>
      <c r="X91" s="37"/>
      <c r="Y91" s="37"/>
      <c r="Z91" s="37"/>
      <c r="AA91" s="37"/>
      <c r="AB91" s="37"/>
      <c r="AC91" s="37"/>
      <c r="AD91" s="37"/>
      <c r="AE91" s="37"/>
    </row>
    <row r="92" spans="1:31" s="2" customFormat="1" ht="6.9" customHeight="1">
      <c r="A92" s="37"/>
      <c r="B92" s="38"/>
      <c r="C92" s="39"/>
      <c r="D92" s="39"/>
      <c r="E92" s="39"/>
      <c r="F92" s="39"/>
      <c r="G92" s="39"/>
      <c r="H92" s="39"/>
      <c r="I92" s="39"/>
      <c r="J92" s="39"/>
      <c r="K92" s="39"/>
      <c r="L92" s="118"/>
      <c r="S92" s="37"/>
      <c r="T92" s="37"/>
      <c r="U92" s="37"/>
      <c r="V92" s="37"/>
      <c r="W92" s="37"/>
      <c r="X92" s="37"/>
      <c r="Y92" s="37"/>
      <c r="Z92" s="37"/>
      <c r="AA92" s="37"/>
      <c r="AB92" s="37"/>
      <c r="AC92" s="37"/>
      <c r="AD92" s="37"/>
      <c r="AE92" s="37"/>
    </row>
    <row r="93" spans="1:31" s="2" customFormat="1" ht="12" customHeight="1">
      <c r="A93" s="37"/>
      <c r="B93" s="38"/>
      <c r="C93" s="32" t="s">
        <v>21</v>
      </c>
      <c r="D93" s="39"/>
      <c r="E93" s="39"/>
      <c r="F93" s="30" t="str">
        <f>F16</f>
        <v xml:space="preserve"> </v>
      </c>
      <c r="G93" s="39"/>
      <c r="H93" s="39"/>
      <c r="I93" s="32" t="s">
        <v>23</v>
      </c>
      <c r="J93" s="62" t="str">
        <f>IF(J16="","",J16)</f>
        <v>23. 4. 2025</v>
      </c>
      <c r="K93" s="39"/>
      <c r="L93" s="118"/>
      <c r="S93" s="37"/>
      <c r="T93" s="37"/>
      <c r="U93" s="37"/>
      <c r="V93" s="37"/>
      <c r="W93" s="37"/>
      <c r="X93" s="37"/>
      <c r="Y93" s="37"/>
      <c r="Z93" s="37"/>
      <c r="AA93" s="37"/>
      <c r="AB93" s="37"/>
      <c r="AC93" s="37"/>
      <c r="AD93" s="37"/>
      <c r="AE93" s="37"/>
    </row>
    <row r="94" spans="1:31" s="2" customFormat="1" ht="6.9" customHeight="1">
      <c r="A94" s="37"/>
      <c r="B94" s="38"/>
      <c r="C94" s="39"/>
      <c r="D94" s="39"/>
      <c r="E94" s="39"/>
      <c r="F94" s="39"/>
      <c r="G94" s="39"/>
      <c r="H94" s="39"/>
      <c r="I94" s="39"/>
      <c r="J94" s="39"/>
      <c r="K94" s="39"/>
      <c r="L94" s="118"/>
      <c r="S94" s="37"/>
      <c r="T94" s="37"/>
      <c r="U94" s="37"/>
      <c r="V94" s="37"/>
      <c r="W94" s="37"/>
      <c r="X94" s="37"/>
      <c r="Y94" s="37"/>
      <c r="Z94" s="37"/>
      <c r="AA94" s="37"/>
      <c r="AB94" s="37"/>
      <c r="AC94" s="37"/>
      <c r="AD94" s="37"/>
      <c r="AE94" s="37"/>
    </row>
    <row r="95" spans="1:31" s="2" customFormat="1" ht="15.15" customHeight="1">
      <c r="A95" s="37"/>
      <c r="B95" s="38"/>
      <c r="C95" s="32" t="s">
        <v>25</v>
      </c>
      <c r="D95" s="39"/>
      <c r="E95" s="39"/>
      <c r="F95" s="30" t="str">
        <f>E19</f>
        <v>Město Lovosice</v>
      </c>
      <c r="G95" s="39"/>
      <c r="H95" s="39"/>
      <c r="I95" s="32" t="s">
        <v>33</v>
      </c>
      <c r="J95" s="35" t="str">
        <f>E25</f>
        <v>APREA s.r.o.</v>
      </c>
      <c r="K95" s="39"/>
      <c r="L95" s="118"/>
      <c r="S95" s="37"/>
      <c r="T95" s="37"/>
      <c r="U95" s="37"/>
      <c r="V95" s="37"/>
      <c r="W95" s="37"/>
      <c r="X95" s="37"/>
      <c r="Y95" s="37"/>
      <c r="Z95" s="37"/>
      <c r="AA95" s="37"/>
      <c r="AB95" s="37"/>
      <c r="AC95" s="37"/>
      <c r="AD95" s="37"/>
      <c r="AE95" s="37"/>
    </row>
    <row r="96" spans="1:31" s="2" customFormat="1" ht="15.15" customHeight="1">
      <c r="A96" s="37"/>
      <c r="B96" s="38"/>
      <c r="C96" s="32" t="s">
        <v>31</v>
      </c>
      <c r="D96" s="39"/>
      <c r="E96" s="39"/>
      <c r="F96" s="30" t="str">
        <f>IF(E22="","",E22)</f>
        <v>Vyplň údaj</v>
      </c>
      <c r="G96" s="39"/>
      <c r="H96" s="39"/>
      <c r="I96" s="32" t="s">
        <v>38</v>
      </c>
      <c r="J96" s="35" t="str">
        <f>E28</f>
        <v>Kateřina Bačová</v>
      </c>
      <c r="K96" s="39"/>
      <c r="L96" s="118"/>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8"/>
      <c r="S97" s="37"/>
      <c r="T97" s="37"/>
      <c r="U97" s="37"/>
      <c r="V97" s="37"/>
      <c r="W97" s="37"/>
      <c r="X97" s="37"/>
      <c r="Y97" s="37"/>
      <c r="Z97" s="37"/>
      <c r="AA97" s="37"/>
      <c r="AB97" s="37"/>
      <c r="AC97" s="37"/>
      <c r="AD97" s="37"/>
      <c r="AE97" s="37"/>
    </row>
    <row r="98" spans="1:65" s="11" customFormat="1" ht="29.25" customHeight="1">
      <c r="A98" s="155"/>
      <c r="B98" s="156"/>
      <c r="C98" s="157" t="s">
        <v>223</v>
      </c>
      <c r="D98" s="158" t="s">
        <v>61</v>
      </c>
      <c r="E98" s="158" t="s">
        <v>57</v>
      </c>
      <c r="F98" s="158" t="s">
        <v>58</v>
      </c>
      <c r="G98" s="158" t="s">
        <v>224</v>
      </c>
      <c r="H98" s="158" t="s">
        <v>225</v>
      </c>
      <c r="I98" s="158" t="s">
        <v>226</v>
      </c>
      <c r="J98" s="158" t="s">
        <v>194</v>
      </c>
      <c r="K98" s="159" t="s">
        <v>227</v>
      </c>
      <c r="L98" s="160"/>
      <c r="M98" s="71" t="s">
        <v>19</v>
      </c>
      <c r="N98" s="72" t="s">
        <v>46</v>
      </c>
      <c r="O98" s="72" t="s">
        <v>228</v>
      </c>
      <c r="P98" s="72" t="s">
        <v>229</v>
      </c>
      <c r="Q98" s="72" t="s">
        <v>230</v>
      </c>
      <c r="R98" s="72" t="s">
        <v>231</v>
      </c>
      <c r="S98" s="72" t="s">
        <v>232</v>
      </c>
      <c r="T98" s="73" t="s">
        <v>233</v>
      </c>
      <c r="U98" s="155"/>
      <c r="V98" s="155"/>
      <c r="W98" s="155"/>
      <c r="X98" s="155"/>
      <c r="Y98" s="155"/>
      <c r="Z98" s="155"/>
      <c r="AA98" s="155"/>
      <c r="AB98" s="155"/>
      <c r="AC98" s="155"/>
      <c r="AD98" s="155"/>
      <c r="AE98" s="155"/>
    </row>
    <row r="99" spans="1:65" s="2" customFormat="1" ht="22.8" customHeight="1">
      <c r="A99" s="37"/>
      <c r="B99" s="38"/>
      <c r="C99" s="78" t="s">
        <v>234</v>
      </c>
      <c r="D99" s="39"/>
      <c r="E99" s="39"/>
      <c r="F99" s="39"/>
      <c r="G99" s="39"/>
      <c r="H99" s="39"/>
      <c r="I99" s="39"/>
      <c r="J99" s="161">
        <f>BK99</f>
        <v>0</v>
      </c>
      <c r="K99" s="39"/>
      <c r="L99" s="42"/>
      <c r="M99" s="74"/>
      <c r="N99" s="162"/>
      <c r="O99" s="75"/>
      <c r="P99" s="163">
        <f>P100+P243</f>
        <v>0</v>
      </c>
      <c r="Q99" s="75"/>
      <c r="R99" s="163">
        <f>R100+R243</f>
        <v>0</v>
      </c>
      <c r="S99" s="75"/>
      <c r="T99" s="164">
        <f>T100+T243</f>
        <v>0</v>
      </c>
      <c r="U99" s="37"/>
      <c r="V99" s="37"/>
      <c r="W99" s="37"/>
      <c r="X99" s="37"/>
      <c r="Y99" s="37"/>
      <c r="Z99" s="37"/>
      <c r="AA99" s="37"/>
      <c r="AB99" s="37"/>
      <c r="AC99" s="37"/>
      <c r="AD99" s="37"/>
      <c r="AE99" s="37"/>
      <c r="AT99" s="20" t="s">
        <v>75</v>
      </c>
      <c r="AU99" s="20" t="s">
        <v>195</v>
      </c>
      <c r="BK99" s="165">
        <f>BK100+BK243</f>
        <v>0</v>
      </c>
    </row>
    <row r="100" spans="1:65" s="12" customFormat="1" ht="25.95" customHeight="1">
      <c r="B100" s="166"/>
      <c r="C100" s="167"/>
      <c r="D100" s="168" t="s">
        <v>75</v>
      </c>
      <c r="E100" s="169" t="s">
        <v>629</v>
      </c>
      <c r="F100" s="169" t="s">
        <v>630</v>
      </c>
      <c r="G100" s="167"/>
      <c r="H100" s="167"/>
      <c r="I100" s="170"/>
      <c r="J100" s="171">
        <f>BK100</f>
        <v>0</v>
      </c>
      <c r="K100" s="167"/>
      <c r="L100" s="172"/>
      <c r="M100" s="173"/>
      <c r="N100" s="174"/>
      <c r="O100" s="174"/>
      <c r="P100" s="175">
        <f>P101+P109+P129+P144+P189+P201</f>
        <v>0</v>
      </c>
      <c r="Q100" s="174"/>
      <c r="R100" s="175">
        <f>R101+R109+R129+R144+R189+R201</f>
        <v>0</v>
      </c>
      <c r="S100" s="174"/>
      <c r="T100" s="176">
        <f>T101+T109+T129+T144+T189+T201</f>
        <v>0</v>
      </c>
      <c r="AR100" s="177" t="s">
        <v>88</v>
      </c>
      <c r="AT100" s="178" t="s">
        <v>75</v>
      </c>
      <c r="AU100" s="178" t="s">
        <v>76</v>
      </c>
      <c r="AY100" s="177" t="s">
        <v>237</v>
      </c>
      <c r="BK100" s="179">
        <f>BK101+BK109+BK129+BK144+BK189+BK201</f>
        <v>0</v>
      </c>
    </row>
    <row r="101" spans="1:65" s="12" customFormat="1" ht="22.8" customHeight="1">
      <c r="B101" s="166"/>
      <c r="C101" s="167"/>
      <c r="D101" s="168" t="s">
        <v>75</v>
      </c>
      <c r="E101" s="180" t="s">
        <v>2004</v>
      </c>
      <c r="F101" s="180" t="s">
        <v>1988</v>
      </c>
      <c r="G101" s="167"/>
      <c r="H101" s="167"/>
      <c r="I101" s="170"/>
      <c r="J101" s="181">
        <f>BK101</f>
        <v>0</v>
      </c>
      <c r="K101" s="167"/>
      <c r="L101" s="172"/>
      <c r="M101" s="173"/>
      <c r="N101" s="174"/>
      <c r="O101" s="174"/>
      <c r="P101" s="175">
        <f>SUM(P102:P108)</f>
        <v>0</v>
      </c>
      <c r="Q101" s="174"/>
      <c r="R101" s="175">
        <f>SUM(R102:R108)</f>
        <v>0</v>
      </c>
      <c r="S101" s="174"/>
      <c r="T101" s="176">
        <f>SUM(T102:T108)</f>
        <v>0</v>
      </c>
      <c r="AR101" s="177" t="s">
        <v>88</v>
      </c>
      <c r="AT101" s="178" t="s">
        <v>75</v>
      </c>
      <c r="AU101" s="178" t="s">
        <v>83</v>
      </c>
      <c r="AY101" s="177" t="s">
        <v>237</v>
      </c>
      <c r="BK101" s="179">
        <f>SUM(BK102:BK108)</f>
        <v>0</v>
      </c>
    </row>
    <row r="102" spans="1:65" s="2" customFormat="1" ht="21.75" customHeight="1">
      <c r="A102" s="37"/>
      <c r="B102" s="38"/>
      <c r="C102" s="182" t="s">
        <v>83</v>
      </c>
      <c r="D102" s="182" t="s">
        <v>239</v>
      </c>
      <c r="E102" s="183" t="s">
        <v>2006</v>
      </c>
      <c r="F102" s="184" t="s">
        <v>1990</v>
      </c>
      <c r="G102" s="185" t="s">
        <v>1619</v>
      </c>
      <c r="H102" s="186">
        <v>1</v>
      </c>
      <c r="I102" s="187"/>
      <c r="J102" s="188">
        <f t="shared" ref="J102:J108" si="0">ROUND(I102*H102,2)</f>
        <v>0</v>
      </c>
      <c r="K102" s="184" t="s">
        <v>19</v>
      </c>
      <c r="L102" s="42"/>
      <c r="M102" s="189" t="s">
        <v>19</v>
      </c>
      <c r="N102" s="190" t="s">
        <v>48</v>
      </c>
      <c r="O102" s="67"/>
      <c r="P102" s="191">
        <f t="shared" ref="P102:P108" si="1">O102*H102</f>
        <v>0</v>
      </c>
      <c r="Q102" s="191">
        <v>0</v>
      </c>
      <c r="R102" s="191">
        <f t="shared" ref="R102:R108" si="2">Q102*H102</f>
        <v>0</v>
      </c>
      <c r="S102" s="191">
        <v>0</v>
      </c>
      <c r="T102" s="192">
        <f t="shared" ref="T102:T108" si="3">S102*H102</f>
        <v>0</v>
      </c>
      <c r="U102" s="37"/>
      <c r="V102" s="37"/>
      <c r="W102" s="37"/>
      <c r="X102" s="37"/>
      <c r="Y102" s="37"/>
      <c r="Z102" s="37"/>
      <c r="AA102" s="37"/>
      <c r="AB102" s="37"/>
      <c r="AC102" s="37"/>
      <c r="AD102" s="37"/>
      <c r="AE102" s="37"/>
      <c r="AR102" s="193" t="s">
        <v>366</v>
      </c>
      <c r="AT102" s="193" t="s">
        <v>239</v>
      </c>
      <c r="AU102" s="193" t="s">
        <v>88</v>
      </c>
      <c r="AY102" s="20" t="s">
        <v>237</v>
      </c>
      <c r="BE102" s="194">
        <f t="shared" ref="BE102:BE108" si="4">IF(N102="základní",J102,0)</f>
        <v>0</v>
      </c>
      <c r="BF102" s="194">
        <f t="shared" ref="BF102:BF108" si="5">IF(N102="snížená",J102,0)</f>
        <v>0</v>
      </c>
      <c r="BG102" s="194">
        <f t="shared" ref="BG102:BG108" si="6">IF(N102="zákl. přenesená",J102,0)</f>
        <v>0</v>
      </c>
      <c r="BH102" s="194">
        <f t="shared" ref="BH102:BH108" si="7">IF(N102="sníž. přenesená",J102,0)</f>
        <v>0</v>
      </c>
      <c r="BI102" s="194">
        <f t="shared" ref="BI102:BI108" si="8">IF(N102="nulová",J102,0)</f>
        <v>0</v>
      </c>
      <c r="BJ102" s="20" t="s">
        <v>88</v>
      </c>
      <c r="BK102" s="194">
        <f t="shared" ref="BK102:BK108" si="9">ROUND(I102*H102,2)</f>
        <v>0</v>
      </c>
      <c r="BL102" s="20" t="s">
        <v>366</v>
      </c>
      <c r="BM102" s="193" t="s">
        <v>88</v>
      </c>
    </row>
    <row r="103" spans="1:65" s="2" customFormat="1" ht="16.5" customHeight="1">
      <c r="A103" s="37"/>
      <c r="B103" s="38"/>
      <c r="C103" s="182" t="s">
        <v>88</v>
      </c>
      <c r="D103" s="182" t="s">
        <v>239</v>
      </c>
      <c r="E103" s="183" t="s">
        <v>2008</v>
      </c>
      <c r="F103" s="184" t="s">
        <v>4791</v>
      </c>
      <c r="G103" s="185" t="s">
        <v>154</v>
      </c>
      <c r="H103" s="186">
        <v>3.5</v>
      </c>
      <c r="I103" s="187"/>
      <c r="J103" s="188">
        <f t="shared" si="0"/>
        <v>0</v>
      </c>
      <c r="K103" s="184" t="s">
        <v>19</v>
      </c>
      <c r="L103" s="42"/>
      <c r="M103" s="189" t="s">
        <v>19</v>
      </c>
      <c r="N103" s="190" t="s">
        <v>48</v>
      </c>
      <c r="O103" s="67"/>
      <c r="P103" s="191">
        <f t="shared" si="1"/>
        <v>0</v>
      </c>
      <c r="Q103" s="191">
        <v>0</v>
      </c>
      <c r="R103" s="191">
        <f t="shared" si="2"/>
        <v>0</v>
      </c>
      <c r="S103" s="191">
        <v>0</v>
      </c>
      <c r="T103" s="192">
        <f t="shared" si="3"/>
        <v>0</v>
      </c>
      <c r="U103" s="37"/>
      <c r="V103" s="37"/>
      <c r="W103" s="37"/>
      <c r="X103" s="37"/>
      <c r="Y103" s="37"/>
      <c r="Z103" s="37"/>
      <c r="AA103" s="37"/>
      <c r="AB103" s="37"/>
      <c r="AC103" s="37"/>
      <c r="AD103" s="37"/>
      <c r="AE103" s="37"/>
      <c r="AR103" s="193" t="s">
        <v>366</v>
      </c>
      <c r="AT103" s="193" t="s">
        <v>239</v>
      </c>
      <c r="AU103" s="193" t="s">
        <v>88</v>
      </c>
      <c r="AY103" s="20" t="s">
        <v>237</v>
      </c>
      <c r="BE103" s="194">
        <f t="shared" si="4"/>
        <v>0</v>
      </c>
      <c r="BF103" s="194">
        <f t="shared" si="5"/>
        <v>0</v>
      </c>
      <c r="BG103" s="194">
        <f t="shared" si="6"/>
        <v>0</v>
      </c>
      <c r="BH103" s="194">
        <f t="shared" si="7"/>
        <v>0</v>
      </c>
      <c r="BI103" s="194">
        <f t="shared" si="8"/>
        <v>0</v>
      </c>
      <c r="BJ103" s="20" t="s">
        <v>88</v>
      </c>
      <c r="BK103" s="194">
        <f t="shared" si="9"/>
        <v>0</v>
      </c>
      <c r="BL103" s="20" t="s">
        <v>366</v>
      </c>
      <c r="BM103" s="193" t="s">
        <v>243</v>
      </c>
    </row>
    <row r="104" spans="1:65" s="2" customFormat="1" ht="16.5" customHeight="1">
      <c r="A104" s="37"/>
      <c r="B104" s="38"/>
      <c r="C104" s="182" t="s">
        <v>92</v>
      </c>
      <c r="D104" s="182" t="s">
        <v>239</v>
      </c>
      <c r="E104" s="183" t="s">
        <v>2011</v>
      </c>
      <c r="F104" s="184" t="s">
        <v>4792</v>
      </c>
      <c r="G104" s="185" t="s">
        <v>154</v>
      </c>
      <c r="H104" s="186">
        <v>3.5</v>
      </c>
      <c r="I104" s="187"/>
      <c r="J104" s="188">
        <f t="shared" si="0"/>
        <v>0</v>
      </c>
      <c r="K104" s="184" t="s">
        <v>19</v>
      </c>
      <c r="L104" s="42"/>
      <c r="M104" s="189" t="s">
        <v>19</v>
      </c>
      <c r="N104" s="190" t="s">
        <v>48</v>
      </c>
      <c r="O104" s="67"/>
      <c r="P104" s="191">
        <f t="shared" si="1"/>
        <v>0</v>
      </c>
      <c r="Q104" s="191">
        <v>0</v>
      </c>
      <c r="R104" s="191">
        <f t="shared" si="2"/>
        <v>0</v>
      </c>
      <c r="S104" s="191">
        <v>0</v>
      </c>
      <c r="T104" s="192">
        <f t="shared" si="3"/>
        <v>0</v>
      </c>
      <c r="U104" s="37"/>
      <c r="V104" s="37"/>
      <c r="W104" s="37"/>
      <c r="X104" s="37"/>
      <c r="Y104" s="37"/>
      <c r="Z104" s="37"/>
      <c r="AA104" s="37"/>
      <c r="AB104" s="37"/>
      <c r="AC104" s="37"/>
      <c r="AD104" s="37"/>
      <c r="AE104" s="37"/>
      <c r="AR104" s="193" t="s">
        <v>366</v>
      </c>
      <c r="AT104" s="193" t="s">
        <v>239</v>
      </c>
      <c r="AU104" s="193" t="s">
        <v>88</v>
      </c>
      <c r="AY104" s="20" t="s">
        <v>237</v>
      </c>
      <c r="BE104" s="194">
        <f t="shared" si="4"/>
        <v>0</v>
      </c>
      <c r="BF104" s="194">
        <f t="shared" si="5"/>
        <v>0</v>
      </c>
      <c r="BG104" s="194">
        <f t="shared" si="6"/>
        <v>0</v>
      </c>
      <c r="BH104" s="194">
        <f t="shared" si="7"/>
        <v>0</v>
      </c>
      <c r="BI104" s="194">
        <f t="shared" si="8"/>
        <v>0</v>
      </c>
      <c r="BJ104" s="20" t="s">
        <v>88</v>
      </c>
      <c r="BK104" s="194">
        <f t="shared" si="9"/>
        <v>0</v>
      </c>
      <c r="BL104" s="20" t="s">
        <v>366</v>
      </c>
      <c r="BM104" s="193" t="s">
        <v>295</v>
      </c>
    </row>
    <row r="105" spans="1:65" s="2" customFormat="1" ht="21.75" customHeight="1">
      <c r="A105" s="37"/>
      <c r="B105" s="38"/>
      <c r="C105" s="182" t="s">
        <v>243</v>
      </c>
      <c r="D105" s="182" t="s">
        <v>239</v>
      </c>
      <c r="E105" s="183" t="s">
        <v>2014</v>
      </c>
      <c r="F105" s="184" t="s">
        <v>1996</v>
      </c>
      <c r="G105" s="185" t="s">
        <v>154</v>
      </c>
      <c r="H105" s="186">
        <v>3.5</v>
      </c>
      <c r="I105" s="187"/>
      <c r="J105" s="188">
        <f t="shared" si="0"/>
        <v>0</v>
      </c>
      <c r="K105" s="184" t="s">
        <v>19</v>
      </c>
      <c r="L105" s="42"/>
      <c r="M105" s="189" t="s">
        <v>19</v>
      </c>
      <c r="N105" s="190" t="s">
        <v>48</v>
      </c>
      <c r="O105" s="67"/>
      <c r="P105" s="191">
        <f t="shared" si="1"/>
        <v>0</v>
      </c>
      <c r="Q105" s="191">
        <v>0</v>
      </c>
      <c r="R105" s="191">
        <f t="shared" si="2"/>
        <v>0</v>
      </c>
      <c r="S105" s="191">
        <v>0</v>
      </c>
      <c r="T105" s="192">
        <f t="shared" si="3"/>
        <v>0</v>
      </c>
      <c r="U105" s="37"/>
      <c r="V105" s="37"/>
      <c r="W105" s="37"/>
      <c r="X105" s="37"/>
      <c r="Y105" s="37"/>
      <c r="Z105" s="37"/>
      <c r="AA105" s="37"/>
      <c r="AB105" s="37"/>
      <c r="AC105" s="37"/>
      <c r="AD105" s="37"/>
      <c r="AE105" s="37"/>
      <c r="AR105" s="193" t="s">
        <v>366</v>
      </c>
      <c r="AT105" s="193" t="s">
        <v>239</v>
      </c>
      <c r="AU105" s="193" t="s">
        <v>88</v>
      </c>
      <c r="AY105" s="20" t="s">
        <v>237</v>
      </c>
      <c r="BE105" s="194">
        <f t="shared" si="4"/>
        <v>0</v>
      </c>
      <c r="BF105" s="194">
        <f t="shared" si="5"/>
        <v>0</v>
      </c>
      <c r="BG105" s="194">
        <f t="shared" si="6"/>
        <v>0</v>
      </c>
      <c r="BH105" s="194">
        <f t="shared" si="7"/>
        <v>0</v>
      </c>
      <c r="BI105" s="194">
        <f t="shared" si="8"/>
        <v>0</v>
      </c>
      <c r="BJ105" s="20" t="s">
        <v>88</v>
      </c>
      <c r="BK105" s="194">
        <f t="shared" si="9"/>
        <v>0</v>
      </c>
      <c r="BL105" s="20" t="s">
        <v>366</v>
      </c>
      <c r="BM105" s="193" t="s">
        <v>299</v>
      </c>
    </row>
    <row r="106" spans="1:65" s="2" customFormat="1" ht="16.5" customHeight="1">
      <c r="A106" s="37"/>
      <c r="B106" s="38"/>
      <c r="C106" s="182" t="s">
        <v>287</v>
      </c>
      <c r="D106" s="182" t="s">
        <v>239</v>
      </c>
      <c r="E106" s="183" t="s">
        <v>2017</v>
      </c>
      <c r="F106" s="184" t="s">
        <v>1998</v>
      </c>
      <c r="G106" s="185" t="s">
        <v>1999</v>
      </c>
      <c r="H106" s="186">
        <v>1</v>
      </c>
      <c r="I106" s="187"/>
      <c r="J106" s="188">
        <f t="shared" si="0"/>
        <v>0</v>
      </c>
      <c r="K106" s="184" t="s">
        <v>19</v>
      </c>
      <c r="L106" s="42"/>
      <c r="M106" s="189" t="s">
        <v>19</v>
      </c>
      <c r="N106" s="190" t="s">
        <v>48</v>
      </c>
      <c r="O106" s="67"/>
      <c r="P106" s="191">
        <f t="shared" si="1"/>
        <v>0</v>
      </c>
      <c r="Q106" s="191">
        <v>0</v>
      </c>
      <c r="R106" s="191">
        <f t="shared" si="2"/>
        <v>0</v>
      </c>
      <c r="S106" s="191">
        <v>0</v>
      </c>
      <c r="T106" s="192">
        <f t="shared" si="3"/>
        <v>0</v>
      </c>
      <c r="U106" s="37"/>
      <c r="V106" s="37"/>
      <c r="W106" s="37"/>
      <c r="X106" s="37"/>
      <c r="Y106" s="37"/>
      <c r="Z106" s="37"/>
      <c r="AA106" s="37"/>
      <c r="AB106" s="37"/>
      <c r="AC106" s="37"/>
      <c r="AD106" s="37"/>
      <c r="AE106" s="37"/>
      <c r="AR106" s="193" t="s">
        <v>366</v>
      </c>
      <c r="AT106" s="193" t="s">
        <v>239</v>
      </c>
      <c r="AU106" s="193" t="s">
        <v>88</v>
      </c>
      <c r="AY106" s="20" t="s">
        <v>237</v>
      </c>
      <c r="BE106" s="194">
        <f t="shared" si="4"/>
        <v>0</v>
      </c>
      <c r="BF106" s="194">
        <f t="shared" si="5"/>
        <v>0</v>
      </c>
      <c r="BG106" s="194">
        <f t="shared" si="6"/>
        <v>0</v>
      </c>
      <c r="BH106" s="194">
        <f t="shared" si="7"/>
        <v>0</v>
      </c>
      <c r="BI106" s="194">
        <f t="shared" si="8"/>
        <v>0</v>
      </c>
      <c r="BJ106" s="20" t="s">
        <v>88</v>
      </c>
      <c r="BK106" s="194">
        <f t="shared" si="9"/>
        <v>0</v>
      </c>
      <c r="BL106" s="20" t="s">
        <v>366</v>
      </c>
      <c r="BM106" s="193" t="s">
        <v>326</v>
      </c>
    </row>
    <row r="107" spans="1:65" s="2" customFormat="1" ht="16.5" customHeight="1">
      <c r="A107" s="37"/>
      <c r="B107" s="38"/>
      <c r="C107" s="182" t="s">
        <v>295</v>
      </c>
      <c r="D107" s="182" t="s">
        <v>239</v>
      </c>
      <c r="E107" s="183" t="s">
        <v>2020</v>
      </c>
      <c r="F107" s="184" t="s">
        <v>2001</v>
      </c>
      <c r="G107" s="185" t="s">
        <v>519</v>
      </c>
      <c r="H107" s="186">
        <v>1.04</v>
      </c>
      <c r="I107" s="187"/>
      <c r="J107" s="188">
        <f t="shared" si="0"/>
        <v>0</v>
      </c>
      <c r="K107" s="184" t="s">
        <v>19</v>
      </c>
      <c r="L107" s="42"/>
      <c r="M107" s="189" t="s">
        <v>19</v>
      </c>
      <c r="N107" s="190" t="s">
        <v>48</v>
      </c>
      <c r="O107" s="67"/>
      <c r="P107" s="191">
        <f t="shared" si="1"/>
        <v>0</v>
      </c>
      <c r="Q107" s="191">
        <v>0</v>
      </c>
      <c r="R107" s="191">
        <f t="shared" si="2"/>
        <v>0</v>
      </c>
      <c r="S107" s="191">
        <v>0</v>
      </c>
      <c r="T107" s="192">
        <f t="shared" si="3"/>
        <v>0</v>
      </c>
      <c r="U107" s="37"/>
      <c r="V107" s="37"/>
      <c r="W107" s="37"/>
      <c r="X107" s="37"/>
      <c r="Y107" s="37"/>
      <c r="Z107" s="37"/>
      <c r="AA107" s="37"/>
      <c r="AB107" s="37"/>
      <c r="AC107" s="37"/>
      <c r="AD107" s="37"/>
      <c r="AE107" s="37"/>
      <c r="AR107" s="193" t="s">
        <v>366</v>
      </c>
      <c r="AT107" s="193" t="s">
        <v>239</v>
      </c>
      <c r="AU107" s="193" t="s">
        <v>88</v>
      </c>
      <c r="AY107" s="20" t="s">
        <v>237</v>
      </c>
      <c r="BE107" s="194">
        <f t="shared" si="4"/>
        <v>0</v>
      </c>
      <c r="BF107" s="194">
        <f t="shared" si="5"/>
        <v>0</v>
      </c>
      <c r="BG107" s="194">
        <f t="shared" si="6"/>
        <v>0</v>
      </c>
      <c r="BH107" s="194">
        <f t="shared" si="7"/>
        <v>0</v>
      </c>
      <c r="BI107" s="194">
        <f t="shared" si="8"/>
        <v>0</v>
      </c>
      <c r="BJ107" s="20" t="s">
        <v>88</v>
      </c>
      <c r="BK107" s="194">
        <f t="shared" si="9"/>
        <v>0</v>
      </c>
      <c r="BL107" s="20" t="s">
        <v>366</v>
      </c>
      <c r="BM107" s="193" t="s">
        <v>8</v>
      </c>
    </row>
    <row r="108" spans="1:65" s="2" customFormat="1" ht="24.15" customHeight="1">
      <c r="A108" s="37"/>
      <c r="B108" s="38"/>
      <c r="C108" s="182" t="s">
        <v>301</v>
      </c>
      <c r="D108" s="182" t="s">
        <v>239</v>
      </c>
      <c r="E108" s="183" t="s">
        <v>2023</v>
      </c>
      <c r="F108" s="184" t="s">
        <v>2003</v>
      </c>
      <c r="G108" s="185" t="s">
        <v>519</v>
      </c>
      <c r="H108" s="186">
        <v>1.04</v>
      </c>
      <c r="I108" s="187"/>
      <c r="J108" s="188">
        <f t="shared" si="0"/>
        <v>0</v>
      </c>
      <c r="K108" s="184" t="s">
        <v>19</v>
      </c>
      <c r="L108" s="42"/>
      <c r="M108" s="189" t="s">
        <v>19</v>
      </c>
      <c r="N108" s="190" t="s">
        <v>48</v>
      </c>
      <c r="O108" s="67"/>
      <c r="P108" s="191">
        <f t="shared" si="1"/>
        <v>0</v>
      </c>
      <c r="Q108" s="191">
        <v>0</v>
      </c>
      <c r="R108" s="191">
        <f t="shared" si="2"/>
        <v>0</v>
      </c>
      <c r="S108" s="191">
        <v>0</v>
      </c>
      <c r="T108" s="192">
        <f t="shared" si="3"/>
        <v>0</v>
      </c>
      <c r="U108" s="37"/>
      <c r="V108" s="37"/>
      <c r="W108" s="37"/>
      <c r="X108" s="37"/>
      <c r="Y108" s="37"/>
      <c r="Z108" s="37"/>
      <c r="AA108" s="37"/>
      <c r="AB108" s="37"/>
      <c r="AC108" s="37"/>
      <c r="AD108" s="37"/>
      <c r="AE108" s="37"/>
      <c r="AR108" s="193" t="s">
        <v>366</v>
      </c>
      <c r="AT108" s="193" t="s">
        <v>239</v>
      </c>
      <c r="AU108" s="193" t="s">
        <v>88</v>
      </c>
      <c r="AY108" s="20" t="s">
        <v>237</v>
      </c>
      <c r="BE108" s="194">
        <f t="shared" si="4"/>
        <v>0</v>
      </c>
      <c r="BF108" s="194">
        <f t="shared" si="5"/>
        <v>0</v>
      </c>
      <c r="BG108" s="194">
        <f t="shared" si="6"/>
        <v>0</v>
      </c>
      <c r="BH108" s="194">
        <f t="shared" si="7"/>
        <v>0</v>
      </c>
      <c r="BI108" s="194">
        <f t="shared" si="8"/>
        <v>0</v>
      </c>
      <c r="BJ108" s="20" t="s">
        <v>88</v>
      </c>
      <c r="BK108" s="194">
        <f t="shared" si="9"/>
        <v>0</v>
      </c>
      <c r="BL108" s="20" t="s">
        <v>366</v>
      </c>
      <c r="BM108" s="193" t="s">
        <v>354</v>
      </c>
    </row>
    <row r="109" spans="1:65" s="12" customFormat="1" ht="22.8" customHeight="1">
      <c r="B109" s="166"/>
      <c r="C109" s="167"/>
      <c r="D109" s="168" t="s">
        <v>75</v>
      </c>
      <c r="E109" s="180" t="s">
        <v>2047</v>
      </c>
      <c r="F109" s="180" t="s">
        <v>2005</v>
      </c>
      <c r="G109" s="167"/>
      <c r="H109" s="167"/>
      <c r="I109" s="170"/>
      <c r="J109" s="181">
        <f>BK109</f>
        <v>0</v>
      </c>
      <c r="K109" s="167"/>
      <c r="L109" s="172"/>
      <c r="M109" s="173"/>
      <c r="N109" s="174"/>
      <c r="O109" s="174"/>
      <c r="P109" s="175">
        <f>SUM(P110:P128)</f>
        <v>0</v>
      </c>
      <c r="Q109" s="174"/>
      <c r="R109" s="175">
        <f>SUM(R110:R128)</f>
        <v>0</v>
      </c>
      <c r="S109" s="174"/>
      <c r="T109" s="176">
        <f>SUM(T110:T128)</f>
        <v>0</v>
      </c>
      <c r="AR109" s="177" t="s">
        <v>88</v>
      </c>
      <c r="AT109" s="178" t="s">
        <v>75</v>
      </c>
      <c r="AU109" s="178" t="s">
        <v>83</v>
      </c>
      <c r="AY109" s="177" t="s">
        <v>237</v>
      </c>
      <c r="BK109" s="179">
        <f>SUM(BK110:BK128)</f>
        <v>0</v>
      </c>
    </row>
    <row r="110" spans="1:65" s="2" customFormat="1" ht="24.15" customHeight="1">
      <c r="A110" s="37"/>
      <c r="B110" s="38"/>
      <c r="C110" s="182" t="s">
        <v>299</v>
      </c>
      <c r="D110" s="182" t="s">
        <v>239</v>
      </c>
      <c r="E110" s="183" t="s">
        <v>2049</v>
      </c>
      <c r="F110" s="184" t="s">
        <v>4793</v>
      </c>
      <c r="G110" s="185" t="s">
        <v>1591</v>
      </c>
      <c r="H110" s="186">
        <v>1</v>
      </c>
      <c r="I110" s="187"/>
      <c r="J110" s="188">
        <f t="shared" ref="J110:J128" si="10">ROUND(I110*H110,2)</f>
        <v>0</v>
      </c>
      <c r="K110" s="184" t="s">
        <v>19</v>
      </c>
      <c r="L110" s="42"/>
      <c r="M110" s="189" t="s">
        <v>19</v>
      </c>
      <c r="N110" s="190" t="s">
        <v>48</v>
      </c>
      <c r="O110" s="67"/>
      <c r="P110" s="191">
        <f t="shared" ref="P110:P128" si="11">O110*H110</f>
        <v>0</v>
      </c>
      <c r="Q110" s="191">
        <v>0</v>
      </c>
      <c r="R110" s="191">
        <f t="shared" ref="R110:R128" si="12">Q110*H110</f>
        <v>0</v>
      </c>
      <c r="S110" s="191">
        <v>0</v>
      </c>
      <c r="T110" s="192">
        <f t="shared" ref="T110:T128" si="13">S110*H110</f>
        <v>0</v>
      </c>
      <c r="U110" s="37"/>
      <c r="V110" s="37"/>
      <c r="W110" s="37"/>
      <c r="X110" s="37"/>
      <c r="Y110" s="37"/>
      <c r="Z110" s="37"/>
      <c r="AA110" s="37"/>
      <c r="AB110" s="37"/>
      <c r="AC110" s="37"/>
      <c r="AD110" s="37"/>
      <c r="AE110" s="37"/>
      <c r="AR110" s="193" t="s">
        <v>366</v>
      </c>
      <c r="AT110" s="193" t="s">
        <v>239</v>
      </c>
      <c r="AU110" s="193" t="s">
        <v>88</v>
      </c>
      <c r="AY110" s="20" t="s">
        <v>237</v>
      </c>
      <c r="BE110" s="194">
        <f t="shared" ref="BE110:BE128" si="14">IF(N110="základní",J110,0)</f>
        <v>0</v>
      </c>
      <c r="BF110" s="194">
        <f t="shared" ref="BF110:BF128" si="15">IF(N110="snížená",J110,0)</f>
        <v>0</v>
      </c>
      <c r="BG110" s="194">
        <f t="shared" ref="BG110:BG128" si="16">IF(N110="zákl. přenesená",J110,0)</f>
        <v>0</v>
      </c>
      <c r="BH110" s="194">
        <f t="shared" ref="BH110:BH128" si="17">IF(N110="sníž. přenesená",J110,0)</f>
        <v>0</v>
      </c>
      <c r="BI110" s="194">
        <f t="shared" ref="BI110:BI128" si="18">IF(N110="nulová",J110,0)</f>
        <v>0</v>
      </c>
      <c r="BJ110" s="20" t="s">
        <v>88</v>
      </c>
      <c r="BK110" s="194">
        <f t="shared" ref="BK110:BK128" si="19">ROUND(I110*H110,2)</f>
        <v>0</v>
      </c>
      <c r="BL110" s="20" t="s">
        <v>366</v>
      </c>
      <c r="BM110" s="193" t="s">
        <v>389</v>
      </c>
    </row>
    <row r="111" spans="1:65" s="2" customFormat="1" ht="16.5" customHeight="1">
      <c r="A111" s="37"/>
      <c r="B111" s="38"/>
      <c r="C111" s="244" t="s">
        <v>319</v>
      </c>
      <c r="D111" s="244" t="s">
        <v>296</v>
      </c>
      <c r="E111" s="245" t="s">
        <v>2051</v>
      </c>
      <c r="F111" s="246" t="s">
        <v>4794</v>
      </c>
      <c r="G111" s="247" t="s">
        <v>154</v>
      </c>
      <c r="H111" s="248">
        <v>12</v>
      </c>
      <c r="I111" s="249"/>
      <c r="J111" s="250">
        <f t="shared" si="10"/>
        <v>0</v>
      </c>
      <c r="K111" s="246" t="s">
        <v>19</v>
      </c>
      <c r="L111" s="251"/>
      <c r="M111" s="252" t="s">
        <v>19</v>
      </c>
      <c r="N111" s="253" t="s">
        <v>48</v>
      </c>
      <c r="O111" s="67"/>
      <c r="P111" s="191">
        <f t="shared" si="11"/>
        <v>0</v>
      </c>
      <c r="Q111" s="191">
        <v>0</v>
      </c>
      <c r="R111" s="191">
        <f t="shared" si="12"/>
        <v>0</v>
      </c>
      <c r="S111" s="191">
        <v>0</v>
      </c>
      <c r="T111" s="192">
        <f t="shared" si="13"/>
        <v>0</v>
      </c>
      <c r="U111" s="37"/>
      <c r="V111" s="37"/>
      <c r="W111" s="37"/>
      <c r="X111" s="37"/>
      <c r="Y111" s="37"/>
      <c r="Z111" s="37"/>
      <c r="AA111" s="37"/>
      <c r="AB111" s="37"/>
      <c r="AC111" s="37"/>
      <c r="AD111" s="37"/>
      <c r="AE111" s="37"/>
      <c r="AR111" s="193" t="s">
        <v>523</v>
      </c>
      <c r="AT111" s="193" t="s">
        <v>296</v>
      </c>
      <c r="AU111" s="193" t="s">
        <v>88</v>
      </c>
      <c r="AY111" s="20" t="s">
        <v>237</v>
      </c>
      <c r="BE111" s="194">
        <f t="shared" si="14"/>
        <v>0</v>
      </c>
      <c r="BF111" s="194">
        <f t="shared" si="15"/>
        <v>0</v>
      </c>
      <c r="BG111" s="194">
        <f t="shared" si="16"/>
        <v>0</v>
      </c>
      <c r="BH111" s="194">
        <f t="shared" si="17"/>
        <v>0</v>
      </c>
      <c r="BI111" s="194">
        <f t="shared" si="18"/>
        <v>0</v>
      </c>
      <c r="BJ111" s="20" t="s">
        <v>88</v>
      </c>
      <c r="BK111" s="194">
        <f t="shared" si="19"/>
        <v>0</v>
      </c>
      <c r="BL111" s="20" t="s">
        <v>366</v>
      </c>
      <c r="BM111" s="193" t="s">
        <v>400</v>
      </c>
    </row>
    <row r="112" spans="1:65" s="2" customFormat="1" ht="16.5" customHeight="1">
      <c r="A112" s="37"/>
      <c r="B112" s="38"/>
      <c r="C112" s="244" t="s">
        <v>326</v>
      </c>
      <c r="D112" s="244" t="s">
        <v>296</v>
      </c>
      <c r="E112" s="245" t="s">
        <v>2053</v>
      </c>
      <c r="F112" s="246" t="s">
        <v>4795</v>
      </c>
      <c r="G112" s="247" t="s">
        <v>154</v>
      </c>
      <c r="H112" s="248">
        <v>0</v>
      </c>
      <c r="I112" s="249"/>
      <c r="J112" s="250">
        <f t="shared" si="10"/>
        <v>0</v>
      </c>
      <c r="K112" s="246" t="s">
        <v>19</v>
      </c>
      <c r="L112" s="251"/>
      <c r="M112" s="252" t="s">
        <v>19</v>
      </c>
      <c r="N112" s="253" t="s">
        <v>48</v>
      </c>
      <c r="O112" s="67"/>
      <c r="P112" s="191">
        <f t="shared" si="11"/>
        <v>0</v>
      </c>
      <c r="Q112" s="191">
        <v>0</v>
      </c>
      <c r="R112" s="191">
        <f t="shared" si="12"/>
        <v>0</v>
      </c>
      <c r="S112" s="191">
        <v>0</v>
      </c>
      <c r="T112" s="192">
        <f t="shared" si="13"/>
        <v>0</v>
      </c>
      <c r="U112" s="37"/>
      <c r="V112" s="37"/>
      <c r="W112" s="37"/>
      <c r="X112" s="37"/>
      <c r="Y112" s="37"/>
      <c r="Z112" s="37"/>
      <c r="AA112" s="37"/>
      <c r="AB112" s="37"/>
      <c r="AC112" s="37"/>
      <c r="AD112" s="37"/>
      <c r="AE112" s="37"/>
      <c r="AR112" s="193" t="s">
        <v>523</v>
      </c>
      <c r="AT112" s="193" t="s">
        <v>296</v>
      </c>
      <c r="AU112" s="193" t="s">
        <v>88</v>
      </c>
      <c r="AY112" s="20" t="s">
        <v>237</v>
      </c>
      <c r="BE112" s="194">
        <f t="shared" si="14"/>
        <v>0</v>
      </c>
      <c r="BF112" s="194">
        <f t="shared" si="15"/>
        <v>0</v>
      </c>
      <c r="BG112" s="194">
        <f t="shared" si="16"/>
        <v>0</v>
      </c>
      <c r="BH112" s="194">
        <f t="shared" si="17"/>
        <v>0</v>
      </c>
      <c r="BI112" s="194">
        <f t="shared" si="18"/>
        <v>0</v>
      </c>
      <c r="BJ112" s="20" t="s">
        <v>88</v>
      </c>
      <c r="BK112" s="194">
        <f t="shared" si="19"/>
        <v>0</v>
      </c>
      <c r="BL112" s="20" t="s">
        <v>366</v>
      </c>
      <c r="BM112" s="193" t="s">
        <v>427</v>
      </c>
    </row>
    <row r="113" spans="1:65" s="2" customFormat="1" ht="16.5" customHeight="1">
      <c r="A113" s="37"/>
      <c r="B113" s="38"/>
      <c r="C113" s="244" t="s">
        <v>330</v>
      </c>
      <c r="D113" s="244" t="s">
        <v>296</v>
      </c>
      <c r="E113" s="245" t="s">
        <v>2054</v>
      </c>
      <c r="F113" s="246" t="s">
        <v>4796</v>
      </c>
      <c r="G113" s="247" t="s">
        <v>154</v>
      </c>
      <c r="H113" s="248">
        <v>0</v>
      </c>
      <c r="I113" s="249"/>
      <c r="J113" s="250">
        <f t="shared" si="10"/>
        <v>0</v>
      </c>
      <c r="K113" s="246" t="s">
        <v>19</v>
      </c>
      <c r="L113" s="251"/>
      <c r="M113" s="252" t="s">
        <v>19</v>
      </c>
      <c r="N113" s="253" t="s">
        <v>48</v>
      </c>
      <c r="O113" s="67"/>
      <c r="P113" s="191">
        <f t="shared" si="11"/>
        <v>0</v>
      </c>
      <c r="Q113" s="191">
        <v>0</v>
      </c>
      <c r="R113" s="191">
        <f t="shared" si="12"/>
        <v>0</v>
      </c>
      <c r="S113" s="191">
        <v>0</v>
      </c>
      <c r="T113" s="192">
        <f t="shared" si="13"/>
        <v>0</v>
      </c>
      <c r="U113" s="37"/>
      <c r="V113" s="37"/>
      <c r="W113" s="37"/>
      <c r="X113" s="37"/>
      <c r="Y113" s="37"/>
      <c r="Z113" s="37"/>
      <c r="AA113" s="37"/>
      <c r="AB113" s="37"/>
      <c r="AC113" s="37"/>
      <c r="AD113" s="37"/>
      <c r="AE113" s="37"/>
      <c r="AR113" s="193" t="s">
        <v>523</v>
      </c>
      <c r="AT113" s="193" t="s">
        <v>296</v>
      </c>
      <c r="AU113" s="193" t="s">
        <v>88</v>
      </c>
      <c r="AY113" s="20" t="s">
        <v>237</v>
      </c>
      <c r="BE113" s="194">
        <f t="shared" si="14"/>
        <v>0</v>
      </c>
      <c r="BF113" s="194">
        <f t="shared" si="15"/>
        <v>0</v>
      </c>
      <c r="BG113" s="194">
        <f t="shared" si="16"/>
        <v>0</v>
      </c>
      <c r="BH113" s="194">
        <f t="shared" si="17"/>
        <v>0</v>
      </c>
      <c r="BI113" s="194">
        <f t="shared" si="18"/>
        <v>0</v>
      </c>
      <c r="BJ113" s="20" t="s">
        <v>88</v>
      </c>
      <c r="BK113" s="194">
        <f t="shared" si="19"/>
        <v>0</v>
      </c>
      <c r="BL113" s="20" t="s">
        <v>366</v>
      </c>
      <c r="BM113" s="193" t="s">
        <v>440</v>
      </c>
    </row>
    <row r="114" spans="1:65" s="2" customFormat="1" ht="16.5" customHeight="1">
      <c r="A114" s="37"/>
      <c r="B114" s="38"/>
      <c r="C114" s="244" t="s">
        <v>8</v>
      </c>
      <c r="D114" s="244" t="s">
        <v>296</v>
      </c>
      <c r="E114" s="245" t="s">
        <v>2056</v>
      </c>
      <c r="F114" s="246" t="s">
        <v>4797</v>
      </c>
      <c r="G114" s="247" t="s">
        <v>154</v>
      </c>
      <c r="H114" s="248">
        <v>0</v>
      </c>
      <c r="I114" s="249"/>
      <c r="J114" s="250">
        <f t="shared" si="10"/>
        <v>0</v>
      </c>
      <c r="K114" s="246" t="s">
        <v>19</v>
      </c>
      <c r="L114" s="251"/>
      <c r="M114" s="252" t="s">
        <v>19</v>
      </c>
      <c r="N114" s="253" t="s">
        <v>48</v>
      </c>
      <c r="O114" s="67"/>
      <c r="P114" s="191">
        <f t="shared" si="11"/>
        <v>0</v>
      </c>
      <c r="Q114" s="191">
        <v>0</v>
      </c>
      <c r="R114" s="191">
        <f t="shared" si="12"/>
        <v>0</v>
      </c>
      <c r="S114" s="191">
        <v>0</v>
      </c>
      <c r="T114" s="192">
        <f t="shared" si="13"/>
        <v>0</v>
      </c>
      <c r="U114" s="37"/>
      <c r="V114" s="37"/>
      <c r="W114" s="37"/>
      <c r="X114" s="37"/>
      <c r="Y114" s="37"/>
      <c r="Z114" s="37"/>
      <c r="AA114" s="37"/>
      <c r="AB114" s="37"/>
      <c r="AC114" s="37"/>
      <c r="AD114" s="37"/>
      <c r="AE114" s="37"/>
      <c r="AR114" s="193" t="s">
        <v>523</v>
      </c>
      <c r="AT114" s="193" t="s">
        <v>296</v>
      </c>
      <c r="AU114" s="193" t="s">
        <v>88</v>
      </c>
      <c r="AY114" s="20" t="s">
        <v>237</v>
      </c>
      <c r="BE114" s="194">
        <f t="shared" si="14"/>
        <v>0</v>
      </c>
      <c r="BF114" s="194">
        <f t="shared" si="15"/>
        <v>0</v>
      </c>
      <c r="BG114" s="194">
        <f t="shared" si="16"/>
        <v>0</v>
      </c>
      <c r="BH114" s="194">
        <f t="shared" si="17"/>
        <v>0</v>
      </c>
      <c r="BI114" s="194">
        <f t="shared" si="18"/>
        <v>0</v>
      </c>
      <c r="BJ114" s="20" t="s">
        <v>88</v>
      </c>
      <c r="BK114" s="194">
        <f t="shared" si="19"/>
        <v>0</v>
      </c>
      <c r="BL114" s="20" t="s">
        <v>366</v>
      </c>
      <c r="BM114" s="193" t="s">
        <v>452</v>
      </c>
    </row>
    <row r="115" spans="1:65" s="2" customFormat="1" ht="16.5" customHeight="1">
      <c r="A115" s="37"/>
      <c r="B115" s="38"/>
      <c r="C115" s="244" t="s">
        <v>348</v>
      </c>
      <c r="D115" s="244" t="s">
        <v>296</v>
      </c>
      <c r="E115" s="245" t="s">
        <v>2058</v>
      </c>
      <c r="F115" s="246" t="s">
        <v>4798</v>
      </c>
      <c r="G115" s="247" t="s">
        <v>154</v>
      </c>
      <c r="H115" s="248">
        <v>0</v>
      </c>
      <c r="I115" s="249"/>
      <c r="J115" s="250">
        <f t="shared" si="10"/>
        <v>0</v>
      </c>
      <c r="K115" s="246" t="s">
        <v>19</v>
      </c>
      <c r="L115" s="251"/>
      <c r="M115" s="252" t="s">
        <v>19</v>
      </c>
      <c r="N115" s="253" t="s">
        <v>48</v>
      </c>
      <c r="O115" s="67"/>
      <c r="P115" s="191">
        <f t="shared" si="11"/>
        <v>0</v>
      </c>
      <c r="Q115" s="191">
        <v>0</v>
      </c>
      <c r="R115" s="191">
        <f t="shared" si="12"/>
        <v>0</v>
      </c>
      <c r="S115" s="191">
        <v>0</v>
      </c>
      <c r="T115" s="192">
        <f t="shared" si="13"/>
        <v>0</v>
      </c>
      <c r="U115" s="37"/>
      <c r="V115" s="37"/>
      <c r="W115" s="37"/>
      <c r="X115" s="37"/>
      <c r="Y115" s="37"/>
      <c r="Z115" s="37"/>
      <c r="AA115" s="37"/>
      <c r="AB115" s="37"/>
      <c r="AC115" s="37"/>
      <c r="AD115" s="37"/>
      <c r="AE115" s="37"/>
      <c r="AR115" s="193" t="s">
        <v>523</v>
      </c>
      <c r="AT115" s="193" t="s">
        <v>296</v>
      </c>
      <c r="AU115" s="193" t="s">
        <v>88</v>
      </c>
      <c r="AY115" s="20" t="s">
        <v>237</v>
      </c>
      <c r="BE115" s="194">
        <f t="shared" si="14"/>
        <v>0</v>
      </c>
      <c r="BF115" s="194">
        <f t="shared" si="15"/>
        <v>0</v>
      </c>
      <c r="BG115" s="194">
        <f t="shared" si="16"/>
        <v>0</v>
      </c>
      <c r="BH115" s="194">
        <f t="shared" si="17"/>
        <v>0</v>
      </c>
      <c r="BI115" s="194">
        <f t="shared" si="18"/>
        <v>0</v>
      </c>
      <c r="BJ115" s="20" t="s">
        <v>88</v>
      </c>
      <c r="BK115" s="194">
        <f t="shared" si="19"/>
        <v>0</v>
      </c>
      <c r="BL115" s="20" t="s">
        <v>366</v>
      </c>
      <c r="BM115" s="193" t="s">
        <v>476</v>
      </c>
    </row>
    <row r="116" spans="1:65" s="2" customFormat="1" ht="16.5" customHeight="1">
      <c r="A116" s="37"/>
      <c r="B116" s="38"/>
      <c r="C116" s="182" t="s">
        <v>354</v>
      </c>
      <c r="D116" s="182" t="s">
        <v>239</v>
      </c>
      <c r="E116" s="183" t="s">
        <v>2059</v>
      </c>
      <c r="F116" s="184" t="s">
        <v>4799</v>
      </c>
      <c r="G116" s="185" t="s">
        <v>154</v>
      </c>
      <c r="H116" s="186">
        <v>12</v>
      </c>
      <c r="I116" s="187"/>
      <c r="J116" s="188">
        <f t="shared" si="10"/>
        <v>0</v>
      </c>
      <c r="K116" s="184" t="s">
        <v>19</v>
      </c>
      <c r="L116" s="42"/>
      <c r="M116" s="189" t="s">
        <v>19</v>
      </c>
      <c r="N116" s="190" t="s">
        <v>48</v>
      </c>
      <c r="O116" s="67"/>
      <c r="P116" s="191">
        <f t="shared" si="11"/>
        <v>0</v>
      </c>
      <c r="Q116" s="191">
        <v>0</v>
      </c>
      <c r="R116" s="191">
        <f t="shared" si="12"/>
        <v>0</v>
      </c>
      <c r="S116" s="191">
        <v>0</v>
      </c>
      <c r="T116" s="192">
        <f t="shared" si="13"/>
        <v>0</v>
      </c>
      <c r="U116" s="37"/>
      <c r="V116" s="37"/>
      <c r="W116" s="37"/>
      <c r="X116" s="37"/>
      <c r="Y116" s="37"/>
      <c r="Z116" s="37"/>
      <c r="AA116" s="37"/>
      <c r="AB116" s="37"/>
      <c r="AC116" s="37"/>
      <c r="AD116" s="37"/>
      <c r="AE116" s="37"/>
      <c r="AR116" s="193" t="s">
        <v>366</v>
      </c>
      <c r="AT116" s="193" t="s">
        <v>239</v>
      </c>
      <c r="AU116" s="193" t="s">
        <v>88</v>
      </c>
      <c r="AY116" s="20" t="s">
        <v>237</v>
      </c>
      <c r="BE116" s="194">
        <f t="shared" si="14"/>
        <v>0</v>
      </c>
      <c r="BF116" s="194">
        <f t="shared" si="15"/>
        <v>0</v>
      </c>
      <c r="BG116" s="194">
        <f t="shared" si="16"/>
        <v>0</v>
      </c>
      <c r="BH116" s="194">
        <f t="shared" si="17"/>
        <v>0</v>
      </c>
      <c r="BI116" s="194">
        <f t="shared" si="18"/>
        <v>0</v>
      </c>
      <c r="BJ116" s="20" t="s">
        <v>88</v>
      </c>
      <c r="BK116" s="194">
        <f t="shared" si="19"/>
        <v>0</v>
      </c>
      <c r="BL116" s="20" t="s">
        <v>366</v>
      </c>
      <c r="BM116" s="193" t="s">
        <v>508</v>
      </c>
    </row>
    <row r="117" spans="1:65" s="2" customFormat="1" ht="16.5" customHeight="1">
      <c r="A117" s="37"/>
      <c r="B117" s="38"/>
      <c r="C117" s="182" t="s">
        <v>361</v>
      </c>
      <c r="D117" s="182" t="s">
        <v>239</v>
      </c>
      <c r="E117" s="183" t="s">
        <v>2060</v>
      </c>
      <c r="F117" s="184" t="s">
        <v>4800</v>
      </c>
      <c r="G117" s="185" t="s">
        <v>154</v>
      </c>
      <c r="H117" s="186">
        <v>0</v>
      </c>
      <c r="I117" s="187"/>
      <c r="J117" s="188">
        <f t="shared" si="10"/>
        <v>0</v>
      </c>
      <c r="K117" s="184" t="s">
        <v>19</v>
      </c>
      <c r="L117" s="42"/>
      <c r="M117" s="189" t="s">
        <v>19</v>
      </c>
      <c r="N117" s="190" t="s">
        <v>48</v>
      </c>
      <c r="O117" s="67"/>
      <c r="P117" s="191">
        <f t="shared" si="11"/>
        <v>0</v>
      </c>
      <c r="Q117" s="191">
        <v>0</v>
      </c>
      <c r="R117" s="191">
        <f t="shared" si="12"/>
        <v>0</v>
      </c>
      <c r="S117" s="191">
        <v>0</v>
      </c>
      <c r="T117" s="192">
        <f t="shared" si="13"/>
        <v>0</v>
      </c>
      <c r="U117" s="37"/>
      <c r="V117" s="37"/>
      <c r="W117" s="37"/>
      <c r="X117" s="37"/>
      <c r="Y117" s="37"/>
      <c r="Z117" s="37"/>
      <c r="AA117" s="37"/>
      <c r="AB117" s="37"/>
      <c r="AC117" s="37"/>
      <c r="AD117" s="37"/>
      <c r="AE117" s="37"/>
      <c r="AR117" s="193" t="s">
        <v>366</v>
      </c>
      <c r="AT117" s="193" t="s">
        <v>239</v>
      </c>
      <c r="AU117" s="193" t="s">
        <v>88</v>
      </c>
      <c r="AY117" s="20" t="s">
        <v>237</v>
      </c>
      <c r="BE117" s="194">
        <f t="shared" si="14"/>
        <v>0</v>
      </c>
      <c r="BF117" s="194">
        <f t="shared" si="15"/>
        <v>0</v>
      </c>
      <c r="BG117" s="194">
        <f t="shared" si="16"/>
        <v>0</v>
      </c>
      <c r="BH117" s="194">
        <f t="shared" si="17"/>
        <v>0</v>
      </c>
      <c r="BI117" s="194">
        <f t="shared" si="18"/>
        <v>0</v>
      </c>
      <c r="BJ117" s="20" t="s">
        <v>88</v>
      </c>
      <c r="BK117" s="194">
        <f t="shared" si="19"/>
        <v>0</v>
      </c>
      <c r="BL117" s="20" t="s">
        <v>366</v>
      </c>
      <c r="BM117" s="193" t="s">
        <v>523</v>
      </c>
    </row>
    <row r="118" spans="1:65" s="2" customFormat="1" ht="16.5" customHeight="1">
      <c r="A118" s="37"/>
      <c r="B118" s="38"/>
      <c r="C118" s="182" t="s">
        <v>366</v>
      </c>
      <c r="D118" s="182" t="s">
        <v>239</v>
      </c>
      <c r="E118" s="183" t="s">
        <v>2061</v>
      </c>
      <c r="F118" s="184" t="s">
        <v>4801</v>
      </c>
      <c r="G118" s="185" t="s">
        <v>154</v>
      </c>
      <c r="H118" s="186">
        <v>0</v>
      </c>
      <c r="I118" s="187"/>
      <c r="J118" s="188">
        <f t="shared" si="10"/>
        <v>0</v>
      </c>
      <c r="K118" s="184" t="s">
        <v>19</v>
      </c>
      <c r="L118" s="42"/>
      <c r="M118" s="189" t="s">
        <v>19</v>
      </c>
      <c r="N118" s="190" t="s">
        <v>48</v>
      </c>
      <c r="O118" s="67"/>
      <c r="P118" s="191">
        <f t="shared" si="11"/>
        <v>0</v>
      </c>
      <c r="Q118" s="191">
        <v>0</v>
      </c>
      <c r="R118" s="191">
        <f t="shared" si="12"/>
        <v>0</v>
      </c>
      <c r="S118" s="191">
        <v>0</v>
      </c>
      <c r="T118" s="192">
        <f t="shared" si="13"/>
        <v>0</v>
      </c>
      <c r="U118" s="37"/>
      <c r="V118" s="37"/>
      <c r="W118" s="37"/>
      <c r="X118" s="37"/>
      <c r="Y118" s="37"/>
      <c r="Z118" s="37"/>
      <c r="AA118" s="37"/>
      <c r="AB118" s="37"/>
      <c r="AC118" s="37"/>
      <c r="AD118" s="37"/>
      <c r="AE118" s="37"/>
      <c r="AR118" s="193" t="s">
        <v>366</v>
      </c>
      <c r="AT118" s="193" t="s">
        <v>239</v>
      </c>
      <c r="AU118" s="193" t="s">
        <v>88</v>
      </c>
      <c r="AY118" s="20" t="s">
        <v>237</v>
      </c>
      <c r="BE118" s="194">
        <f t="shared" si="14"/>
        <v>0</v>
      </c>
      <c r="BF118" s="194">
        <f t="shared" si="15"/>
        <v>0</v>
      </c>
      <c r="BG118" s="194">
        <f t="shared" si="16"/>
        <v>0</v>
      </c>
      <c r="BH118" s="194">
        <f t="shared" si="17"/>
        <v>0</v>
      </c>
      <c r="BI118" s="194">
        <f t="shared" si="18"/>
        <v>0</v>
      </c>
      <c r="BJ118" s="20" t="s">
        <v>88</v>
      </c>
      <c r="BK118" s="194">
        <f t="shared" si="19"/>
        <v>0</v>
      </c>
      <c r="BL118" s="20" t="s">
        <v>366</v>
      </c>
      <c r="BM118" s="193" t="s">
        <v>535</v>
      </c>
    </row>
    <row r="119" spans="1:65" s="2" customFormat="1" ht="16.5" customHeight="1">
      <c r="A119" s="37"/>
      <c r="B119" s="38"/>
      <c r="C119" s="182" t="s">
        <v>371</v>
      </c>
      <c r="D119" s="182" t="s">
        <v>239</v>
      </c>
      <c r="E119" s="183" t="s">
        <v>2062</v>
      </c>
      <c r="F119" s="184" t="s">
        <v>4802</v>
      </c>
      <c r="G119" s="185" t="s">
        <v>154</v>
      </c>
      <c r="H119" s="186">
        <v>0</v>
      </c>
      <c r="I119" s="187"/>
      <c r="J119" s="188">
        <f t="shared" si="10"/>
        <v>0</v>
      </c>
      <c r="K119" s="184" t="s">
        <v>19</v>
      </c>
      <c r="L119" s="42"/>
      <c r="M119" s="189" t="s">
        <v>19</v>
      </c>
      <c r="N119" s="190" t="s">
        <v>48</v>
      </c>
      <c r="O119" s="67"/>
      <c r="P119" s="191">
        <f t="shared" si="11"/>
        <v>0</v>
      </c>
      <c r="Q119" s="191">
        <v>0</v>
      </c>
      <c r="R119" s="191">
        <f t="shared" si="12"/>
        <v>0</v>
      </c>
      <c r="S119" s="191">
        <v>0</v>
      </c>
      <c r="T119" s="192">
        <f t="shared" si="13"/>
        <v>0</v>
      </c>
      <c r="U119" s="37"/>
      <c r="V119" s="37"/>
      <c r="W119" s="37"/>
      <c r="X119" s="37"/>
      <c r="Y119" s="37"/>
      <c r="Z119" s="37"/>
      <c r="AA119" s="37"/>
      <c r="AB119" s="37"/>
      <c r="AC119" s="37"/>
      <c r="AD119" s="37"/>
      <c r="AE119" s="37"/>
      <c r="AR119" s="193" t="s">
        <v>366</v>
      </c>
      <c r="AT119" s="193" t="s">
        <v>239</v>
      </c>
      <c r="AU119" s="193" t="s">
        <v>88</v>
      </c>
      <c r="AY119" s="20" t="s">
        <v>237</v>
      </c>
      <c r="BE119" s="194">
        <f t="shared" si="14"/>
        <v>0</v>
      </c>
      <c r="BF119" s="194">
        <f t="shared" si="15"/>
        <v>0</v>
      </c>
      <c r="BG119" s="194">
        <f t="shared" si="16"/>
        <v>0</v>
      </c>
      <c r="BH119" s="194">
        <f t="shared" si="17"/>
        <v>0</v>
      </c>
      <c r="BI119" s="194">
        <f t="shared" si="18"/>
        <v>0</v>
      </c>
      <c r="BJ119" s="20" t="s">
        <v>88</v>
      </c>
      <c r="BK119" s="194">
        <f t="shared" si="19"/>
        <v>0</v>
      </c>
      <c r="BL119" s="20" t="s">
        <v>366</v>
      </c>
      <c r="BM119" s="193" t="s">
        <v>550</v>
      </c>
    </row>
    <row r="120" spans="1:65" s="2" customFormat="1" ht="16.5" customHeight="1">
      <c r="A120" s="37"/>
      <c r="B120" s="38"/>
      <c r="C120" s="182" t="s">
        <v>389</v>
      </c>
      <c r="D120" s="182" t="s">
        <v>239</v>
      </c>
      <c r="E120" s="183" t="s">
        <v>2064</v>
      </c>
      <c r="F120" s="184" t="s">
        <v>4803</v>
      </c>
      <c r="G120" s="185" t="s">
        <v>154</v>
      </c>
      <c r="H120" s="186">
        <v>0</v>
      </c>
      <c r="I120" s="187"/>
      <c r="J120" s="188">
        <f t="shared" si="10"/>
        <v>0</v>
      </c>
      <c r="K120" s="184" t="s">
        <v>19</v>
      </c>
      <c r="L120" s="42"/>
      <c r="M120" s="189" t="s">
        <v>19</v>
      </c>
      <c r="N120" s="190" t="s">
        <v>48</v>
      </c>
      <c r="O120" s="67"/>
      <c r="P120" s="191">
        <f t="shared" si="11"/>
        <v>0</v>
      </c>
      <c r="Q120" s="191">
        <v>0</v>
      </c>
      <c r="R120" s="191">
        <f t="shared" si="12"/>
        <v>0</v>
      </c>
      <c r="S120" s="191">
        <v>0</v>
      </c>
      <c r="T120" s="192">
        <f t="shared" si="13"/>
        <v>0</v>
      </c>
      <c r="U120" s="37"/>
      <c r="V120" s="37"/>
      <c r="W120" s="37"/>
      <c r="X120" s="37"/>
      <c r="Y120" s="37"/>
      <c r="Z120" s="37"/>
      <c r="AA120" s="37"/>
      <c r="AB120" s="37"/>
      <c r="AC120" s="37"/>
      <c r="AD120" s="37"/>
      <c r="AE120" s="37"/>
      <c r="AR120" s="193" t="s">
        <v>366</v>
      </c>
      <c r="AT120" s="193" t="s">
        <v>239</v>
      </c>
      <c r="AU120" s="193" t="s">
        <v>88</v>
      </c>
      <c r="AY120" s="20" t="s">
        <v>237</v>
      </c>
      <c r="BE120" s="194">
        <f t="shared" si="14"/>
        <v>0</v>
      </c>
      <c r="BF120" s="194">
        <f t="shared" si="15"/>
        <v>0</v>
      </c>
      <c r="BG120" s="194">
        <f t="shared" si="16"/>
        <v>0</v>
      </c>
      <c r="BH120" s="194">
        <f t="shared" si="17"/>
        <v>0</v>
      </c>
      <c r="BI120" s="194">
        <f t="shared" si="18"/>
        <v>0</v>
      </c>
      <c r="BJ120" s="20" t="s">
        <v>88</v>
      </c>
      <c r="BK120" s="194">
        <f t="shared" si="19"/>
        <v>0</v>
      </c>
      <c r="BL120" s="20" t="s">
        <v>366</v>
      </c>
      <c r="BM120" s="193" t="s">
        <v>567</v>
      </c>
    </row>
    <row r="121" spans="1:65" s="2" customFormat="1" ht="21.75" customHeight="1">
      <c r="A121" s="37"/>
      <c r="B121" s="38"/>
      <c r="C121" s="182" t="s">
        <v>394</v>
      </c>
      <c r="D121" s="182" t="s">
        <v>239</v>
      </c>
      <c r="E121" s="183" t="s">
        <v>2065</v>
      </c>
      <c r="F121" s="184" t="s">
        <v>1996</v>
      </c>
      <c r="G121" s="185" t="s">
        <v>154</v>
      </c>
      <c r="H121" s="186">
        <v>12</v>
      </c>
      <c r="I121" s="187"/>
      <c r="J121" s="188">
        <f t="shared" si="10"/>
        <v>0</v>
      </c>
      <c r="K121" s="184" t="s">
        <v>19</v>
      </c>
      <c r="L121" s="42"/>
      <c r="M121" s="189" t="s">
        <v>19</v>
      </c>
      <c r="N121" s="190" t="s">
        <v>48</v>
      </c>
      <c r="O121" s="67"/>
      <c r="P121" s="191">
        <f t="shared" si="11"/>
        <v>0</v>
      </c>
      <c r="Q121" s="191">
        <v>0</v>
      </c>
      <c r="R121" s="191">
        <f t="shared" si="12"/>
        <v>0</v>
      </c>
      <c r="S121" s="191">
        <v>0</v>
      </c>
      <c r="T121" s="192">
        <f t="shared" si="13"/>
        <v>0</v>
      </c>
      <c r="U121" s="37"/>
      <c r="V121" s="37"/>
      <c r="W121" s="37"/>
      <c r="X121" s="37"/>
      <c r="Y121" s="37"/>
      <c r="Z121" s="37"/>
      <c r="AA121" s="37"/>
      <c r="AB121" s="37"/>
      <c r="AC121" s="37"/>
      <c r="AD121" s="37"/>
      <c r="AE121" s="37"/>
      <c r="AR121" s="193" t="s">
        <v>366</v>
      </c>
      <c r="AT121" s="193" t="s">
        <v>239</v>
      </c>
      <c r="AU121" s="193" t="s">
        <v>88</v>
      </c>
      <c r="AY121" s="20" t="s">
        <v>237</v>
      </c>
      <c r="BE121" s="194">
        <f t="shared" si="14"/>
        <v>0</v>
      </c>
      <c r="BF121" s="194">
        <f t="shared" si="15"/>
        <v>0</v>
      </c>
      <c r="BG121" s="194">
        <f t="shared" si="16"/>
        <v>0</v>
      </c>
      <c r="BH121" s="194">
        <f t="shared" si="17"/>
        <v>0</v>
      </c>
      <c r="BI121" s="194">
        <f t="shared" si="18"/>
        <v>0</v>
      </c>
      <c r="BJ121" s="20" t="s">
        <v>88</v>
      </c>
      <c r="BK121" s="194">
        <f t="shared" si="19"/>
        <v>0</v>
      </c>
      <c r="BL121" s="20" t="s">
        <v>366</v>
      </c>
      <c r="BM121" s="193" t="s">
        <v>577</v>
      </c>
    </row>
    <row r="122" spans="1:65" s="2" customFormat="1" ht="16.5" customHeight="1">
      <c r="A122" s="37"/>
      <c r="B122" s="38"/>
      <c r="C122" s="182" t="s">
        <v>400</v>
      </c>
      <c r="D122" s="182" t="s">
        <v>239</v>
      </c>
      <c r="E122" s="183" t="s">
        <v>2067</v>
      </c>
      <c r="F122" s="184" t="s">
        <v>1998</v>
      </c>
      <c r="G122" s="185" t="s">
        <v>1999</v>
      </c>
      <c r="H122" s="186">
        <v>1</v>
      </c>
      <c r="I122" s="187"/>
      <c r="J122" s="188">
        <f t="shared" si="10"/>
        <v>0</v>
      </c>
      <c r="K122" s="184" t="s">
        <v>19</v>
      </c>
      <c r="L122" s="42"/>
      <c r="M122" s="189" t="s">
        <v>19</v>
      </c>
      <c r="N122" s="190" t="s">
        <v>48</v>
      </c>
      <c r="O122" s="67"/>
      <c r="P122" s="191">
        <f t="shared" si="11"/>
        <v>0</v>
      </c>
      <c r="Q122" s="191">
        <v>0</v>
      </c>
      <c r="R122" s="191">
        <f t="shared" si="12"/>
        <v>0</v>
      </c>
      <c r="S122" s="191">
        <v>0</v>
      </c>
      <c r="T122" s="192">
        <f t="shared" si="13"/>
        <v>0</v>
      </c>
      <c r="U122" s="37"/>
      <c r="V122" s="37"/>
      <c r="W122" s="37"/>
      <c r="X122" s="37"/>
      <c r="Y122" s="37"/>
      <c r="Z122" s="37"/>
      <c r="AA122" s="37"/>
      <c r="AB122" s="37"/>
      <c r="AC122" s="37"/>
      <c r="AD122" s="37"/>
      <c r="AE122" s="37"/>
      <c r="AR122" s="193" t="s">
        <v>366</v>
      </c>
      <c r="AT122" s="193" t="s">
        <v>239</v>
      </c>
      <c r="AU122" s="193" t="s">
        <v>88</v>
      </c>
      <c r="AY122" s="20" t="s">
        <v>237</v>
      </c>
      <c r="BE122" s="194">
        <f t="shared" si="14"/>
        <v>0</v>
      </c>
      <c r="BF122" s="194">
        <f t="shared" si="15"/>
        <v>0</v>
      </c>
      <c r="BG122" s="194">
        <f t="shared" si="16"/>
        <v>0</v>
      </c>
      <c r="BH122" s="194">
        <f t="shared" si="17"/>
        <v>0</v>
      </c>
      <c r="BI122" s="194">
        <f t="shared" si="18"/>
        <v>0</v>
      </c>
      <c r="BJ122" s="20" t="s">
        <v>88</v>
      </c>
      <c r="BK122" s="194">
        <f t="shared" si="19"/>
        <v>0</v>
      </c>
      <c r="BL122" s="20" t="s">
        <v>366</v>
      </c>
      <c r="BM122" s="193" t="s">
        <v>588</v>
      </c>
    </row>
    <row r="123" spans="1:65" s="2" customFormat="1" ht="16.5" customHeight="1">
      <c r="A123" s="37"/>
      <c r="B123" s="38"/>
      <c r="C123" s="182" t="s">
        <v>7</v>
      </c>
      <c r="D123" s="182" t="s">
        <v>239</v>
      </c>
      <c r="E123" s="183" t="s">
        <v>2069</v>
      </c>
      <c r="F123" s="184" t="s">
        <v>2036</v>
      </c>
      <c r="G123" s="185" t="s">
        <v>290</v>
      </c>
      <c r="H123" s="186">
        <v>1</v>
      </c>
      <c r="I123" s="187"/>
      <c r="J123" s="188">
        <f t="shared" si="10"/>
        <v>0</v>
      </c>
      <c r="K123" s="184" t="s">
        <v>19</v>
      </c>
      <c r="L123" s="42"/>
      <c r="M123" s="189" t="s">
        <v>19</v>
      </c>
      <c r="N123" s="190" t="s">
        <v>48</v>
      </c>
      <c r="O123" s="67"/>
      <c r="P123" s="191">
        <f t="shared" si="11"/>
        <v>0</v>
      </c>
      <c r="Q123" s="191">
        <v>0</v>
      </c>
      <c r="R123" s="191">
        <f t="shared" si="12"/>
        <v>0</v>
      </c>
      <c r="S123" s="191">
        <v>0</v>
      </c>
      <c r="T123" s="192">
        <f t="shared" si="13"/>
        <v>0</v>
      </c>
      <c r="U123" s="37"/>
      <c r="V123" s="37"/>
      <c r="W123" s="37"/>
      <c r="X123" s="37"/>
      <c r="Y123" s="37"/>
      <c r="Z123" s="37"/>
      <c r="AA123" s="37"/>
      <c r="AB123" s="37"/>
      <c r="AC123" s="37"/>
      <c r="AD123" s="37"/>
      <c r="AE123" s="37"/>
      <c r="AR123" s="193" t="s">
        <v>366</v>
      </c>
      <c r="AT123" s="193" t="s">
        <v>239</v>
      </c>
      <c r="AU123" s="193" t="s">
        <v>88</v>
      </c>
      <c r="AY123" s="20" t="s">
        <v>237</v>
      </c>
      <c r="BE123" s="194">
        <f t="shared" si="14"/>
        <v>0</v>
      </c>
      <c r="BF123" s="194">
        <f t="shared" si="15"/>
        <v>0</v>
      </c>
      <c r="BG123" s="194">
        <f t="shared" si="16"/>
        <v>0</v>
      </c>
      <c r="BH123" s="194">
        <f t="shared" si="17"/>
        <v>0</v>
      </c>
      <c r="BI123" s="194">
        <f t="shared" si="18"/>
        <v>0</v>
      </c>
      <c r="BJ123" s="20" t="s">
        <v>88</v>
      </c>
      <c r="BK123" s="194">
        <f t="shared" si="19"/>
        <v>0</v>
      </c>
      <c r="BL123" s="20" t="s">
        <v>366</v>
      </c>
      <c r="BM123" s="193" t="s">
        <v>603</v>
      </c>
    </row>
    <row r="124" spans="1:65" s="2" customFormat="1" ht="16.5" customHeight="1">
      <c r="A124" s="37"/>
      <c r="B124" s="38"/>
      <c r="C124" s="182" t="s">
        <v>427</v>
      </c>
      <c r="D124" s="182" t="s">
        <v>239</v>
      </c>
      <c r="E124" s="183" t="s">
        <v>4804</v>
      </c>
      <c r="F124" s="184" t="s">
        <v>2038</v>
      </c>
      <c r="G124" s="185" t="s">
        <v>290</v>
      </c>
      <c r="H124" s="186">
        <v>0</v>
      </c>
      <c r="I124" s="187"/>
      <c r="J124" s="188">
        <f t="shared" si="10"/>
        <v>0</v>
      </c>
      <c r="K124" s="184" t="s">
        <v>19</v>
      </c>
      <c r="L124" s="42"/>
      <c r="M124" s="189" t="s">
        <v>19</v>
      </c>
      <c r="N124" s="190" t="s">
        <v>48</v>
      </c>
      <c r="O124" s="67"/>
      <c r="P124" s="191">
        <f t="shared" si="11"/>
        <v>0</v>
      </c>
      <c r="Q124" s="191">
        <v>0</v>
      </c>
      <c r="R124" s="191">
        <f t="shared" si="12"/>
        <v>0</v>
      </c>
      <c r="S124" s="191">
        <v>0</v>
      </c>
      <c r="T124" s="192">
        <f t="shared" si="13"/>
        <v>0</v>
      </c>
      <c r="U124" s="37"/>
      <c r="V124" s="37"/>
      <c r="W124" s="37"/>
      <c r="X124" s="37"/>
      <c r="Y124" s="37"/>
      <c r="Z124" s="37"/>
      <c r="AA124" s="37"/>
      <c r="AB124" s="37"/>
      <c r="AC124" s="37"/>
      <c r="AD124" s="37"/>
      <c r="AE124" s="37"/>
      <c r="AR124" s="193" t="s">
        <v>366</v>
      </c>
      <c r="AT124" s="193" t="s">
        <v>239</v>
      </c>
      <c r="AU124" s="193" t="s">
        <v>88</v>
      </c>
      <c r="AY124" s="20" t="s">
        <v>237</v>
      </c>
      <c r="BE124" s="194">
        <f t="shared" si="14"/>
        <v>0</v>
      </c>
      <c r="BF124" s="194">
        <f t="shared" si="15"/>
        <v>0</v>
      </c>
      <c r="BG124" s="194">
        <f t="shared" si="16"/>
        <v>0</v>
      </c>
      <c r="BH124" s="194">
        <f t="shared" si="17"/>
        <v>0</v>
      </c>
      <c r="BI124" s="194">
        <f t="shared" si="18"/>
        <v>0</v>
      </c>
      <c r="BJ124" s="20" t="s">
        <v>88</v>
      </c>
      <c r="BK124" s="194">
        <f t="shared" si="19"/>
        <v>0</v>
      </c>
      <c r="BL124" s="20" t="s">
        <v>366</v>
      </c>
      <c r="BM124" s="193" t="s">
        <v>617</v>
      </c>
    </row>
    <row r="125" spans="1:65" s="2" customFormat="1" ht="16.5" customHeight="1">
      <c r="A125" s="37"/>
      <c r="B125" s="38"/>
      <c r="C125" s="182" t="s">
        <v>436</v>
      </c>
      <c r="D125" s="182" t="s">
        <v>239</v>
      </c>
      <c r="E125" s="183" t="s">
        <v>4805</v>
      </c>
      <c r="F125" s="184" t="s">
        <v>2040</v>
      </c>
      <c r="G125" s="185" t="s">
        <v>290</v>
      </c>
      <c r="H125" s="186">
        <v>0</v>
      </c>
      <c r="I125" s="187"/>
      <c r="J125" s="188">
        <f t="shared" si="10"/>
        <v>0</v>
      </c>
      <c r="K125" s="184" t="s">
        <v>19</v>
      </c>
      <c r="L125" s="42"/>
      <c r="M125" s="189" t="s">
        <v>19</v>
      </c>
      <c r="N125" s="190" t="s">
        <v>48</v>
      </c>
      <c r="O125" s="67"/>
      <c r="P125" s="191">
        <f t="shared" si="11"/>
        <v>0</v>
      </c>
      <c r="Q125" s="191">
        <v>0</v>
      </c>
      <c r="R125" s="191">
        <f t="shared" si="12"/>
        <v>0</v>
      </c>
      <c r="S125" s="191">
        <v>0</v>
      </c>
      <c r="T125" s="192">
        <f t="shared" si="13"/>
        <v>0</v>
      </c>
      <c r="U125" s="37"/>
      <c r="V125" s="37"/>
      <c r="W125" s="37"/>
      <c r="X125" s="37"/>
      <c r="Y125" s="37"/>
      <c r="Z125" s="37"/>
      <c r="AA125" s="37"/>
      <c r="AB125" s="37"/>
      <c r="AC125" s="37"/>
      <c r="AD125" s="37"/>
      <c r="AE125" s="37"/>
      <c r="AR125" s="193" t="s">
        <v>366</v>
      </c>
      <c r="AT125" s="193" t="s">
        <v>239</v>
      </c>
      <c r="AU125" s="193" t="s">
        <v>88</v>
      </c>
      <c r="AY125" s="20" t="s">
        <v>237</v>
      </c>
      <c r="BE125" s="194">
        <f t="shared" si="14"/>
        <v>0</v>
      </c>
      <c r="BF125" s="194">
        <f t="shared" si="15"/>
        <v>0</v>
      </c>
      <c r="BG125" s="194">
        <f t="shared" si="16"/>
        <v>0</v>
      </c>
      <c r="BH125" s="194">
        <f t="shared" si="17"/>
        <v>0</v>
      </c>
      <c r="BI125" s="194">
        <f t="shared" si="18"/>
        <v>0</v>
      </c>
      <c r="BJ125" s="20" t="s">
        <v>88</v>
      </c>
      <c r="BK125" s="194">
        <f t="shared" si="19"/>
        <v>0</v>
      </c>
      <c r="BL125" s="20" t="s">
        <v>366</v>
      </c>
      <c r="BM125" s="193" t="s">
        <v>633</v>
      </c>
    </row>
    <row r="126" spans="1:65" s="2" customFormat="1" ht="16.5" customHeight="1">
      <c r="A126" s="37"/>
      <c r="B126" s="38"/>
      <c r="C126" s="182" t="s">
        <v>440</v>
      </c>
      <c r="D126" s="182" t="s">
        <v>239</v>
      </c>
      <c r="E126" s="183" t="s">
        <v>4806</v>
      </c>
      <c r="F126" s="184" t="s">
        <v>2042</v>
      </c>
      <c r="G126" s="185" t="s">
        <v>290</v>
      </c>
      <c r="H126" s="186">
        <v>0</v>
      </c>
      <c r="I126" s="187"/>
      <c r="J126" s="188">
        <f t="shared" si="10"/>
        <v>0</v>
      </c>
      <c r="K126" s="184" t="s">
        <v>19</v>
      </c>
      <c r="L126" s="42"/>
      <c r="M126" s="189" t="s">
        <v>19</v>
      </c>
      <c r="N126" s="190" t="s">
        <v>48</v>
      </c>
      <c r="O126" s="67"/>
      <c r="P126" s="191">
        <f t="shared" si="11"/>
        <v>0</v>
      </c>
      <c r="Q126" s="191">
        <v>0</v>
      </c>
      <c r="R126" s="191">
        <f t="shared" si="12"/>
        <v>0</v>
      </c>
      <c r="S126" s="191">
        <v>0</v>
      </c>
      <c r="T126" s="192">
        <f t="shared" si="13"/>
        <v>0</v>
      </c>
      <c r="U126" s="37"/>
      <c r="V126" s="37"/>
      <c r="W126" s="37"/>
      <c r="X126" s="37"/>
      <c r="Y126" s="37"/>
      <c r="Z126" s="37"/>
      <c r="AA126" s="37"/>
      <c r="AB126" s="37"/>
      <c r="AC126" s="37"/>
      <c r="AD126" s="37"/>
      <c r="AE126" s="37"/>
      <c r="AR126" s="193" t="s">
        <v>366</v>
      </c>
      <c r="AT126" s="193" t="s">
        <v>239</v>
      </c>
      <c r="AU126" s="193" t="s">
        <v>88</v>
      </c>
      <c r="AY126" s="20" t="s">
        <v>237</v>
      </c>
      <c r="BE126" s="194">
        <f t="shared" si="14"/>
        <v>0</v>
      </c>
      <c r="BF126" s="194">
        <f t="shared" si="15"/>
        <v>0</v>
      </c>
      <c r="BG126" s="194">
        <f t="shared" si="16"/>
        <v>0</v>
      </c>
      <c r="BH126" s="194">
        <f t="shared" si="17"/>
        <v>0</v>
      </c>
      <c r="BI126" s="194">
        <f t="shared" si="18"/>
        <v>0</v>
      </c>
      <c r="BJ126" s="20" t="s">
        <v>88</v>
      </c>
      <c r="BK126" s="194">
        <f t="shared" si="19"/>
        <v>0</v>
      </c>
      <c r="BL126" s="20" t="s">
        <v>366</v>
      </c>
      <c r="BM126" s="193" t="s">
        <v>643</v>
      </c>
    </row>
    <row r="127" spans="1:65" s="2" customFormat="1" ht="16.5" customHeight="1">
      <c r="A127" s="37"/>
      <c r="B127" s="38"/>
      <c r="C127" s="182" t="s">
        <v>446</v>
      </c>
      <c r="D127" s="182" t="s">
        <v>239</v>
      </c>
      <c r="E127" s="183" t="s">
        <v>4807</v>
      </c>
      <c r="F127" s="184" t="s">
        <v>2044</v>
      </c>
      <c r="G127" s="185" t="s">
        <v>290</v>
      </c>
      <c r="H127" s="186">
        <v>0</v>
      </c>
      <c r="I127" s="187"/>
      <c r="J127" s="188">
        <f t="shared" si="10"/>
        <v>0</v>
      </c>
      <c r="K127" s="184" t="s">
        <v>19</v>
      </c>
      <c r="L127" s="42"/>
      <c r="M127" s="189" t="s">
        <v>19</v>
      </c>
      <c r="N127" s="190" t="s">
        <v>48</v>
      </c>
      <c r="O127" s="67"/>
      <c r="P127" s="191">
        <f t="shared" si="11"/>
        <v>0</v>
      </c>
      <c r="Q127" s="191">
        <v>0</v>
      </c>
      <c r="R127" s="191">
        <f t="shared" si="12"/>
        <v>0</v>
      </c>
      <c r="S127" s="191">
        <v>0</v>
      </c>
      <c r="T127" s="192">
        <f t="shared" si="13"/>
        <v>0</v>
      </c>
      <c r="U127" s="37"/>
      <c r="V127" s="37"/>
      <c r="W127" s="37"/>
      <c r="X127" s="37"/>
      <c r="Y127" s="37"/>
      <c r="Z127" s="37"/>
      <c r="AA127" s="37"/>
      <c r="AB127" s="37"/>
      <c r="AC127" s="37"/>
      <c r="AD127" s="37"/>
      <c r="AE127" s="37"/>
      <c r="AR127" s="193" t="s">
        <v>366</v>
      </c>
      <c r="AT127" s="193" t="s">
        <v>239</v>
      </c>
      <c r="AU127" s="193" t="s">
        <v>88</v>
      </c>
      <c r="AY127" s="20" t="s">
        <v>237</v>
      </c>
      <c r="BE127" s="194">
        <f t="shared" si="14"/>
        <v>0</v>
      </c>
      <c r="BF127" s="194">
        <f t="shared" si="15"/>
        <v>0</v>
      </c>
      <c r="BG127" s="194">
        <f t="shared" si="16"/>
        <v>0</v>
      </c>
      <c r="BH127" s="194">
        <f t="shared" si="17"/>
        <v>0</v>
      </c>
      <c r="BI127" s="194">
        <f t="shared" si="18"/>
        <v>0</v>
      </c>
      <c r="BJ127" s="20" t="s">
        <v>88</v>
      </c>
      <c r="BK127" s="194">
        <f t="shared" si="19"/>
        <v>0</v>
      </c>
      <c r="BL127" s="20" t="s">
        <v>366</v>
      </c>
      <c r="BM127" s="193" t="s">
        <v>653</v>
      </c>
    </row>
    <row r="128" spans="1:65" s="2" customFormat="1" ht="16.5" customHeight="1">
      <c r="A128" s="37"/>
      <c r="B128" s="38"/>
      <c r="C128" s="182" t="s">
        <v>452</v>
      </c>
      <c r="D128" s="182" t="s">
        <v>239</v>
      </c>
      <c r="E128" s="183" t="s">
        <v>4808</v>
      </c>
      <c r="F128" s="184" t="s">
        <v>2046</v>
      </c>
      <c r="G128" s="185" t="s">
        <v>1591</v>
      </c>
      <c r="H128" s="186">
        <v>1</v>
      </c>
      <c r="I128" s="187"/>
      <c r="J128" s="188">
        <f t="shared" si="10"/>
        <v>0</v>
      </c>
      <c r="K128" s="184" t="s">
        <v>19</v>
      </c>
      <c r="L128" s="42"/>
      <c r="M128" s="189" t="s">
        <v>19</v>
      </c>
      <c r="N128" s="190" t="s">
        <v>48</v>
      </c>
      <c r="O128" s="67"/>
      <c r="P128" s="191">
        <f t="shared" si="11"/>
        <v>0</v>
      </c>
      <c r="Q128" s="191">
        <v>0</v>
      </c>
      <c r="R128" s="191">
        <f t="shared" si="12"/>
        <v>0</v>
      </c>
      <c r="S128" s="191">
        <v>0</v>
      </c>
      <c r="T128" s="192">
        <f t="shared" si="13"/>
        <v>0</v>
      </c>
      <c r="U128" s="37"/>
      <c r="V128" s="37"/>
      <c r="W128" s="37"/>
      <c r="X128" s="37"/>
      <c r="Y128" s="37"/>
      <c r="Z128" s="37"/>
      <c r="AA128" s="37"/>
      <c r="AB128" s="37"/>
      <c r="AC128" s="37"/>
      <c r="AD128" s="37"/>
      <c r="AE128" s="37"/>
      <c r="AR128" s="193" t="s">
        <v>366</v>
      </c>
      <c r="AT128" s="193" t="s">
        <v>239</v>
      </c>
      <c r="AU128" s="193" t="s">
        <v>88</v>
      </c>
      <c r="AY128" s="20" t="s">
        <v>237</v>
      </c>
      <c r="BE128" s="194">
        <f t="shared" si="14"/>
        <v>0</v>
      </c>
      <c r="BF128" s="194">
        <f t="shared" si="15"/>
        <v>0</v>
      </c>
      <c r="BG128" s="194">
        <f t="shared" si="16"/>
        <v>0</v>
      </c>
      <c r="BH128" s="194">
        <f t="shared" si="17"/>
        <v>0</v>
      </c>
      <c r="BI128" s="194">
        <f t="shared" si="18"/>
        <v>0</v>
      </c>
      <c r="BJ128" s="20" t="s">
        <v>88</v>
      </c>
      <c r="BK128" s="194">
        <f t="shared" si="19"/>
        <v>0</v>
      </c>
      <c r="BL128" s="20" t="s">
        <v>366</v>
      </c>
      <c r="BM128" s="193" t="s">
        <v>670</v>
      </c>
    </row>
    <row r="129" spans="1:65" s="12" customFormat="1" ht="22.8" customHeight="1">
      <c r="B129" s="166"/>
      <c r="C129" s="167"/>
      <c r="D129" s="168" t="s">
        <v>75</v>
      </c>
      <c r="E129" s="180" t="s">
        <v>4809</v>
      </c>
      <c r="F129" s="180" t="s">
        <v>2048</v>
      </c>
      <c r="G129" s="167"/>
      <c r="H129" s="167"/>
      <c r="I129" s="170"/>
      <c r="J129" s="181">
        <f>BK129</f>
        <v>0</v>
      </c>
      <c r="K129" s="167"/>
      <c r="L129" s="172"/>
      <c r="M129" s="173"/>
      <c r="N129" s="174"/>
      <c r="O129" s="174"/>
      <c r="P129" s="175">
        <f>SUM(P130:P143)</f>
        <v>0</v>
      </c>
      <c r="Q129" s="174"/>
      <c r="R129" s="175">
        <f>SUM(R130:R143)</f>
        <v>0</v>
      </c>
      <c r="S129" s="174"/>
      <c r="T129" s="176">
        <f>SUM(T130:T143)</f>
        <v>0</v>
      </c>
      <c r="AR129" s="177" t="s">
        <v>88</v>
      </c>
      <c r="AT129" s="178" t="s">
        <v>75</v>
      </c>
      <c r="AU129" s="178" t="s">
        <v>83</v>
      </c>
      <c r="AY129" s="177" t="s">
        <v>237</v>
      </c>
      <c r="BK129" s="179">
        <f>SUM(BK130:BK143)</f>
        <v>0</v>
      </c>
    </row>
    <row r="130" spans="1:65" s="2" customFormat="1" ht="16.5" customHeight="1">
      <c r="A130" s="37"/>
      <c r="B130" s="38"/>
      <c r="C130" s="182" t="s">
        <v>471</v>
      </c>
      <c r="D130" s="182" t="s">
        <v>239</v>
      </c>
      <c r="E130" s="183" t="s">
        <v>4810</v>
      </c>
      <c r="F130" s="184" t="s">
        <v>2050</v>
      </c>
      <c r="G130" s="185" t="s">
        <v>1619</v>
      </c>
      <c r="H130" s="186">
        <v>6</v>
      </c>
      <c r="I130" s="187"/>
      <c r="J130" s="188">
        <f t="shared" ref="J130:J143" si="20">ROUND(I130*H130,2)</f>
        <v>0</v>
      </c>
      <c r="K130" s="184" t="s">
        <v>19</v>
      </c>
      <c r="L130" s="42"/>
      <c r="M130" s="189" t="s">
        <v>19</v>
      </c>
      <c r="N130" s="190" t="s">
        <v>48</v>
      </c>
      <c r="O130" s="67"/>
      <c r="P130" s="191">
        <f t="shared" ref="P130:P143" si="21">O130*H130</f>
        <v>0</v>
      </c>
      <c r="Q130" s="191">
        <v>0</v>
      </c>
      <c r="R130" s="191">
        <f t="shared" ref="R130:R143" si="22">Q130*H130</f>
        <v>0</v>
      </c>
      <c r="S130" s="191">
        <v>0</v>
      </c>
      <c r="T130" s="192">
        <f t="shared" ref="T130:T143" si="23">S130*H130</f>
        <v>0</v>
      </c>
      <c r="U130" s="37"/>
      <c r="V130" s="37"/>
      <c r="W130" s="37"/>
      <c r="X130" s="37"/>
      <c r="Y130" s="37"/>
      <c r="Z130" s="37"/>
      <c r="AA130" s="37"/>
      <c r="AB130" s="37"/>
      <c r="AC130" s="37"/>
      <c r="AD130" s="37"/>
      <c r="AE130" s="37"/>
      <c r="AR130" s="193" t="s">
        <v>366</v>
      </c>
      <c r="AT130" s="193" t="s">
        <v>239</v>
      </c>
      <c r="AU130" s="193" t="s">
        <v>88</v>
      </c>
      <c r="AY130" s="20" t="s">
        <v>237</v>
      </c>
      <c r="BE130" s="194">
        <f t="shared" ref="BE130:BE143" si="24">IF(N130="základní",J130,0)</f>
        <v>0</v>
      </c>
      <c r="BF130" s="194">
        <f t="shared" ref="BF130:BF143" si="25">IF(N130="snížená",J130,0)</f>
        <v>0</v>
      </c>
      <c r="BG130" s="194">
        <f t="shared" ref="BG130:BG143" si="26">IF(N130="zákl. přenesená",J130,0)</f>
        <v>0</v>
      </c>
      <c r="BH130" s="194">
        <f t="shared" ref="BH130:BH143" si="27">IF(N130="sníž. přenesená",J130,0)</f>
        <v>0</v>
      </c>
      <c r="BI130" s="194">
        <f t="shared" ref="BI130:BI143" si="28">IF(N130="nulová",J130,0)</f>
        <v>0</v>
      </c>
      <c r="BJ130" s="20" t="s">
        <v>88</v>
      </c>
      <c r="BK130" s="194">
        <f t="shared" ref="BK130:BK143" si="29">ROUND(I130*H130,2)</f>
        <v>0</v>
      </c>
      <c r="BL130" s="20" t="s">
        <v>366</v>
      </c>
      <c r="BM130" s="193" t="s">
        <v>698</v>
      </c>
    </row>
    <row r="131" spans="1:65" s="2" customFormat="1" ht="16.5" customHeight="1">
      <c r="A131" s="37"/>
      <c r="B131" s="38"/>
      <c r="C131" s="182" t="s">
        <v>476</v>
      </c>
      <c r="D131" s="182" t="s">
        <v>239</v>
      </c>
      <c r="E131" s="183" t="s">
        <v>4811</v>
      </c>
      <c r="F131" s="184" t="s">
        <v>4812</v>
      </c>
      <c r="G131" s="185" t="s">
        <v>1619</v>
      </c>
      <c r="H131" s="186">
        <v>1</v>
      </c>
      <c r="I131" s="187"/>
      <c r="J131" s="188">
        <f t="shared" si="20"/>
        <v>0</v>
      </c>
      <c r="K131" s="184" t="s">
        <v>19</v>
      </c>
      <c r="L131" s="42"/>
      <c r="M131" s="189" t="s">
        <v>19</v>
      </c>
      <c r="N131" s="190" t="s">
        <v>48</v>
      </c>
      <c r="O131" s="67"/>
      <c r="P131" s="191">
        <f t="shared" si="21"/>
        <v>0</v>
      </c>
      <c r="Q131" s="191">
        <v>0</v>
      </c>
      <c r="R131" s="191">
        <f t="shared" si="22"/>
        <v>0</v>
      </c>
      <c r="S131" s="191">
        <v>0</v>
      </c>
      <c r="T131" s="192">
        <f t="shared" si="23"/>
        <v>0</v>
      </c>
      <c r="U131" s="37"/>
      <c r="V131" s="37"/>
      <c r="W131" s="37"/>
      <c r="X131" s="37"/>
      <c r="Y131" s="37"/>
      <c r="Z131" s="37"/>
      <c r="AA131" s="37"/>
      <c r="AB131" s="37"/>
      <c r="AC131" s="37"/>
      <c r="AD131" s="37"/>
      <c r="AE131" s="37"/>
      <c r="AR131" s="193" t="s">
        <v>366</v>
      </c>
      <c r="AT131" s="193" t="s">
        <v>239</v>
      </c>
      <c r="AU131" s="193" t="s">
        <v>88</v>
      </c>
      <c r="AY131" s="20" t="s">
        <v>237</v>
      </c>
      <c r="BE131" s="194">
        <f t="shared" si="24"/>
        <v>0</v>
      </c>
      <c r="BF131" s="194">
        <f t="shared" si="25"/>
        <v>0</v>
      </c>
      <c r="BG131" s="194">
        <f t="shared" si="26"/>
        <v>0</v>
      </c>
      <c r="BH131" s="194">
        <f t="shared" si="27"/>
        <v>0</v>
      </c>
      <c r="BI131" s="194">
        <f t="shared" si="28"/>
        <v>0</v>
      </c>
      <c r="BJ131" s="20" t="s">
        <v>88</v>
      </c>
      <c r="BK131" s="194">
        <f t="shared" si="29"/>
        <v>0</v>
      </c>
      <c r="BL131" s="20" t="s">
        <v>366</v>
      </c>
      <c r="BM131" s="193" t="s">
        <v>705</v>
      </c>
    </row>
    <row r="132" spans="1:65" s="2" customFormat="1" ht="16.5" customHeight="1">
      <c r="A132" s="37"/>
      <c r="B132" s="38"/>
      <c r="C132" s="182" t="s">
        <v>485</v>
      </c>
      <c r="D132" s="182" t="s">
        <v>239</v>
      </c>
      <c r="E132" s="183" t="s">
        <v>4813</v>
      </c>
      <c r="F132" s="184" t="s">
        <v>2036</v>
      </c>
      <c r="G132" s="185" t="s">
        <v>1619</v>
      </c>
      <c r="H132" s="186">
        <v>1</v>
      </c>
      <c r="I132" s="187"/>
      <c r="J132" s="188">
        <f t="shared" si="20"/>
        <v>0</v>
      </c>
      <c r="K132" s="184" t="s">
        <v>19</v>
      </c>
      <c r="L132" s="42"/>
      <c r="M132" s="189" t="s">
        <v>19</v>
      </c>
      <c r="N132" s="190" t="s">
        <v>48</v>
      </c>
      <c r="O132" s="67"/>
      <c r="P132" s="191">
        <f t="shared" si="21"/>
        <v>0</v>
      </c>
      <c r="Q132" s="191">
        <v>0</v>
      </c>
      <c r="R132" s="191">
        <f t="shared" si="22"/>
        <v>0</v>
      </c>
      <c r="S132" s="191">
        <v>0</v>
      </c>
      <c r="T132" s="192">
        <f t="shared" si="23"/>
        <v>0</v>
      </c>
      <c r="U132" s="37"/>
      <c r="V132" s="37"/>
      <c r="W132" s="37"/>
      <c r="X132" s="37"/>
      <c r="Y132" s="37"/>
      <c r="Z132" s="37"/>
      <c r="AA132" s="37"/>
      <c r="AB132" s="37"/>
      <c r="AC132" s="37"/>
      <c r="AD132" s="37"/>
      <c r="AE132" s="37"/>
      <c r="AR132" s="193" t="s">
        <v>366</v>
      </c>
      <c r="AT132" s="193" t="s">
        <v>239</v>
      </c>
      <c r="AU132" s="193" t="s">
        <v>88</v>
      </c>
      <c r="AY132" s="20" t="s">
        <v>237</v>
      </c>
      <c r="BE132" s="194">
        <f t="shared" si="24"/>
        <v>0</v>
      </c>
      <c r="BF132" s="194">
        <f t="shared" si="25"/>
        <v>0</v>
      </c>
      <c r="BG132" s="194">
        <f t="shared" si="26"/>
        <v>0</v>
      </c>
      <c r="BH132" s="194">
        <f t="shared" si="27"/>
        <v>0</v>
      </c>
      <c r="BI132" s="194">
        <f t="shared" si="28"/>
        <v>0</v>
      </c>
      <c r="BJ132" s="20" t="s">
        <v>88</v>
      </c>
      <c r="BK132" s="194">
        <f t="shared" si="29"/>
        <v>0</v>
      </c>
      <c r="BL132" s="20" t="s">
        <v>366</v>
      </c>
      <c r="BM132" s="193" t="s">
        <v>713</v>
      </c>
    </row>
    <row r="133" spans="1:65" s="2" customFormat="1" ht="16.5" customHeight="1">
      <c r="A133" s="37"/>
      <c r="B133" s="38"/>
      <c r="C133" s="182" t="s">
        <v>508</v>
      </c>
      <c r="D133" s="182" t="s">
        <v>239</v>
      </c>
      <c r="E133" s="183" t="s">
        <v>4814</v>
      </c>
      <c r="F133" s="184" t="s">
        <v>2055</v>
      </c>
      <c r="G133" s="185" t="s">
        <v>1619</v>
      </c>
      <c r="H133" s="186">
        <v>1</v>
      </c>
      <c r="I133" s="187"/>
      <c r="J133" s="188">
        <f t="shared" si="20"/>
        <v>0</v>
      </c>
      <c r="K133" s="184" t="s">
        <v>19</v>
      </c>
      <c r="L133" s="42"/>
      <c r="M133" s="189" t="s">
        <v>19</v>
      </c>
      <c r="N133" s="190" t="s">
        <v>48</v>
      </c>
      <c r="O133" s="67"/>
      <c r="P133" s="191">
        <f t="shared" si="21"/>
        <v>0</v>
      </c>
      <c r="Q133" s="191">
        <v>0</v>
      </c>
      <c r="R133" s="191">
        <f t="shared" si="22"/>
        <v>0</v>
      </c>
      <c r="S133" s="191">
        <v>0</v>
      </c>
      <c r="T133" s="192">
        <f t="shared" si="23"/>
        <v>0</v>
      </c>
      <c r="U133" s="37"/>
      <c r="V133" s="37"/>
      <c r="W133" s="37"/>
      <c r="X133" s="37"/>
      <c r="Y133" s="37"/>
      <c r="Z133" s="37"/>
      <c r="AA133" s="37"/>
      <c r="AB133" s="37"/>
      <c r="AC133" s="37"/>
      <c r="AD133" s="37"/>
      <c r="AE133" s="37"/>
      <c r="AR133" s="193" t="s">
        <v>366</v>
      </c>
      <c r="AT133" s="193" t="s">
        <v>239</v>
      </c>
      <c r="AU133" s="193" t="s">
        <v>88</v>
      </c>
      <c r="AY133" s="20" t="s">
        <v>237</v>
      </c>
      <c r="BE133" s="194">
        <f t="shared" si="24"/>
        <v>0</v>
      </c>
      <c r="BF133" s="194">
        <f t="shared" si="25"/>
        <v>0</v>
      </c>
      <c r="BG133" s="194">
        <f t="shared" si="26"/>
        <v>0</v>
      </c>
      <c r="BH133" s="194">
        <f t="shared" si="27"/>
        <v>0</v>
      </c>
      <c r="BI133" s="194">
        <f t="shared" si="28"/>
        <v>0</v>
      </c>
      <c r="BJ133" s="20" t="s">
        <v>88</v>
      </c>
      <c r="BK133" s="194">
        <f t="shared" si="29"/>
        <v>0</v>
      </c>
      <c r="BL133" s="20" t="s">
        <v>366</v>
      </c>
      <c r="BM133" s="193" t="s">
        <v>425</v>
      </c>
    </row>
    <row r="134" spans="1:65" s="2" customFormat="1" ht="16.5" customHeight="1">
      <c r="A134" s="37"/>
      <c r="B134" s="38"/>
      <c r="C134" s="244" t="s">
        <v>516</v>
      </c>
      <c r="D134" s="244" t="s">
        <v>296</v>
      </c>
      <c r="E134" s="245" t="s">
        <v>4815</v>
      </c>
      <c r="F134" s="246" t="s">
        <v>4816</v>
      </c>
      <c r="G134" s="247" t="s">
        <v>154</v>
      </c>
      <c r="H134" s="248">
        <v>3.5</v>
      </c>
      <c r="I134" s="249"/>
      <c r="J134" s="250">
        <f t="shared" si="20"/>
        <v>0</v>
      </c>
      <c r="K134" s="246" t="s">
        <v>19</v>
      </c>
      <c r="L134" s="251"/>
      <c r="M134" s="252" t="s">
        <v>19</v>
      </c>
      <c r="N134" s="253" t="s">
        <v>48</v>
      </c>
      <c r="O134" s="67"/>
      <c r="P134" s="191">
        <f t="shared" si="21"/>
        <v>0</v>
      </c>
      <c r="Q134" s="191">
        <v>0</v>
      </c>
      <c r="R134" s="191">
        <f t="shared" si="22"/>
        <v>0</v>
      </c>
      <c r="S134" s="191">
        <v>0</v>
      </c>
      <c r="T134" s="192">
        <f t="shared" si="23"/>
        <v>0</v>
      </c>
      <c r="U134" s="37"/>
      <c r="V134" s="37"/>
      <c r="W134" s="37"/>
      <c r="X134" s="37"/>
      <c r="Y134" s="37"/>
      <c r="Z134" s="37"/>
      <c r="AA134" s="37"/>
      <c r="AB134" s="37"/>
      <c r="AC134" s="37"/>
      <c r="AD134" s="37"/>
      <c r="AE134" s="37"/>
      <c r="AR134" s="193" t="s">
        <v>523</v>
      </c>
      <c r="AT134" s="193" t="s">
        <v>296</v>
      </c>
      <c r="AU134" s="193" t="s">
        <v>88</v>
      </c>
      <c r="AY134" s="20" t="s">
        <v>237</v>
      </c>
      <c r="BE134" s="194">
        <f t="shared" si="24"/>
        <v>0</v>
      </c>
      <c r="BF134" s="194">
        <f t="shared" si="25"/>
        <v>0</v>
      </c>
      <c r="BG134" s="194">
        <f t="shared" si="26"/>
        <v>0</v>
      </c>
      <c r="BH134" s="194">
        <f t="shared" si="27"/>
        <v>0</v>
      </c>
      <c r="BI134" s="194">
        <f t="shared" si="28"/>
        <v>0</v>
      </c>
      <c r="BJ134" s="20" t="s">
        <v>88</v>
      </c>
      <c r="BK134" s="194">
        <f t="shared" si="29"/>
        <v>0</v>
      </c>
      <c r="BL134" s="20" t="s">
        <v>366</v>
      </c>
      <c r="BM134" s="193" t="s">
        <v>733</v>
      </c>
    </row>
    <row r="135" spans="1:65" s="2" customFormat="1" ht="16.5" customHeight="1">
      <c r="A135" s="37"/>
      <c r="B135" s="38"/>
      <c r="C135" s="182" t="s">
        <v>523</v>
      </c>
      <c r="D135" s="182" t="s">
        <v>239</v>
      </c>
      <c r="E135" s="183" t="s">
        <v>4817</v>
      </c>
      <c r="F135" s="184" t="s">
        <v>4792</v>
      </c>
      <c r="G135" s="185" t="s">
        <v>154</v>
      </c>
      <c r="H135" s="186">
        <v>3.5</v>
      </c>
      <c r="I135" s="187"/>
      <c r="J135" s="188">
        <f t="shared" si="20"/>
        <v>0</v>
      </c>
      <c r="K135" s="184" t="s">
        <v>19</v>
      </c>
      <c r="L135" s="42"/>
      <c r="M135" s="189" t="s">
        <v>19</v>
      </c>
      <c r="N135" s="190" t="s">
        <v>48</v>
      </c>
      <c r="O135" s="67"/>
      <c r="P135" s="191">
        <f t="shared" si="21"/>
        <v>0</v>
      </c>
      <c r="Q135" s="191">
        <v>0</v>
      </c>
      <c r="R135" s="191">
        <f t="shared" si="22"/>
        <v>0</v>
      </c>
      <c r="S135" s="191">
        <v>0</v>
      </c>
      <c r="T135" s="192">
        <f t="shared" si="23"/>
        <v>0</v>
      </c>
      <c r="U135" s="37"/>
      <c r="V135" s="37"/>
      <c r="W135" s="37"/>
      <c r="X135" s="37"/>
      <c r="Y135" s="37"/>
      <c r="Z135" s="37"/>
      <c r="AA135" s="37"/>
      <c r="AB135" s="37"/>
      <c r="AC135" s="37"/>
      <c r="AD135" s="37"/>
      <c r="AE135" s="37"/>
      <c r="AR135" s="193" t="s">
        <v>366</v>
      </c>
      <c r="AT135" s="193" t="s">
        <v>239</v>
      </c>
      <c r="AU135" s="193" t="s">
        <v>88</v>
      </c>
      <c r="AY135" s="20" t="s">
        <v>237</v>
      </c>
      <c r="BE135" s="194">
        <f t="shared" si="24"/>
        <v>0</v>
      </c>
      <c r="BF135" s="194">
        <f t="shared" si="25"/>
        <v>0</v>
      </c>
      <c r="BG135" s="194">
        <f t="shared" si="26"/>
        <v>0</v>
      </c>
      <c r="BH135" s="194">
        <f t="shared" si="27"/>
        <v>0</v>
      </c>
      <c r="BI135" s="194">
        <f t="shared" si="28"/>
        <v>0</v>
      </c>
      <c r="BJ135" s="20" t="s">
        <v>88</v>
      </c>
      <c r="BK135" s="194">
        <f t="shared" si="29"/>
        <v>0</v>
      </c>
      <c r="BL135" s="20" t="s">
        <v>366</v>
      </c>
      <c r="BM135" s="193" t="s">
        <v>746</v>
      </c>
    </row>
    <row r="136" spans="1:65" s="2" customFormat="1" ht="21.75" customHeight="1">
      <c r="A136" s="37"/>
      <c r="B136" s="38"/>
      <c r="C136" s="182" t="s">
        <v>529</v>
      </c>
      <c r="D136" s="182" t="s">
        <v>239</v>
      </c>
      <c r="E136" s="183" t="s">
        <v>4818</v>
      </c>
      <c r="F136" s="184" t="s">
        <v>1996</v>
      </c>
      <c r="G136" s="185" t="s">
        <v>154</v>
      </c>
      <c r="H136" s="186">
        <v>3.5</v>
      </c>
      <c r="I136" s="187"/>
      <c r="J136" s="188">
        <f t="shared" si="20"/>
        <v>0</v>
      </c>
      <c r="K136" s="184" t="s">
        <v>19</v>
      </c>
      <c r="L136" s="42"/>
      <c r="M136" s="189" t="s">
        <v>19</v>
      </c>
      <c r="N136" s="190" t="s">
        <v>48</v>
      </c>
      <c r="O136" s="67"/>
      <c r="P136" s="191">
        <f t="shared" si="21"/>
        <v>0</v>
      </c>
      <c r="Q136" s="191">
        <v>0</v>
      </c>
      <c r="R136" s="191">
        <f t="shared" si="22"/>
        <v>0</v>
      </c>
      <c r="S136" s="191">
        <v>0</v>
      </c>
      <c r="T136" s="192">
        <f t="shared" si="23"/>
        <v>0</v>
      </c>
      <c r="U136" s="37"/>
      <c r="V136" s="37"/>
      <c r="W136" s="37"/>
      <c r="X136" s="37"/>
      <c r="Y136" s="37"/>
      <c r="Z136" s="37"/>
      <c r="AA136" s="37"/>
      <c r="AB136" s="37"/>
      <c r="AC136" s="37"/>
      <c r="AD136" s="37"/>
      <c r="AE136" s="37"/>
      <c r="AR136" s="193" t="s">
        <v>366</v>
      </c>
      <c r="AT136" s="193" t="s">
        <v>239</v>
      </c>
      <c r="AU136" s="193" t="s">
        <v>88</v>
      </c>
      <c r="AY136" s="20" t="s">
        <v>237</v>
      </c>
      <c r="BE136" s="194">
        <f t="shared" si="24"/>
        <v>0</v>
      </c>
      <c r="BF136" s="194">
        <f t="shared" si="25"/>
        <v>0</v>
      </c>
      <c r="BG136" s="194">
        <f t="shared" si="26"/>
        <v>0</v>
      </c>
      <c r="BH136" s="194">
        <f t="shared" si="27"/>
        <v>0</v>
      </c>
      <c r="BI136" s="194">
        <f t="shared" si="28"/>
        <v>0</v>
      </c>
      <c r="BJ136" s="20" t="s">
        <v>88</v>
      </c>
      <c r="BK136" s="194">
        <f t="shared" si="29"/>
        <v>0</v>
      </c>
      <c r="BL136" s="20" t="s">
        <v>366</v>
      </c>
      <c r="BM136" s="193" t="s">
        <v>772</v>
      </c>
    </row>
    <row r="137" spans="1:65" s="2" customFormat="1" ht="16.5" customHeight="1">
      <c r="A137" s="37"/>
      <c r="B137" s="38"/>
      <c r="C137" s="182" t="s">
        <v>535</v>
      </c>
      <c r="D137" s="182" t="s">
        <v>239</v>
      </c>
      <c r="E137" s="183" t="s">
        <v>4819</v>
      </c>
      <c r="F137" s="184" t="s">
        <v>1998</v>
      </c>
      <c r="G137" s="185" t="s">
        <v>1999</v>
      </c>
      <c r="H137" s="186">
        <v>1</v>
      </c>
      <c r="I137" s="187"/>
      <c r="J137" s="188">
        <f t="shared" si="20"/>
        <v>0</v>
      </c>
      <c r="K137" s="184" t="s">
        <v>19</v>
      </c>
      <c r="L137" s="42"/>
      <c r="M137" s="189" t="s">
        <v>19</v>
      </c>
      <c r="N137" s="190" t="s">
        <v>48</v>
      </c>
      <c r="O137" s="67"/>
      <c r="P137" s="191">
        <f t="shared" si="21"/>
        <v>0</v>
      </c>
      <c r="Q137" s="191">
        <v>0</v>
      </c>
      <c r="R137" s="191">
        <f t="shared" si="22"/>
        <v>0</v>
      </c>
      <c r="S137" s="191">
        <v>0</v>
      </c>
      <c r="T137" s="192">
        <f t="shared" si="23"/>
        <v>0</v>
      </c>
      <c r="U137" s="37"/>
      <c r="V137" s="37"/>
      <c r="W137" s="37"/>
      <c r="X137" s="37"/>
      <c r="Y137" s="37"/>
      <c r="Z137" s="37"/>
      <c r="AA137" s="37"/>
      <c r="AB137" s="37"/>
      <c r="AC137" s="37"/>
      <c r="AD137" s="37"/>
      <c r="AE137" s="37"/>
      <c r="AR137" s="193" t="s">
        <v>366</v>
      </c>
      <c r="AT137" s="193" t="s">
        <v>239</v>
      </c>
      <c r="AU137" s="193" t="s">
        <v>88</v>
      </c>
      <c r="AY137" s="20" t="s">
        <v>237</v>
      </c>
      <c r="BE137" s="194">
        <f t="shared" si="24"/>
        <v>0</v>
      </c>
      <c r="BF137" s="194">
        <f t="shared" si="25"/>
        <v>0</v>
      </c>
      <c r="BG137" s="194">
        <f t="shared" si="26"/>
        <v>0</v>
      </c>
      <c r="BH137" s="194">
        <f t="shared" si="27"/>
        <v>0</v>
      </c>
      <c r="BI137" s="194">
        <f t="shared" si="28"/>
        <v>0</v>
      </c>
      <c r="BJ137" s="20" t="s">
        <v>88</v>
      </c>
      <c r="BK137" s="194">
        <f t="shared" si="29"/>
        <v>0</v>
      </c>
      <c r="BL137" s="20" t="s">
        <v>366</v>
      </c>
      <c r="BM137" s="193" t="s">
        <v>804</v>
      </c>
    </row>
    <row r="138" spans="1:65" s="2" customFormat="1" ht="16.5" customHeight="1">
      <c r="A138" s="37"/>
      <c r="B138" s="38"/>
      <c r="C138" s="182" t="s">
        <v>545</v>
      </c>
      <c r="D138" s="182" t="s">
        <v>239</v>
      </c>
      <c r="E138" s="183" t="s">
        <v>4820</v>
      </c>
      <c r="F138" s="184" t="s">
        <v>2001</v>
      </c>
      <c r="G138" s="185" t="s">
        <v>519</v>
      </c>
      <c r="H138" s="186">
        <v>1.44</v>
      </c>
      <c r="I138" s="187"/>
      <c r="J138" s="188">
        <f t="shared" si="20"/>
        <v>0</v>
      </c>
      <c r="K138" s="184" t="s">
        <v>19</v>
      </c>
      <c r="L138" s="42"/>
      <c r="M138" s="189" t="s">
        <v>19</v>
      </c>
      <c r="N138" s="190" t="s">
        <v>48</v>
      </c>
      <c r="O138" s="67"/>
      <c r="P138" s="191">
        <f t="shared" si="21"/>
        <v>0</v>
      </c>
      <c r="Q138" s="191">
        <v>0</v>
      </c>
      <c r="R138" s="191">
        <f t="shared" si="22"/>
        <v>0</v>
      </c>
      <c r="S138" s="191">
        <v>0</v>
      </c>
      <c r="T138" s="192">
        <f t="shared" si="23"/>
        <v>0</v>
      </c>
      <c r="U138" s="37"/>
      <c r="V138" s="37"/>
      <c r="W138" s="37"/>
      <c r="X138" s="37"/>
      <c r="Y138" s="37"/>
      <c r="Z138" s="37"/>
      <c r="AA138" s="37"/>
      <c r="AB138" s="37"/>
      <c r="AC138" s="37"/>
      <c r="AD138" s="37"/>
      <c r="AE138" s="37"/>
      <c r="AR138" s="193" t="s">
        <v>366</v>
      </c>
      <c r="AT138" s="193" t="s">
        <v>239</v>
      </c>
      <c r="AU138" s="193" t="s">
        <v>88</v>
      </c>
      <c r="AY138" s="20" t="s">
        <v>237</v>
      </c>
      <c r="BE138" s="194">
        <f t="shared" si="24"/>
        <v>0</v>
      </c>
      <c r="BF138" s="194">
        <f t="shared" si="25"/>
        <v>0</v>
      </c>
      <c r="BG138" s="194">
        <f t="shared" si="26"/>
        <v>0</v>
      </c>
      <c r="BH138" s="194">
        <f t="shared" si="27"/>
        <v>0</v>
      </c>
      <c r="BI138" s="194">
        <f t="shared" si="28"/>
        <v>0</v>
      </c>
      <c r="BJ138" s="20" t="s">
        <v>88</v>
      </c>
      <c r="BK138" s="194">
        <f t="shared" si="29"/>
        <v>0</v>
      </c>
      <c r="BL138" s="20" t="s">
        <v>366</v>
      </c>
      <c r="BM138" s="193" t="s">
        <v>830</v>
      </c>
    </row>
    <row r="139" spans="1:65" s="2" customFormat="1" ht="16.5" customHeight="1">
      <c r="A139" s="37"/>
      <c r="B139" s="38"/>
      <c r="C139" s="182" t="s">
        <v>550</v>
      </c>
      <c r="D139" s="182" t="s">
        <v>239</v>
      </c>
      <c r="E139" s="183" t="s">
        <v>4821</v>
      </c>
      <c r="F139" s="184" t="s">
        <v>2063</v>
      </c>
      <c r="G139" s="185" t="s">
        <v>519</v>
      </c>
      <c r="H139" s="186">
        <v>1.46</v>
      </c>
      <c r="I139" s="187"/>
      <c r="J139" s="188">
        <f t="shared" si="20"/>
        <v>0</v>
      </c>
      <c r="K139" s="184" t="s">
        <v>19</v>
      </c>
      <c r="L139" s="42"/>
      <c r="M139" s="189" t="s">
        <v>19</v>
      </c>
      <c r="N139" s="190" t="s">
        <v>48</v>
      </c>
      <c r="O139" s="67"/>
      <c r="P139" s="191">
        <f t="shared" si="21"/>
        <v>0</v>
      </c>
      <c r="Q139" s="191">
        <v>0</v>
      </c>
      <c r="R139" s="191">
        <f t="shared" si="22"/>
        <v>0</v>
      </c>
      <c r="S139" s="191">
        <v>0</v>
      </c>
      <c r="T139" s="192">
        <f t="shared" si="23"/>
        <v>0</v>
      </c>
      <c r="U139" s="37"/>
      <c r="V139" s="37"/>
      <c r="W139" s="37"/>
      <c r="X139" s="37"/>
      <c r="Y139" s="37"/>
      <c r="Z139" s="37"/>
      <c r="AA139" s="37"/>
      <c r="AB139" s="37"/>
      <c r="AC139" s="37"/>
      <c r="AD139" s="37"/>
      <c r="AE139" s="37"/>
      <c r="AR139" s="193" t="s">
        <v>366</v>
      </c>
      <c r="AT139" s="193" t="s">
        <v>239</v>
      </c>
      <c r="AU139" s="193" t="s">
        <v>88</v>
      </c>
      <c r="AY139" s="20" t="s">
        <v>237</v>
      </c>
      <c r="BE139" s="194">
        <f t="shared" si="24"/>
        <v>0</v>
      </c>
      <c r="BF139" s="194">
        <f t="shared" si="25"/>
        <v>0</v>
      </c>
      <c r="BG139" s="194">
        <f t="shared" si="26"/>
        <v>0</v>
      </c>
      <c r="BH139" s="194">
        <f t="shared" si="27"/>
        <v>0</v>
      </c>
      <c r="BI139" s="194">
        <f t="shared" si="28"/>
        <v>0</v>
      </c>
      <c r="BJ139" s="20" t="s">
        <v>88</v>
      </c>
      <c r="BK139" s="194">
        <f t="shared" si="29"/>
        <v>0</v>
      </c>
      <c r="BL139" s="20" t="s">
        <v>366</v>
      </c>
      <c r="BM139" s="193" t="s">
        <v>863</v>
      </c>
    </row>
    <row r="140" spans="1:65" s="2" customFormat="1" ht="24.15" customHeight="1">
      <c r="A140" s="37"/>
      <c r="B140" s="38"/>
      <c r="C140" s="182" t="s">
        <v>555</v>
      </c>
      <c r="D140" s="182" t="s">
        <v>239</v>
      </c>
      <c r="E140" s="183" t="s">
        <v>4822</v>
      </c>
      <c r="F140" s="184" t="s">
        <v>2003</v>
      </c>
      <c r="G140" s="185" t="s">
        <v>519</v>
      </c>
      <c r="H140" s="186">
        <v>2.9</v>
      </c>
      <c r="I140" s="187"/>
      <c r="J140" s="188">
        <f t="shared" si="20"/>
        <v>0</v>
      </c>
      <c r="K140" s="184" t="s">
        <v>19</v>
      </c>
      <c r="L140" s="42"/>
      <c r="M140" s="189" t="s">
        <v>19</v>
      </c>
      <c r="N140" s="190" t="s">
        <v>48</v>
      </c>
      <c r="O140" s="67"/>
      <c r="P140" s="191">
        <f t="shared" si="21"/>
        <v>0</v>
      </c>
      <c r="Q140" s="191">
        <v>0</v>
      </c>
      <c r="R140" s="191">
        <f t="shared" si="22"/>
        <v>0</v>
      </c>
      <c r="S140" s="191">
        <v>0</v>
      </c>
      <c r="T140" s="192">
        <f t="shared" si="23"/>
        <v>0</v>
      </c>
      <c r="U140" s="37"/>
      <c r="V140" s="37"/>
      <c r="W140" s="37"/>
      <c r="X140" s="37"/>
      <c r="Y140" s="37"/>
      <c r="Z140" s="37"/>
      <c r="AA140" s="37"/>
      <c r="AB140" s="37"/>
      <c r="AC140" s="37"/>
      <c r="AD140" s="37"/>
      <c r="AE140" s="37"/>
      <c r="AR140" s="193" t="s">
        <v>366</v>
      </c>
      <c r="AT140" s="193" t="s">
        <v>239</v>
      </c>
      <c r="AU140" s="193" t="s">
        <v>88</v>
      </c>
      <c r="AY140" s="20" t="s">
        <v>237</v>
      </c>
      <c r="BE140" s="194">
        <f t="shared" si="24"/>
        <v>0</v>
      </c>
      <c r="BF140" s="194">
        <f t="shared" si="25"/>
        <v>0</v>
      </c>
      <c r="BG140" s="194">
        <f t="shared" si="26"/>
        <v>0</v>
      </c>
      <c r="BH140" s="194">
        <f t="shared" si="27"/>
        <v>0</v>
      </c>
      <c r="BI140" s="194">
        <f t="shared" si="28"/>
        <v>0</v>
      </c>
      <c r="BJ140" s="20" t="s">
        <v>88</v>
      </c>
      <c r="BK140" s="194">
        <f t="shared" si="29"/>
        <v>0</v>
      </c>
      <c r="BL140" s="20" t="s">
        <v>366</v>
      </c>
      <c r="BM140" s="193" t="s">
        <v>897</v>
      </c>
    </row>
    <row r="141" spans="1:65" s="2" customFormat="1" ht="16.5" customHeight="1">
      <c r="A141" s="37"/>
      <c r="B141" s="38"/>
      <c r="C141" s="182" t="s">
        <v>567</v>
      </c>
      <c r="D141" s="182" t="s">
        <v>239</v>
      </c>
      <c r="E141" s="183" t="s">
        <v>4823</v>
      </c>
      <c r="F141" s="184" t="s">
        <v>2066</v>
      </c>
      <c r="G141" s="185" t="s">
        <v>290</v>
      </c>
      <c r="H141" s="186">
        <v>6</v>
      </c>
      <c r="I141" s="187"/>
      <c r="J141" s="188">
        <f t="shared" si="20"/>
        <v>0</v>
      </c>
      <c r="K141" s="184" t="s">
        <v>19</v>
      </c>
      <c r="L141" s="42"/>
      <c r="M141" s="189" t="s">
        <v>19</v>
      </c>
      <c r="N141" s="190" t="s">
        <v>48</v>
      </c>
      <c r="O141" s="67"/>
      <c r="P141" s="191">
        <f t="shared" si="21"/>
        <v>0</v>
      </c>
      <c r="Q141" s="191">
        <v>0</v>
      </c>
      <c r="R141" s="191">
        <f t="shared" si="22"/>
        <v>0</v>
      </c>
      <c r="S141" s="191">
        <v>0</v>
      </c>
      <c r="T141" s="192">
        <f t="shared" si="23"/>
        <v>0</v>
      </c>
      <c r="U141" s="37"/>
      <c r="V141" s="37"/>
      <c r="W141" s="37"/>
      <c r="X141" s="37"/>
      <c r="Y141" s="37"/>
      <c r="Z141" s="37"/>
      <c r="AA141" s="37"/>
      <c r="AB141" s="37"/>
      <c r="AC141" s="37"/>
      <c r="AD141" s="37"/>
      <c r="AE141" s="37"/>
      <c r="AR141" s="193" t="s">
        <v>366</v>
      </c>
      <c r="AT141" s="193" t="s">
        <v>239</v>
      </c>
      <c r="AU141" s="193" t="s">
        <v>88</v>
      </c>
      <c r="AY141" s="20" t="s">
        <v>237</v>
      </c>
      <c r="BE141" s="194">
        <f t="shared" si="24"/>
        <v>0</v>
      </c>
      <c r="BF141" s="194">
        <f t="shared" si="25"/>
        <v>0</v>
      </c>
      <c r="BG141" s="194">
        <f t="shared" si="26"/>
        <v>0</v>
      </c>
      <c r="BH141" s="194">
        <f t="shared" si="27"/>
        <v>0</v>
      </c>
      <c r="BI141" s="194">
        <f t="shared" si="28"/>
        <v>0</v>
      </c>
      <c r="BJ141" s="20" t="s">
        <v>88</v>
      </c>
      <c r="BK141" s="194">
        <f t="shared" si="29"/>
        <v>0</v>
      </c>
      <c r="BL141" s="20" t="s">
        <v>366</v>
      </c>
      <c r="BM141" s="193" t="s">
        <v>922</v>
      </c>
    </row>
    <row r="142" spans="1:65" s="2" customFormat="1" ht="16.5" customHeight="1">
      <c r="A142" s="37"/>
      <c r="B142" s="38"/>
      <c r="C142" s="182" t="s">
        <v>572</v>
      </c>
      <c r="D142" s="182" t="s">
        <v>239</v>
      </c>
      <c r="E142" s="183" t="s">
        <v>4824</v>
      </c>
      <c r="F142" s="184" t="s">
        <v>2068</v>
      </c>
      <c r="G142" s="185" t="s">
        <v>290</v>
      </c>
      <c r="H142" s="186">
        <v>6</v>
      </c>
      <c r="I142" s="187"/>
      <c r="J142" s="188">
        <f t="shared" si="20"/>
        <v>0</v>
      </c>
      <c r="K142" s="184" t="s">
        <v>19</v>
      </c>
      <c r="L142" s="42"/>
      <c r="M142" s="189" t="s">
        <v>19</v>
      </c>
      <c r="N142" s="190" t="s">
        <v>48</v>
      </c>
      <c r="O142" s="67"/>
      <c r="P142" s="191">
        <f t="shared" si="21"/>
        <v>0</v>
      </c>
      <c r="Q142" s="191">
        <v>0</v>
      </c>
      <c r="R142" s="191">
        <f t="shared" si="22"/>
        <v>0</v>
      </c>
      <c r="S142" s="191">
        <v>0</v>
      </c>
      <c r="T142" s="192">
        <f t="shared" si="23"/>
        <v>0</v>
      </c>
      <c r="U142" s="37"/>
      <c r="V142" s="37"/>
      <c r="W142" s="37"/>
      <c r="X142" s="37"/>
      <c r="Y142" s="37"/>
      <c r="Z142" s="37"/>
      <c r="AA142" s="37"/>
      <c r="AB142" s="37"/>
      <c r="AC142" s="37"/>
      <c r="AD142" s="37"/>
      <c r="AE142" s="37"/>
      <c r="AR142" s="193" t="s">
        <v>366</v>
      </c>
      <c r="AT142" s="193" t="s">
        <v>239</v>
      </c>
      <c r="AU142" s="193" t="s">
        <v>88</v>
      </c>
      <c r="AY142" s="20" t="s">
        <v>237</v>
      </c>
      <c r="BE142" s="194">
        <f t="shared" si="24"/>
        <v>0</v>
      </c>
      <c r="BF142" s="194">
        <f t="shared" si="25"/>
        <v>0</v>
      </c>
      <c r="BG142" s="194">
        <f t="shared" si="26"/>
        <v>0</v>
      </c>
      <c r="BH142" s="194">
        <f t="shared" si="27"/>
        <v>0</v>
      </c>
      <c r="BI142" s="194">
        <f t="shared" si="28"/>
        <v>0</v>
      </c>
      <c r="BJ142" s="20" t="s">
        <v>88</v>
      </c>
      <c r="BK142" s="194">
        <f t="shared" si="29"/>
        <v>0</v>
      </c>
      <c r="BL142" s="20" t="s">
        <v>366</v>
      </c>
      <c r="BM142" s="193" t="s">
        <v>940</v>
      </c>
    </row>
    <row r="143" spans="1:65" s="2" customFormat="1" ht="16.5" customHeight="1">
      <c r="A143" s="37"/>
      <c r="B143" s="38"/>
      <c r="C143" s="182" t="s">
        <v>577</v>
      </c>
      <c r="D143" s="182" t="s">
        <v>239</v>
      </c>
      <c r="E143" s="183" t="s">
        <v>4825</v>
      </c>
      <c r="F143" s="184" t="s">
        <v>2046</v>
      </c>
      <c r="G143" s="185" t="s">
        <v>1591</v>
      </c>
      <c r="H143" s="186">
        <v>1</v>
      </c>
      <c r="I143" s="187"/>
      <c r="J143" s="188">
        <f t="shared" si="20"/>
        <v>0</v>
      </c>
      <c r="K143" s="184" t="s">
        <v>19</v>
      </c>
      <c r="L143" s="42"/>
      <c r="M143" s="189" t="s">
        <v>19</v>
      </c>
      <c r="N143" s="190" t="s">
        <v>48</v>
      </c>
      <c r="O143" s="67"/>
      <c r="P143" s="191">
        <f t="shared" si="21"/>
        <v>0</v>
      </c>
      <c r="Q143" s="191">
        <v>0</v>
      </c>
      <c r="R143" s="191">
        <f t="shared" si="22"/>
        <v>0</v>
      </c>
      <c r="S143" s="191">
        <v>0</v>
      </c>
      <c r="T143" s="192">
        <f t="shared" si="23"/>
        <v>0</v>
      </c>
      <c r="U143" s="37"/>
      <c r="V143" s="37"/>
      <c r="W143" s="37"/>
      <c r="X143" s="37"/>
      <c r="Y143" s="37"/>
      <c r="Z143" s="37"/>
      <c r="AA143" s="37"/>
      <c r="AB143" s="37"/>
      <c r="AC143" s="37"/>
      <c r="AD143" s="37"/>
      <c r="AE143" s="37"/>
      <c r="AR143" s="193" t="s">
        <v>366</v>
      </c>
      <c r="AT143" s="193" t="s">
        <v>239</v>
      </c>
      <c r="AU143" s="193" t="s">
        <v>88</v>
      </c>
      <c r="AY143" s="20" t="s">
        <v>237</v>
      </c>
      <c r="BE143" s="194">
        <f t="shared" si="24"/>
        <v>0</v>
      </c>
      <c r="BF143" s="194">
        <f t="shared" si="25"/>
        <v>0</v>
      </c>
      <c r="BG143" s="194">
        <f t="shared" si="26"/>
        <v>0</v>
      </c>
      <c r="BH143" s="194">
        <f t="shared" si="27"/>
        <v>0</v>
      </c>
      <c r="BI143" s="194">
        <f t="shared" si="28"/>
        <v>0</v>
      </c>
      <c r="BJ143" s="20" t="s">
        <v>88</v>
      </c>
      <c r="BK143" s="194">
        <f t="shared" si="29"/>
        <v>0</v>
      </c>
      <c r="BL143" s="20" t="s">
        <v>366</v>
      </c>
      <c r="BM143" s="193" t="s">
        <v>950</v>
      </c>
    </row>
    <row r="144" spans="1:65" s="12" customFormat="1" ht="22.8" customHeight="1">
      <c r="B144" s="166"/>
      <c r="C144" s="167"/>
      <c r="D144" s="168" t="s">
        <v>75</v>
      </c>
      <c r="E144" s="180" t="s">
        <v>2070</v>
      </c>
      <c r="F144" s="180" t="s">
        <v>2071</v>
      </c>
      <c r="G144" s="167"/>
      <c r="H144" s="167"/>
      <c r="I144" s="170"/>
      <c r="J144" s="181">
        <f>BK144</f>
        <v>0</v>
      </c>
      <c r="K144" s="167"/>
      <c r="L144" s="172"/>
      <c r="M144" s="173"/>
      <c r="N144" s="174"/>
      <c r="O144" s="174"/>
      <c r="P144" s="175">
        <f>SUM(P145:P188)</f>
        <v>0</v>
      </c>
      <c r="Q144" s="174"/>
      <c r="R144" s="175">
        <f>SUM(R145:R188)</f>
        <v>0</v>
      </c>
      <c r="S144" s="174"/>
      <c r="T144" s="176">
        <f>SUM(T145:T188)</f>
        <v>0</v>
      </c>
      <c r="AR144" s="177" t="s">
        <v>88</v>
      </c>
      <c r="AT144" s="178" t="s">
        <v>75</v>
      </c>
      <c r="AU144" s="178" t="s">
        <v>83</v>
      </c>
      <c r="AY144" s="177" t="s">
        <v>237</v>
      </c>
      <c r="BK144" s="179">
        <f>SUM(BK145:BK188)</f>
        <v>0</v>
      </c>
    </row>
    <row r="145" spans="1:65" s="2" customFormat="1" ht="24.15" customHeight="1">
      <c r="A145" s="37"/>
      <c r="B145" s="38"/>
      <c r="C145" s="182" t="s">
        <v>582</v>
      </c>
      <c r="D145" s="182" t="s">
        <v>239</v>
      </c>
      <c r="E145" s="183" t="s">
        <v>2072</v>
      </c>
      <c r="F145" s="184" t="s">
        <v>4826</v>
      </c>
      <c r="G145" s="185" t="s">
        <v>1591</v>
      </c>
      <c r="H145" s="186">
        <v>0</v>
      </c>
      <c r="I145" s="187"/>
      <c r="J145" s="188">
        <f t="shared" ref="J145:J188" si="30">ROUND(I145*H145,2)</f>
        <v>0</v>
      </c>
      <c r="K145" s="184" t="s">
        <v>19</v>
      </c>
      <c r="L145" s="42"/>
      <c r="M145" s="189" t="s">
        <v>19</v>
      </c>
      <c r="N145" s="190" t="s">
        <v>48</v>
      </c>
      <c r="O145" s="67"/>
      <c r="P145" s="191">
        <f t="shared" ref="P145:P188" si="31">O145*H145</f>
        <v>0</v>
      </c>
      <c r="Q145" s="191">
        <v>0</v>
      </c>
      <c r="R145" s="191">
        <f t="shared" ref="R145:R188" si="32">Q145*H145</f>
        <v>0</v>
      </c>
      <c r="S145" s="191">
        <v>0</v>
      </c>
      <c r="T145" s="192">
        <f t="shared" ref="T145:T188" si="33">S145*H145</f>
        <v>0</v>
      </c>
      <c r="U145" s="37"/>
      <c r="V145" s="37"/>
      <c r="W145" s="37"/>
      <c r="X145" s="37"/>
      <c r="Y145" s="37"/>
      <c r="Z145" s="37"/>
      <c r="AA145" s="37"/>
      <c r="AB145" s="37"/>
      <c r="AC145" s="37"/>
      <c r="AD145" s="37"/>
      <c r="AE145" s="37"/>
      <c r="AR145" s="193" t="s">
        <v>366</v>
      </c>
      <c r="AT145" s="193" t="s">
        <v>239</v>
      </c>
      <c r="AU145" s="193" t="s">
        <v>88</v>
      </c>
      <c r="AY145" s="20" t="s">
        <v>237</v>
      </c>
      <c r="BE145" s="194">
        <f t="shared" ref="BE145:BE188" si="34">IF(N145="základní",J145,0)</f>
        <v>0</v>
      </c>
      <c r="BF145" s="194">
        <f t="shared" ref="BF145:BF188" si="35">IF(N145="snížená",J145,0)</f>
        <v>0</v>
      </c>
      <c r="BG145" s="194">
        <f t="shared" ref="BG145:BG188" si="36">IF(N145="zákl. přenesená",J145,0)</f>
        <v>0</v>
      </c>
      <c r="BH145" s="194">
        <f t="shared" ref="BH145:BH188" si="37">IF(N145="sníž. přenesená",J145,0)</f>
        <v>0</v>
      </c>
      <c r="BI145" s="194">
        <f t="shared" ref="BI145:BI188" si="38">IF(N145="nulová",J145,0)</f>
        <v>0</v>
      </c>
      <c r="BJ145" s="20" t="s">
        <v>88</v>
      </c>
      <c r="BK145" s="194">
        <f t="shared" ref="BK145:BK188" si="39">ROUND(I145*H145,2)</f>
        <v>0</v>
      </c>
      <c r="BL145" s="20" t="s">
        <v>366</v>
      </c>
      <c r="BM145" s="193" t="s">
        <v>974</v>
      </c>
    </row>
    <row r="146" spans="1:65" s="2" customFormat="1" ht="24.15" customHeight="1">
      <c r="A146" s="37"/>
      <c r="B146" s="38"/>
      <c r="C146" s="244" t="s">
        <v>588</v>
      </c>
      <c r="D146" s="244" t="s">
        <v>296</v>
      </c>
      <c r="E146" s="245" t="s">
        <v>2074</v>
      </c>
      <c r="F146" s="246" t="s">
        <v>4827</v>
      </c>
      <c r="G146" s="247" t="s">
        <v>154</v>
      </c>
      <c r="H146" s="248">
        <v>0</v>
      </c>
      <c r="I146" s="249"/>
      <c r="J146" s="250">
        <f t="shared" si="30"/>
        <v>0</v>
      </c>
      <c r="K146" s="246" t="s">
        <v>19</v>
      </c>
      <c r="L146" s="251"/>
      <c r="M146" s="252" t="s">
        <v>19</v>
      </c>
      <c r="N146" s="253" t="s">
        <v>48</v>
      </c>
      <c r="O146" s="67"/>
      <c r="P146" s="191">
        <f t="shared" si="31"/>
        <v>0</v>
      </c>
      <c r="Q146" s="191">
        <v>0</v>
      </c>
      <c r="R146" s="191">
        <f t="shared" si="32"/>
        <v>0</v>
      </c>
      <c r="S146" s="191">
        <v>0</v>
      </c>
      <c r="T146" s="192">
        <f t="shared" si="33"/>
        <v>0</v>
      </c>
      <c r="U146" s="37"/>
      <c r="V146" s="37"/>
      <c r="W146" s="37"/>
      <c r="X146" s="37"/>
      <c r="Y146" s="37"/>
      <c r="Z146" s="37"/>
      <c r="AA146" s="37"/>
      <c r="AB146" s="37"/>
      <c r="AC146" s="37"/>
      <c r="AD146" s="37"/>
      <c r="AE146" s="37"/>
      <c r="AR146" s="193" t="s">
        <v>523</v>
      </c>
      <c r="AT146" s="193" t="s">
        <v>296</v>
      </c>
      <c r="AU146" s="193" t="s">
        <v>88</v>
      </c>
      <c r="AY146" s="20" t="s">
        <v>237</v>
      </c>
      <c r="BE146" s="194">
        <f t="shared" si="34"/>
        <v>0</v>
      </c>
      <c r="BF146" s="194">
        <f t="shared" si="35"/>
        <v>0</v>
      </c>
      <c r="BG146" s="194">
        <f t="shared" si="36"/>
        <v>0</v>
      </c>
      <c r="BH146" s="194">
        <f t="shared" si="37"/>
        <v>0</v>
      </c>
      <c r="BI146" s="194">
        <f t="shared" si="38"/>
        <v>0</v>
      </c>
      <c r="BJ146" s="20" t="s">
        <v>88</v>
      </c>
      <c r="BK146" s="194">
        <f t="shared" si="39"/>
        <v>0</v>
      </c>
      <c r="BL146" s="20" t="s">
        <v>366</v>
      </c>
      <c r="BM146" s="193" t="s">
        <v>985</v>
      </c>
    </row>
    <row r="147" spans="1:65" s="2" customFormat="1" ht="24.15" customHeight="1">
      <c r="A147" s="37"/>
      <c r="B147" s="38"/>
      <c r="C147" s="244" t="s">
        <v>597</v>
      </c>
      <c r="D147" s="244" t="s">
        <v>296</v>
      </c>
      <c r="E147" s="245" t="s">
        <v>2076</v>
      </c>
      <c r="F147" s="246" t="s">
        <v>4828</v>
      </c>
      <c r="G147" s="247" t="s">
        <v>154</v>
      </c>
      <c r="H147" s="248">
        <v>0</v>
      </c>
      <c r="I147" s="249"/>
      <c r="J147" s="250">
        <f t="shared" si="30"/>
        <v>0</v>
      </c>
      <c r="K147" s="246" t="s">
        <v>19</v>
      </c>
      <c r="L147" s="251"/>
      <c r="M147" s="252" t="s">
        <v>19</v>
      </c>
      <c r="N147" s="253" t="s">
        <v>48</v>
      </c>
      <c r="O147" s="67"/>
      <c r="P147" s="191">
        <f t="shared" si="31"/>
        <v>0</v>
      </c>
      <c r="Q147" s="191">
        <v>0</v>
      </c>
      <c r="R147" s="191">
        <f t="shared" si="32"/>
        <v>0</v>
      </c>
      <c r="S147" s="191">
        <v>0</v>
      </c>
      <c r="T147" s="192">
        <f t="shared" si="33"/>
        <v>0</v>
      </c>
      <c r="U147" s="37"/>
      <c r="V147" s="37"/>
      <c r="W147" s="37"/>
      <c r="X147" s="37"/>
      <c r="Y147" s="37"/>
      <c r="Z147" s="37"/>
      <c r="AA147" s="37"/>
      <c r="AB147" s="37"/>
      <c r="AC147" s="37"/>
      <c r="AD147" s="37"/>
      <c r="AE147" s="37"/>
      <c r="AR147" s="193" t="s">
        <v>523</v>
      </c>
      <c r="AT147" s="193" t="s">
        <v>296</v>
      </c>
      <c r="AU147" s="193" t="s">
        <v>88</v>
      </c>
      <c r="AY147" s="20" t="s">
        <v>237</v>
      </c>
      <c r="BE147" s="194">
        <f t="shared" si="34"/>
        <v>0</v>
      </c>
      <c r="BF147" s="194">
        <f t="shared" si="35"/>
        <v>0</v>
      </c>
      <c r="BG147" s="194">
        <f t="shared" si="36"/>
        <v>0</v>
      </c>
      <c r="BH147" s="194">
        <f t="shared" si="37"/>
        <v>0</v>
      </c>
      <c r="BI147" s="194">
        <f t="shared" si="38"/>
        <v>0</v>
      </c>
      <c r="BJ147" s="20" t="s">
        <v>88</v>
      </c>
      <c r="BK147" s="194">
        <f t="shared" si="39"/>
        <v>0</v>
      </c>
      <c r="BL147" s="20" t="s">
        <v>366</v>
      </c>
      <c r="BM147" s="193" t="s">
        <v>994</v>
      </c>
    </row>
    <row r="148" spans="1:65" s="2" customFormat="1" ht="24.15" customHeight="1">
      <c r="A148" s="37"/>
      <c r="B148" s="38"/>
      <c r="C148" s="244" t="s">
        <v>603</v>
      </c>
      <c r="D148" s="244" t="s">
        <v>296</v>
      </c>
      <c r="E148" s="245" t="s">
        <v>2078</v>
      </c>
      <c r="F148" s="246" t="s">
        <v>4829</v>
      </c>
      <c r="G148" s="247" t="s">
        <v>154</v>
      </c>
      <c r="H148" s="248">
        <v>0</v>
      </c>
      <c r="I148" s="249"/>
      <c r="J148" s="250">
        <f t="shared" si="30"/>
        <v>0</v>
      </c>
      <c r="K148" s="246" t="s">
        <v>19</v>
      </c>
      <c r="L148" s="251"/>
      <c r="M148" s="252" t="s">
        <v>19</v>
      </c>
      <c r="N148" s="253" t="s">
        <v>48</v>
      </c>
      <c r="O148" s="67"/>
      <c r="P148" s="191">
        <f t="shared" si="31"/>
        <v>0</v>
      </c>
      <c r="Q148" s="191">
        <v>0</v>
      </c>
      <c r="R148" s="191">
        <f t="shared" si="32"/>
        <v>0</v>
      </c>
      <c r="S148" s="191">
        <v>0</v>
      </c>
      <c r="T148" s="192">
        <f t="shared" si="33"/>
        <v>0</v>
      </c>
      <c r="U148" s="37"/>
      <c r="V148" s="37"/>
      <c r="W148" s="37"/>
      <c r="X148" s="37"/>
      <c r="Y148" s="37"/>
      <c r="Z148" s="37"/>
      <c r="AA148" s="37"/>
      <c r="AB148" s="37"/>
      <c r="AC148" s="37"/>
      <c r="AD148" s="37"/>
      <c r="AE148" s="37"/>
      <c r="AR148" s="193" t="s">
        <v>523</v>
      </c>
      <c r="AT148" s="193" t="s">
        <v>296</v>
      </c>
      <c r="AU148" s="193" t="s">
        <v>88</v>
      </c>
      <c r="AY148" s="20" t="s">
        <v>237</v>
      </c>
      <c r="BE148" s="194">
        <f t="shared" si="34"/>
        <v>0</v>
      </c>
      <c r="BF148" s="194">
        <f t="shared" si="35"/>
        <v>0</v>
      </c>
      <c r="BG148" s="194">
        <f t="shared" si="36"/>
        <v>0</v>
      </c>
      <c r="BH148" s="194">
        <f t="shared" si="37"/>
        <v>0</v>
      </c>
      <c r="BI148" s="194">
        <f t="shared" si="38"/>
        <v>0</v>
      </c>
      <c r="BJ148" s="20" t="s">
        <v>88</v>
      </c>
      <c r="BK148" s="194">
        <f t="shared" si="39"/>
        <v>0</v>
      </c>
      <c r="BL148" s="20" t="s">
        <v>366</v>
      </c>
      <c r="BM148" s="193" t="s">
        <v>450</v>
      </c>
    </row>
    <row r="149" spans="1:65" s="2" customFormat="1" ht="24.15" customHeight="1">
      <c r="A149" s="37"/>
      <c r="B149" s="38"/>
      <c r="C149" s="244" t="s">
        <v>611</v>
      </c>
      <c r="D149" s="244" t="s">
        <v>296</v>
      </c>
      <c r="E149" s="245" t="s">
        <v>2082</v>
      </c>
      <c r="F149" s="246" t="s">
        <v>4830</v>
      </c>
      <c r="G149" s="247" t="s">
        <v>154</v>
      </c>
      <c r="H149" s="248">
        <v>0</v>
      </c>
      <c r="I149" s="249"/>
      <c r="J149" s="250">
        <f t="shared" si="30"/>
        <v>0</v>
      </c>
      <c r="K149" s="246" t="s">
        <v>19</v>
      </c>
      <c r="L149" s="251"/>
      <c r="M149" s="252" t="s">
        <v>19</v>
      </c>
      <c r="N149" s="253" t="s">
        <v>48</v>
      </c>
      <c r="O149" s="67"/>
      <c r="P149" s="191">
        <f t="shared" si="31"/>
        <v>0</v>
      </c>
      <c r="Q149" s="191">
        <v>0</v>
      </c>
      <c r="R149" s="191">
        <f t="shared" si="32"/>
        <v>0</v>
      </c>
      <c r="S149" s="191">
        <v>0</v>
      </c>
      <c r="T149" s="192">
        <f t="shared" si="33"/>
        <v>0</v>
      </c>
      <c r="U149" s="37"/>
      <c r="V149" s="37"/>
      <c r="W149" s="37"/>
      <c r="X149" s="37"/>
      <c r="Y149" s="37"/>
      <c r="Z149" s="37"/>
      <c r="AA149" s="37"/>
      <c r="AB149" s="37"/>
      <c r="AC149" s="37"/>
      <c r="AD149" s="37"/>
      <c r="AE149" s="37"/>
      <c r="AR149" s="193" t="s">
        <v>523</v>
      </c>
      <c r="AT149" s="193" t="s">
        <v>296</v>
      </c>
      <c r="AU149" s="193" t="s">
        <v>88</v>
      </c>
      <c r="AY149" s="20" t="s">
        <v>237</v>
      </c>
      <c r="BE149" s="194">
        <f t="shared" si="34"/>
        <v>0</v>
      </c>
      <c r="BF149" s="194">
        <f t="shared" si="35"/>
        <v>0</v>
      </c>
      <c r="BG149" s="194">
        <f t="shared" si="36"/>
        <v>0</v>
      </c>
      <c r="BH149" s="194">
        <f t="shared" si="37"/>
        <v>0</v>
      </c>
      <c r="BI149" s="194">
        <f t="shared" si="38"/>
        <v>0</v>
      </c>
      <c r="BJ149" s="20" t="s">
        <v>88</v>
      </c>
      <c r="BK149" s="194">
        <f t="shared" si="39"/>
        <v>0</v>
      </c>
      <c r="BL149" s="20" t="s">
        <v>366</v>
      </c>
      <c r="BM149" s="193" t="s">
        <v>483</v>
      </c>
    </row>
    <row r="150" spans="1:65" s="2" customFormat="1" ht="24.15" customHeight="1">
      <c r="A150" s="37"/>
      <c r="B150" s="38"/>
      <c r="C150" s="244" t="s">
        <v>617</v>
      </c>
      <c r="D150" s="244" t="s">
        <v>296</v>
      </c>
      <c r="E150" s="245" t="s">
        <v>2080</v>
      </c>
      <c r="F150" s="246" t="s">
        <v>4831</v>
      </c>
      <c r="G150" s="247" t="s">
        <v>154</v>
      </c>
      <c r="H150" s="248">
        <v>0</v>
      </c>
      <c r="I150" s="249"/>
      <c r="J150" s="250">
        <f t="shared" si="30"/>
        <v>0</v>
      </c>
      <c r="K150" s="246" t="s">
        <v>19</v>
      </c>
      <c r="L150" s="251"/>
      <c r="M150" s="252" t="s">
        <v>19</v>
      </c>
      <c r="N150" s="253" t="s">
        <v>48</v>
      </c>
      <c r="O150" s="67"/>
      <c r="P150" s="191">
        <f t="shared" si="31"/>
        <v>0</v>
      </c>
      <c r="Q150" s="191">
        <v>0</v>
      </c>
      <c r="R150" s="191">
        <f t="shared" si="32"/>
        <v>0</v>
      </c>
      <c r="S150" s="191">
        <v>0</v>
      </c>
      <c r="T150" s="192">
        <f t="shared" si="33"/>
        <v>0</v>
      </c>
      <c r="U150" s="37"/>
      <c r="V150" s="37"/>
      <c r="W150" s="37"/>
      <c r="X150" s="37"/>
      <c r="Y150" s="37"/>
      <c r="Z150" s="37"/>
      <c r="AA150" s="37"/>
      <c r="AB150" s="37"/>
      <c r="AC150" s="37"/>
      <c r="AD150" s="37"/>
      <c r="AE150" s="37"/>
      <c r="AR150" s="193" t="s">
        <v>523</v>
      </c>
      <c r="AT150" s="193" t="s">
        <v>296</v>
      </c>
      <c r="AU150" s="193" t="s">
        <v>88</v>
      </c>
      <c r="AY150" s="20" t="s">
        <v>237</v>
      </c>
      <c r="BE150" s="194">
        <f t="shared" si="34"/>
        <v>0</v>
      </c>
      <c r="BF150" s="194">
        <f t="shared" si="35"/>
        <v>0</v>
      </c>
      <c r="BG150" s="194">
        <f t="shared" si="36"/>
        <v>0</v>
      </c>
      <c r="BH150" s="194">
        <f t="shared" si="37"/>
        <v>0</v>
      </c>
      <c r="BI150" s="194">
        <f t="shared" si="38"/>
        <v>0</v>
      </c>
      <c r="BJ150" s="20" t="s">
        <v>88</v>
      </c>
      <c r="BK150" s="194">
        <f t="shared" si="39"/>
        <v>0</v>
      </c>
      <c r="BL150" s="20" t="s">
        <v>366</v>
      </c>
      <c r="BM150" s="193" t="s">
        <v>1015</v>
      </c>
    </row>
    <row r="151" spans="1:65" s="2" customFormat="1" ht="21.75" customHeight="1">
      <c r="A151" s="37"/>
      <c r="B151" s="38"/>
      <c r="C151" s="182" t="s">
        <v>624</v>
      </c>
      <c r="D151" s="182" t="s">
        <v>239</v>
      </c>
      <c r="E151" s="183" t="s">
        <v>2084</v>
      </c>
      <c r="F151" s="184" t="s">
        <v>4832</v>
      </c>
      <c r="G151" s="185" t="s">
        <v>154</v>
      </c>
      <c r="H151" s="186">
        <v>0</v>
      </c>
      <c r="I151" s="187"/>
      <c r="J151" s="188">
        <f t="shared" si="30"/>
        <v>0</v>
      </c>
      <c r="K151" s="184" t="s">
        <v>19</v>
      </c>
      <c r="L151" s="42"/>
      <c r="M151" s="189" t="s">
        <v>19</v>
      </c>
      <c r="N151" s="190" t="s">
        <v>48</v>
      </c>
      <c r="O151" s="67"/>
      <c r="P151" s="191">
        <f t="shared" si="31"/>
        <v>0</v>
      </c>
      <c r="Q151" s="191">
        <v>0</v>
      </c>
      <c r="R151" s="191">
        <f t="shared" si="32"/>
        <v>0</v>
      </c>
      <c r="S151" s="191">
        <v>0</v>
      </c>
      <c r="T151" s="192">
        <f t="shared" si="33"/>
        <v>0</v>
      </c>
      <c r="U151" s="37"/>
      <c r="V151" s="37"/>
      <c r="W151" s="37"/>
      <c r="X151" s="37"/>
      <c r="Y151" s="37"/>
      <c r="Z151" s="37"/>
      <c r="AA151" s="37"/>
      <c r="AB151" s="37"/>
      <c r="AC151" s="37"/>
      <c r="AD151" s="37"/>
      <c r="AE151" s="37"/>
      <c r="AR151" s="193" t="s">
        <v>366</v>
      </c>
      <c r="AT151" s="193" t="s">
        <v>239</v>
      </c>
      <c r="AU151" s="193" t="s">
        <v>88</v>
      </c>
      <c r="AY151" s="20" t="s">
        <v>237</v>
      </c>
      <c r="BE151" s="194">
        <f t="shared" si="34"/>
        <v>0</v>
      </c>
      <c r="BF151" s="194">
        <f t="shared" si="35"/>
        <v>0</v>
      </c>
      <c r="BG151" s="194">
        <f t="shared" si="36"/>
        <v>0</v>
      </c>
      <c r="BH151" s="194">
        <f t="shared" si="37"/>
        <v>0</v>
      </c>
      <c r="BI151" s="194">
        <f t="shared" si="38"/>
        <v>0</v>
      </c>
      <c r="BJ151" s="20" t="s">
        <v>88</v>
      </c>
      <c r="BK151" s="194">
        <f t="shared" si="39"/>
        <v>0</v>
      </c>
      <c r="BL151" s="20" t="s">
        <v>366</v>
      </c>
      <c r="BM151" s="193" t="s">
        <v>1024</v>
      </c>
    </row>
    <row r="152" spans="1:65" s="2" customFormat="1" ht="21.75" customHeight="1">
      <c r="A152" s="37"/>
      <c r="B152" s="38"/>
      <c r="C152" s="182" t="s">
        <v>633</v>
      </c>
      <c r="D152" s="182" t="s">
        <v>239</v>
      </c>
      <c r="E152" s="183" t="s">
        <v>2086</v>
      </c>
      <c r="F152" s="184" t="s">
        <v>4833</v>
      </c>
      <c r="G152" s="185" t="s">
        <v>154</v>
      </c>
      <c r="H152" s="186">
        <v>0</v>
      </c>
      <c r="I152" s="187"/>
      <c r="J152" s="188">
        <f t="shared" si="30"/>
        <v>0</v>
      </c>
      <c r="K152" s="184" t="s">
        <v>19</v>
      </c>
      <c r="L152" s="42"/>
      <c r="M152" s="189" t="s">
        <v>19</v>
      </c>
      <c r="N152" s="190" t="s">
        <v>48</v>
      </c>
      <c r="O152" s="67"/>
      <c r="P152" s="191">
        <f t="shared" si="31"/>
        <v>0</v>
      </c>
      <c r="Q152" s="191">
        <v>0</v>
      </c>
      <c r="R152" s="191">
        <f t="shared" si="32"/>
        <v>0</v>
      </c>
      <c r="S152" s="191">
        <v>0</v>
      </c>
      <c r="T152" s="192">
        <f t="shared" si="33"/>
        <v>0</v>
      </c>
      <c r="U152" s="37"/>
      <c r="V152" s="37"/>
      <c r="W152" s="37"/>
      <c r="X152" s="37"/>
      <c r="Y152" s="37"/>
      <c r="Z152" s="37"/>
      <c r="AA152" s="37"/>
      <c r="AB152" s="37"/>
      <c r="AC152" s="37"/>
      <c r="AD152" s="37"/>
      <c r="AE152" s="37"/>
      <c r="AR152" s="193" t="s">
        <v>366</v>
      </c>
      <c r="AT152" s="193" t="s">
        <v>239</v>
      </c>
      <c r="AU152" s="193" t="s">
        <v>88</v>
      </c>
      <c r="AY152" s="20" t="s">
        <v>237</v>
      </c>
      <c r="BE152" s="194">
        <f t="shared" si="34"/>
        <v>0</v>
      </c>
      <c r="BF152" s="194">
        <f t="shared" si="35"/>
        <v>0</v>
      </c>
      <c r="BG152" s="194">
        <f t="shared" si="36"/>
        <v>0</v>
      </c>
      <c r="BH152" s="194">
        <f t="shared" si="37"/>
        <v>0</v>
      </c>
      <c r="BI152" s="194">
        <f t="shared" si="38"/>
        <v>0</v>
      </c>
      <c r="BJ152" s="20" t="s">
        <v>88</v>
      </c>
      <c r="BK152" s="194">
        <f t="shared" si="39"/>
        <v>0</v>
      </c>
      <c r="BL152" s="20" t="s">
        <v>366</v>
      </c>
      <c r="BM152" s="193" t="s">
        <v>1030</v>
      </c>
    </row>
    <row r="153" spans="1:65" s="2" customFormat="1" ht="21.75" customHeight="1">
      <c r="A153" s="37"/>
      <c r="B153" s="38"/>
      <c r="C153" s="182" t="s">
        <v>638</v>
      </c>
      <c r="D153" s="182" t="s">
        <v>239</v>
      </c>
      <c r="E153" s="183" t="s">
        <v>2088</v>
      </c>
      <c r="F153" s="184" t="s">
        <v>4834</v>
      </c>
      <c r="G153" s="185" t="s">
        <v>154</v>
      </c>
      <c r="H153" s="186">
        <v>0</v>
      </c>
      <c r="I153" s="187"/>
      <c r="J153" s="188">
        <f t="shared" si="30"/>
        <v>0</v>
      </c>
      <c r="K153" s="184" t="s">
        <v>19</v>
      </c>
      <c r="L153" s="42"/>
      <c r="M153" s="189" t="s">
        <v>19</v>
      </c>
      <c r="N153" s="190" t="s">
        <v>48</v>
      </c>
      <c r="O153" s="67"/>
      <c r="P153" s="191">
        <f t="shared" si="31"/>
        <v>0</v>
      </c>
      <c r="Q153" s="191">
        <v>0</v>
      </c>
      <c r="R153" s="191">
        <f t="shared" si="32"/>
        <v>0</v>
      </c>
      <c r="S153" s="191">
        <v>0</v>
      </c>
      <c r="T153" s="192">
        <f t="shared" si="33"/>
        <v>0</v>
      </c>
      <c r="U153" s="37"/>
      <c r="V153" s="37"/>
      <c r="W153" s="37"/>
      <c r="X153" s="37"/>
      <c r="Y153" s="37"/>
      <c r="Z153" s="37"/>
      <c r="AA153" s="37"/>
      <c r="AB153" s="37"/>
      <c r="AC153" s="37"/>
      <c r="AD153" s="37"/>
      <c r="AE153" s="37"/>
      <c r="AR153" s="193" t="s">
        <v>366</v>
      </c>
      <c r="AT153" s="193" t="s">
        <v>239</v>
      </c>
      <c r="AU153" s="193" t="s">
        <v>88</v>
      </c>
      <c r="AY153" s="20" t="s">
        <v>237</v>
      </c>
      <c r="BE153" s="194">
        <f t="shared" si="34"/>
        <v>0</v>
      </c>
      <c r="BF153" s="194">
        <f t="shared" si="35"/>
        <v>0</v>
      </c>
      <c r="BG153" s="194">
        <f t="shared" si="36"/>
        <v>0</v>
      </c>
      <c r="BH153" s="194">
        <f t="shared" si="37"/>
        <v>0</v>
      </c>
      <c r="BI153" s="194">
        <f t="shared" si="38"/>
        <v>0</v>
      </c>
      <c r="BJ153" s="20" t="s">
        <v>88</v>
      </c>
      <c r="BK153" s="194">
        <f t="shared" si="39"/>
        <v>0</v>
      </c>
      <c r="BL153" s="20" t="s">
        <v>366</v>
      </c>
      <c r="BM153" s="193" t="s">
        <v>1039</v>
      </c>
    </row>
    <row r="154" spans="1:65" s="2" customFormat="1" ht="21.75" customHeight="1">
      <c r="A154" s="37"/>
      <c r="B154" s="38"/>
      <c r="C154" s="182" t="s">
        <v>643</v>
      </c>
      <c r="D154" s="182" t="s">
        <v>239</v>
      </c>
      <c r="E154" s="183" t="s">
        <v>2090</v>
      </c>
      <c r="F154" s="184" t="s">
        <v>4835</v>
      </c>
      <c r="G154" s="185" t="s">
        <v>154</v>
      </c>
      <c r="H154" s="186">
        <v>0</v>
      </c>
      <c r="I154" s="187"/>
      <c r="J154" s="188">
        <f t="shared" si="30"/>
        <v>0</v>
      </c>
      <c r="K154" s="184" t="s">
        <v>19</v>
      </c>
      <c r="L154" s="42"/>
      <c r="M154" s="189" t="s">
        <v>19</v>
      </c>
      <c r="N154" s="190" t="s">
        <v>48</v>
      </c>
      <c r="O154" s="67"/>
      <c r="P154" s="191">
        <f t="shared" si="31"/>
        <v>0</v>
      </c>
      <c r="Q154" s="191">
        <v>0</v>
      </c>
      <c r="R154" s="191">
        <f t="shared" si="32"/>
        <v>0</v>
      </c>
      <c r="S154" s="191">
        <v>0</v>
      </c>
      <c r="T154" s="192">
        <f t="shared" si="33"/>
        <v>0</v>
      </c>
      <c r="U154" s="37"/>
      <c r="V154" s="37"/>
      <c r="W154" s="37"/>
      <c r="X154" s="37"/>
      <c r="Y154" s="37"/>
      <c r="Z154" s="37"/>
      <c r="AA154" s="37"/>
      <c r="AB154" s="37"/>
      <c r="AC154" s="37"/>
      <c r="AD154" s="37"/>
      <c r="AE154" s="37"/>
      <c r="AR154" s="193" t="s">
        <v>366</v>
      </c>
      <c r="AT154" s="193" t="s">
        <v>239</v>
      </c>
      <c r="AU154" s="193" t="s">
        <v>88</v>
      </c>
      <c r="AY154" s="20" t="s">
        <v>237</v>
      </c>
      <c r="BE154" s="194">
        <f t="shared" si="34"/>
        <v>0</v>
      </c>
      <c r="BF154" s="194">
        <f t="shared" si="35"/>
        <v>0</v>
      </c>
      <c r="BG154" s="194">
        <f t="shared" si="36"/>
        <v>0</v>
      </c>
      <c r="BH154" s="194">
        <f t="shared" si="37"/>
        <v>0</v>
      </c>
      <c r="BI154" s="194">
        <f t="shared" si="38"/>
        <v>0</v>
      </c>
      <c r="BJ154" s="20" t="s">
        <v>88</v>
      </c>
      <c r="BK154" s="194">
        <f t="shared" si="39"/>
        <v>0</v>
      </c>
      <c r="BL154" s="20" t="s">
        <v>366</v>
      </c>
      <c r="BM154" s="193" t="s">
        <v>1048</v>
      </c>
    </row>
    <row r="155" spans="1:65" s="2" customFormat="1" ht="21.75" customHeight="1">
      <c r="A155" s="37"/>
      <c r="B155" s="38"/>
      <c r="C155" s="182" t="s">
        <v>649</v>
      </c>
      <c r="D155" s="182" t="s">
        <v>239</v>
      </c>
      <c r="E155" s="183" t="s">
        <v>2092</v>
      </c>
      <c r="F155" s="184" t="s">
        <v>4836</v>
      </c>
      <c r="G155" s="185" t="s">
        <v>154</v>
      </c>
      <c r="H155" s="186">
        <v>0</v>
      </c>
      <c r="I155" s="187"/>
      <c r="J155" s="188">
        <f t="shared" si="30"/>
        <v>0</v>
      </c>
      <c r="K155" s="184" t="s">
        <v>19</v>
      </c>
      <c r="L155" s="42"/>
      <c r="M155" s="189" t="s">
        <v>19</v>
      </c>
      <c r="N155" s="190" t="s">
        <v>48</v>
      </c>
      <c r="O155" s="67"/>
      <c r="P155" s="191">
        <f t="shared" si="31"/>
        <v>0</v>
      </c>
      <c r="Q155" s="191">
        <v>0</v>
      </c>
      <c r="R155" s="191">
        <f t="shared" si="32"/>
        <v>0</v>
      </c>
      <c r="S155" s="191">
        <v>0</v>
      </c>
      <c r="T155" s="192">
        <f t="shared" si="33"/>
        <v>0</v>
      </c>
      <c r="U155" s="37"/>
      <c r="V155" s="37"/>
      <c r="W155" s="37"/>
      <c r="X155" s="37"/>
      <c r="Y155" s="37"/>
      <c r="Z155" s="37"/>
      <c r="AA155" s="37"/>
      <c r="AB155" s="37"/>
      <c r="AC155" s="37"/>
      <c r="AD155" s="37"/>
      <c r="AE155" s="37"/>
      <c r="AR155" s="193" t="s">
        <v>366</v>
      </c>
      <c r="AT155" s="193" t="s">
        <v>239</v>
      </c>
      <c r="AU155" s="193" t="s">
        <v>88</v>
      </c>
      <c r="AY155" s="20" t="s">
        <v>237</v>
      </c>
      <c r="BE155" s="194">
        <f t="shared" si="34"/>
        <v>0</v>
      </c>
      <c r="BF155" s="194">
        <f t="shared" si="35"/>
        <v>0</v>
      </c>
      <c r="BG155" s="194">
        <f t="shared" si="36"/>
        <v>0</v>
      </c>
      <c r="BH155" s="194">
        <f t="shared" si="37"/>
        <v>0</v>
      </c>
      <c r="BI155" s="194">
        <f t="shared" si="38"/>
        <v>0</v>
      </c>
      <c r="BJ155" s="20" t="s">
        <v>88</v>
      </c>
      <c r="BK155" s="194">
        <f t="shared" si="39"/>
        <v>0</v>
      </c>
      <c r="BL155" s="20" t="s">
        <v>366</v>
      </c>
      <c r="BM155" s="193" t="s">
        <v>1055</v>
      </c>
    </row>
    <row r="156" spans="1:65" s="2" customFormat="1" ht="21.75" customHeight="1">
      <c r="A156" s="37"/>
      <c r="B156" s="38"/>
      <c r="C156" s="182" t="s">
        <v>653</v>
      </c>
      <c r="D156" s="182" t="s">
        <v>239</v>
      </c>
      <c r="E156" s="183" t="s">
        <v>2094</v>
      </c>
      <c r="F156" s="184" t="s">
        <v>4837</v>
      </c>
      <c r="G156" s="185" t="s">
        <v>154</v>
      </c>
      <c r="H156" s="186">
        <v>0</v>
      </c>
      <c r="I156" s="187"/>
      <c r="J156" s="188">
        <f t="shared" si="30"/>
        <v>0</v>
      </c>
      <c r="K156" s="184" t="s">
        <v>19</v>
      </c>
      <c r="L156" s="42"/>
      <c r="M156" s="189" t="s">
        <v>19</v>
      </c>
      <c r="N156" s="190" t="s">
        <v>48</v>
      </c>
      <c r="O156" s="67"/>
      <c r="P156" s="191">
        <f t="shared" si="31"/>
        <v>0</v>
      </c>
      <c r="Q156" s="191">
        <v>0</v>
      </c>
      <c r="R156" s="191">
        <f t="shared" si="32"/>
        <v>0</v>
      </c>
      <c r="S156" s="191">
        <v>0</v>
      </c>
      <c r="T156" s="192">
        <f t="shared" si="33"/>
        <v>0</v>
      </c>
      <c r="U156" s="37"/>
      <c r="V156" s="37"/>
      <c r="W156" s="37"/>
      <c r="X156" s="37"/>
      <c r="Y156" s="37"/>
      <c r="Z156" s="37"/>
      <c r="AA156" s="37"/>
      <c r="AB156" s="37"/>
      <c r="AC156" s="37"/>
      <c r="AD156" s="37"/>
      <c r="AE156" s="37"/>
      <c r="AR156" s="193" t="s">
        <v>366</v>
      </c>
      <c r="AT156" s="193" t="s">
        <v>239</v>
      </c>
      <c r="AU156" s="193" t="s">
        <v>88</v>
      </c>
      <c r="AY156" s="20" t="s">
        <v>237</v>
      </c>
      <c r="BE156" s="194">
        <f t="shared" si="34"/>
        <v>0</v>
      </c>
      <c r="BF156" s="194">
        <f t="shared" si="35"/>
        <v>0</v>
      </c>
      <c r="BG156" s="194">
        <f t="shared" si="36"/>
        <v>0</v>
      </c>
      <c r="BH156" s="194">
        <f t="shared" si="37"/>
        <v>0</v>
      </c>
      <c r="BI156" s="194">
        <f t="shared" si="38"/>
        <v>0</v>
      </c>
      <c r="BJ156" s="20" t="s">
        <v>88</v>
      </c>
      <c r="BK156" s="194">
        <f t="shared" si="39"/>
        <v>0</v>
      </c>
      <c r="BL156" s="20" t="s">
        <v>366</v>
      </c>
      <c r="BM156" s="193" t="s">
        <v>1064</v>
      </c>
    </row>
    <row r="157" spans="1:65" s="2" customFormat="1" ht="24.15" customHeight="1">
      <c r="A157" s="37"/>
      <c r="B157" s="38"/>
      <c r="C157" s="244" t="s">
        <v>660</v>
      </c>
      <c r="D157" s="244" t="s">
        <v>296</v>
      </c>
      <c r="E157" s="245" t="s">
        <v>2098</v>
      </c>
      <c r="F157" s="246" t="s">
        <v>4838</v>
      </c>
      <c r="G157" s="247" t="s">
        <v>154</v>
      </c>
      <c r="H157" s="248">
        <v>0</v>
      </c>
      <c r="I157" s="249"/>
      <c r="J157" s="250">
        <f t="shared" si="30"/>
        <v>0</v>
      </c>
      <c r="K157" s="246" t="s">
        <v>19</v>
      </c>
      <c r="L157" s="251"/>
      <c r="M157" s="252" t="s">
        <v>19</v>
      </c>
      <c r="N157" s="253" t="s">
        <v>48</v>
      </c>
      <c r="O157" s="67"/>
      <c r="P157" s="191">
        <f t="shared" si="31"/>
        <v>0</v>
      </c>
      <c r="Q157" s="191">
        <v>0</v>
      </c>
      <c r="R157" s="191">
        <f t="shared" si="32"/>
        <v>0</v>
      </c>
      <c r="S157" s="191">
        <v>0</v>
      </c>
      <c r="T157" s="192">
        <f t="shared" si="33"/>
        <v>0</v>
      </c>
      <c r="U157" s="37"/>
      <c r="V157" s="37"/>
      <c r="W157" s="37"/>
      <c r="X157" s="37"/>
      <c r="Y157" s="37"/>
      <c r="Z157" s="37"/>
      <c r="AA157" s="37"/>
      <c r="AB157" s="37"/>
      <c r="AC157" s="37"/>
      <c r="AD157" s="37"/>
      <c r="AE157" s="37"/>
      <c r="AR157" s="193" t="s">
        <v>523</v>
      </c>
      <c r="AT157" s="193" t="s">
        <v>296</v>
      </c>
      <c r="AU157" s="193" t="s">
        <v>88</v>
      </c>
      <c r="AY157" s="20" t="s">
        <v>237</v>
      </c>
      <c r="BE157" s="194">
        <f t="shared" si="34"/>
        <v>0</v>
      </c>
      <c r="BF157" s="194">
        <f t="shared" si="35"/>
        <v>0</v>
      </c>
      <c r="BG157" s="194">
        <f t="shared" si="36"/>
        <v>0</v>
      </c>
      <c r="BH157" s="194">
        <f t="shared" si="37"/>
        <v>0</v>
      </c>
      <c r="BI157" s="194">
        <f t="shared" si="38"/>
        <v>0</v>
      </c>
      <c r="BJ157" s="20" t="s">
        <v>88</v>
      </c>
      <c r="BK157" s="194">
        <f t="shared" si="39"/>
        <v>0</v>
      </c>
      <c r="BL157" s="20" t="s">
        <v>366</v>
      </c>
      <c r="BM157" s="193" t="s">
        <v>1077</v>
      </c>
    </row>
    <row r="158" spans="1:65" s="2" customFormat="1" ht="24.15" customHeight="1">
      <c r="A158" s="37"/>
      <c r="B158" s="38"/>
      <c r="C158" s="244" t="s">
        <v>670</v>
      </c>
      <c r="D158" s="244" t="s">
        <v>296</v>
      </c>
      <c r="E158" s="245" t="s">
        <v>2100</v>
      </c>
      <c r="F158" s="246" t="s">
        <v>4839</v>
      </c>
      <c r="G158" s="247" t="s">
        <v>154</v>
      </c>
      <c r="H158" s="248">
        <v>0</v>
      </c>
      <c r="I158" s="249"/>
      <c r="J158" s="250">
        <f t="shared" si="30"/>
        <v>0</v>
      </c>
      <c r="K158" s="246" t="s">
        <v>19</v>
      </c>
      <c r="L158" s="251"/>
      <c r="M158" s="252" t="s">
        <v>19</v>
      </c>
      <c r="N158" s="253" t="s">
        <v>48</v>
      </c>
      <c r="O158" s="67"/>
      <c r="P158" s="191">
        <f t="shared" si="31"/>
        <v>0</v>
      </c>
      <c r="Q158" s="191">
        <v>0</v>
      </c>
      <c r="R158" s="191">
        <f t="shared" si="32"/>
        <v>0</v>
      </c>
      <c r="S158" s="191">
        <v>0</v>
      </c>
      <c r="T158" s="192">
        <f t="shared" si="33"/>
        <v>0</v>
      </c>
      <c r="U158" s="37"/>
      <c r="V158" s="37"/>
      <c r="W158" s="37"/>
      <c r="X158" s="37"/>
      <c r="Y158" s="37"/>
      <c r="Z158" s="37"/>
      <c r="AA158" s="37"/>
      <c r="AB158" s="37"/>
      <c r="AC158" s="37"/>
      <c r="AD158" s="37"/>
      <c r="AE158" s="37"/>
      <c r="AR158" s="193" t="s">
        <v>523</v>
      </c>
      <c r="AT158" s="193" t="s">
        <v>296</v>
      </c>
      <c r="AU158" s="193" t="s">
        <v>88</v>
      </c>
      <c r="AY158" s="20" t="s">
        <v>237</v>
      </c>
      <c r="BE158" s="194">
        <f t="shared" si="34"/>
        <v>0</v>
      </c>
      <c r="BF158" s="194">
        <f t="shared" si="35"/>
        <v>0</v>
      </c>
      <c r="BG158" s="194">
        <f t="shared" si="36"/>
        <v>0</v>
      </c>
      <c r="BH158" s="194">
        <f t="shared" si="37"/>
        <v>0</v>
      </c>
      <c r="BI158" s="194">
        <f t="shared" si="38"/>
        <v>0</v>
      </c>
      <c r="BJ158" s="20" t="s">
        <v>88</v>
      </c>
      <c r="BK158" s="194">
        <f t="shared" si="39"/>
        <v>0</v>
      </c>
      <c r="BL158" s="20" t="s">
        <v>366</v>
      </c>
      <c r="BM158" s="193" t="s">
        <v>1093</v>
      </c>
    </row>
    <row r="159" spans="1:65" s="2" customFormat="1" ht="24.15" customHeight="1">
      <c r="A159" s="37"/>
      <c r="B159" s="38"/>
      <c r="C159" s="244" t="s">
        <v>676</v>
      </c>
      <c r="D159" s="244" t="s">
        <v>296</v>
      </c>
      <c r="E159" s="245" t="s">
        <v>2102</v>
      </c>
      <c r="F159" s="246" t="s">
        <v>4840</v>
      </c>
      <c r="G159" s="247" t="s">
        <v>154</v>
      </c>
      <c r="H159" s="248">
        <v>0</v>
      </c>
      <c r="I159" s="249"/>
      <c r="J159" s="250">
        <f t="shared" si="30"/>
        <v>0</v>
      </c>
      <c r="K159" s="246" t="s">
        <v>19</v>
      </c>
      <c r="L159" s="251"/>
      <c r="M159" s="252" t="s">
        <v>19</v>
      </c>
      <c r="N159" s="253" t="s">
        <v>48</v>
      </c>
      <c r="O159" s="67"/>
      <c r="P159" s="191">
        <f t="shared" si="31"/>
        <v>0</v>
      </c>
      <c r="Q159" s="191">
        <v>0</v>
      </c>
      <c r="R159" s="191">
        <f t="shared" si="32"/>
        <v>0</v>
      </c>
      <c r="S159" s="191">
        <v>0</v>
      </c>
      <c r="T159" s="192">
        <f t="shared" si="33"/>
        <v>0</v>
      </c>
      <c r="U159" s="37"/>
      <c r="V159" s="37"/>
      <c r="W159" s="37"/>
      <c r="X159" s="37"/>
      <c r="Y159" s="37"/>
      <c r="Z159" s="37"/>
      <c r="AA159" s="37"/>
      <c r="AB159" s="37"/>
      <c r="AC159" s="37"/>
      <c r="AD159" s="37"/>
      <c r="AE159" s="37"/>
      <c r="AR159" s="193" t="s">
        <v>523</v>
      </c>
      <c r="AT159" s="193" t="s">
        <v>296</v>
      </c>
      <c r="AU159" s="193" t="s">
        <v>88</v>
      </c>
      <c r="AY159" s="20" t="s">
        <v>237</v>
      </c>
      <c r="BE159" s="194">
        <f t="shared" si="34"/>
        <v>0</v>
      </c>
      <c r="BF159" s="194">
        <f t="shared" si="35"/>
        <v>0</v>
      </c>
      <c r="BG159" s="194">
        <f t="shared" si="36"/>
        <v>0</v>
      </c>
      <c r="BH159" s="194">
        <f t="shared" si="37"/>
        <v>0</v>
      </c>
      <c r="BI159" s="194">
        <f t="shared" si="38"/>
        <v>0</v>
      </c>
      <c r="BJ159" s="20" t="s">
        <v>88</v>
      </c>
      <c r="BK159" s="194">
        <f t="shared" si="39"/>
        <v>0</v>
      </c>
      <c r="BL159" s="20" t="s">
        <v>366</v>
      </c>
      <c r="BM159" s="193" t="s">
        <v>1106</v>
      </c>
    </row>
    <row r="160" spans="1:65" s="2" customFormat="1" ht="24.15" customHeight="1">
      <c r="A160" s="37"/>
      <c r="B160" s="38"/>
      <c r="C160" s="244" t="s">
        <v>684</v>
      </c>
      <c r="D160" s="244" t="s">
        <v>296</v>
      </c>
      <c r="E160" s="245" t="s">
        <v>2104</v>
      </c>
      <c r="F160" s="246" t="s">
        <v>4841</v>
      </c>
      <c r="G160" s="247" t="s">
        <v>154</v>
      </c>
      <c r="H160" s="248">
        <v>0</v>
      </c>
      <c r="I160" s="249"/>
      <c r="J160" s="250">
        <f t="shared" si="30"/>
        <v>0</v>
      </c>
      <c r="K160" s="246" t="s">
        <v>19</v>
      </c>
      <c r="L160" s="251"/>
      <c r="M160" s="252" t="s">
        <v>19</v>
      </c>
      <c r="N160" s="253" t="s">
        <v>48</v>
      </c>
      <c r="O160" s="67"/>
      <c r="P160" s="191">
        <f t="shared" si="31"/>
        <v>0</v>
      </c>
      <c r="Q160" s="191">
        <v>0</v>
      </c>
      <c r="R160" s="191">
        <f t="shared" si="32"/>
        <v>0</v>
      </c>
      <c r="S160" s="191">
        <v>0</v>
      </c>
      <c r="T160" s="192">
        <f t="shared" si="33"/>
        <v>0</v>
      </c>
      <c r="U160" s="37"/>
      <c r="V160" s="37"/>
      <c r="W160" s="37"/>
      <c r="X160" s="37"/>
      <c r="Y160" s="37"/>
      <c r="Z160" s="37"/>
      <c r="AA160" s="37"/>
      <c r="AB160" s="37"/>
      <c r="AC160" s="37"/>
      <c r="AD160" s="37"/>
      <c r="AE160" s="37"/>
      <c r="AR160" s="193" t="s">
        <v>523</v>
      </c>
      <c r="AT160" s="193" t="s">
        <v>296</v>
      </c>
      <c r="AU160" s="193" t="s">
        <v>88</v>
      </c>
      <c r="AY160" s="20" t="s">
        <v>237</v>
      </c>
      <c r="BE160" s="194">
        <f t="shared" si="34"/>
        <v>0</v>
      </c>
      <c r="BF160" s="194">
        <f t="shared" si="35"/>
        <v>0</v>
      </c>
      <c r="BG160" s="194">
        <f t="shared" si="36"/>
        <v>0</v>
      </c>
      <c r="BH160" s="194">
        <f t="shared" si="37"/>
        <v>0</v>
      </c>
      <c r="BI160" s="194">
        <f t="shared" si="38"/>
        <v>0</v>
      </c>
      <c r="BJ160" s="20" t="s">
        <v>88</v>
      </c>
      <c r="BK160" s="194">
        <f t="shared" si="39"/>
        <v>0</v>
      </c>
      <c r="BL160" s="20" t="s">
        <v>366</v>
      </c>
      <c r="BM160" s="193" t="s">
        <v>1115</v>
      </c>
    </row>
    <row r="161" spans="1:65" s="2" customFormat="1" ht="24.15" customHeight="1">
      <c r="A161" s="37"/>
      <c r="B161" s="38"/>
      <c r="C161" s="244" t="s">
        <v>692</v>
      </c>
      <c r="D161" s="244" t="s">
        <v>296</v>
      </c>
      <c r="E161" s="245" t="s">
        <v>2106</v>
      </c>
      <c r="F161" s="246" t="s">
        <v>4842</v>
      </c>
      <c r="G161" s="247" t="s">
        <v>154</v>
      </c>
      <c r="H161" s="248">
        <v>0</v>
      </c>
      <c r="I161" s="249"/>
      <c r="J161" s="250">
        <f t="shared" si="30"/>
        <v>0</v>
      </c>
      <c r="K161" s="246" t="s">
        <v>19</v>
      </c>
      <c r="L161" s="251"/>
      <c r="M161" s="252" t="s">
        <v>19</v>
      </c>
      <c r="N161" s="253" t="s">
        <v>48</v>
      </c>
      <c r="O161" s="67"/>
      <c r="P161" s="191">
        <f t="shared" si="31"/>
        <v>0</v>
      </c>
      <c r="Q161" s="191">
        <v>0</v>
      </c>
      <c r="R161" s="191">
        <f t="shared" si="32"/>
        <v>0</v>
      </c>
      <c r="S161" s="191">
        <v>0</v>
      </c>
      <c r="T161" s="192">
        <f t="shared" si="33"/>
        <v>0</v>
      </c>
      <c r="U161" s="37"/>
      <c r="V161" s="37"/>
      <c r="W161" s="37"/>
      <c r="X161" s="37"/>
      <c r="Y161" s="37"/>
      <c r="Z161" s="37"/>
      <c r="AA161" s="37"/>
      <c r="AB161" s="37"/>
      <c r="AC161" s="37"/>
      <c r="AD161" s="37"/>
      <c r="AE161" s="37"/>
      <c r="AR161" s="193" t="s">
        <v>523</v>
      </c>
      <c r="AT161" s="193" t="s">
        <v>296</v>
      </c>
      <c r="AU161" s="193" t="s">
        <v>88</v>
      </c>
      <c r="AY161" s="20" t="s">
        <v>237</v>
      </c>
      <c r="BE161" s="194">
        <f t="shared" si="34"/>
        <v>0</v>
      </c>
      <c r="BF161" s="194">
        <f t="shared" si="35"/>
        <v>0</v>
      </c>
      <c r="BG161" s="194">
        <f t="shared" si="36"/>
        <v>0</v>
      </c>
      <c r="BH161" s="194">
        <f t="shared" si="37"/>
        <v>0</v>
      </c>
      <c r="BI161" s="194">
        <f t="shared" si="38"/>
        <v>0</v>
      </c>
      <c r="BJ161" s="20" t="s">
        <v>88</v>
      </c>
      <c r="BK161" s="194">
        <f t="shared" si="39"/>
        <v>0</v>
      </c>
      <c r="BL161" s="20" t="s">
        <v>366</v>
      </c>
      <c r="BM161" s="193" t="s">
        <v>1127</v>
      </c>
    </row>
    <row r="162" spans="1:65" s="2" customFormat="1" ht="21.75" customHeight="1">
      <c r="A162" s="37"/>
      <c r="B162" s="38"/>
      <c r="C162" s="182" t="s">
        <v>698</v>
      </c>
      <c r="D162" s="182" t="s">
        <v>239</v>
      </c>
      <c r="E162" s="183" t="s">
        <v>2108</v>
      </c>
      <c r="F162" s="184" t="s">
        <v>4843</v>
      </c>
      <c r="G162" s="185" t="s">
        <v>154</v>
      </c>
      <c r="H162" s="186">
        <v>0</v>
      </c>
      <c r="I162" s="187"/>
      <c r="J162" s="188">
        <f t="shared" si="30"/>
        <v>0</v>
      </c>
      <c r="K162" s="184" t="s">
        <v>19</v>
      </c>
      <c r="L162" s="42"/>
      <c r="M162" s="189" t="s">
        <v>19</v>
      </c>
      <c r="N162" s="190" t="s">
        <v>48</v>
      </c>
      <c r="O162" s="67"/>
      <c r="P162" s="191">
        <f t="shared" si="31"/>
        <v>0</v>
      </c>
      <c r="Q162" s="191">
        <v>0</v>
      </c>
      <c r="R162" s="191">
        <f t="shared" si="32"/>
        <v>0</v>
      </c>
      <c r="S162" s="191">
        <v>0</v>
      </c>
      <c r="T162" s="192">
        <f t="shared" si="33"/>
        <v>0</v>
      </c>
      <c r="U162" s="37"/>
      <c r="V162" s="37"/>
      <c r="W162" s="37"/>
      <c r="X162" s="37"/>
      <c r="Y162" s="37"/>
      <c r="Z162" s="37"/>
      <c r="AA162" s="37"/>
      <c r="AB162" s="37"/>
      <c r="AC162" s="37"/>
      <c r="AD162" s="37"/>
      <c r="AE162" s="37"/>
      <c r="AR162" s="193" t="s">
        <v>366</v>
      </c>
      <c r="AT162" s="193" t="s">
        <v>239</v>
      </c>
      <c r="AU162" s="193" t="s">
        <v>88</v>
      </c>
      <c r="AY162" s="20" t="s">
        <v>237</v>
      </c>
      <c r="BE162" s="194">
        <f t="shared" si="34"/>
        <v>0</v>
      </c>
      <c r="BF162" s="194">
        <f t="shared" si="35"/>
        <v>0</v>
      </c>
      <c r="BG162" s="194">
        <f t="shared" si="36"/>
        <v>0</v>
      </c>
      <c r="BH162" s="194">
        <f t="shared" si="37"/>
        <v>0</v>
      </c>
      <c r="BI162" s="194">
        <f t="shared" si="38"/>
        <v>0</v>
      </c>
      <c r="BJ162" s="20" t="s">
        <v>88</v>
      </c>
      <c r="BK162" s="194">
        <f t="shared" si="39"/>
        <v>0</v>
      </c>
      <c r="BL162" s="20" t="s">
        <v>366</v>
      </c>
      <c r="BM162" s="193" t="s">
        <v>1140</v>
      </c>
    </row>
    <row r="163" spans="1:65" s="2" customFormat="1" ht="21.75" customHeight="1">
      <c r="A163" s="37"/>
      <c r="B163" s="38"/>
      <c r="C163" s="182" t="s">
        <v>702</v>
      </c>
      <c r="D163" s="182" t="s">
        <v>239</v>
      </c>
      <c r="E163" s="183" t="s">
        <v>2110</v>
      </c>
      <c r="F163" s="184" t="s">
        <v>4844</v>
      </c>
      <c r="G163" s="185" t="s">
        <v>154</v>
      </c>
      <c r="H163" s="186">
        <v>0</v>
      </c>
      <c r="I163" s="187"/>
      <c r="J163" s="188">
        <f t="shared" si="30"/>
        <v>0</v>
      </c>
      <c r="K163" s="184" t="s">
        <v>19</v>
      </c>
      <c r="L163" s="42"/>
      <c r="M163" s="189" t="s">
        <v>19</v>
      </c>
      <c r="N163" s="190" t="s">
        <v>48</v>
      </c>
      <c r="O163" s="67"/>
      <c r="P163" s="191">
        <f t="shared" si="31"/>
        <v>0</v>
      </c>
      <c r="Q163" s="191">
        <v>0</v>
      </c>
      <c r="R163" s="191">
        <f t="shared" si="32"/>
        <v>0</v>
      </c>
      <c r="S163" s="191">
        <v>0</v>
      </c>
      <c r="T163" s="192">
        <f t="shared" si="33"/>
        <v>0</v>
      </c>
      <c r="U163" s="37"/>
      <c r="V163" s="37"/>
      <c r="W163" s="37"/>
      <c r="X163" s="37"/>
      <c r="Y163" s="37"/>
      <c r="Z163" s="37"/>
      <c r="AA163" s="37"/>
      <c r="AB163" s="37"/>
      <c r="AC163" s="37"/>
      <c r="AD163" s="37"/>
      <c r="AE163" s="37"/>
      <c r="AR163" s="193" t="s">
        <v>366</v>
      </c>
      <c r="AT163" s="193" t="s">
        <v>239</v>
      </c>
      <c r="AU163" s="193" t="s">
        <v>88</v>
      </c>
      <c r="AY163" s="20" t="s">
        <v>237</v>
      </c>
      <c r="BE163" s="194">
        <f t="shared" si="34"/>
        <v>0</v>
      </c>
      <c r="BF163" s="194">
        <f t="shared" si="35"/>
        <v>0</v>
      </c>
      <c r="BG163" s="194">
        <f t="shared" si="36"/>
        <v>0</v>
      </c>
      <c r="BH163" s="194">
        <f t="shared" si="37"/>
        <v>0</v>
      </c>
      <c r="BI163" s="194">
        <f t="shared" si="38"/>
        <v>0</v>
      </c>
      <c r="BJ163" s="20" t="s">
        <v>88</v>
      </c>
      <c r="BK163" s="194">
        <f t="shared" si="39"/>
        <v>0</v>
      </c>
      <c r="BL163" s="20" t="s">
        <v>366</v>
      </c>
      <c r="BM163" s="193" t="s">
        <v>1150</v>
      </c>
    </row>
    <row r="164" spans="1:65" s="2" customFormat="1" ht="21.75" customHeight="1">
      <c r="A164" s="37"/>
      <c r="B164" s="38"/>
      <c r="C164" s="182" t="s">
        <v>705</v>
      </c>
      <c r="D164" s="182" t="s">
        <v>239</v>
      </c>
      <c r="E164" s="183" t="s">
        <v>2112</v>
      </c>
      <c r="F164" s="184" t="s">
        <v>4845</v>
      </c>
      <c r="G164" s="185" t="s">
        <v>154</v>
      </c>
      <c r="H164" s="186">
        <v>0</v>
      </c>
      <c r="I164" s="187"/>
      <c r="J164" s="188">
        <f t="shared" si="30"/>
        <v>0</v>
      </c>
      <c r="K164" s="184" t="s">
        <v>19</v>
      </c>
      <c r="L164" s="42"/>
      <c r="M164" s="189" t="s">
        <v>19</v>
      </c>
      <c r="N164" s="190" t="s">
        <v>48</v>
      </c>
      <c r="O164" s="67"/>
      <c r="P164" s="191">
        <f t="shared" si="31"/>
        <v>0</v>
      </c>
      <c r="Q164" s="191">
        <v>0</v>
      </c>
      <c r="R164" s="191">
        <f t="shared" si="32"/>
        <v>0</v>
      </c>
      <c r="S164" s="191">
        <v>0</v>
      </c>
      <c r="T164" s="192">
        <f t="shared" si="33"/>
        <v>0</v>
      </c>
      <c r="U164" s="37"/>
      <c r="V164" s="37"/>
      <c r="W164" s="37"/>
      <c r="X164" s="37"/>
      <c r="Y164" s="37"/>
      <c r="Z164" s="37"/>
      <c r="AA164" s="37"/>
      <c r="AB164" s="37"/>
      <c r="AC164" s="37"/>
      <c r="AD164" s="37"/>
      <c r="AE164" s="37"/>
      <c r="AR164" s="193" t="s">
        <v>366</v>
      </c>
      <c r="AT164" s="193" t="s">
        <v>239</v>
      </c>
      <c r="AU164" s="193" t="s">
        <v>88</v>
      </c>
      <c r="AY164" s="20" t="s">
        <v>237</v>
      </c>
      <c r="BE164" s="194">
        <f t="shared" si="34"/>
        <v>0</v>
      </c>
      <c r="BF164" s="194">
        <f t="shared" si="35"/>
        <v>0</v>
      </c>
      <c r="BG164" s="194">
        <f t="shared" si="36"/>
        <v>0</v>
      </c>
      <c r="BH164" s="194">
        <f t="shared" si="37"/>
        <v>0</v>
      </c>
      <c r="BI164" s="194">
        <f t="shared" si="38"/>
        <v>0</v>
      </c>
      <c r="BJ164" s="20" t="s">
        <v>88</v>
      </c>
      <c r="BK164" s="194">
        <f t="shared" si="39"/>
        <v>0</v>
      </c>
      <c r="BL164" s="20" t="s">
        <v>366</v>
      </c>
      <c r="BM164" s="193" t="s">
        <v>1162</v>
      </c>
    </row>
    <row r="165" spans="1:65" s="2" customFormat="1" ht="21.75" customHeight="1">
      <c r="A165" s="37"/>
      <c r="B165" s="38"/>
      <c r="C165" s="182" t="s">
        <v>359</v>
      </c>
      <c r="D165" s="182" t="s">
        <v>239</v>
      </c>
      <c r="E165" s="183" t="s">
        <v>2114</v>
      </c>
      <c r="F165" s="184" t="s">
        <v>4846</v>
      </c>
      <c r="G165" s="185" t="s">
        <v>154</v>
      </c>
      <c r="H165" s="186">
        <v>0</v>
      </c>
      <c r="I165" s="187"/>
      <c r="J165" s="188">
        <f t="shared" si="30"/>
        <v>0</v>
      </c>
      <c r="K165" s="184" t="s">
        <v>19</v>
      </c>
      <c r="L165" s="42"/>
      <c r="M165" s="189" t="s">
        <v>19</v>
      </c>
      <c r="N165" s="190" t="s">
        <v>48</v>
      </c>
      <c r="O165" s="67"/>
      <c r="P165" s="191">
        <f t="shared" si="31"/>
        <v>0</v>
      </c>
      <c r="Q165" s="191">
        <v>0</v>
      </c>
      <c r="R165" s="191">
        <f t="shared" si="32"/>
        <v>0</v>
      </c>
      <c r="S165" s="191">
        <v>0</v>
      </c>
      <c r="T165" s="192">
        <f t="shared" si="33"/>
        <v>0</v>
      </c>
      <c r="U165" s="37"/>
      <c r="V165" s="37"/>
      <c r="W165" s="37"/>
      <c r="X165" s="37"/>
      <c r="Y165" s="37"/>
      <c r="Z165" s="37"/>
      <c r="AA165" s="37"/>
      <c r="AB165" s="37"/>
      <c r="AC165" s="37"/>
      <c r="AD165" s="37"/>
      <c r="AE165" s="37"/>
      <c r="AR165" s="193" t="s">
        <v>366</v>
      </c>
      <c r="AT165" s="193" t="s">
        <v>239</v>
      </c>
      <c r="AU165" s="193" t="s">
        <v>88</v>
      </c>
      <c r="AY165" s="20" t="s">
        <v>237</v>
      </c>
      <c r="BE165" s="194">
        <f t="shared" si="34"/>
        <v>0</v>
      </c>
      <c r="BF165" s="194">
        <f t="shared" si="35"/>
        <v>0</v>
      </c>
      <c r="BG165" s="194">
        <f t="shared" si="36"/>
        <v>0</v>
      </c>
      <c r="BH165" s="194">
        <f t="shared" si="37"/>
        <v>0</v>
      </c>
      <c r="BI165" s="194">
        <f t="shared" si="38"/>
        <v>0</v>
      </c>
      <c r="BJ165" s="20" t="s">
        <v>88</v>
      </c>
      <c r="BK165" s="194">
        <f t="shared" si="39"/>
        <v>0</v>
      </c>
      <c r="BL165" s="20" t="s">
        <v>366</v>
      </c>
      <c r="BM165" s="193" t="s">
        <v>1171</v>
      </c>
    </row>
    <row r="166" spans="1:65" s="2" customFormat="1" ht="21.75" customHeight="1">
      <c r="A166" s="37"/>
      <c r="B166" s="38"/>
      <c r="C166" s="182" t="s">
        <v>713</v>
      </c>
      <c r="D166" s="182" t="s">
        <v>239</v>
      </c>
      <c r="E166" s="183" t="s">
        <v>2116</v>
      </c>
      <c r="F166" s="184" t="s">
        <v>4847</v>
      </c>
      <c r="G166" s="185" t="s">
        <v>154</v>
      </c>
      <c r="H166" s="186">
        <v>0</v>
      </c>
      <c r="I166" s="187"/>
      <c r="J166" s="188">
        <f t="shared" si="30"/>
        <v>0</v>
      </c>
      <c r="K166" s="184" t="s">
        <v>19</v>
      </c>
      <c r="L166" s="42"/>
      <c r="M166" s="189" t="s">
        <v>19</v>
      </c>
      <c r="N166" s="190" t="s">
        <v>48</v>
      </c>
      <c r="O166" s="67"/>
      <c r="P166" s="191">
        <f t="shared" si="31"/>
        <v>0</v>
      </c>
      <c r="Q166" s="191">
        <v>0</v>
      </c>
      <c r="R166" s="191">
        <f t="shared" si="32"/>
        <v>0</v>
      </c>
      <c r="S166" s="191">
        <v>0</v>
      </c>
      <c r="T166" s="192">
        <f t="shared" si="33"/>
        <v>0</v>
      </c>
      <c r="U166" s="37"/>
      <c r="V166" s="37"/>
      <c r="W166" s="37"/>
      <c r="X166" s="37"/>
      <c r="Y166" s="37"/>
      <c r="Z166" s="37"/>
      <c r="AA166" s="37"/>
      <c r="AB166" s="37"/>
      <c r="AC166" s="37"/>
      <c r="AD166" s="37"/>
      <c r="AE166" s="37"/>
      <c r="AR166" s="193" t="s">
        <v>366</v>
      </c>
      <c r="AT166" s="193" t="s">
        <v>239</v>
      </c>
      <c r="AU166" s="193" t="s">
        <v>88</v>
      </c>
      <c r="AY166" s="20" t="s">
        <v>237</v>
      </c>
      <c r="BE166" s="194">
        <f t="shared" si="34"/>
        <v>0</v>
      </c>
      <c r="BF166" s="194">
        <f t="shared" si="35"/>
        <v>0</v>
      </c>
      <c r="BG166" s="194">
        <f t="shared" si="36"/>
        <v>0</v>
      </c>
      <c r="BH166" s="194">
        <f t="shared" si="37"/>
        <v>0</v>
      </c>
      <c r="BI166" s="194">
        <f t="shared" si="38"/>
        <v>0</v>
      </c>
      <c r="BJ166" s="20" t="s">
        <v>88</v>
      </c>
      <c r="BK166" s="194">
        <f t="shared" si="39"/>
        <v>0</v>
      </c>
      <c r="BL166" s="20" t="s">
        <v>366</v>
      </c>
      <c r="BM166" s="193" t="s">
        <v>1181</v>
      </c>
    </row>
    <row r="167" spans="1:65" s="2" customFormat="1" ht="21.75" customHeight="1">
      <c r="A167" s="37"/>
      <c r="B167" s="38"/>
      <c r="C167" s="182" t="s">
        <v>717</v>
      </c>
      <c r="D167" s="182" t="s">
        <v>239</v>
      </c>
      <c r="E167" s="183" t="s">
        <v>2118</v>
      </c>
      <c r="F167" s="184" t="s">
        <v>4848</v>
      </c>
      <c r="G167" s="185" t="s">
        <v>154</v>
      </c>
      <c r="H167" s="186">
        <v>0</v>
      </c>
      <c r="I167" s="187"/>
      <c r="J167" s="188">
        <f t="shared" si="30"/>
        <v>0</v>
      </c>
      <c r="K167" s="184" t="s">
        <v>19</v>
      </c>
      <c r="L167" s="42"/>
      <c r="M167" s="189" t="s">
        <v>19</v>
      </c>
      <c r="N167" s="190" t="s">
        <v>48</v>
      </c>
      <c r="O167" s="67"/>
      <c r="P167" s="191">
        <f t="shared" si="31"/>
        <v>0</v>
      </c>
      <c r="Q167" s="191">
        <v>0</v>
      </c>
      <c r="R167" s="191">
        <f t="shared" si="32"/>
        <v>0</v>
      </c>
      <c r="S167" s="191">
        <v>0</v>
      </c>
      <c r="T167" s="192">
        <f t="shared" si="33"/>
        <v>0</v>
      </c>
      <c r="U167" s="37"/>
      <c r="V167" s="37"/>
      <c r="W167" s="37"/>
      <c r="X167" s="37"/>
      <c r="Y167" s="37"/>
      <c r="Z167" s="37"/>
      <c r="AA167" s="37"/>
      <c r="AB167" s="37"/>
      <c r="AC167" s="37"/>
      <c r="AD167" s="37"/>
      <c r="AE167" s="37"/>
      <c r="AR167" s="193" t="s">
        <v>366</v>
      </c>
      <c r="AT167" s="193" t="s">
        <v>239</v>
      </c>
      <c r="AU167" s="193" t="s">
        <v>88</v>
      </c>
      <c r="AY167" s="20" t="s">
        <v>237</v>
      </c>
      <c r="BE167" s="194">
        <f t="shared" si="34"/>
        <v>0</v>
      </c>
      <c r="BF167" s="194">
        <f t="shared" si="35"/>
        <v>0</v>
      </c>
      <c r="BG167" s="194">
        <f t="shared" si="36"/>
        <v>0</v>
      </c>
      <c r="BH167" s="194">
        <f t="shared" si="37"/>
        <v>0</v>
      </c>
      <c r="BI167" s="194">
        <f t="shared" si="38"/>
        <v>0</v>
      </c>
      <c r="BJ167" s="20" t="s">
        <v>88</v>
      </c>
      <c r="BK167" s="194">
        <f t="shared" si="39"/>
        <v>0</v>
      </c>
      <c r="BL167" s="20" t="s">
        <v>366</v>
      </c>
      <c r="BM167" s="193" t="s">
        <v>1192</v>
      </c>
    </row>
    <row r="168" spans="1:65" s="2" customFormat="1" ht="24.15" customHeight="1">
      <c r="A168" s="37"/>
      <c r="B168" s="38"/>
      <c r="C168" s="244" t="s">
        <v>425</v>
      </c>
      <c r="D168" s="244" t="s">
        <v>296</v>
      </c>
      <c r="E168" s="245" t="s">
        <v>2120</v>
      </c>
      <c r="F168" s="246" t="s">
        <v>4849</v>
      </c>
      <c r="G168" s="247" t="s">
        <v>154</v>
      </c>
      <c r="H168" s="248">
        <v>0</v>
      </c>
      <c r="I168" s="249"/>
      <c r="J168" s="250">
        <f t="shared" si="30"/>
        <v>0</v>
      </c>
      <c r="K168" s="246" t="s">
        <v>19</v>
      </c>
      <c r="L168" s="251"/>
      <c r="M168" s="252" t="s">
        <v>19</v>
      </c>
      <c r="N168" s="253" t="s">
        <v>48</v>
      </c>
      <c r="O168" s="67"/>
      <c r="P168" s="191">
        <f t="shared" si="31"/>
        <v>0</v>
      </c>
      <c r="Q168" s="191">
        <v>0</v>
      </c>
      <c r="R168" s="191">
        <f t="shared" si="32"/>
        <v>0</v>
      </c>
      <c r="S168" s="191">
        <v>0</v>
      </c>
      <c r="T168" s="192">
        <f t="shared" si="33"/>
        <v>0</v>
      </c>
      <c r="U168" s="37"/>
      <c r="V168" s="37"/>
      <c r="W168" s="37"/>
      <c r="X168" s="37"/>
      <c r="Y168" s="37"/>
      <c r="Z168" s="37"/>
      <c r="AA168" s="37"/>
      <c r="AB168" s="37"/>
      <c r="AC168" s="37"/>
      <c r="AD168" s="37"/>
      <c r="AE168" s="37"/>
      <c r="AR168" s="193" t="s">
        <v>523</v>
      </c>
      <c r="AT168" s="193" t="s">
        <v>296</v>
      </c>
      <c r="AU168" s="193" t="s">
        <v>88</v>
      </c>
      <c r="AY168" s="20" t="s">
        <v>237</v>
      </c>
      <c r="BE168" s="194">
        <f t="shared" si="34"/>
        <v>0</v>
      </c>
      <c r="BF168" s="194">
        <f t="shared" si="35"/>
        <v>0</v>
      </c>
      <c r="BG168" s="194">
        <f t="shared" si="36"/>
        <v>0</v>
      </c>
      <c r="BH168" s="194">
        <f t="shared" si="37"/>
        <v>0</v>
      </c>
      <c r="BI168" s="194">
        <f t="shared" si="38"/>
        <v>0</v>
      </c>
      <c r="BJ168" s="20" t="s">
        <v>88</v>
      </c>
      <c r="BK168" s="194">
        <f t="shared" si="39"/>
        <v>0</v>
      </c>
      <c r="BL168" s="20" t="s">
        <v>366</v>
      </c>
      <c r="BM168" s="193" t="s">
        <v>1226</v>
      </c>
    </row>
    <row r="169" spans="1:65" s="2" customFormat="1" ht="24.15" customHeight="1">
      <c r="A169" s="37"/>
      <c r="B169" s="38"/>
      <c r="C169" s="244" t="s">
        <v>726</v>
      </c>
      <c r="D169" s="244" t="s">
        <v>296</v>
      </c>
      <c r="E169" s="245" t="s">
        <v>2122</v>
      </c>
      <c r="F169" s="246" t="s">
        <v>4850</v>
      </c>
      <c r="G169" s="247" t="s">
        <v>154</v>
      </c>
      <c r="H169" s="248">
        <v>0</v>
      </c>
      <c r="I169" s="249"/>
      <c r="J169" s="250">
        <f t="shared" si="30"/>
        <v>0</v>
      </c>
      <c r="K169" s="246" t="s">
        <v>19</v>
      </c>
      <c r="L169" s="251"/>
      <c r="M169" s="252" t="s">
        <v>19</v>
      </c>
      <c r="N169" s="253" t="s">
        <v>48</v>
      </c>
      <c r="O169" s="67"/>
      <c r="P169" s="191">
        <f t="shared" si="31"/>
        <v>0</v>
      </c>
      <c r="Q169" s="191">
        <v>0</v>
      </c>
      <c r="R169" s="191">
        <f t="shared" si="32"/>
        <v>0</v>
      </c>
      <c r="S169" s="191">
        <v>0</v>
      </c>
      <c r="T169" s="192">
        <f t="shared" si="33"/>
        <v>0</v>
      </c>
      <c r="U169" s="37"/>
      <c r="V169" s="37"/>
      <c r="W169" s="37"/>
      <c r="X169" s="37"/>
      <c r="Y169" s="37"/>
      <c r="Z169" s="37"/>
      <c r="AA169" s="37"/>
      <c r="AB169" s="37"/>
      <c r="AC169" s="37"/>
      <c r="AD169" s="37"/>
      <c r="AE169" s="37"/>
      <c r="AR169" s="193" t="s">
        <v>523</v>
      </c>
      <c r="AT169" s="193" t="s">
        <v>296</v>
      </c>
      <c r="AU169" s="193" t="s">
        <v>88</v>
      </c>
      <c r="AY169" s="20" t="s">
        <v>237</v>
      </c>
      <c r="BE169" s="194">
        <f t="shared" si="34"/>
        <v>0</v>
      </c>
      <c r="BF169" s="194">
        <f t="shared" si="35"/>
        <v>0</v>
      </c>
      <c r="BG169" s="194">
        <f t="shared" si="36"/>
        <v>0</v>
      </c>
      <c r="BH169" s="194">
        <f t="shared" si="37"/>
        <v>0</v>
      </c>
      <c r="BI169" s="194">
        <f t="shared" si="38"/>
        <v>0</v>
      </c>
      <c r="BJ169" s="20" t="s">
        <v>88</v>
      </c>
      <c r="BK169" s="194">
        <f t="shared" si="39"/>
        <v>0</v>
      </c>
      <c r="BL169" s="20" t="s">
        <v>366</v>
      </c>
      <c r="BM169" s="193" t="s">
        <v>1238</v>
      </c>
    </row>
    <row r="170" spans="1:65" s="2" customFormat="1" ht="24.15" customHeight="1">
      <c r="A170" s="37"/>
      <c r="B170" s="38"/>
      <c r="C170" s="244" t="s">
        <v>733</v>
      </c>
      <c r="D170" s="244" t="s">
        <v>296</v>
      </c>
      <c r="E170" s="245" t="s">
        <v>2124</v>
      </c>
      <c r="F170" s="246" t="s">
        <v>4851</v>
      </c>
      <c r="G170" s="247" t="s">
        <v>154</v>
      </c>
      <c r="H170" s="248">
        <v>0</v>
      </c>
      <c r="I170" s="249"/>
      <c r="J170" s="250">
        <f t="shared" si="30"/>
        <v>0</v>
      </c>
      <c r="K170" s="246" t="s">
        <v>19</v>
      </c>
      <c r="L170" s="251"/>
      <c r="M170" s="252" t="s">
        <v>19</v>
      </c>
      <c r="N170" s="253" t="s">
        <v>48</v>
      </c>
      <c r="O170" s="67"/>
      <c r="P170" s="191">
        <f t="shared" si="31"/>
        <v>0</v>
      </c>
      <c r="Q170" s="191">
        <v>0</v>
      </c>
      <c r="R170" s="191">
        <f t="shared" si="32"/>
        <v>0</v>
      </c>
      <c r="S170" s="191">
        <v>0</v>
      </c>
      <c r="T170" s="192">
        <f t="shared" si="33"/>
        <v>0</v>
      </c>
      <c r="U170" s="37"/>
      <c r="V170" s="37"/>
      <c r="W170" s="37"/>
      <c r="X170" s="37"/>
      <c r="Y170" s="37"/>
      <c r="Z170" s="37"/>
      <c r="AA170" s="37"/>
      <c r="AB170" s="37"/>
      <c r="AC170" s="37"/>
      <c r="AD170" s="37"/>
      <c r="AE170" s="37"/>
      <c r="AR170" s="193" t="s">
        <v>523</v>
      </c>
      <c r="AT170" s="193" t="s">
        <v>296</v>
      </c>
      <c r="AU170" s="193" t="s">
        <v>88</v>
      </c>
      <c r="AY170" s="20" t="s">
        <v>237</v>
      </c>
      <c r="BE170" s="194">
        <f t="shared" si="34"/>
        <v>0</v>
      </c>
      <c r="BF170" s="194">
        <f t="shared" si="35"/>
        <v>0</v>
      </c>
      <c r="BG170" s="194">
        <f t="shared" si="36"/>
        <v>0</v>
      </c>
      <c r="BH170" s="194">
        <f t="shared" si="37"/>
        <v>0</v>
      </c>
      <c r="BI170" s="194">
        <f t="shared" si="38"/>
        <v>0</v>
      </c>
      <c r="BJ170" s="20" t="s">
        <v>88</v>
      </c>
      <c r="BK170" s="194">
        <f t="shared" si="39"/>
        <v>0</v>
      </c>
      <c r="BL170" s="20" t="s">
        <v>366</v>
      </c>
      <c r="BM170" s="193" t="s">
        <v>1262</v>
      </c>
    </row>
    <row r="171" spans="1:65" s="2" customFormat="1" ht="21.75" customHeight="1">
      <c r="A171" s="37"/>
      <c r="B171" s="38"/>
      <c r="C171" s="182" t="s">
        <v>739</v>
      </c>
      <c r="D171" s="182" t="s">
        <v>239</v>
      </c>
      <c r="E171" s="183" t="s">
        <v>2126</v>
      </c>
      <c r="F171" s="184" t="s">
        <v>4852</v>
      </c>
      <c r="G171" s="185" t="s">
        <v>154</v>
      </c>
      <c r="H171" s="186">
        <v>0</v>
      </c>
      <c r="I171" s="187"/>
      <c r="J171" s="188">
        <f t="shared" si="30"/>
        <v>0</v>
      </c>
      <c r="K171" s="184" t="s">
        <v>19</v>
      </c>
      <c r="L171" s="42"/>
      <c r="M171" s="189" t="s">
        <v>19</v>
      </c>
      <c r="N171" s="190" t="s">
        <v>48</v>
      </c>
      <c r="O171" s="67"/>
      <c r="P171" s="191">
        <f t="shared" si="31"/>
        <v>0</v>
      </c>
      <c r="Q171" s="191">
        <v>0</v>
      </c>
      <c r="R171" s="191">
        <f t="shared" si="32"/>
        <v>0</v>
      </c>
      <c r="S171" s="191">
        <v>0</v>
      </c>
      <c r="T171" s="192">
        <f t="shared" si="33"/>
        <v>0</v>
      </c>
      <c r="U171" s="37"/>
      <c r="V171" s="37"/>
      <c r="W171" s="37"/>
      <c r="X171" s="37"/>
      <c r="Y171" s="37"/>
      <c r="Z171" s="37"/>
      <c r="AA171" s="37"/>
      <c r="AB171" s="37"/>
      <c r="AC171" s="37"/>
      <c r="AD171" s="37"/>
      <c r="AE171" s="37"/>
      <c r="AR171" s="193" t="s">
        <v>366</v>
      </c>
      <c r="AT171" s="193" t="s">
        <v>239</v>
      </c>
      <c r="AU171" s="193" t="s">
        <v>88</v>
      </c>
      <c r="AY171" s="20" t="s">
        <v>237</v>
      </c>
      <c r="BE171" s="194">
        <f t="shared" si="34"/>
        <v>0</v>
      </c>
      <c r="BF171" s="194">
        <f t="shared" si="35"/>
        <v>0</v>
      </c>
      <c r="BG171" s="194">
        <f t="shared" si="36"/>
        <v>0</v>
      </c>
      <c r="BH171" s="194">
        <f t="shared" si="37"/>
        <v>0</v>
      </c>
      <c r="BI171" s="194">
        <f t="shared" si="38"/>
        <v>0</v>
      </c>
      <c r="BJ171" s="20" t="s">
        <v>88</v>
      </c>
      <c r="BK171" s="194">
        <f t="shared" si="39"/>
        <v>0</v>
      </c>
      <c r="BL171" s="20" t="s">
        <v>366</v>
      </c>
      <c r="BM171" s="193" t="s">
        <v>1280</v>
      </c>
    </row>
    <row r="172" spans="1:65" s="2" customFormat="1" ht="21.75" customHeight="1">
      <c r="A172" s="37"/>
      <c r="B172" s="38"/>
      <c r="C172" s="182" t="s">
        <v>746</v>
      </c>
      <c r="D172" s="182" t="s">
        <v>239</v>
      </c>
      <c r="E172" s="183" t="s">
        <v>2128</v>
      </c>
      <c r="F172" s="184" t="s">
        <v>4853</v>
      </c>
      <c r="G172" s="185" t="s">
        <v>154</v>
      </c>
      <c r="H172" s="186">
        <v>0</v>
      </c>
      <c r="I172" s="187"/>
      <c r="J172" s="188">
        <f t="shared" si="30"/>
        <v>0</v>
      </c>
      <c r="K172" s="184" t="s">
        <v>19</v>
      </c>
      <c r="L172" s="42"/>
      <c r="M172" s="189" t="s">
        <v>19</v>
      </c>
      <c r="N172" s="190" t="s">
        <v>48</v>
      </c>
      <c r="O172" s="67"/>
      <c r="P172" s="191">
        <f t="shared" si="31"/>
        <v>0</v>
      </c>
      <c r="Q172" s="191">
        <v>0</v>
      </c>
      <c r="R172" s="191">
        <f t="shared" si="32"/>
        <v>0</v>
      </c>
      <c r="S172" s="191">
        <v>0</v>
      </c>
      <c r="T172" s="192">
        <f t="shared" si="33"/>
        <v>0</v>
      </c>
      <c r="U172" s="37"/>
      <c r="V172" s="37"/>
      <c r="W172" s="37"/>
      <c r="X172" s="37"/>
      <c r="Y172" s="37"/>
      <c r="Z172" s="37"/>
      <c r="AA172" s="37"/>
      <c r="AB172" s="37"/>
      <c r="AC172" s="37"/>
      <c r="AD172" s="37"/>
      <c r="AE172" s="37"/>
      <c r="AR172" s="193" t="s">
        <v>366</v>
      </c>
      <c r="AT172" s="193" t="s">
        <v>239</v>
      </c>
      <c r="AU172" s="193" t="s">
        <v>88</v>
      </c>
      <c r="AY172" s="20" t="s">
        <v>237</v>
      </c>
      <c r="BE172" s="194">
        <f t="shared" si="34"/>
        <v>0</v>
      </c>
      <c r="BF172" s="194">
        <f t="shared" si="35"/>
        <v>0</v>
      </c>
      <c r="BG172" s="194">
        <f t="shared" si="36"/>
        <v>0</v>
      </c>
      <c r="BH172" s="194">
        <f t="shared" si="37"/>
        <v>0</v>
      </c>
      <c r="BI172" s="194">
        <f t="shared" si="38"/>
        <v>0</v>
      </c>
      <c r="BJ172" s="20" t="s">
        <v>88</v>
      </c>
      <c r="BK172" s="194">
        <f t="shared" si="39"/>
        <v>0</v>
      </c>
      <c r="BL172" s="20" t="s">
        <v>366</v>
      </c>
      <c r="BM172" s="193" t="s">
        <v>1292</v>
      </c>
    </row>
    <row r="173" spans="1:65" s="2" customFormat="1" ht="21.75" customHeight="1">
      <c r="A173" s="37"/>
      <c r="B173" s="38"/>
      <c r="C173" s="182" t="s">
        <v>756</v>
      </c>
      <c r="D173" s="182" t="s">
        <v>239</v>
      </c>
      <c r="E173" s="183" t="s">
        <v>2130</v>
      </c>
      <c r="F173" s="184" t="s">
        <v>4854</v>
      </c>
      <c r="G173" s="185" t="s">
        <v>154</v>
      </c>
      <c r="H173" s="186">
        <v>0</v>
      </c>
      <c r="I173" s="187"/>
      <c r="J173" s="188">
        <f t="shared" si="30"/>
        <v>0</v>
      </c>
      <c r="K173" s="184" t="s">
        <v>19</v>
      </c>
      <c r="L173" s="42"/>
      <c r="M173" s="189" t="s">
        <v>19</v>
      </c>
      <c r="N173" s="190" t="s">
        <v>48</v>
      </c>
      <c r="O173" s="67"/>
      <c r="P173" s="191">
        <f t="shared" si="31"/>
        <v>0</v>
      </c>
      <c r="Q173" s="191">
        <v>0</v>
      </c>
      <c r="R173" s="191">
        <f t="shared" si="32"/>
        <v>0</v>
      </c>
      <c r="S173" s="191">
        <v>0</v>
      </c>
      <c r="T173" s="192">
        <f t="shared" si="33"/>
        <v>0</v>
      </c>
      <c r="U173" s="37"/>
      <c r="V173" s="37"/>
      <c r="W173" s="37"/>
      <c r="X173" s="37"/>
      <c r="Y173" s="37"/>
      <c r="Z173" s="37"/>
      <c r="AA173" s="37"/>
      <c r="AB173" s="37"/>
      <c r="AC173" s="37"/>
      <c r="AD173" s="37"/>
      <c r="AE173" s="37"/>
      <c r="AR173" s="193" t="s">
        <v>366</v>
      </c>
      <c r="AT173" s="193" t="s">
        <v>239</v>
      </c>
      <c r="AU173" s="193" t="s">
        <v>88</v>
      </c>
      <c r="AY173" s="20" t="s">
        <v>237</v>
      </c>
      <c r="BE173" s="194">
        <f t="shared" si="34"/>
        <v>0</v>
      </c>
      <c r="BF173" s="194">
        <f t="shared" si="35"/>
        <v>0</v>
      </c>
      <c r="BG173" s="194">
        <f t="shared" si="36"/>
        <v>0</v>
      </c>
      <c r="BH173" s="194">
        <f t="shared" si="37"/>
        <v>0</v>
      </c>
      <c r="BI173" s="194">
        <f t="shared" si="38"/>
        <v>0</v>
      </c>
      <c r="BJ173" s="20" t="s">
        <v>88</v>
      </c>
      <c r="BK173" s="194">
        <f t="shared" si="39"/>
        <v>0</v>
      </c>
      <c r="BL173" s="20" t="s">
        <v>366</v>
      </c>
      <c r="BM173" s="193" t="s">
        <v>1302</v>
      </c>
    </row>
    <row r="174" spans="1:65" s="2" customFormat="1" ht="16.5" customHeight="1">
      <c r="A174" s="37"/>
      <c r="B174" s="38"/>
      <c r="C174" s="182" t="s">
        <v>772</v>
      </c>
      <c r="D174" s="182" t="s">
        <v>239</v>
      </c>
      <c r="E174" s="183" t="s">
        <v>2132</v>
      </c>
      <c r="F174" s="184" t="s">
        <v>4855</v>
      </c>
      <c r="G174" s="185" t="s">
        <v>154</v>
      </c>
      <c r="H174" s="186">
        <v>0</v>
      </c>
      <c r="I174" s="187"/>
      <c r="J174" s="188">
        <f t="shared" si="30"/>
        <v>0</v>
      </c>
      <c r="K174" s="184" t="s">
        <v>19</v>
      </c>
      <c r="L174" s="42"/>
      <c r="M174" s="189" t="s">
        <v>19</v>
      </c>
      <c r="N174" s="190" t="s">
        <v>48</v>
      </c>
      <c r="O174" s="67"/>
      <c r="P174" s="191">
        <f t="shared" si="31"/>
        <v>0</v>
      </c>
      <c r="Q174" s="191">
        <v>0</v>
      </c>
      <c r="R174" s="191">
        <f t="shared" si="32"/>
        <v>0</v>
      </c>
      <c r="S174" s="191">
        <v>0</v>
      </c>
      <c r="T174" s="192">
        <f t="shared" si="33"/>
        <v>0</v>
      </c>
      <c r="U174" s="37"/>
      <c r="V174" s="37"/>
      <c r="W174" s="37"/>
      <c r="X174" s="37"/>
      <c r="Y174" s="37"/>
      <c r="Z174" s="37"/>
      <c r="AA174" s="37"/>
      <c r="AB174" s="37"/>
      <c r="AC174" s="37"/>
      <c r="AD174" s="37"/>
      <c r="AE174" s="37"/>
      <c r="AR174" s="193" t="s">
        <v>366</v>
      </c>
      <c r="AT174" s="193" t="s">
        <v>239</v>
      </c>
      <c r="AU174" s="193" t="s">
        <v>88</v>
      </c>
      <c r="AY174" s="20" t="s">
        <v>237</v>
      </c>
      <c r="BE174" s="194">
        <f t="shared" si="34"/>
        <v>0</v>
      </c>
      <c r="BF174" s="194">
        <f t="shared" si="35"/>
        <v>0</v>
      </c>
      <c r="BG174" s="194">
        <f t="shared" si="36"/>
        <v>0</v>
      </c>
      <c r="BH174" s="194">
        <f t="shared" si="37"/>
        <v>0</v>
      </c>
      <c r="BI174" s="194">
        <f t="shared" si="38"/>
        <v>0</v>
      </c>
      <c r="BJ174" s="20" t="s">
        <v>88</v>
      </c>
      <c r="BK174" s="194">
        <f t="shared" si="39"/>
        <v>0</v>
      </c>
      <c r="BL174" s="20" t="s">
        <v>366</v>
      </c>
      <c r="BM174" s="193" t="s">
        <v>1312</v>
      </c>
    </row>
    <row r="175" spans="1:65" s="2" customFormat="1" ht="16.5" customHeight="1">
      <c r="A175" s="37"/>
      <c r="B175" s="38"/>
      <c r="C175" s="182" t="s">
        <v>790</v>
      </c>
      <c r="D175" s="182" t="s">
        <v>239</v>
      </c>
      <c r="E175" s="183" t="s">
        <v>2134</v>
      </c>
      <c r="F175" s="184" t="s">
        <v>4856</v>
      </c>
      <c r="G175" s="185" t="s">
        <v>154</v>
      </c>
      <c r="H175" s="186">
        <v>0</v>
      </c>
      <c r="I175" s="187"/>
      <c r="J175" s="188">
        <f t="shared" si="30"/>
        <v>0</v>
      </c>
      <c r="K175" s="184" t="s">
        <v>19</v>
      </c>
      <c r="L175" s="42"/>
      <c r="M175" s="189" t="s">
        <v>19</v>
      </c>
      <c r="N175" s="190" t="s">
        <v>48</v>
      </c>
      <c r="O175" s="67"/>
      <c r="P175" s="191">
        <f t="shared" si="31"/>
        <v>0</v>
      </c>
      <c r="Q175" s="191">
        <v>0</v>
      </c>
      <c r="R175" s="191">
        <f t="shared" si="32"/>
        <v>0</v>
      </c>
      <c r="S175" s="191">
        <v>0</v>
      </c>
      <c r="T175" s="192">
        <f t="shared" si="33"/>
        <v>0</v>
      </c>
      <c r="U175" s="37"/>
      <c r="V175" s="37"/>
      <c r="W175" s="37"/>
      <c r="X175" s="37"/>
      <c r="Y175" s="37"/>
      <c r="Z175" s="37"/>
      <c r="AA175" s="37"/>
      <c r="AB175" s="37"/>
      <c r="AC175" s="37"/>
      <c r="AD175" s="37"/>
      <c r="AE175" s="37"/>
      <c r="AR175" s="193" t="s">
        <v>366</v>
      </c>
      <c r="AT175" s="193" t="s">
        <v>239</v>
      </c>
      <c r="AU175" s="193" t="s">
        <v>88</v>
      </c>
      <c r="AY175" s="20" t="s">
        <v>237</v>
      </c>
      <c r="BE175" s="194">
        <f t="shared" si="34"/>
        <v>0</v>
      </c>
      <c r="BF175" s="194">
        <f t="shared" si="35"/>
        <v>0</v>
      </c>
      <c r="BG175" s="194">
        <f t="shared" si="36"/>
        <v>0</v>
      </c>
      <c r="BH175" s="194">
        <f t="shared" si="37"/>
        <v>0</v>
      </c>
      <c r="BI175" s="194">
        <f t="shared" si="38"/>
        <v>0</v>
      </c>
      <c r="BJ175" s="20" t="s">
        <v>88</v>
      </c>
      <c r="BK175" s="194">
        <f t="shared" si="39"/>
        <v>0</v>
      </c>
      <c r="BL175" s="20" t="s">
        <v>366</v>
      </c>
      <c r="BM175" s="193" t="s">
        <v>1321</v>
      </c>
    </row>
    <row r="176" spans="1:65" s="2" customFormat="1" ht="16.5" customHeight="1">
      <c r="A176" s="37"/>
      <c r="B176" s="38"/>
      <c r="C176" s="182" t="s">
        <v>804</v>
      </c>
      <c r="D176" s="182" t="s">
        <v>239</v>
      </c>
      <c r="E176" s="183" t="s">
        <v>2136</v>
      </c>
      <c r="F176" s="184" t="s">
        <v>4857</v>
      </c>
      <c r="G176" s="185" t="s">
        <v>154</v>
      </c>
      <c r="H176" s="186">
        <v>0</v>
      </c>
      <c r="I176" s="187"/>
      <c r="J176" s="188">
        <f t="shared" si="30"/>
        <v>0</v>
      </c>
      <c r="K176" s="184" t="s">
        <v>19</v>
      </c>
      <c r="L176" s="42"/>
      <c r="M176" s="189" t="s">
        <v>19</v>
      </c>
      <c r="N176" s="190" t="s">
        <v>48</v>
      </c>
      <c r="O176" s="67"/>
      <c r="P176" s="191">
        <f t="shared" si="31"/>
        <v>0</v>
      </c>
      <c r="Q176" s="191">
        <v>0</v>
      </c>
      <c r="R176" s="191">
        <f t="shared" si="32"/>
        <v>0</v>
      </c>
      <c r="S176" s="191">
        <v>0</v>
      </c>
      <c r="T176" s="192">
        <f t="shared" si="33"/>
        <v>0</v>
      </c>
      <c r="U176" s="37"/>
      <c r="V176" s="37"/>
      <c r="W176" s="37"/>
      <c r="X176" s="37"/>
      <c r="Y176" s="37"/>
      <c r="Z176" s="37"/>
      <c r="AA176" s="37"/>
      <c r="AB176" s="37"/>
      <c r="AC176" s="37"/>
      <c r="AD176" s="37"/>
      <c r="AE176" s="37"/>
      <c r="AR176" s="193" t="s">
        <v>366</v>
      </c>
      <c r="AT176" s="193" t="s">
        <v>239</v>
      </c>
      <c r="AU176" s="193" t="s">
        <v>88</v>
      </c>
      <c r="AY176" s="20" t="s">
        <v>237</v>
      </c>
      <c r="BE176" s="194">
        <f t="shared" si="34"/>
        <v>0</v>
      </c>
      <c r="BF176" s="194">
        <f t="shared" si="35"/>
        <v>0</v>
      </c>
      <c r="BG176" s="194">
        <f t="shared" si="36"/>
        <v>0</v>
      </c>
      <c r="BH176" s="194">
        <f t="shared" si="37"/>
        <v>0</v>
      </c>
      <c r="BI176" s="194">
        <f t="shared" si="38"/>
        <v>0</v>
      </c>
      <c r="BJ176" s="20" t="s">
        <v>88</v>
      </c>
      <c r="BK176" s="194">
        <f t="shared" si="39"/>
        <v>0</v>
      </c>
      <c r="BL176" s="20" t="s">
        <v>366</v>
      </c>
      <c r="BM176" s="193" t="s">
        <v>1332</v>
      </c>
    </row>
    <row r="177" spans="1:65" s="2" customFormat="1" ht="16.5" customHeight="1">
      <c r="A177" s="37"/>
      <c r="B177" s="38"/>
      <c r="C177" s="182" t="s">
        <v>817</v>
      </c>
      <c r="D177" s="182" t="s">
        <v>239</v>
      </c>
      <c r="E177" s="183" t="s">
        <v>2138</v>
      </c>
      <c r="F177" s="184" t="s">
        <v>4858</v>
      </c>
      <c r="G177" s="185" t="s">
        <v>154</v>
      </c>
      <c r="H177" s="186">
        <v>0</v>
      </c>
      <c r="I177" s="187"/>
      <c r="J177" s="188">
        <f t="shared" si="30"/>
        <v>0</v>
      </c>
      <c r="K177" s="184" t="s">
        <v>19</v>
      </c>
      <c r="L177" s="42"/>
      <c r="M177" s="189" t="s">
        <v>19</v>
      </c>
      <c r="N177" s="190" t="s">
        <v>48</v>
      </c>
      <c r="O177" s="67"/>
      <c r="P177" s="191">
        <f t="shared" si="31"/>
        <v>0</v>
      </c>
      <c r="Q177" s="191">
        <v>0</v>
      </c>
      <c r="R177" s="191">
        <f t="shared" si="32"/>
        <v>0</v>
      </c>
      <c r="S177" s="191">
        <v>0</v>
      </c>
      <c r="T177" s="192">
        <f t="shared" si="33"/>
        <v>0</v>
      </c>
      <c r="U177" s="37"/>
      <c r="V177" s="37"/>
      <c r="W177" s="37"/>
      <c r="X177" s="37"/>
      <c r="Y177" s="37"/>
      <c r="Z177" s="37"/>
      <c r="AA177" s="37"/>
      <c r="AB177" s="37"/>
      <c r="AC177" s="37"/>
      <c r="AD177" s="37"/>
      <c r="AE177" s="37"/>
      <c r="AR177" s="193" t="s">
        <v>366</v>
      </c>
      <c r="AT177" s="193" t="s">
        <v>239</v>
      </c>
      <c r="AU177" s="193" t="s">
        <v>88</v>
      </c>
      <c r="AY177" s="20" t="s">
        <v>237</v>
      </c>
      <c r="BE177" s="194">
        <f t="shared" si="34"/>
        <v>0</v>
      </c>
      <c r="BF177" s="194">
        <f t="shared" si="35"/>
        <v>0</v>
      </c>
      <c r="BG177" s="194">
        <f t="shared" si="36"/>
        <v>0</v>
      </c>
      <c r="BH177" s="194">
        <f t="shared" si="37"/>
        <v>0</v>
      </c>
      <c r="BI177" s="194">
        <f t="shared" si="38"/>
        <v>0</v>
      </c>
      <c r="BJ177" s="20" t="s">
        <v>88</v>
      </c>
      <c r="BK177" s="194">
        <f t="shared" si="39"/>
        <v>0</v>
      </c>
      <c r="BL177" s="20" t="s">
        <v>366</v>
      </c>
      <c r="BM177" s="193" t="s">
        <v>1371</v>
      </c>
    </row>
    <row r="178" spans="1:65" s="2" customFormat="1" ht="16.5" customHeight="1">
      <c r="A178" s="37"/>
      <c r="B178" s="38"/>
      <c r="C178" s="182" t="s">
        <v>830</v>
      </c>
      <c r="D178" s="182" t="s">
        <v>239</v>
      </c>
      <c r="E178" s="183" t="s">
        <v>2140</v>
      </c>
      <c r="F178" s="184" t="s">
        <v>4859</v>
      </c>
      <c r="G178" s="185" t="s">
        <v>154</v>
      </c>
      <c r="H178" s="186">
        <v>0</v>
      </c>
      <c r="I178" s="187"/>
      <c r="J178" s="188">
        <f t="shared" si="30"/>
        <v>0</v>
      </c>
      <c r="K178" s="184" t="s">
        <v>19</v>
      </c>
      <c r="L178" s="42"/>
      <c r="M178" s="189" t="s">
        <v>19</v>
      </c>
      <c r="N178" s="190" t="s">
        <v>48</v>
      </c>
      <c r="O178" s="67"/>
      <c r="P178" s="191">
        <f t="shared" si="31"/>
        <v>0</v>
      </c>
      <c r="Q178" s="191">
        <v>0</v>
      </c>
      <c r="R178" s="191">
        <f t="shared" si="32"/>
        <v>0</v>
      </c>
      <c r="S178" s="191">
        <v>0</v>
      </c>
      <c r="T178" s="192">
        <f t="shared" si="33"/>
        <v>0</v>
      </c>
      <c r="U178" s="37"/>
      <c r="V178" s="37"/>
      <c r="W178" s="37"/>
      <c r="X178" s="37"/>
      <c r="Y178" s="37"/>
      <c r="Z178" s="37"/>
      <c r="AA178" s="37"/>
      <c r="AB178" s="37"/>
      <c r="AC178" s="37"/>
      <c r="AD178" s="37"/>
      <c r="AE178" s="37"/>
      <c r="AR178" s="193" t="s">
        <v>366</v>
      </c>
      <c r="AT178" s="193" t="s">
        <v>239</v>
      </c>
      <c r="AU178" s="193" t="s">
        <v>88</v>
      </c>
      <c r="AY178" s="20" t="s">
        <v>237</v>
      </c>
      <c r="BE178" s="194">
        <f t="shared" si="34"/>
        <v>0</v>
      </c>
      <c r="BF178" s="194">
        <f t="shared" si="35"/>
        <v>0</v>
      </c>
      <c r="BG178" s="194">
        <f t="shared" si="36"/>
        <v>0</v>
      </c>
      <c r="BH178" s="194">
        <f t="shared" si="37"/>
        <v>0</v>
      </c>
      <c r="BI178" s="194">
        <f t="shared" si="38"/>
        <v>0</v>
      </c>
      <c r="BJ178" s="20" t="s">
        <v>88</v>
      </c>
      <c r="BK178" s="194">
        <f t="shared" si="39"/>
        <v>0</v>
      </c>
      <c r="BL178" s="20" t="s">
        <v>366</v>
      </c>
      <c r="BM178" s="193" t="s">
        <v>1381</v>
      </c>
    </row>
    <row r="179" spans="1:65" s="2" customFormat="1" ht="16.5" customHeight="1">
      <c r="A179" s="37"/>
      <c r="B179" s="38"/>
      <c r="C179" s="182" t="s">
        <v>857</v>
      </c>
      <c r="D179" s="182" t="s">
        <v>239</v>
      </c>
      <c r="E179" s="183" t="s">
        <v>2142</v>
      </c>
      <c r="F179" s="184" t="s">
        <v>2141</v>
      </c>
      <c r="G179" s="185" t="s">
        <v>154</v>
      </c>
      <c r="H179" s="186">
        <v>0</v>
      </c>
      <c r="I179" s="187"/>
      <c r="J179" s="188">
        <f t="shared" si="30"/>
        <v>0</v>
      </c>
      <c r="K179" s="184" t="s">
        <v>19</v>
      </c>
      <c r="L179" s="42"/>
      <c r="M179" s="189" t="s">
        <v>19</v>
      </c>
      <c r="N179" s="190" t="s">
        <v>48</v>
      </c>
      <c r="O179" s="67"/>
      <c r="P179" s="191">
        <f t="shared" si="31"/>
        <v>0</v>
      </c>
      <c r="Q179" s="191">
        <v>0</v>
      </c>
      <c r="R179" s="191">
        <f t="shared" si="32"/>
        <v>0</v>
      </c>
      <c r="S179" s="191">
        <v>0</v>
      </c>
      <c r="T179" s="192">
        <f t="shared" si="33"/>
        <v>0</v>
      </c>
      <c r="U179" s="37"/>
      <c r="V179" s="37"/>
      <c r="W179" s="37"/>
      <c r="X179" s="37"/>
      <c r="Y179" s="37"/>
      <c r="Z179" s="37"/>
      <c r="AA179" s="37"/>
      <c r="AB179" s="37"/>
      <c r="AC179" s="37"/>
      <c r="AD179" s="37"/>
      <c r="AE179" s="37"/>
      <c r="AR179" s="193" t="s">
        <v>366</v>
      </c>
      <c r="AT179" s="193" t="s">
        <v>239</v>
      </c>
      <c r="AU179" s="193" t="s">
        <v>88</v>
      </c>
      <c r="AY179" s="20" t="s">
        <v>237</v>
      </c>
      <c r="BE179" s="194">
        <f t="shared" si="34"/>
        <v>0</v>
      </c>
      <c r="BF179" s="194">
        <f t="shared" si="35"/>
        <v>0</v>
      </c>
      <c r="BG179" s="194">
        <f t="shared" si="36"/>
        <v>0</v>
      </c>
      <c r="BH179" s="194">
        <f t="shared" si="37"/>
        <v>0</v>
      </c>
      <c r="BI179" s="194">
        <f t="shared" si="38"/>
        <v>0</v>
      </c>
      <c r="BJ179" s="20" t="s">
        <v>88</v>
      </c>
      <c r="BK179" s="194">
        <f t="shared" si="39"/>
        <v>0</v>
      </c>
      <c r="BL179" s="20" t="s">
        <v>366</v>
      </c>
      <c r="BM179" s="193" t="s">
        <v>1412</v>
      </c>
    </row>
    <row r="180" spans="1:65" s="2" customFormat="1" ht="21.75" customHeight="1">
      <c r="A180" s="37"/>
      <c r="B180" s="38"/>
      <c r="C180" s="182" t="s">
        <v>863</v>
      </c>
      <c r="D180" s="182" t="s">
        <v>239</v>
      </c>
      <c r="E180" s="183" t="s">
        <v>2144</v>
      </c>
      <c r="F180" s="184" t="s">
        <v>2143</v>
      </c>
      <c r="G180" s="185" t="s">
        <v>154</v>
      </c>
      <c r="H180" s="186">
        <v>0</v>
      </c>
      <c r="I180" s="187"/>
      <c r="J180" s="188">
        <f t="shared" si="30"/>
        <v>0</v>
      </c>
      <c r="K180" s="184" t="s">
        <v>19</v>
      </c>
      <c r="L180" s="42"/>
      <c r="M180" s="189" t="s">
        <v>19</v>
      </c>
      <c r="N180" s="190" t="s">
        <v>48</v>
      </c>
      <c r="O180" s="67"/>
      <c r="P180" s="191">
        <f t="shared" si="31"/>
        <v>0</v>
      </c>
      <c r="Q180" s="191">
        <v>0</v>
      </c>
      <c r="R180" s="191">
        <f t="shared" si="32"/>
        <v>0</v>
      </c>
      <c r="S180" s="191">
        <v>0</v>
      </c>
      <c r="T180" s="192">
        <f t="shared" si="33"/>
        <v>0</v>
      </c>
      <c r="U180" s="37"/>
      <c r="V180" s="37"/>
      <c r="W180" s="37"/>
      <c r="X180" s="37"/>
      <c r="Y180" s="37"/>
      <c r="Z180" s="37"/>
      <c r="AA180" s="37"/>
      <c r="AB180" s="37"/>
      <c r="AC180" s="37"/>
      <c r="AD180" s="37"/>
      <c r="AE180" s="37"/>
      <c r="AR180" s="193" t="s">
        <v>366</v>
      </c>
      <c r="AT180" s="193" t="s">
        <v>239</v>
      </c>
      <c r="AU180" s="193" t="s">
        <v>88</v>
      </c>
      <c r="AY180" s="20" t="s">
        <v>237</v>
      </c>
      <c r="BE180" s="194">
        <f t="shared" si="34"/>
        <v>0</v>
      </c>
      <c r="BF180" s="194">
        <f t="shared" si="35"/>
        <v>0</v>
      </c>
      <c r="BG180" s="194">
        <f t="shared" si="36"/>
        <v>0</v>
      </c>
      <c r="BH180" s="194">
        <f t="shared" si="37"/>
        <v>0</v>
      </c>
      <c r="BI180" s="194">
        <f t="shared" si="38"/>
        <v>0</v>
      </c>
      <c r="BJ180" s="20" t="s">
        <v>88</v>
      </c>
      <c r="BK180" s="194">
        <f t="shared" si="39"/>
        <v>0</v>
      </c>
      <c r="BL180" s="20" t="s">
        <v>366</v>
      </c>
      <c r="BM180" s="193" t="s">
        <v>1421</v>
      </c>
    </row>
    <row r="181" spans="1:65" s="2" customFormat="1" ht="16.5" customHeight="1">
      <c r="A181" s="37"/>
      <c r="B181" s="38"/>
      <c r="C181" s="182" t="s">
        <v>881</v>
      </c>
      <c r="D181" s="182" t="s">
        <v>239</v>
      </c>
      <c r="E181" s="183" t="s">
        <v>2146</v>
      </c>
      <c r="F181" s="184" t="s">
        <v>2145</v>
      </c>
      <c r="G181" s="185" t="s">
        <v>1591</v>
      </c>
      <c r="H181" s="186">
        <v>1</v>
      </c>
      <c r="I181" s="187"/>
      <c r="J181" s="188">
        <f t="shared" si="30"/>
        <v>0</v>
      </c>
      <c r="K181" s="184" t="s">
        <v>19</v>
      </c>
      <c r="L181" s="42"/>
      <c r="M181" s="189" t="s">
        <v>19</v>
      </c>
      <c r="N181" s="190" t="s">
        <v>48</v>
      </c>
      <c r="O181" s="67"/>
      <c r="P181" s="191">
        <f t="shared" si="31"/>
        <v>0</v>
      </c>
      <c r="Q181" s="191">
        <v>0</v>
      </c>
      <c r="R181" s="191">
        <f t="shared" si="32"/>
        <v>0</v>
      </c>
      <c r="S181" s="191">
        <v>0</v>
      </c>
      <c r="T181" s="192">
        <f t="shared" si="33"/>
        <v>0</v>
      </c>
      <c r="U181" s="37"/>
      <c r="V181" s="37"/>
      <c r="W181" s="37"/>
      <c r="X181" s="37"/>
      <c r="Y181" s="37"/>
      <c r="Z181" s="37"/>
      <c r="AA181" s="37"/>
      <c r="AB181" s="37"/>
      <c r="AC181" s="37"/>
      <c r="AD181" s="37"/>
      <c r="AE181" s="37"/>
      <c r="AR181" s="193" t="s">
        <v>366</v>
      </c>
      <c r="AT181" s="193" t="s">
        <v>239</v>
      </c>
      <c r="AU181" s="193" t="s">
        <v>88</v>
      </c>
      <c r="AY181" s="20" t="s">
        <v>237</v>
      </c>
      <c r="BE181" s="194">
        <f t="shared" si="34"/>
        <v>0</v>
      </c>
      <c r="BF181" s="194">
        <f t="shared" si="35"/>
        <v>0</v>
      </c>
      <c r="BG181" s="194">
        <f t="shared" si="36"/>
        <v>0</v>
      </c>
      <c r="BH181" s="194">
        <f t="shared" si="37"/>
        <v>0</v>
      </c>
      <c r="BI181" s="194">
        <f t="shared" si="38"/>
        <v>0</v>
      </c>
      <c r="BJ181" s="20" t="s">
        <v>88</v>
      </c>
      <c r="BK181" s="194">
        <f t="shared" si="39"/>
        <v>0</v>
      </c>
      <c r="BL181" s="20" t="s">
        <v>366</v>
      </c>
      <c r="BM181" s="193" t="s">
        <v>1457</v>
      </c>
    </row>
    <row r="182" spans="1:65" s="2" customFormat="1" ht="16.5" customHeight="1">
      <c r="A182" s="37"/>
      <c r="B182" s="38"/>
      <c r="C182" s="182" t="s">
        <v>897</v>
      </c>
      <c r="D182" s="182" t="s">
        <v>239</v>
      </c>
      <c r="E182" s="183" t="s">
        <v>2148</v>
      </c>
      <c r="F182" s="184" t="s">
        <v>2147</v>
      </c>
      <c r="G182" s="185" t="s">
        <v>290</v>
      </c>
      <c r="H182" s="186">
        <v>1</v>
      </c>
      <c r="I182" s="187"/>
      <c r="J182" s="188">
        <f t="shared" si="30"/>
        <v>0</v>
      </c>
      <c r="K182" s="184" t="s">
        <v>19</v>
      </c>
      <c r="L182" s="42"/>
      <c r="M182" s="189" t="s">
        <v>19</v>
      </c>
      <c r="N182" s="190" t="s">
        <v>48</v>
      </c>
      <c r="O182" s="67"/>
      <c r="P182" s="191">
        <f t="shared" si="31"/>
        <v>0</v>
      </c>
      <c r="Q182" s="191">
        <v>0</v>
      </c>
      <c r="R182" s="191">
        <f t="shared" si="32"/>
        <v>0</v>
      </c>
      <c r="S182" s="191">
        <v>0</v>
      </c>
      <c r="T182" s="192">
        <f t="shared" si="33"/>
        <v>0</v>
      </c>
      <c r="U182" s="37"/>
      <c r="V182" s="37"/>
      <c r="W182" s="37"/>
      <c r="X182" s="37"/>
      <c r="Y182" s="37"/>
      <c r="Z182" s="37"/>
      <c r="AA182" s="37"/>
      <c r="AB182" s="37"/>
      <c r="AC182" s="37"/>
      <c r="AD182" s="37"/>
      <c r="AE182" s="37"/>
      <c r="AR182" s="193" t="s">
        <v>366</v>
      </c>
      <c r="AT182" s="193" t="s">
        <v>239</v>
      </c>
      <c r="AU182" s="193" t="s">
        <v>88</v>
      </c>
      <c r="AY182" s="20" t="s">
        <v>237</v>
      </c>
      <c r="BE182" s="194">
        <f t="shared" si="34"/>
        <v>0</v>
      </c>
      <c r="BF182" s="194">
        <f t="shared" si="35"/>
        <v>0</v>
      </c>
      <c r="BG182" s="194">
        <f t="shared" si="36"/>
        <v>0</v>
      </c>
      <c r="BH182" s="194">
        <f t="shared" si="37"/>
        <v>0</v>
      </c>
      <c r="BI182" s="194">
        <f t="shared" si="38"/>
        <v>0</v>
      </c>
      <c r="BJ182" s="20" t="s">
        <v>88</v>
      </c>
      <c r="BK182" s="194">
        <f t="shared" si="39"/>
        <v>0</v>
      </c>
      <c r="BL182" s="20" t="s">
        <v>366</v>
      </c>
      <c r="BM182" s="193" t="s">
        <v>1469</v>
      </c>
    </row>
    <row r="183" spans="1:65" s="2" customFormat="1" ht="16.5" customHeight="1">
      <c r="A183" s="37"/>
      <c r="B183" s="38"/>
      <c r="C183" s="182" t="s">
        <v>910</v>
      </c>
      <c r="D183" s="182" t="s">
        <v>239</v>
      </c>
      <c r="E183" s="183" t="s">
        <v>2150</v>
      </c>
      <c r="F183" s="184" t="s">
        <v>2149</v>
      </c>
      <c r="G183" s="185" t="s">
        <v>290</v>
      </c>
      <c r="H183" s="186">
        <v>32</v>
      </c>
      <c r="I183" s="187"/>
      <c r="J183" s="188">
        <f t="shared" si="30"/>
        <v>0</v>
      </c>
      <c r="K183" s="184" t="s">
        <v>19</v>
      </c>
      <c r="L183" s="42"/>
      <c r="M183" s="189" t="s">
        <v>19</v>
      </c>
      <c r="N183" s="190" t="s">
        <v>48</v>
      </c>
      <c r="O183" s="67"/>
      <c r="P183" s="191">
        <f t="shared" si="31"/>
        <v>0</v>
      </c>
      <c r="Q183" s="191">
        <v>0</v>
      </c>
      <c r="R183" s="191">
        <f t="shared" si="32"/>
        <v>0</v>
      </c>
      <c r="S183" s="191">
        <v>0</v>
      </c>
      <c r="T183" s="192">
        <f t="shared" si="33"/>
        <v>0</v>
      </c>
      <c r="U183" s="37"/>
      <c r="V183" s="37"/>
      <c r="W183" s="37"/>
      <c r="X183" s="37"/>
      <c r="Y183" s="37"/>
      <c r="Z183" s="37"/>
      <c r="AA183" s="37"/>
      <c r="AB183" s="37"/>
      <c r="AC183" s="37"/>
      <c r="AD183" s="37"/>
      <c r="AE183" s="37"/>
      <c r="AR183" s="193" t="s">
        <v>366</v>
      </c>
      <c r="AT183" s="193" t="s">
        <v>239</v>
      </c>
      <c r="AU183" s="193" t="s">
        <v>88</v>
      </c>
      <c r="AY183" s="20" t="s">
        <v>237</v>
      </c>
      <c r="BE183" s="194">
        <f t="shared" si="34"/>
        <v>0</v>
      </c>
      <c r="BF183" s="194">
        <f t="shared" si="35"/>
        <v>0</v>
      </c>
      <c r="BG183" s="194">
        <f t="shared" si="36"/>
        <v>0</v>
      </c>
      <c r="BH183" s="194">
        <f t="shared" si="37"/>
        <v>0</v>
      </c>
      <c r="BI183" s="194">
        <f t="shared" si="38"/>
        <v>0</v>
      </c>
      <c r="BJ183" s="20" t="s">
        <v>88</v>
      </c>
      <c r="BK183" s="194">
        <f t="shared" si="39"/>
        <v>0</v>
      </c>
      <c r="BL183" s="20" t="s">
        <v>366</v>
      </c>
      <c r="BM183" s="193" t="s">
        <v>1484</v>
      </c>
    </row>
    <row r="184" spans="1:65" s="2" customFormat="1" ht="16.5" customHeight="1">
      <c r="A184" s="37"/>
      <c r="B184" s="38"/>
      <c r="C184" s="182" t="s">
        <v>922</v>
      </c>
      <c r="D184" s="182" t="s">
        <v>239</v>
      </c>
      <c r="E184" s="183" t="s">
        <v>2152</v>
      </c>
      <c r="F184" s="184" t="s">
        <v>2151</v>
      </c>
      <c r="G184" s="185" t="s">
        <v>290</v>
      </c>
      <c r="H184" s="186">
        <v>30</v>
      </c>
      <c r="I184" s="187"/>
      <c r="J184" s="188">
        <f t="shared" si="30"/>
        <v>0</v>
      </c>
      <c r="K184" s="184" t="s">
        <v>19</v>
      </c>
      <c r="L184" s="42"/>
      <c r="M184" s="189" t="s">
        <v>19</v>
      </c>
      <c r="N184" s="190" t="s">
        <v>48</v>
      </c>
      <c r="O184" s="67"/>
      <c r="P184" s="191">
        <f t="shared" si="31"/>
        <v>0</v>
      </c>
      <c r="Q184" s="191">
        <v>0</v>
      </c>
      <c r="R184" s="191">
        <f t="shared" si="32"/>
        <v>0</v>
      </c>
      <c r="S184" s="191">
        <v>0</v>
      </c>
      <c r="T184" s="192">
        <f t="shared" si="33"/>
        <v>0</v>
      </c>
      <c r="U184" s="37"/>
      <c r="V184" s="37"/>
      <c r="W184" s="37"/>
      <c r="X184" s="37"/>
      <c r="Y184" s="37"/>
      <c r="Z184" s="37"/>
      <c r="AA184" s="37"/>
      <c r="AB184" s="37"/>
      <c r="AC184" s="37"/>
      <c r="AD184" s="37"/>
      <c r="AE184" s="37"/>
      <c r="AR184" s="193" t="s">
        <v>366</v>
      </c>
      <c r="AT184" s="193" t="s">
        <v>239</v>
      </c>
      <c r="AU184" s="193" t="s">
        <v>88</v>
      </c>
      <c r="AY184" s="20" t="s">
        <v>237</v>
      </c>
      <c r="BE184" s="194">
        <f t="shared" si="34"/>
        <v>0</v>
      </c>
      <c r="BF184" s="194">
        <f t="shared" si="35"/>
        <v>0</v>
      </c>
      <c r="BG184" s="194">
        <f t="shared" si="36"/>
        <v>0</v>
      </c>
      <c r="BH184" s="194">
        <f t="shared" si="37"/>
        <v>0</v>
      </c>
      <c r="BI184" s="194">
        <f t="shared" si="38"/>
        <v>0</v>
      </c>
      <c r="BJ184" s="20" t="s">
        <v>88</v>
      </c>
      <c r="BK184" s="194">
        <f t="shared" si="39"/>
        <v>0</v>
      </c>
      <c r="BL184" s="20" t="s">
        <v>366</v>
      </c>
      <c r="BM184" s="193" t="s">
        <v>1495</v>
      </c>
    </row>
    <row r="185" spans="1:65" s="2" customFormat="1" ht="16.5" customHeight="1">
      <c r="A185" s="37"/>
      <c r="B185" s="38"/>
      <c r="C185" s="182" t="s">
        <v>934</v>
      </c>
      <c r="D185" s="182" t="s">
        <v>239</v>
      </c>
      <c r="E185" s="183" t="s">
        <v>2154</v>
      </c>
      <c r="F185" s="184" t="s">
        <v>2153</v>
      </c>
      <c r="G185" s="185" t="s">
        <v>290</v>
      </c>
      <c r="H185" s="186">
        <v>30</v>
      </c>
      <c r="I185" s="187"/>
      <c r="J185" s="188">
        <f t="shared" si="30"/>
        <v>0</v>
      </c>
      <c r="K185" s="184" t="s">
        <v>19</v>
      </c>
      <c r="L185" s="42"/>
      <c r="M185" s="189" t="s">
        <v>19</v>
      </c>
      <c r="N185" s="190" t="s">
        <v>48</v>
      </c>
      <c r="O185" s="67"/>
      <c r="P185" s="191">
        <f t="shared" si="31"/>
        <v>0</v>
      </c>
      <c r="Q185" s="191">
        <v>0</v>
      </c>
      <c r="R185" s="191">
        <f t="shared" si="32"/>
        <v>0</v>
      </c>
      <c r="S185" s="191">
        <v>0</v>
      </c>
      <c r="T185" s="192">
        <f t="shared" si="33"/>
        <v>0</v>
      </c>
      <c r="U185" s="37"/>
      <c r="V185" s="37"/>
      <c r="W185" s="37"/>
      <c r="X185" s="37"/>
      <c r="Y185" s="37"/>
      <c r="Z185" s="37"/>
      <c r="AA185" s="37"/>
      <c r="AB185" s="37"/>
      <c r="AC185" s="37"/>
      <c r="AD185" s="37"/>
      <c r="AE185" s="37"/>
      <c r="AR185" s="193" t="s">
        <v>366</v>
      </c>
      <c r="AT185" s="193" t="s">
        <v>239</v>
      </c>
      <c r="AU185" s="193" t="s">
        <v>88</v>
      </c>
      <c r="AY185" s="20" t="s">
        <v>237</v>
      </c>
      <c r="BE185" s="194">
        <f t="shared" si="34"/>
        <v>0</v>
      </c>
      <c r="BF185" s="194">
        <f t="shared" si="35"/>
        <v>0</v>
      </c>
      <c r="BG185" s="194">
        <f t="shared" si="36"/>
        <v>0</v>
      </c>
      <c r="BH185" s="194">
        <f t="shared" si="37"/>
        <v>0</v>
      </c>
      <c r="BI185" s="194">
        <f t="shared" si="38"/>
        <v>0</v>
      </c>
      <c r="BJ185" s="20" t="s">
        <v>88</v>
      </c>
      <c r="BK185" s="194">
        <f t="shared" si="39"/>
        <v>0</v>
      </c>
      <c r="BL185" s="20" t="s">
        <v>366</v>
      </c>
      <c r="BM185" s="193" t="s">
        <v>1507</v>
      </c>
    </row>
    <row r="186" spans="1:65" s="2" customFormat="1" ht="16.5" customHeight="1">
      <c r="A186" s="37"/>
      <c r="B186" s="38"/>
      <c r="C186" s="182" t="s">
        <v>940</v>
      </c>
      <c r="D186" s="182" t="s">
        <v>239</v>
      </c>
      <c r="E186" s="183" t="s">
        <v>2156</v>
      </c>
      <c r="F186" s="184" t="s">
        <v>2155</v>
      </c>
      <c r="G186" s="185" t="s">
        <v>290</v>
      </c>
      <c r="H186" s="186">
        <v>13</v>
      </c>
      <c r="I186" s="187"/>
      <c r="J186" s="188">
        <f t="shared" si="30"/>
        <v>0</v>
      </c>
      <c r="K186" s="184" t="s">
        <v>19</v>
      </c>
      <c r="L186" s="42"/>
      <c r="M186" s="189" t="s">
        <v>19</v>
      </c>
      <c r="N186" s="190" t="s">
        <v>48</v>
      </c>
      <c r="O186" s="67"/>
      <c r="P186" s="191">
        <f t="shared" si="31"/>
        <v>0</v>
      </c>
      <c r="Q186" s="191">
        <v>0</v>
      </c>
      <c r="R186" s="191">
        <f t="shared" si="32"/>
        <v>0</v>
      </c>
      <c r="S186" s="191">
        <v>0</v>
      </c>
      <c r="T186" s="192">
        <f t="shared" si="33"/>
        <v>0</v>
      </c>
      <c r="U186" s="37"/>
      <c r="V186" s="37"/>
      <c r="W186" s="37"/>
      <c r="X186" s="37"/>
      <c r="Y186" s="37"/>
      <c r="Z186" s="37"/>
      <c r="AA186" s="37"/>
      <c r="AB186" s="37"/>
      <c r="AC186" s="37"/>
      <c r="AD186" s="37"/>
      <c r="AE186" s="37"/>
      <c r="AR186" s="193" t="s">
        <v>366</v>
      </c>
      <c r="AT186" s="193" t="s">
        <v>239</v>
      </c>
      <c r="AU186" s="193" t="s">
        <v>88</v>
      </c>
      <c r="AY186" s="20" t="s">
        <v>237</v>
      </c>
      <c r="BE186" s="194">
        <f t="shared" si="34"/>
        <v>0</v>
      </c>
      <c r="BF186" s="194">
        <f t="shared" si="35"/>
        <v>0</v>
      </c>
      <c r="BG186" s="194">
        <f t="shared" si="36"/>
        <v>0</v>
      </c>
      <c r="BH186" s="194">
        <f t="shared" si="37"/>
        <v>0</v>
      </c>
      <c r="BI186" s="194">
        <f t="shared" si="38"/>
        <v>0</v>
      </c>
      <c r="BJ186" s="20" t="s">
        <v>88</v>
      </c>
      <c r="BK186" s="194">
        <f t="shared" si="39"/>
        <v>0</v>
      </c>
      <c r="BL186" s="20" t="s">
        <v>366</v>
      </c>
      <c r="BM186" s="193" t="s">
        <v>1707</v>
      </c>
    </row>
    <row r="187" spans="1:65" s="2" customFormat="1" ht="16.5" customHeight="1">
      <c r="A187" s="37"/>
      <c r="B187" s="38"/>
      <c r="C187" s="182" t="s">
        <v>945</v>
      </c>
      <c r="D187" s="182" t="s">
        <v>239</v>
      </c>
      <c r="E187" s="183" t="s">
        <v>2158</v>
      </c>
      <c r="F187" s="184" t="s">
        <v>2157</v>
      </c>
      <c r="G187" s="185" t="s">
        <v>290</v>
      </c>
      <c r="H187" s="186">
        <v>13</v>
      </c>
      <c r="I187" s="187"/>
      <c r="J187" s="188">
        <f t="shared" si="30"/>
        <v>0</v>
      </c>
      <c r="K187" s="184" t="s">
        <v>19</v>
      </c>
      <c r="L187" s="42"/>
      <c r="M187" s="189" t="s">
        <v>19</v>
      </c>
      <c r="N187" s="190" t="s">
        <v>48</v>
      </c>
      <c r="O187" s="67"/>
      <c r="P187" s="191">
        <f t="shared" si="31"/>
        <v>0</v>
      </c>
      <c r="Q187" s="191">
        <v>0</v>
      </c>
      <c r="R187" s="191">
        <f t="shared" si="32"/>
        <v>0</v>
      </c>
      <c r="S187" s="191">
        <v>0</v>
      </c>
      <c r="T187" s="192">
        <f t="shared" si="33"/>
        <v>0</v>
      </c>
      <c r="U187" s="37"/>
      <c r="V187" s="37"/>
      <c r="W187" s="37"/>
      <c r="X187" s="37"/>
      <c r="Y187" s="37"/>
      <c r="Z187" s="37"/>
      <c r="AA187" s="37"/>
      <c r="AB187" s="37"/>
      <c r="AC187" s="37"/>
      <c r="AD187" s="37"/>
      <c r="AE187" s="37"/>
      <c r="AR187" s="193" t="s">
        <v>366</v>
      </c>
      <c r="AT187" s="193" t="s">
        <v>239</v>
      </c>
      <c r="AU187" s="193" t="s">
        <v>88</v>
      </c>
      <c r="AY187" s="20" t="s">
        <v>237</v>
      </c>
      <c r="BE187" s="194">
        <f t="shared" si="34"/>
        <v>0</v>
      </c>
      <c r="BF187" s="194">
        <f t="shared" si="35"/>
        <v>0</v>
      </c>
      <c r="BG187" s="194">
        <f t="shared" si="36"/>
        <v>0</v>
      </c>
      <c r="BH187" s="194">
        <f t="shared" si="37"/>
        <v>0</v>
      </c>
      <c r="BI187" s="194">
        <f t="shared" si="38"/>
        <v>0</v>
      </c>
      <c r="BJ187" s="20" t="s">
        <v>88</v>
      </c>
      <c r="BK187" s="194">
        <f t="shared" si="39"/>
        <v>0</v>
      </c>
      <c r="BL187" s="20" t="s">
        <v>366</v>
      </c>
      <c r="BM187" s="193" t="s">
        <v>1710</v>
      </c>
    </row>
    <row r="188" spans="1:65" s="2" customFormat="1" ht="16.5" customHeight="1">
      <c r="A188" s="37"/>
      <c r="B188" s="38"/>
      <c r="C188" s="182" t="s">
        <v>950</v>
      </c>
      <c r="D188" s="182" t="s">
        <v>239</v>
      </c>
      <c r="E188" s="183" t="s">
        <v>4860</v>
      </c>
      <c r="F188" s="184" t="s">
        <v>2046</v>
      </c>
      <c r="G188" s="185" t="s">
        <v>1591</v>
      </c>
      <c r="H188" s="186">
        <v>1</v>
      </c>
      <c r="I188" s="187"/>
      <c r="J188" s="188">
        <f t="shared" si="30"/>
        <v>0</v>
      </c>
      <c r="K188" s="184" t="s">
        <v>19</v>
      </c>
      <c r="L188" s="42"/>
      <c r="M188" s="189" t="s">
        <v>19</v>
      </c>
      <c r="N188" s="190" t="s">
        <v>48</v>
      </c>
      <c r="O188" s="67"/>
      <c r="P188" s="191">
        <f t="shared" si="31"/>
        <v>0</v>
      </c>
      <c r="Q188" s="191">
        <v>0</v>
      </c>
      <c r="R188" s="191">
        <f t="shared" si="32"/>
        <v>0</v>
      </c>
      <c r="S188" s="191">
        <v>0</v>
      </c>
      <c r="T188" s="192">
        <f t="shared" si="33"/>
        <v>0</v>
      </c>
      <c r="U188" s="37"/>
      <c r="V188" s="37"/>
      <c r="W188" s="37"/>
      <c r="X188" s="37"/>
      <c r="Y188" s="37"/>
      <c r="Z188" s="37"/>
      <c r="AA188" s="37"/>
      <c r="AB188" s="37"/>
      <c r="AC188" s="37"/>
      <c r="AD188" s="37"/>
      <c r="AE188" s="37"/>
      <c r="AR188" s="193" t="s">
        <v>366</v>
      </c>
      <c r="AT188" s="193" t="s">
        <v>239</v>
      </c>
      <c r="AU188" s="193" t="s">
        <v>88</v>
      </c>
      <c r="AY188" s="20" t="s">
        <v>237</v>
      </c>
      <c r="BE188" s="194">
        <f t="shared" si="34"/>
        <v>0</v>
      </c>
      <c r="BF188" s="194">
        <f t="shared" si="35"/>
        <v>0</v>
      </c>
      <c r="BG188" s="194">
        <f t="shared" si="36"/>
        <v>0</v>
      </c>
      <c r="BH188" s="194">
        <f t="shared" si="37"/>
        <v>0</v>
      </c>
      <c r="BI188" s="194">
        <f t="shared" si="38"/>
        <v>0</v>
      </c>
      <c r="BJ188" s="20" t="s">
        <v>88</v>
      </c>
      <c r="BK188" s="194">
        <f t="shared" si="39"/>
        <v>0</v>
      </c>
      <c r="BL188" s="20" t="s">
        <v>366</v>
      </c>
      <c r="BM188" s="193" t="s">
        <v>1713</v>
      </c>
    </row>
    <row r="189" spans="1:65" s="12" customFormat="1" ht="22.8" customHeight="1">
      <c r="B189" s="166"/>
      <c r="C189" s="167"/>
      <c r="D189" s="168" t="s">
        <v>75</v>
      </c>
      <c r="E189" s="180" t="s">
        <v>2159</v>
      </c>
      <c r="F189" s="180" t="s">
        <v>2160</v>
      </c>
      <c r="G189" s="167"/>
      <c r="H189" s="167"/>
      <c r="I189" s="170"/>
      <c r="J189" s="181">
        <f>BK189</f>
        <v>0</v>
      </c>
      <c r="K189" s="167"/>
      <c r="L189" s="172"/>
      <c r="M189" s="173"/>
      <c r="N189" s="174"/>
      <c r="O189" s="174"/>
      <c r="P189" s="175">
        <f>SUM(P190:P200)</f>
        <v>0</v>
      </c>
      <c r="Q189" s="174"/>
      <c r="R189" s="175">
        <f>SUM(R190:R200)</f>
        <v>0</v>
      </c>
      <c r="S189" s="174"/>
      <c r="T189" s="176">
        <f>SUM(T190:T200)</f>
        <v>0</v>
      </c>
      <c r="AR189" s="177" t="s">
        <v>88</v>
      </c>
      <c r="AT189" s="178" t="s">
        <v>75</v>
      </c>
      <c r="AU189" s="178" t="s">
        <v>83</v>
      </c>
      <c r="AY189" s="177" t="s">
        <v>237</v>
      </c>
      <c r="BK189" s="179">
        <f>SUM(BK190:BK200)</f>
        <v>0</v>
      </c>
    </row>
    <row r="190" spans="1:65" s="2" customFormat="1" ht="16.5" customHeight="1">
      <c r="A190" s="37"/>
      <c r="B190" s="38"/>
      <c r="C190" s="182" t="s">
        <v>955</v>
      </c>
      <c r="D190" s="182" t="s">
        <v>239</v>
      </c>
      <c r="E190" s="183" t="s">
        <v>2161</v>
      </c>
      <c r="F190" s="184" t="s">
        <v>4861</v>
      </c>
      <c r="G190" s="185" t="s">
        <v>290</v>
      </c>
      <c r="H190" s="186">
        <v>1</v>
      </c>
      <c r="I190" s="187"/>
      <c r="J190" s="188">
        <f t="shared" ref="J190:J200" si="40">ROUND(I190*H190,2)</f>
        <v>0</v>
      </c>
      <c r="K190" s="184" t="s">
        <v>19</v>
      </c>
      <c r="L190" s="42"/>
      <c r="M190" s="189" t="s">
        <v>19</v>
      </c>
      <c r="N190" s="190" t="s">
        <v>48</v>
      </c>
      <c r="O190" s="67"/>
      <c r="P190" s="191">
        <f t="shared" ref="P190:P200" si="41">O190*H190</f>
        <v>0</v>
      </c>
      <c r="Q190" s="191">
        <v>0</v>
      </c>
      <c r="R190" s="191">
        <f t="shared" ref="R190:R200" si="42">Q190*H190</f>
        <v>0</v>
      </c>
      <c r="S190" s="191">
        <v>0</v>
      </c>
      <c r="T190" s="192">
        <f t="shared" ref="T190:T200" si="43">S190*H190</f>
        <v>0</v>
      </c>
      <c r="U190" s="37"/>
      <c r="V190" s="37"/>
      <c r="W190" s="37"/>
      <c r="X190" s="37"/>
      <c r="Y190" s="37"/>
      <c r="Z190" s="37"/>
      <c r="AA190" s="37"/>
      <c r="AB190" s="37"/>
      <c r="AC190" s="37"/>
      <c r="AD190" s="37"/>
      <c r="AE190" s="37"/>
      <c r="AR190" s="193" t="s">
        <v>366</v>
      </c>
      <c r="AT190" s="193" t="s">
        <v>239</v>
      </c>
      <c r="AU190" s="193" t="s">
        <v>88</v>
      </c>
      <c r="AY190" s="20" t="s">
        <v>237</v>
      </c>
      <c r="BE190" s="194">
        <f t="shared" ref="BE190:BE200" si="44">IF(N190="základní",J190,0)</f>
        <v>0</v>
      </c>
      <c r="BF190" s="194">
        <f t="shared" ref="BF190:BF200" si="45">IF(N190="snížená",J190,0)</f>
        <v>0</v>
      </c>
      <c r="BG190" s="194">
        <f t="shared" ref="BG190:BG200" si="46">IF(N190="zákl. přenesená",J190,0)</f>
        <v>0</v>
      </c>
      <c r="BH190" s="194">
        <f t="shared" ref="BH190:BH200" si="47">IF(N190="sníž. přenesená",J190,0)</f>
        <v>0</v>
      </c>
      <c r="BI190" s="194">
        <f t="shared" ref="BI190:BI200" si="48">IF(N190="nulová",J190,0)</f>
        <v>0</v>
      </c>
      <c r="BJ190" s="20" t="s">
        <v>88</v>
      </c>
      <c r="BK190" s="194">
        <f t="shared" ref="BK190:BK200" si="49">ROUND(I190*H190,2)</f>
        <v>0</v>
      </c>
      <c r="BL190" s="20" t="s">
        <v>366</v>
      </c>
      <c r="BM190" s="193" t="s">
        <v>2163</v>
      </c>
    </row>
    <row r="191" spans="1:65" s="2" customFormat="1" ht="24.15" customHeight="1">
      <c r="A191" s="37"/>
      <c r="B191" s="38"/>
      <c r="C191" s="244" t="s">
        <v>959</v>
      </c>
      <c r="D191" s="244" t="s">
        <v>296</v>
      </c>
      <c r="E191" s="245" t="s">
        <v>2164</v>
      </c>
      <c r="F191" s="246" t="s">
        <v>4862</v>
      </c>
      <c r="G191" s="247" t="s">
        <v>154</v>
      </c>
      <c r="H191" s="248">
        <v>30</v>
      </c>
      <c r="I191" s="249"/>
      <c r="J191" s="250">
        <f t="shared" si="40"/>
        <v>0</v>
      </c>
      <c r="K191" s="246" t="s">
        <v>19</v>
      </c>
      <c r="L191" s="251"/>
      <c r="M191" s="252" t="s">
        <v>19</v>
      </c>
      <c r="N191" s="253" t="s">
        <v>48</v>
      </c>
      <c r="O191" s="67"/>
      <c r="P191" s="191">
        <f t="shared" si="41"/>
        <v>0</v>
      </c>
      <c r="Q191" s="191">
        <v>0</v>
      </c>
      <c r="R191" s="191">
        <f t="shared" si="42"/>
        <v>0</v>
      </c>
      <c r="S191" s="191">
        <v>0</v>
      </c>
      <c r="T191" s="192">
        <f t="shared" si="43"/>
        <v>0</v>
      </c>
      <c r="U191" s="37"/>
      <c r="V191" s="37"/>
      <c r="W191" s="37"/>
      <c r="X191" s="37"/>
      <c r="Y191" s="37"/>
      <c r="Z191" s="37"/>
      <c r="AA191" s="37"/>
      <c r="AB191" s="37"/>
      <c r="AC191" s="37"/>
      <c r="AD191" s="37"/>
      <c r="AE191" s="37"/>
      <c r="AR191" s="193" t="s">
        <v>523</v>
      </c>
      <c r="AT191" s="193" t="s">
        <v>296</v>
      </c>
      <c r="AU191" s="193" t="s">
        <v>88</v>
      </c>
      <c r="AY191" s="20" t="s">
        <v>237</v>
      </c>
      <c r="BE191" s="194">
        <f t="shared" si="44"/>
        <v>0</v>
      </c>
      <c r="BF191" s="194">
        <f t="shared" si="45"/>
        <v>0</v>
      </c>
      <c r="BG191" s="194">
        <f t="shared" si="46"/>
        <v>0</v>
      </c>
      <c r="BH191" s="194">
        <f t="shared" si="47"/>
        <v>0</v>
      </c>
      <c r="BI191" s="194">
        <f t="shared" si="48"/>
        <v>0</v>
      </c>
      <c r="BJ191" s="20" t="s">
        <v>88</v>
      </c>
      <c r="BK191" s="194">
        <f t="shared" si="49"/>
        <v>0</v>
      </c>
      <c r="BL191" s="20" t="s">
        <v>366</v>
      </c>
      <c r="BM191" s="193" t="s">
        <v>2166</v>
      </c>
    </row>
    <row r="192" spans="1:65" s="2" customFormat="1" ht="24.15" customHeight="1">
      <c r="A192" s="37"/>
      <c r="B192" s="38"/>
      <c r="C192" s="244" t="s">
        <v>967</v>
      </c>
      <c r="D192" s="244" t="s">
        <v>296</v>
      </c>
      <c r="E192" s="245" t="s">
        <v>2167</v>
      </c>
      <c r="F192" s="246" t="s">
        <v>4863</v>
      </c>
      <c r="G192" s="247" t="s">
        <v>154</v>
      </c>
      <c r="H192" s="248">
        <v>3</v>
      </c>
      <c r="I192" s="249"/>
      <c r="J192" s="250">
        <f t="shared" si="40"/>
        <v>0</v>
      </c>
      <c r="K192" s="246" t="s">
        <v>19</v>
      </c>
      <c r="L192" s="251"/>
      <c r="M192" s="252" t="s">
        <v>19</v>
      </c>
      <c r="N192" s="253" t="s">
        <v>48</v>
      </c>
      <c r="O192" s="67"/>
      <c r="P192" s="191">
        <f t="shared" si="41"/>
        <v>0</v>
      </c>
      <c r="Q192" s="191">
        <v>0</v>
      </c>
      <c r="R192" s="191">
        <f t="shared" si="42"/>
        <v>0</v>
      </c>
      <c r="S192" s="191">
        <v>0</v>
      </c>
      <c r="T192" s="192">
        <f t="shared" si="43"/>
        <v>0</v>
      </c>
      <c r="U192" s="37"/>
      <c r="V192" s="37"/>
      <c r="W192" s="37"/>
      <c r="X192" s="37"/>
      <c r="Y192" s="37"/>
      <c r="Z192" s="37"/>
      <c r="AA192" s="37"/>
      <c r="AB192" s="37"/>
      <c r="AC192" s="37"/>
      <c r="AD192" s="37"/>
      <c r="AE192" s="37"/>
      <c r="AR192" s="193" t="s">
        <v>523</v>
      </c>
      <c r="AT192" s="193" t="s">
        <v>296</v>
      </c>
      <c r="AU192" s="193" t="s">
        <v>88</v>
      </c>
      <c r="AY192" s="20" t="s">
        <v>237</v>
      </c>
      <c r="BE192" s="194">
        <f t="shared" si="44"/>
        <v>0</v>
      </c>
      <c r="BF192" s="194">
        <f t="shared" si="45"/>
        <v>0</v>
      </c>
      <c r="BG192" s="194">
        <f t="shared" si="46"/>
        <v>0</v>
      </c>
      <c r="BH192" s="194">
        <f t="shared" si="47"/>
        <v>0</v>
      </c>
      <c r="BI192" s="194">
        <f t="shared" si="48"/>
        <v>0</v>
      </c>
      <c r="BJ192" s="20" t="s">
        <v>88</v>
      </c>
      <c r="BK192" s="194">
        <f t="shared" si="49"/>
        <v>0</v>
      </c>
      <c r="BL192" s="20" t="s">
        <v>366</v>
      </c>
      <c r="BM192" s="193" t="s">
        <v>1720</v>
      </c>
    </row>
    <row r="193" spans="1:65" s="2" customFormat="1" ht="16.5" customHeight="1">
      <c r="A193" s="37"/>
      <c r="B193" s="38"/>
      <c r="C193" s="182" t="s">
        <v>974</v>
      </c>
      <c r="D193" s="182" t="s">
        <v>239</v>
      </c>
      <c r="E193" s="183" t="s">
        <v>2169</v>
      </c>
      <c r="F193" s="184" t="s">
        <v>2170</v>
      </c>
      <c r="G193" s="185" t="s">
        <v>154</v>
      </c>
      <c r="H193" s="186">
        <v>30</v>
      </c>
      <c r="I193" s="187"/>
      <c r="J193" s="188">
        <f t="shared" si="40"/>
        <v>0</v>
      </c>
      <c r="K193" s="184" t="s">
        <v>19</v>
      </c>
      <c r="L193" s="42"/>
      <c r="M193" s="189" t="s">
        <v>19</v>
      </c>
      <c r="N193" s="190" t="s">
        <v>48</v>
      </c>
      <c r="O193" s="67"/>
      <c r="P193" s="191">
        <f t="shared" si="41"/>
        <v>0</v>
      </c>
      <c r="Q193" s="191">
        <v>0</v>
      </c>
      <c r="R193" s="191">
        <f t="shared" si="42"/>
        <v>0</v>
      </c>
      <c r="S193" s="191">
        <v>0</v>
      </c>
      <c r="T193" s="192">
        <f t="shared" si="43"/>
        <v>0</v>
      </c>
      <c r="U193" s="37"/>
      <c r="V193" s="37"/>
      <c r="W193" s="37"/>
      <c r="X193" s="37"/>
      <c r="Y193" s="37"/>
      <c r="Z193" s="37"/>
      <c r="AA193" s="37"/>
      <c r="AB193" s="37"/>
      <c r="AC193" s="37"/>
      <c r="AD193" s="37"/>
      <c r="AE193" s="37"/>
      <c r="AR193" s="193" t="s">
        <v>366</v>
      </c>
      <c r="AT193" s="193" t="s">
        <v>239</v>
      </c>
      <c r="AU193" s="193" t="s">
        <v>88</v>
      </c>
      <c r="AY193" s="20" t="s">
        <v>237</v>
      </c>
      <c r="BE193" s="194">
        <f t="shared" si="44"/>
        <v>0</v>
      </c>
      <c r="BF193" s="194">
        <f t="shared" si="45"/>
        <v>0</v>
      </c>
      <c r="BG193" s="194">
        <f t="shared" si="46"/>
        <v>0</v>
      </c>
      <c r="BH193" s="194">
        <f t="shared" si="47"/>
        <v>0</v>
      </c>
      <c r="BI193" s="194">
        <f t="shared" si="48"/>
        <v>0</v>
      </c>
      <c r="BJ193" s="20" t="s">
        <v>88</v>
      </c>
      <c r="BK193" s="194">
        <f t="shared" si="49"/>
        <v>0</v>
      </c>
      <c r="BL193" s="20" t="s">
        <v>366</v>
      </c>
      <c r="BM193" s="193" t="s">
        <v>1723</v>
      </c>
    </row>
    <row r="194" spans="1:65" s="2" customFormat="1" ht="16.5" customHeight="1">
      <c r="A194" s="37"/>
      <c r="B194" s="38"/>
      <c r="C194" s="182" t="s">
        <v>980</v>
      </c>
      <c r="D194" s="182" t="s">
        <v>239</v>
      </c>
      <c r="E194" s="183" t="s">
        <v>2171</v>
      </c>
      <c r="F194" s="184" t="s">
        <v>2172</v>
      </c>
      <c r="G194" s="185" t="s">
        <v>154</v>
      </c>
      <c r="H194" s="186">
        <v>3</v>
      </c>
      <c r="I194" s="187"/>
      <c r="J194" s="188">
        <f t="shared" si="40"/>
        <v>0</v>
      </c>
      <c r="K194" s="184" t="s">
        <v>19</v>
      </c>
      <c r="L194" s="42"/>
      <c r="M194" s="189" t="s">
        <v>19</v>
      </c>
      <c r="N194" s="190" t="s">
        <v>48</v>
      </c>
      <c r="O194" s="67"/>
      <c r="P194" s="191">
        <f t="shared" si="41"/>
        <v>0</v>
      </c>
      <c r="Q194" s="191">
        <v>0</v>
      </c>
      <c r="R194" s="191">
        <f t="shared" si="42"/>
        <v>0</v>
      </c>
      <c r="S194" s="191">
        <v>0</v>
      </c>
      <c r="T194" s="192">
        <f t="shared" si="43"/>
        <v>0</v>
      </c>
      <c r="U194" s="37"/>
      <c r="V194" s="37"/>
      <c r="W194" s="37"/>
      <c r="X194" s="37"/>
      <c r="Y194" s="37"/>
      <c r="Z194" s="37"/>
      <c r="AA194" s="37"/>
      <c r="AB194" s="37"/>
      <c r="AC194" s="37"/>
      <c r="AD194" s="37"/>
      <c r="AE194" s="37"/>
      <c r="AR194" s="193" t="s">
        <v>366</v>
      </c>
      <c r="AT194" s="193" t="s">
        <v>239</v>
      </c>
      <c r="AU194" s="193" t="s">
        <v>88</v>
      </c>
      <c r="AY194" s="20" t="s">
        <v>237</v>
      </c>
      <c r="BE194" s="194">
        <f t="shared" si="44"/>
        <v>0</v>
      </c>
      <c r="BF194" s="194">
        <f t="shared" si="45"/>
        <v>0</v>
      </c>
      <c r="BG194" s="194">
        <f t="shared" si="46"/>
        <v>0</v>
      </c>
      <c r="BH194" s="194">
        <f t="shared" si="47"/>
        <v>0</v>
      </c>
      <c r="BI194" s="194">
        <f t="shared" si="48"/>
        <v>0</v>
      </c>
      <c r="BJ194" s="20" t="s">
        <v>88</v>
      </c>
      <c r="BK194" s="194">
        <f t="shared" si="49"/>
        <v>0</v>
      </c>
      <c r="BL194" s="20" t="s">
        <v>366</v>
      </c>
      <c r="BM194" s="193" t="s">
        <v>1726</v>
      </c>
    </row>
    <row r="195" spans="1:65" s="2" customFormat="1" ht="16.5" customHeight="1">
      <c r="A195" s="37"/>
      <c r="B195" s="38"/>
      <c r="C195" s="182" t="s">
        <v>985</v>
      </c>
      <c r="D195" s="182" t="s">
        <v>239</v>
      </c>
      <c r="E195" s="183" t="s">
        <v>2173</v>
      </c>
      <c r="F195" s="184" t="s">
        <v>2174</v>
      </c>
      <c r="G195" s="185" t="s">
        <v>154</v>
      </c>
      <c r="H195" s="186">
        <v>30</v>
      </c>
      <c r="I195" s="187"/>
      <c r="J195" s="188">
        <f t="shared" si="40"/>
        <v>0</v>
      </c>
      <c r="K195" s="184" t="s">
        <v>19</v>
      </c>
      <c r="L195" s="42"/>
      <c r="M195" s="189" t="s">
        <v>19</v>
      </c>
      <c r="N195" s="190" t="s">
        <v>48</v>
      </c>
      <c r="O195" s="67"/>
      <c r="P195" s="191">
        <f t="shared" si="41"/>
        <v>0</v>
      </c>
      <c r="Q195" s="191">
        <v>0</v>
      </c>
      <c r="R195" s="191">
        <f t="shared" si="42"/>
        <v>0</v>
      </c>
      <c r="S195" s="191">
        <v>0</v>
      </c>
      <c r="T195" s="192">
        <f t="shared" si="43"/>
        <v>0</v>
      </c>
      <c r="U195" s="37"/>
      <c r="V195" s="37"/>
      <c r="W195" s="37"/>
      <c r="X195" s="37"/>
      <c r="Y195" s="37"/>
      <c r="Z195" s="37"/>
      <c r="AA195" s="37"/>
      <c r="AB195" s="37"/>
      <c r="AC195" s="37"/>
      <c r="AD195" s="37"/>
      <c r="AE195" s="37"/>
      <c r="AR195" s="193" t="s">
        <v>366</v>
      </c>
      <c r="AT195" s="193" t="s">
        <v>239</v>
      </c>
      <c r="AU195" s="193" t="s">
        <v>88</v>
      </c>
      <c r="AY195" s="20" t="s">
        <v>237</v>
      </c>
      <c r="BE195" s="194">
        <f t="shared" si="44"/>
        <v>0</v>
      </c>
      <c r="BF195" s="194">
        <f t="shared" si="45"/>
        <v>0</v>
      </c>
      <c r="BG195" s="194">
        <f t="shared" si="46"/>
        <v>0</v>
      </c>
      <c r="BH195" s="194">
        <f t="shared" si="47"/>
        <v>0</v>
      </c>
      <c r="BI195" s="194">
        <f t="shared" si="48"/>
        <v>0</v>
      </c>
      <c r="BJ195" s="20" t="s">
        <v>88</v>
      </c>
      <c r="BK195" s="194">
        <f t="shared" si="49"/>
        <v>0</v>
      </c>
      <c r="BL195" s="20" t="s">
        <v>366</v>
      </c>
      <c r="BM195" s="193" t="s">
        <v>1729</v>
      </c>
    </row>
    <row r="196" spans="1:65" s="2" customFormat="1" ht="16.5" customHeight="1">
      <c r="A196" s="37"/>
      <c r="B196" s="38"/>
      <c r="C196" s="182" t="s">
        <v>990</v>
      </c>
      <c r="D196" s="182" t="s">
        <v>239</v>
      </c>
      <c r="E196" s="183" t="s">
        <v>2175</v>
      </c>
      <c r="F196" s="184" t="s">
        <v>2141</v>
      </c>
      <c r="G196" s="185" t="s">
        <v>154</v>
      </c>
      <c r="H196" s="186">
        <v>33</v>
      </c>
      <c r="I196" s="187"/>
      <c r="J196" s="188">
        <f t="shared" si="40"/>
        <v>0</v>
      </c>
      <c r="K196" s="184" t="s">
        <v>19</v>
      </c>
      <c r="L196" s="42"/>
      <c r="M196" s="189" t="s">
        <v>19</v>
      </c>
      <c r="N196" s="190" t="s">
        <v>48</v>
      </c>
      <c r="O196" s="67"/>
      <c r="P196" s="191">
        <f t="shared" si="41"/>
        <v>0</v>
      </c>
      <c r="Q196" s="191">
        <v>0</v>
      </c>
      <c r="R196" s="191">
        <f t="shared" si="42"/>
        <v>0</v>
      </c>
      <c r="S196" s="191">
        <v>0</v>
      </c>
      <c r="T196" s="192">
        <f t="shared" si="43"/>
        <v>0</v>
      </c>
      <c r="U196" s="37"/>
      <c r="V196" s="37"/>
      <c r="W196" s="37"/>
      <c r="X196" s="37"/>
      <c r="Y196" s="37"/>
      <c r="Z196" s="37"/>
      <c r="AA196" s="37"/>
      <c r="AB196" s="37"/>
      <c r="AC196" s="37"/>
      <c r="AD196" s="37"/>
      <c r="AE196" s="37"/>
      <c r="AR196" s="193" t="s">
        <v>366</v>
      </c>
      <c r="AT196" s="193" t="s">
        <v>239</v>
      </c>
      <c r="AU196" s="193" t="s">
        <v>88</v>
      </c>
      <c r="AY196" s="20" t="s">
        <v>237</v>
      </c>
      <c r="BE196" s="194">
        <f t="shared" si="44"/>
        <v>0</v>
      </c>
      <c r="BF196" s="194">
        <f t="shared" si="45"/>
        <v>0</v>
      </c>
      <c r="BG196" s="194">
        <f t="shared" si="46"/>
        <v>0</v>
      </c>
      <c r="BH196" s="194">
        <f t="shared" si="47"/>
        <v>0</v>
      </c>
      <c r="BI196" s="194">
        <f t="shared" si="48"/>
        <v>0</v>
      </c>
      <c r="BJ196" s="20" t="s">
        <v>88</v>
      </c>
      <c r="BK196" s="194">
        <f t="shared" si="49"/>
        <v>0</v>
      </c>
      <c r="BL196" s="20" t="s">
        <v>366</v>
      </c>
      <c r="BM196" s="193" t="s">
        <v>1732</v>
      </c>
    </row>
    <row r="197" spans="1:65" s="2" customFormat="1" ht="21.75" customHeight="1">
      <c r="A197" s="37"/>
      <c r="B197" s="38"/>
      <c r="C197" s="182" t="s">
        <v>994</v>
      </c>
      <c r="D197" s="182" t="s">
        <v>239</v>
      </c>
      <c r="E197" s="183" t="s">
        <v>2176</v>
      </c>
      <c r="F197" s="184" t="s">
        <v>2143</v>
      </c>
      <c r="G197" s="185" t="s">
        <v>154</v>
      </c>
      <c r="H197" s="186">
        <v>33</v>
      </c>
      <c r="I197" s="187"/>
      <c r="J197" s="188">
        <f t="shared" si="40"/>
        <v>0</v>
      </c>
      <c r="K197" s="184" t="s">
        <v>19</v>
      </c>
      <c r="L197" s="42"/>
      <c r="M197" s="189" t="s">
        <v>19</v>
      </c>
      <c r="N197" s="190" t="s">
        <v>48</v>
      </c>
      <c r="O197" s="67"/>
      <c r="P197" s="191">
        <f t="shared" si="41"/>
        <v>0</v>
      </c>
      <c r="Q197" s="191">
        <v>0</v>
      </c>
      <c r="R197" s="191">
        <f t="shared" si="42"/>
        <v>0</v>
      </c>
      <c r="S197" s="191">
        <v>0</v>
      </c>
      <c r="T197" s="192">
        <f t="shared" si="43"/>
        <v>0</v>
      </c>
      <c r="U197" s="37"/>
      <c r="V197" s="37"/>
      <c r="W197" s="37"/>
      <c r="X197" s="37"/>
      <c r="Y197" s="37"/>
      <c r="Z197" s="37"/>
      <c r="AA197" s="37"/>
      <c r="AB197" s="37"/>
      <c r="AC197" s="37"/>
      <c r="AD197" s="37"/>
      <c r="AE197" s="37"/>
      <c r="AR197" s="193" t="s">
        <v>366</v>
      </c>
      <c r="AT197" s="193" t="s">
        <v>239</v>
      </c>
      <c r="AU197" s="193" t="s">
        <v>88</v>
      </c>
      <c r="AY197" s="20" t="s">
        <v>237</v>
      </c>
      <c r="BE197" s="194">
        <f t="shared" si="44"/>
        <v>0</v>
      </c>
      <c r="BF197" s="194">
        <f t="shared" si="45"/>
        <v>0</v>
      </c>
      <c r="BG197" s="194">
        <f t="shared" si="46"/>
        <v>0</v>
      </c>
      <c r="BH197" s="194">
        <f t="shared" si="47"/>
        <v>0</v>
      </c>
      <c r="BI197" s="194">
        <f t="shared" si="48"/>
        <v>0</v>
      </c>
      <c r="BJ197" s="20" t="s">
        <v>88</v>
      </c>
      <c r="BK197" s="194">
        <f t="shared" si="49"/>
        <v>0</v>
      </c>
      <c r="BL197" s="20" t="s">
        <v>366</v>
      </c>
      <c r="BM197" s="193" t="s">
        <v>1735</v>
      </c>
    </row>
    <row r="198" spans="1:65" s="2" customFormat="1" ht="16.5" customHeight="1">
      <c r="A198" s="37"/>
      <c r="B198" s="38"/>
      <c r="C198" s="182" t="s">
        <v>996</v>
      </c>
      <c r="D198" s="182" t="s">
        <v>239</v>
      </c>
      <c r="E198" s="183" t="s">
        <v>2177</v>
      </c>
      <c r="F198" s="184" t="s">
        <v>2145</v>
      </c>
      <c r="G198" s="185" t="s">
        <v>1591</v>
      </c>
      <c r="H198" s="186">
        <v>1</v>
      </c>
      <c r="I198" s="187"/>
      <c r="J198" s="188">
        <f t="shared" si="40"/>
        <v>0</v>
      </c>
      <c r="K198" s="184" t="s">
        <v>19</v>
      </c>
      <c r="L198" s="42"/>
      <c r="M198" s="189" t="s">
        <v>19</v>
      </c>
      <c r="N198" s="190" t="s">
        <v>48</v>
      </c>
      <c r="O198" s="67"/>
      <c r="P198" s="191">
        <f t="shared" si="41"/>
        <v>0</v>
      </c>
      <c r="Q198" s="191">
        <v>0</v>
      </c>
      <c r="R198" s="191">
        <f t="shared" si="42"/>
        <v>0</v>
      </c>
      <c r="S198" s="191">
        <v>0</v>
      </c>
      <c r="T198" s="192">
        <f t="shared" si="43"/>
        <v>0</v>
      </c>
      <c r="U198" s="37"/>
      <c r="V198" s="37"/>
      <c r="W198" s="37"/>
      <c r="X198" s="37"/>
      <c r="Y198" s="37"/>
      <c r="Z198" s="37"/>
      <c r="AA198" s="37"/>
      <c r="AB198" s="37"/>
      <c r="AC198" s="37"/>
      <c r="AD198" s="37"/>
      <c r="AE198" s="37"/>
      <c r="AR198" s="193" t="s">
        <v>366</v>
      </c>
      <c r="AT198" s="193" t="s">
        <v>239</v>
      </c>
      <c r="AU198" s="193" t="s">
        <v>88</v>
      </c>
      <c r="AY198" s="20" t="s">
        <v>237</v>
      </c>
      <c r="BE198" s="194">
        <f t="shared" si="44"/>
        <v>0</v>
      </c>
      <c r="BF198" s="194">
        <f t="shared" si="45"/>
        <v>0</v>
      </c>
      <c r="BG198" s="194">
        <f t="shared" si="46"/>
        <v>0</v>
      </c>
      <c r="BH198" s="194">
        <f t="shared" si="47"/>
        <v>0</v>
      </c>
      <c r="BI198" s="194">
        <f t="shared" si="48"/>
        <v>0</v>
      </c>
      <c r="BJ198" s="20" t="s">
        <v>88</v>
      </c>
      <c r="BK198" s="194">
        <f t="shared" si="49"/>
        <v>0</v>
      </c>
      <c r="BL198" s="20" t="s">
        <v>366</v>
      </c>
      <c r="BM198" s="193" t="s">
        <v>1738</v>
      </c>
    </row>
    <row r="199" spans="1:65" s="2" customFormat="1" ht="24.15" customHeight="1">
      <c r="A199" s="37"/>
      <c r="B199" s="38"/>
      <c r="C199" s="182" t="s">
        <v>450</v>
      </c>
      <c r="D199" s="182" t="s">
        <v>239</v>
      </c>
      <c r="E199" s="183" t="s">
        <v>2178</v>
      </c>
      <c r="F199" s="184" t="s">
        <v>2179</v>
      </c>
      <c r="G199" s="185" t="s">
        <v>290</v>
      </c>
      <c r="H199" s="186">
        <v>6</v>
      </c>
      <c r="I199" s="187"/>
      <c r="J199" s="188">
        <f t="shared" si="40"/>
        <v>0</v>
      </c>
      <c r="K199" s="184" t="s">
        <v>19</v>
      </c>
      <c r="L199" s="42"/>
      <c r="M199" s="189" t="s">
        <v>19</v>
      </c>
      <c r="N199" s="190" t="s">
        <v>48</v>
      </c>
      <c r="O199" s="67"/>
      <c r="P199" s="191">
        <f t="shared" si="41"/>
        <v>0</v>
      </c>
      <c r="Q199" s="191">
        <v>0</v>
      </c>
      <c r="R199" s="191">
        <f t="shared" si="42"/>
        <v>0</v>
      </c>
      <c r="S199" s="191">
        <v>0</v>
      </c>
      <c r="T199" s="192">
        <f t="shared" si="43"/>
        <v>0</v>
      </c>
      <c r="U199" s="37"/>
      <c r="V199" s="37"/>
      <c r="W199" s="37"/>
      <c r="X199" s="37"/>
      <c r="Y199" s="37"/>
      <c r="Z199" s="37"/>
      <c r="AA199" s="37"/>
      <c r="AB199" s="37"/>
      <c r="AC199" s="37"/>
      <c r="AD199" s="37"/>
      <c r="AE199" s="37"/>
      <c r="AR199" s="193" t="s">
        <v>366</v>
      </c>
      <c r="AT199" s="193" t="s">
        <v>239</v>
      </c>
      <c r="AU199" s="193" t="s">
        <v>88</v>
      </c>
      <c r="AY199" s="20" t="s">
        <v>237</v>
      </c>
      <c r="BE199" s="194">
        <f t="shared" si="44"/>
        <v>0</v>
      </c>
      <c r="BF199" s="194">
        <f t="shared" si="45"/>
        <v>0</v>
      </c>
      <c r="BG199" s="194">
        <f t="shared" si="46"/>
        <v>0</v>
      </c>
      <c r="BH199" s="194">
        <f t="shared" si="47"/>
        <v>0</v>
      </c>
      <c r="BI199" s="194">
        <f t="shared" si="48"/>
        <v>0</v>
      </c>
      <c r="BJ199" s="20" t="s">
        <v>88</v>
      </c>
      <c r="BK199" s="194">
        <f t="shared" si="49"/>
        <v>0</v>
      </c>
      <c r="BL199" s="20" t="s">
        <v>366</v>
      </c>
      <c r="BM199" s="193" t="s">
        <v>1740</v>
      </c>
    </row>
    <row r="200" spans="1:65" s="2" customFormat="1" ht="16.5" customHeight="1">
      <c r="A200" s="37"/>
      <c r="B200" s="38"/>
      <c r="C200" s="182" t="s">
        <v>469</v>
      </c>
      <c r="D200" s="182" t="s">
        <v>239</v>
      </c>
      <c r="E200" s="183" t="s">
        <v>2180</v>
      </c>
      <c r="F200" s="184" t="s">
        <v>2046</v>
      </c>
      <c r="G200" s="185" t="s">
        <v>1591</v>
      </c>
      <c r="H200" s="186">
        <v>1</v>
      </c>
      <c r="I200" s="187"/>
      <c r="J200" s="188">
        <f t="shared" si="40"/>
        <v>0</v>
      </c>
      <c r="K200" s="184" t="s">
        <v>19</v>
      </c>
      <c r="L200" s="42"/>
      <c r="M200" s="189" t="s">
        <v>19</v>
      </c>
      <c r="N200" s="190" t="s">
        <v>48</v>
      </c>
      <c r="O200" s="67"/>
      <c r="P200" s="191">
        <f t="shared" si="41"/>
        <v>0</v>
      </c>
      <c r="Q200" s="191">
        <v>0</v>
      </c>
      <c r="R200" s="191">
        <f t="shared" si="42"/>
        <v>0</v>
      </c>
      <c r="S200" s="191">
        <v>0</v>
      </c>
      <c r="T200" s="192">
        <f t="shared" si="43"/>
        <v>0</v>
      </c>
      <c r="U200" s="37"/>
      <c r="V200" s="37"/>
      <c r="W200" s="37"/>
      <c r="X200" s="37"/>
      <c r="Y200" s="37"/>
      <c r="Z200" s="37"/>
      <c r="AA200" s="37"/>
      <c r="AB200" s="37"/>
      <c r="AC200" s="37"/>
      <c r="AD200" s="37"/>
      <c r="AE200" s="37"/>
      <c r="AR200" s="193" t="s">
        <v>366</v>
      </c>
      <c r="AT200" s="193" t="s">
        <v>239</v>
      </c>
      <c r="AU200" s="193" t="s">
        <v>88</v>
      </c>
      <c r="AY200" s="20" t="s">
        <v>237</v>
      </c>
      <c r="BE200" s="194">
        <f t="shared" si="44"/>
        <v>0</v>
      </c>
      <c r="BF200" s="194">
        <f t="shared" si="45"/>
        <v>0</v>
      </c>
      <c r="BG200" s="194">
        <f t="shared" si="46"/>
        <v>0</v>
      </c>
      <c r="BH200" s="194">
        <f t="shared" si="47"/>
        <v>0</v>
      </c>
      <c r="BI200" s="194">
        <f t="shared" si="48"/>
        <v>0</v>
      </c>
      <c r="BJ200" s="20" t="s">
        <v>88</v>
      </c>
      <c r="BK200" s="194">
        <f t="shared" si="49"/>
        <v>0</v>
      </c>
      <c r="BL200" s="20" t="s">
        <v>366</v>
      </c>
      <c r="BM200" s="193" t="s">
        <v>1745</v>
      </c>
    </row>
    <row r="201" spans="1:65" s="12" customFormat="1" ht="22.8" customHeight="1">
      <c r="B201" s="166"/>
      <c r="C201" s="167"/>
      <c r="D201" s="168" t="s">
        <v>75</v>
      </c>
      <c r="E201" s="180" t="s">
        <v>668</v>
      </c>
      <c r="F201" s="180" t="s">
        <v>4864</v>
      </c>
      <c r="G201" s="167"/>
      <c r="H201" s="167"/>
      <c r="I201" s="170"/>
      <c r="J201" s="181">
        <f>BK201</f>
        <v>0</v>
      </c>
      <c r="K201" s="167"/>
      <c r="L201" s="172"/>
      <c r="M201" s="173"/>
      <c r="N201" s="174"/>
      <c r="O201" s="174"/>
      <c r="P201" s="175">
        <f>SUM(P202:P242)</f>
        <v>0</v>
      </c>
      <c r="Q201" s="174"/>
      <c r="R201" s="175">
        <f>SUM(R202:R242)</f>
        <v>0</v>
      </c>
      <c r="S201" s="174"/>
      <c r="T201" s="176">
        <f>SUM(T202:T242)</f>
        <v>0</v>
      </c>
      <c r="AR201" s="177" t="s">
        <v>88</v>
      </c>
      <c r="AT201" s="178" t="s">
        <v>75</v>
      </c>
      <c r="AU201" s="178" t="s">
        <v>83</v>
      </c>
      <c r="AY201" s="177" t="s">
        <v>237</v>
      </c>
      <c r="BK201" s="179">
        <f>SUM(BK202:BK242)</f>
        <v>0</v>
      </c>
    </row>
    <row r="202" spans="1:65" s="2" customFormat="1" ht="24.15" customHeight="1">
      <c r="A202" s="37"/>
      <c r="B202" s="38"/>
      <c r="C202" s="182" t="s">
        <v>483</v>
      </c>
      <c r="D202" s="182" t="s">
        <v>239</v>
      </c>
      <c r="E202" s="183" t="s">
        <v>2184</v>
      </c>
      <c r="F202" s="184" t="s">
        <v>4865</v>
      </c>
      <c r="G202" s="185" t="s">
        <v>1591</v>
      </c>
      <c r="H202" s="186">
        <v>0</v>
      </c>
      <c r="I202" s="187"/>
      <c r="J202" s="188">
        <f t="shared" ref="J202:J242" si="50">ROUND(I202*H202,2)</f>
        <v>0</v>
      </c>
      <c r="K202" s="184" t="s">
        <v>19</v>
      </c>
      <c r="L202" s="42"/>
      <c r="M202" s="189" t="s">
        <v>19</v>
      </c>
      <c r="N202" s="190" t="s">
        <v>48</v>
      </c>
      <c r="O202" s="67"/>
      <c r="P202" s="191">
        <f t="shared" ref="P202:P242" si="51">O202*H202</f>
        <v>0</v>
      </c>
      <c r="Q202" s="191">
        <v>0</v>
      </c>
      <c r="R202" s="191">
        <f t="shared" ref="R202:R242" si="52">Q202*H202</f>
        <v>0</v>
      </c>
      <c r="S202" s="191">
        <v>0</v>
      </c>
      <c r="T202" s="192">
        <f t="shared" ref="T202:T242" si="53">S202*H202</f>
        <v>0</v>
      </c>
      <c r="U202" s="37"/>
      <c r="V202" s="37"/>
      <c r="W202" s="37"/>
      <c r="X202" s="37"/>
      <c r="Y202" s="37"/>
      <c r="Z202" s="37"/>
      <c r="AA202" s="37"/>
      <c r="AB202" s="37"/>
      <c r="AC202" s="37"/>
      <c r="AD202" s="37"/>
      <c r="AE202" s="37"/>
      <c r="AR202" s="193" t="s">
        <v>366</v>
      </c>
      <c r="AT202" s="193" t="s">
        <v>239</v>
      </c>
      <c r="AU202" s="193" t="s">
        <v>88</v>
      </c>
      <c r="AY202" s="20" t="s">
        <v>237</v>
      </c>
      <c r="BE202" s="194">
        <f t="shared" ref="BE202:BE242" si="54">IF(N202="základní",J202,0)</f>
        <v>0</v>
      </c>
      <c r="BF202" s="194">
        <f t="shared" ref="BF202:BF242" si="55">IF(N202="snížená",J202,0)</f>
        <v>0</v>
      </c>
      <c r="BG202" s="194">
        <f t="shared" ref="BG202:BG242" si="56">IF(N202="zákl. přenesená",J202,0)</f>
        <v>0</v>
      </c>
      <c r="BH202" s="194">
        <f t="shared" ref="BH202:BH242" si="57">IF(N202="sníž. přenesená",J202,0)</f>
        <v>0</v>
      </c>
      <c r="BI202" s="194">
        <f t="shared" ref="BI202:BI242" si="58">IF(N202="nulová",J202,0)</f>
        <v>0</v>
      </c>
      <c r="BJ202" s="20" t="s">
        <v>88</v>
      </c>
      <c r="BK202" s="194">
        <f t="shared" ref="BK202:BK242" si="59">ROUND(I202*H202,2)</f>
        <v>0</v>
      </c>
      <c r="BL202" s="20" t="s">
        <v>366</v>
      </c>
      <c r="BM202" s="193" t="s">
        <v>1751</v>
      </c>
    </row>
    <row r="203" spans="1:65" s="2" customFormat="1" ht="16.5" customHeight="1">
      <c r="A203" s="37"/>
      <c r="B203" s="38"/>
      <c r="C203" s="244" t="s">
        <v>1011</v>
      </c>
      <c r="D203" s="244" t="s">
        <v>296</v>
      </c>
      <c r="E203" s="245" t="s">
        <v>2187</v>
      </c>
      <c r="F203" s="246" t="s">
        <v>2185</v>
      </c>
      <c r="G203" s="247" t="s">
        <v>290</v>
      </c>
      <c r="H203" s="248">
        <v>0</v>
      </c>
      <c r="I203" s="249"/>
      <c r="J203" s="250">
        <f t="shared" si="50"/>
        <v>0</v>
      </c>
      <c r="K203" s="246" t="s">
        <v>19</v>
      </c>
      <c r="L203" s="251"/>
      <c r="M203" s="252" t="s">
        <v>19</v>
      </c>
      <c r="N203" s="253" t="s">
        <v>48</v>
      </c>
      <c r="O203" s="67"/>
      <c r="P203" s="191">
        <f t="shared" si="51"/>
        <v>0</v>
      </c>
      <c r="Q203" s="191">
        <v>0</v>
      </c>
      <c r="R203" s="191">
        <f t="shared" si="52"/>
        <v>0</v>
      </c>
      <c r="S203" s="191">
        <v>0</v>
      </c>
      <c r="T203" s="192">
        <f t="shared" si="53"/>
        <v>0</v>
      </c>
      <c r="U203" s="37"/>
      <c r="V203" s="37"/>
      <c r="W203" s="37"/>
      <c r="X203" s="37"/>
      <c r="Y203" s="37"/>
      <c r="Z203" s="37"/>
      <c r="AA203" s="37"/>
      <c r="AB203" s="37"/>
      <c r="AC203" s="37"/>
      <c r="AD203" s="37"/>
      <c r="AE203" s="37"/>
      <c r="AR203" s="193" t="s">
        <v>523</v>
      </c>
      <c r="AT203" s="193" t="s">
        <v>296</v>
      </c>
      <c r="AU203" s="193" t="s">
        <v>88</v>
      </c>
      <c r="AY203" s="20" t="s">
        <v>237</v>
      </c>
      <c r="BE203" s="194">
        <f t="shared" si="54"/>
        <v>0</v>
      </c>
      <c r="BF203" s="194">
        <f t="shared" si="55"/>
        <v>0</v>
      </c>
      <c r="BG203" s="194">
        <f t="shared" si="56"/>
        <v>0</v>
      </c>
      <c r="BH203" s="194">
        <f t="shared" si="57"/>
        <v>0</v>
      </c>
      <c r="BI203" s="194">
        <f t="shared" si="58"/>
        <v>0</v>
      </c>
      <c r="BJ203" s="20" t="s">
        <v>88</v>
      </c>
      <c r="BK203" s="194">
        <f t="shared" si="59"/>
        <v>0</v>
      </c>
      <c r="BL203" s="20" t="s">
        <v>366</v>
      </c>
      <c r="BM203" s="193" t="s">
        <v>1754</v>
      </c>
    </row>
    <row r="204" spans="1:65" s="2" customFormat="1" ht="16.5" customHeight="1">
      <c r="A204" s="37"/>
      <c r="B204" s="38"/>
      <c r="C204" s="244" t="s">
        <v>1015</v>
      </c>
      <c r="D204" s="244" t="s">
        <v>296</v>
      </c>
      <c r="E204" s="245" t="s">
        <v>2190</v>
      </c>
      <c r="F204" s="246" t="s">
        <v>2188</v>
      </c>
      <c r="G204" s="247" t="s">
        <v>290</v>
      </c>
      <c r="H204" s="248">
        <v>0</v>
      </c>
      <c r="I204" s="249"/>
      <c r="J204" s="250">
        <f t="shared" si="50"/>
        <v>0</v>
      </c>
      <c r="K204" s="246" t="s">
        <v>19</v>
      </c>
      <c r="L204" s="251"/>
      <c r="M204" s="252" t="s">
        <v>19</v>
      </c>
      <c r="N204" s="253" t="s">
        <v>48</v>
      </c>
      <c r="O204" s="67"/>
      <c r="P204" s="191">
        <f t="shared" si="51"/>
        <v>0</v>
      </c>
      <c r="Q204" s="191">
        <v>0</v>
      </c>
      <c r="R204" s="191">
        <f t="shared" si="52"/>
        <v>0</v>
      </c>
      <c r="S204" s="191">
        <v>0</v>
      </c>
      <c r="T204" s="192">
        <f t="shared" si="53"/>
        <v>0</v>
      </c>
      <c r="U204" s="37"/>
      <c r="V204" s="37"/>
      <c r="W204" s="37"/>
      <c r="X204" s="37"/>
      <c r="Y204" s="37"/>
      <c r="Z204" s="37"/>
      <c r="AA204" s="37"/>
      <c r="AB204" s="37"/>
      <c r="AC204" s="37"/>
      <c r="AD204" s="37"/>
      <c r="AE204" s="37"/>
      <c r="AR204" s="193" t="s">
        <v>523</v>
      </c>
      <c r="AT204" s="193" t="s">
        <v>296</v>
      </c>
      <c r="AU204" s="193" t="s">
        <v>88</v>
      </c>
      <c r="AY204" s="20" t="s">
        <v>237</v>
      </c>
      <c r="BE204" s="194">
        <f t="shared" si="54"/>
        <v>0</v>
      </c>
      <c r="BF204" s="194">
        <f t="shared" si="55"/>
        <v>0</v>
      </c>
      <c r="BG204" s="194">
        <f t="shared" si="56"/>
        <v>0</v>
      </c>
      <c r="BH204" s="194">
        <f t="shared" si="57"/>
        <v>0</v>
      </c>
      <c r="BI204" s="194">
        <f t="shared" si="58"/>
        <v>0</v>
      </c>
      <c r="BJ204" s="20" t="s">
        <v>88</v>
      </c>
      <c r="BK204" s="194">
        <f t="shared" si="59"/>
        <v>0</v>
      </c>
      <c r="BL204" s="20" t="s">
        <v>366</v>
      </c>
      <c r="BM204" s="193" t="s">
        <v>1756</v>
      </c>
    </row>
    <row r="205" spans="1:65" s="2" customFormat="1" ht="16.5" customHeight="1">
      <c r="A205" s="37"/>
      <c r="B205" s="38"/>
      <c r="C205" s="244" t="s">
        <v>1020</v>
      </c>
      <c r="D205" s="244" t="s">
        <v>296</v>
      </c>
      <c r="E205" s="245" t="s">
        <v>2193</v>
      </c>
      <c r="F205" s="246" t="s">
        <v>2191</v>
      </c>
      <c r="G205" s="247" t="s">
        <v>290</v>
      </c>
      <c r="H205" s="248">
        <v>0</v>
      </c>
      <c r="I205" s="249"/>
      <c r="J205" s="250">
        <f t="shared" si="50"/>
        <v>0</v>
      </c>
      <c r="K205" s="246" t="s">
        <v>19</v>
      </c>
      <c r="L205" s="251"/>
      <c r="M205" s="252" t="s">
        <v>19</v>
      </c>
      <c r="N205" s="253" t="s">
        <v>48</v>
      </c>
      <c r="O205" s="67"/>
      <c r="P205" s="191">
        <f t="shared" si="51"/>
        <v>0</v>
      </c>
      <c r="Q205" s="191">
        <v>0</v>
      </c>
      <c r="R205" s="191">
        <f t="shared" si="52"/>
        <v>0</v>
      </c>
      <c r="S205" s="191">
        <v>0</v>
      </c>
      <c r="T205" s="192">
        <f t="shared" si="53"/>
        <v>0</v>
      </c>
      <c r="U205" s="37"/>
      <c r="V205" s="37"/>
      <c r="W205" s="37"/>
      <c r="X205" s="37"/>
      <c r="Y205" s="37"/>
      <c r="Z205" s="37"/>
      <c r="AA205" s="37"/>
      <c r="AB205" s="37"/>
      <c r="AC205" s="37"/>
      <c r="AD205" s="37"/>
      <c r="AE205" s="37"/>
      <c r="AR205" s="193" t="s">
        <v>523</v>
      </c>
      <c r="AT205" s="193" t="s">
        <v>296</v>
      </c>
      <c r="AU205" s="193" t="s">
        <v>88</v>
      </c>
      <c r="AY205" s="20" t="s">
        <v>237</v>
      </c>
      <c r="BE205" s="194">
        <f t="shared" si="54"/>
        <v>0</v>
      </c>
      <c r="BF205" s="194">
        <f t="shared" si="55"/>
        <v>0</v>
      </c>
      <c r="BG205" s="194">
        <f t="shared" si="56"/>
        <v>0</v>
      </c>
      <c r="BH205" s="194">
        <f t="shared" si="57"/>
        <v>0</v>
      </c>
      <c r="BI205" s="194">
        <f t="shared" si="58"/>
        <v>0</v>
      </c>
      <c r="BJ205" s="20" t="s">
        <v>88</v>
      </c>
      <c r="BK205" s="194">
        <f t="shared" si="59"/>
        <v>0</v>
      </c>
      <c r="BL205" s="20" t="s">
        <v>366</v>
      </c>
      <c r="BM205" s="193" t="s">
        <v>1761</v>
      </c>
    </row>
    <row r="206" spans="1:65" s="2" customFormat="1" ht="16.5" customHeight="1">
      <c r="A206" s="37"/>
      <c r="B206" s="38"/>
      <c r="C206" s="244" t="s">
        <v>1024</v>
      </c>
      <c r="D206" s="244" t="s">
        <v>296</v>
      </c>
      <c r="E206" s="245" t="s">
        <v>2196</v>
      </c>
      <c r="F206" s="246" t="s">
        <v>2194</v>
      </c>
      <c r="G206" s="247" t="s">
        <v>290</v>
      </c>
      <c r="H206" s="248">
        <v>0</v>
      </c>
      <c r="I206" s="249"/>
      <c r="J206" s="250">
        <f t="shared" si="50"/>
        <v>0</v>
      </c>
      <c r="K206" s="246" t="s">
        <v>19</v>
      </c>
      <c r="L206" s="251"/>
      <c r="M206" s="252" t="s">
        <v>19</v>
      </c>
      <c r="N206" s="253" t="s">
        <v>48</v>
      </c>
      <c r="O206" s="67"/>
      <c r="P206" s="191">
        <f t="shared" si="51"/>
        <v>0</v>
      </c>
      <c r="Q206" s="191">
        <v>0</v>
      </c>
      <c r="R206" s="191">
        <f t="shared" si="52"/>
        <v>0</v>
      </c>
      <c r="S206" s="191">
        <v>0</v>
      </c>
      <c r="T206" s="192">
        <f t="shared" si="53"/>
        <v>0</v>
      </c>
      <c r="U206" s="37"/>
      <c r="V206" s="37"/>
      <c r="W206" s="37"/>
      <c r="X206" s="37"/>
      <c r="Y206" s="37"/>
      <c r="Z206" s="37"/>
      <c r="AA206" s="37"/>
      <c r="AB206" s="37"/>
      <c r="AC206" s="37"/>
      <c r="AD206" s="37"/>
      <c r="AE206" s="37"/>
      <c r="AR206" s="193" t="s">
        <v>523</v>
      </c>
      <c r="AT206" s="193" t="s">
        <v>296</v>
      </c>
      <c r="AU206" s="193" t="s">
        <v>88</v>
      </c>
      <c r="AY206" s="20" t="s">
        <v>237</v>
      </c>
      <c r="BE206" s="194">
        <f t="shared" si="54"/>
        <v>0</v>
      </c>
      <c r="BF206" s="194">
        <f t="shared" si="55"/>
        <v>0</v>
      </c>
      <c r="BG206" s="194">
        <f t="shared" si="56"/>
        <v>0</v>
      </c>
      <c r="BH206" s="194">
        <f t="shared" si="57"/>
        <v>0</v>
      </c>
      <c r="BI206" s="194">
        <f t="shared" si="58"/>
        <v>0</v>
      </c>
      <c r="BJ206" s="20" t="s">
        <v>88</v>
      </c>
      <c r="BK206" s="194">
        <f t="shared" si="59"/>
        <v>0</v>
      </c>
      <c r="BL206" s="20" t="s">
        <v>366</v>
      </c>
      <c r="BM206" s="193" t="s">
        <v>1764</v>
      </c>
    </row>
    <row r="207" spans="1:65" s="2" customFormat="1" ht="16.5" customHeight="1">
      <c r="A207" s="37"/>
      <c r="B207" s="38"/>
      <c r="C207" s="244" t="s">
        <v>1026</v>
      </c>
      <c r="D207" s="244" t="s">
        <v>296</v>
      </c>
      <c r="E207" s="245" t="s">
        <v>2199</v>
      </c>
      <c r="F207" s="246" t="s">
        <v>2197</v>
      </c>
      <c r="G207" s="247" t="s">
        <v>290</v>
      </c>
      <c r="H207" s="248">
        <v>0</v>
      </c>
      <c r="I207" s="249"/>
      <c r="J207" s="250">
        <f t="shared" si="50"/>
        <v>0</v>
      </c>
      <c r="K207" s="246" t="s">
        <v>19</v>
      </c>
      <c r="L207" s="251"/>
      <c r="M207" s="252" t="s">
        <v>19</v>
      </c>
      <c r="N207" s="253" t="s">
        <v>48</v>
      </c>
      <c r="O207" s="67"/>
      <c r="P207" s="191">
        <f t="shared" si="51"/>
        <v>0</v>
      </c>
      <c r="Q207" s="191">
        <v>0</v>
      </c>
      <c r="R207" s="191">
        <f t="shared" si="52"/>
        <v>0</v>
      </c>
      <c r="S207" s="191">
        <v>0</v>
      </c>
      <c r="T207" s="192">
        <f t="shared" si="53"/>
        <v>0</v>
      </c>
      <c r="U207" s="37"/>
      <c r="V207" s="37"/>
      <c r="W207" s="37"/>
      <c r="X207" s="37"/>
      <c r="Y207" s="37"/>
      <c r="Z207" s="37"/>
      <c r="AA207" s="37"/>
      <c r="AB207" s="37"/>
      <c r="AC207" s="37"/>
      <c r="AD207" s="37"/>
      <c r="AE207" s="37"/>
      <c r="AR207" s="193" t="s">
        <v>523</v>
      </c>
      <c r="AT207" s="193" t="s">
        <v>296</v>
      </c>
      <c r="AU207" s="193" t="s">
        <v>88</v>
      </c>
      <c r="AY207" s="20" t="s">
        <v>237</v>
      </c>
      <c r="BE207" s="194">
        <f t="shared" si="54"/>
        <v>0</v>
      </c>
      <c r="BF207" s="194">
        <f t="shared" si="55"/>
        <v>0</v>
      </c>
      <c r="BG207" s="194">
        <f t="shared" si="56"/>
        <v>0</v>
      </c>
      <c r="BH207" s="194">
        <f t="shared" si="57"/>
        <v>0</v>
      </c>
      <c r="BI207" s="194">
        <f t="shared" si="58"/>
        <v>0</v>
      </c>
      <c r="BJ207" s="20" t="s">
        <v>88</v>
      </c>
      <c r="BK207" s="194">
        <f t="shared" si="59"/>
        <v>0</v>
      </c>
      <c r="BL207" s="20" t="s">
        <v>366</v>
      </c>
      <c r="BM207" s="193" t="s">
        <v>1767</v>
      </c>
    </row>
    <row r="208" spans="1:65" s="2" customFormat="1" ht="16.5" customHeight="1">
      <c r="A208" s="37"/>
      <c r="B208" s="38"/>
      <c r="C208" s="244" t="s">
        <v>1030</v>
      </c>
      <c r="D208" s="244" t="s">
        <v>296</v>
      </c>
      <c r="E208" s="245" t="s">
        <v>2202</v>
      </c>
      <c r="F208" s="246" t="s">
        <v>2200</v>
      </c>
      <c r="G208" s="247" t="s">
        <v>290</v>
      </c>
      <c r="H208" s="248">
        <v>0</v>
      </c>
      <c r="I208" s="249"/>
      <c r="J208" s="250">
        <f t="shared" si="50"/>
        <v>0</v>
      </c>
      <c r="K208" s="246" t="s">
        <v>19</v>
      </c>
      <c r="L208" s="251"/>
      <c r="M208" s="252" t="s">
        <v>19</v>
      </c>
      <c r="N208" s="253" t="s">
        <v>48</v>
      </c>
      <c r="O208" s="67"/>
      <c r="P208" s="191">
        <f t="shared" si="51"/>
        <v>0</v>
      </c>
      <c r="Q208" s="191">
        <v>0</v>
      </c>
      <c r="R208" s="191">
        <f t="shared" si="52"/>
        <v>0</v>
      </c>
      <c r="S208" s="191">
        <v>0</v>
      </c>
      <c r="T208" s="192">
        <f t="shared" si="53"/>
        <v>0</v>
      </c>
      <c r="U208" s="37"/>
      <c r="V208" s="37"/>
      <c r="W208" s="37"/>
      <c r="X208" s="37"/>
      <c r="Y208" s="37"/>
      <c r="Z208" s="37"/>
      <c r="AA208" s="37"/>
      <c r="AB208" s="37"/>
      <c r="AC208" s="37"/>
      <c r="AD208" s="37"/>
      <c r="AE208" s="37"/>
      <c r="AR208" s="193" t="s">
        <v>523</v>
      </c>
      <c r="AT208" s="193" t="s">
        <v>296</v>
      </c>
      <c r="AU208" s="193" t="s">
        <v>88</v>
      </c>
      <c r="AY208" s="20" t="s">
        <v>237</v>
      </c>
      <c r="BE208" s="194">
        <f t="shared" si="54"/>
        <v>0</v>
      </c>
      <c r="BF208" s="194">
        <f t="shared" si="55"/>
        <v>0</v>
      </c>
      <c r="BG208" s="194">
        <f t="shared" si="56"/>
        <v>0</v>
      </c>
      <c r="BH208" s="194">
        <f t="shared" si="57"/>
        <v>0</v>
      </c>
      <c r="BI208" s="194">
        <f t="shared" si="58"/>
        <v>0</v>
      </c>
      <c r="BJ208" s="20" t="s">
        <v>88</v>
      </c>
      <c r="BK208" s="194">
        <f t="shared" si="59"/>
        <v>0</v>
      </c>
      <c r="BL208" s="20" t="s">
        <v>366</v>
      </c>
      <c r="BM208" s="193" t="s">
        <v>1770</v>
      </c>
    </row>
    <row r="209" spans="1:65" s="2" customFormat="1" ht="16.5" customHeight="1">
      <c r="A209" s="37"/>
      <c r="B209" s="38"/>
      <c r="C209" s="182" t="s">
        <v>1035</v>
      </c>
      <c r="D209" s="182" t="s">
        <v>239</v>
      </c>
      <c r="E209" s="183" t="s">
        <v>2204</v>
      </c>
      <c r="F209" s="184" t="s">
        <v>2203</v>
      </c>
      <c r="G209" s="185" t="s">
        <v>290</v>
      </c>
      <c r="H209" s="186">
        <v>0</v>
      </c>
      <c r="I209" s="187"/>
      <c r="J209" s="188">
        <f t="shared" si="50"/>
        <v>0</v>
      </c>
      <c r="K209" s="184" t="s">
        <v>19</v>
      </c>
      <c r="L209" s="42"/>
      <c r="M209" s="189" t="s">
        <v>19</v>
      </c>
      <c r="N209" s="190" t="s">
        <v>48</v>
      </c>
      <c r="O209" s="67"/>
      <c r="P209" s="191">
        <f t="shared" si="51"/>
        <v>0</v>
      </c>
      <c r="Q209" s="191">
        <v>0</v>
      </c>
      <c r="R209" s="191">
        <f t="shared" si="52"/>
        <v>0</v>
      </c>
      <c r="S209" s="191">
        <v>0</v>
      </c>
      <c r="T209" s="192">
        <f t="shared" si="53"/>
        <v>0</v>
      </c>
      <c r="U209" s="37"/>
      <c r="V209" s="37"/>
      <c r="W209" s="37"/>
      <c r="X209" s="37"/>
      <c r="Y209" s="37"/>
      <c r="Z209" s="37"/>
      <c r="AA209" s="37"/>
      <c r="AB209" s="37"/>
      <c r="AC209" s="37"/>
      <c r="AD209" s="37"/>
      <c r="AE209" s="37"/>
      <c r="AR209" s="193" t="s">
        <v>366</v>
      </c>
      <c r="AT209" s="193" t="s">
        <v>239</v>
      </c>
      <c r="AU209" s="193" t="s">
        <v>88</v>
      </c>
      <c r="AY209" s="20" t="s">
        <v>237</v>
      </c>
      <c r="BE209" s="194">
        <f t="shared" si="54"/>
        <v>0</v>
      </c>
      <c r="BF209" s="194">
        <f t="shared" si="55"/>
        <v>0</v>
      </c>
      <c r="BG209" s="194">
        <f t="shared" si="56"/>
        <v>0</v>
      </c>
      <c r="BH209" s="194">
        <f t="shared" si="57"/>
        <v>0</v>
      </c>
      <c r="BI209" s="194">
        <f t="shared" si="58"/>
        <v>0</v>
      </c>
      <c r="BJ209" s="20" t="s">
        <v>88</v>
      </c>
      <c r="BK209" s="194">
        <f t="shared" si="59"/>
        <v>0</v>
      </c>
      <c r="BL209" s="20" t="s">
        <v>366</v>
      </c>
      <c r="BM209" s="193" t="s">
        <v>1773</v>
      </c>
    </row>
    <row r="210" spans="1:65" s="2" customFormat="1" ht="16.5" customHeight="1">
      <c r="A210" s="37"/>
      <c r="B210" s="38"/>
      <c r="C210" s="182" t="s">
        <v>1039</v>
      </c>
      <c r="D210" s="182" t="s">
        <v>239</v>
      </c>
      <c r="E210" s="183" t="s">
        <v>2206</v>
      </c>
      <c r="F210" s="184" t="s">
        <v>2205</v>
      </c>
      <c r="G210" s="185" t="s">
        <v>290</v>
      </c>
      <c r="H210" s="186">
        <v>0</v>
      </c>
      <c r="I210" s="187"/>
      <c r="J210" s="188">
        <f t="shared" si="50"/>
        <v>0</v>
      </c>
      <c r="K210" s="184" t="s">
        <v>19</v>
      </c>
      <c r="L210" s="42"/>
      <c r="M210" s="189" t="s">
        <v>19</v>
      </c>
      <c r="N210" s="190" t="s">
        <v>48</v>
      </c>
      <c r="O210" s="67"/>
      <c r="P210" s="191">
        <f t="shared" si="51"/>
        <v>0</v>
      </c>
      <c r="Q210" s="191">
        <v>0</v>
      </c>
      <c r="R210" s="191">
        <f t="shared" si="52"/>
        <v>0</v>
      </c>
      <c r="S210" s="191">
        <v>0</v>
      </c>
      <c r="T210" s="192">
        <f t="shared" si="53"/>
        <v>0</v>
      </c>
      <c r="U210" s="37"/>
      <c r="V210" s="37"/>
      <c r="W210" s="37"/>
      <c r="X210" s="37"/>
      <c r="Y210" s="37"/>
      <c r="Z210" s="37"/>
      <c r="AA210" s="37"/>
      <c r="AB210" s="37"/>
      <c r="AC210" s="37"/>
      <c r="AD210" s="37"/>
      <c r="AE210" s="37"/>
      <c r="AR210" s="193" t="s">
        <v>366</v>
      </c>
      <c r="AT210" s="193" t="s">
        <v>239</v>
      </c>
      <c r="AU210" s="193" t="s">
        <v>88</v>
      </c>
      <c r="AY210" s="20" t="s">
        <v>237</v>
      </c>
      <c r="BE210" s="194">
        <f t="shared" si="54"/>
        <v>0</v>
      </c>
      <c r="BF210" s="194">
        <f t="shared" si="55"/>
        <v>0</v>
      </c>
      <c r="BG210" s="194">
        <f t="shared" si="56"/>
        <v>0</v>
      </c>
      <c r="BH210" s="194">
        <f t="shared" si="57"/>
        <v>0</v>
      </c>
      <c r="BI210" s="194">
        <f t="shared" si="58"/>
        <v>0</v>
      </c>
      <c r="BJ210" s="20" t="s">
        <v>88</v>
      </c>
      <c r="BK210" s="194">
        <f t="shared" si="59"/>
        <v>0</v>
      </c>
      <c r="BL210" s="20" t="s">
        <v>366</v>
      </c>
      <c r="BM210" s="193" t="s">
        <v>1775</v>
      </c>
    </row>
    <row r="211" spans="1:65" s="2" customFormat="1" ht="16.5" customHeight="1">
      <c r="A211" s="37"/>
      <c r="B211" s="38"/>
      <c r="C211" s="244" t="s">
        <v>1044</v>
      </c>
      <c r="D211" s="244" t="s">
        <v>296</v>
      </c>
      <c r="E211" s="245" t="s">
        <v>2209</v>
      </c>
      <c r="F211" s="246" t="s">
        <v>2207</v>
      </c>
      <c r="G211" s="247" t="s">
        <v>290</v>
      </c>
      <c r="H211" s="248">
        <v>0</v>
      </c>
      <c r="I211" s="249"/>
      <c r="J211" s="250">
        <f t="shared" si="50"/>
        <v>0</v>
      </c>
      <c r="K211" s="246" t="s">
        <v>19</v>
      </c>
      <c r="L211" s="251"/>
      <c r="M211" s="252" t="s">
        <v>19</v>
      </c>
      <c r="N211" s="253" t="s">
        <v>48</v>
      </c>
      <c r="O211" s="67"/>
      <c r="P211" s="191">
        <f t="shared" si="51"/>
        <v>0</v>
      </c>
      <c r="Q211" s="191">
        <v>0</v>
      </c>
      <c r="R211" s="191">
        <f t="shared" si="52"/>
        <v>0</v>
      </c>
      <c r="S211" s="191">
        <v>0</v>
      </c>
      <c r="T211" s="192">
        <f t="shared" si="53"/>
        <v>0</v>
      </c>
      <c r="U211" s="37"/>
      <c r="V211" s="37"/>
      <c r="W211" s="37"/>
      <c r="X211" s="37"/>
      <c r="Y211" s="37"/>
      <c r="Z211" s="37"/>
      <c r="AA211" s="37"/>
      <c r="AB211" s="37"/>
      <c r="AC211" s="37"/>
      <c r="AD211" s="37"/>
      <c r="AE211" s="37"/>
      <c r="AR211" s="193" t="s">
        <v>523</v>
      </c>
      <c r="AT211" s="193" t="s">
        <v>296</v>
      </c>
      <c r="AU211" s="193" t="s">
        <v>88</v>
      </c>
      <c r="AY211" s="20" t="s">
        <v>237</v>
      </c>
      <c r="BE211" s="194">
        <f t="shared" si="54"/>
        <v>0</v>
      </c>
      <c r="BF211" s="194">
        <f t="shared" si="55"/>
        <v>0</v>
      </c>
      <c r="BG211" s="194">
        <f t="shared" si="56"/>
        <v>0</v>
      </c>
      <c r="BH211" s="194">
        <f t="shared" si="57"/>
        <v>0</v>
      </c>
      <c r="BI211" s="194">
        <f t="shared" si="58"/>
        <v>0</v>
      </c>
      <c r="BJ211" s="20" t="s">
        <v>88</v>
      </c>
      <c r="BK211" s="194">
        <f t="shared" si="59"/>
        <v>0</v>
      </c>
      <c r="BL211" s="20" t="s">
        <v>366</v>
      </c>
      <c r="BM211" s="193" t="s">
        <v>1779</v>
      </c>
    </row>
    <row r="212" spans="1:65" s="2" customFormat="1" ht="21.75" customHeight="1">
      <c r="A212" s="37"/>
      <c r="B212" s="38"/>
      <c r="C212" s="244" t="s">
        <v>1048</v>
      </c>
      <c r="D212" s="244" t="s">
        <v>296</v>
      </c>
      <c r="E212" s="245" t="s">
        <v>2212</v>
      </c>
      <c r="F212" s="246" t="s">
        <v>2210</v>
      </c>
      <c r="G212" s="247" t="s">
        <v>290</v>
      </c>
      <c r="H212" s="248">
        <v>0</v>
      </c>
      <c r="I212" s="249"/>
      <c r="J212" s="250">
        <f t="shared" si="50"/>
        <v>0</v>
      </c>
      <c r="K212" s="246" t="s">
        <v>19</v>
      </c>
      <c r="L212" s="251"/>
      <c r="M212" s="252" t="s">
        <v>19</v>
      </c>
      <c r="N212" s="253" t="s">
        <v>48</v>
      </c>
      <c r="O212" s="67"/>
      <c r="P212" s="191">
        <f t="shared" si="51"/>
        <v>0</v>
      </c>
      <c r="Q212" s="191">
        <v>0</v>
      </c>
      <c r="R212" s="191">
        <f t="shared" si="52"/>
        <v>0</v>
      </c>
      <c r="S212" s="191">
        <v>0</v>
      </c>
      <c r="T212" s="192">
        <f t="shared" si="53"/>
        <v>0</v>
      </c>
      <c r="U212" s="37"/>
      <c r="V212" s="37"/>
      <c r="W212" s="37"/>
      <c r="X212" s="37"/>
      <c r="Y212" s="37"/>
      <c r="Z212" s="37"/>
      <c r="AA212" s="37"/>
      <c r="AB212" s="37"/>
      <c r="AC212" s="37"/>
      <c r="AD212" s="37"/>
      <c r="AE212" s="37"/>
      <c r="AR212" s="193" t="s">
        <v>523</v>
      </c>
      <c r="AT212" s="193" t="s">
        <v>296</v>
      </c>
      <c r="AU212" s="193" t="s">
        <v>88</v>
      </c>
      <c r="AY212" s="20" t="s">
        <v>237</v>
      </c>
      <c r="BE212" s="194">
        <f t="shared" si="54"/>
        <v>0</v>
      </c>
      <c r="BF212" s="194">
        <f t="shared" si="55"/>
        <v>0</v>
      </c>
      <c r="BG212" s="194">
        <f t="shared" si="56"/>
        <v>0</v>
      </c>
      <c r="BH212" s="194">
        <f t="shared" si="57"/>
        <v>0</v>
      </c>
      <c r="BI212" s="194">
        <f t="shared" si="58"/>
        <v>0</v>
      </c>
      <c r="BJ212" s="20" t="s">
        <v>88</v>
      </c>
      <c r="BK212" s="194">
        <f t="shared" si="59"/>
        <v>0</v>
      </c>
      <c r="BL212" s="20" t="s">
        <v>366</v>
      </c>
      <c r="BM212" s="193" t="s">
        <v>1781</v>
      </c>
    </row>
    <row r="213" spans="1:65" s="2" customFormat="1" ht="24.15" customHeight="1">
      <c r="A213" s="37"/>
      <c r="B213" s="38"/>
      <c r="C213" s="244" t="s">
        <v>1053</v>
      </c>
      <c r="D213" s="244" t="s">
        <v>296</v>
      </c>
      <c r="E213" s="245" t="s">
        <v>2215</v>
      </c>
      <c r="F213" s="246" t="s">
        <v>2213</v>
      </c>
      <c r="G213" s="247" t="s">
        <v>290</v>
      </c>
      <c r="H213" s="248">
        <v>0</v>
      </c>
      <c r="I213" s="249"/>
      <c r="J213" s="250">
        <f t="shared" si="50"/>
        <v>0</v>
      </c>
      <c r="K213" s="246" t="s">
        <v>19</v>
      </c>
      <c r="L213" s="251"/>
      <c r="M213" s="252" t="s">
        <v>19</v>
      </c>
      <c r="N213" s="253" t="s">
        <v>48</v>
      </c>
      <c r="O213" s="67"/>
      <c r="P213" s="191">
        <f t="shared" si="51"/>
        <v>0</v>
      </c>
      <c r="Q213" s="191">
        <v>0</v>
      </c>
      <c r="R213" s="191">
        <f t="shared" si="52"/>
        <v>0</v>
      </c>
      <c r="S213" s="191">
        <v>0</v>
      </c>
      <c r="T213" s="192">
        <f t="shared" si="53"/>
        <v>0</v>
      </c>
      <c r="U213" s="37"/>
      <c r="V213" s="37"/>
      <c r="W213" s="37"/>
      <c r="X213" s="37"/>
      <c r="Y213" s="37"/>
      <c r="Z213" s="37"/>
      <c r="AA213" s="37"/>
      <c r="AB213" s="37"/>
      <c r="AC213" s="37"/>
      <c r="AD213" s="37"/>
      <c r="AE213" s="37"/>
      <c r="AR213" s="193" t="s">
        <v>523</v>
      </c>
      <c r="AT213" s="193" t="s">
        <v>296</v>
      </c>
      <c r="AU213" s="193" t="s">
        <v>88</v>
      </c>
      <c r="AY213" s="20" t="s">
        <v>237</v>
      </c>
      <c r="BE213" s="194">
        <f t="shared" si="54"/>
        <v>0</v>
      </c>
      <c r="BF213" s="194">
        <f t="shared" si="55"/>
        <v>0</v>
      </c>
      <c r="BG213" s="194">
        <f t="shared" si="56"/>
        <v>0</v>
      </c>
      <c r="BH213" s="194">
        <f t="shared" si="57"/>
        <v>0</v>
      </c>
      <c r="BI213" s="194">
        <f t="shared" si="58"/>
        <v>0</v>
      </c>
      <c r="BJ213" s="20" t="s">
        <v>88</v>
      </c>
      <c r="BK213" s="194">
        <f t="shared" si="59"/>
        <v>0</v>
      </c>
      <c r="BL213" s="20" t="s">
        <v>366</v>
      </c>
      <c r="BM213" s="193" t="s">
        <v>1784</v>
      </c>
    </row>
    <row r="214" spans="1:65" s="2" customFormat="1" ht="16.5" customHeight="1">
      <c r="A214" s="37"/>
      <c r="B214" s="38"/>
      <c r="C214" s="244" t="s">
        <v>1055</v>
      </c>
      <c r="D214" s="244" t="s">
        <v>296</v>
      </c>
      <c r="E214" s="245" t="s">
        <v>2218</v>
      </c>
      <c r="F214" s="246" t="s">
        <v>2216</v>
      </c>
      <c r="G214" s="247" t="s">
        <v>290</v>
      </c>
      <c r="H214" s="248">
        <v>0</v>
      </c>
      <c r="I214" s="249"/>
      <c r="J214" s="250">
        <f t="shared" si="50"/>
        <v>0</v>
      </c>
      <c r="K214" s="246" t="s">
        <v>19</v>
      </c>
      <c r="L214" s="251"/>
      <c r="M214" s="252" t="s">
        <v>19</v>
      </c>
      <c r="N214" s="253" t="s">
        <v>48</v>
      </c>
      <c r="O214" s="67"/>
      <c r="P214" s="191">
        <f t="shared" si="51"/>
        <v>0</v>
      </c>
      <c r="Q214" s="191">
        <v>0</v>
      </c>
      <c r="R214" s="191">
        <f t="shared" si="52"/>
        <v>0</v>
      </c>
      <c r="S214" s="191">
        <v>0</v>
      </c>
      <c r="T214" s="192">
        <f t="shared" si="53"/>
        <v>0</v>
      </c>
      <c r="U214" s="37"/>
      <c r="V214" s="37"/>
      <c r="W214" s="37"/>
      <c r="X214" s="37"/>
      <c r="Y214" s="37"/>
      <c r="Z214" s="37"/>
      <c r="AA214" s="37"/>
      <c r="AB214" s="37"/>
      <c r="AC214" s="37"/>
      <c r="AD214" s="37"/>
      <c r="AE214" s="37"/>
      <c r="AR214" s="193" t="s">
        <v>523</v>
      </c>
      <c r="AT214" s="193" t="s">
        <v>296</v>
      </c>
      <c r="AU214" s="193" t="s">
        <v>88</v>
      </c>
      <c r="AY214" s="20" t="s">
        <v>237</v>
      </c>
      <c r="BE214" s="194">
        <f t="shared" si="54"/>
        <v>0</v>
      </c>
      <c r="BF214" s="194">
        <f t="shared" si="55"/>
        <v>0</v>
      </c>
      <c r="BG214" s="194">
        <f t="shared" si="56"/>
        <v>0</v>
      </c>
      <c r="BH214" s="194">
        <f t="shared" si="57"/>
        <v>0</v>
      </c>
      <c r="BI214" s="194">
        <f t="shared" si="58"/>
        <v>0</v>
      </c>
      <c r="BJ214" s="20" t="s">
        <v>88</v>
      </c>
      <c r="BK214" s="194">
        <f t="shared" si="59"/>
        <v>0</v>
      </c>
      <c r="BL214" s="20" t="s">
        <v>366</v>
      </c>
      <c r="BM214" s="193" t="s">
        <v>1787</v>
      </c>
    </row>
    <row r="215" spans="1:65" s="2" customFormat="1" ht="16.5" customHeight="1">
      <c r="A215" s="37"/>
      <c r="B215" s="38"/>
      <c r="C215" s="182" t="s">
        <v>1060</v>
      </c>
      <c r="D215" s="182" t="s">
        <v>239</v>
      </c>
      <c r="E215" s="183" t="s">
        <v>2220</v>
      </c>
      <c r="F215" s="184" t="s">
        <v>2219</v>
      </c>
      <c r="G215" s="185" t="s">
        <v>290</v>
      </c>
      <c r="H215" s="186">
        <v>0</v>
      </c>
      <c r="I215" s="187"/>
      <c r="J215" s="188">
        <f t="shared" si="50"/>
        <v>0</v>
      </c>
      <c r="K215" s="184" t="s">
        <v>19</v>
      </c>
      <c r="L215" s="42"/>
      <c r="M215" s="189" t="s">
        <v>19</v>
      </c>
      <c r="N215" s="190" t="s">
        <v>48</v>
      </c>
      <c r="O215" s="67"/>
      <c r="P215" s="191">
        <f t="shared" si="51"/>
        <v>0</v>
      </c>
      <c r="Q215" s="191">
        <v>0</v>
      </c>
      <c r="R215" s="191">
        <f t="shared" si="52"/>
        <v>0</v>
      </c>
      <c r="S215" s="191">
        <v>0</v>
      </c>
      <c r="T215" s="192">
        <f t="shared" si="53"/>
        <v>0</v>
      </c>
      <c r="U215" s="37"/>
      <c r="V215" s="37"/>
      <c r="W215" s="37"/>
      <c r="X215" s="37"/>
      <c r="Y215" s="37"/>
      <c r="Z215" s="37"/>
      <c r="AA215" s="37"/>
      <c r="AB215" s="37"/>
      <c r="AC215" s="37"/>
      <c r="AD215" s="37"/>
      <c r="AE215" s="37"/>
      <c r="AR215" s="193" t="s">
        <v>366</v>
      </c>
      <c r="AT215" s="193" t="s">
        <v>239</v>
      </c>
      <c r="AU215" s="193" t="s">
        <v>88</v>
      </c>
      <c r="AY215" s="20" t="s">
        <v>237</v>
      </c>
      <c r="BE215" s="194">
        <f t="shared" si="54"/>
        <v>0</v>
      </c>
      <c r="BF215" s="194">
        <f t="shared" si="55"/>
        <v>0</v>
      </c>
      <c r="BG215" s="194">
        <f t="shared" si="56"/>
        <v>0</v>
      </c>
      <c r="BH215" s="194">
        <f t="shared" si="57"/>
        <v>0</v>
      </c>
      <c r="BI215" s="194">
        <f t="shared" si="58"/>
        <v>0</v>
      </c>
      <c r="BJ215" s="20" t="s">
        <v>88</v>
      </c>
      <c r="BK215" s="194">
        <f t="shared" si="59"/>
        <v>0</v>
      </c>
      <c r="BL215" s="20" t="s">
        <v>366</v>
      </c>
      <c r="BM215" s="193" t="s">
        <v>1790</v>
      </c>
    </row>
    <row r="216" spans="1:65" s="2" customFormat="1" ht="16.5" customHeight="1">
      <c r="A216" s="37"/>
      <c r="B216" s="38"/>
      <c r="C216" s="182" t="s">
        <v>1064</v>
      </c>
      <c r="D216" s="182" t="s">
        <v>239</v>
      </c>
      <c r="E216" s="183" t="s">
        <v>2223</v>
      </c>
      <c r="F216" s="184" t="s">
        <v>2221</v>
      </c>
      <c r="G216" s="185" t="s">
        <v>290</v>
      </c>
      <c r="H216" s="186">
        <v>0</v>
      </c>
      <c r="I216" s="187"/>
      <c r="J216" s="188">
        <f t="shared" si="50"/>
        <v>0</v>
      </c>
      <c r="K216" s="184" t="s">
        <v>19</v>
      </c>
      <c r="L216" s="42"/>
      <c r="M216" s="189" t="s">
        <v>19</v>
      </c>
      <c r="N216" s="190" t="s">
        <v>48</v>
      </c>
      <c r="O216" s="67"/>
      <c r="P216" s="191">
        <f t="shared" si="51"/>
        <v>0</v>
      </c>
      <c r="Q216" s="191">
        <v>0</v>
      </c>
      <c r="R216" s="191">
        <f t="shared" si="52"/>
        <v>0</v>
      </c>
      <c r="S216" s="191">
        <v>0</v>
      </c>
      <c r="T216" s="192">
        <f t="shared" si="53"/>
        <v>0</v>
      </c>
      <c r="U216" s="37"/>
      <c r="V216" s="37"/>
      <c r="W216" s="37"/>
      <c r="X216" s="37"/>
      <c r="Y216" s="37"/>
      <c r="Z216" s="37"/>
      <c r="AA216" s="37"/>
      <c r="AB216" s="37"/>
      <c r="AC216" s="37"/>
      <c r="AD216" s="37"/>
      <c r="AE216" s="37"/>
      <c r="AR216" s="193" t="s">
        <v>366</v>
      </c>
      <c r="AT216" s="193" t="s">
        <v>239</v>
      </c>
      <c r="AU216" s="193" t="s">
        <v>88</v>
      </c>
      <c r="AY216" s="20" t="s">
        <v>237</v>
      </c>
      <c r="BE216" s="194">
        <f t="shared" si="54"/>
        <v>0</v>
      </c>
      <c r="BF216" s="194">
        <f t="shared" si="55"/>
        <v>0</v>
      </c>
      <c r="BG216" s="194">
        <f t="shared" si="56"/>
        <v>0</v>
      </c>
      <c r="BH216" s="194">
        <f t="shared" si="57"/>
        <v>0</v>
      </c>
      <c r="BI216" s="194">
        <f t="shared" si="58"/>
        <v>0</v>
      </c>
      <c r="BJ216" s="20" t="s">
        <v>88</v>
      </c>
      <c r="BK216" s="194">
        <f t="shared" si="59"/>
        <v>0</v>
      </c>
      <c r="BL216" s="20" t="s">
        <v>366</v>
      </c>
      <c r="BM216" s="193" t="s">
        <v>2222</v>
      </c>
    </row>
    <row r="217" spans="1:65" s="2" customFormat="1" ht="16.5" customHeight="1">
      <c r="A217" s="37"/>
      <c r="B217" s="38"/>
      <c r="C217" s="244" t="s">
        <v>1073</v>
      </c>
      <c r="D217" s="244" t="s">
        <v>296</v>
      </c>
      <c r="E217" s="245" t="s">
        <v>2226</v>
      </c>
      <c r="F217" s="246" t="s">
        <v>2224</v>
      </c>
      <c r="G217" s="247" t="s">
        <v>290</v>
      </c>
      <c r="H217" s="248">
        <v>0</v>
      </c>
      <c r="I217" s="249"/>
      <c r="J217" s="250">
        <f t="shared" si="50"/>
        <v>0</v>
      </c>
      <c r="K217" s="246" t="s">
        <v>19</v>
      </c>
      <c r="L217" s="251"/>
      <c r="M217" s="252" t="s">
        <v>19</v>
      </c>
      <c r="N217" s="253" t="s">
        <v>48</v>
      </c>
      <c r="O217" s="67"/>
      <c r="P217" s="191">
        <f t="shared" si="51"/>
        <v>0</v>
      </c>
      <c r="Q217" s="191">
        <v>0</v>
      </c>
      <c r="R217" s="191">
        <f t="shared" si="52"/>
        <v>0</v>
      </c>
      <c r="S217" s="191">
        <v>0</v>
      </c>
      <c r="T217" s="192">
        <f t="shared" si="53"/>
        <v>0</v>
      </c>
      <c r="U217" s="37"/>
      <c r="V217" s="37"/>
      <c r="W217" s="37"/>
      <c r="X217" s="37"/>
      <c r="Y217" s="37"/>
      <c r="Z217" s="37"/>
      <c r="AA217" s="37"/>
      <c r="AB217" s="37"/>
      <c r="AC217" s="37"/>
      <c r="AD217" s="37"/>
      <c r="AE217" s="37"/>
      <c r="AR217" s="193" t="s">
        <v>523</v>
      </c>
      <c r="AT217" s="193" t="s">
        <v>296</v>
      </c>
      <c r="AU217" s="193" t="s">
        <v>88</v>
      </c>
      <c r="AY217" s="20" t="s">
        <v>237</v>
      </c>
      <c r="BE217" s="194">
        <f t="shared" si="54"/>
        <v>0</v>
      </c>
      <c r="BF217" s="194">
        <f t="shared" si="55"/>
        <v>0</v>
      </c>
      <c r="BG217" s="194">
        <f t="shared" si="56"/>
        <v>0</v>
      </c>
      <c r="BH217" s="194">
        <f t="shared" si="57"/>
        <v>0</v>
      </c>
      <c r="BI217" s="194">
        <f t="shared" si="58"/>
        <v>0</v>
      </c>
      <c r="BJ217" s="20" t="s">
        <v>88</v>
      </c>
      <c r="BK217" s="194">
        <f t="shared" si="59"/>
        <v>0</v>
      </c>
      <c r="BL217" s="20" t="s">
        <v>366</v>
      </c>
      <c r="BM217" s="193" t="s">
        <v>1793</v>
      </c>
    </row>
    <row r="218" spans="1:65" s="2" customFormat="1" ht="16.5" customHeight="1">
      <c r="A218" s="37"/>
      <c r="B218" s="38"/>
      <c r="C218" s="244" t="s">
        <v>1077</v>
      </c>
      <c r="D218" s="244" t="s">
        <v>296</v>
      </c>
      <c r="E218" s="245" t="s">
        <v>2229</v>
      </c>
      <c r="F218" s="246" t="s">
        <v>2227</v>
      </c>
      <c r="G218" s="247" t="s">
        <v>290</v>
      </c>
      <c r="H218" s="248">
        <v>0</v>
      </c>
      <c r="I218" s="249"/>
      <c r="J218" s="250">
        <f t="shared" si="50"/>
        <v>0</v>
      </c>
      <c r="K218" s="246" t="s">
        <v>19</v>
      </c>
      <c r="L218" s="251"/>
      <c r="M218" s="252" t="s">
        <v>19</v>
      </c>
      <c r="N218" s="253" t="s">
        <v>48</v>
      </c>
      <c r="O218" s="67"/>
      <c r="P218" s="191">
        <f t="shared" si="51"/>
        <v>0</v>
      </c>
      <c r="Q218" s="191">
        <v>0</v>
      </c>
      <c r="R218" s="191">
        <f t="shared" si="52"/>
        <v>0</v>
      </c>
      <c r="S218" s="191">
        <v>0</v>
      </c>
      <c r="T218" s="192">
        <f t="shared" si="53"/>
        <v>0</v>
      </c>
      <c r="U218" s="37"/>
      <c r="V218" s="37"/>
      <c r="W218" s="37"/>
      <c r="X218" s="37"/>
      <c r="Y218" s="37"/>
      <c r="Z218" s="37"/>
      <c r="AA218" s="37"/>
      <c r="AB218" s="37"/>
      <c r="AC218" s="37"/>
      <c r="AD218" s="37"/>
      <c r="AE218" s="37"/>
      <c r="AR218" s="193" t="s">
        <v>523</v>
      </c>
      <c r="AT218" s="193" t="s">
        <v>296</v>
      </c>
      <c r="AU218" s="193" t="s">
        <v>88</v>
      </c>
      <c r="AY218" s="20" t="s">
        <v>237</v>
      </c>
      <c r="BE218" s="194">
        <f t="shared" si="54"/>
        <v>0</v>
      </c>
      <c r="BF218" s="194">
        <f t="shared" si="55"/>
        <v>0</v>
      </c>
      <c r="BG218" s="194">
        <f t="shared" si="56"/>
        <v>0</v>
      </c>
      <c r="BH218" s="194">
        <f t="shared" si="57"/>
        <v>0</v>
      </c>
      <c r="BI218" s="194">
        <f t="shared" si="58"/>
        <v>0</v>
      </c>
      <c r="BJ218" s="20" t="s">
        <v>88</v>
      </c>
      <c r="BK218" s="194">
        <f t="shared" si="59"/>
        <v>0</v>
      </c>
      <c r="BL218" s="20" t="s">
        <v>366</v>
      </c>
      <c r="BM218" s="193" t="s">
        <v>4569</v>
      </c>
    </row>
    <row r="219" spans="1:65" s="2" customFormat="1" ht="16.5" customHeight="1">
      <c r="A219" s="37"/>
      <c r="B219" s="38"/>
      <c r="C219" s="244" t="s">
        <v>1086</v>
      </c>
      <c r="D219" s="244" t="s">
        <v>296</v>
      </c>
      <c r="E219" s="245" t="s">
        <v>2232</v>
      </c>
      <c r="F219" s="246" t="s">
        <v>2230</v>
      </c>
      <c r="G219" s="247" t="s">
        <v>290</v>
      </c>
      <c r="H219" s="248">
        <v>0</v>
      </c>
      <c r="I219" s="249"/>
      <c r="J219" s="250">
        <f t="shared" si="50"/>
        <v>0</v>
      </c>
      <c r="K219" s="246" t="s">
        <v>19</v>
      </c>
      <c r="L219" s="251"/>
      <c r="M219" s="252" t="s">
        <v>19</v>
      </c>
      <c r="N219" s="253" t="s">
        <v>48</v>
      </c>
      <c r="O219" s="67"/>
      <c r="P219" s="191">
        <f t="shared" si="51"/>
        <v>0</v>
      </c>
      <c r="Q219" s="191">
        <v>0</v>
      </c>
      <c r="R219" s="191">
        <f t="shared" si="52"/>
        <v>0</v>
      </c>
      <c r="S219" s="191">
        <v>0</v>
      </c>
      <c r="T219" s="192">
        <f t="shared" si="53"/>
        <v>0</v>
      </c>
      <c r="U219" s="37"/>
      <c r="V219" s="37"/>
      <c r="W219" s="37"/>
      <c r="X219" s="37"/>
      <c r="Y219" s="37"/>
      <c r="Z219" s="37"/>
      <c r="AA219" s="37"/>
      <c r="AB219" s="37"/>
      <c r="AC219" s="37"/>
      <c r="AD219" s="37"/>
      <c r="AE219" s="37"/>
      <c r="AR219" s="193" t="s">
        <v>523</v>
      </c>
      <c r="AT219" s="193" t="s">
        <v>296</v>
      </c>
      <c r="AU219" s="193" t="s">
        <v>88</v>
      </c>
      <c r="AY219" s="20" t="s">
        <v>237</v>
      </c>
      <c r="BE219" s="194">
        <f t="shared" si="54"/>
        <v>0</v>
      </c>
      <c r="BF219" s="194">
        <f t="shared" si="55"/>
        <v>0</v>
      </c>
      <c r="BG219" s="194">
        <f t="shared" si="56"/>
        <v>0</v>
      </c>
      <c r="BH219" s="194">
        <f t="shared" si="57"/>
        <v>0</v>
      </c>
      <c r="BI219" s="194">
        <f t="shared" si="58"/>
        <v>0</v>
      </c>
      <c r="BJ219" s="20" t="s">
        <v>88</v>
      </c>
      <c r="BK219" s="194">
        <f t="shared" si="59"/>
        <v>0</v>
      </c>
      <c r="BL219" s="20" t="s">
        <v>366</v>
      </c>
      <c r="BM219" s="193" t="s">
        <v>4577</v>
      </c>
    </row>
    <row r="220" spans="1:65" s="2" customFormat="1" ht="16.5" customHeight="1">
      <c r="A220" s="37"/>
      <c r="B220" s="38"/>
      <c r="C220" s="244" t="s">
        <v>1093</v>
      </c>
      <c r="D220" s="244" t="s">
        <v>296</v>
      </c>
      <c r="E220" s="245" t="s">
        <v>2235</v>
      </c>
      <c r="F220" s="246" t="s">
        <v>2233</v>
      </c>
      <c r="G220" s="247" t="s">
        <v>290</v>
      </c>
      <c r="H220" s="248">
        <v>0</v>
      </c>
      <c r="I220" s="249"/>
      <c r="J220" s="250">
        <f t="shared" si="50"/>
        <v>0</v>
      </c>
      <c r="K220" s="246" t="s">
        <v>19</v>
      </c>
      <c r="L220" s="251"/>
      <c r="M220" s="252" t="s">
        <v>19</v>
      </c>
      <c r="N220" s="253" t="s">
        <v>48</v>
      </c>
      <c r="O220" s="67"/>
      <c r="P220" s="191">
        <f t="shared" si="51"/>
        <v>0</v>
      </c>
      <c r="Q220" s="191">
        <v>0</v>
      </c>
      <c r="R220" s="191">
        <f t="shared" si="52"/>
        <v>0</v>
      </c>
      <c r="S220" s="191">
        <v>0</v>
      </c>
      <c r="T220" s="192">
        <f t="shared" si="53"/>
        <v>0</v>
      </c>
      <c r="U220" s="37"/>
      <c r="V220" s="37"/>
      <c r="W220" s="37"/>
      <c r="X220" s="37"/>
      <c r="Y220" s="37"/>
      <c r="Z220" s="37"/>
      <c r="AA220" s="37"/>
      <c r="AB220" s="37"/>
      <c r="AC220" s="37"/>
      <c r="AD220" s="37"/>
      <c r="AE220" s="37"/>
      <c r="AR220" s="193" t="s">
        <v>523</v>
      </c>
      <c r="AT220" s="193" t="s">
        <v>296</v>
      </c>
      <c r="AU220" s="193" t="s">
        <v>88</v>
      </c>
      <c r="AY220" s="20" t="s">
        <v>237</v>
      </c>
      <c r="BE220" s="194">
        <f t="shared" si="54"/>
        <v>0</v>
      </c>
      <c r="BF220" s="194">
        <f t="shared" si="55"/>
        <v>0</v>
      </c>
      <c r="BG220" s="194">
        <f t="shared" si="56"/>
        <v>0</v>
      </c>
      <c r="BH220" s="194">
        <f t="shared" si="57"/>
        <v>0</v>
      </c>
      <c r="BI220" s="194">
        <f t="shared" si="58"/>
        <v>0</v>
      </c>
      <c r="BJ220" s="20" t="s">
        <v>88</v>
      </c>
      <c r="BK220" s="194">
        <f t="shared" si="59"/>
        <v>0</v>
      </c>
      <c r="BL220" s="20" t="s">
        <v>366</v>
      </c>
      <c r="BM220" s="193" t="s">
        <v>4586</v>
      </c>
    </row>
    <row r="221" spans="1:65" s="2" customFormat="1" ht="16.5" customHeight="1">
      <c r="A221" s="37"/>
      <c r="B221" s="38"/>
      <c r="C221" s="244" t="s">
        <v>1101</v>
      </c>
      <c r="D221" s="244" t="s">
        <v>296</v>
      </c>
      <c r="E221" s="245" t="s">
        <v>2238</v>
      </c>
      <c r="F221" s="246" t="s">
        <v>2236</v>
      </c>
      <c r="G221" s="247" t="s">
        <v>290</v>
      </c>
      <c r="H221" s="248">
        <v>0</v>
      </c>
      <c r="I221" s="249"/>
      <c r="J221" s="250">
        <f t="shared" si="50"/>
        <v>0</v>
      </c>
      <c r="K221" s="246" t="s">
        <v>19</v>
      </c>
      <c r="L221" s="251"/>
      <c r="M221" s="252" t="s">
        <v>19</v>
      </c>
      <c r="N221" s="253" t="s">
        <v>48</v>
      </c>
      <c r="O221" s="67"/>
      <c r="P221" s="191">
        <f t="shared" si="51"/>
        <v>0</v>
      </c>
      <c r="Q221" s="191">
        <v>0</v>
      </c>
      <c r="R221" s="191">
        <f t="shared" si="52"/>
        <v>0</v>
      </c>
      <c r="S221" s="191">
        <v>0</v>
      </c>
      <c r="T221" s="192">
        <f t="shared" si="53"/>
        <v>0</v>
      </c>
      <c r="U221" s="37"/>
      <c r="V221" s="37"/>
      <c r="W221" s="37"/>
      <c r="X221" s="37"/>
      <c r="Y221" s="37"/>
      <c r="Z221" s="37"/>
      <c r="AA221" s="37"/>
      <c r="AB221" s="37"/>
      <c r="AC221" s="37"/>
      <c r="AD221" s="37"/>
      <c r="AE221" s="37"/>
      <c r="AR221" s="193" t="s">
        <v>523</v>
      </c>
      <c r="AT221" s="193" t="s">
        <v>296</v>
      </c>
      <c r="AU221" s="193" t="s">
        <v>88</v>
      </c>
      <c r="AY221" s="20" t="s">
        <v>237</v>
      </c>
      <c r="BE221" s="194">
        <f t="shared" si="54"/>
        <v>0</v>
      </c>
      <c r="BF221" s="194">
        <f t="shared" si="55"/>
        <v>0</v>
      </c>
      <c r="BG221" s="194">
        <f t="shared" si="56"/>
        <v>0</v>
      </c>
      <c r="BH221" s="194">
        <f t="shared" si="57"/>
        <v>0</v>
      </c>
      <c r="BI221" s="194">
        <f t="shared" si="58"/>
        <v>0</v>
      </c>
      <c r="BJ221" s="20" t="s">
        <v>88</v>
      </c>
      <c r="BK221" s="194">
        <f t="shared" si="59"/>
        <v>0</v>
      </c>
      <c r="BL221" s="20" t="s">
        <v>366</v>
      </c>
      <c r="BM221" s="193" t="s">
        <v>4591</v>
      </c>
    </row>
    <row r="222" spans="1:65" s="2" customFormat="1" ht="16.5" customHeight="1">
      <c r="A222" s="37"/>
      <c r="B222" s="38"/>
      <c r="C222" s="182" t="s">
        <v>1106</v>
      </c>
      <c r="D222" s="182" t="s">
        <v>239</v>
      </c>
      <c r="E222" s="183" t="s">
        <v>2241</v>
      </c>
      <c r="F222" s="184" t="s">
        <v>2239</v>
      </c>
      <c r="G222" s="185" t="s">
        <v>290</v>
      </c>
      <c r="H222" s="186">
        <v>0</v>
      </c>
      <c r="I222" s="187"/>
      <c r="J222" s="188">
        <f t="shared" si="50"/>
        <v>0</v>
      </c>
      <c r="K222" s="184" t="s">
        <v>19</v>
      </c>
      <c r="L222" s="42"/>
      <c r="M222" s="189" t="s">
        <v>19</v>
      </c>
      <c r="N222" s="190" t="s">
        <v>48</v>
      </c>
      <c r="O222" s="67"/>
      <c r="P222" s="191">
        <f t="shared" si="51"/>
        <v>0</v>
      </c>
      <c r="Q222" s="191">
        <v>0</v>
      </c>
      <c r="R222" s="191">
        <f t="shared" si="52"/>
        <v>0</v>
      </c>
      <c r="S222" s="191">
        <v>0</v>
      </c>
      <c r="T222" s="192">
        <f t="shared" si="53"/>
        <v>0</v>
      </c>
      <c r="U222" s="37"/>
      <c r="V222" s="37"/>
      <c r="W222" s="37"/>
      <c r="X222" s="37"/>
      <c r="Y222" s="37"/>
      <c r="Z222" s="37"/>
      <c r="AA222" s="37"/>
      <c r="AB222" s="37"/>
      <c r="AC222" s="37"/>
      <c r="AD222" s="37"/>
      <c r="AE222" s="37"/>
      <c r="AR222" s="193" t="s">
        <v>366</v>
      </c>
      <c r="AT222" s="193" t="s">
        <v>239</v>
      </c>
      <c r="AU222" s="193" t="s">
        <v>88</v>
      </c>
      <c r="AY222" s="20" t="s">
        <v>237</v>
      </c>
      <c r="BE222" s="194">
        <f t="shared" si="54"/>
        <v>0</v>
      </c>
      <c r="BF222" s="194">
        <f t="shared" si="55"/>
        <v>0</v>
      </c>
      <c r="BG222" s="194">
        <f t="shared" si="56"/>
        <v>0</v>
      </c>
      <c r="BH222" s="194">
        <f t="shared" si="57"/>
        <v>0</v>
      </c>
      <c r="BI222" s="194">
        <f t="shared" si="58"/>
        <v>0</v>
      </c>
      <c r="BJ222" s="20" t="s">
        <v>88</v>
      </c>
      <c r="BK222" s="194">
        <f t="shared" si="59"/>
        <v>0</v>
      </c>
      <c r="BL222" s="20" t="s">
        <v>366</v>
      </c>
      <c r="BM222" s="193" t="s">
        <v>2240</v>
      </c>
    </row>
    <row r="223" spans="1:65" s="2" customFormat="1" ht="16.5" customHeight="1">
      <c r="A223" s="37"/>
      <c r="B223" s="38"/>
      <c r="C223" s="244" t="s">
        <v>1112</v>
      </c>
      <c r="D223" s="244" t="s">
        <v>296</v>
      </c>
      <c r="E223" s="245" t="s">
        <v>2244</v>
      </c>
      <c r="F223" s="246" t="s">
        <v>2242</v>
      </c>
      <c r="G223" s="247" t="s">
        <v>290</v>
      </c>
      <c r="H223" s="248">
        <v>0</v>
      </c>
      <c r="I223" s="249"/>
      <c r="J223" s="250">
        <f t="shared" si="50"/>
        <v>0</v>
      </c>
      <c r="K223" s="246" t="s">
        <v>19</v>
      </c>
      <c r="L223" s="251"/>
      <c r="M223" s="252" t="s">
        <v>19</v>
      </c>
      <c r="N223" s="253" t="s">
        <v>48</v>
      </c>
      <c r="O223" s="67"/>
      <c r="P223" s="191">
        <f t="shared" si="51"/>
        <v>0</v>
      </c>
      <c r="Q223" s="191">
        <v>0</v>
      </c>
      <c r="R223" s="191">
        <f t="shared" si="52"/>
        <v>0</v>
      </c>
      <c r="S223" s="191">
        <v>0</v>
      </c>
      <c r="T223" s="192">
        <f t="shared" si="53"/>
        <v>0</v>
      </c>
      <c r="U223" s="37"/>
      <c r="V223" s="37"/>
      <c r="W223" s="37"/>
      <c r="X223" s="37"/>
      <c r="Y223" s="37"/>
      <c r="Z223" s="37"/>
      <c r="AA223" s="37"/>
      <c r="AB223" s="37"/>
      <c r="AC223" s="37"/>
      <c r="AD223" s="37"/>
      <c r="AE223" s="37"/>
      <c r="AR223" s="193" t="s">
        <v>523</v>
      </c>
      <c r="AT223" s="193" t="s">
        <v>296</v>
      </c>
      <c r="AU223" s="193" t="s">
        <v>88</v>
      </c>
      <c r="AY223" s="20" t="s">
        <v>237</v>
      </c>
      <c r="BE223" s="194">
        <f t="shared" si="54"/>
        <v>0</v>
      </c>
      <c r="BF223" s="194">
        <f t="shared" si="55"/>
        <v>0</v>
      </c>
      <c r="BG223" s="194">
        <f t="shared" si="56"/>
        <v>0</v>
      </c>
      <c r="BH223" s="194">
        <f t="shared" si="57"/>
        <v>0</v>
      </c>
      <c r="BI223" s="194">
        <f t="shared" si="58"/>
        <v>0</v>
      </c>
      <c r="BJ223" s="20" t="s">
        <v>88</v>
      </c>
      <c r="BK223" s="194">
        <f t="shared" si="59"/>
        <v>0</v>
      </c>
      <c r="BL223" s="20" t="s">
        <v>366</v>
      </c>
      <c r="BM223" s="193" t="s">
        <v>4608</v>
      </c>
    </row>
    <row r="224" spans="1:65" s="2" customFormat="1" ht="16.5" customHeight="1">
      <c r="A224" s="37"/>
      <c r="B224" s="38"/>
      <c r="C224" s="182" t="s">
        <v>1115</v>
      </c>
      <c r="D224" s="182" t="s">
        <v>239</v>
      </c>
      <c r="E224" s="183" t="s">
        <v>2247</v>
      </c>
      <c r="F224" s="184" t="s">
        <v>2245</v>
      </c>
      <c r="G224" s="185" t="s">
        <v>290</v>
      </c>
      <c r="H224" s="186">
        <v>0</v>
      </c>
      <c r="I224" s="187"/>
      <c r="J224" s="188">
        <f t="shared" si="50"/>
        <v>0</v>
      </c>
      <c r="K224" s="184" t="s">
        <v>19</v>
      </c>
      <c r="L224" s="42"/>
      <c r="M224" s="189" t="s">
        <v>19</v>
      </c>
      <c r="N224" s="190" t="s">
        <v>48</v>
      </c>
      <c r="O224" s="67"/>
      <c r="P224" s="191">
        <f t="shared" si="51"/>
        <v>0</v>
      </c>
      <c r="Q224" s="191">
        <v>0</v>
      </c>
      <c r="R224" s="191">
        <f t="shared" si="52"/>
        <v>0</v>
      </c>
      <c r="S224" s="191">
        <v>0</v>
      </c>
      <c r="T224" s="192">
        <f t="shared" si="53"/>
        <v>0</v>
      </c>
      <c r="U224" s="37"/>
      <c r="V224" s="37"/>
      <c r="W224" s="37"/>
      <c r="X224" s="37"/>
      <c r="Y224" s="37"/>
      <c r="Z224" s="37"/>
      <c r="AA224" s="37"/>
      <c r="AB224" s="37"/>
      <c r="AC224" s="37"/>
      <c r="AD224" s="37"/>
      <c r="AE224" s="37"/>
      <c r="AR224" s="193" t="s">
        <v>366</v>
      </c>
      <c r="AT224" s="193" t="s">
        <v>239</v>
      </c>
      <c r="AU224" s="193" t="s">
        <v>88</v>
      </c>
      <c r="AY224" s="20" t="s">
        <v>237</v>
      </c>
      <c r="BE224" s="194">
        <f t="shared" si="54"/>
        <v>0</v>
      </c>
      <c r="BF224" s="194">
        <f t="shared" si="55"/>
        <v>0</v>
      </c>
      <c r="BG224" s="194">
        <f t="shared" si="56"/>
        <v>0</v>
      </c>
      <c r="BH224" s="194">
        <f t="shared" si="57"/>
        <v>0</v>
      </c>
      <c r="BI224" s="194">
        <f t="shared" si="58"/>
        <v>0</v>
      </c>
      <c r="BJ224" s="20" t="s">
        <v>88</v>
      </c>
      <c r="BK224" s="194">
        <f t="shared" si="59"/>
        <v>0</v>
      </c>
      <c r="BL224" s="20" t="s">
        <v>366</v>
      </c>
      <c r="BM224" s="193" t="s">
        <v>2246</v>
      </c>
    </row>
    <row r="225" spans="1:65" s="2" customFormat="1" ht="16.5" customHeight="1">
      <c r="A225" s="37"/>
      <c r="B225" s="38"/>
      <c r="C225" s="244" t="s">
        <v>1122</v>
      </c>
      <c r="D225" s="244" t="s">
        <v>296</v>
      </c>
      <c r="E225" s="245" t="s">
        <v>2250</v>
      </c>
      <c r="F225" s="246" t="s">
        <v>2248</v>
      </c>
      <c r="G225" s="247" t="s">
        <v>290</v>
      </c>
      <c r="H225" s="248">
        <v>0</v>
      </c>
      <c r="I225" s="249"/>
      <c r="J225" s="250">
        <f t="shared" si="50"/>
        <v>0</v>
      </c>
      <c r="K225" s="246" t="s">
        <v>19</v>
      </c>
      <c r="L225" s="251"/>
      <c r="M225" s="252" t="s">
        <v>19</v>
      </c>
      <c r="N225" s="253" t="s">
        <v>48</v>
      </c>
      <c r="O225" s="67"/>
      <c r="P225" s="191">
        <f t="shared" si="51"/>
        <v>0</v>
      </c>
      <c r="Q225" s="191">
        <v>0</v>
      </c>
      <c r="R225" s="191">
        <f t="shared" si="52"/>
        <v>0</v>
      </c>
      <c r="S225" s="191">
        <v>0</v>
      </c>
      <c r="T225" s="192">
        <f t="shared" si="53"/>
        <v>0</v>
      </c>
      <c r="U225" s="37"/>
      <c r="V225" s="37"/>
      <c r="W225" s="37"/>
      <c r="X225" s="37"/>
      <c r="Y225" s="37"/>
      <c r="Z225" s="37"/>
      <c r="AA225" s="37"/>
      <c r="AB225" s="37"/>
      <c r="AC225" s="37"/>
      <c r="AD225" s="37"/>
      <c r="AE225" s="37"/>
      <c r="AR225" s="193" t="s">
        <v>523</v>
      </c>
      <c r="AT225" s="193" t="s">
        <v>296</v>
      </c>
      <c r="AU225" s="193" t="s">
        <v>88</v>
      </c>
      <c r="AY225" s="20" t="s">
        <v>237</v>
      </c>
      <c r="BE225" s="194">
        <f t="shared" si="54"/>
        <v>0</v>
      </c>
      <c r="BF225" s="194">
        <f t="shared" si="55"/>
        <v>0</v>
      </c>
      <c r="BG225" s="194">
        <f t="shared" si="56"/>
        <v>0</v>
      </c>
      <c r="BH225" s="194">
        <f t="shared" si="57"/>
        <v>0</v>
      </c>
      <c r="BI225" s="194">
        <f t="shared" si="58"/>
        <v>0</v>
      </c>
      <c r="BJ225" s="20" t="s">
        <v>88</v>
      </c>
      <c r="BK225" s="194">
        <f t="shared" si="59"/>
        <v>0</v>
      </c>
      <c r="BL225" s="20" t="s">
        <v>366</v>
      </c>
      <c r="BM225" s="193" t="s">
        <v>4629</v>
      </c>
    </row>
    <row r="226" spans="1:65" s="2" customFormat="1" ht="24.15" customHeight="1">
      <c r="A226" s="37"/>
      <c r="B226" s="38"/>
      <c r="C226" s="244" t="s">
        <v>1127</v>
      </c>
      <c r="D226" s="244" t="s">
        <v>296</v>
      </c>
      <c r="E226" s="245" t="s">
        <v>2253</v>
      </c>
      <c r="F226" s="246" t="s">
        <v>2251</v>
      </c>
      <c r="G226" s="247" t="s">
        <v>290</v>
      </c>
      <c r="H226" s="248">
        <v>0</v>
      </c>
      <c r="I226" s="249"/>
      <c r="J226" s="250">
        <f t="shared" si="50"/>
        <v>0</v>
      </c>
      <c r="K226" s="246" t="s">
        <v>19</v>
      </c>
      <c r="L226" s="251"/>
      <c r="M226" s="252" t="s">
        <v>19</v>
      </c>
      <c r="N226" s="253" t="s">
        <v>48</v>
      </c>
      <c r="O226" s="67"/>
      <c r="P226" s="191">
        <f t="shared" si="51"/>
        <v>0</v>
      </c>
      <c r="Q226" s="191">
        <v>0</v>
      </c>
      <c r="R226" s="191">
        <f t="shared" si="52"/>
        <v>0</v>
      </c>
      <c r="S226" s="191">
        <v>0</v>
      </c>
      <c r="T226" s="192">
        <f t="shared" si="53"/>
        <v>0</v>
      </c>
      <c r="U226" s="37"/>
      <c r="V226" s="37"/>
      <c r="W226" s="37"/>
      <c r="X226" s="37"/>
      <c r="Y226" s="37"/>
      <c r="Z226" s="37"/>
      <c r="AA226" s="37"/>
      <c r="AB226" s="37"/>
      <c r="AC226" s="37"/>
      <c r="AD226" s="37"/>
      <c r="AE226" s="37"/>
      <c r="AR226" s="193" t="s">
        <v>523</v>
      </c>
      <c r="AT226" s="193" t="s">
        <v>296</v>
      </c>
      <c r="AU226" s="193" t="s">
        <v>88</v>
      </c>
      <c r="AY226" s="20" t="s">
        <v>237</v>
      </c>
      <c r="BE226" s="194">
        <f t="shared" si="54"/>
        <v>0</v>
      </c>
      <c r="BF226" s="194">
        <f t="shared" si="55"/>
        <v>0</v>
      </c>
      <c r="BG226" s="194">
        <f t="shared" si="56"/>
        <v>0</v>
      </c>
      <c r="BH226" s="194">
        <f t="shared" si="57"/>
        <v>0</v>
      </c>
      <c r="BI226" s="194">
        <f t="shared" si="58"/>
        <v>0</v>
      </c>
      <c r="BJ226" s="20" t="s">
        <v>88</v>
      </c>
      <c r="BK226" s="194">
        <f t="shared" si="59"/>
        <v>0</v>
      </c>
      <c r="BL226" s="20" t="s">
        <v>366</v>
      </c>
      <c r="BM226" s="193" t="s">
        <v>4639</v>
      </c>
    </row>
    <row r="227" spans="1:65" s="2" customFormat="1" ht="16.5" customHeight="1">
      <c r="A227" s="37"/>
      <c r="B227" s="38"/>
      <c r="C227" s="182" t="s">
        <v>1134</v>
      </c>
      <c r="D227" s="182" t="s">
        <v>239</v>
      </c>
      <c r="E227" s="183" t="s">
        <v>2256</v>
      </c>
      <c r="F227" s="184" t="s">
        <v>2254</v>
      </c>
      <c r="G227" s="185" t="s">
        <v>290</v>
      </c>
      <c r="H227" s="186">
        <v>0</v>
      </c>
      <c r="I227" s="187"/>
      <c r="J227" s="188">
        <f t="shared" si="50"/>
        <v>0</v>
      </c>
      <c r="K227" s="184" t="s">
        <v>19</v>
      </c>
      <c r="L227" s="42"/>
      <c r="M227" s="189" t="s">
        <v>19</v>
      </c>
      <c r="N227" s="190" t="s">
        <v>48</v>
      </c>
      <c r="O227" s="67"/>
      <c r="P227" s="191">
        <f t="shared" si="51"/>
        <v>0</v>
      </c>
      <c r="Q227" s="191">
        <v>0</v>
      </c>
      <c r="R227" s="191">
        <f t="shared" si="52"/>
        <v>0</v>
      </c>
      <c r="S227" s="191">
        <v>0</v>
      </c>
      <c r="T227" s="192">
        <f t="shared" si="53"/>
        <v>0</v>
      </c>
      <c r="U227" s="37"/>
      <c r="V227" s="37"/>
      <c r="W227" s="37"/>
      <c r="X227" s="37"/>
      <c r="Y227" s="37"/>
      <c r="Z227" s="37"/>
      <c r="AA227" s="37"/>
      <c r="AB227" s="37"/>
      <c r="AC227" s="37"/>
      <c r="AD227" s="37"/>
      <c r="AE227" s="37"/>
      <c r="AR227" s="193" t="s">
        <v>366</v>
      </c>
      <c r="AT227" s="193" t="s">
        <v>239</v>
      </c>
      <c r="AU227" s="193" t="s">
        <v>88</v>
      </c>
      <c r="AY227" s="20" t="s">
        <v>237</v>
      </c>
      <c r="BE227" s="194">
        <f t="shared" si="54"/>
        <v>0</v>
      </c>
      <c r="BF227" s="194">
        <f t="shared" si="55"/>
        <v>0</v>
      </c>
      <c r="BG227" s="194">
        <f t="shared" si="56"/>
        <v>0</v>
      </c>
      <c r="BH227" s="194">
        <f t="shared" si="57"/>
        <v>0</v>
      </c>
      <c r="BI227" s="194">
        <f t="shared" si="58"/>
        <v>0</v>
      </c>
      <c r="BJ227" s="20" t="s">
        <v>88</v>
      </c>
      <c r="BK227" s="194">
        <f t="shared" si="59"/>
        <v>0</v>
      </c>
      <c r="BL227" s="20" t="s">
        <v>366</v>
      </c>
      <c r="BM227" s="193" t="s">
        <v>4649</v>
      </c>
    </row>
    <row r="228" spans="1:65" s="2" customFormat="1" ht="16.5" customHeight="1">
      <c r="A228" s="37"/>
      <c r="B228" s="38"/>
      <c r="C228" s="244" t="s">
        <v>1140</v>
      </c>
      <c r="D228" s="244" t="s">
        <v>296</v>
      </c>
      <c r="E228" s="245" t="s">
        <v>2258</v>
      </c>
      <c r="F228" s="246" t="s">
        <v>2207</v>
      </c>
      <c r="G228" s="247" t="s">
        <v>290</v>
      </c>
      <c r="H228" s="248">
        <v>0</v>
      </c>
      <c r="I228" s="249"/>
      <c r="J228" s="250">
        <f t="shared" si="50"/>
        <v>0</v>
      </c>
      <c r="K228" s="246" t="s">
        <v>19</v>
      </c>
      <c r="L228" s="251"/>
      <c r="M228" s="252" t="s">
        <v>19</v>
      </c>
      <c r="N228" s="253" t="s">
        <v>48</v>
      </c>
      <c r="O228" s="67"/>
      <c r="P228" s="191">
        <f t="shared" si="51"/>
        <v>0</v>
      </c>
      <c r="Q228" s="191">
        <v>0</v>
      </c>
      <c r="R228" s="191">
        <f t="shared" si="52"/>
        <v>0</v>
      </c>
      <c r="S228" s="191">
        <v>0</v>
      </c>
      <c r="T228" s="192">
        <f t="shared" si="53"/>
        <v>0</v>
      </c>
      <c r="U228" s="37"/>
      <c r="V228" s="37"/>
      <c r="W228" s="37"/>
      <c r="X228" s="37"/>
      <c r="Y228" s="37"/>
      <c r="Z228" s="37"/>
      <c r="AA228" s="37"/>
      <c r="AB228" s="37"/>
      <c r="AC228" s="37"/>
      <c r="AD228" s="37"/>
      <c r="AE228" s="37"/>
      <c r="AR228" s="193" t="s">
        <v>523</v>
      </c>
      <c r="AT228" s="193" t="s">
        <v>296</v>
      </c>
      <c r="AU228" s="193" t="s">
        <v>88</v>
      </c>
      <c r="AY228" s="20" t="s">
        <v>237</v>
      </c>
      <c r="BE228" s="194">
        <f t="shared" si="54"/>
        <v>0</v>
      </c>
      <c r="BF228" s="194">
        <f t="shared" si="55"/>
        <v>0</v>
      </c>
      <c r="BG228" s="194">
        <f t="shared" si="56"/>
        <v>0</v>
      </c>
      <c r="BH228" s="194">
        <f t="shared" si="57"/>
        <v>0</v>
      </c>
      <c r="BI228" s="194">
        <f t="shared" si="58"/>
        <v>0</v>
      </c>
      <c r="BJ228" s="20" t="s">
        <v>88</v>
      </c>
      <c r="BK228" s="194">
        <f t="shared" si="59"/>
        <v>0</v>
      </c>
      <c r="BL228" s="20" t="s">
        <v>366</v>
      </c>
      <c r="BM228" s="193" t="s">
        <v>4658</v>
      </c>
    </row>
    <row r="229" spans="1:65" s="2" customFormat="1" ht="16.5" customHeight="1">
      <c r="A229" s="37"/>
      <c r="B229" s="38"/>
      <c r="C229" s="244" t="s">
        <v>1145</v>
      </c>
      <c r="D229" s="244" t="s">
        <v>296</v>
      </c>
      <c r="E229" s="245" t="s">
        <v>2261</v>
      </c>
      <c r="F229" s="246" t="s">
        <v>2259</v>
      </c>
      <c r="G229" s="247" t="s">
        <v>290</v>
      </c>
      <c r="H229" s="248">
        <v>0</v>
      </c>
      <c r="I229" s="249"/>
      <c r="J229" s="250">
        <f t="shared" si="50"/>
        <v>0</v>
      </c>
      <c r="K229" s="246" t="s">
        <v>19</v>
      </c>
      <c r="L229" s="251"/>
      <c r="M229" s="252" t="s">
        <v>19</v>
      </c>
      <c r="N229" s="253" t="s">
        <v>48</v>
      </c>
      <c r="O229" s="67"/>
      <c r="P229" s="191">
        <f t="shared" si="51"/>
        <v>0</v>
      </c>
      <c r="Q229" s="191">
        <v>0</v>
      </c>
      <c r="R229" s="191">
        <f t="shared" si="52"/>
        <v>0</v>
      </c>
      <c r="S229" s="191">
        <v>0</v>
      </c>
      <c r="T229" s="192">
        <f t="shared" si="53"/>
        <v>0</v>
      </c>
      <c r="U229" s="37"/>
      <c r="V229" s="37"/>
      <c r="W229" s="37"/>
      <c r="X229" s="37"/>
      <c r="Y229" s="37"/>
      <c r="Z229" s="37"/>
      <c r="AA229" s="37"/>
      <c r="AB229" s="37"/>
      <c r="AC229" s="37"/>
      <c r="AD229" s="37"/>
      <c r="AE229" s="37"/>
      <c r="AR229" s="193" t="s">
        <v>523</v>
      </c>
      <c r="AT229" s="193" t="s">
        <v>296</v>
      </c>
      <c r="AU229" s="193" t="s">
        <v>88</v>
      </c>
      <c r="AY229" s="20" t="s">
        <v>237</v>
      </c>
      <c r="BE229" s="194">
        <f t="shared" si="54"/>
        <v>0</v>
      </c>
      <c r="BF229" s="194">
        <f t="shared" si="55"/>
        <v>0</v>
      </c>
      <c r="BG229" s="194">
        <f t="shared" si="56"/>
        <v>0</v>
      </c>
      <c r="BH229" s="194">
        <f t="shared" si="57"/>
        <v>0</v>
      </c>
      <c r="BI229" s="194">
        <f t="shared" si="58"/>
        <v>0</v>
      </c>
      <c r="BJ229" s="20" t="s">
        <v>88</v>
      </c>
      <c r="BK229" s="194">
        <f t="shared" si="59"/>
        <v>0</v>
      </c>
      <c r="BL229" s="20" t="s">
        <v>366</v>
      </c>
      <c r="BM229" s="193" t="s">
        <v>4668</v>
      </c>
    </row>
    <row r="230" spans="1:65" s="2" customFormat="1" ht="16.5" customHeight="1">
      <c r="A230" s="37"/>
      <c r="B230" s="38"/>
      <c r="C230" s="182" t="s">
        <v>1150</v>
      </c>
      <c r="D230" s="182" t="s">
        <v>239</v>
      </c>
      <c r="E230" s="183" t="s">
        <v>2264</v>
      </c>
      <c r="F230" s="184" t="s">
        <v>2262</v>
      </c>
      <c r="G230" s="185" t="s">
        <v>290</v>
      </c>
      <c r="H230" s="186">
        <v>0</v>
      </c>
      <c r="I230" s="187"/>
      <c r="J230" s="188">
        <f t="shared" si="50"/>
        <v>0</v>
      </c>
      <c r="K230" s="184" t="s">
        <v>19</v>
      </c>
      <c r="L230" s="42"/>
      <c r="M230" s="189" t="s">
        <v>19</v>
      </c>
      <c r="N230" s="190" t="s">
        <v>48</v>
      </c>
      <c r="O230" s="67"/>
      <c r="P230" s="191">
        <f t="shared" si="51"/>
        <v>0</v>
      </c>
      <c r="Q230" s="191">
        <v>0</v>
      </c>
      <c r="R230" s="191">
        <f t="shared" si="52"/>
        <v>0</v>
      </c>
      <c r="S230" s="191">
        <v>0</v>
      </c>
      <c r="T230" s="192">
        <f t="shared" si="53"/>
        <v>0</v>
      </c>
      <c r="U230" s="37"/>
      <c r="V230" s="37"/>
      <c r="W230" s="37"/>
      <c r="X230" s="37"/>
      <c r="Y230" s="37"/>
      <c r="Z230" s="37"/>
      <c r="AA230" s="37"/>
      <c r="AB230" s="37"/>
      <c r="AC230" s="37"/>
      <c r="AD230" s="37"/>
      <c r="AE230" s="37"/>
      <c r="AR230" s="193" t="s">
        <v>366</v>
      </c>
      <c r="AT230" s="193" t="s">
        <v>239</v>
      </c>
      <c r="AU230" s="193" t="s">
        <v>88</v>
      </c>
      <c r="AY230" s="20" t="s">
        <v>237</v>
      </c>
      <c r="BE230" s="194">
        <f t="shared" si="54"/>
        <v>0</v>
      </c>
      <c r="BF230" s="194">
        <f t="shared" si="55"/>
        <v>0</v>
      </c>
      <c r="BG230" s="194">
        <f t="shared" si="56"/>
        <v>0</v>
      </c>
      <c r="BH230" s="194">
        <f t="shared" si="57"/>
        <v>0</v>
      </c>
      <c r="BI230" s="194">
        <f t="shared" si="58"/>
        <v>0</v>
      </c>
      <c r="BJ230" s="20" t="s">
        <v>88</v>
      </c>
      <c r="BK230" s="194">
        <f t="shared" si="59"/>
        <v>0</v>
      </c>
      <c r="BL230" s="20" t="s">
        <v>366</v>
      </c>
      <c r="BM230" s="193" t="s">
        <v>2263</v>
      </c>
    </row>
    <row r="231" spans="1:65" s="2" customFormat="1" ht="16.5" customHeight="1">
      <c r="A231" s="37"/>
      <c r="B231" s="38"/>
      <c r="C231" s="244" t="s">
        <v>1156</v>
      </c>
      <c r="D231" s="244" t="s">
        <v>296</v>
      </c>
      <c r="E231" s="245" t="s">
        <v>2267</v>
      </c>
      <c r="F231" s="246" t="s">
        <v>2265</v>
      </c>
      <c r="G231" s="247" t="s">
        <v>290</v>
      </c>
      <c r="H231" s="248">
        <v>2</v>
      </c>
      <c r="I231" s="249"/>
      <c r="J231" s="250">
        <f t="shared" si="50"/>
        <v>0</v>
      </c>
      <c r="K231" s="246" t="s">
        <v>19</v>
      </c>
      <c r="L231" s="251"/>
      <c r="M231" s="252" t="s">
        <v>19</v>
      </c>
      <c r="N231" s="253" t="s">
        <v>48</v>
      </c>
      <c r="O231" s="67"/>
      <c r="P231" s="191">
        <f t="shared" si="51"/>
        <v>0</v>
      </c>
      <c r="Q231" s="191">
        <v>0</v>
      </c>
      <c r="R231" s="191">
        <f t="shared" si="52"/>
        <v>0</v>
      </c>
      <c r="S231" s="191">
        <v>0</v>
      </c>
      <c r="T231" s="192">
        <f t="shared" si="53"/>
        <v>0</v>
      </c>
      <c r="U231" s="37"/>
      <c r="V231" s="37"/>
      <c r="W231" s="37"/>
      <c r="X231" s="37"/>
      <c r="Y231" s="37"/>
      <c r="Z231" s="37"/>
      <c r="AA231" s="37"/>
      <c r="AB231" s="37"/>
      <c r="AC231" s="37"/>
      <c r="AD231" s="37"/>
      <c r="AE231" s="37"/>
      <c r="AR231" s="193" t="s">
        <v>523</v>
      </c>
      <c r="AT231" s="193" t="s">
        <v>296</v>
      </c>
      <c r="AU231" s="193" t="s">
        <v>88</v>
      </c>
      <c r="AY231" s="20" t="s">
        <v>237</v>
      </c>
      <c r="BE231" s="194">
        <f t="shared" si="54"/>
        <v>0</v>
      </c>
      <c r="BF231" s="194">
        <f t="shared" si="55"/>
        <v>0</v>
      </c>
      <c r="BG231" s="194">
        <f t="shared" si="56"/>
        <v>0</v>
      </c>
      <c r="BH231" s="194">
        <f t="shared" si="57"/>
        <v>0</v>
      </c>
      <c r="BI231" s="194">
        <f t="shared" si="58"/>
        <v>0</v>
      </c>
      <c r="BJ231" s="20" t="s">
        <v>88</v>
      </c>
      <c r="BK231" s="194">
        <f t="shared" si="59"/>
        <v>0</v>
      </c>
      <c r="BL231" s="20" t="s">
        <v>366</v>
      </c>
      <c r="BM231" s="193" t="s">
        <v>4675</v>
      </c>
    </row>
    <row r="232" spans="1:65" s="2" customFormat="1" ht="16.5" customHeight="1">
      <c r="A232" s="37"/>
      <c r="B232" s="38"/>
      <c r="C232" s="182" t="s">
        <v>1162</v>
      </c>
      <c r="D232" s="182" t="s">
        <v>239</v>
      </c>
      <c r="E232" s="183" t="s">
        <v>2270</v>
      </c>
      <c r="F232" s="184" t="s">
        <v>2268</v>
      </c>
      <c r="G232" s="185" t="s">
        <v>290</v>
      </c>
      <c r="H232" s="186">
        <v>2</v>
      </c>
      <c r="I232" s="187"/>
      <c r="J232" s="188">
        <f t="shared" si="50"/>
        <v>0</v>
      </c>
      <c r="K232" s="184" t="s">
        <v>19</v>
      </c>
      <c r="L232" s="42"/>
      <c r="M232" s="189" t="s">
        <v>19</v>
      </c>
      <c r="N232" s="190" t="s">
        <v>48</v>
      </c>
      <c r="O232" s="67"/>
      <c r="P232" s="191">
        <f t="shared" si="51"/>
        <v>0</v>
      </c>
      <c r="Q232" s="191">
        <v>0</v>
      </c>
      <c r="R232" s="191">
        <f t="shared" si="52"/>
        <v>0</v>
      </c>
      <c r="S232" s="191">
        <v>0</v>
      </c>
      <c r="T232" s="192">
        <f t="shared" si="53"/>
        <v>0</v>
      </c>
      <c r="U232" s="37"/>
      <c r="V232" s="37"/>
      <c r="W232" s="37"/>
      <c r="X232" s="37"/>
      <c r="Y232" s="37"/>
      <c r="Z232" s="37"/>
      <c r="AA232" s="37"/>
      <c r="AB232" s="37"/>
      <c r="AC232" s="37"/>
      <c r="AD232" s="37"/>
      <c r="AE232" s="37"/>
      <c r="AR232" s="193" t="s">
        <v>366</v>
      </c>
      <c r="AT232" s="193" t="s">
        <v>239</v>
      </c>
      <c r="AU232" s="193" t="s">
        <v>88</v>
      </c>
      <c r="AY232" s="20" t="s">
        <v>237</v>
      </c>
      <c r="BE232" s="194">
        <f t="shared" si="54"/>
        <v>0</v>
      </c>
      <c r="BF232" s="194">
        <f t="shared" si="55"/>
        <v>0</v>
      </c>
      <c r="BG232" s="194">
        <f t="shared" si="56"/>
        <v>0</v>
      </c>
      <c r="BH232" s="194">
        <f t="shared" si="57"/>
        <v>0</v>
      </c>
      <c r="BI232" s="194">
        <f t="shared" si="58"/>
        <v>0</v>
      </c>
      <c r="BJ232" s="20" t="s">
        <v>88</v>
      </c>
      <c r="BK232" s="194">
        <f t="shared" si="59"/>
        <v>0</v>
      </c>
      <c r="BL232" s="20" t="s">
        <v>366</v>
      </c>
      <c r="BM232" s="193" t="s">
        <v>2269</v>
      </c>
    </row>
    <row r="233" spans="1:65" s="2" customFormat="1" ht="16.5" customHeight="1">
      <c r="A233" s="37"/>
      <c r="B233" s="38"/>
      <c r="C233" s="244" t="s">
        <v>1166</v>
      </c>
      <c r="D233" s="244" t="s">
        <v>296</v>
      </c>
      <c r="E233" s="245" t="s">
        <v>2273</v>
      </c>
      <c r="F233" s="246" t="s">
        <v>2271</v>
      </c>
      <c r="G233" s="247" t="s">
        <v>290</v>
      </c>
      <c r="H233" s="248">
        <v>2</v>
      </c>
      <c r="I233" s="249"/>
      <c r="J233" s="250">
        <f t="shared" si="50"/>
        <v>0</v>
      </c>
      <c r="K233" s="246" t="s">
        <v>19</v>
      </c>
      <c r="L233" s="251"/>
      <c r="M233" s="252" t="s">
        <v>19</v>
      </c>
      <c r="N233" s="253" t="s">
        <v>48</v>
      </c>
      <c r="O233" s="67"/>
      <c r="P233" s="191">
        <f t="shared" si="51"/>
        <v>0</v>
      </c>
      <c r="Q233" s="191">
        <v>0</v>
      </c>
      <c r="R233" s="191">
        <f t="shared" si="52"/>
        <v>0</v>
      </c>
      <c r="S233" s="191">
        <v>0</v>
      </c>
      <c r="T233" s="192">
        <f t="shared" si="53"/>
        <v>0</v>
      </c>
      <c r="U233" s="37"/>
      <c r="V233" s="37"/>
      <c r="W233" s="37"/>
      <c r="X233" s="37"/>
      <c r="Y233" s="37"/>
      <c r="Z233" s="37"/>
      <c r="AA233" s="37"/>
      <c r="AB233" s="37"/>
      <c r="AC233" s="37"/>
      <c r="AD233" s="37"/>
      <c r="AE233" s="37"/>
      <c r="AR233" s="193" t="s">
        <v>523</v>
      </c>
      <c r="AT233" s="193" t="s">
        <v>296</v>
      </c>
      <c r="AU233" s="193" t="s">
        <v>88</v>
      </c>
      <c r="AY233" s="20" t="s">
        <v>237</v>
      </c>
      <c r="BE233" s="194">
        <f t="shared" si="54"/>
        <v>0</v>
      </c>
      <c r="BF233" s="194">
        <f t="shared" si="55"/>
        <v>0</v>
      </c>
      <c r="BG233" s="194">
        <f t="shared" si="56"/>
        <v>0</v>
      </c>
      <c r="BH233" s="194">
        <f t="shared" si="57"/>
        <v>0</v>
      </c>
      <c r="BI233" s="194">
        <f t="shared" si="58"/>
        <v>0</v>
      </c>
      <c r="BJ233" s="20" t="s">
        <v>88</v>
      </c>
      <c r="BK233" s="194">
        <f t="shared" si="59"/>
        <v>0</v>
      </c>
      <c r="BL233" s="20" t="s">
        <v>366</v>
      </c>
      <c r="BM233" s="193" t="s">
        <v>4684</v>
      </c>
    </row>
    <row r="234" spans="1:65" s="2" customFormat="1" ht="16.5" customHeight="1">
      <c r="A234" s="37"/>
      <c r="B234" s="38"/>
      <c r="C234" s="244" t="s">
        <v>1171</v>
      </c>
      <c r="D234" s="244" t="s">
        <v>296</v>
      </c>
      <c r="E234" s="245" t="s">
        <v>2276</v>
      </c>
      <c r="F234" s="246" t="s">
        <v>2274</v>
      </c>
      <c r="G234" s="247" t="s">
        <v>290</v>
      </c>
      <c r="H234" s="248">
        <v>2</v>
      </c>
      <c r="I234" s="249"/>
      <c r="J234" s="250">
        <f t="shared" si="50"/>
        <v>0</v>
      </c>
      <c r="K234" s="246" t="s">
        <v>19</v>
      </c>
      <c r="L234" s="251"/>
      <c r="M234" s="252" t="s">
        <v>19</v>
      </c>
      <c r="N234" s="253" t="s">
        <v>48</v>
      </c>
      <c r="O234" s="67"/>
      <c r="P234" s="191">
        <f t="shared" si="51"/>
        <v>0</v>
      </c>
      <c r="Q234" s="191">
        <v>0</v>
      </c>
      <c r="R234" s="191">
        <f t="shared" si="52"/>
        <v>0</v>
      </c>
      <c r="S234" s="191">
        <v>0</v>
      </c>
      <c r="T234" s="192">
        <f t="shared" si="53"/>
        <v>0</v>
      </c>
      <c r="U234" s="37"/>
      <c r="V234" s="37"/>
      <c r="W234" s="37"/>
      <c r="X234" s="37"/>
      <c r="Y234" s="37"/>
      <c r="Z234" s="37"/>
      <c r="AA234" s="37"/>
      <c r="AB234" s="37"/>
      <c r="AC234" s="37"/>
      <c r="AD234" s="37"/>
      <c r="AE234" s="37"/>
      <c r="AR234" s="193" t="s">
        <v>523</v>
      </c>
      <c r="AT234" s="193" t="s">
        <v>296</v>
      </c>
      <c r="AU234" s="193" t="s">
        <v>88</v>
      </c>
      <c r="AY234" s="20" t="s">
        <v>237</v>
      </c>
      <c r="BE234" s="194">
        <f t="shared" si="54"/>
        <v>0</v>
      </c>
      <c r="BF234" s="194">
        <f t="shared" si="55"/>
        <v>0</v>
      </c>
      <c r="BG234" s="194">
        <f t="shared" si="56"/>
        <v>0</v>
      </c>
      <c r="BH234" s="194">
        <f t="shared" si="57"/>
        <v>0</v>
      </c>
      <c r="BI234" s="194">
        <f t="shared" si="58"/>
        <v>0</v>
      </c>
      <c r="BJ234" s="20" t="s">
        <v>88</v>
      </c>
      <c r="BK234" s="194">
        <f t="shared" si="59"/>
        <v>0</v>
      </c>
      <c r="BL234" s="20" t="s">
        <v>366</v>
      </c>
      <c r="BM234" s="193" t="s">
        <v>4695</v>
      </c>
    </row>
    <row r="235" spans="1:65" s="2" customFormat="1" ht="16.5" customHeight="1">
      <c r="A235" s="37"/>
      <c r="B235" s="38"/>
      <c r="C235" s="244" t="s">
        <v>1175</v>
      </c>
      <c r="D235" s="244" t="s">
        <v>296</v>
      </c>
      <c r="E235" s="245" t="s">
        <v>2279</v>
      </c>
      <c r="F235" s="246" t="s">
        <v>2277</v>
      </c>
      <c r="G235" s="247" t="s">
        <v>290</v>
      </c>
      <c r="H235" s="248">
        <v>2</v>
      </c>
      <c r="I235" s="249"/>
      <c r="J235" s="250">
        <f t="shared" si="50"/>
        <v>0</v>
      </c>
      <c r="K235" s="246" t="s">
        <v>19</v>
      </c>
      <c r="L235" s="251"/>
      <c r="M235" s="252" t="s">
        <v>19</v>
      </c>
      <c r="N235" s="253" t="s">
        <v>48</v>
      </c>
      <c r="O235" s="67"/>
      <c r="P235" s="191">
        <f t="shared" si="51"/>
        <v>0</v>
      </c>
      <c r="Q235" s="191">
        <v>0</v>
      </c>
      <c r="R235" s="191">
        <f t="shared" si="52"/>
        <v>0</v>
      </c>
      <c r="S235" s="191">
        <v>0</v>
      </c>
      <c r="T235" s="192">
        <f t="shared" si="53"/>
        <v>0</v>
      </c>
      <c r="U235" s="37"/>
      <c r="V235" s="37"/>
      <c r="W235" s="37"/>
      <c r="X235" s="37"/>
      <c r="Y235" s="37"/>
      <c r="Z235" s="37"/>
      <c r="AA235" s="37"/>
      <c r="AB235" s="37"/>
      <c r="AC235" s="37"/>
      <c r="AD235" s="37"/>
      <c r="AE235" s="37"/>
      <c r="AR235" s="193" t="s">
        <v>523</v>
      </c>
      <c r="AT235" s="193" t="s">
        <v>296</v>
      </c>
      <c r="AU235" s="193" t="s">
        <v>88</v>
      </c>
      <c r="AY235" s="20" t="s">
        <v>237</v>
      </c>
      <c r="BE235" s="194">
        <f t="shared" si="54"/>
        <v>0</v>
      </c>
      <c r="BF235" s="194">
        <f t="shared" si="55"/>
        <v>0</v>
      </c>
      <c r="BG235" s="194">
        <f t="shared" si="56"/>
        <v>0</v>
      </c>
      <c r="BH235" s="194">
        <f t="shared" si="57"/>
        <v>0</v>
      </c>
      <c r="BI235" s="194">
        <f t="shared" si="58"/>
        <v>0</v>
      </c>
      <c r="BJ235" s="20" t="s">
        <v>88</v>
      </c>
      <c r="BK235" s="194">
        <f t="shared" si="59"/>
        <v>0</v>
      </c>
      <c r="BL235" s="20" t="s">
        <v>366</v>
      </c>
      <c r="BM235" s="193" t="s">
        <v>4705</v>
      </c>
    </row>
    <row r="236" spans="1:65" s="2" customFormat="1" ht="16.5" customHeight="1">
      <c r="A236" s="37"/>
      <c r="B236" s="38"/>
      <c r="C236" s="182" t="s">
        <v>1181</v>
      </c>
      <c r="D236" s="182" t="s">
        <v>239</v>
      </c>
      <c r="E236" s="183" t="s">
        <v>2281</v>
      </c>
      <c r="F236" s="184" t="s">
        <v>2221</v>
      </c>
      <c r="G236" s="185" t="s">
        <v>290</v>
      </c>
      <c r="H236" s="186">
        <v>2</v>
      </c>
      <c r="I236" s="187"/>
      <c r="J236" s="188">
        <f t="shared" si="50"/>
        <v>0</v>
      </c>
      <c r="K236" s="184" t="s">
        <v>19</v>
      </c>
      <c r="L236" s="42"/>
      <c r="M236" s="189" t="s">
        <v>19</v>
      </c>
      <c r="N236" s="190" t="s">
        <v>48</v>
      </c>
      <c r="O236" s="67"/>
      <c r="P236" s="191">
        <f t="shared" si="51"/>
        <v>0</v>
      </c>
      <c r="Q236" s="191">
        <v>0</v>
      </c>
      <c r="R236" s="191">
        <f t="shared" si="52"/>
        <v>0</v>
      </c>
      <c r="S236" s="191">
        <v>0</v>
      </c>
      <c r="T236" s="192">
        <f t="shared" si="53"/>
        <v>0</v>
      </c>
      <c r="U236" s="37"/>
      <c r="V236" s="37"/>
      <c r="W236" s="37"/>
      <c r="X236" s="37"/>
      <c r="Y236" s="37"/>
      <c r="Z236" s="37"/>
      <c r="AA236" s="37"/>
      <c r="AB236" s="37"/>
      <c r="AC236" s="37"/>
      <c r="AD236" s="37"/>
      <c r="AE236" s="37"/>
      <c r="AR236" s="193" t="s">
        <v>366</v>
      </c>
      <c r="AT236" s="193" t="s">
        <v>239</v>
      </c>
      <c r="AU236" s="193" t="s">
        <v>88</v>
      </c>
      <c r="AY236" s="20" t="s">
        <v>237</v>
      </c>
      <c r="BE236" s="194">
        <f t="shared" si="54"/>
        <v>0</v>
      </c>
      <c r="BF236" s="194">
        <f t="shared" si="55"/>
        <v>0</v>
      </c>
      <c r="BG236" s="194">
        <f t="shared" si="56"/>
        <v>0</v>
      </c>
      <c r="BH236" s="194">
        <f t="shared" si="57"/>
        <v>0</v>
      </c>
      <c r="BI236" s="194">
        <f t="shared" si="58"/>
        <v>0</v>
      </c>
      <c r="BJ236" s="20" t="s">
        <v>88</v>
      </c>
      <c r="BK236" s="194">
        <f t="shared" si="59"/>
        <v>0</v>
      </c>
      <c r="BL236" s="20" t="s">
        <v>366</v>
      </c>
      <c r="BM236" s="193" t="s">
        <v>2280</v>
      </c>
    </row>
    <row r="237" spans="1:65" s="2" customFormat="1" ht="16.5" customHeight="1">
      <c r="A237" s="37"/>
      <c r="B237" s="38"/>
      <c r="C237" s="244" t="s">
        <v>1187</v>
      </c>
      <c r="D237" s="244" t="s">
        <v>296</v>
      </c>
      <c r="E237" s="245" t="s">
        <v>2284</v>
      </c>
      <c r="F237" s="246" t="s">
        <v>2282</v>
      </c>
      <c r="G237" s="247" t="s">
        <v>290</v>
      </c>
      <c r="H237" s="248">
        <v>0</v>
      </c>
      <c r="I237" s="249"/>
      <c r="J237" s="250">
        <f t="shared" si="50"/>
        <v>0</v>
      </c>
      <c r="K237" s="246" t="s">
        <v>19</v>
      </c>
      <c r="L237" s="251"/>
      <c r="M237" s="252" t="s">
        <v>19</v>
      </c>
      <c r="N237" s="253" t="s">
        <v>48</v>
      </c>
      <c r="O237" s="67"/>
      <c r="P237" s="191">
        <f t="shared" si="51"/>
        <v>0</v>
      </c>
      <c r="Q237" s="191">
        <v>0</v>
      </c>
      <c r="R237" s="191">
        <f t="shared" si="52"/>
        <v>0</v>
      </c>
      <c r="S237" s="191">
        <v>0</v>
      </c>
      <c r="T237" s="192">
        <f t="shared" si="53"/>
        <v>0</v>
      </c>
      <c r="U237" s="37"/>
      <c r="V237" s="37"/>
      <c r="W237" s="37"/>
      <c r="X237" s="37"/>
      <c r="Y237" s="37"/>
      <c r="Z237" s="37"/>
      <c r="AA237" s="37"/>
      <c r="AB237" s="37"/>
      <c r="AC237" s="37"/>
      <c r="AD237" s="37"/>
      <c r="AE237" s="37"/>
      <c r="AR237" s="193" t="s">
        <v>523</v>
      </c>
      <c r="AT237" s="193" t="s">
        <v>296</v>
      </c>
      <c r="AU237" s="193" t="s">
        <v>88</v>
      </c>
      <c r="AY237" s="20" t="s">
        <v>237</v>
      </c>
      <c r="BE237" s="194">
        <f t="shared" si="54"/>
        <v>0</v>
      </c>
      <c r="BF237" s="194">
        <f t="shared" si="55"/>
        <v>0</v>
      </c>
      <c r="BG237" s="194">
        <f t="shared" si="56"/>
        <v>0</v>
      </c>
      <c r="BH237" s="194">
        <f t="shared" si="57"/>
        <v>0</v>
      </c>
      <c r="BI237" s="194">
        <f t="shared" si="58"/>
        <v>0</v>
      </c>
      <c r="BJ237" s="20" t="s">
        <v>88</v>
      </c>
      <c r="BK237" s="194">
        <f t="shared" si="59"/>
        <v>0</v>
      </c>
      <c r="BL237" s="20" t="s">
        <v>366</v>
      </c>
      <c r="BM237" s="193" t="s">
        <v>4716</v>
      </c>
    </row>
    <row r="238" spans="1:65" s="2" customFormat="1" ht="16.5" customHeight="1">
      <c r="A238" s="37"/>
      <c r="B238" s="38"/>
      <c r="C238" s="182" t="s">
        <v>1192</v>
      </c>
      <c r="D238" s="182" t="s">
        <v>239</v>
      </c>
      <c r="E238" s="183" t="s">
        <v>2287</v>
      </c>
      <c r="F238" s="184" t="s">
        <v>2285</v>
      </c>
      <c r="G238" s="185" t="s">
        <v>290</v>
      </c>
      <c r="H238" s="186">
        <v>0</v>
      </c>
      <c r="I238" s="187"/>
      <c r="J238" s="188">
        <f t="shared" si="50"/>
        <v>0</v>
      </c>
      <c r="K238" s="184" t="s">
        <v>19</v>
      </c>
      <c r="L238" s="42"/>
      <c r="M238" s="189" t="s">
        <v>19</v>
      </c>
      <c r="N238" s="190" t="s">
        <v>48</v>
      </c>
      <c r="O238" s="67"/>
      <c r="P238" s="191">
        <f t="shared" si="51"/>
        <v>0</v>
      </c>
      <c r="Q238" s="191">
        <v>0</v>
      </c>
      <c r="R238" s="191">
        <f t="shared" si="52"/>
        <v>0</v>
      </c>
      <c r="S238" s="191">
        <v>0</v>
      </c>
      <c r="T238" s="192">
        <f t="shared" si="53"/>
        <v>0</v>
      </c>
      <c r="U238" s="37"/>
      <c r="V238" s="37"/>
      <c r="W238" s="37"/>
      <c r="X238" s="37"/>
      <c r="Y238" s="37"/>
      <c r="Z238" s="37"/>
      <c r="AA238" s="37"/>
      <c r="AB238" s="37"/>
      <c r="AC238" s="37"/>
      <c r="AD238" s="37"/>
      <c r="AE238" s="37"/>
      <c r="AR238" s="193" t="s">
        <v>366</v>
      </c>
      <c r="AT238" s="193" t="s">
        <v>239</v>
      </c>
      <c r="AU238" s="193" t="s">
        <v>88</v>
      </c>
      <c r="AY238" s="20" t="s">
        <v>237</v>
      </c>
      <c r="BE238" s="194">
        <f t="shared" si="54"/>
        <v>0</v>
      </c>
      <c r="BF238" s="194">
        <f t="shared" si="55"/>
        <v>0</v>
      </c>
      <c r="BG238" s="194">
        <f t="shared" si="56"/>
        <v>0</v>
      </c>
      <c r="BH238" s="194">
        <f t="shared" si="57"/>
        <v>0</v>
      </c>
      <c r="BI238" s="194">
        <f t="shared" si="58"/>
        <v>0</v>
      </c>
      <c r="BJ238" s="20" t="s">
        <v>88</v>
      </c>
      <c r="BK238" s="194">
        <f t="shared" si="59"/>
        <v>0</v>
      </c>
      <c r="BL238" s="20" t="s">
        <v>366</v>
      </c>
      <c r="BM238" s="193" t="s">
        <v>4725</v>
      </c>
    </row>
    <row r="239" spans="1:65" s="2" customFormat="1" ht="16.5" customHeight="1">
      <c r="A239" s="37"/>
      <c r="B239" s="38"/>
      <c r="C239" s="244" t="s">
        <v>1213</v>
      </c>
      <c r="D239" s="244" t="s">
        <v>296</v>
      </c>
      <c r="E239" s="245" t="s">
        <v>2290</v>
      </c>
      <c r="F239" s="246" t="s">
        <v>2288</v>
      </c>
      <c r="G239" s="247" t="s">
        <v>290</v>
      </c>
      <c r="H239" s="248">
        <v>0</v>
      </c>
      <c r="I239" s="249"/>
      <c r="J239" s="250">
        <f t="shared" si="50"/>
        <v>0</v>
      </c>
      <c r="K239" s="246" t="s">
        <v>19</v>
      </c>
      <c r="L239" s="251"/>
      <c r="M239" s="252" t="s">
        <v>19</v>
      </c>
      <c r="N239" s="253" t="s">
        <v>48</v>
      </c>
      <c r="O239" s="67"/>
      <c r="P239" s="191">
        <f t="shared" si="51"/>
        <v>0</v>
      </c>
      <c r="Q239" s="191">
        <v>0</v>
      </c>
      <c r="R239" s="191">
        <f t="shared" si="52"/>
        <v>0</v>
      </c>
      <c r="S239" s="191">
        <v>0</v>
      </c>
      <c r="T239" s="192">
        <f t="shared" si="53"/>
        <v>0</v>
      </c>
      <c r="U239" s="37"/>
      <c r="V239" s="37"/>
      <c r="W239" s="37"/>
      <c r="X239" s="37"/>
      <c r="Y239" s="37"/>
      <c r="Z239" s="37"/>
      <c r="AA239" s="37"/>
      <c r="AB239" s="37"/>
      <c r="AC239" s="37"/>
      <c r="AD239" s="37"/>
      <c r="AE239" s="37"/>
      <c r="AR239" s="193" t="s">
        <v>523</v>
      </c>
      <c r="AT239" s="193" t="s">
        <v>296</v>
      </c>
      <c r="AU239" s="193" t="s">
        <v>88</v>
      </c>
      <c r="AY239" s="20" t="s">
        <v>237</v>
      </c>
      <c r="BE239" s="194">
        <f t="shared" si="54"/>
        <v>0</v>
      </c>
      <c r="BF239" s="194">
        <f t="shared" si="55"/>
        <v>0</v>
      </c>
      <c r="BG239" s="194">
        <f t="shared" si="56"/>
        <v>0</v>
      </c>
      <c r="BH239" s="194">
        <f t="shared" si="57"/>
        <v>0</v>
      </c>
      <c r="BI239" s="194">
        <f t="shared" si="58"/>
        <v>0</v>
      </c>
      <c r="BJ239" s="20" t="s">
        <v>88</v>
      </c>
      <c r="BK239" s="194">
        <f t="shared" si="59"/>
        <v>0</v>
      </c>
      <c r="BL239" s="20" t="s">
        <v>366</v>
      </c>
      <c r="BM239" s="193" t="s">
        <v>4729</v>
      </c>
    </row>
    <row r="240" spans="1:65" s="2" customFormat="1" ht="16.5" customHeight="1">
      <c r="A240" s="37"/>
      <c r="B240" s="38"/>
      <c r="C240" s="244" t="s">
        <v>1226</v>
      </c>
      <c r="D240" s="244" t="s">
        <v>296</v>
      </c>
      <c r="E240" s="245" t="s">
        <v>2292</v>
      </c>
      <c r="F240" s="246" t="s">
        <v>2227</v>
      </c>
      <c r="G240" s="247" t="s">
        <v>290</v>
      </c>
      <c r="H240" s="248">
        <v>0</v>
      </c>
      <c r="I240" s="249"/>
      <c r="J240" s="250">
        <f t="shared" si="50"/>
        <v>0</v>
      </c>
      <c r="K240" s="246" t="s">
        <v>19</v>
      </c>
      <c r="L240" s="251"/>
      <c r="M240" s="252" t="s">
        <v>19</v>
      </c>
      <c r="N240" s="253" t="s">
        <v>48</v>
      </c>
      <c r="O240" s="67"/>
      <c r="P240" s="191">
        <f t="shared" si="51"/>
        <v>0</v>
      </c>
      <c r="Q240" s="191">
        <v>0</v>
      </c>
      <c r="R240" s="191">
        <f t="shared" si="52"/>
        <v>0</v>
      </c>
      <c r="S240" s="191">
        <v>0</v>
      </c>
      <c r="T240" s="192">
        <f t="shared" si="53"/>
        <v>0</v>
      </c>
      <c r="U240" s="37"/>
      <c r="V240" s="37"/>
      <c r="W240" s="37"/>
      <c r="X240" s="37"/>
      <c r="Y240" s="37"/>
      <c r="Z240" s="37"/>
      <c r="AA240" s="37"/>
      <c r="AB240" s="37"/>
      <c r="AC240" s="37"/>
      <c r="AD240" s="37"/>
      <c r="AE240" s="37"/>
      <c r="AR240" s="193" t="s">
        <v>523</v>
      </c>
      <c r="AT240" s="193" t="s">
        <v>296</v>
      </c>
      <c r="AU240" s="193" t="s">
        <v>88</v>
      </c>
      <c r="AY240" s="20" t="s">
        <v>237</v>
      </c>
      <c r="BE240" s="194">
        <f t="shared" si="54"/>
        <v>0</v>
      </c>
      <c r="BF240" s="194">
        <f t="shared" si="55"/>
        <v>0</v>
      </c>
      <c r="BG240" s="194">
        <f t="shared" si="56"/>
        <v>0</v>
      </c>
      <c r="BH240" s="194">
        <f t="shared" si="57"/>
        <v>0</v>
      </c>
      <c r="BI240" s="194">
        <f t="shared" si="58"/>
        <v>0</v>
      </c>
      <c r="BJ240" s="20" t="s">
        <v>88</v>
      </c>
      <c r="BK240" s="194">
        <f t="shared" si="59"/>
        <v>0</v>
      </c>
      <c r="BL240" s="20" t="s">
        <v>366</v>
      </c>
      <c r="BM240" s="193" t="s">
        <v>4866</v>
      </c>
    </row>
    <row r="241" spans="1:65" s="2" customFormat="1" ht="16.5" customHeight="1">
      <c r="A241" s="37"/>
      <c r="B241" s="38"/>
      <c r="C241" s="182" t="s">
        <v>1232</v>
      </c>
      <c r="D241" s="182" t="s">
        <v>239</v>
      </c>
      <c r="E241" s="183" t="s">
        <v>2295</v>
      </c>
      <c r="F241" s="184" t="s">
        <v>2293</v>
      </c>
      <c r="G241" s="185" t="s">
        <v>290</v>
      </c>
      <c r="H241" s="186">
        <v>0</v>
      </c>
      <c r="I241" s="187"/>
      <c r="J241" s="188">
        <f t="shared" si="50"/>
        <v>0</v>
      </c>
      <c r="K241" s="184" t="s">
        <v>19</v>
      </c>
      <c r="L241" s="42"/>
      <c r="M241" s="189" t="s">
        <v>19</v>
      </c>
      <c r="N241" s="190" t="s">
        <v>48</v>
      </c>
      <c r="O241" s="67"/>
      <c r="P241" s="191">
        <f t="shared" si="51"/>
        <v>0</v>
      </c>
      <c r="Q241" s="191">
        <v>0</v>
      </c>
      <c r="R241" s="191">
        <f t="shared" si="52"/>
        <v>0</v>
      </c>
      <c r="S241" s="191">
        <v>0</v>
      </c>
      <c r="T241" s="192">
        <f t="shared" si="53"/>
        <v>0</v>
      </c>
      <c r="U241" s="37"/>
      <c r="V241" s="37"/>
      <c r="W241" s="37"/>
      <c r="X241" s="37"/>
      <c r="Y241" s="37"/>
      <c r="Z241" s="37"/>
      <c r="AA241" s="37"/>
      <c r="AB241" s="37"/>
      <c r="AC241" s="37"/>
      <c r="AD241" s="37"/>
      <c r="AE241" s="37"/>
      <c r="AR241" s="193" t="s">
        <v>366</v>
      </c>
      <c r="AT241" s="193" t="s">
        <v>239</v>
      </c>
      <c r="AU241" s="193" t="s">
        <v>88</v>
      </c>
      <c r="AY241" s="20" t="s">
        <v>237</v>
      </c>
      <c r="BE241" s="194">
        <f t="shared" si="54"/>
        <v>0</v>
      </c>
      <c r="BF241" s="194">
        <f t="shared" si="55"/>
        <v>0</v>
      </c>
      <c r="BG241" s="194">
        <f t="shared" si="56"/>
        <v>0</v>
      </c>
      <c r="BH241" s="194">
        <f t="shared" si="57"/>
        <v>0</v>
      </c>
      <c r="BI241" s="194">
        <f t="shared" si="58"/>
        <v>0</v>
      </c>
      <c r="BJ241" s="20" t="s">
        <v>88</v>
      </c>
      <c r="BK241" s="194">
        <f t="shared" si="59"/>
        <v>0</v>
      </c>
      <c r="BL241" s="20" t="s">
        <v>366</v>
      </c>
      <c r="BM241" s="193" t="s">
        <v>2294</v>
      </c>
    </row>
    <row r="242" spans="1:65" s="2" customFormat="1" ht="16.5" customHeight="1">
      <c r="A242" s="37"/>
      <c r="B242" s="38"/>
      <c r="C242" s="182" t="s">
        <v>1238</v>
      </c>
      <c r="D242" s="182" t="s">
        <v>239</v>
      </c>
      <c r="E242" s="183" t="s">
        <v>4867</v>
      </c>
      <c r="F242" s="184" t="s">
        <v>2296</v>
      </c>
      <c r="G242" s="185" t="s">
        <v>290</v>
      </c>
      <c r="H242" s="186">
        <v>0</v>
      </c>
      <c r="I242" s="187"/>
      <c r="J242" s="188">
        <f t="shared" si="50"/>
        <v>0</v>
      </c>
      <c r="K242" s="184" t="s">
        <v>19</v>
      </c>
      <c r="L242" s="42"/>
      <c r="M242" s="189" t="s">
        <v>19</v>
      </c>
      <c r="N242" s="190" t="s">
        <v>48</v>
      </c>
      <c r="O242" s="67"/>
      <c r="P242" s="191">
        <f t="shared" si="51"/>
        <v>0</v>
      </c>
      <c r="Q242" s="191">
        <v>0</v>
      </c>
      <c r="R242" s="191">
        <f t="shared" si="52"/>
        <v>0</v>
      </c>
      <c r="S242" s="191">
        <v>0</v>
      </c>
      <c r="T242" s="192">
        <f t="shared" si="53"/>
        <v>0</v>
      </c>
      <c r="U242" s="37"/>
      <c r="V242" s="37"/>
      <c r="W242" s="37"/>
      <c r="X242" s="37"/>
      <c r="Y242" s="37"/>
      <c r="Z242" s="37"/>
      <c r="AA242" s="37"/>
      <c r="AB242" s="37"/>
      <c r="AC242" s="37"/>
      <c r="AD242" s="37"/>
      <c r="AE242" s="37"/>
      <c r="AR242" s="193" t="s">
        <v>366</v>
      </c>
      <c r="AT242" s="193" t="s">
        <v>239</v>
      </c>
      <c r="AU242" s="193" t="s">
        <v>88</v>
      </c>
      <c r="AY242" s="20" t="s">
        <v>237</v>
      </c>
      <c r="BE242" s="194">
        <f t="shared" si="54"/>
        <v>0</v>
      </c>
      <c r="BF242" s="194">
        <f t="shared" si="55"/>
        <v>0</v>
      </c>
      <c r="BG242" s="194">
        <f t="shared" si="56"/>
        <v>0</v>
      </c>
      <c r="BH242" s="194">
        <f t="shared" si="57"/>
        <v>0</v>
      </c>
      <c r="BI242" s="194">
        <f t="shared" si="58"/>
        <v>0</v>
      </c>
      <c r="BJ242" s="20" t="s">
        <v>88</v>
      </c>
      <c r="BK242" s="194">
        <f t="shared" si="59"/>
        <v>0</v>
      </c>
      <c r="BL242" s="20" t="s">
        <v>366</v>
      </c>
      <c r="BM242" s="193" t="s">
        <v>2297</v>
      </c>
    </row>
    <row r="243" spans="1:65" s="12" customFormat="1" ht="25.95" customHeight="1">
      <c r="B243" s="166"/>
      <c r="C243" s="167"/>
      <c r="D243" s="168" t="s">
        <v>75</v>
      </c>
      <c r="E243" s="169" t="s">
        <v>1505</v>
      </c>
      <c r="F243" s="169" t="s">
        <v>1506</v>
      </c>
      <c r="G243" s="167"/>
      <c r="H243" s="167"/>
      <c r="I243" s="170"/>
      <c r="J243" s="171">
        <f>BK243</f>
        <v>0</v>
      </c>
      <c r="K243" s="167"/>
      <c r="L243" s="172"/>
      <c r="M243" s="173"/>
      <c r="N243" s="174"/>
      <c r="O243" s="174"/>
      <c r="P243" s="175">
        <f>SUM(P244:P245)</f>
        <v>0</v>
      </c>
      <c r="Q243" s="174"/>
      <c r="R243" s="175">
        <f>SUM(R244:R245)</f>
        <v>0</v>
      </c>
      <c r="S243" s="174"/>
      <c r="T243" s="176">
        <f>SUM(T244:T245)</f>
        <v>0</v>
      </c>
      <c r="AR243" s="177" t="s">
        <v>243</v>
      </c>
      <c r="AT243" s="178" t="s">
        <v>75</v>
      </c>
      <c r="AU243" s="178" t="s">
        <v>76</v>
      </c>
      <c r="AY243" s="177" t="s">
        <v>237</v>
      </c>
      <c r="BK243" s="179">
        <f>SUM(BK244:BK245)</f>
        <v>0</v>
      </c>
    </row>
    <row r="244" spans="1:65" s="2" customFormat="1" ht="37.799999999999997" customHeight="1">
      <c r="A244" s="37"/>
      <c r="B244" s="38"/>
      <c r="C244" s="182" t="s">
        <v>1257</v>
      </c>
      <c r="D244" s="182" t="s">
        <v>239</v>
      </c>
      <c r="E244" s="183" t="s">
        <v>1508</v>
      </c>
      <c r="F244" s="184" t="s">
        <v>1509</v>
      </c>
      <c r="G244" s="185" t="s">
        <v>1510</v>
      </c>
      <c r="H244" s="186">
        <v>50</v>
      </c>
      <c r="I244" s="187"/>
      <c r="J244" s="188">
        <f>ROUND(I244*H244,2)</f>
        <v>0</v>
      </c>
      <c r="K244" s="184" t="s">
        <v>242</v>
      </c>
      <c r="L244" s="42"/>
      <c r="M244" s="189" t="s">
        <v>19</v>
      </c>
      <c r="N244" s="190" t="s">
        <v>48</v>
      </c>
      <c r="O244" s="67"/>
      <c r="P244" s="191">
        <f>O244*H244</f>
        <v>0</v>
      </c>
      <c r="Q244" s="191">
        <v>0</v>
      </c>
      <c r="R244" s="191">
        <f>Q244*H244</f>
        <v>0</v>
      </c>
      <c r="S244" s="191">
        <v>0</v>
      </c>
      <c r="T244" s="192">
        <f>S244*H244</f>
        <v>0</v>
      </c>
      <c r="U244" s="37"/>
      <c r="V244" s="37"/>
      <c r="W244" s="37"/>
      <c r="X244" s="37"/>
      <c r="Y244" s="37"/>
      <c r="Z244" s="37"/>
      <c r="AA244" s="37"/>
      <c r="AB244" s="37"/>
      <c r="AC244" s="37"/>
      <c r="AD244" s="37"/>
      <c r="AE244" s="37"/>
      <c r="AR244" s="193" t="s">
        <v>1511</v>
      </c>
      <c r="AT244" s="193" t="s">
        <v>239</v>
      </c>
      <c r="AU244" s="193" t="s">
        <v>83</v>
      </c>
      <c r="AY244" s="20" t="s">
        <v>237</v>
      </c>
      <c r="BE244" s="194">
        <f>IF(N244="základní",J244,0)</f>
        <v>0</v>
      </c>
      <c r="BF244" s="194">
        <f>IF(N244="snížená",J244,0)</f>
        <v>0</v>
      </c>
      <c r="BG244" s="194">
        <f>IF(N244="zákl. přenesená",J244,0)</f>
        <v>0</v>
      </c>
      <c r="BH244" s="194">
        <f>IF(N244="sníž. přenesená",J244,0)</f>
        <v>0</v>
      </c>
      <c r="BI244" s="194">
        <f>IF(N244="nulová",J244,0)</f>
        <v>0</v>
      </c>
      <c r="BJ244" s="20" t="s">
        <v>88</v>
      </c>
      <c r="BK244" s="194">
        <f>ROUND(I244*H244,2)</f>
        <v>0</v>
      </c>
      <c r="BL244" s="20" t="s">
        <v>1511</v>
      </c>
      <c r="BM244" s="193" t="s">
        <v>4868</v>
      </c>
    </row>
    <row r="245" spans="1:65" s="2" customFormat="1" ht="10.199999999999999">
      <c r="A245" s="37"/>
      <c r="B245" s="38"/>
      <c r="C245" s="39"/>
      <c r="D245" s="195" t="s">
        <v>245</v>
      </c>
      <c r="E245" s="39"/>
      <c r="F245" s="196" t="s">
        <v>1513</v>
      </c>
      <c r="G245" s="39"/>
      <c r="H245" s="39"/>
      <c r="I245" s="197"/>
      <c r="J245" s="39"/>
      <c r="K245" s="39"/>
      <c r="L245" s="42"/>
      <c r="M245" s="255"/>
      <c r="N245" s="256"/>
      <c r="O245" s="257"/>
      <c r="P245" s="257"/>
      <c r="Q245" s="257"/>
      <c r="R245" s="257"/>
      <c r="S245" s="257"/>
      <c r="T245" s="258"/>
      <c r="U245" s="37"/>
      <c r="V245" s="37"/>
      <c r="W245" s="37"/>
      <c r="X245" s="37"/>
      <c r="Y245" s="37"/>
      <c r="Z245" s="37"/>
      <c r="AA245" s="37"/>
      <c r="AB245" s="37"/>
      <c r="AC245" s="37"/>
      <c r="AD245" s="37"/>
      <c r="AE245" s="37"/>
      <c r="AT245" s="20" t="s">
        <v>245</v>
      </c>
      <c r="AU245" s="20" t="s">
        <v>83</v>
      </c>
    </row>
    <row r="246" spans="1:65" s="2" customFormat="1" ht="6.9" customHeight="1">
      <c r="A246" s="37"/>
      <c r="B246" s="50"/>
      <c r="C246" s="51"/>
      <c r="D246" s="51"/>
      <c r="E246" s="51"/>
      <c r="F246" s="51"/>
      <c r="G246" s="51"/>
      <c r="H246" s="51"/>
      <c r="I246" s="51"/>
      <c r="J246" s="51"/>
      <c r="K246" s="51"/>
      <c r="L246" s="42"/>
      <c r="M246" s="37"/>
      <c r="O246" s="37"/>
      <c r="P246" s="37"/>
      <c r="Q246" s="37"/>
      <c r="R246" s="37"/>
      <c r="S246" s="37"/>
      <c r="T246" s="37"/>
      <c r="U246" s="37"/>
      <c r="V246" s="37"/>
      <c r="W246" s="37"/>
      <c r="X246" s="37"/>
      <c r="Y246" s="37"/>
      <c r="Z246" s="37"/>
      <c r="AA246" s="37"/>
      <c r="AB246" s="37"/>
      <c r="AC246" s="37"/>
      <c r="AD246" s="37"/>
      <c r="AE246" s="37"/>
    </row>
  </sheetData>
  <sheetProtection algorithmName="SHA-512" hashValue="4vpJkFsJHj4rrZjN7X952uRHhsSfl8vVgV+UXe20izniWY8Gk4RPJLknIaL+q0MuCUuuOa8NruGM+nXVvaqRrQ==" saltValue="1lchWFk0CsKuquMMyD6YWLMt4NNKmq9KeEG6qTXNkmeK4dJEzqHzuNTq5jonhwoWXal7YtmsgIIRZZCsJondlA==" spinCount="100000" sheet="1" objects="1" scenarios="1" formatColumns="0" formatRows="0" autoFilter="0"/>
  <autoFilter ref="C98:K245" xr:uid="{00000000-0009-0000-0000-00000B000000}"/>
  <mergeCells count="15">
    <mergeCell ref="E85:H85"/>
    <mergeCell ref="E89:H89"/>
    <mergeCell ref="E87:H87"/>
    <mergeCell ref="E91:H91"/>
    <mergeCell ref="L2:V2"/>
    <mergeCell ref="E31:H31"/>
    <mergeCell ref="E52:H52"/>
    <mergeCell ref="E56:H56"/>
    <mergeCell ref="E54:H54"/>
    <mergeCell ref="E58:H58"/>
    <mergeCell ref="E7:H7"/>
    <mergeCell ref="E11:H11"/>
    <mergeCell ref="E9:H9"/>
    <mergeCell ref="E13:H13"/>
    <mergeCell ref="E22:H22"/>
  </mergeCells>
  <hyperlinks>
    <hyperlink ref="F245" r:id="rId1" xr:uid="{00000000-0004-0000-0B00-00000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BM163"/>
  <sheetViews>
    <sheetView showGridLines="0" topLeftCell="A162"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120</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2434</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4869</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238.5" customHeight="1">
      <c r="A31" s="120"/>
      <c r="B31" s="121"/>
      <c r="C31" s="120"/>
      <c r="D31" s="120"/>
      <c r="E31" s="420" t="s">
        <v>2300</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ROUND(J94,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ROUND((SUM(BE94:BE162)),  2)</f>
        <v>0</v>
      </c>
      <c r="G37" s="37"/>
      <c r="H37" s="37"/>
      <c r="I37" s="128">
        <v>0.21</v>
      </c>
      <c r="J37" s="127">
        <f>ROUND(((SUM(BE94:BE162))*I37),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ROUND((SUM(BF94:BF162)),  2)</f>
        <v>0</v>
      </c>
      <c r="G38" s="37"/>
      <c r="H38" s="37"/>
      <c r="I38" s="128">
        <v>0.12</v>
      </c>
      <c r="J38" s="127">
        <f>ROUND(((SUM(BF94:BF162))*I38),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ROUND((SUM(BG94:BG162)),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ROUND((SUM(BH94:BH162)),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ROUND((SUM(BI94:BI162)),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2434</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07 - Vzduchotechnika a klimatizace</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J94</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206</v>
      </c>
      <c r="E68" s="147"/>
      <c r="F68" s="147"/>
      <c r="G68" s="147"/>
      <c r="H68" s="147"/>
      <c r="I68" s="147"/>
      <c r="J68" s="148">
        <f>J95</f>
        <v>0</v>
      </c>
      <c r="K68" s="145"/>
      <c r="L68" s="149"/>
    </row>
    <row r="69" spans="1:47" s="10" customFormat="1" ht="19.95" customHeight="1">
      <c r="B69" s="150"/>
      <c r="C69" s="99"/>
      <c r="D69" s="151" t="s">
        <v>2301</v>
      </c>
      <c r="E69" s="152"/>
      <c r="F69" s="152"/>
      <c r="G69" s="152"/>
      <c r="H69" s="152"/>
      <c r="I69" s="152"/>
      <c r="J69" s="153">
        <f>J96</f>
        <v>0</v>
      </c>
      <c r="K69" s="99"/>
      <c r="L69" s="154"/>
    </row>
    <row r="70" spans="1:47" s="9" customFormat="1" ht="24.9" customHeight="1">
      <c r="B70" s="144"/>
      <c r="C70" s="145"/>
      <c r="D70" s="146" t="s">
        <v>221</v>
      </c>
      <c r="E70" s="147"/>
      <c r="F70" s="147"/>
      <c r="G70" s="147"/>
      <c r="H70" s="147"/>
      <c r="I70" s="147"/>
      <c r="J70" s="148">
        <f>J160</f>
        <v>0</v>
      </c>
      <c r="K70" s="145"/>
      <c r="L70" s="149"/>
    </row>
    <row r="71" spans="1:47" s="2" customFormat="1" ht="21.75" customHeight="1">
      <c r="A71" s="37"/>
      <c r="B71" s="38"/>
      <c r="C71" s="39"/>
      <c r="D71" s="39"/>
      <c r="E71" s="39"/>
      <c r="F71" s="39"/>
      <c r="G71" s="39"/>
      <c r="H71" s="39"/>
      <c r="I71" s="39"/>
      <c r="J71" s="39"/>
      <c r="K71" s="39"/>
      <c r="L71" s="118"/>
      <c r="S71" s="37"/>
      <c r="T71" s="37"/>
      <c r="U71" s="37"/>
      <c r="V71" s="37"/>
      <c r="W71" s="37"/>
      <c r="X71" s="37"/>
      <c r="Y71" s="37"/>
      <c r="Z71" s="37"/>
      <c r="AA71" s="37"/>
      <c r="AB71" s="37"/>
      <c r="AC71" s="37"/>
      <c r="AD71" s="37"/>
      <c r="AE71" s="37"/>
    </row>
    <row r="72" spans="1:47" s="2" customFormat="1" ht="6.9" customHeight="1">
      <c r="A72" s="37"/>
      <c r="B72" s="50"/>
      <c r="C72" s="51"/>
      <c r="D72" s="51"/>
      <c r="E72" s="51"/>
      <c r="F72" s="51"/>
      <c r="G72" s="51"/>
      <c r="H72" s="51"/>
      <c r="I72" s="51"/>
      <c r="J72" s="51"/>
      <c r="K72" s="51"/>
      <c r="L72" s="118"/>
      <c r="S72" s="37"/>
      <c r="T72" s="37"/>
      <c r="U72" s="37"/>
      <c r="V72" s="37"/>
      <c r="W72" s="37"/>
      <c r="X72" s="37"/>
      <c r="Y72" s="37"/>
      <c r="Z72" s="37"/>
      <c r="AA72" s="37"/>
      <c r="AB72" s="37"/>
      <c r="AC72" s="37"/>
      <c r="AD72" s="37"/>
      <c r="AE72" s="37"/>
    </row>
    <row r="76" spans="1:47" s="2" customFormat="1" ht="6.9" customHeight="1">
      <c r="A76" s="37"/>
      <c r="B76" s="52"/>
      <c r="C76" s="53"/>
      <c r="D76" s="53"/>
      <c r="E76" s="53"/>
      <c r="F76" s="53"/>
      <c r="G76" s="53"/>
      <c r="H76" s="53"/>
      <c r="I76" s="53"/>
      <c r="J76" s="53"/>
      <c r="K76" s="53"/>
      <c r="L76" s="118"/>
      <c r="S76" s="37"/>
      <c r="T76" s="37"/>
      <c r="U76" s="37"/>
      <c r="V76" s="37"/>
      <c r="W76" s="37"/>
      <c r="X76" s="37"/>
      <c r="Y76" s="37"/>
      <c r="Z76" s="37"/>
      <c r="AA76" s="37"/>
      <c r="AB76" s="37"/>
      <c r="AC76" s="37"/>
      <c r="AD76" s="37"/>
      <c r="AE76" s="37"/>
    </row>
    <row r="77" spans="1:47" s="2" customFormat="1" ht="24.9" customHeight="1">
      <c r="A77" s="37"/>
      <c r="B77" s="38"/>
      <c r="C77" s="26" t="s">
        <v>222</v>
      </c>
      <c r="D77" s="39"/>
      <c r="E77" s="39"/>
      <c r="F77" s="39"/>
      <c r="G77" s="39"/>
      <c r="H77" s="39"/>
      <c r="I77" s="39"/>
      <c r="J77" s="39"/>
      <c r="K77" s="39"/>
      <c r="L77" s="118"/>
      <c r="S77" s="37"/>
      <c r="T77" s="37"/>
      <c r="U77" s="37"/>
      <c r="V77" s="37"/>
      <c r="W77" s="37"/>
      <c r="X77" s="37"/>
      <c r="Y77" s="37"/>
      <c r="Z77" s="37"/>
      <c r="AA77" s="37"/>
      <c r="AB77" s="37"/>
      <c r="AC77" s="37"/>
      <c r="AD77" s="37"/>
      <c r="AE77" s="37"/>
    </row>
    <row r="78" spans="1:47" s="2" customFormat="1" ht="6.9" customHeight="1">
      <c r="A78" s="37"/>
      <c r="B78" s="38"/>
      <c r="C78" s="39"/>
      <c r="D78" s="39"/>
      <c r="E78" s="39"/>
      <c r="F78" s="39"/>
      <c r="G78" s="39"/>
      <c r="H78" s="39"/>
      <c r="I78" s="39"/>
      <c r="J78" s="39"/>
      <c r="K78" s="39"/>
      <c r="L78" s="118"/>
      <c r="S78" s="37"/>
      <c r="T78" s="37"/>
      <c r="U78" s="37"/>
      <c r="V78" s="37"/>
      <c r="W78" s="37"/>
      <c r="X78" s="37"/>
      <c r="Y78" s="37"/>
      <c r="Z78" s="37"/>
      <c r="AA78" s="37"/>
      <c r="AB78" s="37"/>
      <c r="AC78" s="37"/>
      <c r="AD78" s="37"/>
      <c r="AE78" s="37"/>
    </row>
    <row r="79" spans="1:47" s="2" customFormat="1" ht="12" customHeight="1">
      <c r="A79" s="37"/>
      <c r="B79" s="38"/>
      <c r="C79" s="32" t="s">
        <v>16</v>
      </c>
      <c r="D79" s="39"/>
      <c r="E79" s="39"/>
      <c r="F79" s="39"/>
      <c r="G79" s="39"/>
      <c r="H79" s="39"/>
      <c r="I79" s="39"/>
      <c r="J79" s="39"/>
      <c r="K79" s="39"/>
      <c r="L79" s="118"/>
      <c r="S79" s="37"/>
      <c r="T79" s="37"/>
      <c r="U79" s="37"/>
      <c r="V79" s="37"/>
      <c r="W79" s="37"/>
      <c r="X79" s="37"/>
      <c r="Y79" s="37"/>
      <c r="Z79" s="37"/>
      <c r="AA79" s="37"/>
      <c r="AB79" s="37"/>
      <c r="AC79" s="37"/>
      <c r="AD79" s="37"/>
      <c r="AE79" s="37"/>
    </row>
    <row r="80" spans="1:47" s="2" customFormat="1" ht="16.5" customHeight="1">
      <c r="A80" s="37"/>
      <c r="B80" s="38"/>
      <c r="C80" s="39"/>
      <c r="D80" s="39"/>
      <c r="E80" s="421" t="str">
        <f>E7</f>
        <v>Lovosice - startovací bydlení</v>
      </c>
      <c r="F80" s="422"/>
      <c r="G80" s="422"/>
      <c r="H80" s="422"/>
      <c r="I80" s="39"/>
      <c r="J80" s="39"/>
      <c r="K80" s="39"/>
      <c r="L80" s="118"/>
      <c r="S80" s="37"/>
      <c r="T80" s="37"/>
      <c r="U80" s="37"/>
      <c r="V80" s="37"/>
      <c r="W80" s="37"/>
      <c r="X80" s="37"/>
      <c r="Y80" s="37"/>
      <c r="Z80" s="37"/>
      <c r="AA80" s="37"/>
      <c r="AB80" s="37"/>
      <c r="AC80" s="37"/>
      <c r="AD80" s="37"/>
      <c r="AE80" s="37"/>
    </row>
    <row r="81" spans="1:63" s="1" customFormat="1" ht="12" customHeight="1">
      <c r="B81" s="24"/>
      <c r="C81" s="32" t="s">
        <v>159</v>
      </c>
      <c r="D81" s="25"/>
      <c r="E81" s="25"/>
      <c r="F81" s="25"/>
      <c r="G81" s="25"/>
      <c r="H81" s="25"/>
      <c r="I81" s="25"/>
      <c r="J81" s="25"/>
      <c r="K81" s="25"/>
      <c r="L81" s="23"/>
    </row>
    <row r="82" spans="1:63" s="1" customFormat="1" ht="16.5" customHeight="1">
      <c r="B82" s="24"/>
      <c r="C82" s="25"/>
      <c r="D82" s="25"/>
      <c r="E82" s="421" t="s">
        <v>163</v>
      </c>
      <c r="F82" s="397"/>
      <c r="G82" s="397"/>
      <c r="H82" s="397"/>
      <c r="I82" s="25"/>
      <c r="J82" s="25"/>
      <c r="K82" s="25"/>
      <c r="L82" s="23"/>
    </row>
    <row r="83" spans="1:63" s="1" customFormat="1" ht="12" customHeight="1">
      <c r="B83" s="24"/>
      <c r="C83" s="32" t="s">
        <v>167</v>
      </c>
      <c r="D83" s="25"/>
      <c r="E83" s="25"/>
      <c r="F83" s="25"/>
      <c r="G83" s="25"/>
      <c r="H83" s="25"/>
      <c r="I83" s="25"/>
      <c r="J83" s="25"/>
      <c r="K83" s="25"/>
      <c r="L83" s="23"/>
    </row>
    <row r="84" spans="1:63" s="2" customFormat="1" ht="16.5" customHeight="1">
      <c r="A84" s="37"/>
      <c r="B84" s="38"/>
      <c r="C84" s="39"/>
      <c r="D84" s="39"/>
      <c r="E84" s="423" t="s">
        <v>2434</v>
      </c>
      <c r="F84" s="424"/>
      <c r="G84" s="424"/>
      <c r="H84" s="424"/>
      <c r="I84" s="39"/>
      <c r="J84" s="39"/>
      <c r="K84" s="39"/>
      <c r="L84" s="118"/>
      <c r="S84" s="37"/>
      <c r="T84" s="37"/>
      <c r="U84" s="37"/>
      <c r="V84" s="37"/>
      <c r="W84" s="37"/>
      <c r="X84" s="37"/>
      <c r="Y84" s="37"/>
      <c r="Z84" s="37"/>
      <c r="AA84" s="37"/>
      <c r="AB84" s="37"/>
      <c r="AC84" s="37"/>
      <c r="AD84" s="37"/>
      <c r="AE84" s="37"/>
    </row>
    <row r="85" spans="1:63" s="2" customFormat="1" ht="12" customHeight="1">
      <c r="A85" s="37"/>
      <c r="B85" s="38"/>
      <c r="C85" s="32" t="s">
        <v>175</v>
      </c>
      <c r="D85" s="39"/>
      <c r="E85" s="39"/>
      <c r="F85" s="39"/>
      <c r="G85" s="39"/>
      <c r="H85" s="39"/>
      <c r="I85" s="39"/>
      <c r="J85" s="39"/>
      <c r="K85" s="39"/>
      <c r="L85" s="118"/>
      <c r="S85" s="37"/>
      <c r="T85" s="37"/>
      <c r="U85" s="37"/>
      <c r="V85" s="37"/>
      <c r="W85" s="37"/>
      <c r="X85" s="37"/>
      <c r="Y85" s="37"/>
      <c r="Z85" s="37"/>
      <c r="AA85" s="37"/>
      <c r="AB85" s="37"/>
      <c r="AC85" s="37"/>
      <c r="AD85" s="37"/>
      <c r="AE85" s="37"/>
    </row>
    <row r="86" spans="1:63" s="2" customFormat="1" ht="16.5" customHeight="1">
      <c r="A86" s="37"/>
      <c r="B86" s="38"/>
      <c r="C86" s="39"/>
      <c r="D86" s="39"/>
      <c r="E86" s="376" t="str">
        <f>E13</f>
        <v>07 - Vzduchotechnika a klimatizace</v>
      </c>
      <c r="F86" s="424"/>
      <c r="G86" s="424"/>
      <c r="H86" s="424"/>
      <c r="I86" s="39"/>
      <c r="J86" s="39"/>
      <c r="K86" s="39"/>
      <c r="L86" s="118"/>
      <c r="S86" s="37"/>
      <c r="T86" s="37"/>
      <c r="U86" s="37"/>
      <c r="V86" s="37"/>
      <c r="W86" s="37"/>
      <c r="X86" s="37"/>
      <c r="Y86" s="37"/>
      <c r="Z86" s="37"/>
      <c r="AA86" s="37"/>
      <c r="AB86" s="37"/>
      <c r="AC86" s="37"/>
      <c r="AD86" s="37"/>
      <c r="AE86" s="37"/>
    </row>
    <row r="87" spans="1:63" s="2" customFormat="1" ht="6.9" customHeight="1">
      <c r="A87" s="37"/>
      <c r="B87" s="38"/>
      <c r="C87" s="39"/>
      <c r="D87" s="39"/>
      <c r="E87" s="39"/>
      <c r="F87" s="39"/>
      <c r="G87" s="39"/>
      <c r="H87" s="39"/>
      <c r="I87" s="39"/>
      <c r="J87" s="39"/>
      <c r="K87" s="39"/>
      <c r="L87" s="118"/>
      <c r="S87" s="37"/>
      <c r="T87" s="37"/>
      <c r="U87" s="37"/>
      <c r="V87" s="37"/>
      <c r="W87" s="37"/>
      <c r="X87" s="37"/>
      <c r="Y87" s="37"/>
      <c r="Z87" s="37"/>
      <c r="AA87" s="37"/>
      <c r="AB87" s="37"/>
      <c r="AC87" s="37"/>
      <c r="AD87" s="37"/>
      <c r="AE87" s="37"/>
    </row>
    <row r="88" spans="1:63" s="2" customFormat="1" ht="12" customHeight="1">
      <c r="A88" s="37"/>
      <c r="B88" s="38"/>
      <c r="C88" s="32" t="s">
        <v>21</v>
      </c>
      <c r="D88" s="39"/>
      <c r="E88" s="39"/>
      <c r="F88" s="30" t="str">
        <f>F16</f>
        <v xml:space="preserve"> </v>
      </c>
      <c r="G88" s="39"/>
      <c r="H88" s="39"/>
      <c r="I88" s="32" t="s">
        <v>23</v>
      </c>
      <c r="J88" s="62" t="str">
        <f>IF(J16="","",J16)</f>
        <v>23. 4. 2025</v>
      </c>
      <c r="K88" s="39"/>
      <c r="L88" s="118"/>
      <c r="S88" s="37"/>
      <c r="T88" s="37"/>
      <c r="U88" s="37"/>
      <c r="V88" s="37"/>
      <c r="W88" s="37"/>
      <c r="X88" s="37"/>
      <c r="Y88" s="37"/>
      <c r="Z88" s="37"/>
      <c r="AA88" s="37"/>
      <c r="AB88" s="37"/>
      <c r="AC88" s="37"/>
      <c r="AD88" s="37"/>
      <c r="AE88" s="37"/>
    </row>
    <row r="89" spans="1:63" s="2" customFormat="1" ht="6.9" customHeight="1">
      <c r="A89" s="37"/>
      <c r="B89" s="38"/>
      <c r="C89" s="39"/>
      <c r="D89" s="39"/>
      <c r="E89" s="39"/>
      <c r="F89" s="39"/>
      <c r="G89" s="39"/>
      <c r="H89" s="39"/>
      <c r="I89" s="39"/>
      <c r="J89" s="39"/>
      <c r="K89" s="39"/>
      <c r="L89" s="118"/>
      <c r="S89" s="37"/>
      <c r="T89" s="37"/>
      <c r="U89" s="37"/>
      <c r="V89" s="37"/>
      <c r="W89" s="37"/>
      <c r="X89" s="37"/>
      <c r="Y89" s="37"/>
      <c r="Z89" s="37"/>
      <c r="AA89" s="37"/>
      <c r="AB89" s="37"/>
      <c r="AC89" s="37"/>
      <c r="AD89" s="37"/>
      <c r="AE89" s="37"/>
    </row>
    <row r="90" spans="1:63" s="2" customFormat="1" ht="15.15" customHeight="1">
      <c r="A90" s="37"/>
      <c r="B90" s="38"/>
      <c r="C90" s="32" t="s">
        <v>25</v>
      </c>
      <c r="D90" s="39"/>
      <c r="E90" s="39"/>
      <c r="F90" s="30" t="str">
        <f>E19</f>
        <v>Město Lovosice</v>
      </c>
      <c r="G90" s="39"/>
      <c r="H90" s="39"/>
      <c r="I90" s="32" t="s">
        <v>33</v>
      </c>
      <c r="J90" s="35" t="str">
        <f>E25</f>
        <v>APREA s.r.o.</v>
      </c>
      <c r="K90" s="39"/>
      <c r="L90" s="118"/>
      <c r="S90" s="37"/>
      <c r="T90" s="37"/>
      <c r="U90" s="37"/>
      <c r="V90" s="37"/>
      <c r="W90" s="37"/>
      <c r="X90" s="37"/>
      <c r="Y90" s="37"/>
      <c r="Z90" s="37"/>
      <c r="AA90" s="37"/>
      <c r="AB90" s="37"/>
      <c r="AC90" s="37"/>
      <c r="AD90" s="37"/>
      <c r="AE90" s="37"/>
    </row>
    <row r="91" spans="1:63" s="2" customFormat="1" ht="15.15" customHeight="1">
      <c r="A91" s="37"/>
      <c r="B91" s="38"/>
      <c r="C91" s="32" t="s">
        <v>31</v>
      </c>
      <c r="D91" s="39"/>
      <c r="E91" s="39"/>
      <c r="F91" s="30" t="str">
        <f>IF(E22="","",E22)</f>
        <v>Vyplň údaj</v>
      </c>
      <c r="G91" s="39"/>
      <c r="H91" s="39"/>
      <c r="I91" s="32" t="s">
        <v>38</v>
      </c>
      <c r="J91" s="35" t="str">
        <f>E28</f>
        <v>Kateřina Bačová</v>
      </c>
      <c r="K91" s="39"/>
      <c r="L91" s="118"/>
      <c r="S91" s="37"/>
      <c r="T91" s="37"/>
      <c r="U91" s="37"/>
      <c r="V91" s="37"/>
      <c r="W91" s="37"/>
      <c r="X91" s="37"/>
      <c r="Y91" s="37"/>
      <c r="Z91" s="37"/>
      <c r="AA91" s="37"/>
      <c r="AB91" s="37"/>
      <c r="AC91" s="37"/>
      <c r="AD91" s="37"/>
      <c r="AE91" s="37"/>
    </row>
    <row r="92" spans="1:63" s="2" customFormat="1" ht="10.35" customHeight="1">
      <c r="A92" s="37"/>
      <c r="B92" s="38"/>
      <c r="C92" s="39"/>
      <c r="D92" s="39"/>
      <c r="E92" s="39"/>
      <c r="F92" s="39"/>
      <c r="G92" s="39"/>
      <c r="H92" s="39"/>
      <c r="I92" s="39"/>
      <c r="J92" s="39"/>
      <c r="K92" s="39"/>
      <c r="L92" s="118"/>
      <c r="S92" s="37"/>
      <c r="T92" s="37"/>
      <c r="U92" s="37"/>
      <c r="V92" s="37"/>
      <c r="W92" s="37"/>
      <c r="X92" s="37"/>
      <c r="Y92" s="37"/>
      <c r="Z92" s="37"/>
      <c r="AA92" s="37"/>
      <c r="AB92" s="37"/>
      <c r="AC92" s="37"/>
      <c r="AD92" s="37"/>
      <c r="AE92" s="37"/>
    </row>
    <row r="93" spans="1:63" s="11" customFormat="1" ht="29.25" customHeight="1">
      <c r="A93" s="155"/>
      <c r="B93" s="156"/>
      <c r="C93" s="157" t="s">
        <v>223</v>
      </c>
      <c r="D93" s="158" t="s">
        <v>61</v>
      </c>
      <c r="E93" s="158" t="s">
        <v>57</v>
      </c>
      <c r="F93" s="158" t="s">
        <v>58</v>
      </c>
      <c r="G93" s="158" t="s">
        <v>224</v>
      </c>
      <c r="H93" s="158" t="s">
        <v>225</v>
      </c>
      <c r="I93" s="158" t="s">
        <v>226</v>
      </c>
      <c r="J93" s="158" t="s">
        <v>194</v>
      </c>
      <c r="K93" s="159" t="s">
        <v>227</v>
      </c>
      <c r="L93" s="160"/>
      <c r="M93" s="71" t="s">
        <v>19</v>
      </c>
      <c r="N93" s="72" t="s">
        <v>46</v>
      </c>
      <c r="O93" s="72" t="s">
        <v>228</v>
      </c>
      <c r="P93" s="72" t="s">
        <v>229</v>
      </c>
      <c r="Q93" s="72" t="s">
        <v>230</v>
      </c>
      <c r="R93" s="72" t="s">
        <v>231</v>
      </c>
      <c r="S93" s="72" t="s">
        <v>232</v>
      </c>
      <c r="T93" s="73" t="s">
        <v>233</v>
      </c>
      <c r="U93" s="155"/>
      <c r="V93" s="155"/>
      <c r="W93" s="155"/>
      <c r="X93" s="155"/>
      <c r="Y93" s="155"/>
      <c r="Z93" s="155"/>
      <c r="AA93" s="155"/>
      <c r="AB93" s="155"/>
      <c r="AC93" s="155"/>
      <c r="AD93" s="155"/>
      <c r="AE93" s="155"/>
    </row>
    <row r="94" spans="1:63" s="2" customFormat="1" ht="22.8" customHeight="1">
      <c r="A94" s="37"/>
      <c r="B94" s="38"/>
      <c r="C94" s="78" t="s">
        <v>234</v>
      </c>
      <c r="D94" s="39"/>
      <c r="E94" s="39"/>
      <c r="F94" s="39"/>
      <c r="G94" s="39"/>
      <c r="H94" s="39"/>
      <c r="I94" s="39"/>
      <c r="J94" s="161">
        <f>BK94</f>
        <v>0</v>
      </c>
      <c r="K94" s="39"/>
      <c r="L94" s="42"/>
      <c r="M94" s="74"/>
      <c r="N94" s="162"/>
      <c r="O94" s="75"/>
      <c r="P94" s="163">
        <f>P95+P160</f>
        <v>0</v>
      </c>
      <c r="Q94" s="75"/>
      <c r="R94" s="163">
        <f>R95+R160</f>
        <v>0</v>
      </c>
      <c r="S94" s="75"/>
      <c r="T94" s="164">
        <f>T95+T160</f>
        <v>0</v>
      </c>
      <c r="U94" s="37"/>
      <c r="V94" s="37"/>
      <c r="W94" s="37"/>
      <c r="X94" s="37"/>
      <c r="Y94" s="37"/>
      <c r="Z94" s="37"/>
      <c r="AA94" s="37"/>
      <c r="AB94" s="37"/>
      <c r="AC94" s="37"/>
      <c r="AD94" s="37"/>
      <c r="AE94" s="37"/>
      <c r="AT94" s="20" t="s">
        <v>75</v>
      </c>
      <c r="AU94" s="20" t="s">
        <v>195</v>
      </c>
      <c r="BK94" s="165">
        <f>BK95+BK160</f>
        <v>0</v>
      </c>
    </row>
    <row r="95" spans="1:63" s="12" customFormat="1" ht="25.95" customHeight="1">
      <c r="B95" s="166"/>
      <c r="C95" s="167"/>
      <c r="D95" s="168" t="s">
        <v>75</v>
      </c>
      <c r="E95" s="169" t="s">
        <v>629</v>
      </c>
      <c r="F95" s="169" t="s">
        <v>630</v>
      </c>
      <c r="G95" s="167"/>
      <c r="H95" s="167"/>
      <c r="I95" s="170"/>
      <c r="J95" s="171">
        <f>BK95</f>
        <v>0</v>
      </c>
      <c r="K95" s="167"/>
      <c r="L95" s="172"/>
      <c r="M95" s="173"/>
      <c r="N95" s="174"/>
      <c r="O95" s="174"/>
      <c r="P95" s="175">
        <f>P96</f>
        <v>0</v>
      </c>
      <c r="Q95" s="174"/>
      <c r="R95" s="175">
        <f>R96</f>
        <v>0</v>
      </c>
      <c r="S95" s="174"/>
      <c r="T95" s="176">
        <f>T96</f>
        <v>0</v>
      </c>
      <c r="AR95" s="177" t="s">
        <v>88</v>
      </c>
      <c r="AT95" s="178" t="s">
        <v>75</v>
      </c>
      <c r="AU95" s="178" t="s">
        <v>76</v>
      </c>
      <c r="AY95" s="177" t="s">
        <v>237</v>
      </c>
      <c r="BK95" s="179">
        <f>BK96</f>
        <v>0</v>
      </c>
    </row>
    <row r="96" spans="1:63" s="12" customFormat="1" ht="22.8" customHeight="1">
      <c r="B96" s="166"/>
      <c r="C96" s="167"/>
      <c r="D96" s="168" t="s">
        <v>75</v>
      </c>
      <c r="E96" s="180" t="s">
        <v>2302</v>
      </c>
      <c r="F96" s="180" t="s">
        <v>2303</v>
      </c>
      <c r="G96" s="167"/>
      <c r="H96" s="167"/>
      <c r="I96" s="170"/>
      <c r="J96" s="181">
        <f>BK96</f>
        <v>0</v>
      </c>
      <c r="K96" s="167"/>
      <c r="L96" s="172"/>
      <c r="M96" s="173"/>
      <c r="N96" s="174"/>
      <c r="O96" s="174"/>
      <c r="P96" s="175">
        <f>SUM(P97:P159)</f>
        <v>0</v>
      </c>
      <c r="Q96" s="174"/>
      <c r="R96" s="175">
        <f>SUM(R97:R159)</f>
        <v>0</v>
      </c>
      <c r="S96" s="174"/>
      <c r="T96" s="176">
        <f>SUM(T97:T159)</f>
        <v>0</v>
      </c>
      <c r="AR96" s="177" t="s">
        <v>88</v>
      </c>
      <c r="AT96" s="178" t="s">
        <v>75</v>
      </c>
      <c r="AU96" s="178" t="s">
        <v>83</v>
      </c>
      <c r="AY96" s="177" t="s">
        <v>237</v>
      </c>
      <c r="BK96" s="179">
        <f>SUM(BK97:BK159)</f>
        <v>0</v>
      </c>
    </row>
    <row r="97" spans="1:65" s="2" customFormat="1" ht="16.5" customHeight="1">
      <c r="A97" s="37"/>
      <c r="B97" s="38"/>
      <c r="C97" s="182" t="s">
        <v>83</v>
      </c>
      <c r="D97" s="182" t="s">
        <v>239</v>
      </c>
      <c r="E97" s="183" t="s">
        <v>2304</v>
      </c>
      <c r="F97" s="184" t="s">
        <v>2305</v>
      </c>
      <c r="G97" s="185" t="s">
        <v>290</v>
      </c>
      <c r="H97" s="186">
        <v>0</v>
      </c>
      <c r="I97" s="187"/>
      <c r="J97" s="188">
        <f>ROUND(I97*H97,2)</f>
        <v>0</v>
      </c>
      <c r="K97" s="184" t="s">
        <v>19</v>
      </c>
      <c r="L97" s="42"/>
      <c r="M97" s="189" t="s">
        <v>19</v>
      </c>
      <c r="N97" s="190" t="s">
        <v>48</v>
      </c>
      <c r="O97" s="67"/>
      <c r="P97" s="191">
        <f>O97*H97</f>
        <v>0</v>
      </c>
      <c r="Q97" s="191">
        <v>0</v>
      </c>
      <c r="R97" s="191">
        <f>Q97*H97</f>
        <v>0</v>
      </c>
      <c r="S97" s="191">
        <v>0</v>
      </c>
      <c r="T97" s="192">
        <f>S97*H97</f>
        <v>0</v>
      </c>
      <c r="U97" s="37"/>
      <c r="V97" s="37"/>
      <c r="W97" s="37"/>
      <c r="X97" s="37"/>
      <c r="Y97" s="37"/>
      <c r="Z97" s="37"/>
      <c r="AA97" s="37"/>
      <c r="AB97" s="37"/>
      <c r="AC97" s="37"/>
      <c r="AD97" s="37"/>
      <c r="AE97" s="37"/>
      <c r="AR97" s="193" t="s">
        <v>366</v>
      </c>
      <c r="AT97" s="193" t="s">
        <v>239</v>
      </c>
      <c r="AU97" s="193" t="s">
        <v>88</v>
      </c>
      <c r="AY97" s="20" t="s">
        <v>237</v>
      </c>
      <c r="BE97" s="194">
        <f>IF(N97="základní",J97,0)</f>
        <v>0</v>
      </c>
      <c r="BF97" s="194">
        <f>IF(N97="snížená",J97,0)</f>
        <v>0</v>
      </c>
      <c r="BG97" s="194">
        <f>IF(N97="zákl. přenesená",J97,0)</f>
        <v>0</v>
      </c>
      <c r="BH97" s="194">
        <f>IF(N97="sníž. přenesená",J97,0)</f>
        <v>0</v>
      </c>
      <c r="BI97" s="194">
        <f>IF(N97="nulová",J97,0)</f>
        <v>0</v>
      </c>
      <c r="BJ97" s="20" t="s">
        <v>88</v>
      </c>
      <c r="BK97" s="194">
        <f>ROUND(I97*H97,2)</f>
        <v>0</v>
      </c>
      <c r="BL97" s="20" t="s">
        <v>366</v>
      </c>
      <c r="BM97" s="193" t="s">
        <v>88</v>
      </c>
    </row>
    <row r="98" spans="1:65" s="2" customFormat="1" ht="48">
      <c r="A98" s="37"/>
      <c r="B98" s="38"/>
      <c r="C98" s="39"/>
      <c r="D98" s="202" t="s">
        <v>914</v>
      </c>
      <c r="E98" s="39"/>
      <c r="F98" s="254" t="s">
        <v>2306</v>
      </c>
      <c r="G98" s="39"/>
      <c r="H98" s="39"/>
      <c r="I98" s="197"/>
      <c r="J98" s="39"/>
      <c r="K98" s="39"/>
      <c r="L98" s="42"/>
      <c r="M98" s="198"/>
      <c r="N98" s="199"/>
      <c r="O98" s="67"/>
      <c r="P98" s="67"/>
      <c r="Q98" s="67"/>
      <c r="R98" s="67"/>
      <c r="S98" s="67"/>
      <c r="T98" s="68"/>
      <c r="U98" s="37"/>
      <c r="V98" s="37"/>
      <c r="W98" s="37"/>
      <c r="X98" s="37"/>
      <c r="Y98" s="37"/>
      <c r="Z98" s="37"/>
      <c r="AA98" s="37"/>
      <c r="AB98" s="37"/>
      <c r="AC98" s="37"/>
      <c r="AD98" s="37"/>
      <c r="AE98" s="37"/>
      <c r="AT98" s="20" t="s">
        <v>914</v>
      </c>
      <c r="AU98" s="20" t="s">
        <v>88</v>
      </c>
    </row>
    <row r="99" spans="1:65" s="2" customFormat="1" ht="16.5" customHeight="1">
      <c r="A99" s="37"/>
      <c r="B99" s="38"/>
      <c r="C99" s="182" t="s">
        <v>88</v>
      </c>
      <c r="D99" s="182" t="s">
        <v>239</v>
      </c>
      <c r="E99" s="183" t="s">
        <v>2307</v>
      </c>
      <c r="F99" s="184" t="s">
        <v>2308</v>
      </c>
      <c r="G99" s="185" t="s">
        <v>290</v>
      </c>
      <c r="H99" s="186">
        <v>4</v>
      </c>
      <c r="I99" s="187"/>
      <c r="J99" s="188">
        <f>ROUND(I99*H99,2)</f>
        <v>0</v>
      </c>
      <c r="K99" s="184" t="s">
        <v>19</v>
      </c>
      <c r="L99" s="42"/>
      <c r="M99" s="189" t="s">
        <v>19</v>
      </c>
      <c r="N99" s="190" t="s">
        <v>48</v>
      </c>
      <c r="O99" s="67"/>
      <c r="P99" s="191">
        <f>O99*H99</f>
        <v>0</v>
      </c>
      <c r="Q99" s="191">
        <v>0</v>
      </c>
      <c r="R99" s="191">
        <f>Q99*H99</f>
        <v>0</v>
      </c>
      <c r="S99" s="191">
        <v>0</v>
      </c>
      <c r="T99" s="192">
        <f>S99*H99</f>
        <v>0</v>
      </c>
      <c r="U99" s="37"/>
      <c r="V99" s="37"/>
      <c r="W99" s="37"/>
      <c r="X99" s="37"/>
      <c r="Y99" s="37"/>
      <c r="Z99" s="37"/>
      <c r="AA99" s="37"/>
      <c r="AB99" s="37"/>
      <c r="AC99" s="37"/>
      <c r="AD99" s="37"/>
      <c r="AE99" s="37"/>
      <c r="AR99" s="193" t="s">
        <v>366</v>
      </c>
      <c r="AT99" s="193" t="s">
        <v>239</v>
      </c>
      <c r="AU99" s="193" t="s">
        <v>88</v>
      </c>
      <c r="AY99" s="20" t="s">
        <v>237</v>
      </c>
      <c r="BE99" s="194">
        <f>IF(N99="základní",J99,0)</f>
        <v>0</v>
      </c>
      <c r="BF99" s="194">
        <f>IF(N99="snížená",J99,0)</f>
        <v>0</v>
      </c>
      <c r="BG99" s="194">
        <f>IF(N99="zákl. přenesená",J99,0)</f>
        <v>0</v>
      </c>
      <c r="BH99" s="194">
        <f>IF(N99="sníž. přenesená",J99,0)</f>
        <v>0</v>
      </c>
      <c r="BI99" s="194">
        <f>IF(N99="nulová",J99,0)</f>
        <v>0</v>
      </c>
      <c r="BJ99" s="20" t="s">
        <v>88</v>
      </c>
      <c r="BK99" s="194">
        <f>ROUND(I99*H99,2)</f>
        <v>0</v>
      </c>
      <c r="BL99" s="20" t="s">
        <v>366</v>
      </c>
      <c r="BM99" s="193" t="s">
        <v>243</v>
      </c>
    </row>
    <row r="100" spans="1:65" s="2" customFormat="1" ht="48">
      <c r="A100" s="37"/>
      <c r="B100" s="38"/>
      <c r="C100" s="39"/>
      <c r="D100" s="202" t="s">
        <v>914</v>
      </c>
      <c r="E100" s="39"/>
      <c r="F100" s="254" t="s">
        <v>2309</v>
      </c>
      <c r="G100" s="39"/>
      <c r="H100" s="39"/>
      <c r="I100" s="197"/>
      <c r="J100" s="39"/>
      <c r="K100" s="39"/>
      <c r="L100" s="42"/>
      <c r="M100" s="198"/>
      <c r="N100" s="199"/>
      <c r="O100" s="67"/>
      <c r="P100" s="67"/>
      <c r="Q100" s="67"/>
      <c r="R100" s="67"/>
      <c r="S100" s="67"/>
      <c r="T100" s="68"/>
      <c r="U100" s="37"/>
      <c r="V100" s="37"/>
      <c r="W100" s="37"/>
      <c r="X100" s="37"/>
      <c r="Y100" s="37"/>
      <c r="Z100" s="37"/>
      <c r="AA100" s="37"/>
      <c r="AB100" s="37"/>
      <c r="AC100" s="37"/>
      <c r="AD100" s="37"/>
      <c r="AE100" s="37"/>
      <c r="AT100" s="20" t="s">
        <v>914</v>
      </c>
      <c r="AU100" s="20" t="s">
        <v>88</v>
      </c>
    </row>
    <row r="101" spans="1:65" s="2" customFormat="1" ht="16.5" customHeight="1">
      <c r="A101" s="37"/>
      <c r="B101" s="38"/>
      <c r="C101" s="182" t="s">
        <v>92</v>
      </c>
      <c r="D101" s="182" t="s">
        <v>239</v>
      </c>
      <c r="E101" s="183" t="s">
        <v>2310</v>
      </c>
      <c r="F101" s="184" t="s">
        <v>2311</v>
      </c>
      <c r="G101" s="185" t="s">
        <v>290</v>
      </c>
      <c r="H101" s="186">
        <v>0</v>
      </c>
      <c r="I101" s="187"/>
      <c r="J101" s="188">
        <f>ROUND(I101*H101,2)</f>
        <v>0</v>
      </c>
      <c r="K101" s="184" t="s">
        <v>19</v>
      </c>
      <c r="L101" s="42"/>
      <c r="M101" s="189" t="s">
        <v>19</v>
      </c>
      <c r="N101" s="190" t="s">
        <v>48</v>
      </c>
      <c r="O101" s="67"/>
      <c r="P101" s="191">
        <f>O101*H101</f>
        <v>0</v>
      </c>
      <c r="Q101" s="191">
        <v>0</v>
      </c>
      <c r="R101" s="191">
        <f>Q101*H101</f>
        <v>0</v>
      </c>
      <c r="S101" s="191">
        <v>0</v>
      </c>
      <c r="T101" s="192">
        <f>S101*H101</f>
        <v>0</v>
      </c>
      <c r="U101" s="37"/>
      <c r="V101" s="37"/>
      <c r="W101" s="37"/>
      <c r="X101" s="37"/>
      <c r="Y101" s="37"/>
      <c r="Z101" s="37"/>
      <c r="AA101" s="37"/>
      <c r="AB101" s="37"/>
      <c r="AC101" s="37"/>
      <c r="AD101" s="37"/>
      <c r="AE101" s="37"/>
      <c r="AR101" s="193" t="s">
        <v>366</v>
      </c>
      <c r="AT101" s="193" t="s">
        <v>239</v>
      </c>
      <c r="AU101" s="193" t="s">
        <v>88</v>
      </c>
      <c r="AY101" s="20" t="s">
        <v>237</v>
      </c>
      <c r="BE101" s="194">
        <f>IF(N101="základní",J101,0)</f>
        <v>0</v>
      </c>
      <c r="BF101" s="194">
        <f>IF(N101="snížená",J101,0)</f>
        <v>0</v>
      </c>
      <c r="BG101" s="194">
        <f>IF(N101="zákl. přenesená",J101,0)</f>
        <v>0</v>
      </c>
      <c r="BH101" s="194">
        <f>IF(N101="sníž. přenesená",J101,0)</f>
        <v>0</v>
      </c>
      <c r="BI101" s="194">
        <f>IF(N101="nulová",J101,0)</f>
        <v>0</v>
      </c>
      <c r="BJ101" s="20" t="s">
        <v>88</v>
      </c>
      <c r="BK101" s="194">
        <f>ROUND(I101*H101,2)</f>
        <v>0</v>
      </c>
      <c r="BL101" s="20" t="s">
        <v>366</v>
      </c>
      <c r="BM101" s="193" t="s">
        <v>295</v>
      </c>
    </row>
    <row r="102" spans="1:65" s="2" customFormat="1" ht="48">
      <c r="A102" s="37"/>
      <c r="B102" s="38"/>
      <c r="C102" s="39"/>
      <c r="D102" s="202" t="s">
        <v>914</v>
      </c>
      <c r="E102" s="39"/>
      <c r="F102" s="254" t="s">
        <v>2312</v>
      </c>
      <c r="G102" s="39"/>
      <c r="H102" s="39"/>
      <c r="I102" s="197"/>
      <c r="J102" s="39"/>
      <c r="K102" s="39"/>
      <c r="L102" s="42"/>
      <c r="M102" s="198"/>
      <c r="N102" s="199"/>
      <c r="O102" s="67"/>
      <c r="P102" s="67"/>
      <c r="Q102" s="67"/>
      <c r="R102" s="67"/>
      <c r="S102" s="67"/>
      <c r="T102" s="68"/>
      <c r="U102" s="37"/>
      <c r="V102" s="37"/>
      <c r="W102" s="37"/>
      <c r="X102" s="37"/>
      <c r="Y102" s="37"/>
      <c r="Z102" s="37"/>
      <c r="AA102" s="37"/>
      <c r="AB102" s="37"/>
      <c r="AC102" s="37"/>
      <c r="AD102" s="37"/>
      <c r="AE102" s="37"/>
      <c r="AT102" s="20" t="s">
        <v>914</v>
      </c>
      <c r="AU102" s="20" t="s">
        <v>88</v>
      </c>
    </row>
    <row r="103" spans="1:65" s="2" customFormat="1" ht="16.5" customHeight="1">
      <c r="A103" s="37"/>
      <c r="B103" s="38"/>
      <c r="C103" s="182" t="s">
        <v>243</v>
      </c>
      <c r="D103" s="182" t="s">
        <v>239</v>
      </c>
      <c r="E103" s="183" t="s">
        <v>2313</v>
      </c>
      <c r="F103" s="184" t="s">
        <v>2314</v>
      </c>
      <c r="G103" s="185" t="s">
        <v>290</v>
      </c>
      <c r="H103" s="186">
        <v>1</v>
      </c>
      <c r="I103" s="187"/>
      <c r="J103" s="188">
        <f>ROUND(I103*H103,2)</f>
        <v>0</v>
      </c>
      <c r="K103" s="184" t="s">
        <v>19</v>
      </c>
      <c r="L103" s="42"/>
      <c r="M103" s="189" t="s">
        <v>19</v>
      </c>
      <c r="N103" s="190" t="s">
        <v>48</v>
      </c>
      <c r="O103" s="67"/>
      <c r="P103" s="191">
        <f>O103*H103</f>
        <v>0</v>
      </c>
      <c r="Q103" s="191">
        <v>0</v>
      </c>
      <c r="R103" s="191">
        <f>Q103*H103</f>
        <v>0</v>
      </c>
      <c r="S103" s="191">
        <v>0</v>
      </c>
      <c r="T103" s="192">
        <f>S103*H103</f>
        <v>0</v>
      </c>
      <c r="U103" s="37"/>
      <c r="V103" s="37"/>
      <c r="W103" s="37"/>
      <c r="X103" s="37"/>
      <c r="Y103" s="37"/>
      <c r="Z103" s="37"/>
      <c r="AA103" s="37"/>
      <c r="AB103" s="37"/>
      <c r="AC103" s="37"/>
      <c r="AD103" s="37"/>
      <c r="AE103" s="37"/>
      <c r="AR103" s="193" t="s">
        <v>366</v>
      </c>
      <c r="AT103" s="193" t="s">
        <v>239</v>
      </c>
      <c r="AU103" s="193" t="s">
        <v>88</v>
      </c>
      <c r="AY103" s="20" t="s">
        <v>237</v>
      </c>
      <c r="BE103" s="194">
        <f>IF(N103="základní",J103,0)</f>
        <v>0</v>
      </c>
      <c r="BF103" s="194">
        <f>IF(N103="snížená",J103,0)</f>
        <v>0</v>
      </c>
      <c r="BG103" s="194">
        <f>IF(N103="zákl. přenesená",J103,0)</f>
        <v>0</v>
      </c>
      <c r="BH103" s="194">
        <f>IF(N103="sníž. přenesená",J103,0)</f>
        <v>0</v>
      </c>
      <c r="BI103" s="194">
        <f>IF(N103="nulová",J103,0)</f>
        <v>0</v>
      </c>
      <c r="BJ103" s="20" t="s">
        <v>88</v>
      </c>
      <c r="BK103" s="194">
        <f>ROUND(I103*H103,2)</f>
        <v>0</v>
      </c>
      <c r="BL103" s="20" t="s">
        <v>366</v>
      </c>
      <c r="BM103" s="193" t="s">
        <v>299</v>
      </c>
    </row>
    <row r="104" spans="1:65" s="2" customFormat="1" ht="48">
      <c r="A104" s="37"/>
      <c r="B104" s="38"/>
      <c r="C104" s="39"/>
      <c r="D104" s="202" t="s">
        <v>914</v>
      </c>
      <c r="E104" s="39"/>
      <c r="F104" s="254" t="s">
        <v>2306</v>
      </c>
      <c r="G104" s="39"/>
      <c r="H104" s="39"/>
      <c r="I104" s="197"/>
      <c r="J104" s="39"/>
      <c r="K104" s="39"/>
      <c r="L104" s="42"/>
      <c r="M104" s="198"/>
      <c r="N104" s="199"/>
      <c r="O104" s="67"/>
      <c r="P104" s="67"/>
      <c r="Q104" s="67"/>
      <c r="R104" s="67"/>
      <c r="S104" s="67"/>
      <c r="T104" s="68"/>
      <c r="U104" s="37"/>
      <c r="V104" s="37"/>
      <c r="W104" s="37"/>
      <c r="X104" s="37"/>
      <c r="Y104" s="37"/>
      <c r="Z104" s="37"/>
      <c r="AA104" s="37"/>
      <c r="AB104" s="37"/>
      <c r="AC104" s="37"/>
      <c r="AD104" s="37"/>
      <c r="AE104" s="37"/>
      <c r="AT104" s="20" t="s">
        <v>914</v>
      </c>
      <c r="AU104" s="20" t="s">
        <v>88</v>
      </c>
    </row>
    <row r="105" spans="1:65" s="2" customFormat="1" ht="16.5" customHeight="1">
      <c r="A105" s="37"/>
      <c r="B105" s="38"/>
      <c r="C105" s="182" t="s">
        <v>287</v>
      </c>
      <c r="D105" s="182" t="s">
        <v>239</v>
      </c>
      <c r="E105" s="183" t="s">
        <v>2315</v>
      </c>
      <c r="F105" s="184" t="s">
        <v>2316</v>
      </c>
      <c r="G105" s="185" t="s">
        <v>290</v>
      </c>
      <c r="H105" s="186">
        <v>0</v>
      </c>
      <c r="I105" s="187"/>
      <c r="J105" s="188">
        <f>ROUND(I105*H105,2)</f>
        <v>0</v>
      </c>
      <c r="K105" s="184" t="s">
        <v>19</v>
      </c>
      <c r="L105" s="42"/>
      <c r="M105" s="189" t="s">
        <v>19</v>
      </c>
      <c r="N105" s="190" t="s">
        <v>48</v>
      </c>
      <c r="O105" s="67"/>
      <c r="P105" s="191">
        <f>O105*H105</f>
        <v>0</v>
      </c>
      <c r="Q105" s="191">
        <v>0</v>
      </c>
      <c r="R105" s="191">
        <f>Q105*H105</f>
        <v>0</v>
      </c>
      <c r="S105" s="191">
        <v>0</v>
      </c>
      <c r="T105" s="192">
        <f>S105*H105</f>
        <v>0</v>
      </c>
      <c r="U105" s="37"/>
      <c r="V105" s="37"/>
      <c r="W105" s="37"/>
      <c r="X105" s="37"/>
      <c r="Y105" s="37"/>
      <c r="Z105" s="37"/>
      <c r="AA105" s="37"/>
      <c r="AB105" s="37"/>
      <c r="AC105" s="37"/>
      <c r="AD105" s="37"/>
      <c r="AE105" s="37"/>
      <c r="AR105" s="193" t="s">
        <v>366</v>
      </c>
      <c r="AT105" s="193" t="s">
        <v>239</v>
      </c>
      <c r="AU105" s="193" t="s">
        <v>88</v>
      </c>
      <c r="AY105" s="20" t="s">
        <v>237</v>
      </c>
      <c r="BE105" s="194">
        <f>IF(N105="základní",J105,0)</f>
        <v>0</v>
      </c>
      <c r="BF105" s="194">
        <f>IF(N105="snížená",J105,0)</f>
        <v>0</v>
      </c>
      <c r="BG105" s="194">
        <f>IF(N105="zákl. přenesená",J105,0)</f>
        <v>0</v>
      </c>
      <c r="BH105" s="194">
        <f>IF(N105="sníž. přenesená",J105,0)</f>
        <v>0</v>
      </c>
      <c r="BI105" s="194">
        <f>IF(N105="nulová",J105,0)</f>
        <v>0</v>
      </c>
      <c r="BJ105" s="20" t="s">
        <v>88</v>
      </c>
      <c r="BK105" s="194">
        <f>ROUND(I105*H105,2)</f>
        <v>0</v>
      </c>
      <c r="BL105" s="20" t="s">
        <v>366</v>
      </c>
      <c r="BM105" s="193" t="s">
        <v>326</v>
      </c>
    </row>
    <row r="106" spans="1:65" s="2" customFormat="1" ht="48">
      <c r="A106" s="37"/>
      <c r="B106" s="38"/>
      <c r="C106" s="39"/>
      <c r="D106" s="202" t="s">
        <v>914</v>
      </c>
      <c r="E106" s="39"/>
      <c r="F106" s="254" t="s">
        <v>2317</v>
      </c>
      <c r="G106" s="39"/>
      <c r="H106" s="39"/>
      <c r="I106" s="197"/>
      <c r="J106" s="39"/>
      <c r="K106" s="39"/>
      <c r="L106" s="42"/>
      <c r="M106" s="198"/>
      <c r="N106" s="199"/>
      <c r="O106" s="67"/>
      <c r="P106" s="67"/>
      <c r="Q106" s="67"/>
      <c r="R106" s="67"/>
      <c r="S106" s="67"/>
      <c r="T106" s="68"/>
      <c r="U106" s="37"/>
      <c r="V106" s="37"/>
      <c r="W106" s="37"/>
      <c r="X106" s="37"/>
      <c r="Y106" s="37"/>
      <c r="Z106" s="37"/>
      <c r="AA106" s="37"/>
      <c r="AB106" s="37"/>
      <c r="AC106" s="37"/>
      <c r="AD106" s="37"/>
      <c r="AE106" s="37"/>
      <c r="AT106" s="20" t="s">
        <v>914</v>
      </c>
      <c r="AU106" s="20" t="s">
        <v>88</v>
      </c>
    </row>
    <row r="107" spans="1:65" s="2" customFormat="1" ht="16.5" customHeight="1">
      <c r="A107" s="37"/>
      <c r="B107" s="38"/>
      <c r="C107" s="182" t="s">
        <v>295</v>
      </c>
      <c r="D107" s="182" t="s">
        <v>239</v>
      </c>
      <c r="E107" s="183" t="s">
        <v>2318</v>
      </c>
      <c r="F107" s="184" t="s">
        <v>2319</v>
      </c>
      <c r="G107" s="185" t="s">
        <v>290</v>
      </c>
      <c r="H107" s="186">
        <v>4</v>
      </c>
      <c r="I107" s="187"/>
      <c r="J107" s="188">
        <f>ROUND(I107*H107,2)</f>
        <v>0</v>
      </c>
      <c r="K107" s="184" t="s">
        <v>19</v>
      </c>
      <c r="L107" s="42"/>
      <c r="M107" s="189" t="s">
        <v>19</v>
      </c>
      <c r="N107" s="190" t="s">
        <v>48</v>
      </c>
      <c r="O107" s="67"/>
      <c r="P107" s="191">
        <f>O107*H107</f>
        <v>0</v>
      </c>
      <c r="Q107" s="191">
        <v>0</v>
      </c>
      <c r="R107" s="191">
        <f>Q107*H107</f>
        <v>0</v>
      </c>
      <c r="S107" s="191">
        <v>0</v>
      </c>
      <c r="T107" s="192">
        <f>S107*H107</f>
        <v>0</v>
      </c>
      <c r="U107" s="37"/>
      <c r="V107" s="37"/>
      <c r="W107" s="37"/>
      <c r="X107" s="37"/>
      <c r="Y107" s="37"/>
      <c r="Z107" s="37"/>
      <c r="AA107" s="37"/>
      <c r="AB107" s="37"/>
      <c r="AC107" s="37"/>
      <c r="AD107" s="37"/>
      <c r="AE107" s="37"/>
      <c r="AR107" s="193" t="s">
        <v>366</v>
      </c>
      <c r="AT107" s="193" t="s">
        <v>239</v>
      </c>
      <c r="AU107" s="193" t="s">
        <v>88</v>
      </c>
      <c r="AY107" s="20" t="s">
        <v>237</v>
      </c>
      <c r="BE107" s="194">
        <f>IF(N107="základní",J107,0)</f>
        <v>0</v>
      </c>
      <c r="BF107" s="194">
        <f>IF(N107="snížená",J107,0)</f>
        <v>0</v>
      </c>
      <c r="BG107" s="194">
        <f>IF(N107="zákl. přenesená",J107,0)</f>
        <v>0</v>
      </c>
      <c r="BH107" s="194">
        <f>IF(N107="sníž. přenesená",J107,0)</f>
        <v>0</v>
      </c>
      <c r="BI107" s="194">
        <f>IF(N107="nulová",J107,0)</f>
        <v>0</v>
      </c>
      <c r="BJ107" s="20" t="s">
        <v>88</v>
      </c>
      <c r="BK107" s="194">
        <f>ROUND(I107*H107,2)</f>
        <v>0</v>
      </c>
      <c r="BL107" s="20" t="s">
        <v>366</v>
      </c>
      <c r="BM107" s="193" t="s">
        <v>8</v>
      </c>
    </row>
    <row r="108" spans="1:65" s="2" customFormat="1" ht="48">
      <c r="A108" s="37"/>
      <c r="B108" s="38"/>
      <c r="C108" s="39"/>
      <c r="D108" s="202" t="s">
        <v>914</v>
      </c>
      <c r="E108" s="39"/>
      <c r="F108" s="254" t="s">
        <v>2320</v>
      </c>
      <c r="G108" s="39"/>
      <c r="H108" s="39"/>
      <c r="I108" s="197"/>
      <c r="J108" s="39"/>
      <c r="K108" s="39"/>
      <c r="L108" s="42"/>
      <c r="M108" s="198"/>
      <c r="N108" s="199"/>
      <c r="O108" s="67"/>
      <c r="P108" s="67"/>
      <c r="Q108" s="67"/>
      <c r="R108" s="67"/>
      <c r="S108" s="67"/>
      <c r="T108" s="68"/>
      <c r="U108" s="37"/>
      <c r="V108" s="37"/>
      <c r="W108" s="37"/>
      <c r="X108" s="37"/>
      <c r="Y108" s="37"/>
      <c r="Z108" s="37"/>
      <c r="AA108" s="37"/>
      <c r="AB108" s="37"/>
      <c r="AC108" s="37"/>
      <c r="AD108" s="37"/>
      <c r="AE108" s="37"/>
      <c r="AT108" s="20" t="s">
        <v>914</v>
      </c>
      <c r="AU108" s="20" t="s">
        <v>88</v>
      </c>
    </row>
    <row r="109" spans="1:65" s="2" customFormat="1" ht="16.5" customHeight="1">
      <c r="A109" s="37"/>
      <c r="B109" s="38"/>
      <c r="C109" s="182" t="s">
        <v>301</v>
      </c>
      <c r="D109" s="182" t="s">
        <v>239</v>
      </c>
      <c r="E109" s="183" t="s">
        <v>2321</v>
      </c>
      <c r="F109" s="184" t="s">
        <v>2322</v>
      </c>
      <c r="G109" s="185" t="s">
        <v>290</v>
      </c>
      <c r="H109" s="186">
        <v>4</v>
      </c>
      <c r="I109" s="187"/>
      <c r="J109" s="188">
        <f>ROUND(I109*H109,2)</f>
        <v>0</v>
      </c>
      <c r="K109" s="184" t="s">
        <v>19</v>
      </c>
      <c r="L109" s="42"/>
      <c r="M109" s="189" t="s">
        <v>19</v>
      </c>
      <c r="N109" s="190" t="s">
        <v>48</v>
      </c>
      <c r="O109" s="67"/>
      <c r="P109" s="191">
        <f>O109*H109</f>
        <v>0</v>
      </c>
      <c r="Q109" s="191">
        <v>0</v>
      </c>
      <c r="R109" s="191">
        <f>Q109*H109</f>
        <v>0</v>
      </c>
      <c r="S109" s="191">
        <v>0</v>
      </c>
      <c r="T109" s="192">
        <f>S109*H109</f>
        <v>0</v>
      </c>
      <c r="U109" s="37"/>
      <c r="V109" s="37"/>
      <c r="W109" s="37"/>
      <c r="X109" s="37"/>
      <c r="Y109" s="37"/>
      <c r="Z109" s="37"/>
      <c r="AA109" s="37"/>
      <c r="AB109" s="37"/>
      <c r="AC109" s="37"/>
      <c r="AD109" s="37"/>
      <c r="AE109" s="37"/>
      <c r="AR109" s="193" t="s">
        <v>366</v>
      </c>
      <c r="AT109" s="193" t="s">
        <v>239</v>
      </c>
      <c r="AU109" s="193" t="s">
        <v>88</v>
      </c>
      <c r="AY109" s="20" t="s">
        <v>237</v>
      </c>
      <c r="BE109" s="194">
        <f>IF(N109="základní",J109,0)</f>
        <v>0</v>
      </c>
      <c r="BF109" s="194">
        <f>IF(N109="snížená",J109,0)</f>
        <v>0</v>
      </c>
      <c r="BG109" s="194">
        <f>IF(N109="zákl. přenesená",J109,0)</f>
        <v>0</v>
      </c>
      <c r="BH109" s="194">
        <f>IF(N109="sníž. přenesená",J109,0)</f>
        <v>0</v>
      </c>
      <c r="BI109" s="194">
        <f>IF(N109="nulová",J109,0)</f>
        <v>0</v>
      </c>
      <c r="BJ109" s="20" t="s">
        <v>88</v>
      </c>
      <c r="BK109" s="194">
        <f>ROUND(I109*H109,2)</f>
        <v>0</v>
      </c>
      <c r="BL109" s="20" t="s">
        <v>366</v>
      </c>
      <c r="BM109" s="193" t="s">
        <v>354</v>
      </c>
    </row>
    <row r="110" spans="1:65" s="2" customFormat="1" ht="19.2">
      <c r="A110" s="37"/>
      <c r="B110" s="38"/>
      <c r="C110" s="39"/>
      <c r="D110" s="202" t="s">
        <v>914</v>
      </c>
      <c r="E110" s="39"/>
      <c r="F110" s="254" t="s">
        <v>2323</v>
      </c>
      <c r="G110" s="39"/>
      <c r="H110" s="39"/>
      <c r="I110" s="197"/>
      <c r="J110" s="39"/>
      <c r="K110" s="39"/>
      <c r="L110" s="42"/>
      <c r="M110" s="198"/>
      <c r="N110" s="199"/>
      <c r="O110" s="67"/>
      <c r="P110" s="67"/>
      <c r="Q110" s="67"/>
      <c r="R110" s="67"/>
      <c r="S110" s="67"/>
      <c r="T110" s="68"/>
      <c r="U110" s="37"/>
      <c r="V110" s="37"/>
      <c r="W110" s="37"/>
      <c r="X110" s="37"/>
      <c r="Y110" s="37"/>
      <c r="Z110" s="37"/>
      <c r="AA110" s="37"/>
      <c r="AB110" s="37"/>
      <c r="AC110" s="37"/>
      <c r="AD110" s="37"/>
      <c r="AE110" s="37"/>
      <c r="AT110" s="20" t="s">
        <v>914</v>
      </c>
      <c r="AU110" s="20" t="s">
        <v>88</v>
      </c>
    </row>
    <row r="111" spans="1:65" s="2" customFormat="1" ht="16.5" customHeight="1">
      <c r="A111" s="37"/>
      <c r="B111" s="38"/>
      <c r="C111" s="182" t="s">
        <v>299</v>
      </c>
      <c r="D111" s="182" t="s">
        <v>239</v>
      </c>
      <c r="E111" s="183" t="s">
        <v>2324</v>
      </c>
      <c r="F111" s="184" t="s">
        <v>2325</v>
      </c>
      <c r="G111" s="185" t="s">
        <v>290</v>
      </c>
      <c r="H111" s="186">
        <v>0</v>
      </c>
      <c r="I111" s="187"/>
      <c r="J111" s="188">
        <f>ROUND(I111*H111,2)</f>
        <v>0</v>
      </c>
      <c r="K111" s="184" t="s">
        <v>19</v>
      </c>
      <c r="L111" s="42"/>
      <c r="M111" s="189" t="s">
        <v>19</v>
      </c>
      <c r="N111" s="190" t="s">
        <v>48</v>
      </c>
      <c r="O111" s="67"/>
      <c r="P111" s="191">
        <f>O111*H111</f>
        <v>0</v>
      </c>
      <c r="Q111" s="191">
        <v>0</v>
      </c>
      <c r="R111" s="191">
        <f>Q111*H111</f>
        <v>0</v>
      </c>
      <c r="S111" s="191">
        <v>0</v>
      </c>
      <c r="T111" s="192">
        <f>S111*H111</f>
        <v>0</v>
      </c>
      <c r="U111" s="37"/>
      <c r="V111" s="37"/>
      <c r="W111" s="37"/>
      <c r="X111" s="37"/>
      <c r="Y111" s="37"/>
      <c r="Z111" s="37"/>
      <c r="AA111" s="37"/>
      <c r="AB111" s="37"/>
      <c r="AC111" s="37"/>
      <c r="AD111" s="37"/>
      <c r="AE111" s="37"/>
      <c r="AR111" s="193" t="s">
        <v>366</v>
      </c>
      <c r="AT111" s="193" t="s">
        <v>239</v>
      </c>
      <c r="AU111" s="193" t="s">
        <v>88</v>
      </c>
      <c r="AY111" s="20" t="s">
        <v>237</v>
      </c>
      <c r="BE111" s="194">
        <f>IF(N111="základní",J111,0)</f>
        <v>0</v>
      </c>
      <c r="BF111" s="194">
        <f>IF(N111="snížená",J111,0)</f>
        <v>0</v>
      </c>
      <c r="BG111" s="194">
        <f>IF(N111="zákl. přenesená",J111,0)</f>
        <v>0</v>
      </c>
      <c r="BH111" s="194">
        <f>IF(N111="sníž. přenesená",J111,0)</f>
        <v>0</v>
      </c>
      <c r="BI111" s="194">
        <f>IF(N111="nulová",J111,0)</f>
        <v>0</v>
      </c>
      <c r="BJ111" s="20" t="s">
        <v>88</v>
      </c>
      <c r="BK111" s="194">
        <f>ROUND(I111*H111,2)</f>
        <v>0</v>
      </c>
      <c r="BL111" s="20" t="s">
        <v>366</v>
      </c>
      <c r="BM111" s="193" t="s">
        <v>366</v>
      </c>
    </row>
    <row r="112" spans="1:65" s="2" customFormat="1" ht="16.5" customHeight="1">
      <c r="A112" s="37"/>
      <c r="B112" s="38"/>
      <c r="C112" s="182" t="s">
        <v>319</v>
      </c>
      <c r="D112" s="182" t="s">
        <v>239</v>
      </c>
      <c r="E112" s="183" t="s">
        <v>2326</v>
      </c>
      <c r="F112" s="184" t="s">
        <v>2327</v>
      </c>
      <c r="G112" s="185" t="s">
        <v>290</v>
      </c>
      <c r="H112" s="186">
        <v>0</v>
      </c>
      <c r="I112" s="187"/>
      <c r="J112" s="188">
        <f>ROUND(I112*H112,2)</f>
        <v>0</v>
      </c>
      <c r="K112" s="184" t="s">
        <v>19</v>
      </c>
      <c r="L112" s="42"/>
      <c r="M112" s="189" t="s">
        <v>19</v>
      </c>
      <c r="N112" s="190" t="s">
        <v>48</v>
      </c>
      <c r="O112" s="67"/>
      <c r="P112" s="191">
        <f>O112*H112</f>
        <v>0</v>
      </c>
      <c r="Q112" s="191">
        <v>0</v>
      </c>
      <c r="R112" s="191">
        <f>Q112*H112</f>
        <v>0</v>
      </c>
      <c r="S112" s="191">
        <v>0</v>
      </c>
      <c r="T112" s="192">
        <f>S112*H112</f>
        <v>0</v>
      </c>
      <c r="U112" s="37"/>
      <c r="V112" s="37"/>
      <c r="W112" s="37"/>
      <c r="X112" s="37"/>
      <c r="Y112" s="37"/>
      <c r="Z112" s="37"/>
      <c r="AA112" s="37"/>
      <c r="AB112" s="37"/>
      <c r="AC112" s="37"/>
      <c r="AD112" s="37"/>
      <c r="AE112" s="37"/>
      <c r="AR112" s="193" t="s">
        <v>366</v>
      </c>
      <c r="AT112" s="193" t="s">
        <v>239</v>
      </c>
      <c r="AU112" s="193" t="s">
        <v>88</v>
      </c>
      <c r="AY112" s="20" t="s">
        <v>237</v>
      </c>
      <c r="BE112" s="194">
        <f>IF(N112="základní",J112,0)</f>
        <v>0</v>
      </c>
      <c r="BF112" s="194">
        <f>IF(N112="snížená",J112,0)</f>
        <v>0</v>
      </c>
      <c r="BG112" s="194">
        <f>IF(N112="zákl. přenesená",J112,0)</f>
        <v>0</v>
      </c>
      <c r="BH112" s="194">
        <f>IF(N112="sníž. přenesená",J112,0)</f>
        <v>0</v>
      </c>
      <c r="BI112" s="194">
        <f>IF(N112="nulová",J112,0)</f>
        <v>0</v>
      </c>
      <c r="BJ112" s="20" t="s">
        <v>88</v>
      </c>
      <c r="BK112" s="194">
        <f>ROUND(I112*H112,2)</f>
        <v>0</v>
      </c>
      <c r="BL112" s="20" t="s">
        <v>366</v>
      </c>
      <c r="BM112" s="193" t="s">
        <v>389</v>
      </c>
    </row>
    <row r="113" spans="1:65" s="2" customFormat="1" ht="16.5" customHeight="1">
      <c r="A113" s="37"/>
      <c r="B113" s="38"/>
      <c r="C113" s="182" t="s">
        <v>326</v>
      </c>
      <c r="D113" s="182" t="s">
        <v>239</v>
      </c>
      <c r="E113" s="183" t="s">
        <v>2328</v>
      </c>
      <c r="F113" s="184" t="s">
        <v>2329</v>
      </c>
      <c r="G113" s="185" t="s">
        <v>290</v>
      </c>
      <c r="H113" s="186">
        <v>8</v>
      </c>
      <c r="I113" s="187"/>
      <c r="J113" s="188">
        <f>ROUND(I113*H113,2)</f>
        <v>0</v>
      </c>
      <c r="K113" s="184" t="s">
        <v>19</v>
      </c>
      <c r="L113" s="42"/>
      <c r="M113" s="189" t="s">
        <v>19</v>
      </c>
      <c r="N113" s="190" t="s">
        <v>48</v>
      </c>
      <c r="O113" s="67"/>
      <c r="P113" s="191">
        <f>O113*H113</f>
        <v>0</v>
      </c>
      <c r="Q113" s="191">
        <v>0</v>
      </c>
      <c r="R113" s="191">
        <f>Q113*H113</f>
        <v>0</v>
      </c>
      <c r="S113" s="191">
        <v>0</v>
      </c>
      <c r="T113" s="192">
        <f>S113*H113</f>
        <v>0</v>
      </c>
      <c r="U113" s="37"/>
      <c r="V113" s="37"/>
      <c r="W113" s="37"/>
      <c r="X113" s="37"/>
      <c r="Y113" s="37"/>
      <c r="Z113" s="37"/>
      <c r="AA113" s="37"/>
      <c r="AB113" s="37"/>
      <c r="AC113" s="37"/>
      <c r="AD113" s="37"/>
      <c r="AE113" s="37"/>
      <c r="AR113" s="193" t="s">
        <v>366</v>
      </c>
      <c r="AT113" s="193" t="s">
        <v>239</v>
      </c>
      <c r="AU113" s="193" t="s">
        <v>88</v>
      </c>
      <c r="AY113" s="20" t="s">
        <v>237</v>
      </c>
      <c r="BE113" s="194">
        <f>IF(N113="základní",J113,0)</f>
        <v>0</v>
      </c>
      <c r="BF113" s="194">
        <f>IF(N113="snížená",J113,0)</f>
        <v>0</v>
      </c>
      <c r="BG113" s="194">
        <f>IF(N113="zákl. přenesená",J113,0)</f>
        <v>0</v>
      </c>
      <c r="BH113" s="194">
        <f>IF(N113="sníž. přenesená",J113,0)</f>
        <v>0</v>
      </c>
      <c r="BI113" s="194">
        <f>IF(N113="nulová",J113,0)</f>
        <v>0</v>
      </c>
      <c r="BJ113" s="20" t="s">
        <v>88</v>
      </c>
      <c r="BK113" s="194">
        <f>ROUND(I113*H113,2)</f>
        <v>0</v>
      </c>
      <c r="BL113" s="20" t="s">
        <v>366</v>
      </c>
      <c r="BM113" s="193" t="s">
        <v>400</v>
      </c>
    </row>
    <row r="114" spans="1:65" s="2" customFormat="1" ht="16.5" customHeight="1">
      <c r="A114" s="37"/>
      <c r="B114" s="38"/>
      <c r="C114" s="182" t="s">
        <v>330</v>
      </c>
      <c r="D114" s="182" t="s">
        <v>239</v>
      </c>
      <c r="E114" s="183" t="s">
        <v>2330</v>
      </c>
      <c r="F114" s="184" t="s">
        <v>2331</v>
      </c>
      <c r="G114" s="185" t="s">
        <v>290</v>
      </c>
      <c r="H114" s="186">
        <v>11</v>
      </c>
      <c r="I114" s="187"/>
      <c r="J114" s="188">
        <f>ROUND(I114*H114,2)</f>
        <v>0</v>
      </c>
      <c r="K114" s="184" t="s">
        <v>19</v>
      </c>
      <c r="L114" s="42"/>
      <c r="M114" s="189" t="s">
        <v>19</v>
      </c>
      <c r="N114" s="190" t="s">
        <v>48</v>
      </c>
      <c r="O114" s="67"/>
      <c r="P114" s="191">
        <f>O114*H114</f>
        <v>0</v>
      </c>
      <c r="Q114" s="191">
        <v>0</v>
      </c>
      <c r="R114" s="191">
        <f>Q114*H114</f>
        <v>0</v>
      </c>
      <c r="S114" s="191">
        <v>0</v>
      </c>
      <c r="T114" s="192">
        <f>S114*H114</f>
        <v>0</v>
      </c>
      <c r="U114" s="37"/>
      <c r="V114" s="37"/>
      <c r="W114" s="37"/>
      <c r="X114" s="37"/>
      <c r="Y114" s="37"/>
      <c r="Z114" s="37"/>
      <c r="AA114" s="37"/>
      <c r="AB114" s="37"/>
      <c r="AC114" s="37"/>
      <c r="AD114" s="37"/>
      <c r="AE114" s="37"/>
      <c r="AR114" s="193" t="s">
        <v>366</v>
      </c>
      <c r="AT114" s="193" t="s">
        <v>239</v>
      </c>
      <c r="AU114" s="193" t="s">
        <v>88</v>
      </c>
      <c r="AY114" s="20" t="s">
        <v>237</v>
      </c>
      <c r="BE114" s="194">
        <f>IF(N114="základní",J114,0)</f>
        <v>0</v>
      </c>
      <c r="BF114" s="194">
        <f>IF(N114="snížená",J114,0)</f>
        <v>0</v>
      </c>
      <c r="BG114" s="194">
        <f>IF(N114="zákl. přenesená",J114,0)</f>
        <v>0</v>
      </c>
      <c r="BH114" s="194">
        <f>IF(N114="sníž. přenesená",J114,0)</f>
        <v>0</v>
      </c>
      <c r="BI114" s="194">
        <f>IF(N114="nulová",J114,0)</f>
        <v>0</v>
      </c>
      <c r="BJ114" s="20" t="s">
        <v>88</v>
      </c>
      <c r="BK114" s="194">
        <f>ROUND(I114*H114,2)</f>
        <v>0</v>
      </c>
      <c r="BL114" s="20" t="s">
        <v>366</v>
      </c>
      <c r="BM114" s="193" t="s">
        <v>427</v>
      </c>
    </row>
    <row r="115" spans="1:65" s="2" customFormat="1" ht="24.15" customHeight="1">
      <c r="A115" s="37"/>
      <c r="B115" s="38"/>
      <c r="C115" s="182" t="s">
        <v>8</v>
      </c>
      <c r="D115" s="182" t="s">
        <v>239</v>
      </c>
      <c r="E115" s="183" t="s">
        <v>2332</v>
      </c>
      <c r="F115" s="184" t="s">
        <v>2333</v>
      </c>
      <c r="G115" s="185" t="s">
        <v>290</v>
      </c>
      <c r="H115" s="186">
        <v>0</v>
      </c>
      <c r="I115" s="187"/>
      <c r="J115" s="188">
        <f>ROUND(I115*H115,2)</f>
        <v>0</v>
      </c>
      <c r="K115" s="184" t="s">
        <v>19</v>
      </c>
      <c r="L115" s="42"/>
      <c r="M115" s="189" t="s">
        <v>19</v>
      </c>
      <c r="N115" s="190" t="s">
        <v>48</v>
      </c>
      <c r="O115" s="67"/>
      <c r="P115" s="191">
        <f>O115*H115</f>
        <v>0</v>
      </c>
      <c r="Q115" s="191">
        <v>0</v>
      </c>
      <c r="R115" s="191">
        <f>Q115*H115</f>
        <v>0</v>
      </c>
      <c r="S115" s="191">
        <v>0</v>
      </c>
      <c r="T115" s="192">
        <f>S115*H115</f>
        <v>0</v>
      </c>
      <c r="U115" s="37"/>
      <c r="V115" s="37"/>
      <c r="W115" s="37"/>
      <c r="X115" s="37"/>
      <c r="Y115" s="37"/>
      <c r="Z115" s="37"/>
      <c r="AA115" s="37"/>
      <c r="AB115" s="37"/>
      <c r="AC115" s="37"/>
      <c r="AD115" s="37"/>
      <c r="AE115" s="37"/>
      <c r="AR115" s="193" t="s">
        <v>366</v>
      </c>
      <c r="AT115" s="193" t="s">
        <v>239</v>
      </c>
      <c r="AU115" s="193" t="s">
        <v>88</v>
      </c>
      <c r="AY115" s="20" t="s">
        <v>237</v>
      </c>
      <c r="BE115" s="194">
        <f>IF(N115="základní",J115,0)</f>
        <v>0</v>
      </c>
      <c r="BF115" s="194">
        <f>IF(N115="snížená",J115,0)</f>
        <v>0</v>
      </c>
      <c r="BG115" s="194">
        <f>IF(N115="zákl. přenesená",J115,0)</f>
        <v>0</v>
      </c>
      <c r="BH115" s="194">
        <f>IF(N115="sníž. přenesená",J115,0)</f>
        <v>0</v>
      </c>
      <c r="BI115" s="194">
        <f>IF(N115="nulová",J115,0)</f>
        <v>0</v>
      </c>
      <c r="BJ115" s="20" t="s">
        <v>88</v>
      </c>
      <c r="BK115" s="194">
        <f>ROUND(I115*H115,2)</f>
        <v>0</v>
      </c>
      <c r="BL115" s="20" t="s">
        <v>366</v>
      </c>
      <c r="BM115" s="193" t="s">
        <v>440</v>
      </c>
    </row>
    <row r="116" spans="1:65" s="2" customFormat="1" ht="19.2">
      <c r="A116" s="37"/>
      <c r="B116" s="38"/>
      <c r="C116" s="39"/>
      <c r="D116" s="202" t="s">
        <v>914</v>
      </c>
      <c r="E116" s="39"/>
      <c r="F116" s="254" t="s">
        <v>2334</v>
      </c>
      <c r="G116" s="39"/>
      <c r="H116" s="39"/>
      <c r="I116" s="197"/>
      <c r="J116" s="39"/>
      <c r="K116" s="39"/>
      <c r="L116" s="42"/>
      <c r="M116" s="198"/>
      <c r="N116" s="199"/>
      <c r="O116" s="67"/>
      <c r="P116" s="67"/>
      <c r="Q116" s="67"/>
      <c r="R116" s="67"/>
      <c r="S116" s="67"/>
      <c r="T116" s="68"/>
      <c r="U116" s="37"/>
      <c r="V116" s="37"/>
      <c r="W116" s="37"/>
      <c r="X116" s="37"/>
      <c r="Y116" s="37"/>
      <c r="Z116" s="37"/>
      <c r="AA116" s="37"/>
      <c r="AB116" s="37"/>
      <c r="AC116" s="37"/>
      <c r="AD116" s="37"/>
      <c r="AE116" s="37"/>
      <c r="AT116" s="20" t="s">
        <v>914</v>
      </c>
      <c r="AU116" s="20" t="s">
        <v>88</v>
      </c>
    </row>
    <row r="117" spans="1:65" s="2" customFormat="1" ht="16.5" customHeight="1">
      <c r="A117" s="37"/>
      <c r="B117" s="38"/>
      <c r="C117" s="182" t="s">
        <v>348</v>
      </c>
      <c r="D117" s="182" t="s">
        <v>239</v>
      </c>
      <c r="E117" s="183" t="s">
        <v>2335</v>
      </c>
      <c r="F117" s="184" t="s">
        <v>2336</v>
      </c>
      <c r="G117" s="185" t="s">
        <v>290</v>
      </c>
      <c r="H117" s="186">
        <v>0</v>
      </c>
      <c r="I117" s="187"/>
      <c r="J117" s="188">
        <f>ROUND(I117*H117,2)</f>
        <v>0</v>
      </c>
      <c r="K117" s="184" t="s">
        <v>19</v>
      </c>
      <c r="L117" s="42"/>
      <c r="M117" s="189" t="s">
        <v>19</v>
      </c>
      <c r="N117" s="190" t="s">
        <v>48</v>
      </c>
      <c r="O117" s="67"/>
      <c r="P117" s="191">
        <f>O117*H117</f>
        <v>0</v>
      </c>
      <c r="Q117" s="191">
        <v>0</v>
      </c>
      <c r="R117" s="191">
        <f>Q117*H117</f>
        <v>0</v>
      </c>
      <c r="S117" s="191">
        <v>0</v>
      </c>
      <c r="T117" s="192">
        <f>S117*H117</f>
        <v>0</v>
      </c>
      <c r="U117" s="37"/>
      <c r="V117" s="37"/>
      <c r="W117" s="37"/>
      <c r="X117" s="37"/>
      <c r="Y117" s="37"/>
      <c r="Z117" s="37"/>
      <c r="AA117" s="37"/>
      <c r="AB117" s="37"/>
      <c r="AC117" s="37"/>
      <c r="AD117" s="37"/>
      <c r="AE117" s="37"/>
      <c r="AR117" s="193" t="s">
        <v>366</v>
      </c>
      <c r="AT117" s="193" t="s">
        <v>239</v>
      </c>
      <c r="AU117" s="193" t="s">
        <v>88</v>
      </c>
      <c r="AY117" s="20" t="s">
        <v>237</v>
      </c>
      <c r="BE117" s="194">
        <f>IF(N117="základní",J117,0)</f>
        <v>0</v>
      </c>
      <c r="BF117" s="194">
        <f>IF(N117="snížená",J117,0)</f>
        <v>0</v>
      </c>
      <c r="BG117" s="194">
        <f>IF(N117="zákl. přenesená",J117,0)</f>
        <v>0</v>
      </c>
      <c r="BH117" s="194">
        <f>IF(N117="sníž. přenesená",J117,0)</f>
        <v>0</v>
      </c>
      <c r="BI117" s="194">
        <f>IF(N117="nulová",J117,0)</f>
        <v>0</v>
      </c>
      <c r="BJ117" s="20" t="s">
        <v>88</v>
      </c>
      <c r="BK117" s="194">
        <f>ROUND(I117*H117,2)</f>
        <v>0</v>
      </c>
      <c r="BL117" s="20" t="s">
        <v>366</v>
      </c>
      <c r="BM117" s="193" t="s">
        <v>452</v>
      </c>
    </row>
    <row r="118" spans="1:65" s="2" customFormat="1" ht="16.5" customHeight="1">
      <c r="A118" s="37"/>
      <c r="B118" s="38"/>
      <c r="C118" s="182" t="s">
        <v>354</v>
      </c>
      <c r="D118" s="182" t="s">
        <v>239</v>
      </c>
      <c r="E118" s="183" t="s">
        <v>2337</v>
      </c>
      <c r="F118" s="184" t="s">
        <v>2338</v>
      </c>
      <c r="G118" s="185" t="s">
        <v>290</v>
      </c>
      <c r="H118" s="186">
        <v>1</v>
      </c>
      <c r="I118" s="187"/>
      <c r="J118" s="188">
        <f>ROUND(I118*H118,2)</f>
        <v>0</v>
      </c>
      <c r="K118" s="184" t="s">
        <v>19</v>
      </c>
      <c r="L118" s="42"/>
      <c r="M118" s="189" t="s">
        <v>19</v>
      </c>
      <c r="N118" s="190" t="s">
        <v>48</v>
      </c>
      <c r="O118" s="67"/>
      <c r="P118" s="191">
        <f>O118*H118</f>
        <v>0</v>
      </c>
      <c r="Q118" s="191">
        <v>0</v>
      </c>
      <c r="R118" s="191">
        <f>Q118*H118</f>
        <v>0</v>
      </c>
      <c r="S118" s="191">
        <v>0</v>
      </c>
      <c r="T118" s="192">
        <f>S118*H118</f>
        <v>0</v>
      </c>
      <c r="U118" s="37"/>
      <c r="V118" s="37"/>
      <c r="W118" s="37"/>
      <c r="X118" s="37"/>
      <c r="Y118" s="37"/>
      <c r="Z118" s="37"/>
      <c r="AA118" s="37"/>
      <c r="AB118" s="37"/>
      <c r="AC118" s="37"/>
      <c r="AD118" s="37"/>
      <c r="AE118" s="37"/>
      <c r="AR118" s="193" t="s">
        <v>366</v>
      </c>
      <c r="AT118" s="193" t="s">
        <v>239</v>
      </c>
      <c r="AU118" s="193" t="s">
        <v>88</v>
      </c>
      <c r="AY118" s="20" t="s">
        <v>237</v>
      </c>
      <c r="BE118" s="194">
        <f>IF(N118="základní",J118,0)</f>
        <v>0</v>
      </c>
      <c r="BF118" s="194">
        <f>IF(N118="snížená",J118,0)</f>
        <v>0</v>
      </c>
      <c r="BG118" s="194">
        <f>IF(N118="zákl. přenesená",J118,0)</f>
        <v>0</v>
      </c>
      <c r="BH118" s="194">
        <f>IF(N118="sníž. přenesená",J118,0)</f>
        <v>0</v>
      </c>
      <c r="BI118" s="194">
        <f>IF(N118="nulová",J118,0)</f>
        <v>0</v>
      </c>
      <c r="BJ118" s="20" t="s">
        <v>88</v>
      </c>
      <c r="BK118" s="194">
        <f>ROUND(I118*H118,2)</f>
        <v>0</v>
      </c>
      <c r="BL118" s="20" t="s">
        <v>366</v>
      </c>
      <c r="BM118" s="193" t="s">
        <v>476</v>
      </c>
    </row>
    <row r="119" spans="1:65" s="2" customFormat="1" ht="16.5" customHeight="1">
      <c r="A119" s="37"/>
      <c r="B119" s="38"/>
      <c r="C119" s="182" t="s">
        <v>361</v>
      </c>
      <c r="D119" s="182" t="s">
        <v>239</v>
      </c>
      <c r="E119" s="183" t="s">
        <v>2339</v>
      </c>
      <c r="F119" s="184" t="s">
        <v>2340</v>
      </c>
      <c r="G119" s="185" t="s">
        <v>290</v>
      </c>
      <c r="H119" s="186">
        <v>1</v>
      </c>
      <c r="I119" s="187"/>
      <c r="J119" s="188">
        <f>ROUND(I119*H119,2)</f>
        <v>0</v>
      </c>
      <c r="K119" s="184" t="s">
        <v>19</v>
      </c>
      <c r="L119" s="42"/>
      <c r="M119" s="189" t="s">
        <v>19</v>
      </c>
      <c r="N119" s="190" t="s">
        <v>48</v>
      </c>
      <c r="O119" s="67"/>
      <c r="P119" s="191">
        <f>O119*H119</f>
        <v>0</v>
      </c>
      <c r="Q119" s="191">
        <v>0</v>
      </c>
      <c r="R119" s="191">
        <f>Q119*H119</f>
        <v>0</v>
      </c>
      <c r="S119" s="191">
        <v>0</v>
      </c>
      <c r="T119" s="192">
        <f>S119*H119</f>
        <v>0</v>
      </c>
      <c r="U119" s="37"/>
      <c r="V119" s="37"/>
      <c r="W119" s="37"/>
      <c r="X119" s="37"/>
      <c r="Y119" s="37"/>
      <c r="Z119" s="37"/>
      <c r="AA119" s="37"/>
      <c r="AB119" s="37"/>
      <c r="AC119" s="37"/>
      <c r="AD119" s="37"/>
      <c r="AE119" s="37"/>
      <c r="AR119" s="193" t="s">
        <v>366</v>
      </c>
      <c r="AT119" s="193" t="s">
        <v>239</v>
      </c>
      <c r="AU119" s="193" t="s">
        <v>88</v>
      </c>
      <c r="AY119" s="20" t="s">
        <v>237</v>
      </c>
      <c r="BE119" s="194">
        <f>IF(N119="základní",J119,0)</f>
        <v>0</v>
      </c>
      <c r="BF119" s="194">
        <f>IF(N119="snížená",J119,0)</f>
        <v>0</v>
      </c>
      <c r="BG119" s="194">
        <f>IF(N119="zákl. přenesená",J119,0)</f>
        <v>0</v>
      </c>
      <c r="BH119" s="194">
        <f>IF(N119="sníž. přenesená",J119,0)</f>
        <v>0</v>
      </c>
      <c r="BI119" s="194">
        <f>IF(N119="nulová",J119,0)</f>
        <v>0</v>
      </c>
      <c r="BJ119" s="20" t="s">
        <v>88</v>
      </c>
      <c r="BK119" s="194">
        <f>ROUND(I119*H119,2)</f>
        <v>0</v>
      </c>
      <c r="BL119" s="20" t="s">
        <v>366</v>
      </c>
      <c r="BM119" s="193" t="s">
        <v>508</v>
      </c>
    </row>
    <row r="120" spans="1:65" s="2" customFormat="1" ht="16.5" customHeight="1">
      <c r="A120" s="37"/>
      <c r="B120" s="38"/>
      <c r="C120" s="182" t="s">
        <v>366</v>
      </c>
      <c r="D120" s="182" t="s">
        <v>239</v>
      </c>
      <c r="E120" s="183" t="s">
        <v>2341</v>
      </c>
      <c r="F120" s="184" t="s">
        <v>2342</v>
      </c>
      <c r="G120" s="185" t="s">
        <v>290</v>
      </c>
      <c r="H120" s="186">
        <v>1</v>
      </c>
      <c r="I120" s="187"/>
      <c r="J120" s="188">
        <f>ROUND(I120*H120,2)</f>
        <v>0</v>
      </c>
      <c r="K120" s="184" t="s">
        <v>19</v>
      </c>
      <c r="L120" s="42"/>
      <c r="M120" s="189" t="s">
        <v>19</v>
      </c>
      <c r="N120" s="190" t="s">
        <v>48</v>
      </c>
      <c r="O120" s="67"/>
      <c r="P120" s="191">
        <f>O120*H120</f>
        <v>0</v>
      </c>
      <c r="Q120" s="191">
        <v>0</v>
      </c>
      <c r="R120" s="191">
        <f>Q120*H120</f>
        <v>0</v>
      </c>
      <c r="S120" s="191">
        <v>0</v>
      </c>
      <c r="T120" s="192">
        <f>S120*H120</f>
        <v>0</v>
      </c>
      <c r="U120" s="37"/>
      <c r="V120" s="37"/>
      <c r="W120" s="37"/>
      <c r="X120" s="37"/>
      <c r="Y120" s="37"/>
      <c r="Z120" s="37"/>
      <c r="AA120" s="37"/>
      <c r="AB120" s="37"/>
      <c r="AC120" s="37"/>
      <c r="AD120" s="37"/>
      <c r="AE120" s="37"/>
      <c r="AR120" s="193" t="s">
        <v>366</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366</v>
      </c>
      <c r="BM120" s="193" t="s">
        <v>523</v>
      </c>
    </row>
    <row r="121" spans="1:65" s="2" customFormat="1" ht="67.2">
      <c r="A121" s="37"/>
      <c r="B121" s="38"/>
      <c r="C121" s="39"/>
      <c r="D121" s="202" t="s">
        <v>914</v>
      </c>
      <c r="E121" s="39"/>
      <c r="F121" s="254" t="s">
        <v>2343</v>
      </c>
      <c r="G121" s="39"/>
      <c r="H121" s="39"/>
      <c r="I121" s="197"/>
      <c r="J121" s="39"/>
      <c r="K121" s="39"/>
      <c r="L121" s="42"/>
      <c r="M121" s="198"/>
      <c r="N121" s="199"/>
      <c r="O121" s="67"/>
      <c r="P121" s="67"/>
      <c r="Q121" s="67"/>
      <c r="R121" s="67"/>
      <c r="S121" s="67"/>
      <c r="T121" s="68"/>
      <c r="U121" s="37"/>
      <c r="V121" s="37"/>
      <c r="W121" s="37"/>
      <c r="X121" s="37"/>
      <c r="Y121" s="37"/>
      <c r="Z121" s="37"/>
      <c r="AA121" s="37"/>
      <c r="AB121" s="37"/>
      <c r="AC121" s="37"/>
      <c r="AD121" s="37"/>
      <c r="AE121" s="37"/>
      <c r="AT121" s="20" t="s">
        <v>914</v>
      </c>
      <c r="AU121" s="20" t="s">
        <v>88</v>
      </c>
    </row>
    <row r="122" spans="1:65" s="2" customFormat="1" ht="21.75" customHeight="1">
      <c r="A122" s="37"/>
      <c r="B122" s="38"/>
      <c r="C122" s="182" t="s">
        <v>371</v>
      </c>
      <c r="D122" s="182" t="s">
        <v>239</v>
      </c>
      <c r="E122" s="183" t="s">
        <v>2344</v>
      </c>
      <c r="F122" s="184" t="s">
        <v>2345</v>
      </c>
      <c r="G122" s="185" t="s">
        <v>290</v>
      </c>
      <c r="H122" s="186">
        <v>1</v>
      </c>
      <c r="I122" s="187"/>
      <c r="J122" s="188">
        <f>ROUND(I122*H122,2)</f>
        <v>0</v>
      </c>
      <c r="K122" s="184" t="s">
        <v>19</v>
      </c>
      <c r="L122" s="42"/>
      <c r="M122" s="189" t="s">
        <v>19</v>
      </c>
      <c r="N122" s="190" t="s">
        <v>48</v>
      </c>
      <c r="O122" s="67"/>
      <c r="P122" s="191">
        <f>O122*H122</f>
        <v>0</v>
      </c>
      <c r="Q122" s="191">
        <v>0</v>
      </c>
      <c r="R122" s="191">
        <f>Q122*H122</f>
        <v>0</v>
      </c>
      <c r="S122" s="191">
        <v>0</v>
      </c>
      <c r="T122" s="192">
        <f>S122*H122</f>
        <v>0</v>
      </c>
      <c r="U122" s="37"/>
      <c r="V122" s="37"/>
      <c r="W122" s="37"/>
      <c r="X122" s="37"/>
      <c r="Y122" s="37"/>
      <c r="Z122" s="37"/>
      <c r="AA122" s="37"/>
      <c r="AB122" s="37"/>
      <c r="AC122" s="37"/>
      <c r="AD122" s="37"/>
      <c r="AE122" s="37"/>
      <c r="AR122" s="193" t="s">
        <v>366</v>
      </c>
      <c r="AT122" s="193" t="s">
        <v>239</v>
      </c>
      <c r="AU122" s="193" t="s">
        <v>88</v>
      </c>
      <c r="AY122" s="20" t="s">
        <v>237</v>
      </c>
      <c r="BE122" s="194">
        <f>IF(N122="základní",J122,0)</f>
        <v>0</v>
      </c>
      <c r="BF122" s="194">
        <f>IF(N122="snížená",J122,0)</f>
        <v>0</v>
      </c>
      <c r="BG122" s="194">
        <f>IF(N122="zákl. přenesená",J122,0)</f>
        <v>0</v>
      </c>
      <c r="BH122" s="194">
        <f>IF(N122="sníž. přenesená",J122,0)</f>
        <v>0</v>
      </c>
      <c r="BI122" s="194">
        <f>IF(N122="nulová",J122,0)</f>
        <v>0</v>
      </c>
      <c r="BJ122" s="20" t="s">
        <v>88</v>
      </c>
      <c r="BK122" s="194">
        <f>ROUND(I122*H122,2)</f>
        <v>0</v>
      </c>
      <c r="BL122" s="20" t="s">
        <v>366</v>
      </c>
      <c r="BM122" s="193" t="s">
        <v>535</v>
      </c>
    </row>
    <row r="123" spans="1:65" s="2" customFormat="1" ht="19.2">
      <c r="A123" s="37"/>
      <c r="B123" s="38"/>
      <c r="C123" s="39"/>
      <c r="D123" s="202" t="s">
        <v>914</v>
      </c>
      <c r="E123" s="39"/>
      <c r="F123" s="254" t="s">
        <v>2346</v>
      </c>
      <c r="G123" s="39"/>
      <c r="H123" s="39"/>
      <c r="I123" s="197"/>
      <c r="J123" s="39"/>
      <c r="K123" s="39"/>
      <c r="L123" s="42"/>
      <c r="M123" s="198"/>
      <c r="N123" s="199"/>
      <c r="O123" s="67"/>
      <c r="P123" s="67"/>
      <c r="Q123" s="67"/>
      <c r="R123" s="67"/>
      <c r="S123" s="67"/>
      <c r="T123" s="68"/>
      <c r="U123" s="37"/>
      <c r="V123" s="37"/>
      <c r="W123" s="37"/>
      <c r="X123" s="37"/>
      <c r="Y123" s="37"/>
      <c r="Z123" s="37"/>
      <c r="AA123" s="37"/>
      <c r="AB123" s="37"/>
      <c r="AC123" s="37"/>
      <c r="AD123" s="37"/>
      <c r="AE123" s="37"/>
      <c r="AT123" s="20" t="s">
        <v>914</v>
      </c>
      <c r="AU123" s="20" t="s">
        <v>88</v>
      </c>
    </row>
    <row r="124" spans="1:65" s="2" customFormat="1" ht="21.75" customHeight="1">
      <c r="A124" s="37"/>
      <c r="B124" s="38"/>
      <c r="C124" s="182" t="s">
        <v>389</v>
      </c>
      <c r="D124" s="182" t="s">
        <v>239</v>
      </c>
      <c r="E124" s="183" t="s">
        <v>2347</v>
      </c>
      <c r="F124" s="184" t="s">
        <v>2348</v>
      </c>
      <c r="G124" s="185" t="s">
        <v>290</v>
      </c>
      <c r="H124" s="186">
        <v>1</v>
      </c>
      <c r="I124" s="187"/>
      <c r="J124" s="188">
        <f>ROUND(I124*H124,2)</f>
        <v>0</v>
      </c>
      <c r="K124" s="184" t="s">
        <v>19</v>
      </c>
      <c r="L124" s="42"/>
      <c r="M124" s="189" t="s">
        <v>19</v>
      </c>
      <c r="N124" s="190" t="s">
        <v>48</v>
      </c>
      <c r="O124" s="67"/>
      <c r="P124" s="191">
        <f>O124*H124</f>
        <v>0</v>
      </c>
      <c r="Q124" s="191">
        <v>0</v>
      </c>
      <c r="R124" s="191">
        <f>Q124*H124</f>
        <v>0</v>
      </c>
      <c r="S124" s="191">
        <v>0</v>
      </c>
      <c r="T124" s="192">
        <f>S124*H124</f>
        <v>0</v>
      </c>
      <c r="U124" s="37"/>
      <c r="V124" s="37"/>
      <c r="W124" s="37"/>
      <c r="X124" s="37"/>
      <c r="Y124" s="37"/>
      <c r="Z124" s="37"/>
      <c r="AA124" s="37"/>
      <c r="AB124" s="37"/>
      <c r="AC124" s="37"/>
      <c r="AD124" s="37"/>
      <c r="AE124" s="37"/>
      <c r="AR124" s="193" t="s">
        <v>366</v>
      </c>
      <c r="AT124" s="193" t="s">
        <v>239</v>
      </c>
      <c r="AU124" s="193" t="s">
        <v>88</v>
      </c>
      <c r="AY124" s="20" t="s">
        <v>237</v>
      </c>
      <c r="BE124" s="194">
        <f>IF(N124="základní",J124,0)</f>
        <v>0</v>
      </c>
      <c r="BF124" s="194">
        <f>IF(N124="snížená",J124,0)</f>
        <v>0</v>
      </c>
      <c r="BG124" s="194">
        <f>IF(N124="zákl. přenesená",J124,0)</f>
        <v>0</v>
      </c>
      <c r="BH124" s="194">
        <f>IF(N124="sníž. přenesená",J124,0)</f>
        <v>0</v>
      </c>
      <c r="BI124" s="194">
        <f>IF(N124="nulová",J124,0)</f>
        <v>0</v>
      </c>
      <c r="BJ124" s="20" t="s">
        <v>88</v>
      </c>
      <c r="BK124" s="194">
        <f>ROUND(I124*H124,2)</f>
        <v>0</v>
      </c>
      <c r="BL124" s="20" t="s">
        <v>366</v>
      </c>
      <c r="BM124" s="193" t="s">
        <v>550</v>
      </c>
    </row>
    <row r="125" spans="1:65" s="2" customFormat="1" ht="19.2">
      <c r="A125" s="37"/>
      <c r="B125" s="38"/>
      <c r="C125" s="39"/>
      <c r="D125" s="202" t="s">
        <v>914</v>
      </c>
      <c r="E125" s="39"/>
      <c r="F125" s="254" t="s">
        <v>2346</v>
      </c>
      <c r="G125" s="39"/>
      <c r="H125" s="39"/>
      <c r="I125" s="197"/>
      <c r="J125" s="39"/>
      <c r="K125" s="39"/>
      <c r="L125" s="42"/>
      <c r="M125" s="198"/>
      <c r="N125" s="199"/>
      <c r="O125" s="67"/>
      <c r="P125" s="67"/>
      <c r="Q125" s="67"/>
      <c r="R125" s="67"/>
      <c r="S125" s="67"/>
      <c r="T125" s="68"/>
      <c r="U125" s="37"/>
      <c r="V125" s="37"/>
      <c r="W125" s="37"/>
      <c r="X125" s="37"/>
      <c r="Y125" s="37"/>
      <c r="Z125" s="37"/>
      <c r="AA125" s="37"/>
      <c r="AB125" s="37"/>
      <c r="AC125" s="37"/>
      <c r="AD125" s="37"/>
      <c r="AE125" s="37"/>
      <c r="AT125" s="20" t="s">
        <v>914</v>
      </c>
      <c r="AU125" s="20" t="s">
        <v>88</v>
      </c>
    </row>
    <row r="126" spans="1:65" s="2" customFormat="1" ht="16.5" customHeight="1">
      <c r="A126" s="37"/>
      <c r="B126" s="38"/>
      <c r="C126" s="182" t="s">
        <v>394</v>
      </c>
      <c r="D126" s="182" t="s">
        <v>239</v>
      </c>
      <c r="E126" s="183" t="s">
        <v>2349</v>
      </c>
      <c r="F126" s="184" t="s">
        <v>2350</v>
      </c>
      <c r="G126" s="185" t="s">
        <v>290</v>
      </c>
      <c r="H126" s="186">
        <v>0</v>
      </c>
      <c r="I126" s="187"/>
      <c r="J126" s="188">
        <f>ROUND(I126*H126,2)</f>
        <v>0</v>
      </c>
      <c r="K126" s="184" t="s">
        <v>19</v>
      </c>
      <c r="L126" s="42"/>
      <c r="M126" s="189" t="s">
        <v>19</v>
      </c>
      <c r="N126" s="190" t="s">
        <v>48</v>
      </c>
      <c r="O126" s="67"/>
      <c r="P126" s="191">
        <f>O126*H126</f>
        <v>0</v>
      </c>
      <c r="Q126" s="191">
        <v>0</v>
      </c>
      <c r="R126" s="191">
        <f>Q126*H126</f>
        <v>0</v>
      </c>
      <c r="S126" s="191">
        <v>0</v>
      </c>
      <c r="T126" s="192">
        <f>S126*H126</f>
        <v>0</v>
      </c>
      <c r="U126" s="37"/>
      <c r="V126" s="37"/>
      <c r="W126" s="37"/>
      <c r="X126" s="37"/>
      <c r="Y126" s="37"/>
      <c r="Z126" s="37"/>
      <c r="AA126" s="37"/>
      <c r="AB126" s="37"/>
      <c r="AC126" s="37"/>
      <c r="AD126" s="37"/>
      <c r="AE126" s="37"/>
      <c r="AR126" s="193" t="s">
        <v>366</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366</v>
      </c>
      <c r="BM126" s="193" t="s">
        <v>567</v>
      </c>
    </row>
    <row r="127" spans="1:65" s="2" customFormat="1" ht="16.5" customHeight="1">
      <c r="A127" s="37"/>
      <c r="B127" s="38"/>
      <c r="C127" s="182" t="s">
        <v>400</v>
      </c>
      <c r="D127" s="182" t="s">
        <v>239</v>
      </c>
      <c r="E127" s="183" t="s">
        <v>2351</v>
      </c>
      <c r="F127" s="184" t="s">
        <v>2352</v>
      </c>
      <c r="G127" s="185" t="s">
        <v>290</v>
      </c>
      <c r="H127" s="186">
        <v>0</v>
      </c>
      <c r="I127" s="187"/>
      <c r="J127" s="188">
        <f>ROUND(I127*H127,2)</f>
        <v>0</v>
      </c>
      <c r="K127" s="184" t="s">
        <v>19</v>
      </c>
      <c r="L127" s="42"/>
      <c r="M127" s="189" t="s">
        <v>19</v>
      </c>
      <c r="N127" s="190" t="s">
        <v>48</v>
      </c>
      <c r="O127" s="67"/>
      <c r="P127" s="191">
        <f>O127*H127</f>
        <v>0</v>
      </c>
      <c r="Q127" s="191">
        <v>0</v>
      </c>
      <c r="R127" s="191">
        <f>Q127*H127</f>
        <v>0</v>
      </c>
      <c r="S127" s="191">
        <v>0</v>
      </c>
      <c r="T127" s="192">
        <f>S127*H127</f>
        <v>0</v>
      </c>
      <c r="U127" s="37"/>
      <c r="V127" s="37"/>
      <c r="W127" s="37"/>
      <c r="X127" s="37"/>
      <c r="Y127" s="37"/>
      <c r="Z127" s="37"/>
      <c r="AA127" s="37"/>
      <c r="AB127" s="37"/>
      <c r="AC127" s="37"/>
      <c r="AD127" s="37"/>
      <c r="AE127" s="37"/>
      <c r="AR127" s="193" t="s">
        <v>366</v>
      </c>
      <c r="AT127" s="193" t="s">
        <v>239</v>
      </c>
      <c r="AU127" s="193" t="s">
        <v>88</v>
      </c>
      <c r="AY127" s="20" t="s">
        <v>237</v>
      </c>
      <c r="BE127" s="194">
        <f>IF(N127="základní",J127,0)</f>
        <v>0</v>
      </c>
      <c r="BF127" s="194">
        <f>IF(N127="snížená",J127,0)</f>
        <v>0</v>
      </c>
      <c r="BG127" s="194">
        <f>IF(N127="zákl. přenesená",J127,0)</f>
        <v>0</v>
      </c>
      <c r="BH127" s="194">
        <f>IF(N127="sníž. přenesená",J127,0)</f>
        <v>0</v>
      </c>
      <c r="BI127" s="194">
        <f>IF(N127="nulová",J127,0)</f>
        <v>0</v>
      </c>
      <c r="BJ127" s="20" t="s">
        <v>88</v>
      </c>
      <c r="BK127" s="194">
        <f>ROUND(I127*H127,2)</f>
        <v>0</v>
      </c>
      <c r="BL127" s="20" t="s">
        <v>366</v>
      </c>
      <c r="BM127" s="193" t="s">
        <v>577</v>
      </c>
    </row>
    <row r="128" spans="1:65" s="2" customFormat="1" ht="16.5" customHeight="1">
      <c r="A128" s="37"/>
      <c r="B128" s="38"/>
      <c r="C128" s="182" t="s">
        <v>7</v>
      </c>
      <c r="D128" s="182" t="s">
        <v>239</v>
      </c>
      <c r="E128" s="183" t="s">
        <v>2353</v>
      </c>
      <c r="F128" s="184" t="s">
        <v>2354</v>
      </c>
      <c r="G128" s="185" t="s">
        <v>290</v>
      </c>
      <c r="H128" s="186">
        <v>0</v>
      </c>
      <c r="I128" s="187"/>
      <c r="J128" s="188">
        <f>ROUND(I128*H128,2)</f>
        <v>0</v>
      </c>
      <c r="K128" s="184" t="s">
        <v>19</v>
      </c>
      <c r="L128" s="42"/>
      <c r="M128" s="189" t="s">
        <v>19</v>
      </c>
      <c r="N128" s="190" t="s">
        <v>48</v>
      </c>
      <c r="O128" s="67"/>
      <c r="P128" s="191">
        <f>O128*H128</f>
        <v>0</v>
      </c>
      <c r="Q128" s="191">
        <v>0</v>
      </c>
      <c r="R128" s="191">
        <f>Q128*H128</f>
        <v>0</v>
      </c>
      <c r="S128" s="191">
        <v>0</v>
      </c>
      <c r="T128" s="192">
        <f>S128*H128</f>
        <v>0</v>
      </c>
      <c r="U128" s="37"/>
      <c r="V128" s="37"/>
      <c r="W128" s="37"/>
      <c r="X128" s="37"/>
      <c r="Y128" s="37"/>
      <c r="Z128" s="37"/>
      <c r="AA128" s="37"/>
      <c r="AB128" s="37"/>
      <c r="AC128" s="37"/>
      <c r="AD128" s="37"/>
      <c r="AE128" s="37"/>
      <c r="AR128" s="193" t="s">
        <v>366</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366</v>
      </c>
      <c r="BM128" s="193" t="s">
        <v>588</v>
      </c>
    </row>
    <row r="129" spans="1:65" s="2" customFormat="1" ht="16.5" customHeight="1">
      <c r="A129" s="37"/>
      <c r="B129" s="38"/>
      <c r="C129" s="182" t="s">
        <v>427</v>
      </c>
      <c r="D129" s="182" t="s">
        <v>239</v>
      </c>
      <c r="E129" s="183" t="s">
        <v>2355</v>
      </c>
      <c r="F129" s="184" t="s">
        <v>2356</v>
      </c>
      <c r="G129" s="185" t="s">
        <v>290</v>
      </c>
      <c r="H129" s="186">
        <v>0</v>
      </c>
      <c r="I129" s="187"/>
      <c r="J129" s="188">
        <f>ROUND(I129*H129,2)</f>
        <v>0</v>
      </c>
      <c r="K129" s="184" t="s">
        <v>19</v>
      </c>
      <c r="L129" s="42"/>
      <c r="M129" s="189" t="s">
        <v>19</v>
      </c>
      <c r="N129" s="190" t="s">
        <v>48</v>
      </c>
      <c r="O129" s="67"/>
      <c r="P129" s="191">
        <f>O129*H129</f>
        <v>0</v>
      </c>
      <c r="Q129" s="191">
        <v>0</v>
      </c>
      <c r="R129" s="191">
        <f>Q129*H129</f>
        <v>0</v>
      </c>
      <c r="S129" s="191">
        <v>0</v>
      </c>
      <c r="T129" s="192">
        <f>S129*H129</f>
        <v>0</v>
      </c>
      <c r="U129" s="37"/>
      <c r="V129" s="37"/>
      <c r="W129" s="37"/>
      <c r="X129" s="37"/>
      <c r="Y129" s="37"/>
      <c r="Z129" s="37"/>
      <c r="AA129" s="37"/>
      <c r="AB129" s="37"/>
      <c r="AC129" s="37"/>
      <c r="AD129" s="37"/>
      <c r="AE129" s="37"/>
      <c r="AR129" s="193" t="s">
        <v>366</v>
      </c>
      <c r="AT129" s="193" t="s">
        <v>239</v>
      </c>
      <c r="AU129" s="193" t="s">
        <v>88</v>
      </c>
      <c r="AY129" s="20" t="s">
        <v>237</v>
      </c>
      <c r="BE129" s="194">
        <f>IF(N129="základní",J129,0)</f>
        <v>0</v>
      </c>
      <c r="BF129" s="194">
        <f>IF(N129="snížená",J129,0)</f>
        <v>0</v>
      </c>
      <c r="BG129" s="194">
        <f>IF(N129="zákl. přenesená",J129,0)</f>
        <v>0</v>
      </c>
      <c r="BH129" s="194">
        <f>IF(N129="sníž. přenesená",J129,0)</f>
        <v>0</v>
      </c>
      <c r="BI129" s="194">
        <f>IF(N129="nulová",J129,0)</f>
        <v>0</v>
      </c>
      <c r="BJ129" s="20" t="s">
        <v>88</v>
      </c>
      <c r="BK129" s="194">
        <f>ROUND(I129*H129,2)</f>
        <v>0</v>
      </c>
      <c r="BL129" s="20" t="s">
        <v>366</v>
      </c>
      <c r="BM129" s="193" t="s">
        <v>603</v>
      </c>
    </row>
    <row r="130" spans="1:65" s="2" customFormat="1" ht="16.5" customHeight="1">
      <c r="A130" s="37"/>
      <c r="B130" s="38"/>
      <c r="C130" s="182" t="s">
        <v>436</v>
      </c>
      <c r="D130" s="182" t="s">
        <v>239</v>
      </c>
      <c r="E130" s="183" t="s">
        <v>2357</v>
      </c>
      <c r="F130" s="184" t="s">
        <v>2358</v>
      </c>
      <c r="G130" s="185" t="s">
        <v>290</v>
      </c>
      <c r="H130" s="186">
        <v>0</v>
      </c>
      <c r="I130" s="187"/>
      <c r="J130" s="188">
        <f>ROUND(I130*H130,2)</f>
        <v>0</v>
      </c>
      <c r="K130" s="184" t="s">
        <v>19</v>
      </c>
      <c r="L130" s="42"/>
      <c r="M130" s="189" t="s">
        <v>19</v>
      </c>
      <c r="N130" s="190" t="s">
        <v>48</v>
      </c>
      <c r="O130" s="67"/>
      <c r="P130" s="191">
        <f>O130*H130</f>
        <v>0</v>
      </c>
      <c r="Q130" s="191">
        <v>0</v>
      </c>
      <c r="R130" s="191">
        <f>Q130*H130</f>
        <v>0</v>
      </c>
      <c r="S130" s="191">
        <v>0</v>
      </c>
      <c r="T130" s="192">
        <f>S130*H130</f>
        <v>0</v>
      </c>
      <c r="U130" s="37"/>
      <c r="V130" s="37"/>
      <c r="W130" s="37"/>
      <c r="X130" s="37"/>
      <c r="Y130" s="37"/>
      <c r="Z130" s="37"/>
      <c r="AA130" s="37"/>
      <c r="AB130" s="37"/>
      <c r="AC130" s="37"/>
      <c r="AD130" s="37"/>
      <c r="AE130" s="37"/>
      <c r="AR130" s="193" t="s">
        <v>366</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617</v>
      </c>
    </row>
    <row r="131" spans="1:65" s="2" customFormat="1" ht="19.2">
      <c r="A131" s="37"/>
      <c r="B131" s="38"/>
      <c r="C131" s="39"/>
      <c r="D131" s="202" t="s">
        <v>914</v>
      </c>
      <c r="E131" s="39"/>
      <c r="F131" s="254" t="s">
        <v>2323</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914</v>
      </c>
      <c r="AU131" s="20" t="s">
        <v>88</v>
      </c>
    </row>
    <row r="132" spans="1:65" s="2" customFormat="1" ht="16.5" customHeight="1">
      <c r="A132" s="37"/>
      <c r="B132" s="38"/>
      <c r="C132" s="182" t="s">
        <v>440</v>
      </c>
      <c r="D132" s="182" t="s">
        <v>239</v>
      </c>
      <c r="E132" s="183" t="s">
        <v>2359</v>
      </c>
      <c r="F132" s="184" t="s">
        <v>2360</v>
      </c>
      <c r="G132" s="185" t="s">
        <v>290</v>
      </c>
      <c r="H132" s="186">
        <v>0</v>
      </c>
      <c r="I132" s="187"/>
      <c r="J132" s="188">
        <f>ROUND(I132*H132,2)</f>
        <v>0</v>
      </c>
      <c r="K132" s="184" t="s">
        <v>19</v>
      </c>
      <c r="L132" s="42"/>
      <c r="M132" s="189" t="s">
        <v>19</v>
      </c>
      <c r="N132" s="190" t="s">
        <v>48</v>
      </c>
      <c r="O132" s="67"/>
      <c r="P132" s="191">
        <f>O132*H132</f>
        <v>0</v>
      </c>
      <c r="Q132" s="191">
        <v>0</v>
      </c>
      <c r="R132" s="191">
        <f>Q132*H132</f>
        <v>0</v>
      </c>
      <c r="S132" s="191">
        <v>0</v>
      </c>
      <c r="T132" s="192">
        <f>S132*H132</f>
        <v>0</v>
      </c>
      <c r="U132" s="37"/>
      <c r="V132" s="37"/>
      <c r="W132" s="37"/>
      <c r="X132" s="37"/>
      <c r="Y132" s="37"/>
      <c r="Z132" s="37"/>
      <c r="AA132" s="37"/>
      <c r="AB132" s="37"/>
      <c r="AC132" s="37"/>
      <c r="AD132" s="37"/>
      <c r="AE132" s="37"/>
      <c r="AR132" s="193" t="s">
        <v>366</v>
      </c>
      <c r="AT132" s="193" t="s">
        <v>239</v>
      </c>
      <c r="AU132" s="193" t="s">
        <v>88</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366</v>
      </c>
      <c r="BM132" s="193" t="s">
        <v>633</v>
      </c>
    </row>
    <row r="133" spans="1:65" s="2" customFormat="1" ht="19.2">
      <c r="A133" s="37"/>
      <c r="B133" s="38"/>
      <c r="C133" s="39"/>
      <c r="D133" s="202" t="s">
        <v>914</v>
      </c>
      <c r="E133" s="39"/>
      <c r="F133" s="254" t="s">
        <v>2323</v>
      </c>
      <c r="G133" s="39"/>
      <c r="H133" s="39"/>
      <c r="I133" s="197"/>
      <c r="J133" s="39"/>
      <c r="K133" s="39"/>
      <c r="L133" s="42"/>
      <c r="M133" s="198"/>
      <c r="N133" s="199"/>
      <c r="O133" s="67"/>
      <c r="P133" s="67"/>
      <c r="Q133" s="67"/>
      <c r="R133" s="67"/>
      <c r="S133" s="67"/>
      <c r="T133" s="68"/>
      <c r="U133" s="37"/>
      <c r="V133" s="37"/>
      <c r="W133" s="37"/>
      <c r="X133" s="37"/>
      <c r="Y133" s="37"/>
      <c r="Z133" s="37"/>
      <c r="AA133" s="37"/>
      <c r="AB133" s="37"/>
      <c r="AC133" s="37"/>
      <c r="AD133" s="37"/>
      <c r="AE133" s="37"/>
      <c r="AT133" s="20" t="s">
        <v>914</v>
      </c>
      <c r="AU133" s="20" t="s">
        <v>88</v>
      </c>
    </row>
    <row r="134" spans="1:65" s="2" customFormat="1" ht="16.5" customHeight="1">
      <c r="A134" s="37"/>
      <c r="B134" s="38"/>
      <c r="C134" s="182" t="s">
        <v>446</v>
      </c>
      <c r="D134" s="182" t="s">
        <v>239</v>
      </c>
      <c r="E134" s="183" t="s">
        <v>2361</v>
      </c>
      <c r="F134" s="184" t="s">
        <v>2362</v>
      </c>
      <c r="G134" s="185" t="s">
        <v>290</v>
      </c>
      <c r="H134" s="186">
        <v>0</v>
      </c>
      <c r="I134" s="187"/>
      <c r="J134" s="188">
        <f>ROUND(I134*H134,2)</f>
        <v>0</v>
      </c>
      <c r="K134" s="184" t="s">
        <v>19</v>
      </c>
      <c r="L134" s="42"/>
      <c r="M134" s="189" t="s">
        <v>19</v>
      </c>
      <c r="N134" s="190" t="s">
        <v>48</v>
      </c>
      <c r="O134" s="67"/>
      <c r="P134" s="191">
        <f>O134*H134</f>
        <v>0</v>
      </c>
      <c r="Q134" s="191">
        <v>0</v>
      </c>
      <c r="R134" s="191">
        <f>Q134*H134</f>
        <v>0</v>
      </c>
      <c r="S134" s="191">
        <v>0</v>
      </c>
      <c r="T134" s="192">
        <f>S134*H134</f>
        <v>0</v>
      </c>
      <c r="U134" s="37"/>
      <c r="V134" s="37"/>
      <c r="W134" s="37"/>
      <c r="X134" s="37"/>
      <c r="Y134" s="37"/>
      <c r="Z134" s="37"/>
      <c r="AA134" s="37"/>
      <c r="AB134" s="37"/>
      <c r="AC134" s="37"/>
      <c r="AD134" s="37"/>
      <c r="AE134" s="37"/>
      <c r="AR134" s="193" t="s">
        <v>366</v>
      </c>
      <c r="AT134" s="193" t="s">
        <v>239</v>
      </c>
      <c r="AU134" s="193" t="s">
        <v>88</v>
      </c>
      <c r="AY134" s="20" t="s">
        <v>237</v>
      </c>
      <c r="BE134" s="194">
        <f>IF(N134="základní",J134,0)</f>
        <v>0</v>
      </c>
      <c r="BF134" s="194">
        <f>IF(N134="snížená",J134,0)</f>
        <v>0</v>
      </c>
      <c r="BG134" s="194">
        <f>IF(N134="zákl. přenesená",J134,0)</f>
        <v>0</v>
      </c>
      <c r="BH134" s="194">
        <f>IF(N134="sníž. přenesená",J134,0)</f>
        <v>0</v>
      </c>
      <c r="BI134" s="194">
        <f>IF(N134="nulová",J134,0)</f>
        <v>0</v>
      </c>
      <c r="BJ134" s="20" t="s">
        <v>88</v>
      </c>
      <c r="BK134" s="194">
        <f>ROUND(I134*H134,2)</f>
        <v>0</v>
      </c>
      <c r="BL134" s="20" t="s">
        <v>366</v>
      </c>
      <c r="BM134" s="193" t="s">
        <v>643</v>
      </c>
    </row>
    <row r="135" spans="1:65" s="2" customFormat="1" ht="19.2">
      <c r="A135" s="37"/>
      <c r="B135" s="38"/>
      <c r="C135" s="39"/>
      <c r="D135" s="202" t="s">
        <v>914</v>
      </c>
      <c r="E135" s="39"/>
      <c r="F135" s="254" t="s">
        <v>2323</v>
      </c>
      <c r="G135" s="39"/>
      <c r="H135" s="39"/>
      <c r="I135" s="197"/>
      <c r="J135" s="39"/>
      <c r="K135" s="39"/>
      <c r="L135" s="42"/>
      <c r="M135" s="198"/>
      <c r="N135" s="199"/>
      <c r="O135" s="67"/>
      <c r="P135" s="67"/>
      <c r="Q135" s="67"/>
      <c r="R135" s="67"/>
      <c r="S135" s="67"/>
      <c r="T135" s="68"/>
      <c r="U135" s="37"/>
      <c r="V135" s="37"/>
      <c r="W135" s="37"/>
      <c r="X135" s="37"/>
      <c r="Y135" s="37"/>
      <c r="Z135" s="37"/>
      <c r="AA135" s="37"/>
      <c r="AB135" s="37"/>
      <c r="AC135" s="37"/>
      <c r="AD135" s="37"/>
      <c r="AE135" s="37"/>
      <c r="AT135" s="20" t="s">
        <v>914</v>
      </c>
      <c r="AU135" s="20" t="s">
        <v>88</v>
      </c>
    </row>
    <row r="136" spans="1:65" s="2" customFormat="1" ht="16.5" customHeight="1">
      <c r="A136" s="37"/>
      <c r="B136" s="38"/>
      <c r="C136" s="182" t="s">
        <v>452</v>
      </c>
      <c r="D136" s="182" t="s">
        <v>239</v>
      </c>
      <c r="E136" s="183" t="s">
        <v>2363</v>
      </c>
      <c r="F136" s="184" t="s">
        <v>2364</v>
      </c>
      <c r="G136" s="185" t="s">
        <v>290</v>
      </c>
      <c r="H136" s="186">
        <v>0</v>
      </c>
      <c r="I136" s="187"/>
      <c r="J136" s="188">
        <f>ROUND(I136*H136,2)</f>
        <v>0</v>
      </c>
      <c r="K136" s="184" t="s">
        <v>19</v>
      </c>
      <c r="L136" s="42"/>
      <c r="M136" s="189" t="s">
        <v>19</v>
      </c>
      <c r="N136" s="190" t="s">
        <v>48</v>
      </c>
      <c r="O136" s="67"/>
      <c r="P136" s="191">
        <f>O136*H136</f>
        <v>0</v>
      </c>
      <c r="Q136" s="191">
        <v>0</v>
      </c>
      <c r="R136" s="191">
        <f>Q136*H136</f>
        <v>0</v>
      </c>
      <c r="S136" s="191">
        <v>0</v>
      </c>
      <c r="T136" s="192">
        <f>S136*H136</f>
        <v>0</v>
      </c>
      <c r="U136" s="37"/>
      <c r="V136" s="37"/>
      <c r="W136" s="37"/>
      <c r="X136" s="37"/>
      <c r="Y136" s="37"/>
      <c r="Z136" s="37"/>
      <c r="AA136" s="37"/>
      <c r="AB136" s="37"/>
      <c r="AC136" s="37"/>
      <c r="AD136" s="37"/>
      <c r="AE136" s="37"/>
      <c r="AR136" s="193" t="s">
        <v>366</v>
      </c>
      <c r="AT136" s="193" t="s">
        <v>239</v>
      </c>
      <c r="AU136" s="193" t="s">
        <v>88</v>
      </c>
      <c r="AY136" s="20" t="s">
        <v>237</v>
      </c>
      <c r="BE136" s="194">
        <f>IF(N136="základní",J136,0)</f>
        <v>0</v>
      </c>
      <c r="BF136" s="194">
        <f>IF(N136="snížená",J136,0)</f>
        <v>0</v>
      </c>
      <c r="BG136" s="194">
        <f>IF(N136="zákl. přenesená",J136,0)</f>
        <v>0</v>
      </c>
      <c r="BH136" s="194">
        <f>IF(N136="sníž. přenesená",J136,0)</f>
        <v>0</v>
      </c>
      <c r="BI136" s="194">
        <f>IF(N136="nulová",J136,0)</f>
        <v>0</v>
      </c>
      <c r="BJ136" s="20" t="s">
        <v>88</v>
      </c>
      <c r="BK136" s="194">
        <f>ROUND(I136*H136,2)</f>
        <v>0</v>
      </c>
      <c r="BL136" s="20" t="s">
        <v>366</v>
      </c>
      <c r="BM136" s="193" t="s">
        <v>653</v>
      </c>
    </row>
    <row r="137" spans="1:65" s="2" customFormat="1" ht="19.2">
      <c r="A137" s="37"/>
      <c r="B137" s="38"/>
      <c r="C137" s="39"/>
      <c r="D137" s="202" t="s">
        <v>914</v>
      </c>
      <c r="E137" s="39"/>
      <c r="F137" s="254" t="s">
        <v>2323</v>
      </c>
      <c r="G137" s="39"/>
      <c r="H137" s="39"/>
      <c r="I137" s="197"/>
      <c r="J137" s="39"/>
      <c r="K137" s="39"/>
      <c r="L137" s="42"/>
      <c r="M137" s="198"/>
      <c r="N137" s="199"/>
      <c r="O137" s="67"/>
      <c r="P137" s="67"/>
      <c r="Q137" s="67"/>
      <c r="R137" s="67"/>
      <c r="S137" s="67"/>
      <c r="T137" s="68"/>
      <c r="U137" s="37"/>
      <c r="V137" s="37"/>
      <c r="W137" s="37"/>
      <c r="X137" s="37"/>
      <c r="Y137" s="37"/>
      <c r="Z137" s="37"/>
      <c r="AA137" s="37"/>
      <c r="AB137" s="37"/>
      <c r="AC137" s="37"/>
      <c r="AD137" s="37"/>
      <c r="AE137" s="37"/>
      <c r="AT137" s="20" t="s">
        <v>914</v>
      </c>
      <c r="AU137" s="20" t="s">
        <v>88</v>
      </c>
    </row>
    <row r="138" spans="1:65" s="2" customFormat="1" ht="16.5" customHeight="1">
      <c r="A138" s="37"/>
      <c r="B138" s="38"/>
      <c r="C138" s="182" t="s">
        <v>471</v>
      </c>
      <c r="D138" s="182" t="s">
        <v>239</v>
      </c>
      <c r="E138" s="183" t="s">
        <v>2365</v>
      </c>
      <c r="F138" s="184" t="s">
        <v>2366</v>
      </c>
      <c r="G138" s="185" t="s">
        <v>290</v>
      </c>
      <c r="H138" s="186">
        <v>1</v>
      </c>
      <c r="I138" s="187"/>
      <c r="J138" s="188">
        <f t="shared" ref="J138:J151" si="0">ROUND(I138*H138,2)</f>
        <v>0</v>
      </c>
      <c r="K138" s="184" t="s">
        <v>19</v>
      </c>
      <c r="L138" s="42"/>
      <c r="M138" s="189" t="s">
        <v>19</v>
      </c>
      <c r="N138" s="190" t="s">
        <v>48</v>
      </c>
      <c r="O138" s="67"/>
      <c r="P138" s="191">
        <f t="shared" ref="P138:P151" si="1">O138*H138</f>
        <v>0</v>
      </c>
      <c r="Q138" s="191">
        <v>0</v>
      </c>
      <c r="R138" s="191">
        <f t="shared" ref="R138:R151" si="2">Q138*H138</f>
        <v>0</v>
      </c>
      <c r="S138" s="191">
        <v>0</v>
      </c>
      <c r="T138" s="192">
        <f t="shared" ref="T138:T151" si="3">S138*H138</f>
        <v>0</v>
      </c>
      <c r="U138" s="37"/>
      <c r="V138" s="37"/>
      <c r="W138" s="37"/>
      <c r="X138" s="37"/>
      <c r="Y138" s="37"/>
      <c r="Z138" s="37"/>
      <c r="AA138" s="37"/>
      <c r="AB138" s="37"/>
      <c r="AC138" s="37"/>
      <c r="AD138" s="37"/>
      <c r="AE138" s="37"/>
      <c r="AR138" s="193" t="s">
        <v>366</v>
      </c>
      <c r="AT138" s="193" t="s">
        <v>239</v>
      </c>
      <c r="AU138" s="193" t="s">
        <v>88</v>
      </c>
      <c r="AY138" s="20" t="s">
        <v>237</v>
      </c>
      <c r="BE138" s="194">
        <f t="shared" ref="BE138:BE151" si="4">IF(N138="základní",J138,0)</f>
        <v>0</v>
      </c>
      <c r="BF138" s="194">
        <f t="shared" ref="BF138:BF151" si="5">IF(N138="snížená",J138,0)</f>
        <v>0</v>
      </c>
      <c r="BG138" s="194">
        <f t="shared" ref="BG138:BG151" si="6">IF(N138="zákl. přenesená",J138,0)</f>
        <v>0</v>
      </c>
      <c r="BH138" s="194">
        <f t="shared" ref="BH138:BH151" si="7">IF(N138="sníž. přenesená",J138,0)</f>
        <v>0</v>
      </c>
      <c r="BI138" s="194">
        <f t="shared" ref="BI138:BI151" si="8">IF(N138="nulová",J138,0)</f>
        <v>0</v>
      </c>
      <c r="BJ138" s="20" t="s">
        <v>88</v>
      </c>
      <c r="BK138" s="194">
        <f t="shared" ref="BK138:BK151" si="9">ROUND(I138*H138,2)</f>
        <v>0</v>
      </c>
      <c r="BL138" s="20" t="s">
        <v>366</v>
      </c>
      <c r="BM138" s="193" t="s">
        <v>670</v>
      </c>
    </row>
    <row r="139" spans="1:65" s="2" customFormat="1" ht="16.5" customHeight="1">
      <c r="A139" s="37"/>
      <c r="B139" s="38"/>
      <c r="C139" s="182" t="s">
        <v>476</v>
      </c>
      <c r="D139" s="182" t="s">
        <v>239</v>
      </c>
      <c r="E139" s="183" t="s">
        <v>2367</v>
      </c>
      <c r="F139" s="184" t="s">
        <v>2368</v>
      </c>
      <c r="G139" s="185" t="s">
        <v>290</v>
      </c>
      <c r="H139" s="186">
        <v>1</v>
      </c>
      <c r="I139" s="187"/>
      <c r="J139" s="188">
        <f t="shared" si="0"/>
        <v>0</v>
      </c>
      <c r="K139" s="184" t="s">
        <v>19</v>
      </c>
      <c r="L139" s="42"/>
      <c r="M139" s="189" t="s">
        <v>19</v>
      </c>
      <c r="N139" s="190" t="s">
        <v>48</v>
      </c>
      <c r="O139" s="67"/>
      <c r="P139" s="191">
        <f t="shared" si="1"/>
        <v>0</v>
      </c>
      <c r="Q139" s="191">
        <v>0</v>
      </c>
      <c r="R139" s="191">
        <f t="shared" si="2"/>
        <v>0</v>
      </c>
      <c r="S139" s="191">
        <v>0</v>
      </c>
      <c r="T139" s="192">
        <f t="shared" si="3"/>
        <v>0</v>
      </c>
      <c r="U139" s="37"/>
      <c r="V139" s="37"/>
      <c r="W139" s="37"/>
      <c r="X139" s="37"/>
      <c r="Y139" s="37"/>
      <c r="Z139" s="37"/>
      <c r="AA139" s="37"/>
      <c r="AB139" s="37"/>
      <c r="AC139" s="37"/>
      <c r="AD139" s="37"/>
      <c r="AE139" s="37"/>
      <c r="AR139" s="193" t="s">
        <v>366</v>
      </c>
      <c r="AT139" s="193" t="s">
        <v>239</v>
      </c>
      <c r="AU139" s="193" t="s">
        <v>88</v>
      </c>
      <c r="AY139" s="20" t="s">
        <v>237</v>
      </c>
      <c r="BE139" s="194">
        <f t="shared" si="4"/>
        <v>0</v>
      </c>
      <c r="BF139" s="194">
        <f t="shared" si="5"/>
        <v>0</v>
      </c>
      <c r="BG139" s="194">
        <f t="shared" si="6"/>
        <v>0</v>
      </c>
      <c r="BH139" s="194">
        <f t="shared" si="7"/>
        <v>0</v>
      </c>
      <c r="BI139" s="194">
        <f t="shared" si="8"/>
        <v>0</v>
      </c>
      <c r="BJ139" s="20" t="s">
        <v>88</v>
      </c>
      <c r="BK139" s="194">
        <f t="shared" si="9"/>
        <v>0</v>
      </c>
      <c r="BL139" s="20" t="s">
        <v>366</v>
      </c>
      <c r="BM139" s="193" t="s">
        <v>684</v>
      </c>
    </row>
    <row r="140" spans="1:65" s="2" customFormat="1" ht="16.5" customHeight="1">
      <c r="A140" s="37"/>
      <c r="B140" s="38"/>
      <c r="C140" s="182" t="s">
        <v>485</v>
      </c>
      <c r="D140" s="182" t="s">
        <v>239</v>
      </c>
      <c r="E140" s="183" t="s">
        <v>2369</v>
      </c>
      <c r="F140" s="184" t="s">
        <v>2370</v>
      </c>
      <c r="G140" s="185" t="s">
        <v>154</v>
      </c>
      <c r="H140" s="186">
        <v>0</v>
      </c>
      <c r="I140" s="187"/>
      <c r="J140" s="188">
        <f t="shared" si="0"/>
        <v>0</v>
      </c>
      <c r="K140" s="184" t="s">
        <v>19</v>
      </c>
      <c r="L140" s="42"/>
      <c r="M140" s="189" t="s">
        <v>19</v>
      </c>
      <c r="N140" s="190" t="s">
        <v>48</v>
      </c>
      <c r="O140" s="67"/>
      <c r="P140" s="191">
        <f t="shared" si="1"/>
        <v>0</v>
      </c>
      <c r="Q140" s="191">
        <v>0</v>
      </c>
      <c r="R140" s="191">
        <f t="shared" si="2"/>
        <v>0</v>
      </c>
      <c r="S140" s="191">
        <v>0</v>
      </c>
      <c r="T140" s="192">
        <f t="shared" si="3"/>
        <v>0</v>
      </c>
      <c r="U140" s="37"/>
      <c r="V140" s="37"/>
      <c r="W140" s="37"/>
      <c r="X140" s="37"/>
      <c r="Y140" s="37"/>
      <c r="Z140" s="37"/>
      <c r="AA140" s="37"/>
      <c r="AB140" s="37"/>
      <c r="AC140" s="37"/>
      <c r="AD140" s="37"/>
      <c r="AE140" s="37"/>
      <c r="AR140" s="193" t="s">
        <v>366</v>
      </c>
      <c r="AT140" s="193" t="s">
        <v>239</v>
      </c>
      <c r="AU140" s="193" t="s">
        <v>88</v>
      </c>
      <c r="AY140" s="20" t="s">
        <v>237</v>
      </c>
      <c r="BE140" s="194">
        <f t="shared" si="4"/>
        <v>0</v>
      </c>
      <c r="BF140" s="194">
        <f t="shared" si="5"/>
        <v>0</v>
      </c>
      <c r="BG140" s="194">
        <f t="shared" si="6"/>
        <v>0</v>
      </c>
      <c r="BH140" s="194">
        <f t="shared" si="7"/>
        <v>0</v>
      </c>
      <c r="BI140" s="194">
        <f t="shared" si="8"/>
        <v>0</v>
      </c>
      <c r="BJ140" s="20" t="s">
        <v>88</v>
      </c>
      <c r="BK140" s="194">
        <f t="shared" si="9"/>
        <v>0</v>
      </c>
      <c r="BL140" s="20" t="s">
        <v>366</v>
      </c>
      <c r="BM140" s="193" t="s">
        <v>698</v>
      </c>
    </row>
    <row r="141" spans="1:65" s="2" customFormat="1" ht="16.5" customHeight="1">
      <c r="A141" s="37"/>
      <c r="B141" s="38"/>
      <c r="C141" s="182" t="s">
        <v>508</v>
      </c>
      <c r="D141" s="182" t="s">
        <v>239</v>
      </c>
      <c r="E141" s="183" t="s">
        <v>2371</v>
      </c>
      <c r="F141" s="184" t="s">
        <v>2372</v>
      </c>
      <c r="G141" s="185" t="s">
        <v>154</v>
      </c>
      <c r="H141" s="186">
        <v>0</v>
      </c>
      <c r="I141" s="187"/>
      <c r="J141" s="188">
        <f t="shared" si="0"/>
        <v>0</v>
      </c>
      <c r="K141" s="184" t="s">
        <v>19</v>
      </c>
      <c r="L141" s="42"/>
      <c r="M141" s="189" t="s">
        <v>19</v>
      </c>
      <c r="N141" s="190" t="s">
        <v>48</v>
      </c>
      <c r="O141" s="67"/>
      <c r="P141" s="191">
        <f t="shared" si="1"/>
        <v>0</v>
      </c>
      <c r="Q141" s="191">
        <v>0</v>
      </c>
      <c r="R141" s="191">
        <f t="shared" si="2"/>
        <v>0</v>
      </c>
      <c r="S141" s="191">
        <v>0</v>
      </c>
      <c r="T141" s="192">
        <f t="shared" si="3"/>
        <v>0</v>
      </c>
      <c r="U141" s="37"/>
      <c r="V141" s="37"/>
      <c r="W141" s="37"/>
      <c r="X141" s="37"/>
      <c r="Y141" s="37"/>
      <c r="Z141" s="37"/>
      <c r="AA141" s="37"/>
      <c r="AB141" s="37"/>
      <c r="AC141" s="37"/>
      <c r="AD141" s="37"/>
      <c r="AE141" s="37"/>
      <c r="AR141" s="193" t="s">
        <v>366</v>
      </c>
      <c r="AT141" s="193" t="s">
        <v>239</v>
      </c>
      <c r="AU141" s="193" t="s">
        <v>88</v>
      </c>
      <c r="AY141" s="20" t="s">
        <v>237</v>
      </c>
      <c r="BE141" s="194">
        <f t="shared" si="4"/>
        <v>0</v>
      </c>
      <c r="BF141" s="194">
        <f t="shared" si="5"/>
        <v>0</v>
      </c>
      <c r="BG141" s="194">
        <f t="shared" si="6"/>
        <v>0</v>
      </c>
      <c r="BH141" s="194">
        <f t="shared" si="7"/>
        <v>0</v>
      </c>
      <c r="BI141" s="194">
        <f t="shared" si="8"/>
        <v>0</v>
      </c>
      <c r="BJ141" s="20" t="s">
        <v>88</v>
      </c>
      <c r="BK141" s="194">
        <f t="shared" si="9"/>
        <v>0</v>
      </c>
      <c r="BL141" s="20" t="s">
        <v>366</v>
      </c>
      <c r="BM141" s="193" t="s">
        <v>705</v>
      </c>
    </row>
    <row r="142" spans="1:65" s="2" customFormat="1" ht="16.5" customHeight="1">
      <c r="A142" s="37"/>
      <c r="B142" s="38"/>
      <c r="C142" s="182" t="s">
        <v>516</v>
      </c>
      <c r="D142" s="182" t="s">
        <v>239</v>
      </c>
      <c r="E142" s="183" t="s">
        <v>2373</v>
      </c>
      <c r="F142" s="184" t="s">
        <v>2374</v>
      </c>
      <c r="G142" s="185" t="s">
        <v>154</v>
      </c>
      <c r="H142" s="186">
        <v>0</v>
      </c>
      <c r="I142" s="187"/>
      <c r="J142" s="188">
        <f t="shared" si="0"/>
        <v>0</v>
      </c>
      <c r="K142" s="184" t="s">
        <v>19</v>
      </c>
      <c r="L142" s="42"/>
      <c r="M142" s="189" t="s">
        <v>19</v>
      </c>
      <c r="N142" s="190" t="s">
        <v>48</v>
      </c>
      <c r="O142" s="67"/>
      <c r="P142" s="191">
        <f t="shared" si="1"/>
        <v>0</v>
      </c>
      <c r="Q142" s="191">
        <v>0</v>
      </c>
      <c r="R142" s="191">
        <f t="shared" si="2"/>
        <v>0</v>
      </c>
      <c r="S142" s="191">
        <v>0</v>
      </c>
      <c r="T142" s="192">
        <f t="shared" si="3"/>
        <v>0</v>
      </c>
      <c r="U142" s="37"/>
      <c r="V142" s="37"/>
      <c r="W142" s="37"/>
      <c r="X142" s="37"/>
      <c r="Y142" s="37"/>
      <c r="Z142" s="37"/>
      <c r="AA142" s="37"/>
      <c r="AB142" s="37"/>
      <c r="AC142" s="37"/>
      <c r="AD142" s="37"/>
      <c r="AE142" s="37"/>
      <c r="AR142" s="193" t="s">
        <v>366</v>
      </c>
      <c r="AT142" s="193" t="s">
        <v>239</v>
      </c>
      <c r="AU142" s="193" t="s">
        <v>88</v>
      </c>
      <c r="AY142" s="20" t="s">
        <v>237</v>
      </c>
      <c r="BE142" s="194">
        <f t="shared" si="4"/>
        <v>0</v>
      </c>
      <c r="BF142" s="194">
        <f t="shared" si="5"/>
        <v>0</v>
      </c>
      <c r="BG142" s="194">
        <f t="shared" si="6"/>
        <v>0</v>
      </c>
      <c r="BH142" s="194">
        <f t="shared" si="7"/>
        <v>0</v>
      </c>
      <c r="BI142" s="194">
        <f t="shared" si="8"/>
        <v>0</v>
      </c>
      <c r="BJ142" s="20" t="s">
        <v>88</v>
      </c>
      <c r="BK142" s="194">
        <f t="shared" si="9"/>
        <v>0</v>
      </c>
      <c r="BL142" s="20" t="s">
        <v>366</v>
      </c>
      <c r="BM142" s="193" t="s">
        <v>713</v>
      </c>
    </row>
    <row r="143" spans="1:65" s="2" customFormat="1" ht="16.5" customHeight="1">
      <c r="A143" s="37"/>
      <c r="B143" s="38"/>
      <c r="C143" s="182" t="s">
        <v>523</v>
      </c>
      <c r="D143" s="182" t="s">
        <v>239</v>
      </c>
      <c r="E143" s="183" t="s">
        <v>2375</v>
      </c>
      <c r="F143" s="184" t="s">
        <v>2376</v>
      </c>
      <c r="G143" s="185" t="s">
        <v>154</v>
      </c>
      <c r="H143" s="186">
        <v>0</v>
      </c>
      <c r="I143" s="187"/>
      <c r="J143" s="188">
        <f t="shared" si="0"/>
        <v>0</v>
      </c>
      <c r="K143" s="184" t="s">
        <v>19</v>
      </c>
      <c r="L143" s="42"/>
      <c r="M143" s="189" t="s">
        <v>19</v>
      </c>
      <c r="N143" s="190" t="s">
        <v>48</v>
      </c>
      <c r="O143" s="67"/>
      <c r="P143" s="191">
        <f t="shared" si="1"/>
        <v>0</v>
      </c>
      <c r="Q143" s="191">
        <v>0</v>
      </c>
      <c r="R143" s="191">
        <f t="shared" si="2"/>
        <v>0</v>
      </c>
      <c r="S143" s="191">
        <v>0</v>
      </c>
      <c r="T143" s="192">
        <f t="shared" si="3"/>
        <v>0</v>
      </c>
      <c r="U143" s="37"/>
      <c r="V143" s="37"/>
      <c r="W143" s="37"/>
      <c r="X143" s="37"/>
      <c r="Y143" s="37"/>
      <c r="Z143" s="37"/>
      <c r="AA143" s="37"/>
      <c r="AB143" s="37"/>
      <c r="AC143" s="37"/>
      <c r="AD143" s="37"/>
      <c r="AE143" s="37"/>
      <c r="AR143" s="193" t="s">
        <v>366</v>
      </c>
      <c r="AT143" s="193" t="s">
        <v>239</v>
      </c>
      <c r="AU143" s="193" t="s">
        <v>88</v>
      </c>
      <c r="AY143" s="20" t="s">
        <v>237</v>
      </c>
      <c r="BE143" s="194">
        <f t="shared" si="4"/>
        <v>0</v>
      </c>
      <c r="BF143" s="194">
        <f t="shared" si="5"/>
        <v>0</v>
      </c>
      <c r="BG143" s="194">
        <f t="shared" si="6"/>
        <v>0</v>
      </c>
      <c r="BH143" s="194">
        <f t="shared" si="7"/>
        <v>0</v>
      </c>
      <c r="BI143" s="194">
        <f t="shared" si="8"/>
        <v>0</v>
      </c>
      <c r="BJ143" s="20" t="s">
        <v>88</v>
      </c>
      <c r="BK143" s="194">
        <f t="shared" si="9"/>
        <v>0</v>
      </c>
      <c r="BL143" s="20" t="s">
        <v>366</v>
      </c>
      <c r="BM143" s="193" t="s">
        <v>425</v>
      </c>
    </row>
    <row r="144" spans="1:65" s="2" customFormat="1" ht="16.5" customHeight="1">
      <c r="A144" s="37"/>
      <c r="B144" s="38"/>
      <c r="C144" s="182" t="s">
        <v>529</v>
      </c>
      <c r="D144" s="182" t="s">
        <v>239</v>
      </c>
      <c r="E144" s="183" t="s">
        <v>2377</v>
      </c>
      <c r="F144" s="184" t="s">
        <v>2378</v>
      </c>
      <c r="G144" s="185" t="s">
        <v>154</v>
      </c>
      <c r="H144" s="186">
        <v>0</v>
      </c>
      <c r="I144" s="187"/>
      <c r="J144" s="188">
        <f t="shared" si="0"/>
        <v>0</v>
      </c>
      <c r="K144" s="184" t="s">
        <v>19</v>
      </c>
      <c r="L144" s="42"/>
      <c r="M144" s="189" t="s">
        <v>19</v>
      </c>
      <c r="N144" s="190" t="s">
        <v>48</v>
      </c>
      <c r="O144" s="67"/>
      <c r="P144" s="191">
        <f t="shared" si="1"/>
        <v>0</v>
      </c>
      <c r="Q144" s="191">
        <v>0</v>
      </c>
      <c r="R144" s="191">
        <f t="shared" si="2"/>
        <v>0</v>
      </c>
      <c r="S144" s="191">
        <v>0</v>
      </c>
      <c r="T144" s="192">
        <f t="shared" si="3"/>
        <v>0</v>
      </c>
      <c r="U144" s="37"/>
      <c r="V144" s="37"/>
      <c r="W144" s="37"/>
      <c r="X144" s="37"/>
      <c r="Y144" s="37"/>
      <c r="Z144" s="37"/>
      <c r="AA144" s="37"/>
      <c r="AB144" s="37"/>
      <c r="AC144" s="37"/>
      <c r="AD144" s="37"/>
      <c r="AE144" s="37"/>
      <c r="AR144" s="193" t="s">
        <v>366</v>
      </c>
      <c r="AT144" s="193" t="s">
        <v>239</v>
      </c>
      <c r="AU144" s="193" t="s">
        <v>88</v>
      </c>
      <c r="AY144" s="20" t="s">
        <v>237</v>
      </c>
      <c r="BE144" s="194">
        <f t="shared" si="4"/>
        <v>0</v>
      </c>
      <c r="BF144" s="194">
        <f t="shared" si="5"/>
        <v>0</v>
      </c>
      <c r="BG144" s="194">
        <f t="shared" si="6"/>
        <v>0</v>
      </c>
      <c r="BH144" s="194">
        <f t="shared" si="7"/>
        <v>0</v>
      </c>
      <c r="BI144" s="194">
        <f t="shared" si="8"/>
        <v>0</v>
      </c>
      <c r="BJ144" s="20" t="s">
        <v>88</v>
      </c>
      <c r="BK144" s="194">
        <f t="shared" si="9"/>
        <v>0</v>
      </c>
      <c r="BL144" s="20" t="s">
        <v>366</v>
      </c>
      <c r="BM144" s="193" t="s">
        <v>733</v>
      </c>
    </row>
    <row r="145" spans="1:65" s="2" customFormat="1" ht="16.5" customHeight="1">
      <c r="A145" s="37"/>
      <c r="B145" s="38"/>
      <c r="C145" s="182" t="s">
        <v>535</v>
      </c>
      <c r="D145" s="182" t="s">
        <v>239</v>
      </c>
      <c r="E145" s="183" t="s">
        <v>2379</v>
      </c>
      <c r="F145" s="184" t="s">
        <v>2380</v>
      </c>
      <c r="G145" s="185" t="s">
        <v>154</v>
      </c>
      <c r="H145" s="186">
        <v>0</v>
      </c>
      <c r="I145" s="187"/>
      <c r="J145" s="188">
        <f t="shared" si="0"/>
        <v>0</v>
      </c>
      <c r="K145" s="184" t="s">
        <v>19</v>
      </c>
      <c r="L145" s="42"/>
      <c r="M145" s="189" t="s">
        <v>19</v>
      </c>
      <c r="N145" s="190" t="s">
        <v>48</v>
      </c>
      <c r="O145" s="67"/>
      <c r="P145" s="191">
        <f t="shared" si="1"/>
        <v>0</v>
      </c>
      <c r="Q145" s="191">
        <v>0</v>
      </c>
      <c r="R145" s="191">
        <f t="shared" si="2"/>
        <v>0</v>
      </c>
      <c r="S145" s="191">
        <v>0</v>
      </c>
      <c r="T145" s="192">
        <f t="shared" si="3"/>
        <v>0</v>
      </c>
      <c r="U145" s="37"/>
      <c r="V145" s="37"/>
      <c r="W145" s="37"/>
      <c r="X145" s="37"/>
      <c r="Y145" s="37"/>
      <c r="Z145" s="37"/>
      <c r="AA145" s="37"/>
      <c r="AB145" s="37"/>
      <c r="AC145" s="37"/>
      <c r="AD145" s="37"/>
      <c r="AE145" s="37"/>
      <c r="AR145" s="193" t="s">
        <v>366</v>
      </c>
      <c r="AT145" s="193" t="s">
        <v>239</v>
      </c>
      <c r="AU145" s="193" t="s">
        <v>88</v>
      </c>
      <c r="AY145" s="20" t="s">
        <v>237</v>
      </c>
      <c r="BE145" s="194">
        <f t="shared" si="4"/>
        <v>0</v>
      </c>
      <c r="BF145" s="194">
        <f t="shared" si="5"/>
        <v>0</v>
      </c>
      <c r="BG145" s="194">
        <f t="shared" si="6"/>
        <v>0</v>
      </c>
      <c r="BH145" s="194">
        <f t="shared" si="7"/>
        <v>0</v>
      </c>
      <c r="BI145" s="194">
        <f t="shared" si="8"/>
        <v>0</v>
      </c>
      <c r="BJ145" s="20" t="s">
        <v>88</v>
      </c>
      <c r="BK145" s="194">
        <f t="shared" si="9"/>
        <v>0</v>
      </c>
      <c r="BL145" s="20" t="s">
        <v>366</v>
      </c>
      <c r="BM145" s="193" t="s">
        <v>746</v>
      </c>
    </row>
    <row r="146" spans="1:65" s="2" customFormat="1" ht="16.5" customHeight="1">
      <c r="A146" s="37"/>
      <c r="B146" s="38"/>
      <c r="C146" s="182" t="s">
        <v>545</v>
      </c>
      <c r="D146" s="182" t="s">
        <v>239</v>
      </c>
      <c r="E146" s="183" t="s">
        <v>2381</v>
      </c>
      <c r="F146" s="184" t="s">
        <v>2382</v>
      </c>
      <c r="G146" s="185" t="s">
        <v>154</v>
      </c>
      <c r="H146" s="186">
        <v>0</v>
      </c>
      <c r="I146" s="187"/>
      <c r="J146" s="188">
        <f t="shared" si="0"/>
        <v>0</v>
      </c>
      <c r="K146" s="184" t="s">
        <v>19</v>
      </c>
      <c r="L146" s="42"/>
      <c r="M146" s="189" t="s">
        <v>19</v>
      </c>
      <c r="N146" s="190" t="s">
        <v>48</v>
      </c>
      <c r="O146" s="67"/>
      <c r="P146" s="191">
        <f t="shared" si="1"/>
        <v>0</v>
      </c>
      <c r="Q146" s="191">
        <v>0</v>
      </c>
      <c r="R146" s="191">
        <f t="shared" si="2"/>
        <v>0</v>
      </c>
      <c r="S146" s="191">
        <v>0</v>
      </c>
      <c r="T146" s="192">
        <f t="shared" si="3"/>
        <v>0</v>
      </c>
      <c r="U146" s="37"/>
      <c r="V146" s="37"/>
      <c r="W146" s="37"/>
      <c r="X146" s="37"/>
      <c r="Y146" s="37"/>
      <c r="Z146" s="37"/>
      <c r="AA146" s="37"/>
      <c r="AB146" s="37"/>
      <c r="AC146" s="37"/>
      <c r="AD146" s="37"/>
      <c r="AE146" s="37"/>
      <c r="AR146" s="193" t="s">
        <v>366</v>
      </c>
      <c r="AT146" s="193" t="s">
        <v>239</v>
      </c>
      <c r="AU146" s="193" t="s">
        <v>88</v>
      </c>
      <c r="AY146" s="20" t="s">
        <v>237</v>
      </c>
      <c r="BE146" s="194">
        <f t="shared" si="4"/>
        <v>0</v>
      </c>
      <c r="BF146" s="194">
        <f t="shared" si="5"/>
        <v>0</v>
      </c>
      <c r="BG146" s="194">
        <f t="shared" si="6"/>
        <v>0</v>
      </c>
      <c r="BH146" s="194">
        <f t="shared" si="7"/>
        <v>0</v>
      </c>
      <c r="BI146" s="194">
        <f t="shared" si="8"/>
        <v>0</v>
      </c>
      <c r="BJ146" s="20" t="s">
        <v>88</v>
      </c>
      <c r="BK146" s="194">
        <f t="shared" si="9"/>
        <v>0</v>
      </c>
      <c r="BL146" s="20" t="s">
        <v>366</v>
      </c>
      <c r="BM146" s="193" t="s">
        <v>772</v>
      </c>
    </row>
    <row r="147" spans="1:65" s="2" customFormat="1" ht="16.5" customHeight="1">
      <c r="A147" s="37"/>
      <c r="B147" s="38"/>
      <c r="C147" s="182" t="s">
        <v>550</v>
      </c>
      <c r="D147" s="182" t="s">
        <v>239</v>
      </c>
      <c r="E147" s="183" t="s">
        <v>2383</v>
      </c>
      <c r="F147" s="184" t="s">
        <v>2384</v>
      </c>
      <c r="G147" s="185" t="s">
        <v>154</v>
      </c>
      <c r="H147" s="186">
        <v>0</v>
      </c>
      <c r="I147" s="187"/>
      <c r="J147" s="188">
        <f t="shared" si="0"/>
        <v>0</v>
      </c>
      <c r="K147" s="184" t="s">
        <v>19</v>
      </c>
      <c r="L147" s="42"/>
      <c r="M147" s="189" t="s">
        <v>19</v>
      </c>
      <c r="N147" s="190" t="s">
        <v>48</v>
      </c>
      <c r="O147" s="67"/>
      <c r="P147" s="191">
        <f t="shared" si="1"/>
        <v>0</v>
      </c>
      <c r="Q147" s="191">
        <v>0</v>
      </c>
      <c r="R147" s="191">
        <f t="shared" si="2"/>
        <v>0</v>
      </c>
      <c r="S147" s="191">
        <v>0</v>
      </c>
      <c r="T147" s="192">
        <f t="shared" si="3"/>
        <v>0</v>
      </c>
      <c r="U147" s="37"/>
      <c r="V147" s="37"/>
      <c r="W147" s="37"/>
      <c r="X147" s="37"/>
      <c r="Y147" s="37"/>
      <c r="Z147" s="37"/>
      <c r="AA147" s="37"/>
      <c r="AB147" s="37"/>
      <c r="AC147" s="37"/>
      <c r="AD147" s="37"/>
      <c r="AE147" s="37"/>
      <c r="AR147" s="193" t="s">
        <v>366</v>
      </c>
      <c r="AT147" s="193" t="s">
        <v>239</v>
      </c>
      <c r="AU147" s="193" t="s">
        <v>88</v>
      </c>
      <c r="AY147" s="20" t="s">
        <v>237</v>
      </c>
      <c r="BE147" s="194">
        <f t="shared" si="4"/>
        <v>0</v>
      </c>
      <c r="BF147" s="194">
        <f t="shared" si="5"/>
        <v>0</v>
      </c>
      <c r="BG147" s="194">
        <f t="shared" si="6"/>
        <v>0</v>
      </c>
      <c r="BH147" s="194">
        <f t="shared" si="7"/>
        <v>0</v>
      </c>
      <c r="BI147" s="194">
        <f t="shared" si="8"/>
        <v>0</v>
      </c>
      <c r="BJ147" s="20" t="s">
        <v>88</v>
      </c>
      <c r="BK147" s="194">
        <f t="shared" si="9"/>
        <v>0</v>
      </c>
      <c r="BL147" s="20" t="s">
        <v>366</v>
      </c>
      <c r="BM147" s="193" t="s">
        <v>804</v>
      </c>
    </row>
    <row r="148" spans="1:65" s="2" customFormat="1" ht="16.5" customHeight="1">
      <c r="A148" s="37"/>
      <c r="B148" s="38"/>
      <c r="C148" s="182" t="s">
        <v>555</v>
      </c>
      <c r="D148" s="182" t="s">
        <v>239</v>
      </c>
      <c r="E148" s="183" t="s">
        <v>2385</v>
      </c>
      <c r="F148" s="184" t="s">
        <v>2386</v>
      </c>
      <c r="G148" s="185" t="s">
        <v>141</v>
      </c>
      <c r="H148" s="186">
        <v>80</v>
      </c>
      <c r="I148" s="187"/>
      <c r="J148" s="188">
        <f t="shared" si="0"/>
        <v>0</v>
      </c>
      <c r="K148" s="184" t="s">
        <v>19</v>
      </c>
      <c r="L148" s="42"/>
      <c r="M148" s="189" t="s">
        <v>19</v>
      </c>
      <c r="N148" s="190" t="s">
        <v>48</v>
      </c>
      <c r="O148" s="67"/>
      <c r="P148" s="191">
        <f t="shared" si="1"/>
        <v>0</v>
      </c>
      <c r="Q148" s="191">
        <v>0</v>
      </c>
      <c r="R148" s="191">
        <f t="shared" si="2"/>
        <v>0</v>
      </c>
      <c r="S148" s="191">
        <v>0</v>
      </c>
      <c r="T148" s="192">
        <f t="shared" si="3"/>
        <v>0</v>
      </c>
      <c r="U148" s="37"/>
      <c r="V148" s="37"/>
      <c r="W148" s="37"/>
      <c r="X148" s="37"/>
      <c r="Y148" s="37"/>
      <c r="Z148" s="37"/>
      <c r="AA148" s="37"/>
      <c r="AB148" s="37"/>
      <c r="AC148" s="37"/>
      <c r="AD148" s="37"/>
      <c r="AE148" s="37"/>
      <c r="AR148" s="193" t="s">
        <v>366</v>
      </c>
      <c r="AT148" s="193" t="s">
        <v>239</v>
      </c>
      <c r="AU148" s="193" t="s">
        <v>88</v>
      </c>
      <c r="AY148" s="20" t="s">
        <v>237</v>
      </c>
      <c r="BE148" s="194">
        <f t="shared" si="4"/>
        <v>0</v>
      </c>
      <c r="BF148" s="194">
        <f t="shared" si="5"/>
        <v>0</v>
      </c>
      <c r="BG148" s="194">
        <f t="shared" si="6"/>
        <v>0</v>
      </c>
      <c r="BH148" s="194">
        <f t="shared" si="7"/>
        <v>0</v>
      </c>
      <c r="BI148" s="194">
        <f t="shared" si="8"/>
        <v>0</v>
      </c>
      <c r="BJ148" s="20" t="s">
        <v>88</v>
      </c>
      <c r="BK148" s="194">
        <f t="shared" si="9"/>
        <v>0</v>
      </c>
      <c r="BL148" s="20" t="s">
        <v>366</v>
      </c>
      <c r="BM148" s="193" t="s">
        <v>830</v>
      </c>
    </row>
    <row r="149" spans="1:65" s="2" customFormat="1" ht="16.5" customHeight="1">
      <c r="A149" s="37"/>
      <c r="B149" s="38"/>
      <c r="C149" s="182" t="s">
        <v>567</v>
      </c>
      <c r="D149" s="182" t="s">
        <v>239</v>
      </c>
      <c r="E149" s="183" t="s">
        <v>2387</v>
      </c>
      <c r="F149" s="184" t="s">
        <v>2388</v>
      </c>
      <c r="G149" s="185" t="s">
        <v>141</v>
      </c>
      <c r="H149" s="186">
        <v>61</v>
      </c>
      <c r="I149" s="187"/>
      <c r="J149" s="188">
        <f t="shared" si="0"/>
        <v>0</v>
      </c>
      <c r="K149" s="184" t="s">
        <v>19</v>
      </c>
      <c r="L149" s="42"/>
      <c r="M149" s="189" t="s">
        <v>19</v>
      </c>
      <c r="N149" s="190" t="s">
        <v>48</v>
      </c>
      <c r="O149" s="67"/>
      <c r="P149" s="191">
        <f t="shared" si="1"/>
        <v>0</v>
      </c>
      <c r="Q149" s="191">
        <v>0</v>
      </c>
      <c r="R149" s="191">
        <f t="shared" si="2"/>
        <v>0</v>
      </c>
      <c r="S149" s="191">
        <v>0</v>
      </c>
      <c r="T149" s="192">
        <f t="shared" si="3"/>
        <v>0</v>
      </c>
      <c r="U149" s="37"/>
      <c r="V149" s="37"/>
      <c r="W149" s="37"/>
      <c r="X149" s="37"/>
      <c r="Y149" s="37"/>
      <c r="Z149" s="37"/>
      <c r="AA149" s="37"/>
      <c r="AB149" s="37"/>
      <c r="AC149" s="37"/>
      <c r="AD149" s="37"/>
      <c r="AE149" s="37"/>
      <c r="AR149" s="193" t="s">
        <v>366</v>
      </c>
      <c r="AT149" s="193" t="s">
        <v>239</v>
      </c>
      <c r="AU149" s="193" t="s">
        <v>88</v>
      </c>
      <c r="AY149" s="20" t="s">
        <v>237</v>
      </c>
      <c r="BE149" s="194">
        <f t="shared" si="4"/>
        <v>0</v>
      </c>
      <c r="BF149" s="194">
        <f t="shared" si="5"/>
        <v>0</v>
      </c>
      <c r="BG149" s="194">
        <f t="shared" si="6"/>
        <v>0</v>
      </c>
      <c r="BH149" s="194">
        <f t="shared" si="7"/>
        <v>0</v>
      </c>
      <c r="BI149" s="194">
        <f t="shared" si="8"/>
        <v>0</v>
      </c>
      <c r="BJ149" s="20" t="s">
        <v>88</v>
      </c>
      <c r="BK149" s="194">
        <f t="shared" si="9"/>
        <v>0</v>
      </c>
      <c r="BL149" s="20" t="s">
        <v>366</v>
      </c>
      <c r="BM149" s="193" t="s">
        <v>863</v>
      </c>
    </row>
    <row r="150" spans="1:65" s="2" customFormat="1" ht="21.75" customHeight="1">
      <c r="A150" s="37"/>
      <c r="B150" s="38"/>
      <c r="C150" s="182" t="s">
        <v>572</v>
      </c>
      <c r="D150" s="182" t="s">
        <v>239</v>
      </c>
      <c r="E150" s="183" t="s">
        <v>2389</v>
      </c>
      <c r="F150" s="184" t="s">
        <v>2390</v>
      </c>
      <c r="G150" s="185" t="s">
        <v>141</v>
      </c>
      <c r="H150" s="186">
        <v>8</v>
      </c>
      <c r="I150" s="187"/>
      <c r="J150" s="188">
        <f t="shared" si="0"/>
        <v>0</v>
      </c>
      <c r="K150" s="184" t="s">
        <v>19</v>
      </c>
      <c r="L150" s="42"/>
      <c r="M150" s="189" t="s">
        <v>19</v>
      </c>
      <c r="N150" s="190" t="s">
        <v>48</v>
      </c>
      <c r="O150" s="67"/>
      <c r="P150" s="191">
        <f t="shared" si="1"/>
        <v>0</v>
      </c>
      <c r="Q150" s="191">
        <v>0</v>
      </c>
      <c r="R150" s="191">
        <f t="shared" si="2"/>
        <v>0</v>
      </c>
      <c r="S150" s="191">
        <v>0</v>
      </c>
      <c r="T150" s="192">
        <f t="shared" si="3"/>
        <v>0</v>
      </c>
      <c r="U150" s="37"/>
      <c r="V150" s="37"/>
      <c r="W150" s="37"/>
      <c r="X150" s="37"/>
      <c r="Y150" s="37"/>
      <c r="Z150" s="37"/>
      <c r="AA150" s="37"/>
      <c r="AB150" s="37"/>
      <c r="AC150" s="37"/>
      <c r="AD150" s="37"/>
      <c r="AE150" s="37"/>
      <c r="AR150" s="193" t="s">
        <v>366</v>
      </c>
      <c r="AT150" s="193" t="s">
        <v>239</v>
      </c>
      <c r="AU150" s="193" t="s">
        <v>88</v>
      </c>
      <c r="AY150" s="20" t="s">
        <v>237</v>
      </c>
      <c r="BE150" s="194">
        <f t="shared" si="4"/>
        <v>0</v>
      </c>
      <c r="BF150" s="194">
        <f t="shared" si="5"/>
        <v>0</v>
      </c>
      <c r="BG150" s="194">
        <f t="shared" si="6"/>
        <v>0</v>
      </c>
      <c r="BH150" s="194">
        <f t="shared" si="7"/>
        <v>0</v>
      </c>
      <c r="BI150" s="194">
        <f t="shared" si="8"/>
        <v>0</v>
      </c>
      <c r="BJ150" s="20" t="s">
        <v>88</v>
      </c>
      <c r="BK150" s="194">
        <f t="shared" si="9"/>
        <v>0</v>
      </c>
      <c r="BL150" s="20" t="s">
        <v>366</v>
      </c>
      <c r="BM150" s="193" t="s">
        <v>897</v>
      </c>
    </row>
    <row r="151" spans="1:65" s="2" customFormat="1" ht="16.5" customHeight="1">
      <c r="A151" s="37"/>
      <c r="B151" s="38"/>
      <c r="C151" s="182" t="s">
        <v>577</v>
      </c>
      <c r="D151" s="182" t="s">
        <v>239</v>
      </c>
      <c r="E151" s="183" t="s">
        <v>2391</v>
      </c>
      <c r="F151" s="184" t="s">
        <v>2392</v>
      </c>
      <c r="G151" s="185" t="s">
        <v>1591</v>
      </c>
      <c r="H151" s="186">
        <v>0</v>
      </c>
      <c r="I151" s="187"/>
      <c r="J151" s="188">
        <f t="shared" si="0"/>
        <v>0</v>
      </c>
      <c r="K151" s="184" t="s">
        <v>19</v>
      </c>
      <c r="L151" s="42"/>
      <c r="M151" s="189" t="s">
        <v>19</v>
      </c>
      <c r="N151" s="190" t="s">
        <v>48</v>
      </c>
      <c r="O151" s="67"/>
      <c r="P151" s="191">
        <f t="shared" si="1"/>
        <v>0</v>
      </c>
      <c r="Q151" s="191">
        <v>0</v>
      </c>
      <c r="R151" s="191">
        <f t="shared" si="2"/>
        <v>0</v>
      </c>
      <c r="S151" s="191">
        <v>0</v>
      </c>
      <c r="T151" s="192">
        <f t="shared" si="3"/>
        <v>0</v>
      </c>
      <c r="U151" s="37"/>
      <c r="V151" s="37"/>
      <c r="W151" s="37"/>
      <c r="X151" s="37"/>
      <c r="Y151" s="37"/>
      <c r="Z151" s="37"/>
      <c r="AA151" s="37"/>
      <c r="AB151" s="37"/>
      <c r="AC151" s="37"/>
      <c r="AD151" s="37"/>
      <c r="AE151" s="37"/>
      <c r="AR151" s="193" t="s">
        <v>366</v>
      </c>
      <c r="AT151" s="193" t="s">
        <v>239</v>
      </c>
      <c r="AU151" s="193" t="s">
        <v>88</v>
      </c>
      <c r="AY151" s="20" t="s">
        <v>237</v>
      </c>
      <c r="BE151" s="194">
        <f t="shared" si="4"/>
        <v>0</v>
      </c>
      <c r="BF151" s="194">
        <f t="shared" si="5"/>
        <v>0</v>
      </c>
      <c r="BG151" s="194">
        <f t="shared" si="6"/>
        <v>0</v>
      </c>
      <c r="BH151" s="194">
        <f t="shared" si="7"/>
        <v>0</v>
      </c>
      <c r="BI151" s="194">
        <f t="shared" si="8"/>
        <v>0</v>
      </c>
      <c r="BJ151" s="20" t="s">
        <v>88</v>
      </c>
      <c r="BK151" s="194">
        <f t="shared" si="9"/>
        <v>0</v>
      </c>
      <c r="BL151" s="20" t="s">
        <v>366</v>
      </c>
      <c r="BM151" s="193" t="s">
        <v>922</v>
      </c>
    </row>
    <row r="152" spans="1:65" s="2" customFormat="1" ht="76.8">
      <c r="A152" s="37"/>
      <c r="B152" s="38"/>
      <c r="C152" s="39"/>
      <c r="D152" s="202" t="s">
        <v>914</v>
      </c>
      <c r="E152" s="39"/>
      <c r="F152" s="254" t="s">
        <v>2393</v>
      </c>
      <c r="G152" s="39"/>
      <c r="H152" s="39"/>
      <c r="I152" s="197"/>
      <c r="J152" s="39"/>
      <c r="K152" s="39"/>
      <c r="L152" s="42"/>
      <c r="M152" s="198"/>
      <c r="N152" s="199"/>
      <c r="O152" s="67"/>
      <c r="P152" s="67"/>
      <c r="Q152" s="67"/>
      <c r="R152" s="67"/>
      <c r="S152" s="67"/>
      <c r="T152" s="68"/>
      <c r="U152" s="37"/>
      <c r="V152" s="37"/>
      <c r="W152" s="37"/>
      <c r="X152" s="37"/>
      <c r="Y152" s="37"/>
      <c r="Z152" s="37"/>
      <c r="AA152" s="37"/>
      <c r="AB152" s="37"/>
      <c r="AC152" s="37"/>
      <c r="AD152" s="37"/>
      <c r="AE152" s="37"/>
      <c r="AT152" s="20" t="s">
        <v>914</v>
      </c>
      <c r="AU152" s="20" t="s">
        <v>88</v>
      </c>
    </row>
    <row r="153" spans="1:65" s="2" customFormat="1" ht="21.75" customHeight="1">
      <c r="A153" s="37"/>
      <c r="B153" s="38"/>
      <c r="C153" s="182" t="s">
        <v>582</v>
      </c>
      <c r="D153" s="182" t="s">
        <v>239</v>
      </c>
      <c r="E153" s="183" t="s">
        <v>2394</v>
      </c>
      <c r="F153" s="184" t="s">
        <v>2395</v>
      </c>
      <c r="G153" s="185" t="s">
        <v>1591</v>
      </c>
      <c r="H153" s="186">
        <v>0</v>
      </c>
      <c r="I153" s="187"/>
      <c r="J153" s="188">
        <f>ROUND(I153*H153,2)</f>
        <v>0</v>
      </c>
      <c r="K153" s="184" t="s">
        <v>19</v>
      </c>
      <c r="L153" s="42"/>
      <c r="M153" s="189" t="s">
        <v>19</v>
      </c>
      <c r="N153" s="190" t="s">
        <v>48</v>
      </c>
      <c r="O153" s="67"/>
      <c r="P153" s="191">
        <f>O153*H153</f>
        <v>0</v>
      </c>
      <c r="Q153" s="191">
        <v>0</v>
      </c>
      <c r="R153" s="191">
        <f>Q153*H153</f>
        <v>0</v>
      </c>
      <c r="S153" s="191">
        <v>0</v>
      </c>
      <c r="T153" s="192">
        <f>S153*H153</f>
        <v>0</v>
      </c>
      <c r="U153" s="37"/>
      <c r="V153" s="37"/>
      <c r="W153" s="37"/>
      <c r="X153" s="37"/>
      <c r="Y153" s="37"/>
      <c r="Z153" s="37"/>
      <c r="AA153" s="37"/>
      <c r="AB153" s="37"/>
      <c r="AC153" s="37"/>
      <c r="AD153" s="37"/>
      <c r="AE153" s="37"/>
      <c r="AR153" s="193" t="s">
        <v>366</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366</v>
      </c>
      <c r="BM153" s="193" t="s">
        <v>940</v>
      </c>
    </row>
    <row r="154" spans="1:65" s="2" customFormat="1" ht="105.6">
      <c r="A154" s="37"/>
      <c r="B154" s="38"/>
      <c r="C154" s="39"/>
      <c r="D154" s="202" t="s">
        <v>914</v>
      </c>
      <c r="E154" s="39"/>
      <c r="F154" s="254" t="s">
        <v>2396</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914</v>
      </c>
      <c r="AU154" s="20" t="s">
        <v>88</v>
      </c>
    </row>
    <row r="155" spans="1:65" s="2" customFormat="1" ht="33" customHeight="1">
      <c r="A155" s="37"/>
      <c r="B155" s="38"/>
      <c r="C155" s="182" t="s">
        <v>588</v>
      </c>
      <c r="D155" s="182" t="s">
        <v>239</v>
      </c>
      <c r="E155" s="183" t="s">
        <v>2397</v>
      </c>
      <c r="F155" s="184" t="s">
        <v>2398</v>
      </c>
      <c r="G155" s="185" t="s">
        <v>154</v>
      </c>
      <c r="H155" s="186">
        <v>0</v>
      </c>
      <c r="I155" s="187"/>
      <c r="J155" s="188">
        <f>ROUND(I155*H155,2)</f>
        <v>0</v>
      </c>
      <c r="K155" s="184" t="s">
        <v>19</v>
      </c>
      <c r="L155" s="42"/>
      <c r="M155" s="189" t="s">
        <v>19</v>
      </c>
      <c r="N155" s="190" t="s">
        <v>48</v>
      </c>
      <c r="O155" s="67"/>
      <c r="P155" s="191">
        <f>O155*H155</f>
        <v>0</v>
      </c>
      <c r="Q155" s="191">
        <v>0</v>
      </c>
      <c r="R155" s="191">
        <f>Q155*H155</f>
        <v>0</v>
      </c>
      <c r="S155" s="191">
        <v>0</v>
      </c>
      <c r="T155" s="192">
        <f>S155*H155</f>
        <v>0</v>
      </c>
      <c r="U155" s="37"/>
      <c r="V155" s="37"/>
      <c r="W155" s="37"/>
      <c r="X155" s="37"/>
      <c r="Y155" s="37"/>
      <c r="Z155" s="37"/>
      <c r="AA155" s="37"/>
      <c r="AB155" s="37"/>
      <c r="AC155" s="37"/>
      <c r="AD155" s="37"/>
      <c r="AE155" s="37"/>
      <c r="AR155" s="193" t="s">
        <v>366</v>
      </c>
      <c r="AT155" s="193" t="s">
        <v>239</v>
      </c>
      <c r="AU155" s="193" t="s">
        <v>88</v>
      </c>
      <c r="AY155" s="20" t="s">
        <v>237</v>
      </c>
      <c r="BE155" s="194">
        <f>IF(N155="základní",J155,0)</f>
        <v>0</v>
      </c>
      <c r="BF155" s="194">
        <f>IF(N155="snížená",J155,0)</f>
        <v>0</v>
      </c>
      <c r="BG155" s="194">
        <f>IF(N155="zákl. přenesená",J155,0)</f>
        <v>0</v>
      </c>
      <c r="BH155" s="194">
        <f>IF(N155="sníž. přenesená",J155,0)</f>
        <v>0</v>
      </c>
      <c r="BI155" s="194">
        <f>IF(N155="nulová",J155,0)</f>
        <v>0</v>
      </c>
      <c r="BJ155" s="20" t="s">
        <v>88</v>
      </c>
      <c r="BK155" s="194">
        <f>ROUND(I155*H155,2)</f>
        <v>0</v>
      </c>
      <c r="BL155" s="20" t="s">
        <v>366</v>
      </c>
      <c r="BM155" s="193" t="s">
        <v>950</v>
      </c>
    </row>
    <row r="156" spans="1:65" s="2" customFormat="1" ht="21.75" customHeight="1">
      <c r="A156" s="37"/>
      <c r="B156" s="38"/>
      <c r="C156" s="182" t="s">
        <v>597</v>
      </c>
      <c r="D156" s="182" t="s">
        <v>239</v>
      </c>
      <c r="E156" s="183" t="s">
        <v>2399</v>
      </c>
      <c r="F156" s="184" t="s">
        <v>2400</v>
      </c>
      <c r="G156" s="185" t="s">
        <v>1591</v>
      </c>
      <c r="H156" s="186">
        <v>1</v>
      </c>
      <c r="I156" s="187"/>
      <c r="J156" s="188">
        <f>ROUND(I156*H156,2)</f>
        <v>0</v>
      </c>
      <c r="K156" s="184" t="s">
        <v>19</v>
      </c>
      <c r="L156" s="42"/>
      <c r="M156" s="189" t="s">
        <v>19</v>
      </c>
      <c r="N156" s="190" t="s">
        <v>48</v>
      </c>
      <c r="O156" s="67"/>
      <c r="P156" s="191">
        <f>O156*H156</f>
        <v>0</v>
      </c>
      <c r="Q156" s="191">
        <v>0</v>
      </c>
      <c r="R156" s="191">
        <f>Q156*H156</f>
        <v>0</v>
      </c>
      <c r="S156" s="191">
        <v>0</v>
      </c>
      <c r="T156" s="192">
        <f>S156*H156</f>
        <v>0</v>
      </c>
      <c r="U156" s="37"/>
      <c r="V156" s="37"/>
      <c r="W156" s="37"/>
      <c r="X156" s="37"/>
      <c r="Y156" s="37"/>
      <c r="Z156" s="37"/>
      <c r="AA156" s="37"/>
      <c r="AB156" s="37"/>
      <c r="AC156" s="37"/>
      <c r="AD156" s="37"/>
      <c r="AE156" s="37"/>
      <c r="AR156" s="193" t="s">
        <v>366</v>
      </c>
      <c r="AT156" s="193" t="s">
        <v>239</v>
      </c>
      <c r="AU156" s="193" t="s">
        <v>88</v>
      </c>
      <c r="AY156" s="20" t="s">
        <v>237</v>
      </c>
      <c r="BE156" s="194">
        <f>IF(N156="základní",J156,0)</f>
        <v>0</v>
      </c>
      <c r="BF156" s="194">
        <f>IF(N156="snížená",J156,0)</f>
        <v>0</v>
      </c>
      <c r="BG156" s="194">
        <f>IF(N156="zákl. přenesená",J156,0)</f>
        <v>0</v>
      </c>
      <c r="BH156" s="194">
        <f>IF(N156="sníž. přenesená",J156,0)</f>
        <v>0</v>
      </c>
      <c r="BI156" s="194">
        <f>IF(N156="nulová",J156,0)</f>
        <v>0</v>
      </c>
      <c r="BJ156" s="20" t="s">
        <v>88</v>
      </c>
      <c r="BK156" s="194">
        <f>ROUND(I156*H156,2)</f>
        <v>0</v>
      </c>
      <c r="BL156" s="20" t="s">
        <v>366</v>
      </c>
      <c r="BM156" s="193" t="s">
        <v>959</v>
      </c>
    </row>
    <row r="157" spans="1:65" s="2" customFormat="1" ht="16.5" customHeight="1">
      <c r="A157" s="37"/>
      <c r="B157" s="38"/>
      <c r="C157" s="182" t="s">
        <v>603</v>
      </c>
      <c r="D157" s="182" t="s">
        <v>239</v>
      </c>
      <c r="E157" s="183" t="s">
        <v>2401</v>
      </c>
      <c r="F157" s="184" t="s">
        <v>2402</v>
      </c>
      <c r="G157" s="185" t="s">
        <v>1591</v>
      </c>
      <c r="H157" s="186">
        <v>1</v>
      </c>
      <c r="I157" s="187"/>
      <c r="J157" s="188">
        <f>ROUND(I157*H157,2)</f>
        <v>0</v>
      </c>
      <c r="K157" s="184" t="s">
        <v>19</v>
      </c>
      <c r="L157" s="42"/>
      <c r="M157" s="189" t="s">
        <v>19</v>
      </c>
      <c r="N157" s="190" t="s">
        <v>48</v>
      </c>
      <c r="O157" s="67"/>
      <c r="P157" s="191">
        <f>O157*H157</f>
        <v>0</v>
      </c>
      <c r="Q157" s="191">
        <v>0</v>
      </c>
      <c r="R157" s="191">
        <f>Q157*H157</f>
        <v>0</v>
      </c>
      <c r="S157" s="191">
        <v>0</v>
      </c>
      <c r="T157" s="192">
        <f>S157*H157</f>
        <v>0</v>
      </c>
      <c r="U157" s="37"/>
      <c r="V157" s="37"/>
      <c r="W157" s="37"/>
      <c r="X157" s="37"/>
      <c r="Y157" s="37"/>
      <c r="Z157" s="37"/>
      <c r="AA157" s="37"/>
      <c r="AB157" s="37"/>
      <c r="AC157" s="37"/>
      <c r="AD157" s="37"/>
      <c r="AE157" s="37"/>
      <c r="AR157" s="193" t="s">
        <v>366</v>
      </c>
      <c r="AT157" s="193" t="s">
        <v>239</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366</v>
      </c>
      <c r="BM157" s="193" t="s">
        <v>974</v>
      </c>
    </row>
    <row r="158" spans="1:65" s="2" customFormat="1" ht="16.5" customHeight="1">
      <c r="A158" s="37"/>
      <c r="B158" s="38"/>
      <c r="C158" s="182" t="s">
        <v>611</v>
      </c>
      <c r="D158" s="182" t="s">
        <v>239</v>
      </c>
      <c r="E158" s="183" t="s">
        <v>2403</v>
      </c>
      <c r="F158" s="184" t="s">
        <v>2404</v>
      </c>
      <c r="G158" s="185" t="s">
        <v>1591</v>
      </c>
      <c r="H158" s="186">
        <v>1</v>
      </c>
      <c r="I158" s="187"/>
      <c r="J158" s="188">
        <f>ROUND(I158*H158,2)</f>
        <v>0</v>
      </c>
      <c r="K158" s="184" t="s">
        <v>19</v>
      </c>
      <c r="L158" s="42"/>
      <c r="M158" s="189" t="s">
        <v>19</v>
      </c>
      <c r="N158" s="190" t="s">
        <v>48</v>
      </c>
      <c r="O158" s="67"/>
      <c r="P158" s="191">
        <f>O158*H158</f>
        <v>0</v>
      </c>
      <c r="Q158" s="191">
        <v>0</v>
      </c>
      <c r="R158" s="191">
        <f>Q158*H158</f>
        <v>0</v>
      </c>
      <c r="S158" s="191">
        <v>0</v>
      </c>
      <c r="T158" s="192">
        <f>S158*H158</f>
        <v>0</v>
      </c>
      <c r="U158" s="37"/>
      <c r="V158" s="37"/>
      <c r="W158" s="37"/>
      <c r="X158" s="37"/>
      <c r="Y158" s="37"/>
      <c r="Z158" s="37"/>
      <c r="AA158" s="37"/>
      <c r="AB158" s="37"/>
      <c r="AC158" s="37"/>
      <c r="AD158" s="37"/>
      <c r="AE158" s="37"/>
      <c r="AR158" s="193" t="s">
        <v>366</v>
      </c>
      <c r="AT158" s="193" t="s">
        <v>239</v>
      </c>
      <c r="AU158" s="193" t="s">
        <v>88</v>
      </c>
      <c r="AY158" s="20" t="s">
        <v>237</v>
      </c>
      <c r="BE158" s="194">
        <f>IF(N158="základní",J158,0)</f>
        <v>0</v>
      </c>
      <c r="BF158" s="194">
        <f>IF(N158="snížená",J158,0)</f>
        <v>0</v>
      </c>
      <c r="BG158" s="194">
        <f>IF(N158="zákl. přenesená",J158,0)</f>
        <v>0</v>
      </c>
      <c r="BH158" s="194">
        <f>IF(N158="sníž. přenesená",J158,0)</f>
        <v>0</v>
      </c>
      <c r="BI158" s="194">
        <f>IF(N158="nulová",J158,0)</f>
        <v>0</v>
      </c>
      <c r="BJ158" s="20" t="s">
        <v>88</v>
      </c>
      <c r="BK158" s="194">
        <f>ROUND(I158*H158,2)</f>
        <v>0</v>
      </c>
      <c r="BL158" s="20" t="s">
        <v>366</v>
      </c>
      <c r="BM158" s="193" t="s">
        <v>450</v>
      </c>
    </row>
    <row r="159" spans="1:65" s="2" customFormat="1" ht="24.15" customHeight="1">
      <c r="A159" s="37"/>
      <c r="B159" s="38"/>
      <c r="C159" s="182" t="s">
        <v>617</v>
      </c>
      <c r="D159" s="182" t="s">
        <v>239</v>
      </c>
      <c r="E159" s="183" t="s">
        <v>2405</v>
      </c>
      <c r="F159" s="184" t="s">
        <v>2406</v>
      </c>
      <c r="G159" s="185" t="s">
        <v>1591</v>
      </c>
      <c r="H159" s="186">
        <v>1</v>
      </c>
      <c r="I159" s="187"/>
      <c r="J159" s="188">
        <f>ROUND(I159*H159,2)</f>
        <v>0</v>
      </c>
      <c r="K159" s="184" t="s">
        <v>19</v>
      </c>
      <c r="L159" s="42"/>
      <c r="M159" s="189" t="s">
        <v>19</v>
      </c>
      <c r="N159" s="190" t="s">
        <v>48</v>
      </c>
      <c r="O159" s="67"/>
      <c r="P159" s="191">
        <f>O159*H159</f>
        <v>0</v>
      </c>
      <c r="Q159" s="191">
        <v>0</v>
      </c>
      <c r="R159" s="191">
        <f>Q159*H159</f>
        <v>0</v>
      </c>
      <c r="S159" s="191">
        <v>0</v>
      </c>
      <c r="T159" s="192">
        <f>S159*H159</f>
        <v>0</v>
      </c>
      <c r="U159" s="37"/>
      <c r="V159" s="37"/>
      <c r="W159" s="37"/>
      <c r="X159" s="37"/>
      <c r="Y159" s="37"/>
      <c r="Z159" s="37"/>
      <c r="AA159" s="37"/>
      <c r="AB159" s="37"/>
      <c r="AC159" s="37"/>
      <c r="AD159" s="37"/>
      <c r="AE159" s="37"/>
      <c r="AR159" s="193" t="s">
        <v>366</v>
      </c>
      <c r="AT159" s="193" t="s">
        <v>239</v>
      </c>
      <c r="AU159" s="193" t="s">
        <v>88</v>
      </c>
      <c r="AY159" s="20" t="s">
        <v>237</v>
      </c>
      <c r="BE159" s="194">
        <f>IF(N159="základní",J159,0)</f>
        <v>0</v>
      </c>
      <c r="BF159" s="194">
        <f>IF(N159="snížená",J159,0)</f>
        <v>0</v>
      </c>
      <c r="BG159" s="194">
        <f>IF(N159="zákl. přenesená",J159,0)</f>
        <v>0</v>
      </c>
      <c r="BH159" s="194">
        <f>IF(N159="sníž. přenesená",J159,0)</f>
        <v>0</v>
      </c>
      <c r="BI159" s="194">
        <f>IF(N159="nulová",J159,0)</f>
        <v>0</v>
      </c>
      <c r="BJ159" s="20" t="s">
        <v>88</v>
      </c>
      <c r="BK159" s="194">
        <f>ROUND(I159*H159,2)</f>
        <v>0</v>
      </c>
      <c r="BL159" s="20" t="s">
        <v>366</v>
      </c>
      <c r="BM159" s="193" t="s">
        <v>1015</v>
      </c>
    </row>
    <row r="160" spans="1:65" s="12" customFormat="1" ht="25.95" customHeight="1">
      <c r="B160" s="166"/>
      <c r="C160" s="167"/>
      <c r="D160" s="168" t="s">
        <v>75</v>
      </c>
      <c r="E160" s="169" t="s">
        <v>1505</v>
      </c>
      <c r="F160" s="169" t="s">
        <v>1506</v>
      </c>
      <c r="G160" s="167"/>
      <c r="H160" s="167"/>
      <c r="I160" s="170"/>
      <c r="J160" s="171">
        <f>BK160</f>
        <v>0</v>
      </c>
      <c r="K160" s="167"/>
      <c r="L160" s="172"/>
      <c r="M160" s="173"/>
      <c r="N160" s="174"/>
      <c r="O160" s="174"/>
      <c r="P160" s="175">
        <f>SUM(P161:P162)</f>
        <v>0</v>
      </c>
      <c r="Q160" s="174"/>
      <c r="R160" s="175">
        <f>SUM(R161:R162)</f>
        <v>0</v>
      </c>
      <c r="S160" s="174"/>
      <c r="T160" s="176">
        <f>SUM(T161:T162)</f>
        <v>0</v>
      </c>
      <c r="AR160" s="177" t="s">
        <v>243</v>
      </c>
      <c r="AT160" s="178" t="s">
        <v>75</v>
      </c>
      <c r="AU160" s="178" t="s">
        <v>76</v>
      </c>
      <c r="AY160" s="177" t="s">
        <v>237</v>
      </c>
      <c r="BK160" s="179">
        <f>SUM(BK161:BK162)</f>
        <v>0</v>
      </c>
    </row>
    <row r="161" spans="1:65" s="2" customFormat="1" ht="37.799999999999997" customHeight="1">
      <c r="A161" s="37"/>
      <c r="B161" s="38"/>
      <c r="C161" s="182" t="s">
        <v>624</v>
      </c>
      <c r="D161" s="182" t="s">
        <v>239</v>
      </c>
      <c r="E161" s="183" t="s">
        <v>1508</v>
      </c>
      <c r="F161" s="184" t="s">
        <v>1509</v>
      </c>
      <c r="G161" s="185" t="s">
        <v>1510</v>
      </c>
      <c r="H161" s="186">
        <v>35</v>
      </c>
      <c r="I161" s="187"/>
      <c r="J161" s="188">
        <f>ROUND(I161*H161,2)</f>
        <v>0</v>
      </c>
      <c r="K161" s="184" t="s">
        <v>242</v>
      </c>
      <c r="L161" s="42"/>
      <c r="M161" s="189" t="s">
        <v>19</v>
      </c>
      <c r="N161" s="190" t="s">
        <v>48</v>
      </c>
      <c r="O161" s="67"/>
      <c r="P161" s="191">
        <f>O161*H161</f>
        <v>0</v>
      </c>
      <c r="Q161" s="191">
        <v>0</v>
      </c>
      <c r="R161" s="191">
        <f>Q161*H161</f>
        <v>0</v>
      </c>
      <c r="S161" s="191">
        <v>0</v>
      </c>
      <c r="T161" s="192">
        <f>S161*H161</f>
        <v>0</v>
      </c>
      <c r="U161" s="37"/>
      <c r="V161" s="37"/>
      <c r="W161" s="37"/>
      <c r="X161" s="37"/>
      <c r="Y161" s="37"/>
      <c r="Z161" s="37"/>
      <c r="AA161" s="37"/>
      <c r="AB161" s="37"/>
      <c r="AC161" s="37"/>
      <c r="AD161" s="37"/>
      <c r="AE161" s="37"/>
      <c r="AR161" s="193" t="s">
        <v>1511</v>
      </c>
      <c r="AT161" s="193" t="s">
        <v>239</v>
      </c>
      <c r="AU161" s="193" t="s">
        <v>83</v>
      </c>
      <c r="AY161" s="20" t="s">
        <v>237</v>
      </c>
      <c r="BE161" s="194">
        <f>IF(N161="základní",J161,0)</f>
        <v>0</v>
      </c>
      <c r="BF161" s="194">
        <f>IF(N161="snížená",J161,0)</f>
        <v>0</v>
      </c>
      <c r="BG161" s="194">
        <f>IF(N161="zákl. přenesená",J161,0)</f>
        <v>0</v>
      </c>
      <c r="BH161" s="194">
        <f>IF(N161="sníž. přenesená",J161,0)</f>
        <v>0</v>
      </c>
      <c r="BI161" s="194">
        <f>IF(N161="nulová",J161,0)</f>
        <v>0</v>
      </c>
      <c r="BJ161" s="20" t="s">
        <v>88</v>
      </c>
      <c r="BK161" s="194">
        <f>ROUND(I161*H161,2)</f>
        <v>0</v>
      </c>
      <c r="BL161" s="20" t="s">
        <v>1511</v>
      </c>
      <c r="BM161" s="193" t="s">
        <v>4870</v>
      </c>
    </row>
    <row r="162" spans="1:65" s="2" customFormat="1" ht="10.199999999999999">
      <c r="A162" s="37"/>
      <c r="B162" s="38"/>
      <c r="C162" s="39"/>
      <c r="D162" s="195" t="s">
        <v>245</v>
      </c>
      <c r="E162" s="39"/>
      <c r="F162" s="196" t="s">
        <v>1513</v>
      </c>
      <c r="G162" s="39"/>
      <c r="H162" s="39"/>
      <c r="I162" s="197"/>
      <c r="J162" s="39"/>
      <c r="K162" s="39"/>
      <c r="L162" s="42"/>
      <c r="M162" s="255"/>
      <c r="N162" s="256"/>
      <c r="O162" s="257"/>
      <c r="P162" s="257"/>
      <c r="Q162" s="257"/>
      <c r="R162" s="257"/>
      <c r="S162" s="257"/>
      <c r="T162" s="258"/>
      <c r="U162" s="37"/>
      <c r="V162" s="37"/>
      <c r="W162" s="37"/>
      <c r="X162" s="37"/>
      <c r="Y162" s="37"/>
      <c r="Z162" s="37"/>
      <c r="AA162" s="37"/>
      <c r="AB162" s="37"/>
      <c r="AC162" s="37"/>
      <c r="AD162" s="37"/>
      <c r="AE162" s="37"/>
      <c r="AT162" s="20" t="s">
        <v>245</v>
      </c>
      <c r="AU162" s="20" t="s">
        <v>83</v>
      </c>
    </row>
    <row r="163" spans="1:65" s="2" customFormat="1" ht="6.9" customHeight="1">
      <c r="A163" s="37"/>
      <c r="B163" s="50"/>
      <c r="C163" s="51"/>
      <c r="D163" s="51"/>
      <c r="E163" s="51"/>
      <c r="F163" s="51"/>
      <c r="G163" s="51"/>
      <c r="H163" s="51"/>
      <c r="I163" s="51"/>
      <c r="J163" s="51"/>
      <c r="K163" s="51"/>
      <c r="L163" s="42"/>
      <c r="M163" s="37"/>
      <c r="O163" s="37"/>
      <c r="P163" s="37"/>
      <c r="Q163" s="37"/>
      <c r="R163" s="37"/>
      <c r="S163" s="37"/>
      <c r="T163" s="37"/>
      <c r="U163" s="37"/>
      <c r="V163" s="37"/>
      <c r="W163" s="37"/>
      <c r="X163" s="37"/>
      <c r="Y163" s="37"/>
      <c r="Z163" s="37"/>
      <c r="AA163" s="37"/>
      <c r="AB163" s="37"/>
      <c r="AC163" s="37"/>
      <c r="AD163" s="37"/>
      <c r="AE163" s="37"/>
    </row>
  </sheetData>
  <sheetProtection algorithmName="SHA-512" hashValue="csiBXJ3oDdrlDhxo9AQoAwSCuvKff4Kolaw8+ZpJVq5uUuccNJsy5LdCHVHTHkyAgmKGLSGkUczR9qnVK29J/Q==" saltValue="xSU1yCfWProxY5NuXkj9QEpxgfs3KNMPjxXCRZthY4/5bC5524ti0NSZn777ZMGXcz2d1Z1z72kwtJt/kUGFqg==" spinCount="100000" sheet="1" objects="1" scenarios="1" formatColumns="0" formatRows="0" autoFilter="0"/>
  <autoFilter ref="C93:K162" xr:uid="{00000000-0009-0000-0000-00000C000000}"/>
  <mergeCells count="15">
    <mergeCell ref="E80:H80"/>
    <mergeCell ref="E84:H84"/>
    <mergeCell ref="E82:H82"/>
    <mergeCell ref="E86:H86"/>
    <mergeCell ref="L2:V2"/>
    <mergeCell ref="E31:H31"/>
    <mergeCell ref="E52:H52"/>
    <mergeCell ref="E56:H56"/>
    <mergeCell ref="E54:H54"/>
    <mergeCell ref="E58:H58"/>
    <mergeCell ref="E7:H7"/>
    <mergeCell ref="E11:H11"/>
    <mergeCell ref="E9:H9"/>
    <mergeCell ref="E13:H13"/>
    <mergeCell ref="E22:H22"/>
  </mergeCells>
  <hyperlinks>
    <hyperlink ref="F162" r:id="rId1" xr:uid="{00000000-0004-0000-0C00-00000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BM1687"/>
  <sheetViews>
    <sheetView showGridLines="0" topLeftCell="A7" workbookViewId="0">
      <selection activeCell="BA10" sqref="BA10"/>
    </sheetView>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56" s="1" customFormat="1" ht="36.9" customHeight="1">
      <c r="L2" s="412"/>
      <c r="M2" s="412"/>
      <c r="N2" s="412"/>
      <c r="O2" s="412"/>
      <c r="P2" s="412"/>
      <c r="Q2" s="412"/>
      <c r="R2" s="412"/>
      <c r="S2" s="412"/>
      <c r="T2" s="412"/>
      <c r="U2" s="412"/>
      <c r="V2" s="412"/>
      <c r="AT2" s="20" t="s">
        <v>124</v>
      </c>
      <c r="AZ2" s="111" t="s">
        <v>3621</v>
      </c>
      <c r="BA2" s="111" t="s">
        <v>4871</v>
      </c>
      <c r="BB2" s="111" t="s">
        <v>141</v>
      </c>
      <c r="BC2" s="111" t="s">
        <v>4872</v>
      </c>
      <c r="BD2" s="111" t="s">
        <v>92</v>
      </c>
    </row>
    <row r="3" spans="1:56" s="1" customFormat="1" ht="6.9" customHeight="1">
      <c r="B3" s="112"/>
      <c r="C3" s="113"/>
      <c r="D3" s="113"/>
      <c r="E3" s="113"/>
      <c r="F3" s="113"/>
      <c r="G3" s="113"/>
      <c r="H3" s="113"/>
      <c r="I3" s="113"/>
      <c r="J3" s="113"/>
      <c r="K3" s="113"/>
      <c r="L3" s="23"/>
      <c r="AT3" s="20" t="s">
        <v>83</v>
      </c>
      <c r="AZ3" s="111" t="s">
        <v>4873</v>
      </c>
      <c r="BA3" s="111" t="s">
        <v>4874</v>
      </c>
      <c r="BB3" s="111" t="s">
        <v>141</v>
      </c>
      <c r="BC3" s="111" t="s">
        <v>4875</v>
      </c>
      <c r="BD3" s="111" t="s">
        <v>92</v>
      </c>
    </row>
    <row r="4" spans="1:56" s="1" customFormat="1" ht="24.9" customHeight="1">
      <c r="B4" s="23"/>
      <c r="D4" s="114" t="s">
        <v>146</v>
      </c>
      <c r="L4" s="23"/>
      <c r="M4" s="115" t="s">
        <v>10</v>
      </c>
      <c r="AT4" s="20" t="s">
        <v>4</v>
      </c>
      <c r="AZ4" s="111" t="s">
        <v>3624</v>
      </c>
      <c r="BA4" s="111" t="s">
        <v>4876</v>
      </c>
      <c r="BB4" s="111" t="s">
        <v>141</v>
      </c>
      <c r="BC4" s="111" t="s">
        <v>4877</v>
      </c>
      <c r="BD4" s="111" t="s">
        <v>92</v>
      </c>
    </row>
    <row r="5" spans="1:56" s="1" customFormat="1" ht="6.9" customHeight="1">
      <c r="B5" s="23"/>
      <c r="L5" s="23"/>
      <c r="AZ5" s="111" t="s">
        <v>3565</v>
      </c>
      <c r="BA5" s="111" t="s">
        <v>4878</v>
      </c>
      <c r="BB5" s="111" t="s">
        <v>141</v>
      </c>
      <c r="BC5" s="111" t="s">
        <v>4879</v>
      </c>
      <c r="BD5" s="111" t="s">
        <v>92</v>
      </c>
    </row>
    <row r="6" spans="1:56" s="1" customFormat="1" ht="12" customHeight="1">
      <c r="B6" s="23"/>
      <c r="D6" s="116" t="s">
        <v>16</v>
      </c>
      <c r="L6" s="23"/>
      <c r="AZ6" s="111" t="s">
        <v>147</v>
      </c>
      <c r="BA6" s="111" t="s">
        <v>4880</v>
      </c>
      <c r="BB6" s="111" t="s">
        <v>141</v>
      </c>
      <c r="BC6" s="111" t="s">
        <v>4881</v>
      </c>
      <c r="BD6" s="111" t="s">
        <v>92</v>
      </c>
    </row>
    <row r="7" spans="1:56" s="1" customFormat="1" ht="16.5" customHeight="1">
      <c r="B7" s="23"/>
      <c r="E7" s="413" t="str">
        <f>'Rekapitulace stavby'!K6</f>
        <v>Lovosice - startovací bydlení</v>
      </c>
      <c r="F7" s="414"/>
      <c r="G7" s="414"/>
      <c r="H7" s="414"/>
      <c r="L7" s="23"/>
      <c r="AZ7" s="111" t="s">
        <v>4882</v>
      </c>
      <c r="BA7" s="111" t="s">
        <v>7858</v>
      </c>
      <c r="BB7" s="111" t="s">
        <v>141</v>
      </c>
      <c r="BC7" s="111" t="s">
        <v>4883</v>
      </c>
      <c r="BD7" s="111" t="s">
        <v>92</v>
      </c>
    </row>
    <row r="8" spans="1:56" s="1" customFormat="1" ht="12" customHeight="1">
      <c r="B8" s="23"/>
      <c r="D8" s="116" t="s">
        <v>159</v>
      </c>
      <c r="L8" s="23"/>
      <c r="AZ8" s="111" t="s">
        <v>4884</v>
      </c>
      <c r="BA8" s="111" t="s">
        <v>7860</v>
      </c>
      <c r="BB8" s="111" t="s">
        <v>141</v>
      </c>
      <c r="BC8" s="111" t="s">
        <v>4885</v>
      </c>
      <c r="BD8" s="111" t="s">
        <v>92</v>
      </c>
    </row>
    <row r="9" spans="1:5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c r="AZ9" s="111" t="s">
        <v>4887</v>
      </c>
      <c r="BA9" s="111" t="s">
        <v>4888</v>
      </c>
      <c r="BB9" s="111" t="s">
        <v>141</v>
      </c>
      <c r="BC9" s="111" t="s">
        <v>4889</v>
      </c>
      <c r="BD9" s="111" t="s">
        <v>92</v>
      </c>
    </row>
    <row r="10" spans="1:5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c r="AZ10" s="111" t="s">
        <v>4890</v>
      </c>
      <c r="BA10" s="111" t="s">
        <v>7859</v>
      </c>
      <c r="BB10" s="111" t="s">
        <v>141</v>
      </c>
      <c r="BC10" s="111" t="s">
        <v>4891</v>
      </c>
      <c r="BD10" s="111" t="s">
        <v>92</v>
      </c>
    </row>
    <row r="11" spans="1:56" s="2" customFormat="1" ht="16.5" customHeight="1">
      <c r="A11" s="37"/>
      <c r="B11" s="42"/>
      <c r="C11" s="37"/>
      <c r="D11" s="37"/>
      <c r="E11" s="417" t="s">
        <v>179</v>
      </c>
      <c r="F11" s="416"/>
      <c r="G11" s="416"/>
      <c r="H11" s="416"/>
      <c r="I11" s="37"/>
      <c r="J11" s="37"/>
      <c r="K11" s="37"/>
      <c r="L11" s="118"/>
      <c r="S11" s="37"/>
      <c r="T11" s="37"/>
      <c r="U11" s="37"/>
      <c r="V11" s="37"/>
      <c r="W11" s="37"/>
      <c r="X11" s="37"/>
      <c r="Y11" s="37"/>
      <c r="Z11" s="37"/>
      <c r="AA11" s="37"/>
      <c r="AB11" s="37"/>
      <c r="AC11" s="37"/>
      <c r="AD11" s="37"/>
      <c r="AE11" s="37"/>
      <c r="AZ11" s="111" t="s">
        <v>3630</v>
      </c>
      <c r="BA11" s="111" t="s">
        <v>4892</v>
      </c>
      <c r="BB11" s="111" t="s">
        <v>154</v>
      </c>
      <c r="BC11" s="111" t="s">
        <v>4893</v>
      </c>
      <c r="BD11" s="111" t="s">
        <v>92</v>
      </c>
    </row>
    <row r="12" spans="1:5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c r="AZ12" s="111" t="s">
        <v>4894</v>
      </c>
      <c r="BA12" s="111" t="s">
        <v>4895</v>
      </c>
      <c r="BB12" s="111" t="s">
        <v>154</v>
      </c>
      <c r="BC12" s="111" t="s">
        <v>4896</v>
      </c>
      <c r="BD12" s="111" t="s">
        <v>92</v>
      </c>
    </row>
    <row r="13" spans="1:5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c r="AZ13" s="111" t="s">
        <v>3627</v>
      </c>
      <c r="BA13" s="111" t="s">
        <v>4897</v>
      </c>
      <c r="BB13" s="111" t="s">
        <v>154</v>
      </c>
      <c r="BC13" s="111" t="s">
        <v>4898</v>
      </c>
      <c r="BD13" s="111" t="s">
        <v>92</v>
      </c>
    </row>
    <row r="14" spans="1:56" s="2" customFormat="1" ht="12" customHeight="1">
      <c r="A14" s="37"/>
      <c r="B14" s="42"/>
      <c r="C14" s="37"/>
      <c r="D14" s="116" t="s">
        <v>21</v>
      </c>
      <c r="E14" s="37"/>
      <c r="F14" s="105" t="s">
        <v>22</v>
      </c>
      <c r="G14" s="37"/>
      <c r="H14" s="37"/>
      <c r="I14" s="116" t="s">
        <v>23</v>
      </c>
      <c r="J14" s="119" t="str">
        <f>'Rekapitulace stavby'!AN8</f>
        <v>23. 4. 2025</v>
      </c>
      <c r="K14" s="37"/>
      <c r="L14" s="118"/>
      <c r="S14" s="37"/>
      <c r="T14" s="37"/>
      <c r="U14" s="37"/>
      <c r="V14" s="37"/>
      <c r="W14" s="37"/>
      <c r="X14" s="37"/>
      <c r="Y14" s="37"/>
      <c r="Z14" s="37"/>
      <c r="AA14" s="37"/>
      <c r="AB14" s="37"/>
      <c r="AC14" s="37"/>
      <c r="AD14" s="37"/>
      <c r="AE14" s="37"/>
      <c r="AZ14" s="111" t="s">
        <v>4899</v>
      </c>
      <c r="BA14" s="111" t="s">
        <v>4900</v>
      </c>
      <c r="BB14" s="111" t="s">
        <v>141</v>
      </c>
      <c r="BC14" s="111" t="s">
        <v>4901</v>
      </c>
      <c r="BD14" s="111" t="s">
        <v>92</v>
      </c>
    </row>
    <row r="15" spans="1:5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c r="AZ15" s="111" t="s">
        <v>4902</v>
      </c>
      <c r="BA15" s="111" t="s">
        <v>4903</v>
      </c>
      <c r="BB15" s="111" t="s">
        <v>141</v>
      </c>
      <c r="BC15" s="111" t="s">
        <v>4904</v>
      </c>
      <c r="BD15" s="111" t="s">
        <v>92</v>
      </c>
    </row>
    <row r="16" spans="1:56" s="2" customFormat="1" ht="12" customHeight="1">
      <c r="A16" s="37"/>
      <c r="B16" s="42"/>
      <c r="C16" s="37"/>
      <c r="D16" s="116" t="s">
        <v>25</v>
      </c>
      <c r="E16" s="37"/>
      <c r="F16" s="37"/>
      <c r="G16" s="37"/>
      <c r="H16" s="37"/>
      <c r="I16" s="116" t="s">
        <v>26</v>
      </c>
      <c r="J16" s="105" t="s">
        <v>27</v>
      </c>
      <c r="K16" s="37"/>
      <c r="L16" s="118"/>
      <c r="S16" s="37"/>
      <c r="T16" s="37"/>
      <c r="U16" s="37"/>
      <c r="V16" s="37"/>
      <c r="W16" s="37"/>
      <c r="X16" s="37"/>
      <c r="Y16" s="37"/>
      <c r="Z16" s="37"/>
      <c r="AA16" s="37"/>
      <c r="AB16" s="37"/>
      <c r="AC16" s="37"/>
      <c r="AD16" s="37"/>
      <c r="AE16" s="37"/>
      <c r="AZ16" s="111" t="s">
        <v>4905</v>
      </c>
      <c r="BA16" s="111" t="s">
        <v>4906</v>
      </c>
      <c r="BB16" s="111" t="s">
        <v>154</v>
      </c>
      <c r="BC16" s="111" t="s">
        <v>4907</v>
      </c>
      <c r="BD16" s="111" t="s">
        <v>92</v>
      </c>
    </row>
    <row r="17" spans="1:56" s="2" customFormat="1" ht="18" customHeight="1">
      <c r="A17" s="37"/>
      <c r="B17" s="42"/>
      <c r="C17" s="37"/>
      <c r="D17" s="37"/>
      <c r="E17" s="105" t="s">
        <v>28</v>
      </c>
      <c r="F17" s="37"/>
      <c r="G17" s="37"/>
      <c r="H17" s="37"/>
      <c r="I17" s="116" t="s">
        <v>29</v>
      </c>
      <c r="J17" s="105" t="s">
        <v>30</v>
      </c>
      <c r="K17" s="37"/>
      <c r="L17" s="118"/>
      <c r="S17" s="37"/>
      <c r="T17" s="37"/>
      <c r="U17" s="37"/>
      <c r="V17" s="37"/>
      <c r="W17" s="37"/>
      <c r="X17" s="37"/>
      <c r="Y17" s="37"/>
      <c r="Z17" s="37"/>
      <c r="AA17" s="37"/>
      <c r="AB17" s="37"/>
      <c r="AC17" s="37"/>
      <c r="AD17" s="37"/>
      <c r="AE17" s="37"/>
      <c r="AZ17" s="111" t="s">
        <v>3614</v>
      </c>
      <c r="BA17" s="111" t="s">
        <v>4908</v>
      </c>
      <c r="BB17" s="111" t="s">
        <v>141</v>
      </c>
      <c r="BC17" s="111" t="s">
        <v>4909</v>
      </c>
      <c r="BD17" s="111" t="s">
        <v>92</v>
      </c>
    </row>
    <row r="18" spans="1:56"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c r="AZ18" s="111" t="s">
        <v>143</v>
      </c>
      <c r="BA18" s="111" t="s">
        <v>4910</v>
      </c>
      <c r="BB18" s="111" t="s">
        <v>141</v>
      </c>
      <c r="BC18" s="111" t="s">
        <v>4911</v>
      </c>
      <c r="BD18" s="111" t="s">
        <v>92</v>
      </c>
    </row>
    <row r="19" spans="1:56"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c r="AZ19" s="111" t="s">
        <v>1537</v>
      </c>
      <c r="BA19" s="111" t="s">
        <v>4912</v>
      </c>
      <c r="BB19" s="111" t="s">
        <v>141</v>
      </c>
      <c r="BC19" s="111" t="s">
        <v>436</v>
      </c>
      <c r="BD19" s="111" t="s">
        <v>92</v>
      </c>
    </row>
    <row r="20" spans="1:56"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c r="AZ20" s="111" t="s">
        <v>1592</v>
      </c>
      <c r="BA20" s="111" t="s">
        <v>4913</v>
      </c>
      <c r="BB20" s="111" t="s">
        <v>141</v>
      </c>
      <c r="BC20" s="111" t="s">
        <v>4914</v>
      </c>
      <c r="BD20" s="111" t="s">
        <v>92</v>
      </c>
    </row>
    <row r="21" spans="1:56"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c r="AZ21" s="111" t="s">
        <v>1610</v>
      </c>
      <c r="BA21" s="111" t="s">
        <v>4915</v>
      </c>
      <c r="BB21" s="111" t="s">
        <v>141</v>
      </c>
      <c r="BC21" s="111" t="s">
        <v>4916</v>
      </c>
      <c r="BD21" s="111" t="s">
        <v>92</v>
      </c>
    </row>
    <row r="22" spans="1:56" s="2" customFormat="1" ht="12" customHeight="1">
      <c r="A22" s="37"/>
      <c r="B22" s="42"/>
      <c r="C22" s="37"/>
      <c r="D22" s="116" t="s">
        <v>33</v>
      </c>
      <c r="E22" s="37"/>
      <c r="F22" s="37"/>
      <c r="G22" s="37"/>
      <c r="H22" s="37"/>
      <c r="I22" s="116" t="s">
        <v>26</v>
      </c>
      <c r="J22" s="105" t="s">
        <v>34</v>
      </c>
      <c r="K22" s="37"/>
      <c r="L22" s="118"/>
      <c r="S22" s="37"/>
      <c r="T22" s="37"/>
      <c r="U22" s="37"/>
      <c r="V22" s="37"/>
      <c r="W22" s="37"/>
      <c r="X22" s="37"/>
      <c r="Y22" s="37"/>
      <c r="Z22" s="37"/>
      <c r="AA22" s="37"/>
      <c r="AB22" s="37"/>
      <c r="AC22" s="37"/>
      <c r="AD22" s="37"/>
      <c r="AE22" s="37"/>
      <c r="AZ22" s="111" t="s">
        <v>4917</v>
      </c>
      <c r="BA22" s="111" t="s">
        <v>4918</v>
      </c>
      <c r="BB22" s="111" t="s">
        <v>141</v>
      </c>
      <c r="BC22" s="111" t="s">
        <v>4919</v>
      </c>
      <c r="BD22" s="111" t="s">
        <v>92</v>
      </c>
    </row>
    <row r="23" spans="1:56" s="2" customFormat="1" ht="18" customHeight="1">
      <c r="A23" s="37"/>
      <c r="B23" s="42"/>
      <c r="C23" s="37"/>
      <c r="D23" s="37"/>
      <c r="E23" s="105" t="s">
        <v>35</v>
      </c>
      <c r="F23" s="37"/>
      <c r="G23" s="37"/>
      <c r="H23" s="37"/>
      <c r="I23" s="116" t="s">
        <v>29</v>
      </c>
      <c r="J23" s="105" t="s">
        <v>36</v>
      </c>
      <c r="K23" s="37"/>
      <c r="L23" s="118"/>
      <c r="S23" s="37"/>
      <c r="T23" s="37"/>
      <c r="U23" s="37"/>
      <c r="V23" s="37"/>
      <c r="W23" s="37"/>
      <c r="X23" s="37"/>
      <c r="Y23" s="37"/>
      <c r="Z23" s="37"/>
      <c r="AA23" s="37"/>
      <c r="AB23" s="37"/>
      <c r="AC23" s="37"/>
      <c r="AD23" s="37"/>
      <c r="AE23" s="37"/>
      <c r="AZ23" s="111" t="s">
        <v>4920</v>
      </c>
      <c r="BA23" s="111" t="s">
        <v>4921</v>
      </c>
      <c r="BB23" s="111" t="s">
        <v>141</v>
      </c>
      <c r="BC23" s="111" t="s">
        <v>4922</v>
      </c>
      <c r="BD23" s="111" t="s">
        <v>92</v>
      </c>
    </row>
    <row r="24" spans="1:56"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c r="AZ24" s="111" t="s">
        <v>3571</v>
      </c>
      <c r="BA24" s="111" t="s">
        <v>4923</v>
      </c>
      <c r="BB24" s="111" t="s">
        <v>141</v>
      </c>
      <c r="BC24" s="111" t="s">
        <v>4924</v>
      </c>
      <c r="BD24" s="111" t="s">
        <v>92</v>
      </c>
    </row>
    <row r="25" spans="1:56" s="2" customFormat="1" ht="12" customHeight="1">
      <c r="A25" s="37"/>
      <c r="B25" s="42"/>
      <c r="C25" s="37"/>
      <c r="D25" s="116" t="s">
        <v>38</v>
      </c>
      <c r="E25" s="37"/>
      <c r="F25" s="37"/>
      <c r="G25" s="37"/>
      <c r="H25" s="37"/>
      <c r="I25" s="116" t="s">
        <v>26</v>
      </c>
      <c r="J25" s="105" t="s">
        <v>19</v>
      </c>
      <c r="K25" s="37"/>
      <c r="L25" s="118"/>
      <c r="S25" s="37"/>
      <c r="T25" s="37"/>
      <c r="U25" s="37"/>
      <c r="V25" s="37"/>
      <c r="W25" s="37"/>
      <c r="X25" s="37"/>
      <c r="Y25" s="37"/>
      <c r="Z25" s="37"/>
      <c r="AA25" s="37"/>
      <c r="AB25" s="37"/>
      <c r="AC25" s="37"/>
      <c r="AD25" s="37"/>
      <c r="AE25" s="37"/>
      <c r="AZ25" s="111" t="s">
        <v>3574</v>
      </c>
      <c r="BA25" s="111" t="s">
        <v>4925</v>
      </c>
      <c r="BB25" s="111" t="s">
        <v>154</v>
      </c>
      <c r="BC25" s="111" t="s">
        <v>4926</v>
      </c>
      <c r="BD25" s="111" t="s">
        <v>92</v>
      </c>
    </row>
    <row r="26" spans="1:56" s="2" customFormat="1" ht="18" customHeight="1">
      <c r="A26" s="37"/>
      <c r="B26" s="42"/>
      <c r="C26" s="37"/>
      <c r="D26" s="37"/>
      <c r="E26" s="105" t="s">
        <v>39</v>
      </c>
      <c r="F26" s="37"/>
      <c r="G26" s="37"/>
      <c r="H26" s="37"/>
      <c r="I26" s="116" t="s">
        <v>29</v>
      </c>
      <c r="J26" s="105" t="s">
        <v>19</v>
      </c>
      <c r="K26" s="37"/>
      <c r="L26" s="118"/>
      <c r="S26" s="37"/>
      <c r="T26" s="37"/>
      <c r="U26" s="37"/>
      <c r="V26" s="37"/>
      <c r="W26" s="37"/>
      <c r="X26" s="37"/>
      <c r="Y26" s="37"/>
      <c r="Z26" s="37"/>
      <c r="AA26" s="37"/>
      <c r="AB26" s="37"/>
      <c r="AC26" s="37"/>
      <c r="AD26" s="37"/>
      <c r="AE26" s="37"/>
      <c r="AZ26" s="111" t="s">
        <v>3589</v>
      </c>
      <c r="BA26" s="111" t="s">
        <v>4927</v>
      </c>
      <c r="BB26" s="111" t="s">
        <v>141</v>
      </c>
      <c r="BC26" s="111" t="s">
        <v>4928</v>
      </c>
      <c r="BD26" s="111" t="s">
        <v>92</v>
      </c>
    </row>
    <row r="27" spans="1:56"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c r="AZ27" s="111" t="s">
        <v>3592</v>
      </c>
      <c r="BA27" s="111" t="s">
        <v>4929</v>
      </c>
      <c r="BB27" s="111" t="s">
        <v>154</v>
      </c>
      <c r="BC27" s="111" t="s">
        <v>4930</v>
      </c>
      <c r="BD27" s="111" t="s">
        <v>92</v>
      </c>
    </row>
    <row r="28" spans="1:56"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c r="AZ28" s="111" t="s">
        <v>4931</v>
      </c>
      <c r="BA28" s="111" t="s">
        <v>4932</v>
      </c>
      <c r="BB28" s="111" t="s">
        <v>141</v>
      </c>
      <c r="BC28" s="111" t="s">
        <v>4933</v>
      </c>
      <c r="BD28" s="111" t="s">
        <v>92</v>
      </c>
    </row>
    <row r="29" spans="1:56" s="8" customFormat="1" ht="16.5" customHeight="1">
      <c r="A29" s="120"/>
      <c r="B29" s="121"/>
      <c r="C29" s="120"/>
      <c r="D29" s="120"/>
      <c r="E29" s="420" t="s">
        <v>19</v>
      </c>
      <c r="F29" s="420"/>
      <c r="G29" s="420"/>
      <c r="H29" s="420"/>
      <c r="I29" s="120"/>
      <c r="J29" s="120"/>
      <c r="K29" s="120"/>
      <c r="L29" s="122"/>
      <c r="S29" s="120"/>
      <c r="T29" s="120"/>
      <c r="U29" s="120"/>
      <c r="V29" s="120"/>
      <c r="W29" s="120"/>
      <c r="X29" s="120"/>
      <c r="Y29" s="120"/>
      <c r="Z29" s="120"/>
      <c r="AA29" s="120"/>
      <c r="AB29" s="120"/>
      <c r="AC29" s="120"/>
      <c r="AD29" s="120"/>
      <c r="AE29" s="120"/>
      <c r="AZ29" s="265" t="s">
        <v>4934</v>
      </c>
      <c r="BA29" s="265" t="s">
        <v>4935</v>
      </c>
      <c r="BB29" s="265" t="s">
        <v>154</v>
      </c>
      <c r="BC29" s="265" t="s">
        <v>4936</v>
      </c>
      <c r="BD29" s="265" t="s">
        <v>92</v>
      </c>
    </row>
    <row r="30" spans="1:56"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c r="AZ30" s="111" t="s">
        <v>189</v>
      </c>
      <c r="BA30" s="111" t="s">
        <v>4937</v>
      </c>
      <c r="BB30" s="111" t="s">
        <v>141</v>
      </c>
      <c r="BC30" s="111" t="s">
        <v>4938</v>
      </c>
      <c r="BD30" s="111" t="s">
        <v>92</v>
      </c>
    </row>
    <row r="31" spans="1:56"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c r="AZ31" s="111" t="s">
        <v>4939</v>
      </c>
      <c r="BA31" s="111" t="s">
        <v>4940</v>
      </c>
      <c r="BB31" s="111" t="s">
        <v>141</v>
      </c>
      <c r="BC31" s="111" t="s">
        <v>4941</v>
      </c>
      <c r="BD31" s="111" t="s">
        <v>92</v>
      </c>
    </row>
    <row r="32" spans="1:56" s="2" customFormat="1" ht="25.35" customHeight="1">
      <c r="A32" s="37"/>
      <c r="B32" s="42"/>
      <c r="C32" s="37"/>
      <c r="D32" s="124" t="s">
        <v>42</v>
      </c>
      <c r="E32" s="37"/>
      <c r="F32" s="37"/>
      <c r="G32" s="37"/>
      <c r="H32" s="37"/>
      <c r="I32" s="37"/>
      <c r="J32" s="125">
        <f>ROUND(J120, 2)</f>
        <v>0</v>
      </c>
      <c r="K32" s="37"/>
      <c r="L32" s="118"/>
      <c r="S32" s="37"/>
      <c r="T32" s="37"/>
      <c r="U32" s="37"/>
      <c r="V32" s="37"/>
      <c r="W32" s="37"/>
      <c r="X32" s="37"/>
      <c r="Y32" s="37"/>
      <c r="Z32" s="37"/>
      <c r="AA32" s="37"/>
      <c r="AB32" s="37"/>
      <c r="AC32" s="37"/>
      <c r="AD32" s="37"/>
      <c r="AE32" s="37"/>
      <c r="AZ32" s="111" t="s">
        <v>4942</v>
      </c>
      <c r="BA32" s="111" t="s">
        <v>4943</v>
      </c>
      <c r="BB32" s="111" t="s">
        <v>141</v>
      </c>
      <c r="BC32" s="111" t="s">
        <v>4944</v>
      </c>
      <c r="BD32" s="111" t="s">
        <v>92</v>
      </c>
    </row>
    <row r="33" spans="1:56"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c r="AZ33" s="111" t="s">
        <v>4945</v>
      </c>
      <c r="BA33" s="111" t="s">
        <v>4946</v>
      </c>
      <c r="BB33" s="111" t="s">
        <v>141</v>
      </c>
      <c r="BC33" s="111" t="s">
        <v>4947</v>
      </c>
      <c r="BD33" s="111" t="s">
        <v>92</v>
      </c>
    </row>
    <row r="34" spans="1:56"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56" s="2" customFormat="1" ht="14.4" customHeight="1">
      <c r="A35" s="37"/>
      <c r="B35" s="42"/>
      <c r="C35" s="37"/>
      <c r="D35" s="117" t="s">
        <v>46</v>
      </c>
      <c r="E35" s="116" t="s">
        <v>47</v>
      </c>
      <c r="F35" s="127">
        <f>ROUND((SUM(BE120:BE1686)),  2)</f>
        <v>0</v>
      </c>
      <c r="G35" s="37"/>
      <c r="H35" s="37"/>
      <c r="I35" s="128">
        <v>0.21</v>
      </c>
      <c r="J35" s="127">
        <f>ROUND(((SUM(BE120:BE1686))*I35),  2)</f>
        <v>0</v>
      </c>
      <c r="K35" s="37"/>
      <c r="L35" s="118"/>
      <c r="S35" s="37"/>
      <c r="T35" s="37"/>
      <c r="U35" s="37"/>
      <c r="V35" s="37"/>
      <c r="W35" s="37"/>
      <c r="X35" s="37"/>
      <c r="Y35" s="37"/>
      <c r="Z35" s="37"/>
      <c r="AA35" s="37"/>
      <c r="AB35" s="37"/>
      <c r="AC35" s="37"/>
      <c r="AD35" s="37"/>
      <c r="AE35" s="37"/>
    </row>
    <row r="36" spans="1:56" s="2" customFormat="1" ht="14.4" customHeight="1">
      <c r="A36" s="37"/>
      <c r="B36" s="42"/>
      <c r="C36" s="37"/>
      <c r="D36" s="37"/>
      <c r="E36" s="116" t="s">
        <v>48</v>
      </c>
      <c r="F36" s="127">
        <f>ROUND((SUM(BF120:BF1686)),  2)</f>
        <v>0</v>
      </c>
      <c r="G36" s="37"/>
      <c r="H36" s="37"/>
      <c r="I36" s="128">
        <v>0.12</v>
      </c>
      <c r="J36" s="127">
        <f>ROUND(((SUM(BF120:BF1686))*I36),  2)</f>
        <v>0</v>
      </c>
      <c r="K36" s="37"/>
      <c r="L36" s="118"/>
      <c r="S36" s="37"/>
      <c r="T36" s="37"/>
      <c r="U36" s="37"/>
      <c r="V36" s="37"/>
      <c r="W36" s="37"/>
      <c r="X36" s="37"/>
      <c r="Y36" s="37"/>
      <c r="Z36" s="37"/>
      <c r="AA36" s="37"/>
      <c r="AB36" s="37"/>
      <c r="AC36" s="37"/>
      <c r="AD36" s="37"/>
      <c r="AE36" s="37"/>
    </row>
    <row r="37" spans="1:56" s="2" customFormat="1" ht="14.4" hidden="1" customHeight="1">
      <c r="A37" s="37"/>
      <c r="B37" s="42"/>
      <c r="C37" s="37"/>
      <c r="D37" s="37"/>
      <c r="E37" s="116" t="s">
        <v>49</v>
      </c>
      <c r="F37" s="127">
        <f>ROUND((SUM(BG120:BG1686)),  2)</f>
        <v>0</v>
      </c>
      <c r="G37" s="37"/>
      <c r="H37" s="37"/>
      <c r="I37" s="128">
        <v>0.21</v>
      </c>
      <c r="J37" s="127">
        <f>0</f>
        <v>0</v>
      </c>
      <c r="K37" s="37"/>
      <c r="L37" s="118"/>
      <c r="S37" s="37"/>
      <c r="T37" s="37"/>
      <c r="U37" s="37"/>
      <c r="V37" s="37"/>
      <c r="W37" s="37"/>
      <c r="X37" s="37"/>
      <c r="Y37" s="37"/>
      <c r="Z37" s="37"/>
      <c r="AA37" s="37"/>
      <c r="AB37" s="37"/>
      <c r="AC37" s="37"/>
      <c r="AD37" s="37"/>
      <c r="AE37" s="37"/>
    </row>
    <row r="38" spans="1:56" s="2" customFormat="1" ht="14.4" hidden="1" customHeight="1">
      <c r="A38" s="37"/>
      <c r="B38" s="42"/>
      <c r="C38" s="37"/>
      <c r="D38" s="37"/>
      <c r="E38" s="116" t="s">
        <v>50</v>
      </c>
      <c r="F38" s="127">
        <f>ROUND((SUM(BH120:BH1686)),  2)</f>
        <v>0</v>
      </c>
      <c r="G38" s="37"/>
      <c r="H38" s="37"/>
      <c r="I38" s="128">
        <v>0.12</v>
      </c>
      <c r="J38" s="127">
        <f>0</f>
        <v>0</v>
      </c>
      <c r="K38" s="37"/>
      <c r="L38" s="118"/>
      <c r="S38" s="37"/>
      <c r="T38" s="37"/>
      <c r="U38" s="37"/>
      <c r="V38" s="37"/>
      <c r="W38" s="37"/>
      <c r="X38" s="37"/>
      <c r="Y38" s="37"/>
      <c r="Z38" s="37"/>
      <c r="AA38" s="37"/>
      <c r="AB38" s="37"/>
      <c r="AC38" s="37"/>
      <c r="AD38" s="37"/>
      <c r="AE38" s="37"/>
    </row>
    <row r="39" spans="1:56" s="2" customFormat="1" ht="14.4" hidden="1" customHeight="1">
      <c r="A39" s="37"/>
      <c r="B39" s="42"/>
      <c r="C39" s="37"/>
      <c r="D39" s="37"/>
      <c r="E39" s="116" t="s">
        <v>51</v>
      </c>
      <c r="F39" s="127">
        <f>ROUND((SUM(BI120:BI1686)),  2)</f>
        <v>0</v>
      </c>
      <c r="G39" s="37"/>
      <c r="H39" s="37"/>
      <c r="I39" s="128">
        <v>0</v>
      </c>
      <c r="J39" s="127">
        <f>0</f>
        <v>0</v>
      </c>
      <c r="K39" s="37"/>
      <c r="L39" s="118"/>
      <c r="S39" s="37"/>
      <c r="T39" s="37"/>
      <c r="U39" s="37"/>
      <c r="V39" s="37"/>
      <c r="W39" s="37"/>
      <c r="X39" s="37"/>
      <c r="Y39" s="37"/>
      <c r="Z39" s="37"/>
      <c r="AA39" s="37"/>
      <c r="AB39" s="37"/>
      <c r="AC39" s="37"/>
      <c r="AD39" s="37"/>
      <c r="AE39" s="37"/>
    </row>
    <row r="40" spans="1:56"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56"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56"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56"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56"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56"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01 - Stavební část</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Nádražní ulice č.p.805, 410 30, Lovosice</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J120</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196</v>
      </c>
      <c r="E64" s="147"/>
      <c r="F64" s="147"/>
      <c r="G64" s="147"/>
      <c r="H64" s="147"/>
      <c r="I64" s="147"/>
      <c r="J64" s="148">
        <f>J121</f>
        <v>0</v>
      </c>
      <c r="K64" s="145"/>
      <c r="L64" s="149"/>
    </row>
    <row r="65" spans="2:12" s="10" customFormat="1" ht="19.95" customHeight="1">
      <c r="B65" s="150"/>
      <c r="C65" s="99"/>
      <c r="D65" s="151" t="s">
        <v>3633</v>
      </c>
      <c r="E65" s="152"/>
      <c r="F65" s="152"/>
      <c r="G65" s="152"/>
      <c r="H65" s="152"/>
      <c r="I65" s="152"/>
      <c r="J65" s="153">
        <f>J122</f>
        <v>0</v>
      </c>
      <c r="K65" s="99"/>
      <c r="L65" s="154"/>
    </row>
    <row r="66" spans="2:12" s="10" customFormat="1" ht="19.95" customHeight="1">
      <c r="B66" s="150"/>
      <c r="C66" s="99"/>
      <c r="D66" s="151" t="s">
        <v>3634</v>
      </c>
      <c r="E66" s="152"/>
      <c r="F66" s="152"/>
      <c r="G66" s="152"/>
      <c r="H66" s="152"/>
      <c r="I66" s="152"/>
      <c r="J66" s="153">
        <f>J202</f>
        <v>0</v>
      </c>
      <c r="K66" s="99"/>
      <c r="L66" s="154"/>
    </row>
    <row r="67" spans="2:12" s="10" customFormat="1" ht="19.95" customHeight="1">
      <c r="B67" s="150"/>
      <c r="C67" s="99"/>
      <c r="D67" s="151" t="s">
        <v>197</v>
      </c>
      <c r="E67" s="152"/>
      <c r="F67" s="152"/>
      <c r="G67" s="152"/>
      <c r="H67" s="152"/>
      <c r="I67" s="152"/>
      <c r="J67" s="153">
        <f>J238</f>
        <v>0</v>
      </c>
      <c r="K67" s="99"/>
      <c r="L67" s="154"/>
    </row>
    <row r="68" spans="2:12" s="10" customFormat="1" ht="19.95" customHeight="1">
      <c r="B68" s="150"/>
      <c r="C68" s="99"/>
      <c r="D68" s="151" t="s">
        <v>3635</v>
      </c>
      <c r="E68" s="152"/>
      <c r="F68" s="152"/>
      <c r="G68" s="152"/>
      <c r="H68" s="152"/>
      <c r="I68" s="152"/>
      <c r="J68" s="153">
        <f>J388</f>
        <v>0</v>
      </c>
      <c r="K68" s="99"/>
      <c r="L68" s="154"/>
    </row>
    <row r="69" spans="2:12" s="10" customFormat="1" ht="19.95" customHeight="1">
      <c r="B69" s="150"/>
      <c r="C69" s="99"/>
      <c r="D69" s="151" t="s">
        <v>4948</v>
      </c>
      <c r="E69" s="152"/>
      <c r="F69" s="152"/>
      <c r="G69" s="152"/>
      <c r="H69" s="152"/>
      <c r="I69" s="152"/>
      <c r="J69" s="153">
        <f>J432</f>
        <v>0</v>
      </c>
      <c r="K69" s="99"/>
      <c r="L69" s="154"/>
    </row>
    <row r="70" spans="2:12" s="10" customFormat="1" ht="19.95" customHeight="1">
      <c r="B70" s="150"/>
      <c r="C70" s="99"/>
      <c r="D70" s="151" t="s">
        <v>199</v>
      </c>
      <c r="E70" s="152"/>
      <c r="F70" s="152"/>
      <c r="G70" s="152"/>
      <c r="H70" s="152"/>
      <c r="I70" s="152"/>
      <c r="J70" s="153">
        <f>J441</f>
        <v>0</v>
      </c>
      <c r="K70" s="99"/>
      <c r="L70" s="154"/>
    </row>
    <row r="71" spans="2:12" s="10" customFormat="1" ht="19.95" customHeight="1">
      <c r="B71" s="150"/>
      <c r="C71" s="99"/>
      <c r="D71" s="151" t="s">
        <v>2457</v>
      </c>
      <c r="E71" s="152"/>
      <c r="F71" s="152"/>
      <c r="G71" s="152"/>
      <c r="H71" s="152"/>
      <c r="I71" s="152"/>
      <c r="J71" s="153">
        <f>J529</f>
        <v>0</v>
      </c>
      <c r="K71" s="99"/>
      <c r="L71" s="154"/>
    </row>
    <row r="72" spans="2:12" s="10" customFormat="1" ht="19.95" customHeight="1">
      <c r="B72" s="150"/>
      <c r="C72" s="99"/>
      <c r="D72" s="151" t="s">
        <v>3138</v>
      </c>
      <c r="E72" s="152"/>
      <c r="F72" s="152"/>
      <c r="G72" s="152"/>
      <c r="H72" s="152"/>
      <c r="I72" s="152"/>
      <c r="J72" s="153">
        <f>J533</f>
        <v>0</v>
      </c>
      <c r="K72" s="99"/>
      <c r="L72" s="154"/>
    </row>
    <row r="73" spans="2:12" s="10" customFormat="1" ht="19.95" customHeight="1">
      <c r="B73" s="150"/>
      <c r="C73" s="99"/>
      <c r="D73" s="151" t="s">
        <v>200</v>
      </c>
      <c r="E73" s="152"/>
      <c r="F73" s="152"/>
      <c r="G73" s="152"/>
      <c r="H73" s="152"/>
      <c r="I73" s="152"/>
      <c r="J73" s="153">
        <f>J566</f>
        <v>0</v>
      </c>
      <c r="K73" s="99"/>
      <c r="L73" s="154"/>
    </row>
    <row r="74" spans="2:12" s="10" customFormat="1" ht="19.95" customHeight="1">
      <c r="B74" s="150"/>
      <c r="C74" s="99"/>
      <c r="D74" s="151" t="s">
        <v>4949</v>
      </c>
      <c r="E74" s="152"/>
      <c r="F74" s="152"/>
      <c r="G74" s="152"/>
      <c r="H74" s="152"/>
      <c r="I74" s="152"/>
      <c r="J74" s="153">
        <f>J587</f>
        <v>0</v>
      </c>
      <c r="K74" s="99"/>
      <c r="L74" s="154"/>
    </row>
    <row r="75" spans="2:12" s="10" customFormat="1" ht="19.95" customHeight="1">
      <c r="B75" s="150"/>
      <c r="C75" s="99"/>
      <c r="D75" s="151" t="s">
        <v>201</v>
      </c>
      <c r="E75" s="152"/>
      <c r="F75" s="152"/>
      <c r="G75" s="152"/>
      <c r="H75" s="152"/>
      <c r="I75" s="152"/>
      <c r="J75" s="153">
        <f>J595</f>
        <v>0</v>
      </c>
      <c r="K75" s="99"/>
      <c r="L75" s="154"/>
    </row>
    <row r="76" spans="2:12" s="10" customFormat="1" ht="19.95" customHeight="1">
      <c r="B76" s="150"/>
      <c r="C76" s="99"/>
      <c r="D76" s="151" t="s">
        <v>202</v>
      </c>
      <c r="E76" s="152"/>
      <c r="F76" s="152"/>
      <c r="G76" s="152"/>
      <c r="H76" s="152"/>
      <c r="I76" s="152"/>
      <c r="J76" s="153">
        <f>J617</f>
        <v>0</v>
      </c>
      <c r="K76" s="99"/>
      <c r="L76" s="154"/>
    </row>
    <row r="77" spans="2:12" s="10" customFormat="1" ht="19.95" customHeight="1">
      <c r="B77" s="150"/>
      <c r="C77" s="99"/>
      <c r="D77" s="151" t="s">
        <v>203</v>
      </c>
      <c r="E77" s="152"/>
      <c r="F77" s="152"/>
      <c r="G77" s="152"/>
      <c r="H77" s="152"/>
      <c r="I77" s="152"/>
      <c r="J77" s="153">
        <f>J628</f>
        <v>0</v>
      </c>
      <c r="K77" s="99"/>
      <c r="L77" s="154"/>
    </row>
    <row r="78" spans="2:12" s="10" customFormat="1" ht="19.95" customHeight="1">
      <c r="B78" s="150"/>
      <c r="C78" s="99"/>
      <c r="D78" s="151" t="s">
        <v>4950</v>
      </c>
      <c r="E78" s="152"/>
      <c r="F78" s="152"/>
      <c r="G78" s="152"/>
      <c r="H78" s="152"/>
      <c r="I78" s="152"/>
      <c r="J78" s="153">
        <f>J744</f>
        <v>0</v>
      </c>
      <c r="K78" s="99"/>
      <c r="L78" s="154"/>
    </row>
    <row r="79" spans="2:12" s="10" customFormat="1" ht="19.95" customHeight="1">
      <c r="B79" s="150"/>
      <c r="C79" s="99"/>
      <c r="D79" s="151" t="s">
        <v>204</v>
      </c>
      <c r="E79" s="152"/>
      <c r="F79" s="152"/>
      <c r="G79" s="152"/>
      <c r="H79" s="152"/>
      <c r="I79" s="152"/>
      <c r="J79" s="153">
        <f>J754</f>
        <v>0</v>
      </c>
      <c r="K79" s="99"/>
      <c r="L79" s="154"/>
    </row>
    <row r="80" spans="2:12" s="10" customFormat="1" ht="19.95" customHeight="1">
      <c r="B80" s="150"/>
      <c r="C80" s="99"/>
      <c r="D80" s="151" t="s">
        <v>205</v>
      </c>
      <c r="E80" s="152"/>
      <c r="F80" s="152"/>
      <c r="G80" s="152"/>
      <c r="H80" s="152"/>
      <c r="I80" s="152"/>
      <c r="J80" s="153">
        <f>J787</f>
        <v>0</v>
      </c>
      <c r="K80" s="99"/>
      <c r="L80" s="154"/>
    </row>
    <row r="81" spans="2:12" s="9" customFormat="1" ht="24.9" customHeight="1">
      <c r="B81" s="144"/>
      <c r="C81" s="145"/>
      <c r="D81" s="146" t="s">
        <v>206</v>
      </c>
      <c r="E81" s="147"/>
      <c r="F81" s="147"/>
      <c r="G81" s="147"/>
      <c r="H81" s="147"/>
      <c r="I81" s="147"/>
      <c r="J81" s="148">
        <f>J790</f>
        <v>0</v>
      </c>
      <c r="K81" s="145"/>
      <c r="L81" s="149"/>
    </row>
    <row r="82" spans="2:12" s="10" customFormat="1" ht="19.95" customHeight="1">
      <c r="B82" s="150"/>
      <c r="C82" s="99"/>
      <c r="D82" s="151" t="s">
        <v>2458</v>
      </c>
      <c r="E82" s="152"/>
      <c r="F82" s="152"/>
      <c r="G82" s="152"/>
      <c r="H82" s="152"/>
      <c r="I82" s="152"/>
      <c r="J82" s="153">
        <f>J791</f>
        <v>0</v>
      </c>
      <c r="K82" s="99"/>
      <c r="L82" s="154"/>
    </row>
    <row r="83" spans="2:12" s="10" customFormat="1" ht="19.95" customHeight="1">
      <c r="B83" s="150"/>
      <c r="C83" s="99"/>
      <c r="D83" s="151" t="s">
        <v>207</v>
      </c>
      <c r="E83" s="152"/>
      <c r="F83" s="152"/>
      <c r="G83" s="152"/>
      <c r="H83" s="152"/>
      <c r="I83" s="152"/>
      <c r="J83" s="153">
        <f>J819</f>
        <v>0</v>
      </c>
      <c r="K83" s="99"/>
      <c r="L83" s="154"/>
    </row>
    <row r="84" spans="2:12" s="10" customFormat="1" ht="19.95" customHeight="1">
      <c r="B84" s="150"/>
      <c r="C84" s="99"/>
      <c r="D84" s="151" t="s">
        <v>208</v>
      </c>
      <c r="E84" s="152"/>
      <c r="F84" s="152"/>
      <c r="G84" s="152"/>
      <c r="H84" s="152"/>
      <c r="I84" s="152"/>
      <c r="J84" s="153">
        <f>J844</f>
        <v>0</v>
      </c>
      <c r="K84" s="99"/>
      <c r="L84" s="154"/>
    </row>
    <row r="85" spans="2:12" s="10" customFormat="1" ht="19.95" customHeight="1">
      <c r="B85" s="150"/>
      <c r="C85" s="99"/>
      <c r="D85" s="151" t="s">
        <v>209</v>
      </c>
      <c r="E85" s="152"/>
      <c r="F85" s="152"/>
      <c r="G85" s="152"/>
      <c r="H85" s="152"/>
      <c r="I85" s="152"/>
      <c r="J85" s="153">
        <f>J848</f>
        <v>0</v>
      </c>
      <c r="K85" s="99"/>
      <c r="L85" s="154"/>
    </row>
    <row r="86" spans="2:12" s="10" customFormat="1" ht="19.95" customHeight="1">
      <c r="B86" s="150"/>
      <c r="C86" s="99"/>
      <c r="D86" s="151" t="s">
        <v>210</v>
      </c>
      <c r="E86" s="152"/>
      <c r="F86" s="152"/>
      <c r="G86" s="152"/>
      <c r="H86" s="152"/>
      <c r="I86" s="152"/>
      <c r="J86" s="153">
        <f>J882</f>
        <v>0</v>
      </c>
      <c r="K86" s="99"/>
      <c r="L86" s="154"/>
    </row>
    <row r="87" spans="2:12" s="10" customFormat="1" ht="19.95" customHeight="1">
      <c r="B87" s="150"/>
      <c r="C87" s="99"/>
      <c r="D87" s="151" t="s">
        <v>211</v>
      </c>
      <c r="E87" s="152"/>
      <c r="F87" s="152"/>
      <c r="G87" s="152"/>
      <c r="H87" s="152"/>
      <c r="I87" s="152"/>
      <c r="J87" s="153">
        <f>J888</f>
        <v>0</v>
      </c>
      <c r="K87" s="99"/>
      <c r="L87" s="154"/>
    </row>
    <row r="88" spans="2:12" s="10" customFormat="1" ht="19.95" customHeight="1">
      <c r="B88" s="150"/>
      <c r="C88" s="99"/>
      <c r="D88" s="151" t="s">
        <v>212</v>
      </c>
      <c r="E88" s="152"/>
      <c r="F88" s="152"/>
      <c r="G88" s="152"/>
      <c r="H88" s="152"/>
      <c r="I88" s="152"/>
      <c r="J88" s="153">
        <f>J901</f>
        <v>0</v>
      </c>
      <c r="K88" s="99"/>
      <c r="L88" s="154"/>
    </row>
    <row r="89" spans="2:12" s="10" customFormat="1" ht="19.95" customHeight="1">
      <c r="B89" s="150"/>
      <c r="C89" s="99"/>
      <c r="D89" s="151" t="s">
        <v>213</v>
      </c>
      <c r="E89" s="152"/>
      <c r="F89" s="152"/>
      <c r="G89" s="152"/>
      <c r="H89" s="152"/>
      <c r="I89" s="152"/>
      <c r="J89" s="153">
        <f>J1102</f>
        <v>0</v>
      </c>
      <c r="K89" s="99"/>
      <c r="L89" s="154"/>
    </row>
    <row r="90" spans="2:12" s="10" customFormat="1" ht="19.95" customHeight="1">
      <c r="B90" s="150"/>
      <c r="C90" s="99"/>
      <c r="D90" s="151" t="s">
        <v>214</v>
      </c>
      <c r="E90" s="152"/>
      <c r="F90" s="152"/>
      <c r="G90" s="152"/>
      <c r="H90" s="152"/>
      <c r="I90" s="152"/>
      <c r="J90" s="153">
        <f>J1234</f>
        <v>0</v>
      </c>
      <c r="K90" s="99"/>
      <c r="L90" s="154"/>
    </row>
    <row r="91" spans="2:12" s="10" customFormat="1" ht="19.95" customHeight="1">
      <c r="B91" s="150"/>
      <c r="C91" s="99"/>
      <c r="D91" s="151" t="s">
        <v>215</v>
      </c>
      <c r="E91" s="152"/>
      <c r="F91" s="152"/>
      <c r="G91" s="152"/>
      <c r="H91" s="152"/>
      <c r="I91" s="152"/>
      <c r="J91" s="153">
        <f>J1293</f>
        <v>0</v>
      </c>
      <c r="K91" s="99"/>
      <c r="L91" s="154"/>
    </row>
    <row r="92" spans="2:12" s="10" customFormat="1" ht="19.95" customHeight="1">
      <c r="B92" s="150"/>
      <c r="C92" s="99"/>
      <c r="D92" s="151" t="s">
        <v>3638</v>
      </c>
      <c r="E92" s="152"/>
      <c r="F92" s="152"/>
      <c r="G92" s="152"/>
      <c r="H92" s="152"/>
      <c r="I92" s="152"/>
      <c r="J92" s="153">
        <f>J1429</f>
        <v>0</v>
      </c>
      <c r="K92" s="99"/>
      <c r="L92" s="154"/>
    </row>
    <row r="93" spans="2:12" s="10" customFormat="1" ht="19.95" customHeight="1">
      <c r="B93" s="150"/>
      <c r="C93" s="99"/>
      <c r="D93" s="151" t="s">
        <v>216</v>
      </c>
      <c r="E93" s="152"/>
      <c r="F93" s="152"/>
      <c r="G93" s="152"/>
      <c r="H93" s="152"/>
      <c r="I93" s="152"/>
      <c r="J93" s="153">
        <f>J1436</f>
        <v>0</v>
      </c>
      <c r="K93" s="99"/>
      <c r="L93" s="154"/>
    </row>
    <row r="94" spans="2:12" s="10" customFormat="1" ht="19.95" customHeight="1">
      <c r="B94" s="150"/>
      <c r="C94" s="99"/>
      <c r="D94" s="151" t="s">
        <v>217</v>
      </c>
      <c r="E94" s="152"/>
      <c r="F94" s="152"/>
      <c r="G94" s="152"/>
      <c r="H94" s="152"/>
      <c r="I94" s="152"/>
      <c r="J94" s="153">
        <f>J1461</f>
        <v>0</v>
      </c>
      <c r="K94" s="99"/>
      <c r="L94" s="154"/>
    </row>
    <row r="95" spans="2:12" s="10" customFormat="1" ht="19.95" customHeight="1">
      <c r="B95" s="150"/>
      <c r="C95" s="99"/>
      <c r="D95" s="151" t="s">
        <v>218</v>
      </c>
      <c r="E95" s="152"/>
      <c r="F95" s="152"/>
      <c r="G95" s="152"/>
      <c r="H95" s="152"/>
      <c r="I95" s="152"/>
      <c r="J95" s="153">
        <f>J1535</f>
        <v>0</v>
      </c>
      <c r="K95" s="99"/>
      <c r="L95" s="154"/>
    </row>
    <row r="96" spans="2:12" s="10" customFormat="1" ht="19.95" customHeight="1">
      <c r="B96" s="150"/>
      <c r="C96" s="99"/>
      <c r="D96" s="151" t="s">
        <v>3639</v>
      </c>
      <c r="E96" s="152"/>
      <c r="F96" s="152"/>
      <c r="G96" s="152"/>
      <c r="H96" s="152"/>
      <c r="I96" s="152"/>
      <c r="J96" s="153">
        <f>J1605</f>
        <v>0</v>
      </c>
      <c r="K96" s="99"/>
      <c r="L96" s="154"/>
    </row>
    <row r="97" spans="1:31" s="10" customFormat="1" ht="19.95" customHeight="1">
      <c r="B97" s="150"/>
      <c r="C97" s="99"/>
      <c r="D97" s="151" t="s">
        <v>220</v>
      </c>
      <c r="E97" s="152"/>
      <c r="F97" s="152"/>
      <c r="G97" s="152"/>
      <c r="H97" s="152"/>
      <c r="I97" s="152"/>
      <c r="J97" s="153">
        <f>J1622</f>
        <v>0</v>
      </c>
      <c r="K97" s="99"/>
      <c r="L97" s="154"/>
    </row>
    <row r="98" spans="1:31" s="9" customFormat="1" ht="24.9" customHeight="1">
      <c r="B98" s="144"/>
      <c r="C98" s="145"/>
      <c r="D98" s="146" t="s">
        <v>221</v>
      </c>
      <c r="E98" s="147"/>
      <c r="F98" s="147"/>
      <c r="G98" s="147"/>
      <c r="H98" s="147"/>
      <c r="I98" s="147"/>
      <c r="J98" s="148">
        <f>J1682</f>
        <v>0</v>
      </c>
      <c r="K98" s="145"/>
      <c r="L98" s="149"/>
    </row>
    <row r="99" spans="1:31" s="2" customFormat="1" ht="21.75" customHeight="1">
      <c r="A99" s="37"/>
      <c r="B99" s="38"/>
      <c r="C99" s="39"/>
      <c r="D99" s="39"/>
      <c r="E99" s="39"/>
      <c r="F99" s="39"/>
      <c r="G99" s="39"/>
      <c r="H99" s="39"/>
      <c r="I99" s="39"/>
      <c r="J99" s="39"/>
      <c r="K99" s="39"/>
      <c r="L99" s="118"/>
      <c r="S99" s="37"/>
      <c r="T99" s="37"/>
      <c r="U99" s="37"/>
      <c r="V99" s="37"/>
      <c r="W99" s="37"/>
      <c r="X99" s="37"/>
      <c r="Y99" s="37"/>
      <c r="Z99" s="37"/>
      <c r="AA99" s="37"/>
      <c r="AB99" s="37"/>
      <c r="AC99" s="37"/>
      <c r="AD99" s="37"/>
      <c r="AE99" s="37"/>
    </row>
    <row r="100" spans="1:31" s="2" customFormat="1" ht="6.9" customHeight="1">
      <c r="A100" s="37"/>
      <c r="B100" s="50"/>
      <c r="C100" s="51"/>
      <c r="D100" s="51"/>
      <c r="E100" s="51"/>
      <c r="F100" s="51"/>
      <c r="G100" s="51"/>
      <c r="H100" s="51"/>
      <c r="I100" s="51"/>
      <c r="J100" s="51"/>
      <c r="K100" s="51"/>
      <c r="L100" s="118"/>
      <c r="S100" s="37"/>
      <c r="T100" s="37"/>
      <c r="U100" s="37"/>
      <c r="V100" s="37"/>
      <c r="W100" s="37"/>
      <c r="X100" s="37"/>
      <c r="Y100" s="37"/>
      <c r="Z100" s="37"/>
      <c r="AA100" s="37"/>
      <c r="AB100" s="37"/>
      <c r="AC100" s="37"/>
      <c r="AD100" s="37"/>
      <c r="AE100" s="37"/>
    </row>
    <row r="104" spans="1:31" s="2" customFormat="1" ht="6.9" customHeight="1">
      <c r="A104" s="37"/>
      <c r="B104" s="52"/>
      <c r="C104" s="53"/>
      <c r="D104" s="53"/>
      <c r="E104" s="53"/>
      <c r="F104" s="53"/>
      <c r="G104" s="53"/>
      <c r="H104" s="53"/>
      <c r="I104" s="53"/>
      <c r="J104" s="53"/>
      <c r="K104" s="53"/>
      <c r="L104" s="118"/>
      <c r="S104" s="37"/>
      <c r="T104" s="37"/>
      <c r="U104" s="37"/>
      <c r="V104" s="37"/>
      <c r="W104" s="37"/>
      <c r="X104" s="37"/>
      <c r="Y104" s="37"/>
      <c r="Z104" s="37"/>
      <c r="AA104" s="37"/>
      <c r="AB104" s="37"/>
      <c r="AC104" s="37"/>
      <c r="AD104" s="37"/>
      <c r="AE104" s="37"/>
    </row>
    <row r="105" spans="1:31" s="2" customFormat="1" ht="24.9" customHeight="1">
      <c r="A105" s="37"/>
      <c r="B105" s="38"/>
      <c r="C105" s="26" t="s">
        <v>222</v>
      </c>
      <c r="D105" s="39"/>
      <c r="E105" s="39"/>
      <c r="F105" s="39"/>
      <c r="G105" s="39"/>
      <c r="H105" s="39"/>
      <c r="I105" s="39"/>
      <c r="J105" s="39"/>
      <c r="K105" s="39"/>
      <c r="L105" s="118"/>
      <c r="S105" s="37"/>
      <c r="T105" s="37"/>
      <c r="U105" s="37"/>
      <c r="V105" s="37"/>
      <c r="W105" s="37"/>
      <c r="X105" s="37"/>
      <c r="Y105" s="37"/>
      <c r="Z105" s="37"/>
      <c r="AA105" s="37"/>
      <c r="AB105" s="37"/>
      <c r="AC105" s="37"/>
      <c r="AD105" s="37"/>
      <c r="AE105" s="37"/>
    </row>
    <row r="106" spans="1:31" s="2" customFormat="1" ht="6.9" customHeight="1">
      <c r="A106" s="37"/>
      <c r="B106" s="38"/>
      <c r="C106" s="39"/>
      <c r="D106" s="39"/>
      <c r="E106" s="39"/>
      <c r="F106" s="39"/>
      <c r="G106" s="39"/>
      <c r="H106" s="39"/>
      <c r="I106" s="39"/>
      <c r="J106" s="39"/>
      <c r="K106" s="39"/>
      <c r="L106" s="118"/>
      <c r="S106" s="37"/>
      <c r="T106" s="37"/>
      <c r="U106" s="37"/>
      <c r="V106" s="37"/>
      <c r="W106" s="37"/>
      <c r="X106" s="37"/>
      <c r="Y106" s="37"/>
      <c r="Z106" s="37"/>
      <c r="AA106" s="37"/>
      <c r="AB106" s="37"/>
      <c r="AC106" s="37"/>
      <c r="AD106" s="37"/>
      <c r="AE106" s="37"/>
    </row>
    <row r="107" spans="1:31" s="2" customFormat="1" ht="12" customHeight="1">
      <c r="A107" s="37"/>
      <c r="B107" s="38"/>
      <c r="C107" s="32" t="s">
        <v>16</v>
      </c>
      <c r="D107" s="39"/>
      <c r="E107" s="39"/>
      <c r="F107" s="39"/>
      <c r="G107" s="39"/>
      <c r="H107" s="39"/>
      <c r="I107" s="39"/>
      <c r="J107" s="39"/>
      <c r="K107" s="39"/>
      <c r="L107" s="118"/>
      <c r="S107" s="37"/>
      <c r="T107" s="37"/>
      <c r="U107" s="37"/>
      <c r="V107" s="37"/>
      <c r="W107" s="37"/>
      <c r="X107" s="37"/>
      <c r="Y107" s="37"/>
      <c r="Z107" s="37"/>
      <c r="AA107" s="37"/>
      <c r="AB107" s="37"/>
      <c r="AC107" s="37"/>
      <c r="AD107" s="37"/>
      <c r="AE107" s="37"/>
    </row>
    <row r="108" spans="1:31" s="2" customFormat="1" ht="16.5" customHeight="1">
      <c r="A108" s="37"/>
      <c r="B108" s="38"/>
      <c r="C108" s="39"/>
      <c r="D108" s="39"/>
      <c r="E108" s="421" t="str">
        <f>E7</f>
        <v>Lovosice - startovací bydlení</v>
      </c>
      <c r="F108" s="422"/>
      <c r="G108" s="422"/>
      <c r="H108" s="422"/>
      <c r="I108" s="39"/>
      <c r="J108" s="39"/>
      <c r="K108" s="39"/>
      <c r="L108" s="118"/>
      <c r="S108" s="37"/>
      <c r="T108" s="37"/>
      <c r="U108" s="37"/>
      <c r="V108" s="37"/>
      <c r="W108" s="37"/>
      <c r="X108" s="37"/>
      <c r="Y108" s="37"/>
      <c r="Z108" s="37"/>
      <c r="AA108" s="37"/>
      <c r="AB108" s="37"/>
      <c r="AC108" s="37"/>
      <c r="AD108" s="37"/>
      <c r="AE108" s="37"/>
    </row>
    <row r="109" spans="1:31" s="1" customFormat="1" ht="12" customHeight="1">
      <c r="B109" s="24"/>
      <c r="C109" s="32" t="s">
        <v>159</v>
      </c>
      <c r="D109" s="25"/>
      <c r="E109" s="25"/>
      <c r="F109" s="25"/>
      <c r="G109" s="25"/>
      <c r="H109" s="25"/>
      <c r="I109" s="25"/>
      <c r="J109" s="25"/>
      <c r="K109" s="25"/>
      <c r="L109" s="23"/>
    </row>
    <row r="110" spans="1:31" s="2" customFormat="1" ht="16.5" customHeight="1">
      <c r="A110" s="37"/>
      <c r="B110" s="38"/>
      <c r="C110" s="39"/>
      <c r="D110" s="39"/>
      <c r="E110" s="421" t="s">
        <v>4886</v>
      </c>
      <c r="F110" s="424"/>
      <c r="G110" s="424"/>
      <c r="H110" s="424"/>
      <c r="I110" s="39"/>
      <c r="J110" s="39"/>
      <c r="K110" s="39"/>
      <c r="L110" s="118"/>
      <c r="S110" s="37"/>
      <c r="T110" s="37"/>
      <c r="U110" s="37"/>
      <c r="V110" s="37"/>
      <c r="W110" s="37"/>
      <c r="X110" s="37"/>
      <c r="Y110" s="37"/>
      <c r="Z110" s="37"/>
      <c r="AA110" s="37"/>
      <c r="AB110" s="37"/>
      <c r="AC110" s="37"/>
      <c r="AD110" s="37"/>
      <c r="AE110" s="37"/>
    </row>
    <row r="111" spans="1:31" s="2" customFormat="1" ht="12" customHeight="1">
      <c r="A111" s="37"/>
      <c r="B111" s="38"/>
      <c r="C111" s="32" t="s">
        <v>167</v>
      </c>
      <c r="D111" s="39"/>
      <c r="E111" s="39"/>
      <c r="F111" s="39"/>
      <c r="G111" s="39"/>
      <c r="H111" s="39"/>
      <c r="I111" s="39"/>
      <c r="J111" s="39"/>
      <c r="K111" s="39"/>
      <c r="L111" s="118"/>
      <c r="S111" s="37"/>
      <c r="T111" s="37"/>
      <c r="U111" s="37"/>
      <c r="V111" s="37"/>
      <c r="W111" s="37"/>
      <c r="X111" s="37"/>
      <c r="Y111" s="37"/>
      <c r="Z111" s="37"/>
      <c r="AA111" s="37"/>
      <c r="AB111" s="37"/>
      <c r="AC111" s="37"/>
      <c r="AD111" s="37"/>
      <c r="AE111" s="37"/>
    </row>
    <row r="112" spans="1:31" s="2" customFormat="1" ht="16.5" customHeight="1">
      <c r="A112" s="37"/>
      <c r="B112" s="38"/>
      <c r="C112" s="39"/>
      <c r="D112" s="39"/>
      <c r="E112" s="376" t="str">
        <f>E11</f>
        <v>01 - Stavební část</v>
      </c>
      <c r="F112" s="424"/>
      <c r="G112" s="424"/>
      <c r="H112" s="424"/>
      <c r="I112" s="39"/>
      <c r="J112" s="39"/>
      <c r="K112" s="39"/>
      <c r="L112" s="118"/>
      <c r="S112" s="37"/>
      <c r="T112" s="37"/>
      <c r="U112" s="37"/>
      <c r="V112" s="37"/>
      <c r="W112" s="37"/>
      <c r="X112" s="37"/>
      <c r="Y112" s="37"/>
      <c r="Z112" s="37"/>
      <c r="AA112" s="37"/>
      <c r="AB112" s="37"/>
      <c r="AC112" s="37"/>
      <c r="AD112" s="37"/>
      <c r="AE112" s="37"/>
    </row>
    <row r="113" spans="1:65" s="2" customFormat="1" ht="6.9" customHeight="1">
      <c r="A113" s="37"/>
      <c r="B113" s="38"/>
      <c r="C113" s="39"/>
      <c r="D113" s="39"/>
      <c r="E113" s="39"/>
      <c r="F113" s="39"/>
      <c r="G113" s="39"/>
      <c r="H113" s="39"/>
      <c r="I113" s="39"/>
      <c r="J113" s="39"/>
      <c r="K113" s="39"/>
      <c r="L113" s="118"/>
      <c r="S113" s="37"/>
      <c r="T113" s="37"/>
      <c r="U113" s="37"/>
      <c r="V113" s="37"/>
      <c r="W113" s="37"/>
      <c r="X113" s="37"/>
      <c r="Y113" s="37"/>
      <c r="Z113" s="37"/>
      <c r="AA113" s="37"/>
      <c r="AB113" s="37"/>
      <c r="AC113" s="37"/>
      <c r="AD113" s="37"/>
      <c r="AE113" s="37"/>
    </row>
    <row r="114" spans="1:65" s="2" customFormat="1" ht="12" customHeight="1">
      <c r="A114" s="37"/>
      <c r="B114" s="38"/>
      <c r="C114" s="32" t="s">
        <v>21</v>
      </c>
      <c r="D114" s="39"/>
      <c r="E114" s="39"/>
      <c r="F114" s="30" t="str">
        <f>F14</f>
        <v>Nádražní ulice č.p.805, 410 30, Lovosice</v>
      </c>
      <c r="G114" s="39"/>
      <c r="H114" s="39"/>
      <c r="I114" s="32" t="s">
        <v>23</v>
      </c>
      <c r="J114" s="62" t="str">
        <f>IF(J14="","",J14)</f>
        <v>23. 4. 2025</v>
      </c>
      <c r="K114" s="39"/>
      <c r="L114" s="118"/>
      <c r="S114" s="37"/>
      <c r="T114" s="37"/>
      <c r="U114" s="37"/>
      <c r="V114" s="37"/>
      <c r="W114" s="37"/>
      <c r="X114" s="37"/>
      <c r="Y114" s="37"/>
      <c r="Z114" s="37"/>
      <c r="AA114" s="37"/>
      <c r="AB114" s="37"/>
      <c r="AC114" s="37"/>
      <c r="AD114" s="37"/>
      <c r="AE114" s="37"/>
    </row>
    <row r="115" spans="1:65" s="2" customFormat="1" ht="6.9" customHeight="1">
      <c r="A115" s="37"/>
      <c r="B115" s="38"/>
      <c r="C115" s="39"/>
      <c r="D115" s="39"/>
      <c r="E115" s="39"/>
      <c r="F115" s="39"/>
      <c r="G115" s="39"/>
      <c r="H115" s="39"/>
      <c r="I115" s="39"/>
      <c r="J115" s="39"/>
      <c r="K115" s="39"/>
      <c r="L115" s="118"/>
      <c r="S115" s="37"/>
      <c r="T115" s="37"/>
      <c r="U115" s="37"/>
      <c r="V115" s="37"/>
      <c r="W115" s="37"/>
      <c r="X115" s="37"/>
      <c r="Y115" s="37"/>
      <c r="Z115" s="37"/>
      <c r="AA115" s="37"/>
      <c r="AB115" s="37"/>
      <c r="AC115" s="37"/>
      <c r="AD115" s="37"/>
      <c r="AE115" s="37"/>
    </row>
    <row r="116" spans="1:65" s="2" customFormat="1" ht="15.15" customHeight="1">
      <c r="A116" s="37"/>
      <c r="B116" s="38"/>
      <c r="C116" s="32" t="s">
        <v>25</v>
      </c>
      <c r="D116" s="39"/>
      <c r="E116" s="39"/>
      <c r="F116" s="30" t="str">
        <f>E17</f>
        <v>Město Lovosice</v>
      </c>
      <c r="G116" s="39"/>
      <c r="H116" s="39"/>
      <c r="I116" s="32" t="s">
        <v>33</v>
      </c>
      <c r="J116" s="35" t="str">
        <f>E23</f>
        <v>APREA s.r.o.</v>
      </c>
      <c r="K116" s="39"/>
      <c r="L116" s="118"/>
      <c r="S116" s="37"/>
      <c r="T116" s="37"/>
      <c r="U116" s="37"/>
      <c r="V116" s="37"/>
      <c r="W116" s="37"/>
      <c r="X116" s="37"/>
      <c r="Y116" s="37"/>
      <c r="Z116" s="37"/>
      <c r="AA116" s="37"/>
      <c r="AB116" s="37"/>
      <c r="AC116" s="37"/>
      <c r="AD116" s="37"/>
      <c r="AE116" s="37"/>
    </row>
    <row r="117" spans="1:65" s="2" customFormat="1" ht="15.15" customHeight="1">
      <c r="A117" s="37"/>
      <c r="B117" s="38"/>
      <c r="C117" s="32" t="s">
        <v>31</v>
      </c>
      <c r="D117" s="39"/>
      <c r="E117" s="39"/>
      <c r="F117" s="30" t="str">
        <f>IF(E20="","",E20)</f>
        <v>Vyplň údaj</v>
      </c>
      <c r="G117" s="39"/>
      <c r="H117" s="39"/>
      <c r="I117" s="32" t="s">
        <v>38</v>
      </c>
      <c r="J117" s="35" t="str">
        <f>E26</f>
        <v>Kateřina Bačová</v>
      </c>
      <c r="K117" s="39"/>
      <c r="L117" s="118"/>
      <c r="S117" s="37"/>
      <c r="T117" s="37"/>
      <c r="U117" s="37"/>
      <c r="V117" s="37"/>
      <c r="W117" s="37"/>
      <c r="X117" s="37"/>
      <c r="Y117" s="37"/>
      <c r="Z117" s="37"/>
      <c r="AA117" s="37"/>
      <c r="AB117" s="37"/>
      <c r="AC117" s="37"/>
      <c r="AD117" s="37"/>
      <c r="AE117" s="37"/>
    </row>
    <row r="118" spans="1:65" s="2" customFormat="1" ht="10.35" customHeight="1">
      <c r="A118" s="37"/>
      <c r="B118" s="38"/>
      <c r="C118" s="39"/>
      <c r="D118" s="39"/>
      <c r="E118" s="39"/>
      <c r="F118" s="39"/>
      <c r="G118" s="39"/>
      <c r="H118" s="39"/>
      <c r="I118" s="39"/>
      <c r="J118" s="39"/>
      <c r="K118" s="39"/>
      <c r="L118" s="118"/>
      <c r="S118" s="37"/>
      <c r="T118" s="37"/>
      <c r="U118" s="37"/>
      <c r="V118" s="37"/>
      <c r="W118" s="37"/>
      <c r="X118" s="37"/>
      <c r="Y118" s="37"/>
      <c r="Z118" s="37"/>
      <c r="AA118" s="37"/>
      <c r="AB118" s="37"/>
      <c r="AC118" s="37"/>
      <c r="AD118" s="37"/>
      <c r="AE118" s="37"/>
    </row>
    <row r="119" spans="1:65" s="11" customFormat="1" ht="29.25" customHeight="1">
      <c r="A119" s="155"/>
      <c r="B119" s="156"/>
      <c r="C119" s="157" t="s">
        <v>223</v>
      </c>
      <c r="D119" s="158" t="s">
        <v>61</v>
      </c>
      <c r="E119" s="158" t="s">
        <v>57</v>
      </c>
      <c r="F119" s="158" t="s">
        <v>58</v>
      </c>
      <c r="G119" s="158" t="s">
        <v>224</v>
      </c>
      <c r="H119" s="158" t="s">
        <v>225</v>
      </c>
      <c r="I119" s="158" t="s">
        <v>226</v>
      </c>
      <c r="J119" s="158" t="s">
        <v>194</v>
      </c>
      <c r="K119" s="159" t="s">
        <v>227</v>
      </c>
      <c r="L119" s="160"/>
      <c r="M119" s="71" t="s">
        <v>19</v>
      </c>
      <c r="N119" s="72" t="s">
        <v>46</v>
      </c>
      <c r="O119" s="72" t="s">
        <v>228</v>
      </c>
      <c r="P119" s="72" t="s">
        <v>229</v>
      </c>
      <c r="Q119" s="72" t="s">
        <v>230</v>
      </c>
      <c r="R119" s="72" t="s">
        <v>231</v>
      </c>
      <c r="S119" s="72" t="s">
        <v>232</v>
      </c>
      <c r="T119" s="73" t="s">
        <v>233</v>
      </c>
      <c r="U119" s="155"/>
      <c r="V119" s="155"/>
      <c r="W119" s="155"/>
      <c r="X119" s="155"/>
      <c r="Y119" s="155"/>
      <c r="Z119" s="155"/>
      <c r="AA119" s="155"/>
      <c r="AB119" s="155"/>
      <c r="AC119" s="155"/>
      <c r="AD119" s="155"/>
      <c r="AE119" s="155"/>
    </row>
    <row r="120" spans="1:65" s="2" customFormat="1" ht="22.8" customHeight="1">
      <c r="A120" s="37"/>
      <c r="B120" s="38"/>
      <c r="C120" s="78" t="s">
        <v>234</v>
      </c>
      <c r="D120" s="39"/>
      <c r="E120" s="39"/>
      <c r="F120" s="39"/>
      <c r="G120" s="39"/>
      <c r="H120" s="39"/>
      <c r="I120" s="39"/>
      <c r="J120" s="161">
        <f>BK120</f>
        <v>0</v>
      </c>
      <c r="K120" s="39"/>
      <c r="L120" s="42"/>
      <c r="M120" s="74"/>
      <c r="N120" s="162"/>
      <c r="O120" s="75"/>
      <c r="P120" s="163">
        <f>P121+P790+P1682</f>
        <v>0</v>
      </c>
      <c r="Q120" s="75"/>
      <c r="R120" s="163">
        <f>R121+R790+R1682</f>
        <v>301.07538310000001</v>
      </c>
      <c r="S120" s="75"/>
      <c r="T120" s="164">
        <f>T121+T790+T1682</f>
        <v>160.5332185</v>
      </c>
      <c r="U120" s="37"/>
      <c r="V120" s="37"/>
      <c r="W120" s="37"/>
      <c r="X120" s="37"/>
      <c r="Y120" s="37"/>
      <c r="Z120" s="37"/>
      <c r="AA120" s="37"/>
      <c r="AB120" s="37"/>
      <c r="AC120" s="37"/>
      <c r="AD120" s="37"/>
      <c r="AE120" s="37"/>
      <c r="AT120" s="20" t="s">
        <v>75</v>
      </c>
      <c r="AU120" s="20" t="s">
        <v>195</v>
      </c>
      <c r="BK120" s="165">
        <f>BK121+BK790+BK1682</f>
        <v>0</v>
      </c>
    </row>
    <row r="121" spans="1:65" s="12" customFormat="1" ht="25.95" customHeight="1">
      <c r="B121" s="166"/>
      <c r="C121" s="167"/>
      <c r="D121" s="168" t="s">
        <v>75</v>
      </c>
      <c r="E121" s="169" t="s">
        <v>235</v>
      </c>
      <c r="F121" s="169" t="s">
        <v>236</v>
      </c>
      <c r="G121" s="167"/>
      <c r="H121" s="167"/>
      <c r="I121" s="170"/>
      <c r="J121" s="171">
        <f>BK121</f>
        <v>0</v>
      </c>
      <c r="K121" s="167"/>
      <c r="L121" s="172"/>
      <c r="M121" s="173"/>
      <c r="N121" s="174"/>
      <c r="O121" s="174"/>
      <c r="P121" s="175">
        <f>P122+P202+P238+P388+P432+P441+P529+P533+P566+P587+P595+P617+P628+P744+P754+P787</f>
        <v>0</v>
      </c>
      <c r="Q121" s="174"/>
      <c r="R121" s="175">
        <f>R122+R202+R238+R388+R432+R441+R529+R533+R566+R587+R595+R617+R628+R744+R754+R787</f>
        <v>252.79989236999998</v>
      </c>
      <c r="S121" s="174"/>
      <c r="T121" s="176">
        <f>T122+T202+T238+T388+T432+T441+T529+T533+T566+T587+T595+T617+T628+T744+T754+T787</f>
        <v>126.871605</v>
      </c>
      <c r="AR121" s="177" t="s">
        <v>83</v>
      </c>
      <c r="AT121" s="178" t="s">
        <v>75</v>
      </c>
      <c r="AU121" s="178" t="s">
        <v>76</v>
      </c>
      <c r="AY121" s="177" t="s">
        <v>237</v>
      </c>
      <c r="BK121" s="179">
        <f>BK122+BK202+BK238+BK388+BK432+BK441+BK529+BK533+BK566+BK587+BK595+BK617+BK628+BK744+BK754+BK787</f>
        <v>0</v>
      </c>
    </row>
    <row r="122" spans="1:65" s="12" customFormat="1" ht="22.8" customHeight="1">
      <c r="B122" s="166"/>
      <c r="C122" s="167"/>
      <c r="D122" s="168" t="s">
        <v>75</v>
      </c>
      <c r="E122" s="180" t="s">
        <v>83</v>
      </c>
      <c r="F122" s="180" t="s">
        <v>3640</v>
      </c>
      <c r="G122" s="167"/>
      <c r="H122" s="167"/>
      <c r="I122" s="170"/>
      <c r="J122" s="181">
        <f>BK122</f>
        <v>0</v>
      </c>
      <c r="K122" s="167"/>
      <c r="L122" s="172"/>
      <c r="M122" s="173"/>
      <c r="N122" s="174"/>
      <c r="O122" s="174"/>
      <c r="P122" s="175">
        <f>SUM(P123:P201)</f>
        <v>0</v>
      </c>
      <c r="Q122" s="174"/>
      <c r="R122" s="175">
        <f>SUM(R123:R201)</f>
        <v>74.431960000000004</v>
      </c>
      <c r="S122" s="174"/>
      <c r="T122" s="176">
        <f>SUM(T123:T201)</f>
        <v>6.8410000000000002</v>
      </c>
      <c r="AR122" s="177" t="s">
        <v>83</v>
      </c>
      <c r="AT122" s="178" t="s">
        <v>75</v>
      </c>
      <c r="AU122" s="178" t="s">
        <v>83</v>
      </c>
      <c r="AY122" s="177" t="s">
        <v>237</v>
      </c>
      <c r="BK122" s="179">
        <f>SUM(BK123:BK201)</f>
        <v>0</v>
      </c>
    </row>
    <row r="123" spans="1:65" s="2" customFormat="1" ht="62.7" customHeight="1">
      <c r="A123" s="37"/>
      <c r="B123" s="38"/>
      <c r="C123" s="182" t="s">
        <v>83</v>
      </c>
      <c r="D123" s="182" t="s">
        <v>239</v>
      </c>
      <c r="E123" s="183" t="s">
        <v>4951</v>
      </c>
      <c r="F123" s="184" t="s">
        <v>4952</v>
      </c>
      <c r="G123" s="185" t="s">
        <v>141</v>
      </c>
      <c r="H123" s="186">
        <v>23</v>
      </c>
      <c r="I123" s="187"/>
      <c r="J123" s="188">
        <f>ROUND(I123*H123,2)</f>
        <v>0</v>
      </c>
      <c r="K123" s="184" t="s">
        <v>242</v>
      </c>
      <c r="L123" s="42"/>
      <c r="M123" s="189" t="s">
        <v>19</v>
      </c>
      <c r="N123" s="190" t="s">
        <v>48</v>
      </c>
      <c r="O123" s="67"/>
      <c r="P123" s="191">
        <f>O123*H123</f>
        <v>0</v>
      </c>
      <c r="Q123" s="191">
        <v>0</v>
      </c>
      <c r="R123" s="191">
        <f>Q123*H123</f>
        <v>0</v>
      </c>
      <c r="S123" s="191">
        <v>0.26</v>
      </c>
      <c r="T123" s="192">
        <f>S123*H123</f>
        <v>5.98</v>
      </c>
      <c r="U123" s="37"/>
      <c r="V123" s="37"/>
      <c r="W123" s="37"/>
      <c r="X123" s="37"/>
      <c r="Y123" s="37"/>
      <c r="Z123" s="37"/>
      <c r="AA123" s="37"/>
      <c r="AB123" s="37"/>
      <c r="AC123" s="37"/>
      <c r="AD123" s="37"/>
      <c r="AE123" s="37"/>
      <c r="AR123" s="193" t="s">
        <v>243</v>
      </c>
      <c r="AT123" s="193" t="s">
        <v>239</v>
      </c>
      <c r="AU123" s="193" t="s">
        <v>88</v>
      </c>
      <c r="AY123" s="20" t="s">
        <v>237</v>
      </c>
      <c r="BE123" s="194">
        <f>IF(N123="základní",J123,0)</f>
        <v>0</v>
      </c>
      <c r="BF123" s="194">
        <f>IF(N123="snížená",J123,0)</f>
        <v>0</v>
      </c>
      <c r="BG123" s="194">
        <f>IF(N123="zákl. přenesená",J123,0)</f>
        <v>0</v>
      </c>
      <c r="BH123" s="194">
        <f>IF(N123="sníž. přenesená",J123,0)</f>
        <v>0</v>
      </c>
      <c r="BI123" s="194">
        <f>IF(N123="nulová",J123,0)</f>
        <v>0</v>
      </c>
      <c r="BJ123" s="20" t="s">
        <v>88</v>
      </c>
      <c r="BK123" s="194">
        <f>ROUND(I123*H123,2)</f>
        <v>0</v>
      </c>
      <c r="BL123" s="20" t="s">
        <v>243</v>
      </c>
      <c r="BM123" s="193" t="s">
        <v>4953</v>
      </c>
    </row>
    <row r="124" spans="1:65" s="2" customFormat="1" ht="10.199999999999999">
      <c r="A124" s="37"/>
      <c r="B124" s="38"/>
      <c r="C124" s="39"/>
      <c r="D124" s="195" t="s">
        <v>245</v>
      </c>
      <c r="E124" s="39"/>
      <c r="F124" s="196" t="s">
        <v>4954</v>
      </c>
      <c r="G124" s="39"/>
      <c r="H124" s="39"/>
      <c r="I124" s="197"/>
      <c r="J124" s="39"/>
      <c r="K124" s="39"/>
      <c r="L124" s="42"/>
      <c r="M124" s="198"/>
      <c r="N124" s="199"/>
      <c r="O124" s="67"/>
      <c r="P124" s="67"/>
      <c r="Q124" s="67"/>
      <c r="R124" s="67"/>
      <c r="S124" s="67"/>
      <c r="T124" s="68"/>
      <c r="U124" s="37"/>
      <c r="V124" s="37"/>
      <c r="W124" s="37"/>
      <c r="X124" s="37"/>
      <c r="Y124" s="37"/>
      <c r="Z124" s="37"/>
      <c r="AA124" s="37"/>
      <c r="AB124" s="37"/>
      <c r="AC124" s="37"/>
      <c r="AD124" s="37"/>
      <c r="AE124" s="37"/>
      <c r="AT124" s="20" t="s">
        <v>245</v>
      </c>
      <c r="AU124" s="20" t="s">
        <v>88</v>
      </c>
    </row>
    <row r="125" spans="1:65" s="14" customFormat="1" ht="10.199999999999999">
      <c r="B125" s="211"/>
      <c r="C125" s="212"/>
      <c r="D125" s="202" t="s">
        <v>247</v>
      </c>
      <c r="E125" s="213" t="s">
        <v>19</v>
      </c>
      <c r="F125" s="214" t="s">
        <v>1537</v>
      </c>
      <c r="G125" s="212"/>
      <c r="H125" s="215">
        <v>23</v>
      </c>
      <c r="I125" s="216"/>
      <c r="J125" s="212"/>
      <c r="K125" s="212"/>
      <c r="L125" s="217"/>
      <c r="M125" s="218"/>
      <c r="N125" s="219"/>
      <c r="O125" s="219"/>
      <c r="P125" s="219"/>
      <c r="Q125" s="219"/>
      <c r="R125" s="219"/>
      <c r="S125" s="219"/>
      <c r="T125" s="220"/>
      <c r="AT125" s="221" t="s">
        <v>247</v>
      </c>
      <c r="AU125" s="221" t="s">
        <v>88</v>
      </c>
      <c r="AV125" s="14" t="s">
        <v>88</v>
      </c>
      <c r="AW125" s="14" t="s">
        <v>37</v>
      </c>
      <c r="AX125" s="14" t="s">
        <v>83</v>
      </c>
      <c r="AY125" s="221" t="s">
        <v>237</v>
      </c>
    </row>
    <row r="126" spans="1:65" s="2" customFormat="1" ht="49.05" customHeight="1">
      <c r="A126" s="37"/>
      <c r="B126" s="38"/>
      <c r="C126" s="182" t="s">
        <v>88</v>
      </c>
      <c r="D126" s="182" t="s">
        <v>239</v>
      </c>
      <c r="E126" s="183" t="s">
        <v>4955</v>
      </c>
      <c r="F126" s="184" t="s">
        <v>4956</v>
      </c>
      <c r="G126" s="185" t="s">
        <v>154</v>
      </c>
      <c r="H126" s="186">
        <v>4.2</v>
      </c>
      <c r="I126" s="187"/>
      <c r="J126" s="188">
        <f>ROUND(I126*H126,2)</f>
        <v>0</v>
      </c>
      <c r="K126" s="184" t="s">
        <v>242</v>
      </c>
      <c r="L126" s="42"/>
      <c r="M126" s="189" t="s">
        <v>19</v>
      </c>
      <c r="N126" s="190" t="s">
        <v>48</v>
      </c>
      <c r="O126" s="67"/>
      <c r="P126" s="191">
        <f>O126*H126</f>
        <v>0</v>
      </c>
      <c r="Q126" s="191">
        <v>0</v>
      </c>
      <c r="R126" s="191">
        <f>Q126*H126</f>
        <v>0</v>
      </c>
      <c r="S126" s="191">
        <v>0.20499999999999999</v>
      </c>
      <c r="T126" s="192">
        <f>S126*H126</f>
        <v>0.86099999999999999</v>
      </c>
      <c r="U126" s="37"/>
      <c r="V126" s="37"/>
      <c r="W126" s="37"/>
      <c r="X126" s="37"/>
      <c r="Y126" s="37"/>
      <c r="Z126" s="37"/>
      <c r="AA126" s="37"/>
      <c r="AB126" s="37"/>
      <c r="AC126" s="37"/>
      <c r="AD126" s="37"/>
      <c r="AE126" s="37"/>
      <c r="AR126" s="193" t="s">
        <v>243</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243</v>
      </c>
      <c r="BM126" s="193" t="s">
        <v>4957</v>
      </c>
    </row>
    <row r="127" spans="1:65" s="2" customFormat="1" ht="10.199999999999999">
      <c r="A127" s="37"/>
      <c r="B127" s="38"/>
      <c r="C127" s="39"/>
      <c r="D127" s="195" t="s">
        <v>245</v>
      </c>
      <c r="E127" s="39"/>
      <c r="F127" s="196" t="s">
        <v>4958</v>
      </c>
      <c r="G127" s="39"/>
      <c r="H127" s="39"/>
      <c r="I127" s="197"/>
      <c r="J127" s="39"/>
      <c r="K127" s="39"/>
      <c r="L127" s="42"/>
      <c r="M127" s="198"/>
      <c r="N127" s="199"/>
      <c r="O127" s="67"/>
      <c r="P127" s="67"/>
      <c r="Q127" s="67"/>
      <c r="R127" s="67"/>
      <c r="S127" s="67"/>
      <c r="T127" s="68"/>
      <c r="U127" s="37"/>
      <c r="V127" s="37"/>
      <c r="W127" s="37"/>
      <c r="X127" s="37"/>
      <c r="Y127" s="37"/>
      <c r="Z127" s="37"/>
      <c r="AA127" s="37"/>
      <c r="AB127" s="37"/>
      <c r="AC127" s="37"/>
      <c r="AD127" s="37"/>
      <c r="AE127" s="37"/>
      <c r="AT127" s="20" t="s">
        <v>245</v>
      </c>
      <c r="AU127" s="20" t="s">
        <v>88</v>
      </c>
    </row>
    <row r="128" spans="1:65" s="2" customFormat="1" ht="33" customHeight="1">
      <c r="A128" s="37"/>
      <c r="B128" s="38"/>
      <c r="C128" s="182" t="s">
        <v>92</v>
      </c>
      <c r="D128" s="182" t="s">
        <v>239</v>
      </c>
      <c r="E128" s="183" t="s">
        <v>4959</v>
      </c>
      <c r="F128" s="184" t="s">
        <v>4960</v>
      </c>
      <c r="G128" s="185" t="s">
        <v>519</v>
      </c>
      <c r="H128" s="186">
        <v>5.75</v>
      </c>
      <c r="I128" s="187"/>
      <c r="J128" s="188">
        <f>ROUND(I128*H128,2)</f>
        <v>0</v>
      </c>
      <c r="K128" s="184" t="s">
        <v>242</v>
      </c>
      <c r="L128" s="42"/>
      <c r="M128" s="189" t="s">
        <v>19</v>
      </c>
      <c r="N128" s="190" t="s">
        <v>48</v>
      </c>
      <c r="O128" s="67"/>
      <c r="P128" s="191">
        <f>O128*H128</f>
        <v>0</v>
      </c>
      <c r="Q128" s="191">
        <v>0</v>
      </c>
      <c r="R128" s="191">
        <f>Q128*H128</f>
        <v>0</v>
      </c>
      <c r="S128" s="191">
        <v>0</v>
      </c>
      <c r="T128" s="192">
        <f>S128*H128</f>
        <v>0</v>
      </c>
      <c r="U128" s="37"/>
      <c r="V128" s="37"/>
      <c r="W128" s="37"/>
      <c r="X128" s="37"/>
      <c r="Y128" s="37"/>
      <c r="Z128" s="37"/>
      <c r="AA128" s="37"/>
      <c r="AB128" s="37"/>
      <c r="AC128" s="37"/>
      <c r="AD128" s="37"/>
      <c r="AE128" s="37"/>
      <c r="AR128" s="193" t="s">
        <v>243</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243</v>
      </c>
      <c r="BM128" s="193" t="s">
        <v>4961</v>
      </c>
    </row>
    <row r="129" spans="1:65" s="2" customFormat="1" ht="10.199999999999999">
      <c r="A129" s="37"/>
      <c r="B129" s="38"/>
      <c r="C129" s="39"/>
      <c r="D129" s="195" t="s">
        <v>245</v>
      </c>
      <c r="E129" s="39"/>
      <c r="F129" s="196" t="s">
        <v>4962</v>
      </c>
      <c r="G129" s="39"/>
      <c r="H129" s="39"/>
      <c r="I129" s="197"/>
      <c r="J129" s="39"/>
      <c r="K129" s="39"/>
      <c r="L129" s="42"/>
      <c r="M129" s="198"/>
      <c r="N129" s="199"/>
      <c r="O129" s="67"/>
      <c r="P129" s="67"/>
      <c r="Q129" s="67"/>
      <c r="R129" s="67"/>
      <c r="S129" s="67"/>
      <c r="T129" s="68"/>
      <c r="U129" s="37"/>
      <c r="V129" s="37"/>
      <c r="W129" s="37"/>
      <c r="X129" s="37"/>
      <c r="Y129" s="37"/>
      <c r="Z129" s="37"/>
      <c r="AA129" s="37"/>
      <c r="AB129" s="37"/>
      <c r="AC129" s="37"/>
      <c r="AD129" s="37"/>
      <c r="AE129" s="37"/>
      <c r="AT129" s="20" t="s">
        <v>245</v>
      </c>
      <c r="AU129" s="20" t="s">
        <v>88</v>
      </c>
    </row>
    <row r="130" spans="1:65" s="14" customFormat="1" ht="10.199999999999999">
      <c r="B130" s="211"/>
      <c r="C130" s="212"/>
      <c r="D130" s="202" t="s">
        <v>247</v>
      </c>
      <c r="E130" s="213" t="s">
        <v>19</v>
      </c>
      <c r="F130" s="214" t="s">
        <v>4963</v>
      </c>
      <c r="G130" s="212"/>
      <c r="H130" s="215">
        <v>5.75</v>
      </c>
      <c r="I130" s="216"/>
      <c r="J130" s="212"/>
      <c r="K130" s="212"/>
      <c r="L130" s="217"/>
      <c r="M130" s="218"/>
      <c r="N130" s="219"/>
      <c r="O130" s="219"/>
      <c r="P130" s="219"/>
      <c r="Q130" s="219"/>
      <c r="R130" s="219"/>
      <c r="S130" s="219"/>
      <c r="T130" s="220"/>
      <c r="AT130" s="221" t="s">
        <v>247</v>
      </c>
      <c r="AU130" s="221" t="s">
        <v>88</v>
      </c>
      <c r="AV130" s="14" t="s">
        <v>88</v>
      </c>
      <c r="AW130" s="14" t="s">
        <v>37</v>
      </c>
      <c r="AX130" s="14" t="s">
        <v>83</v>
      </c>
      <c r="AY130" s="221" t="s">
        <v>237</v>
      </c>
    </row>
    <row r="131" spans="1:65" s="2" customFormat="1" ht="37.799999999999997" customHeight="1">
      <c r="A131" s="37"/>
      <c r="B131" s="38"/>
      <c r="C131" s="182" t="s">
        <v>243</v>
      </c>
      <c r="D131" s="182" t="s">
        <v>239</v>
      </c>
      <c r="E131" s="183" t="s">
        <v>4964</v>
      </c>
      <c r="F131" s="184" t="s">
        <v>4965</v>
      </c>
      <c r="G131" s="185" t="s">
        <v>519</v>
      </c>
      <c r="H131" s="186">
        <v>5.9560000000000004</v>
      </c>
      <c r="I131" s="187"/>
      <c r="J131" s="188">
        <f>ROUND(I131*H131,2)</f>
        <v>0</v>
      </c>
      <c r="K131" s="184" t="s">
        <v>242</v>
      </c>
      <c r="L131" s="42"/>
      <c r="M131" s="189" t="s">
        <v>19</v>
      </c>
      <c r="N131" s="190" t="s">
        <v>48</v>
      </c>
      <c r="O131" s="67"/>
      <c r="P131" s="191">
        <f>O131*H131</f>
        <v>0</v>
      </c>
      <c r="Q131" s="191">
        <v>0</v>
      </c>
      <c r="R131" s="191">
        <f>Q131*H131</f>
        <v>0</v>
      </c>
      <c r="S131" s="191">
        <v>0</v>
      </c>
      <c r="T131" s="192">
        <f>S131*H131</f>
        <v>0</v>
      </c>
      <c r="U131" s="37"/>
      <c r="V131" s="37"/>
      <c r="W131" s="37"/>
      <c r="X131" s="37"/>
      <c r="Y131" s="37"/>
      <c r="Z131" s="37"/>
      <c r="AA131" s="37"/>
      <c r="AB131" s="37"/>
      <c r="AC131" s="37"/>
      <c r="AD131" s="37"/>
      <c r="AE131" s="37"/>
      <c r="AR131" s="193" t="s">
        <v>243</v>
      </c>
      <c r="AT131" s="193" t="s">
        <v>239</v>
      </c>
      <c r="AU131" s="193" t="s">
        <v>88</v>
      </c>
      <c r="AY131" s="20" t="s">
        <v>237</v>
      </c>
      <c r="BE131" s="194">
        <f>IF(N131="základní",J131,0)</f>
        <v>0</v>
      </c>
      <c r="BF131" s="194">
        <f>IF(N131="snížená",J131,0)</f>
        <v>0</v>
      </c>
      <c r="BG131" s="194">
        <f>IF(N131="zákl. přenesená",J131,0)</f>
        <v>0</v>
      </c>
      <c r="BH131" s="194">
        <f>IF(N131="sníž. přenesená",J131,0)</f>
        <v>0</v>
      </c>
      <c r="BI131" s="194">
        <f>IF(N131="nulová",J131,0)</f>
        <v>0</v>
      </c>
      <c r="BJ131" s="20" t="s">
        <v>88</v>
      </c>
      <c r="BK131" s="194">
        <f>ROUND(I131*H131,2)</f>
        <v>0</v>
      </c>
      <c r="BL131" s="20" t="s">
        <v>243</v>
      </c>
      <c r="BM131" s="193" t="s">
        <v>4966</v>
      </c>
    </row>
    <row r="132" spans="1:65" s="2" customFormat="1" ht="10.199999999999999">
      <c r="A132" s="37"/>
      <c r="B132" s="38"/>
      <c r="C132" s="39"/>
      <c r="D132" s="195" t="s">
        <v>245</v>
      </c>
      <c r="E132" s="39"/>
      <c r="F132" s="196" t="s">
        <v>4967</v>
      </c>
      <c r="G132" s="39"/>
      <c r="H132" s="39"/>
      <c r="I132" s="197"/>
      <c r="J132" s="39"/>
      <c r="K132" s="39"/>
      <c r="L132" s="42"/>
      <c r="M132" s="198"/>
      <c r="N132" s="199"/>
      <c r="O132" s="67"/>
      <c r="P132" s="67"/>
      <c r="Q132" s="67"/>
      <c r="R132" s="67"/>
      <c r="S132" s="67"/>
      <c r="T132" s="68"/>
      <c r="U132" s="37"/>
      <c r="V132" s="37"/>
      <c r="W132" s="37"/>
      <c r="X132" s="37"/>
      <c r="Y132" s="37"/>
      <c r="Z132" s="37"/>
      <c r="AA132" s="37"/>
      <c r="AB132" s="37"/>
      <c r="AC132" s="37"/>
      <c r="AD132" s="37"/>
      <c r="AE132" s="37"/>
      <c r="AT132" s="20" t="s">
        <v>245</v>
      </c>
      <c r="AU132" s="20" t="s">
        <v>88</v>
      </c>
    </row>
    <row r="133" spans="1:65" s="13" customFormat="1" ht="10.199999999999999">
      <c r="B133" s="200"/>
      <c r="C133" s="201"/>
      <c r="D133" s="202" t="s">
        <v>247</v>
      </c>
      <c r="E133" s="203" t="s">
        <v>19</v>
      </c>
      <c r="F133" s="204" t="s">
        <v>4968</v>
      </c>
      <c r="G133" s="201"/>
      <c r="H133" s="203" t="s">
        <v>19</v>
      </c>
      <c r="I133" s="205"/>
      <c r="J133" s="201"/>
      <c r="K133" s="201"/>
      <c r="L133" s="206"/>
      <c r="M133" s="207"/>
      <c r="N133" s="208"/>
      <c r="O133" s="208"/>
      <c r="P133" s="208"/>
      <c r="Q133" s="208"/>
      <c r="R133" s="208"/>
      <c r="S133" s="208"/>
      <c r="T133" s="209"/>
      <c r="AT133" s="210" t="s">
        <v>247</v>
      </c>
      <c r="AU133" s="210" t="s">
        <v>88</v>
      </c>
      <c r="AV133" s="13" t="s">
        <v>83</v>
      </c>
      <c r="AW133" s="13" t="s">
        <v>37</v>
      </c>
      <c r="AX133" s="13" t="s">
        <v>76</v>
      </c>
      <c r="AY133" s="210" t="s">
        <v>237</v>
      </c>
    </row>
    <row r="134" spans="1:65" s="14" customFormat="1" ht="10.199999999999999">
      <c r="B134" s="211"/>
      <c r="C134" s="212"/>
      <c r="D134" s="202" t="s">
        <v>247</v>
      </c>
      <c r="E134" s="213" t="s">
        <v>19</v>
      </c>
      <c r="F134" s="214" t="s">
        <v>4969</v>
      </c>
      <c r="G134" s="212"/>
      <c r="H134" s="215">
        <v>35</v>
      </c>
      <c r="I134" s="216"/>
      <c r="J134" s="212"/>
      <c r="K134" s="212"/>
      <c r="L134" s="217"/>
      <c r="M134" s="218"/>
      <c r="N134" s="219"/>
      <c r="O134" s="219"/>
      <c r="P134" s="219"/>
      <c r="Q134" s="219"/>
      <c r="R134" s="219"/>
      <c r="S134" s="219"/>
      <c r="T134" s="220"/>
      <c r="AT134" s="221" t="s">
        <v>247</v>
      </c>
      <c r="AU134" s="221" t="s">
        <v>88</v>
      </c>
      <c r="AV134" s="14" t="s">
        <v>88</v>
      </c>
      <c r="AW134" s="14" t="s">
        <v>37</v>
      </c>
      <c r="AX134" s="14" t="s">
        <v>76</v>
      </c>
      <c r="AY134" s="221" t="s">
        <v>237</v>
      </c>
    </row>
    <row r="135" spans="1:65" s="14" customFormat="1" ht="10.199999999999999">
      <c r="B135" s="211"/>
      <c r="C135" s="212"/>
      <c r="D135" s="202" t="s">
        <v>247</v>
      </c>
      <c r="E135" s="213" t="s">
        <v>19</v>
      </c>
      <c r="F135" s="214" t="s">
        <v>4970</v>
      </c>
      <c r="G135" s="212"/>
      <c r="H135" s="215">
        <v>40.020000000000003</v>
      </c>
      <c r="I135" s="216"/>
      <c r="J135" s="212"/>
      <c r="K135" s="212"/>
      <c r="L135" s="217"/>
      <c r="M135" s="218"/>
      <c r="N135" s="219"/>
      <c r="O135" s="219"/>
      <c r="P135" s="219"/>
      <c r="Q135" s="219"/>
      <c r="R135" s="219"/>
      <c r="S135" s="219"/>
      <c r="T135" s="220"/>
      <c r="AT135" s="221" t="s">
        <v>247</v>
      </c>
      <c r="AU135" s="221" t="s">
        <v>88</v>
      </c>
      <c r="AV135" s="14" t="s">
        <v>88</v>
      </c>
      <c r="AW135" s="14" t="s">
        <v>37</v>
      </c>
      <c r="AX135" s="14" t="s">
        <v>76</v>
      </c>
      <c r="AY135" s="221" t="s">
        <v>237</v>
      </c>
    </row>
    <row r="136" spans="1:65" s="13" customFormat="1" ht="10.199999999999999">
      <c r="B136" s="200"/>
      <c r="C136" s="201"/>
      <c r="D136" s="202" t="s">
        <v>247</v>
      </c>
      <c r="E136" s="203" t="s">
        <v>19</v>
      </c>
      <c r="F136" s="204" t="s">
        <v>4971</v>
      </c>
      <c r="G136" s="201"/>
      <c r="H136" s="203" t="s">
        <v>19</v>
      </c>
      <c r="I136" s="205"/>
      <c r="J136" s="201"/>
      <c r="K136" s="201"/>
      <c r="L136" s="206"/>
      <c r="M136" s="207"/>
      <c r="N136" s="208"/>
      <c r="O136" s="208"/>
      <c r="P136" s="208"/>
      <c r="Q136" s="208"/>
      <c r="R136" s="208"/>
      <c r="S136" s="208"/>
      <c r="T136" s="209"/>
      <c r="AT136" s="210" t="s">
        <v>247</v>
      </c>
      <c r="AU136" s="210" t="s">
        <v>88</v>
      </c>
      <c r="AV136" s="13" t="s">
        <v>83</v>
      </c>
      <c r="AW136" s="13" t="s">
        <v>37</v>
      </c>
      <c r="AX136" s="13" t="s">
        <v>76</v>
      </c>
      <c r="AY136" s="210" t="s">
        <v>237</v>
      </c>
    </row>
    <row r="137" spans="1:65" s="14" customFormat="1" ht="10.199999999999999">
      <c r="B137" s="211"/>
      <c r="C137" s="212"/>
      <c r="D137" s="202" t="s">
        <v>247</v>
      </c>
      <c r="E137" s="213" t="s">
        <v>19</v>
      </c>
      <c r="F137" s="214" t="s">
        <v>4972</v>
      </c>
      <c r="G137" s="212"/>
      <c r="H137" s="215">
        <v>-9.6470000000000002</v>
      </c>
      <c r="I137" s="216"/>
      <c r="J137" s="212"/>
      <c r="K137" s="212"/>
      <c r="L137" s="217"/>
      <c r="M137" s="218"/>
      <c r="N137" s="219"/>
      <c r="O137" s="219"/>
      <c r="P137" s="219"/>
      <c r="Q137" s="219"/>
      <c r="R137" s="219"/>
      <c r="S137" s="219"/>
      <c r="T137" s="220"/>
      <c r="AT137" s="221" t="s">
        <v>247</v>
      </c>
      <c r="AU137" s="221" t="s">
        <v>88</v>
      </c>
      <c r="AV137" s="14" t="s">
        <v>88</v>
      </c>
      <c r="AW137" s="14" t="s">
        <v>37</v>
      </c>
      <c r="AX137" s="14" t="s">
        <v>76</v>
      </c>
      <c r="AY137" s="221" t="s">
        <v>237</v>
      </c>
    </row>
    <row r="138" spans="1:65" s="14" customFormat="1" ht="10.199999999999999">
      <c r="B138" s="211"/>
      <c r="C138" s="212"/>
      <c r="D138" s="202" t="s">
        <v>247</v>
      </c>
      <c r="E138" s="213" t="s">
        <v>19</v>
      </c>
      <c r="F138" s="214" t="s">
        <v>4973</v>
      </c>
      <c r="G138" s="212"/>
      <c r="H138" s="215">
        <v>-3.3849999999999998</v>
      </c>
      <c r="I138" s="216"/>
      <c r="J138" s="212"/>
      <c r="K138" s="212"/>
      <c r="L138" s="217"/>
      <c r="M138" s="218"/>
      <c r="N138" s="219"/>
      <c r="O138" s="219"/>
      <c r="P138" s="219"/>
      <c r="Q138" s="219"/>
      <c r="R138" s="219"/>
      <c r="S138" s="219"/>
      <c r="T138" s="220"/>
      <c r="AT138" s="221" t="s">
        <v>247</v>
      </c>
      <c r="AU138" s="221" t="s">
        <v>88</v>
      </c>
      <c r="AV138" s="14" t="s">
        <v>88</v>
      </c>
      <c r="AW138" s="14" t="s">
        <v>37</v>
      </c>
      <c r="AX138" s="14" t="s">
        <v>76</v>
      </c>
      <c r="AY138" s="221" t="s">
        <v>237</v>
      </c>
    </row>
    <row r="139" spans="1:65" s="14" customFormat="1" ht="10.199999999999999">
      <c r="B139" s="211"/>
      <c r="C139" s="212"/>
      <c r="D139" s="202" t="s">
        <v>247</v>
      </c>
      <c r="E139" s="213" t="s">
        <v>19</v>
      </c>
      <c r="F139" s="214" t="s">
        <v>4974</v>
      </c>
      <c r="G139" s="212"/>
      <c r="H139" s="215">
        <v>-2.4289999999999998</v>
      </c>
      <c r="I139" s="216"/>
      <c r="J139" s="212"/>
      <c r="K139" s="212"/>
      <c r="L139" s="217"/>
      <c r="M139" s="218"/>
      <c r="N139" s="219"/>
      <c r="O139" s="219"/>
      <c r="P139" s="219"/>
      <c r="Q139" s="219"/>
      <c r="R139" s="219"/>
      <c r="S139" s="219"/>
      <c r="T139" s="220"/>
      <c r="AT139" s="221" t="s">
        <v>247</v>
      </c>
      <c r="AU139" s="221" t="s">
        <v>88</v>
      </c>
      <c r="AV139" s="14" t="s">
        <v>88</v>
      </c>
      <c r="AW139" s="14" t="s">
        <v>37</v>
      </c>
      <c r="AX139" s="14" t="s">
        <v>76</v>
      </c>
      <c r="AY139" s="221" t="s">
        <v>237</v>
      </c>
    </row>
    <row r="140" spans="1:65" s="15" customFormat="1" ht="10.199999999999999">
      <c r="B140" s="222"/>
      <c r="C140" s="223"/>
      <c r="D140" s="202" t="s">
        <v>247</v>
      </c>
      <c r="E140" s="224" t="s">
        <v>19</v>
      </c>
      <c r="F140" s="225" t="s">
        <v>251</v>
      </c>
      <c r="G140" s="223"/>
      <c r="H140" s="226">
        <v>59.558999999999997</v>
      </c>
      <c r="I140" s="227"/>
      <c r="J140" s="223"/>
      <c r="K140" s="223"/>
      <c r="L140" s="228"/>
      <c r="M140" s="229"/>
      <c r="N140" s="230"/>
      <c r="O140" s="230"/>
      <c r="P140" s="230"/>
      <c r="Q140" s="230"/>
      <c r="R140" s="230"/>
      <c r="S140" s="230"/>
      <c r="T140" s="231"/>
      <c r="AT140" s="232" t="s">
        <v>247</v>
      </c>
      <c r="AU140" s="232" t="s">
        <v>88</v>
      </c>
      <c r="AV140" s="15" t="s">
        <v>92</v>
      </c>
      <c r="AW140" s="15" t="s">
        <v>37</v>
      </c>
      <c r="AX140" s="15" t="s">
        <v>76</v>
      </c>
      <c r="AY140" s="232" t="s">
        <v>237</v>
      </c>
    </row>
    <row r="141" spans="1:65" s="14" customFormat="1" ht="10.199999999999999">
      <c r="B141" s="211"/>
      <c r="C141" s="212"/>
      <c r="D141" s="202" t="s">
        <v>247</v>
      </c>
      <c r="E141" s="213" t="s">
        <v>19</v>
      </c>
      <c r="F141" s="214" t="s">
        <v>4975</v>
      </c>
      <c r="G141" s="212"/>
      <c r="H141" s="215">
        <v>5.9560000000000004</v>
      </c>
      <c r="I141" s="216"/>
      <c r="J141" s="212"/>
      <c r="K141" s="212"/>
      <c r="L141" s="217"/>
      <c r="M141" s="218"/>
      <c r="N141" s="219"/>
      <c r="O141" s="219"/>
      <c r="P141" s="219"/>
      <c r="Q141" s="219"/>
      <c r="R141" s="219"/>
      <c r="S141" s="219"/>
      <c r="T141" s="220"/>
      <c r="AT141" s="221" t="s">
        <v>247</v>
      </c>
      <c r="AU141" s="221" t="s">
        <v>88</v>
      </c>
      <c r="AV141" s="14" t="s">
        <v>88</v>
      </c>
      <c r="AW141" s="14" t="s">
        <v>37</v>
      </c>
      <c r="AX141" s="14" t="s">
        <v>83</v>
      </c>
      <c r="AY141" s="221" t="s">
        <v>237</v>
      </c>
    </row>
    <row r="142" spans="1:65" s="2" customFormat="1" ht="44.25" customHeight="1">
      <c r="A142" s="37"/>
      <c r="B142" s="38"/>
      <c r="C142" s="182" t="s">
        <v>287</v>
      </c>
      <c r="D142" s="182" t="s">
        <v>239</v>
      </c>
      <c r="E142" s="183" t="s">
        <v>4976</v>
      </c>
      <c r="F142" s="184" t="s">
        <v>4977</v>
      </c>
      <c r="G142" s="185" t="s">
        <v>519</v>
      </c>
      <c r="H142" s="186">
        <v>53.603000000000002</v>
      </c>
      <c r="I142" s="187"/>
      <c r="J142" s="188">
        <f>ROUND(I142*H142,2)</f>
        <v>0</v>
      </c>
      <c r="K142" s="184" t="s">
        <v>242</v>
      </c>
      <c r="L142" s="42"/>
      <c r="M142" s="189" t="s">
        <v>19</v>
      </c>
      <c r="N142" s="190" t="s">
        <v>48</v>
      </c>
      <c r="O142" s="67"/>
      <c r="P142" s="191">
        <f>O142*H142</f>
        <v>0</v>
      </c>
      <c r="Q142" s="191">
        <v>0</v>
      </c>
      <c r="R142" s="191">
        <f>Q142*H142</f>
        <v>0</v>
      </c>
      <c r="S142" s="191">
        <v>0</v>
      </c>
      <c r="T142" s="192">
        <f>S142*H142</f>
        <v>0</v>
      </c>
      <c r="U142" s="37"/>
      <c r="V142" s="37"/>
      <c r="W142" s="37"/>
      <c r="X142" s="37"/>
      <c r="Y142" s="37"/>
      <c r="Z142" s="37"/>
      <c r="AA142" s="37"/>
      <c r="AB142" s="37"/>
      <c r="AC142" s="37"/>
      <c r="AD142" s="37"/>
      <c r="AE142" s="37"/>
      <c r="AR142" s="193" t="s">
        <v>243</v>
      </c>
      <c r="AT142" s="193" t="s">
        <v>239</v>
      </c>
      <c r="AU142" s="193" t="s">
        <v>88</v>
      </c>
      <c r="AY142" s="20" t="s">
        <v>237</v>
      </c>
      <c r="BE142" s="194">
        <f>IF(N142="základní",J142,0)</f>
        <v>0</v>
      </c>
      <c r="BF142" s="194">
        <f>IF(N142="snížená",J142,0)</f>
        <v>0</v>
      </c>
      <c r="BG142" s="194">
        <f>IF(N142="zákl. přenesená",J142,0)</f>
        <v>0</v>
      </c>
      <c r="BH142" s="194">
        <f>IF(N142="sníž. přenesená",J142,0)</f>
        <v>0</v>
      </c>
      <c r="BI142" s="194">
        <f>IF(N142="nulová",J142,0)</f>
        <v>0</v>
      </c>
      <c r="BJ142" s="20" t="s">
        <v>88</v>
      </c>
      <c r="BK142" s="194">
        <f>ROUND(I142*H142,2)</f>
        <v>0</v>
      </c>
      <c r="BL142" s="20" t="s">
        <v>243</v>
      </c>
      <c r="BM142" s="193" t="s">
        <v>4978</v>
      </c>
    </row>
    <row r="143" spans="1:65" s="2" customFormat="1" ht="10.199999999999999">
      <c r="A143" s="37"/>
      <c r="B143" s="38"/>
      <c r="C143" s="39"/>
      <c r="D143" s="195" t="s">
        <v>245</v>
      </c>
      <c r="E143" s="39"/>
      <c r="F143" s="196" t="s">
        <v>4979</v>
      </c>
      <c r="G143" s="39"/>
      <c r="H143" s="39"/>
      <c r="I143" s="197"/>
      <c r="J143" s="39"/>
      <c r="K143" s="39"/>
      <c r="L143" s="42"/>
      <c r="M143" s="198"/>
      <c r="N143" s="199"/>
      <c r="O143" s="67"/>
      <c r="P143" s="67"/>
      <c r="Q143" s="67"/>
      <c r="R143" s="67"/>
      <c r="S143" s="67"/>
      <c r="T143" s="68"/>
      <c r="U143" s="37"/>
      <c r="V143" s="37"/>
      <c r="W143" s="37"/>
      <c r="X143" s="37"/>
      <c r="Y143" s="37"/>
      <c r="Z143" s="37"/>
      <c r="AA143" s="37"/>
      <c r="AB143" s="37"/>
      <c r="AC143" s="37"/>
      <c r="AD143" s="37"/>
      <c r="AE143" s="37"/>
      <c r="AT143" s="20" t="s">
        <v>245</v>
      </c>
      <c r="AU143" s="20" t="s">
        <v>88</v>
      </c>
    </row>
    <row r="144" spans="1:65" s="13" customFormat="1" ht="10.199999999999999">
      <c r="B144" s="200"/>
      <c r="C144" s="201"/>
      <c r="D144" s="202" t="s">
        <v>247</v>
      </c>
      <c r="E144" s="203" t="s">
        <v>19</v>
      </c>
      <c r="F144" s="204" t="s">
        <v>4980</v>
      </c>
      <c r="G144" s="201"/>
      <c r="H144" s="203" t="s">
        <v>19</v>
      </c>
      <c r="I144" s="205"/>
      <c r="J144" s="201"/>
      <c r="K144" s="201"/>
      <c r="L144" s="206"/>
      <c r="M144" s="207"/>
      <c r="N144" s="208"/>
      <c r="O144" s="208"/>
      <c r="P144" s="208"/>
      <c r="Q144" s="208"/>
      <c r="R144" s="208"/>
      <c r="S144" s="208"/>
      <c r="T144" s="209"/>
      <c r="AT144" s="210" t="s">
        <v>247</v>
      </c>
      <c r="AU144" s="210" t="s">
        <v>88</v>
      </c>
      <c r="AV144" s="13" t="s">
        <v>83</v>
      </c>
      <c r="AW144" s="13" t="s">
        <v>37</v>
      </c>
      <c r="AX144" s="13" t="s">
        <v>76</v>
      </c>
      <c r="AY144" s="210" t="s">
        <v>237</v>
      </c>
    </row>
    <row r="145" spans="1:65" s="14" customFormat="1" ht="10.199999999999999">
      <c r="B145" s="211"/>
      <c r="C145" s="212"/>
      <c r="D145" s="202" t="s">
        <v>247</v>
      </c>
      <c r="E145" s="213" t="s">
        <v>19</v>
      </c>
      <c r="F145" s="214" t="s">
        <v>4969</v>
      </c>
      <c r="G145" s="212"/>
      <c r="H145" s="215">
        <v>35</v>
      </c>
      <c r="I145" s="216"/>
      <c r="J145" s="212"/>
      <c r="K145" s="212"/>
      <c r="L145" s="217"/>
      <c r="M145" s="218"/>
      <c r="N145" s="219"/>
      <c r="O145" s="219"/>
      <c r="P145" s="219"/>
      <c r="Q145" s="219"/>
      <c r="R145" s="219"/>
      <c r="S145" s="219"/>
      <c r="T145" s="220"/>
      <c r="AT145" s="221" t="s">
        <v>247</v>
      </c>
      <c r="AU145" s="221" t="s">
        <v>88</v>
      </c>
      <c r="AV145" s="14" t="s">
        <v>88</v>
      </c>
      <c r="AW145" s="14" t="s">
        <v>37</v>
      </c>
      <c r="AX145" s="14" t="s">
        <v>76</v>
      </c>
      <c r="AY145" s="221" t="s">
        <v>237</v>
      </c>
    </row>
    <row r="146" spans="1:65" s="14" customFormat="1" ht="10.199999999999999">
      <c r="B146" s="211"/>
      <c r="C146" s="212"/>
      <c r="D146" s="202" t="s">
        <v>247</v>
      </c>
      <c r="E146" s="213" t="s">
        <v>19</v>
      </c>
      <c r="F146" s="214" t="s">
        <v>4970</v>
      </c>
      <c r="G146" s="212"/>
      <c r="H146" s="215">
        <v>40.020000000000003</v>
      </c>
      <c r="I146" s="216"/>
      <c r="J146" s="212"/>
      <c r="K146" s="212"/>
      <c r="L146" s="217"/>
      <c r="M146" s="218"/>
      <c r="N146" s="219"/>
      <c r="O146" s="219"/>
      <c r="P146" s="219"/>
      <c r="Q146" s="219"/>
      <c r="R146" s="219"/>
      <c r="S146" s="219"/>
      <c r="T146" s="220"/>
      <c r="AT146" s="221" t="s">
        <v>247</v>
      </c>
      <c r="AU146" s="221" t="s">
        <v>88</v>
      </c>
      <c r="AV146" s="14" t="s">
        <v>88</v>
      </c>
      <c r="AW146" s="14" t="s">
        <v>37</v>
      </c>
      <c r="AX146" s="14" t="s">
        <v>76</v>
      </c>
      <c r="AY146" s="221" t="s">
        <v>237</v>
      </c>
    </row>
    <row r="147" spans="1:65" s="13" customFormat="1" ht="10.199999999999999">
      <c r="B147" s="200"/>
      <c r="C147" s="201"/>
      <c r="D147" s="202" t="s">
        <v>247</v>
      </c>
      <c r="E147" s="203" t="s">
        <v>19</v>
      </c>
      <c r="F147" s="204" t="s">
        <v>4971</v>
      </c>
      <c r="G147" s="201"/>
      <c r="H147" s="203" t="s">
        <v>19</v>
      </c>
      <c r="I147" s="205"/>
      <c r="J147" s="201"/>
      <c r="K147" s="201"/>
      <c r="L147" s="206"/>
      <c r="M147" s="207"/>
      <c r="N147" s="208"/>
      <c r="O147" s="208"/>
      <c r="P147" s="208"/>
      <c r="Q147" s="208"/>
      <c r="R147" s="208"/>
      <c r="S147" s="208"/>
      <c r="T147" s="209"/>
      <c r="AT147" s="210" t="s">
        <v>247</v>
      </c>
      <c r="AU147" s="210" t="s">
        <v>88</v>
      </c>
      <c r="AV147" s="13" t="s">
        <v>83</v>
      </c>
      <c r="AW147" s="13" t="s">
        <v>37</v>
      </c>
      <c r="AX147" s="13" t="s">
        <v>76</v>
      </c>
      <c r="AY147" s="210" t="s">
        <v>237</v>
      </c>
    </row>
    <row r="148" spans="1:65" s="14" customFormat="1" ht="10.199999999999999">
      <c r="B148" s="211"/>
      <c r="C148" s="212"/>
      <c r="D148" s="202" t="s">
        <v>247</v>
      </c>
      <c r="E148" s="213" t="s">
        <v>19</v>
      </c>
      <c r="F148" s="214" t="s">
        <v>4972</v>
      </c>
      <c r="G148" s="212"/>
      <c r="H148" s="215">
        <v>-9.6470000000000002</v>
      </c>
      <c r="I148" s="216"/>
      <c r="J148" s="212"/>
      <c r="K148" s="212"/>
      <c r="L148" s="217"/>
      <c r="M148" s="218"/>
      <c r="N148" s="219"/>
      <c r="O148" s="219"/>
      <c r="P148" s="219"/>
      <c r="Q148" s="219"/>
      <c r="R148" s="219"/>
      <c r="S148" s="219"/>
      <c r="T148" s="220"/>
      <c r="AT148" s="221" t="s">
        <v>247</v>
      </c>
      <c r="AU148" s="221" t="s">
        <v>88</v>
      </c>
      <c r="AV148" s="14" t="s">
        <v>88</v>
      </c>
      <c r="AW148" s="14" t="s">
        <v>37</v>
      </c>
      <c r="AX148" s="14" t="s">
        <v>76</v>
      </c>
      <c r="AY148" s="221" t="s">
        <v>237</v>
      </c>
    </row>
    <row r="149" spans="1:65" s="14" customFormat="1" ht="10.199999999999999">
      <c r="B149" s="211"/>
      <c r="C149" s="212"/>
      <c r="D149" s="202" t="s">
        <v>247</v>
      </c>
      <c r="E149" s="213" t="s">
        <v>19</v>
      </c>
      <c r="F149" s="214" t="s">
        <v>4973</v>
      </c>
      <c r="G149" s="212"/>
      <c r="H149" s="215">
        <v>-3.3849999999999998</v>
      </c>
      <c r="I149" s="216"/>
      <c r="J149" s="212"/>
      <c r="K149" s="212"/>
      <c r="L149" s="217"/>
      <c r="M149" s="218"/>
      <c r="N149" s="219"/>
      <c r="O149" s="219"/>
      <c r="P149" s="219"/>
      <c r="Q149" s="219"/>
      <c r="R149" s="219"/>
      <c r="S149" s="219"/>
      <c r="T149" s="220"/>
      <c r="AT149" s="221" t="s">
        <v>247</v>
      </c>
      <c r="AU149" s="221" t="s">
        <v>88</v>
      </c>
      <c r="AV149" s="14" t="s">
        <v>88</v>
      </c>
      <c r="AW149" s="14" t="s">
        <v>37</v>
      </c>
      <c r="AX149" s="14" t="s">
        <v>76</v>
      </c>
      <c r="AY149" s="221" t="s">
        <v>237</v>
      </c>
    </row>
    <row r="150" spans="1:65" s="14" customFormat="1" ht="10.199999999999999">
      <c r="B150" s="211"/>
      <c r="C150" s="212"/>
      <c r="D150" s="202" t="s">
        <v>247</v>
      </c>
      <c r="E150" s="213" t="s">
        <v>19</v>
      </c>
      <c r="F150" s="214" t="s">
        <v>4974</v>
      </c>
      <c r="G150" s="212"/>
      <c r="H150" s="215">
        <v>-2.4289999999999998</v>
      </c>
      <c r="I150" s="216"/>
      <c r="J150" s="212"/>
      <c r="K150" s="212"/>
      <c r="L150" s="217"/>
      <c r="M150" s="218"/>
      <c r="N150" s="219"/>
      <c r="O150" s="219"/>
      <c r="P150" s="219"/>
      <c r="Q150" s="219"/>
      <c r="R150" s="219"/>
      <c r="S150" s="219"/>
      <c r="T150" s="220"/>
      <c r="AT150" s="221" t="s">
        <v>247</v>
      </c>
      <c r="AU150" s="221" t="s">
        <v>88</v>
      </c>
      <c r="AV150" s="14" t="s">
        <v>88</v>
      </c>
      <c r="AW150" s="14" t="s">
        <v>37</v>
      </c>
      <c r="AX150" s="14" t="s">
        <v>76</v>
      </c>
      <c r="AY150" s="221" t="s">
        <v>237</v>
      </c>
    </row>
    <row r="151" spans="1:65" s="15" customFormat="1" ht="10.199999999999999">
      <c r="B151" s="222"/>
      <c r="C151" s="223"/>
      <c r="D151" s="202" t="s">
        <v>247</v>
      </c>
      <c r="E151" s="224" t="s">
        <v>19</v>
      </c>
      <c r="F151" s="225" t="s">
        <v>251</v>
      </c>
      <c r="G151" s="223"/>
      <c r="H151" s="226">
        <v>59.558999999999997</v>
      </c>
      <c r="I151" s="227"/>
      <c r="J151" s="223"/>
      <c r="K151" s="223"/>
      <c r="L151" s="228"/>
      <c r="M151" s="229"/>
      <c r="N151" s="230"/>
      <c r="O151" s="230"/>
      <c r="P151" s="230"/>
      <c r="Q151" s="230"/>
      <c r="R151" s="230"/>
      <c r="S151" s="230"/>
      <c r="T151" s="231"/>
      <c r="AT151" s="232" t="s">
        <v>247</v>
      </c>
      <c r="AU151" s="232" t="s">
        <v>88</v>
      </c>
      <c r="AV151" s="15" t="s">
        <v>92</v>
      </c>
      <c r="AW151" s="15" t="s">
        <v>37</v>
      </c>
      <c r="AX151" s="15" t="s">
        <v>76</v>
      </c>
      <c r="AY151" s="232" t="s">
        <v>237</v>
      </c>
    </row>
    <row r="152" spans="1:65" s="14" customFormat="1" ht="10.199999999999999">
      <c r="B152" s="211"/>
      <c r="C152" s="212"/>
      <c r="D152" s="202" t="s">
        <v>247</v>
      </c>
      <c r="E152" s="213" t="s">
        <v>19</v>
      </c>
      <c r="F152" s="214" t="s">
        <v>4981</v>
      </c>
      <c r="G152" s="212"/>
      <c r="H152" s="215">
        <v>53.603000000000002</v>
      </c>
      <c r="I152" s="216"/>
      <c r="J152" s="212"/>
      <c r="K152" s="212"/>
      <c r="L152" s="217"/>
      <c r="M152" s="218"/>
      <c r="N152" s="219"/>
      <c r="O152" s="219"/>
      <c r="P152" s="219"/>
      <c r="Q152" s="219"/>
      <c r="R152" s="219"/>
      <c r="S152" s="219"/>
      <c r="T152" s="220"/>
      <c r="AT152" s="221" t="s">
        <v>247</v>
      </c>
      <c r="AU152" s="221" t="s">
        <v>88</v>
      </c>
      <c r="AV152" s="14" t="s">
        <v>88</v>
      </c>
      <c r="AW152" s="14" t="s">
        <v>37</v>
      </c>
      <c r="AX152" s="14" t="s">
        <v>83</v>
      </c>
      <c r="AY152" s="221" t="s">
        <v>237</v>
      </c>
    </row>
    <row r="153" spans="1:65" s="2" customFormat="1" ht="44.25" customHeight="1">
      <c r="A153" s="37"/>
      <c r="B153" s="38"/>
      <c r="C153" s="182" t="s">
        <v>295</v>
      </c>
      <c r="D153" s="182" t="s">
        <v>239</v>
      </c>
      <c r="E153" s="183" t="s">
        <v>4982</v>
      </c>
      <c r="F153" s="184" t="s">
        <v>4983</v>
      </c>
      <c r="G153" s="185" t="s">
        <v>519</v>
      </c>
      <c r="H153" s="186">
        <v>4.883</v>
      </c>
      <c r="I153" s="187"/>
      <c r="J153" s="188">
        <f>ROUND(I153*H153,2)</f>
        <v>0</v>
      </c>
      <c r="K153" s="184" t="s">
        <v>242</v>
      </c>
      <c r="L153" s="42"/>
      <c r="M153" s="189" t="s">
        <v>19</v>
      </c>
      <c r="N153" s="190" t="s">
        <v>48</v>
      </c>
      <c r="O153" s="67"/>
      <c r="P153" s="191">
        <f>O153*H153</f>
        <v>0</v>
      </c>
      <c r="Q153" s="191">
        <v>0</v>
      </c>
      <c r="R153" s="191">
        <f>Q153*H153</f>
        <v>0</v>
      </c>
      <c r="S153" s="191">
        <v>0</v>
      </c>
      <c r="T153" s="192">
        <f>S153*H153</f>
        <v>0</v>
      </c>
      <c r="U153" s="37"/>
      <c r="V153" s="37"/>
      <c r="W153" s="37"/>
      <c r="X153" s="37"/>
      <c r="Y153" s="37"/>
      <c r="Z153" s="37"/>
      <c r="AA153" s="37"/>
      <c r="AB153" s="37"/>
      <c r="AC153" s="37"/>
      <c r="AD153" s="37"/>
      <c r="AE153" s="37"/>
      <c r="AR153" s="193" t="s">
        <v>243</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243</v>
      </c>
      <c r="BM153" s="193" t="s">
        <v>4984</v>
      </c>
    </row>
    <row r="154" spans="1:65" s="2" customFormat="1" ht="10.199999999999999">
      <c r="A154" s="37"/>
      <c r="B154" s="38"/>
      <c r="C154" s="39"/>
      <c r="D154" s="195" t="s">
        <v>245</v>
      </c>
      <c r="E154" s="39"/>
      <c r="F154" s="196" t="s">
        <v>4985</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245</v>
      </c>
      <c r="AU154" s="20" t="s">
        <v>88</v>
      </c>
    </row>
    <row r="155" spans="1:65" s="13" customFormat="1" ht="10.199999999999999">
      <c r="B155" s="200"/>
      <c r="C155" s="201"/>
      <c r="D155" s="202" t="s">
        <v>247</v>
      </c>
      <c r="E155" s="203" t="s">
        <v>19</v>
      </c>
      <c r="F155" s="204" t="s">
        <v>4986</v>
      </c>
      <c r="G155" s="201"/>
      <c r="H155" s="203" t="s">
        <v>19</v>
      </c>
      <c r="I155" s="205"/>
      <c r="J155" s="201"/>
      <c r="K155" s="201"/>
      <c r="L155" s="206"/>
      <c r="M155" s="207"/>
      <c r="N155" s="208"/>
      <c r="O155" s="208"/>
      <c r="P155" s="208"/>
      <c r="Q155" s="208"/>
      <c r="R155" s="208"/>
      <c r="S155" s="208"/>
      <c r="T155" s="209"/>
      <c r="AT155" s="210" t="s">
        <v>247</v>
      </c>
      <c r="AU155" s="210" t="s">
        <v>88</v>
      </c>
      <c r="AV155" s="13" t="s">
        <v>83</v>
      </c>
      <c r="AW155" s="13" t="s">
        <v>37</v>
      </c>
      <c r="AX155" s="13" t="s">
        <v>76</v>
      </c>
      <c r="AY155" s="210" t="s">
        <v>237</v>
      </c>
    </row>
    <row r="156" spans="1:65" s="14" customFormat="1" ht="10.199999999999999">
      <c r="B156" s="211"/>
      <c r="C156" s="212"/>
      <c r="D156" s="202" t="s">
        <v>247</v>
      </c>
      <c r="E156" s="213" t="s">
        <v>19</v>
      </c>
      <c r="F156" s="214" t="s">
        <v>4987</v>
      </c>
      <c r="G156" s="212"/>
      <c r="H156" s="215">
        <v>4.883</v>
      </c>
      <c r="I156" s="216"/>
      <c r="J156" s="212"/>
      <c r="K156" s="212"/>
      <c r="L156" s="217"/>
      <c r="M156" s="218"/>
      <c r="N156" s="219"/>
      <c r="O156" s="219"/>
      <c r="P156" s="219"/>
      <c r="Q156" s="219"/>
      <c r="R156" s="219"/>
      <c r="S156" s="219"/>
      <c r="T156" s="220"/>
      <c r="AT156" s="221" t="s">
        <v>247</v>
      </c>
      <c r="AU156" s="221" t="s">
        <v>88</v>
      </c>
      <c r="AV156" s="14" t="s">
        <v>88</v>
      </c>
      <c r="AW156" s="14" t="s">
        <v>37</v>
      </c>
      <c r="AX156" s="14" t="s">
        <v>83</v>
      </c>
      <c r="AY156" s="221" t="s">
        <v>237</v>
      </c>
    </row>
    <row r="157" spans="1:65" s="2" customFormat="1" ht="44.25" customHeight="1">
      <c r="A157" s="37"/>
      <c r="B157" s="38"/>
      <c r="C157" s="182" t="s">
        <v>301</v>
      </c>
      <c r="D157" s="182" t="s">
        <v>239</v>
      </c>
      <c r="E157" s="183" t="s">
        <v>4988</v>
      </c>
      <c r="F157" s="184" t="s">
        <v>4989</v>
      </c>
      <c r="G157" s="185" t="s">
        <v>519</v>
      </c>
      <c r="H157" s="186">
        <v>43.942999999999998</v>
      </c>
      <c r="I157" s="187"/>
      <c r="J157" s="188">
        <f>ROUND(I157*H157,2)</f>
        <v>0</v>
      </c>
      <c r="K157" s="184" t="s">
        <v>242</v>
      </c>
      <c r="L157" s="42"/>
      <c r="M157" s="189" t="s">
        <v>19</v>
      </c>
      <c r="N157" s="190" t="s">
        <v>48</v>
      </c>
      <c r="O157" s="67"/>
      <c r="P157" s="191">
        <f>O157*H157</f>
        <v>0</v>
      </c>
      <c r="Q157" s="191">
        <v>0</v>
      </c>
      <c r="R157" s="191">
        <f>Q157*H157</f>
        <v>0</v>
      </c>
      <c r="S157" s="191">
        <v>0</v>
      </c>
      <c r="T157" s="192">
        <f>S157*H157</f>
        <v>0</v>
      </c>
      <c r="U157" s="37"/>
      <c r="V157" s="37"/>
      <c r="W157" s="37"/>
      <c r="X157" s="37"/>
      <c r="Y157" s="37"/>
      <c r="Z157" s="37"/>
      <c r="AA157" s="37"/>
      <c r="AB157" s="37"/>
      <c r="AC157" s="37"/>
      <c r="AD157" s="37"/>
      <c r="AE157" s="37"/>
      <c r="AR157" s="193" t="s">
        <v>243</v>
      </c>
      <c r="AT157" s="193" t="s">
        <v>239</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243</v>
      </c>
      <c r="BM157" s="193" t="s">
        <v>4990</v>
      </c>
    </row>
    <row r="158" spans="1:65" s="2" customFormat="1" ht="10.199999999999999">
      <c r="A158" s="37"/>
      <c r="B158" s="38"/>
      <c r="C158" s="39"/>
      <c r="D158" s="195" t="s">
        <v>245</v>
      </c>
      <c r="E158" s="39"/>
      <c r="F158" s="196" t="s">
        <v>4991</v>
      </c>
      <c r="G158" s="39"/>
      <c r="H158" s="39"/>
      <c r="I158" s="197"/>
      <c r="J158" s="39"/>
      <c r="K158" s="39"/>
      <c r="L158" s="42"/>
      <c r="M158" s="198"/>
      <c r="N158" s="199"/>
      <c r="O158" s="67"/>
      <c r="P158" s="67"/>
      <c r="Q158" s="67"/>
      <c r="R158" s="67"/>
      <c r="S158" s="67"/>
      <c r="T158" s="68"/>
      <c r="U158" s="37"/>
      <c r="V158" s="37"/>
      <c r="W158" s="37"/>
      <c r="X158" s="37"/>
      <c r="Y158" s="37"/>
      <c r="Z158" s="37"/>
      <c r="AA158" s="37"/>
      <c r="AB158" s="37"/>
      <c r="AC158" s="37"/>
      <c r="AD158" s="37"/>
      <c r="AE158" s="37"/>
      <c r="AT158" s="20" t="s">
        <v>245</v>
      </c>
      <c r="AU158" s="20" t="s">
        <v>88</v>
      </c>
    </row>
    <row r="159" spans="1:65" s="13" customFormat="1" ht="10.199999999999999">
      <c r="B159" s="200"/>
      <c r="C159" s="201"/>
      <c r="D159" s="202" t="s">
        <v>247</v>
      </c>
      <c r="E159" s="203" t="s">
        <v>19</v>
      </c>
      <c r="F159" s="204" t="s">
        <v>4992</v>
      </c>
      <c r="G159" s="201"/>
      <c r="H159" s="203" t="s">
        <v>19</v>
      </c>
      <c r="I159" s="205"/>
      <c r="J159" s="201"/>
      <c r="K159" s="201"/>
      <c r="L159" s="206"/>
      <c r="M159" s="207"/>
      <c r="N159" s="208"/>
      <c r="O159" s="208"/>
      <c r="P159" s="208"/>
      <c r="Q159" s="208"/>
      <c r="R159" s="208"/>
      <c r="S159" s="208"/>
      <c r="T159" s="209"/>
      <c r="AT159" s="210" t="s">
        <v>247</v>
      </c>
      <c r="AU159" s="210" t="s">
        <v>88</v>
      </c>
      <c r="AV159" s="13" t="s">
        <v>83</v>
      </c>
      <c r="AW159" s="13" t="s">
        <v>37</v>
      </c>
      <c r="AX159" s="13" t="s">
        <v>76</v>
      </c>
      <c r="AY159" s="210" t="s">
        <v>237</v>
      </c>
    </row>
    <row r="160" spans="1:65" s="14" customFormat="1" ht="10.199999999999999">
      <c r="B160" s="211"/>
      <c r="C160" s="212"/>
      <c r="D160" s="202" t="s">
        <v>247</v>
      </c>
      <c r="E160" s="213" t="s">
        <v>19</v>
      </c>
      <c r="F160" s="214" t="s">
        <v>4993</v>
      </c>
      <c r="G160" s="212"/>
      <c r="H160" s="215">
        <v>43.942999999999998</v>
      </c>
      <c r="I160" s="216"/>
      <c r="J160" s="212"/>
      <c r="K160" s="212"/>
      <c r="L160" s="217"/>
      <c r="M160" s="218"/>
      <c r="N160" s="219"/>
      <c r="O160" s="219"/>
      <c r="P160" s="219"/>
      <c r="Q160" s="219"/>
      <c r="R160" s="219"/>
      <c r="S160" s="219"/>
      <c r="T160" s="220"/>
      <c r="AT160" s="221" t="s">
        <v>247</v>
      </c>
      <c r="AU160" s="221" t="s">
        <v>88</v>
      </c>
      <c r="AV160" s="14" t="s">
        <v>88</v>
      </c>
      <c r="AW160" s="14" t="s">
        <v>37</v>
      </c>
      <c r="AX160" s="14" t="s">
        <v>83</v>
      </c>
      <c r="AY160" s="221" t="s">
        <v>237</v>
      </c>
    </row>
    <row r="161" spans="1:65" s="2" customFormat="1" ht="24.15" customHeight="1">
      <c r="A161" s="37"/>
      <c r="B161" s="38"/>
      <c r="C161" s="182" t="s">
        <v>299</v>
      </c>
      <c r="D161" s="182" t="s">
        <v>239</v>
      </c>
      <c r="E161" s="183" t="s">
        <v>4994</v>
      </c>
      <c r="F161" s="184" t="s">
        <v>4995</v>
      </c>
      <c r="G161" s="185" t="s">
        <v>141</v>
      </c>
      <c r="H161" s="186">
        <v>42.8</v>
      </c>
      <c r="I161" s="187"/>
      <c r="J161" s="188">
        <f>ROUND(I161*H161,2)</f>
        <v>0</v>
      </c>
      <c r="K161" s="184" t="s">
        <v>242</v>
      </c>
      <c r="L161" s="42"/>
      <c r="M161" s="189" t="s">
        <v>19</v>
      </c>
      <c r="N161" s="190" t="s">
        <v>48</v>
      </c>
      <c r="O161" s="67"/>
      <c r="P161" s="191">
        <f>O161*H161</f>
        <v>0</v>
      </c>
      <c r="Q161" s="191">
        <v>6.9999999999999999E-4</v>
      </c>
      <c r="R161" s="191">
        <f>Q161*H161</f>
        <v>2.9959999999999997E-2</v>
      </c>
      <c r="S161" s="191">
        <v>0</v>
      </c>
      <c r="T161" s="192">
        <f>S161*H161</f>
        <v>0</v>
      </c>
      <c r="U161" s="37"/>
      <c r="V161" s="37"/>
      <c r="W161" s="37"/>
      <c r="X161" s="37"/>
      <c r="Y161" s="37"/>
      <c r="Z161" s="37"/>
      <c r="AA161" s="37"/>
      <c r="AB161" s="37"/>
      <c r="AC161" s="37"/>
      <c r="AD161" s="37"/>
      <c r="AE161" s="37"/>
      <c r="AR161" s="193" t="s">
        <v>243</v>
      </c>
      <c r="AT161" s="193" t="s">
        <v>239</v>
      </c>
      <c r="AU161" s="193" t="s">
        <v>88</v>
      </c>
      <c r="AY161" s="20" t="s">
        <v>237</v>
      </c>
      <c r="BE161" s="194">
        <f>IF(N161="základní",J161,0)</f>
        <v>0</v>
      </c>
      <c r="BF161" s="194">
        <f>IF(N161="snížená",J161,0)</f>
        <v>0</v>
      </c>
      <c r="BG161" s="194">
        <f>IF(N161="zákl. přenesená",J161,0)</f>
        <v>0</v>
      </c>
      <c r="BH161" s="194">
        <f>IF(N161="sníž. přenesená",J161,0)</f>
        <v>0</v>
      </c>
      <c r="BI161" s="194">
        <f>IF(N161="nulová",J161,0)</f>
        <v>0</v>
      </c>
      <c r="BJ161" s="20" t="s">
        <v>88</v>
      </c>
      <c r="BK161" s="194">
        <f>ROUND(I161*H161,2)</f>
        <v>0</v>
      </c>
      <c r="BL161" s="20" t="s">
        <v>243</v>
      </c>
      <c r="BM161" s="193" t="s">
        <v>4996</v>
      </c>
    </row>
    <row r="162" spans="1:65" s="2" customFormat="1" ht="10.199999999999999">
      <c r="A162" s="37"/>
      <c r="B162" s="38"/>
      <c r="C162" s="39"/>
      <c r="D162" s="195" t="s">
        <v>245</v>
      </c>
      <c r="E162" s="39"/>
      <c r="F162" s="196" t="s">
        <v>4997</v>
      </c>
      <c r="G162" s="39"/>
      <c r="H162" s="39"/>
      <c r="I162" s="197"/>
      <c r="J162" s="39"/>
      <c r="K162" s="39"/>
      <c r="L162" s="42"/>
      <c r="M162" s="198"/>
      <c r="N162" s="199"/>
      <c r="O162" s="67"/>
      <c r="P162" s="67"/>
      <c r="Q162" s="67"/>
      <c r="R162" s="67"/>
      <c r="S162" s="67"/>
      <c r="T162" s="68"/>
      <c r="U162" s="37"/>
      <c r="V162" s="37"/>
      <c r="W162" s="37"/>
      <c r="X162" s="37"/>
      <c r="Y162" s="37"/>
      <c r="Z162" s="37"/>
      <c r="AA162" s="37"/>
      <c r="AB162" s="37"/>
      <c r="AC162" s="37"/>
      <c r="AD162" s="37"/>
      <c r="AE162" s="37"/>
      <c r="AT162" s="20" t="s">
        <v>245</v>
      </c>
      <c r="AU162" s="20" t="s">
        <v>88</v>
      </c>
    </row>
    <row r="163" spans="1:65" s="13" customFormat="1" ht="10.199999999999999">
      <c r="B163" s="200"/>
      <c r="C163" s="201"/>
      <c r="D163" s="202" t="s">
        <v>247</v>
      </c>
      <c r="E163" s="203" t="s">
        <v>19</v>
      </c>
      <c r="F163" s="204" t="s">
        <v>4980</v>
      </c>
      <c r="G163" s="201"/>
      <c r="H163" s="203" t="s">
        <v>19</v>
      </c>
      <c r="I163" s="205"/>
      <c r="J163" s="201"/>
      <c r="K163" s="201"/>
      <c r="L163" s="206"/>
      <c r="M163" s="207"/>
      <c r="N163" s="208"/>
      <c r="O163" s="208"/>
      <c r="P163" s="208"/>
      <c r="Q163" s="208"/>
      <c r="R163" s="208"/>
      <c r="S163" s="208"/>
      <c r="T163" s="209"/>
      <c r="AT163" s="210" t="s">
        <v>247</v>
      </c>
      <c r="AU163" s="210" t="s">
        <v>88</v>
      </c>
      <c r="AV163" s="13" t="s">
        <v>83</v>
      </c>
      <c r="AW163" s="13" t="s">
        <v>37</v>
      </c>
      <c r="AX163" s="13" t="s">
        <v>76</v>
      </c>
      <c r="AY163" s="210" t="s">
        <v>237</v>
      </c>
    </row>
    <row r="164" spans="1:65" s="14" customFormat="1" ht="10.199999999999999">
      <c r="B164" s="211"/>
      <c r="C164" s="212"/>
      <c r="D164" s="202" t="s">
        <v>247</v>
      </c>
      <c r="E164" s="213" t="s">
        <v>19</v>
      </c>
      <c r="F164" s="214" t="s">
        <v>4998</v>
      </c>
      <c r="G164" s="212"/>
      <c r="H164" s="215">
        <v>42.8</v>
      </c>
      <c r="I164" s="216"/>
      <c r="J164" s="212"/>
      <c r="K164" s="212"/>
      <c r="L164" s="217"/>
      <c r="M164" s="218"/>
      <c r="N164" s="219"/>
      <c r="O164" s="219"/>
      <c r="P164" s="219"/>
      <c r="Q164" s="219"/>
      <c r="R164" s="219"/>
      <c r="S164" s="219"/>
      <c r="T164" s="220"/>
      <c r="AT164" s="221" t="s">
        <v>247</v>
      </c>
      <c r="AU164" s="221" t="s">
        <v>88</v>
      </c>
      <c r="AV164" s="14" t="s">
        <v>88</v>
      </c>
      <c r="AW164" s="14" t="s">
        <v>37</v>
      </c>
      <c r="AX164" s="14" t="s">
        <v>83</v>
      </c>
      <c r="AY164" s="221" t="s">
        <v>237</v>
      </c>
    </row>
    <row r="165" spans="1:65" s="2" customFormat="1" ht="44.25" customHeight="1">
      <c r="A165" s="37"/>
      <c r="B165" s="38"/>
      <c r="C165" s="182" t="s">
        <v>319</v>
      </c>
      <c r="D165" s="182" t="s">
        <v>239</v>
      </c>
      <c r="E165" s="183" t="s">
        <v>4999</v>
      </c>
      <c r="F165" s="184" t="s">
        <v>5000</v>
      </c>
      <c r="G165" s="185" t="s">
        <v>141</v>
      </c>
      <c r="H165" s="186">
        <v>42.8</v>
      </c>
      <c r="I165" s="187"/>
      <c r="J165" s="188">
        <f>ROUND(I165*H165,2)</f>
        <v>0</v>
      </c>
      <c r="K165" s="184" t="s">
        <v>242</v>
      </c>
      <c r="L165" s="42"/>
      <c r="M165" s="189" t="s">
        <v>19</v>
      </c>
      <c r="N165" s="190" t="s">
        <v>48</v>
      </c>
      <c r="O165" s="67"/>
      <c r="P165" s="191">
        <f>O165*H165</f>
        <v>0</v>
      </c>
      <c r="Q165" s="191">
        <v>0</v>
      </c>
      <c r="R165" s="191">
        <f>Q165*H165</f>
        <v>0</v>
      </c>
      <c r="S165" s="191">
        <v>0</v>
      </c>
      <c r="T165" s="192">
        <f>S165*H165</f>
        <v>0</v>
      </c>
      <c r="U165" s="37"/>
      <c r="V165" s="37"/>
      <c r="W165" s="37"/>
      <c r="X165" s="37"/>
      <c r="Y165" s="37"/>
      <c r="Z165" s="37"/>
      <c r="AA165" s="37"/>
      <c r="AB165" s="37"/>
      <c r="AC165" s="37"/>
      <c r="AD165" s="37"/>
      <c r="AE165" s="37"/>
      <c r="AR165" s="193" t="s">
        <v>243</v>
      </c>
      <c r="AT165" s="193" t="s">
        <v>239</v>
      </c>
      <c r="AU165" s="193" t="s">
        <v>88</v>
      </c>
      <c r="AY165" s="20" t="s">
        <v>237</v>
      </c>
      <c r="BE165" s="194">
        <f>IF(N165="základní",J165,0)</f>
        <v>0</v>
      </c>
      <c r="BF165" s="194">
        <f>IF(N165="snížená",J165,0)</f>
        <v>0</v>
      </c>
      <c r="BG165" s="194">
        <f>IF(N165="zákl. přenesená",J165,0)</f>
        <v>0</v>
      </c>
      <c r="BH165" s="194">
        <f>IF(N165="sníž. přenesená",J165,0)</f>
        <v>0</v>
      </c>
      <c r="BI165" s="194">
        <f>IF(N165="nulová",J165,0)</f>
        <v>0</v>
      </c>
      <c r="BJ165" s="20" t="s">
        <v>88</v>
      </c>
      <c r="BK165" s="194">
        <f>ROUND(I165*H165,2)</f>
        <v>0</v>
      </c>
      <c r="BL165" s="20" t="s">
        <v>243</v>
      </c>
      <c r="BM165" s="193" t="s">
        <v>5001</v>
      </c>
    </row>
    <row r="166" spans="1:65" s="2" customFormat="1" ht="10.199999999999999">
      <c r="A166" s="37"/>
      <c r="B166" s="38"/>
      <c r="C166" s="39"/>
      <c r="D166" s="195" t="s">
        <v>245</v>
      </c>
      <c r="E166" s="39"/>
      <c r="F166" s="196" t="s">
        <v>5002</v>
      </c>
      <c r="G166" s="39"/>
      <c r="H166" s="39"/>
      <c r="I166" s="197"/>
      <c r="J166" s="39"/>
      <c r="K166" s="39"/>
      <c r="L166" s="42"/>
      <c r="M166" s="198"/>
      <c r="N166" s="199"/>
      <c r="O166" s="67"/>
      <c r="P166" s="67"/>
      <c r="Q166" s="67"/>
      <c r="R166" s="67"/>
      <c r="S166" s="67"/>
      <c r="T166" s="68"/>
      <c r="U166" s="37"/>
      <c r="V166" s="37"/>
      <c r="W166" s="37"/>
      <c r="X166" s="37"/>
      <c r="Y166" s="37"/>
      <c r="Z166" s="37"/>
      <c r="AA166" s="37"/>
      <c r="AB166" s="37"/>
      <c r="AC166" s="37"/>
      <c r="AD166" s="37"/>
      <c r="AE166" s="37"/>
      <c r="AT166" s="20" t="s">
        <v>245</v>
      </c>
      <c r="AU166" s="20" t="s">
        <v>88</v>
      </c>
    </row>
    <row r="167" spans="1:65" s="2" customFormat="1" ht="62.7" customHeight="1">
      <c r="A167" s="37"/>
      <c r="B167" s="38"/>
      <c r="C167" s="182" t="s">
        <v>326</v>
      </c>
      <c r="D167" s="182" t="s">
        <v>239</v>
      </c>
      <c r="E167" s="183" t="s">
        <v>3700</v>
      </c>
      <c r="F167" s="184" t="s">
        <v>3701</v>
      </c>
      <c r="G167" s="185" t="s">
        <v>519</v>
      </c>
      <c r="H167" s="186">
        <v>60.768999999999998</v>
      </c>
      <c r="I167" s="187"/>
      <c r="J167" s="188">
        <f>ROUND(I167*H167,2)</f>
        <v>0</v>
      </c>
      <c r="K167" s="184" t="s">
        <v>242</v>
      </c>
      <c r="L167" s="42"/>
      <c r="M167" s="189" t="s">
        <v>19</v>
      </c>
      <c r="N167" s="190" t="s">
        <v>48</v>
      </c>
      <c r="O167" s="67"/>
      <c r="P167" s="191">
        <f>O167*H167</f>
        <v>0</v>
      </c>
      <c r="Q167" s="191">
        <v>0</v>
      </c>
      <c r="R167" s="191">
        <f>Q167*H167</f>
        <v>0</v>
      </c>
      <c r="S167" s="191">
        <v>0</v>
      </c>
      <c r="T167" s="192">
        <f>S167*H167</f>
        <v>0</v>
      </c>
      <c r="U167" s="37"/>
      <c r="V167" s="37"/>
      <c r="W167" s="37"/>
      <c r="X167" s="37"/>
      <c r="Y167" s="37"/>
      <c r="Z167" s="37"/>
      <c r="AA167" s="37"/>
      <c r="AB167" s="37"/>
      <c r="AC167" s="37"/>
      <c r="AD167" s="37"/>
      <c r="AE167" s="37"/>
      <c r="AR167" s="193" t="s">
        <v>243</v>
      </c>
      <c r="AT167" s="193" t="s">
        <v>239</v>
      </c>
      <c r="AU167" s="193" t="s">
        <v>88</v>
      </c>
      <c r="AY167" s="20" t="s">
        <v>237</v>
      </c>
      <c r="BE167" s="194">
        <f>IF(N167="základní",J167,0)</f>
        <v>0</v>
      </c>
      <c r="BF167" s="194">
        <f>IF(N167="snížená",J167,0)</f>
        <v>0</v>
      </c>
      <c r="BG167" s="194">
        <f>IF(N167="zákl. přenesená",J167,0)</f>
        <v>0</v>
      </c>
      <c r="BH167" s="194">
        <f>IF(N167="sníž. přenesená",J167,0)</f>
        <v>0</v>
      </c>
      <c r="BI167" s="194">
        <f>IF(N167="nulová",J167,0)</f>
        <v>0</v>
      </c>
      <c r="BJ167" s="20" t="s">
        <v>88</v>
      </c>
      <c r="BK167" s="194">
        <f>ROUND(I167*H167,2)</f>
        <v>0</v>
      </c>
      <c r="BL167" s="20" t="s">
        <v>243</v>
      </c>
      <c r="BM167" s="193" t="s">
        <v>5003</v>
      </c>
    </row>
    <row r="168" spans="1:65" s="2" customFormat="1" ht="10.199999999999999">
      <c r="A168" s="37"/>
      <c r="B168" s="38"/>
      <c r="C168" s="39"/>
      <c r="D168" s="195" t="s">
        <v>245</v>
      </c>
      <c r="E168" s="39"/>
      <c r="F168" s="196" t="s">
        <v>3703</v>
      </c>
      <c r="G168" s="39"/>
      <c r="H168" s="39"/>
      <c r="I168" s="197"/>
      <c r="J168" s="39"/>
      <c r="K168" s="39"/>
      <c r="L168" s="42"/>
      <c r="M168" s="198"/>
      <c r="N168" s="199"/>
      <c r="O168" s="67"/>
      <c r="P168" s="67"/>
      <c r="Q168" s="67"/>
      <c r="R168" s="67"/>
      <c r="S168" s="67"/>
      <c r="T168" s="68"/>
      <c r="U168" s="37"/>
      <c r="V168" s="37"/>
      <c r="W168" s="37"/>
      <c r="X168" s="37"/>
      <c r="Y168" s="37"/>
      <c r="Z168" s="37"/>
      <c r="AA168" s="37"/>
      <c r="AB168" s="37"/>
      <c r="AC168" s="37"/>
      <c r="AD168" s="37"/>
      <c r="AE168" s="37"/>
      <c r="AT168" s="20" t="s">
        <v>245</v>
      </c>
      <c r="AU168" s="20" t="s">
        <v>88</v>
      </c>
    </row>
    <row r="169" spans="1:65" s="2" customFormat="1" ht="66.75" customHeight="1">
      <c r="A169" s="37"/>
      <c r="B169" s="38"/>
      <c r="C169" s="182" t="s">
        <v>330</v>
      </c>
      <c r="D169" s="182" t="s">
        <v>239</v>
      </c>
      <c r="E169" s="183" t="s">
        <v>3704</v>
      </c>
      <c r="F169" s="184" t="s">
        <v>3705</v>
      </c>
      <c r="G169" s="185" t="s">
        <v>519</v>
      </c>
      <c r="H169" s="186">
        <v>303.84500000000003</v>
      </c>
      <c r="I169" s="187"/>
      <c r="J169" s="188">
        <f>ROUND(I169*H169,2)</f>
        <v>0</v>
      </c>
      <c r="K169" s="184" t="s">
        <v>242</v>
      </c>
      <c r="L169" s="42"/>
      <c r="M169" s="189" t="s">
        <v>19</v>
      </c>
      <c r="N169" s="190" t="s">
        <v>48</v>
      </c>
      <c r="O169" s="67"/>
      <c r="P169" s="191">
        <f>O169*H169</f>
        <v>0</v>
      </c>
      <c r="Q169" s="191">
        <v>0</v>
      </c>
      <c r="R169" s="191">
        <f>Q169*H169</f>
        <v>0</v>
      </c>
      <c r="S169" s="191">
        <v>0</v>
      </c>
      <c r="T169" s="192">
        <f>S169*H169</f>
        <v>0</v>
      </c>
      <c r="U169" s="37"/>
      <c r="V169" s="37"/>
      <c r="W169" s="37"/>
      <c r="X169" s="37"/>
      <c r="Y169" s="37"/>
      <c r="Z169" s="37"/>
      <c r="AA169" s="37"/>
      <c r="AB169" s="37"/>
      <c r="AC169" s="37"/>
      <c r="AD169" s="37"/>
      <c r="AE169" s="37"/>
      <c r="AR169" s="193" t="s">
        <v>243</v>
      </c>
      <c r="AT169" s="193" t="s">
        <v>239</v>
      </c>
      <c r="AU169" s="193" t="s">
        <v>88</v>
      </c>
      <c r="AY169" s="20" t="s">
        <v>237</v>
      </c>
      <c r="BE169" s="194">
        <f>IF(N169="základní",J169,0)</f>
        <v>0</v>
      </c>
      <c r="BF169" s="194">
        <f>IF(N169="snížená",J169,0)</f>
        <v>0</v>
      </c>
      <c r="BG169" s="194">
        <f>IF(N169="zákl. přenesená",J169,0)</f>
        <v>0</v>
      </c>
      <c r="BH169" s="194">
        <f>IF(N169="sníž. přenesená",J169,0)</f>
        <v>0</v>
      </c>
      <c r="BI169" s="194">
        <f>IF(N169="nulová",J169,0)</f>
        <v>0</v>
      </c>
      <c r="BJ169" s="20" t="s">
        <v>88</v>
      </c>
      <c r="BK169" s="194">
        <f>ROUND(I169*H169,2)</f>
        <v>0</v>
      </c>
      <c r="BL169" s="20" t="s">
        <v>243</v>
      </c>
      <c r="BM169" s="193" t="s">
        <v>5004</v>
      </c>
    </row>
    <row r="170" spans="1:65" s="2" customFormat="1" ht="10.199999999999999">
      <c r="A170" s="37"/>
      <c r="B170" s="38"/>
      <c r="C170" s="39"/>
      <c r="D170" s="195" t="s">
        <v>245</v>
      </c>
      <c r="E170" s="39"/>
      <c r="F170" s="196" t="s">
        <v>3707</v>
      </c>
      <c r="G170" s="39"/>
      <c r="H170" s="39"/>
      <c r="I170" s="197"/>
      <c r="J170" s="39"/>
      <c r="K170" s="39"/>
      <c r="L170" s="42"/>
      <c r="M170" s="198"/>
      <c r="N170" s="199"/>
      <c r="O170" s="67"/>
      <c r="P170" s="67"/>
      <c r="Q170" s="67"/>
      <c r="R170" s="67"/>
      <c r="S170" s="67"/>
      <c r="T170" s="68"/>
      <c r="U170" s="37"/>
      <c r="V170" s="37"/>
      <c r="W170" s="37"/>
      <c r="X170" s="37"/>
      <c r="Y170" s="37"/>
      <c r="Z170" s="37"/>
      <c r="AA170" s="37"/>
      <c r="AB170" s="37"/>
      <c r="AC170" s="37"/>
      <c r="AD170" s="37"/>
      <c r="AE170" s="37"/>
      <c r="AT170" s="20" t="s">
        <v>245</v>
      </c>
      <c r="AU170" s="20" t="s">
        <v>88</v>
      </c>
    </row>
    <row r="171" spans="1:65" s="14" customFormat="1" ht="10.199999999999999">
      <c r="B171" s="211"/>
      <c r="C171" s="212"/>
      <c r="D171" s="202" t="s">
        <v>247</v>
      </c>
      <c r="E171" s="212"/>
      <c r="F171" s="214" t="s">
        <v>5005</v>
      </c>
      <c r="G171" s="212"/>
      <c r="H171" s="215">
        <v>303.84500000000003</v>
      </c>
      <c r="I171" s="216"/>
      <c r="J171" s="212"/>
      <c r="K171" s="212"/>
      <c r="L171" s="217"/>
      <c r="M171" s="218"/>
      <c r="N171" s="219"/>
      <c r="O171" s="219"/>
      <c r="P171" s="219"/>
      <c r="Q171" s="219"/>
      <c r="R171" s="219"/>
      <c r="S171" s="219"/>
      <c r="T171" s="220"/>
      <c r="AT171" s="221" t="s">
        <v>247</v>
      </c>
      <c r="AU171" s="221" t="s">
        <v>88</v>
      </c>
      <c r="AV171" s="14" t="s">
        <v>88</v>
      </c>
      <c r="AW171" s="14" t="s">
        <v>4</v>
      </c>
      <c r="AX171" s="14" t="s">
        <v>83</v>
      </c>
      <c r="AY171" s="221" t="s">
        <v>237</v>
      </c>
    </row>
    <row r="172" spans="1:65" s="2" customFormat="1" ht="44.25" customHeight="1">
      <c r="A172" s="37"/>
      <c r="B172" s="38"/>
      <c r="C172" s="182" t="s">
        <v>8</v>
      </c>
      <c r="D172" s="182" t="s">
        <v>239</v>
      </c>
      <c r="E172" s="183" t="s">
        <v>3708</v>
      </c>
      <c r="F172" s="184" t="s">
        <v>3709</v>
      </c>
      <c r="G172" s="185" t="s">
        <v>519</v>
      </c>
      <c r="H172" s="186">
        <v>60.768999999999998</v>
      </c>
      <c r="I172" s="187"/>
      <c r="J172" s="188">
        <f>ROUND(I172*H172,2)</f>
        <v>0</v>
      </c>
      <c r="K172" s="184" t="s">
        <v>242</v>
      </c>
      <c r="L172" s="42"/>
      <c r="M172" s="189" t="s">
        <v>19</v>
      </c>
      <c r="N172" s="190" t="s">
        <v>48</v>
      </c>
      <c r="O172" s="67"/>
      <c r="P172" s="191">
        <f>O172*H172</f>
        <v>0</v>
      </c>
      <c r="Q172" s="191">
        <v>0</v>
      </c>
      <c r="R172" s="191">
        <f>Q172*H172</f>
        <v>0</v>
      </c>
      <c r="S172" s="191">
        <v>0</v>
      </c>
      <c r="T172" s="192">
        <f>S172*H172</f>
        <v>0</v>
      </c>
      <c r="U172" s="37"/>
      <c r="V172" s="37"/>
      <c r="W172" s="37"/>
      <c r="X172" s="37"/>
      <c r="Y172" s="37"/>
      <c r="Z172" s="37"/>
      <c r="AA172" s="37"/>
      <c r="AB172" s="37"/>
      <c r="AC172" s="37"/>
      <c r="AD172" s="37"/>
      <c r="AE172" s="37"/>
      <c r="AR172" s="193" t="s">
        <v>243</v>
      </c>
      <c r="AT172" s="193" t="s">
        <v>239</v>
      </c>
      <c r="AU172" s="193" t="s">
        <v>88</v>
      </c>
      <c r="AY172" s="20" t="s">
        <v>237</v>
      </c>
      <c r="BE172" s="194">
        <f>IF(N172="základní",J172,0)</f>
        <v>0</v>
      </c>
      <c r="BF172" s="194">
        <f>IF(N172="snížená",J172,0)</f>
        <v>0</v>
      </c>
      <c r="BG172" s="194">
        <f>IF(N172="zákl. přenesená",J172,0)</f>
        <v>0</v>
      </c>
      <c r="BH172" s="194">
        <f>IF(N172="sníž. přenesená",J172,0)</f>
        <v>0</v>
      </c>
      <c r="BI172" s="194">
        <f>IF(N172="nulová",J172,0)</f>
        <v>0</v>
      </c>
      <c r="BJ172" s="20" t="s">
        <v>88</v>
      </c>
      <c r="BK172" s="194">
        <f>ROUND(I172*H172,2)</f>
        <v>0</v>
      </c>
      <c r="BL172" s="20" t="s">
        <v>243</v>
      </c>
      <c r="BM172" s="193" t="s">
        <v>5006</v>
      </c>
    </row>
    <row r="173" spans="1:65" s="2" customFormat="1" ht="10.199999999999999">
      <c r="A173" s="37"/>
      <c r="B173" s="38"/>
      <c r="C173" s="39"/>
      <c r="D173" s="195" t="s">
        <v>245</v>
      </c>
      <c r="E173" s="39"/>
      <c r="F173" s="196" t="s">
        <v>3711</v>
      </c>
      <c r="G173" s="39"/>
      <c r="H173" s="39"/>
      <c r="I173" s="197"/>
      <c r="J173" s="39"/>
      <c r="K173" s="39"/>
      <c r="L173" s="42"/>
      <c r="M173" s="198"/>
      <c r="N173" s="199"/>
      <c r="O173" s="67"/>
      <c r="P173" s="67"/>
      <c r="Q173" s="67"/>
      <c r="R173" s="67"/>
      <c r="S173" s="67"/>
      <c r="T173" s="68"/>
      <c r="U173" s="37"/>
      <c r="V173" s="37"/>
      <c r="W173" s="37"/>
      <c r="X173" s="37"/>
      <c r="Y173" s="37"/>
      <c r="Z173" s="37"/>
      <c r="AA173" s="37"/>
      <c r="AB173" s="37"/>
      <c r="AC173" s="37"/>
      <c r="AD173" s="37"/>
      <c r="AE173" s="37"/>
      <c r="AT173" s="20" t="s">
        <v>245</v>
      </c>
      <c r="AU173" s="20" t="s">
        <v>88</v>
      </c>
    </row>
    <row r="174" spans="1:65" s="14" customFormat="1" ht="10.199999999999999">
      <c r="B174" s="211"/>
      <c r="C174" s="212"/>
      <c r="D174" s="202" t="s">
        <v>247</v>
      </c>
      <c r="E174" s="213" t="s">
        <v>19</v>
      </c>
      <c r="F174" s="214" t="s">
        <v>5007</v>
      </c>
      <c r="G174" s="212"/>
      <c r="H174" s="215">
        <v>114.13500000000001</v>
      </c>
      <c r="I174" s="216"/>
      <c r="J174" s="212"/>
      <c r="K174" s="212"/>
      <c r="L174" s="217"/>
      <c r="M174" s="218"/>
      <c r="N174" s="219"/>
      <c r="O174" s="219"/>
      <c r="P174" s="219"/>
      <c r="Q174" s="219"/>
      <c r="R174" s="219"/>
      <c r="S174" s="219"/>
      <c r="T174" s="220"/>
      <c r="AT174" s="221" t="s">
        <v>247</v>
      </c>
      <c r="AU174" s="221" t="s">
        <v>88</v>
      </c>
      <c r="AV174" s="14" t="s">
        <v>88</v>
      </c>
      <c r="AW174" s="14" t="s">
        <v>37</v>
      </c>
      <c r="AX174" s="14" t="s">
        <v>76</v>
      </c>
      <c r="AY174" s="221" t="s">
        <v>237</v>
      </c>
    </row>
    <row r="175" spans="1:65" s="14" customFormat="1" ht="10.199999999999999">
      <c r="B175" s="211"/>
      <c r="C175" s="212"/>
      <c r="D175" s="202" t="s">
        <v>247</v>
      </c>
      <c r="E175" s="213" t="s">
        <v>19</v>
      </c>
      <c r="F175" s="214" t="s">
        <v>5008</v>
      </c>
      <c r="G175" s="212"/>
      <c r="H175" s="215">
        <v>-53.366</v>
      </c>
      <c r="I175" s="216"/>
      <c r="J175" s="212"/>
      <c r="K175" s="212"/>
      <c r="L175" s="217"/>
      <c r="M175" s="218"/>
      <c r="N175" s="219"/>
      <c r="O175" s="219"/>
      <c r="P175" s="219"/>
      <c r="Q175" s="219"/>
      <c r="R175" s="219"/>
      <c r="S175" s="219"/>
      <c r="T175" s="220"/>
      <c r="AT175" s="221" t="s">
        <v>247</v>
      </c>
      <c r="AU175" s="221" t="s">
        <v>88</v>
      </c>
      <c r="AV175" s="14" t="s">
        <v>88</v>
      </c>
      <c r="AW175" s="14" t="s">
        <v>37</v>
      </c>
      <c r="AX175" s="14" t="s">
        <v>76</v>
      </c>
      <c r="AY175" s="221" t="s">
        <v>237</v>
      </c>
    </row>
    <row r="176" spans="1:65" s="16" customFormat="1" ht="10.199999999999999">
      <c r="B176" s="233"/>
      <c r="C176" s="234"/>
      <c r="D176" s="202" t="s">
        <v>247</v>
      </c>
      <c r="E176" s="235" t="s">
        <v>19</v>
      </c>
      <c r="F176" s="236" t="s">
        <v>260</v>
      </c>
      <c r="G176" s="234"/>
      <c r="H176" s="237">
        <v>60.768999999999998</v>
      </c>
      <c r="I176" s="238"/>
      <c r="J176" s="234"/>
      <c r="K176" s="234"/>
      <c r="L176" s="239"/>
      <c r="M176" s="240"/>
      <c r="N176" s="241"/>
      <c r="O176" s="241"/>
      <c r="P176" s="241"/>
      <c r="Q176" s="241"/>
      <c r="R176" s="241"/>
      <c r="S176" s="241"/>
      <c r="T176" s="242"/>
      <c r="AT176" s="243" t="s">
        <v>247</v>
      </c>
      <c r="AU176" s="243" t="s">
        <v>88</v>
      </c>
      <c r="AV176" s="16" t="s">
        <v>243</v>
      </c>
      <c r="AW176" s="16" t="s">
        <v>37</v>
      </c>
      <c r="AX176" s="16" t="s">
        <v>83</v>
      </c>
      <c r="AY176" s="243" t="s">
        <v>237</v>
      </c>
    </row>
    <row r="177" spans="1:65" s="2" customFormat="1" ht="37.799999999999997" customHeight="1">
      <c r="A177" s="37"/>
      <c r="B177" s="38"/>
      <c r="C177" s="182" t="s">
        <v>348</v>
      </c>
      <c r="D177" s="182" t="s">
        <v>239</v>
      </c>
      <c r="E177" s="183" t="s">
        <v>3719</v>
      </c>
      <c r="F177" s="184" t="s">
        <v>3720</v>
      </c>
      <c r="G177" s="185" t="s">
        <v>141</v>
      </c>
      <c r="H177" s="186">
        <v>77.474999999999994</v>
      </c>
      <c r="I177" s="187"/>
      <c r="J177" s="188">
        <f>ROUND(I177*H177,2)</f>
        <v>0</v>
      </c>
      <c r="K177" s="184" t="s">
        <v>242</v>
      </c>
      <c r="L177" s="42"/>
      <c r="M177" s="189" t="s">
        <v>19</v>
      </c>
      <c r="N177" s="190" t="s">
        <v>48</v>
      </c>
      <c r="O177" s="67"/>
      <c r="P177" s="191">
        <f>O177*H177</f>
        <v>0</v>
      </c>
      <c r="Q177" s="191">
        <v>0</v>
      </c>
      <c r="R177" s="191">
        <f>Q177*H177</f>
        <v>0</v>
      </c>
      <c r="S177" s="191">
        <v>0</v>
      </c>
      <c r="T177" s="192">
        <f>S177*H177</f>
        <v>0</v>
      </c>
      <c r="U177" s="37"/>
      <c r="V177" s="37"/>
      <c r="W177" s="37"/>
      <c r="X177" s="37"/>
      <c r="Y177" s="37"/>
      <c r="Z177" s="37"/>
      <c r="AA177" s="37"/>
      <c r="AB177" s="37"/>
      <c r="AC177" s="37"/>
      <c r="AD177" s="37"/>
      <c r="AE177" s="37"/>
      <c r="AR177" s="193" t="s">
        <v>243</v>
      </c>
      <c r="AT177" s="193" t="s">
        <v>239</v>
      </c>
      <c r="AU177" s="193" t="s">
        <v>88</v>
      </c>
      <c r="AY177" s="20" t="s">
        <v>237</v>
      </c>
      <c r="BE177" s="194">
        <f>IF(N177="základní",J177,0)</f>
        <v>0</v>
      </c>
      <c r="BF177" s="194">
        <f>IF(N177="snížená",J177,0)</f>
        <v>0</v>
      </c>
      <c r="BG177" s="194">
        <f>IF(N177="zákl. přenesená",J177,0)</f>
        <v>0</v>
      </c>
      <c r="BH177" s="194">
        <f>IF(N177="sníž. přenesená",J177,0)</f>
        <v>0</v>
      </c>
      <c r="BI177" s="194">
        <f>IF(N177="nulová",J177,0)</f>
        <v>0</v>
      </c>
      <c r="BJ177" s="20" t="s">
        <v>88</v>
      </c>
      <c r="BK177" s="194">
        <f>ROUND(I177*H177,2)</f>
        <v>0</v>
      </c>
      <c r="BL177" s="20" t="s">
        <v>243</v>
      </c>
      <c r="BM177" s="193" t="s">
        <v>5009</v>
      </c>
    </row>
    <row r="178" spans="1:65" s="2" customFormat="1" ht="10.199999999999999">
      <c r="A178" s="37"/>
      <c r="B178" s="38"/>
      <c r="C178" s="39"/>
      <c r="D178" s="195" t="s">
        <v>245</v>
      </c>
      <c r="E178" s="39"/>
      <c r="F178" s="196" t="s">
        <v>3722</v>
      </c>
      <c r="G178" s="39"/>
      <c r="H178" s="39"/>
      <c r="I178" s="197"/>
      <c r="J178" s="39"/>
      <c r="K178" s="39"/>
      <c r="L178" s="42"/>
      <c r="M178" s="198"/>
      <c r="N178" s="199"/>
      <c r="O178" s="67"/>
      <c r="P178" s="67"/>
      <c r="Q178" s="67"/>
      <c r="R178" s="67"/>
      <c r="S178" s="67"/>
      <c r="T178" s="68"/>
      <c r="U178" s="37"/>
      <c r="V178" s="37"/>
      <c r="W178" s="37"/>
      <c r="X178" s="37"/>
      <c r="Y178" s="37"/>
      <c r="Z178" s="37"/>
      <c r="AA178" s="37"/>
      <c r="AB178" s="37"/>
      <c r="AC178" s="37"/>
      <c r="AD178" s="37"/>
      <c r="AE178" s="37"/>
      <c r="AT178" s="20" t="s">
        <v>245</v>
      </c>
      <c r="AU178" s="20" t="s">
        <v>88</v>
      </c>
    </row>
    <row r="179" spans="1:65" s="14" customFormat="1" ht="10.199999999999999">
      <c r="B179" s="211"/>
      <c r="C179" s="212"/>
      <c r="D179" s="202" t="s">
        <v>247</v>
      </c>
      <c r="E179" s="213" t="s">
        <v>19</v>
      </c>
      <c r="F179" s="214" t="s">
        <v>5010</v>
      </c>
      <c r="G179" s="212"/>
      <c r="H179" s="215">
        <v>77.474999999999994</v>
      </c>
      <c r="I179" s="216"/>
      <c r="J179" s="212"/>
      <c r="K179" s="212"/>
      <c r="L179" s="217"/>
      <c r="M179" s="218"/>
      <c r="N179" s="219"/>
      <c r="O179" s="219"/>
      <c r="P179" s="219"/>
      <c r="Q179" s="219"/>
      <c r="R179" s="219"/>
      <c r="S179" s="219"/>
      <c r="T179" s="220"/>
      <c r="AT179" s="221" t="s">
        <v>247</v>
      </c>
      <c r="AU179" s="221" t="s">
        <v>88</v>
      </c>
      <c r="AV179" s="14" t="s">
        <v>88</v>
      </c>
      <c r="AW179" s="14" t="s">
        <v>37</v>
      </c>
      <c r="AX179" s="14" t="s">
        <v>83</v>
      </c>
      <c r="AY179" s="221" t="s">
        <v>237</v>
      </c>
    </row>
    <row r="180" spans="1:65" s="2" customFormat="1" ht="44.25" customHeight="1">
      <c r="A180" s="37"/>
      <c r="B180" s="38"/>
      <c r="C180" s="182" t="s">
        <v>354</v>
      </c>
      <c r="D180" s="182" t="s">
        <v>239</v>
      </c>
      <c r="E180" s="183" t="s">
        <v>3715</v>
      </c>
      <c r="F180" s="184" t="s">
        <v>3716</v>
      </c>
      <c r="G180" s="185" t="s">
        <v>304</v>
      </c>
      <c r="H180" s="186">
        <v>121.538</v>
      </c>
      <c r="I180" s="187"/>
      <c r="J180" s="188">
        <f>ROUND(I180*H180,2)</f>
        <v>0</v>
      </c>
      <c r="K180" s="184" t="s">
        <v>242</v>
      </c>
      <c r="L180" s="42"/>
      <c r="M180" s="189" t="s">
        <v>19</v>
      </c>
      <c r="N180" s="190" t="s">
        <v>48</v>
      </c>
      <c r="O180" s="67"/>
      <c r="P180" s="191">
        <f>O180*H180</f>
        <v>0</v>
      </c>
      <c r="Q180" s="191">
        <v>0</v>
      </c>
      <c r="R180" s="191">
        <f>Q180*H180</f>
        <v>0</v>
      </c>
      <c r="S180" s="191">
        <v>0</v>
      </c>
      <c r="T180" s="192">
        <f>S180*H180</f>
        <v>0</v>
      </c>
      <c r="U180" s="37"/>
      <c r="V180" s="37"/>
      <c r="W180" s="37"/>
      <c r="X180" s="37"/>
      <c r="Y180" s="37"/>
      <c r="Z180" s="37"/>
      <c r="AA180" s="37"/>
      <c r="AB180" s="37"/>
      <c r="AC180" s="37"/>
      <c r="AD180" s="37"/>
      <c r="AE180" s="37"/>
      <c r="AR180" s="193" t="s">
        <v>243</v>
      </c>
      <c r="AT180" s="193" t="s">
        <v>239</v>
      </c>
      <c r="AU180" s="193" t="s">
        <v>88</v>
      </c>
      <c r="AY180" s="20" t="s">
        <v>237</v>
      </c>
      <c r="BE180" s="194">
        <f>IF(N180="základní",J180,0)</f>
        <v>0</v>
      </c>
      <c r="BF180" s="194">
        <f>IF(N180="snížená",J180,0)</f>
        <v>0</v>
      </c>
      <c r="BG180" s="194">
        <f>IF(N180="zákl. přenesená",J180,0)</f>
        <v>0</v>
      </c>
      <c r="BH180" s="194">
        <f>IF(N180="sníž. přenesená",J180,0)</f>
        <v>0</v>
      </c>
      <c r="BI180" s="194">
        <f>IF(N180="nulová",J180,0)</f>
        <v>0</v>
      </c>
      <c r="BJ180" s="20" t="s">
        <v>88</v>
      </c>
      <c r="BK180" s="194">
        <f>ROUND(I180*H180,2)</f>
        <v>0</v>
      </c>
      <c r="BL180" s="20" t="s">
        <v>243</v>
      </c>
      <c r="BM180" s="193" t="s">
        <v>5011</v>
      </c>
    </row>
    <row r="181" spans="1:65" s="2" customFormat="1" ht="10.199999999999999">
      <c r="A181" s="37"/>
      <c r="B181" s="38"/>
      <c r="C181" s="39"/>
      <c r="D181" s="195" t="s">
        <v>245</v>
      </c>
      <c r="E181" s="39"/>
      <c r="F181" s="196" t="s">
        <v>3718</v>
      </c>
      <c r="G181" s="39"/>
      <c r="H181" s="39"/>
      <c r="I181" s="197"/>
      <c r="J181" s="39"/>
      <c r="K181" s="39"/>
      <c r="L181" s="42"/>
      <c r="M181" s="198"/>
      <c r="N181" s="199"/>
      <c r="O181" s="67"/>
      <c r="P181" s="67"/>
      <c r="Q181" s="67"/>
      <c r="R181" s="67"/>
      <c r="S181" s="67"/>
      <c r="T181" s="68"/>
      <c r="U181" s="37"/>
      <c r="V181" s="37"/>
      <c r="W181" s="37"/>
      <c r="X181" s="37"/>
      <c r="Y181" s="37"/>
      <c r="Z181" s="37"/>
      <c r="AA181" s="37"/>
      <c r="AB181" s="37"/>
      <c r="AC181" s="37"/>
      <c r="AD181" s="37"/>
      <c r="AE181" s="37"/>
      <c r="AT181" s="20" t="s">
        <v>245</v>
      </c>
      <c r="AU181" s="20" t="s">
        <v>88</v>
      </c>
    </row>
    <row r="182" spans="1:65" s="14" customFormat="1" ht="10.199999999999999">
      <c r="B182" s="211"/>
      <c r="C182" s="212"/>
      <c r="D182" s="202" t="s">
        <v>247</v>
      </c>
      <c r="E182" s="212"/>
      <c r="F182" s="214" t="s">
        <v>5012</v>
      </c>
      <c r="G182" s="212"/>
      <c r="H182" s="215">
        <v>121.538</v>
      </c>
      <c r="I182" s="216"/>
      <c r="J182" s="212"/>
      <c r="K182" s="212"/>
      <c r="L182" s="217"/>
      <c r="M182" s="218"/>
      <c r="N182" s="219"/>
      <c r="O182" s="219"/>
      <c r="P182" s="219"/>
      <c r="Q182" s="219"/>
      <c r="R182" s="219"/>
      <c r="S182" s="219"/>
      <c r="T182" s="220"/>
      <c r="AT182" s="221" t="s">
        <v>247</v>
      </c>
      <c r="AU182" s="221" t="s">
        <v>88</v>
      </c>
      <c r="AV182" s="14" t="s">
        <v>88</v>
      </c>
      <c r="AW182" s="14" t="s">
        <v>4</v>
      </c>
      <c r="AX182" s="14" t="s">
        <v>83</v>
      </c>
      <c r="AY182" s="221" t="s">
        <v>237</v>
      </c>
    </row>
    <row r="183" spans="1:65" s="2" customFormat="1" ht="44.25" customHeight="1">
      <c r="A183" s="37"/>
      <c r="B183" s="38"/>
      <c r="C183" s="182" t="s">
        <v>361</v>
      </c>
      <c r="D183" s="182" t="s">
        <v>239</v>
      </c>
      <c r="E183" s="183" t="s">
        <v>3723</v>
      </c>
      <c r="F183" s="184" t="s">
        <v>3724</v>
      </c>
      <c r="G183" s="185" t="s">
        <v>519</v>
      </c>
      <c r="H183" s="186">
        <v>53.366</v>
      </c>
      <c r="I183" s="187"/>
      <c r="J183" s="188">
        <f>ROUND(I183*H183,2)</f>
        <v>0</v>
      </c>
      <c r="K183" s="184" t="s">
        <v>242</v>
      </c>
      <c r="L183" s="42"/>
      <c r="M183" s="189" t="s">
        <v>19</v>
      </c>
      <c r="N183" s="190" t="s">
        <v>48</v>
      </c>
      <c r="O183" s="67"/>
      <c r="P183" s="191">
        <f>O183*H183</f>
        <v>0</v>
      </c>
      <c r="Q183" s="191">
        <v>0</v>
      </c>
      <c r="R183" s="191">
        <f>Q183*H183</f>
        <v>0</v>
      </c>
      <c r="S183" s="191">
        <v>0</v>
      </c>
      <c r="T183" s="192">
        <f>S183*H183</f>
        <v>0</v>
      </c>
      <c r="U183" s="37"/>
      <c r="V183" s="37"/>
      <c r="W183" s="37"/>
      <c r="X183" s="37"/>
      <c r="Y183" s="37"/>
      <c r="Z183" s="37"/>
      <c r="AA183" s="37"/>
      <c r="AB183" s="37"/>
      <c r="AC183" s="37"/>
      <c r="AD183" s="37"/>
      <c r="AE183" s="37"/>
      <c r="AR183" s="193" t="s">
        <v>243</v>
      </c>
      <c r="AT183" s="193" t="s">
        <v>239</v>
      </c>
      <c r="AU183" s="193" t="s">
        <v>88</v>
      </c>
      <c r="AY183" s="20" t="s">
        <v>237</v>
      </c>
      <c r="BE183" s="194">
        <f>IF(N183="základní",J183,0)</f>
        <v>0</v>
      </c>
      <c r="BF183" s="194">
        <f>IF(N183="snížená",J183,0)</f>
        <v>0</v>
      </c>
      <c r="BG183" s="194">
        <f>IF(N183="zákl. přenesená",J183,0)</f>
        <v>0</v>
      </c>
      <c r="BH183" s="194">
        <f>IF(N183="sníž. přenesená",J183,0)</f>
        <v>0</v>
      </c>
      <c r="BI183" s="194">
        <f>IF(N183="nulová",J183,0)</f>
        <v>0</v>
      </c>
      <c r="BJ183" s="20" t="s">
        <v>88</v>
      </c>
      <c r="BK183" s="194">
        <f>ROUND(I183*H183,2)</f>
        <v>0</v>
      </c>
      <c r="BL183" s="20" t="s">
        <v>243</v>
      </c>
      <c r="BM183" s="193" t="s">
        <v>5013</v>
      </c>
    </row>
    <row r="184" spans="1:65" s="2" customFormat="1" ht="10.199999999999999">
      <c r="A184" s="37"/>
      <c r="B184" s="38"/>
      <c r="C184" s="39"/>
      <c r="D184" s="195" t="s">
        <v>245</v>
      </c>
      <c r="E184" s="39"/>
      <c r="F184" s="196" t="s">
        <v>3726</v>
      </c>
      <c r="G184" s="39"/>
      <c r="H184" s="39"/>
      <c r="I184" s="197"/>
      <c r="J184" s="39"/>
      <c r="K184" s="39"/>
      <c r="L184" s="42"/>
      <c r="M184" s="198"/>
      <c r="N184" s="199"/>
      <c r="O184" s="67"/>
      <c r="P184" s="67"/>
      <c r="Q184" s="67"/>
      <c r="R184" s="67"/>
      <c r="S184" s="67"/>
      <c r="T184" s="68"/>
      <c r="U184" s="37"/>
      <c r="V184" s="37"/>
      <c r="W184" s="37"/>
      <c r="X184" s="37"/>
      <c r="Y184" s="37"/>
      <c r="Z184" s="37"/>
      <c r="AA184" s="37"/>
      <c r="AB184" s="37"/>
      <c r="AC184" s="37"/>
      <c r="AD184" s="37"/>
      <c r="AE184" s="37"/>
      <c r="AT184" s="20" t="s">
        <v>245</v>
      </c>
      <c r="AU184" s="20" t="s">
        <v>88</v>
      </c>
    </row>
    <row r="185" spans="1:65" s="13" customFormat="1" ht="10.199999999999999">
      <c r="B185" s="200"/>
      <c r="C185" s="201"/>
      <c r="D185" s="202" t="s">
        <v>247</v>
      </c>
      <c r="E185" s="203" t="s">
        <v>19</v>
      </c>
      <c r="F185" s="204" t="s">
        <v>5014</v>
      </c>
      <c r="G185" s="201"/>
      <c r="H185" s="203" t="s">
        <v>19</v>
      </c>
      <c r="I185" s="205"/>
      <c r="J185" s="201"/>
      <c r="K185" s="201"/>
      <c r="L185" s="206"/>
      <c r="M185" s="207"/>
      <c r="N185" s="208"/>
      <c r="O185" s="208"/>
      <c r="P185" s="208"/>
      <c r="Q185" s="208"/>
      <c r="R185" s="208"/>
      <c r="S185" s="208"/>
      <c r="T185" s="209"/>
      <c r="AT185" s="210" t="s">
        <v>247</v>
      </c>
      <c r="AU185" s="210" t="s">
        <v>88</v>
      </c>
      <c r="AV185" s="13" t="s">
        <v>83</v>
      </c>
      <c r="AW185" s="13" t="s">
        <v>37</v>
      </c>
      <c r="AX185" s="13" t="s">
        <v>76</v>
      </c>
      <c r="AY185" s="210" t="s">
        <v>237</v>
      </c>
    </row>
    <row r="186" spans="1:65" s="14" customFormat="1" ht="10.199999999999999">
      <c r="B186" s="211"/>
      <c r="C186" s="212"/>
      <c r="D186" s="202" t="s">
        <v>247</v>
      </c>
      <c r="E186" s="213" t="s">
        <v>19</v>
      </c>
      <c r="F186" s="214" t="s">
        <v>4969</v>
      </c>
      <c r="G186" s="212"/>
      <c r="H186" s="215">
        <v>35</v>
      </c>
      <c r="I186" s="216"/>
      <c r="J186" s="212"/>
      <c r="K186" s="212"/>
      <c r="L186" s="217"/>
      <c r="M186" s="218"/>
      <c r="N186" s="219"/>
      <c r="O186" s="219"/>
      <c r="P186" s="219"/>
      <c r="Q186" s="219"/>
      <c r="R186" s="219"/>
      <c r="S186" s="219"/>
      <c r="T186" s="220"/>
      <c r="AT186" s="221" t="s">
        <v>247</v>
      </c>
      <c r="AU186" s="221" t="s">
        <v>88</v>
      </c>
      <c r="AV186" s="14" t="s">
        <v>88</v>
      </c>
      <c r="AW186" s="14" t="s">
        <v>37</v>
      </c>
      <c r="AX186" s="14" t="s">
        <v>76</v>
      </c>
      <c r="AY186" s="221" t="s">
        <v>237</v>
      </c>
    </row>
    <row r="187" spans="1:65" s="14" customFormat="1" ht="10.199999999999999">
      <c r="B187" s="211"/>
      <c r="C187" s="212"/>
      <c r="D187" s="202" t="s">
        <v>247</v>
      </c>
      <c r="E187" s="213" t="s">
        <v>19</v>
      </c>
      <c r="F187" s="214" t="s">
        <v>4970</v>
      </c>
      <c r="G187" s="212"/>
      <c r="H187" s="215">
        <v>40.020000000000003</v>
      </c>
      <c r="I187" s="216"/>
      <c r="J187" s="212"/>
      <c r="K187" s="212"/>
      <c r="L187" s="217"/>
      <c r="M187" s="218"/>
      <c r="N187" s="219"/>
      <c r="O187" s="219"/>
      <c r="P187" s="219"/>
      <c r="Q187" s="219"/>
      <c r="R187" s="219"/>
      <c r="S187" s="219"/>
      <c r="T187" s="220"/>
      <c r="AT187" s="221" t="s">
        <v>247</v>
      </c>
      <c r="AU187" s="221" t="s">
        <v>88</v>
      </c>
      <c r="AV187" s="14" t="s">
        <v>88</v>
      </c>
      <c r="AW187" s="14" t="s">
        <v>37</v>
      </c>
      <c r="AX187" s="14" t="s">
        <v>76</v>
      </c>
      <c r="AY187" s="221" t="s">
        <v>237</v>
      </c>
    </row>
    <row r="188" spans="1:65" s="13" customFormat="1" ht="10.199999999999999">
      <c r="B188" s="200"/>
      <c r="C188" s="201"/>
      <c r="D188" s="202" t="s">
        <v>247</v>
      </c>
      <c r="E188" s="203" t="s">
        <v>19</v>
      </c>
      <c r="F188" s="204" t="s">
        <v>4971</v>
      </c>
      <c r="G188" s="201"/>
      <c r="H188" s="203" t="s">
        <v>19</v>
      </c>
      <c r="I188" s="205"/>
      <c r="J188" s="201"/>
      <c r="K188" s="201"/>
      <c r="L188" s="206"/>
      <c r="M188" s="207"/>
      <c r="N188" s="208"/>
      <c r="O188" s="208"/>
      <c r="P188" s="208"/>
      <c r="Q188" s="208"/>
      <c r="R188" s="208"/>
      <c r="S188" s="208"/>
      <c r="T188" s="209"/>
      <c r="AT188" s="210" t="s">
        <v>247</v>
      </c>
      <c r="AU188" s="210" t="s">
        <v>88</v>
      </c>
      <c r="AV188" s="13" t="s">
        <v>83</v>
      </c>
      <c r="AW188" s="13" t="s">
        <v>37</v>
      </c>
      <c r="AX188" s="13" t="s">
        <v>76</v>
      </c>
      <c r="AY188" s="210" t="s">
        <v>237</v>
      </c>
    </row>
    <row r="189" spans="1:65" s="14" customFormat="1" ht="10.199999999999999">
      <c r="B189" s="211"/>
      <c r="C189" s="212"/>
      <c r="D189" s="202" t="s">
        <v>247</v>
      </c>
      <c r="E189" s="213" t="s">
        <v>19</v>
      </c>
      <c r="F189" s="214" t="s">
        <v>4972</v>
      </c>
      <c r="G189" s="212"/>
      <c r="H189" s="215">
        <v>-9.6470000000000002</v>
      </c>
      <c r="I189" s="216"/>
      <c r="J189" s="212"/>
      <c r="K189" s="212"/>
      <c r="L189" s="217"/>
      <c r="M189" s="218"/>
      <c r="N189" s="219"/>
      <c r="O189" s="219"/>
      <c r="P189" s="219"/>
      <c r="Q189" s="219"/>
      <c r="R189" s="219"/>
      <c r="S189" s="219"/>
      <c r="T189" s="220"/>
      <c r="AT189" s="221" t="s">
        <v>247</v>
      </c>
      <c r="AU189" s="221" t="s">
        <v>88</v>
      </c>
      <c r="AV189" s="14" t="s">
        <v>88</v>
      </c>
      <c r="AW189" s="14" t="s">
        <v>37</v>
      </c>
      <c r="AX189" s="14" t="s">
        <v>76</v>
      </c>
      <c r="AY189" s="221" t="s">
        <v>237</v>
      </c>
    </row>
    <row r="190" spans="1:65" s="14" customFormat="1" ht="10.199999999999999">
      <c r="B190" s="211"/>
      <c r="C190" s="212"/>
      <c r="D190" s="202" t="s">
        <v>247</v>
      </c>
      <c r="E190" s="213" t="s">
        <v>19</v>
      </c>
      <c r="F190" s="214" t="s">
        <v>5015</v>
      </c>
      <c r="G190" s="212"/>
      <c r="H190" s="215">
        <v>-6.3390000000000004</v>
      </c>
      <c r="I190" s="216"/>
      <c r="J190" s="212"/>
      <c r="K190" s="212"/>
      <c r="L190" s="217"/>
      <c r="M190" s="218"/>
      <c r="N190" s="219"/>
      <c r="O190" s="219"/>
      <c r="P190" s="219"/>
      <c r="Q190" s="219"/>
      <c r="R190" s="219"/>
      <c r="S190" s="219"/>
      <c r="T190" s="220"/>
      <c r="AT190" s="221" t="s">
        <v>247</v>
      </c>
      <c r="AU190" s="221" t="s">
        <v>88</v>
      </c>
      <c r="AV190" s="14" t="s">
        <v>88</v>
      </c>
      <c r="AW190" s="14" t="s">
        <v>37</v>
      </c>
      <c r="AX190" s="14" t="s">
        <v>76</v>
      </c>
      <c r="AY190" s="221" t="s">
        <v>237</v>
      </c>
    </row>
    <row r="191" spans="1:65" s="14" customFormat="1" ht="10.199999999999999">
      <c r="B191" s="211"/>
      <c r="C191" s="212"/>
      <c r="D191" s="202" t="s">
        <v>247</v>
      </c>
      <c r="E191" s="213" t="s">
        <v>19</v>
      </c>
      <c r="F191" s="214" t="s">
        <v>5016</v>
      </c>
      <c r="G191" s="212"/>
      <c r="H191" s="215">
        <v>-5.6680000000000001</v>
      </c>
      <c r="I191" s="216"/>
      <c r="J191" s="212"/>
      <c r="K191" s="212"/>
      <c r="L191" s="217"/>
      <c r="M191" s="218"/>
      <c r="N191" s="219"/>
      <c r="O191" s="219"/>
      <c r="P191" s="219"/>
      <c r="Q191" s="219"/>
      <c r="R191" s="219"/>
      <c r="S191" s="219"/>
      <c r="T191" s="220"/>
      <c r="AT191" s="221" t="s">
        <v>247</v>
      </c>
      <c r="AU191" s="221" t="s">
        <v>88</v>
      </c>
      <c r="AV191" s="14" t="s">
        <v>88</v>
      </c>
      <c r="AW191" s="14" t="s">
        <v>37</v>
      </c>
      <c r="AX191" s="14" t="s">
        <v>76</v>
      </c>
      <c r="AY191" s="221" t="s">
        <v>237</v>
      </c>
    </row>
    <row r="192" spans="1:65" s="16" customFormat="1" ht="10.199999999999999">
      <c r="B192" s="233"/>
      <c r="C192" s="234"/>
      <c r="D192" s="202" t="s">
        <v>247</v>
      </c>
      <c r="E192" s="235" t="s">
        <v>19</v>
      </c>
      <c r="F192" s="236" t="s">
        <v>260</v>
      </c>
      <c r="G192" s="234"/>
      <c r="H192" s="237">
        <v>53.366</v>
      </c>
      <c r="I192" s="238"/>
      <c r="J192" s="234"/>
      <c r="K192" s="234"/>
      <c r="L192" s="239"/>
      <c r="M192" s="240"/>
      <c r="N192" s="241"/>
      <c r="O192" s="241"/>
      <c r="P192" s="241"/>
      <c r="Q192" s="241"/>
      <c r="R192" s="241"/>
      <c r="S192" s="241"/>
      <c r="T192" s="242"/>
      <c r="AT192" s="243" t="s">
        <v>247</v>
      </c>
      <c r="AU192" s="243" t="s">
        <v>88</v>
      </c>
      <c r="AV192" s="16" t="s">
        <v>243</v>
      </c>
      <c r="AW192" s="16" t="s">
        <v>37</v>
      </c>
      <c r="AX192" s="16" t="s">
        <v>83</v>
      </c>
      <c r="AY192" s="243" t="s">
        <v>237</v>
      </c>
    </row>
    <row r="193" spans="1:65" s="2" customFormat="1" ht="44.25" customHeight="1">
      <c r="A193" s="37"/>
      <c r="B193" s="38"/>
      <c r="C193" s="182" t="s">
        <v>366</v>
      </c>
      <c r="D193" s="182" t="s">
        <v>239</v>
      </c>
      <c r="E193" s="183" t="s">
        <v>3723</v>
      </c>
      <c r="F193" s="184" t="s">
        <v>3724</v>
      </c>
      <c r="G193" s="185" t="s">
        <v>519</v>
      </c>
      <c r="H193" s="186">
        <v>37.201000000000001</v>
      </c>
      <c r="I193" s="187"/>
      <c r="J193" s="188">
        <f>ROUND(I193*H193,2)</f>
        <v>0</v>
      </c>
      <c r="K193" s="184" t="s">
        <v>242</v>
      </c>
      <c r="L193" s="42"/>
      <c r="M193" s="189" t="s">
        <v>19</v>
      </c>
      <c r="N193" s="190" t="s">
        <v>48</v>
      </c>
      <c r="O193" s="67"/>
      <c r="P193" s="191">
        <f>O193*H193</f>
        <v>0</v>
      </c>
      <c r="Q193" s="191">
        <v>0</v>
      </c>
      <c r="R193" s="191">
        <f>Q193*H193</f>
        <v>0</v>
      </c>
      <c r="S193" s="191">
        <v>0</v>
      </c>
      <c r="T193" s="192">
        <f>S193*H193</f>
        <v>0</v>
      </c>
      <c r="U193" s="37"/>
      <c r="V193" s="37"/>
      <c r="W193" s="37"/>
      <c r="X193" s="37"/>
      <c r="Y193" s="37"/>
      <c r="Z193" s="37"/>
      <c r="AA193" s="37"/>
      <c r="AB193" s="37"/>
      <c r="AC193" s="37"/>
      <c r="AD193" s="37"/>
      <c r="AE193" s="37"/>
      <c r="AR193" s="193" t="s">
        <v>243</v>
      </c>
      <c r="AT193" s="193" t="s">
        <v>239</v>
      </c>
      <c r="AU193" s="193" t="s">
        <v>88</v>
      </c>
      <c r="AY193" s="20" t="s">
        <v>237</v>
      </c>
      <c r="BE193" s="194">
        <f>IF(N193="základní",J193,0)</f>
        <v>0</v>
      </c>
      <c r="BF193" s="194">
        <f>IF(N193="snížená",J193,0)</f>
        <v>0</v>
      </c>
      <c r="BG193" s="194">
        <f>IF(N193="zákl. přenesená",J193,0)</f>
        <v>0</v>
      </c>
      <c r="BH193" s="194">
        <f>IF(N193="sníž. přenesená",J193,0)</f>
        <v>0</v>
      </c>
      <c r="BI193" s="194">
        <f>IF(N193="nulová",J193,0)</f>
        <v>0</v>
      </c>
      <c r="BJ193" s="20" t="s">
        <v>88</v>
      </c>
      <c r="BK193" s="194">
        <f>ROUND(I193*H193,2)</f>
        <v>0</v>
      </c>
      <c r="BL193" s="20" t="s">
        <v>243</v>
      </c>
      <c r="BM193" s="193" t="s">
        <v>5017</v>
      </c>
    </row>
    <row r="194" spans="1:65" s="2" customFormat="1" ht="10.199999999999999">
      <c r="A194" s="37"/>
      <c r="B194" s="38"/>
      <c r="C194" s="39"/>
      <c r="D194" s="195" t="s">
        <v>245</v>
      </c>
      <c r="E194" s="39"/>
      <c r="F194" s="196" t="s">
        <v>3726</v>
      </c>
      <c r="G194" s="39"/>
      <c r="H194" s="39"/>
      <c r="I194" s="197"/>
      <c r="J194" s="39"/>
      <c r="K194" s="39"/>
      <c r="L194" s="42"/>
      <c r="M194" s="198"/>
      <c r="N194" s="199"/>
      <c r="O194" s="67"/>
      <c r="P194" s="67"/>
      <c r="Q194" s="67"/>
      <c r="R194" s="67"/>
      <c r="S194" s="67"/>
      <c r="T194" s="68"/>
      <c r="U194" s="37"/>
      <c r="V194" s="37"/>
      <c r="W194" s="37"/>
      <c r="X194" s="37"/>
      <c r="Y194" s="37"/>
      <c r="Z194" s="37"/>
      <c r="AA194" s="37"/>
      <c r="AB194" s="37"/>
      <c r="AC194" s="37"/>
      <c r="AD194" s="37"/>
      <c r="AE194" s="37"/>
      <c r="AT194" s="20" t="s">
        <v>245</v>
      </c>
      <c r="AU194" s="20" t="s">
        <v>88</v>
      </c>
    </row>
    <row r="195" spans="1:65" s="13" customFormat="1" ht="10.199999999999999">
      <c r="B195" s="200"/>
      <c r="C195" s="201"/>
      <c r="D195" s="202" t="s">
        <v>247</v>
      </c>
      <c r="E195" s="203" t="s">
        <v>19</v>
      </c>
      <c r="F195" s="204" t="s">
        <v>5018</v>
      </c>
      <c r="G195" s="201"/>
      <c r="H195" s="203" t="s">
        <v>19</v>
      </c>
      <c r="I195" s="205"/>
      <c r="J195" s="201"/>
      <c r="K195" s="201"/>
      <c r="L195" s="206"/>
      <c r="M195" s="207"/>
      <c r="N195" s="208"/>
      <c r="O195" s="208"/>
      <c r="P195" s="208"/>
      <c r="Q195" s="208"/>
      <c r="R195" s="208"/>
      <c r="S195" s="208"/>
      <c r="T195" s="209"/>
      <c r="AT195" s="210" t="s">
        <v>247</v>
      </c>
      <c r="AU195" s="210" t="s">
        <v>88</v>
      </c>
      <c r="AV195" s="13" t="s">
        <v>83</v>
      </c>
      <c r="AW195" s="13" t="s">
        <v>37</v>
      </c>
      <c r="AX195" s="13" t="s">
        <v>76</v>
      </c>
      <c r="AY195" s="210" t="s">
        <v>237</v>
      </c>
    </row>
    <row r="196" spans="1:65" s="14" customFormat="1" ht="10.199999999999999">
      <c r="B196" s="211"/>
      <c r="C196" s="212"/>
      <c r="D196" s="202" t="s">
        <v>247</v>
      </c>
      <c r="E196" s="213" t="s">
        <v>19</v>
      </c>
      <c r="F196" s="214" t="s">
        <v>5019</v>
      </c>
      <c r="G196" s="212"/>
      <c r="H196" s="215">
        <v>48.826000000000001</v>
      </c>
      <c r="I196" s="216"/>
      <c r="J196" s="212"/>
      <c r="K196" s="212"/>
      <c r="L196" s="217"/>
      <c r="M196" s="218"/>
      <c r="N196" s="219"/>
      <c r="O196" s="219"/>
      <c r="P196" s="219"/>
      <c r="Q196" s="219"/>
      <c r="R196" s="219"/>
      <c r="S196" s="219"/>
      <c r="T196" s="220"/>
      <c r="AT196" s="221" t="s">
        <v>247</v>
      </c>
      <c r="AU196" s="221" t="s">
        <v>88</v>
      </c>
      <c r="AV196" s="14" t="s">
        <v>88</v>
      </c>
      <c r="AW196" s="14" t="s">
        <v>37</v>
      </c>
      <c r="AX196" s="14" t="s">
        <v>76</v>
      </c>
      <c r="AY196" s="221" t="s">
        <v>237</v>
      </c>
    </row>
    <row r="197" spans="1:65" s="14" customFormat="1" ht="10.199999999999999">
      <c r="B197" s="211"/>
      <c r="C197" s="212"/>
      <c r="D197" s="202" t="s">
        <v>247</v>
      </c>
      <c r="E197" s="213" t="s">
        <v>19</v>
      </c>
      <c r="F197" s="214" t="s">
        <v>5020</v>
      </c>
      <c r="G197" s="212"/>
      <c r="H197" s="215">
        <v>-3.875</v>
      </c>
      <c r="I197" s="216"/>
      <c r="J197" s="212"/>
      <c r="K197" s="212"/>
      <c r="L197" s="217"/>
      <c r="M197" s="218"/>
      <c r="N197" s="219"/>
      <c r="O197" s="219"/>
      <c r="P197" s="219"/>
      <c r="Q197" s="219"/>
      <c r="R197" s="219"/>
      <c r="S197" s="219"/>
      <c r="T197" s="220"/>
      <c r="AT197" s="221" t="s">
        <v>247</v>
      </c>
      <c r="AU197" s="221" t="s">
        <v>88</v>
      </c>
      <c r="AV197" s="14" t="s">
        <v>88</v>
      </c>
      <c r="AW197" s="14" t="s">
        <v>37</v>
      </c>
      <c r="AX197" s="14" t="s">
        <v>76</v>
      </c>
      <c r="AY197" s="221" t="s">
        <v>237</v>
      </c>
    </row>
    <row r="198" spans="1:65" s="14" customFormat="1" ht="10.199999999999999">
      <c r="B198" s="211"/>
      <c r="C198" s="212"/>
      <c r="D198" s="202" t="s">
        <v>247</v>
      </c>
      <c r="E198" s="213" t="s">
        <v>19</v>
      </c>
      <c r="F198" s="214" t="s">
        <v>5021</v>
      </c>
      <c r="G198" s="212"/>
      <c r="H198" s="215">
        <v>-7.75</v>
      </c>
      <c r="I198" s="216"/>
      <c r="J198" s="212"/>
      <c r="K198" s="212"/>
      <c r="L198" s="217"/>
      <c r="M198" s="218"/>
      <c r="N198" s="219"/>
      <c r="O198" s="219"/>
      <c r="P198" s="219"/>
      <c r="Q198" s="219"/>
      <c r="R198" s="219"/>
      <c r="S198" s="219"/>
      <c r="T198" s="220"/>
      <c r="AT198" s="221" t="s">
        <v>247</v>
      </c>
      <c r="AU198" s="221" t="s">
        <v>88</v>
      </c>
      <c r="AV198" s="14" t="s">
        <v>88</v>
      </c>
      <c r="AW198" s="14" t="s">
        <v>37</v>
      </c>
      <c r="AX198" s="14" t="s">
        <v>76</v>
      </c>
      <c r="AY198" s="221" t="s">
        <v>237</v>
      </c>
    </row>
    <row r="199" spans="1:65" s="16" customFormat="1" ht="10.199999999999999">
      <c r="B199" s="233"/>
      <c r="C199" s="234"/>
      <c r="D199" s="202" t="s">
        <v>247</v>
      </c>
      <c r="E199" s="235" t="s">
        <v>19</v>
      </c>
      <c r="F199" s="236" t="s">
        <v>260</v>
      </c>
      <c r="G199" s="234"/>
      <c r="H199" s="237">
        <v>37.201000000000001</v>
      </c>
      <c r="I199" s="238"/>
      <c r="J199" s="234"/>
      <c r="K199" s="234"/>
      <c r="L199" s="239"/>
      <c r="M199" s="240"/>
      <c r="N199" s="241"/>
      <c r="O199" s="241"/>
      <c r="P199" s="241"/>
      <c r="Q199" s="241"/>
      <c r="R199" s="241"/>
      <c r="S199" s="241"/>
      <c r="T199" s="242"/>
      <c r="AT199" s="243" t="s">
        <v>247</v>
      </c>
      <c r="AU199" s="243" t="s">
        <v>88</v>
      </c>
      <c r="AV199" s="16" t="s">
        <v>243</v>
      </c>
      <c r="AW199" s="16" t="s">
        <v>37</v>
      </c>
      <c r="AX199" s="16" t="s">
        <v>83</v>
      </c>
      <c r="AY199" s="243" t="s">
        <v>237</v>
      </c>
    </row>
    <row r="200" spans="1:65" s="2" customFormat="1" ht="16.5" customHeight="1">
      <c r="A200" s="37"/>
      <c r="B200" s="38"/>
      <c r="C200" s="244" t="s">
        <v>371</v>
      </c>
      <c r="D200" s="244" t="s">
        <v>296</v>
      </c>
      <c r="E200" s="245" t="s">
        <v>5022</v>
      </c>
      <c r="F200" s="246" t="s">
        <v>5023</v>
      </c>
      <c r="G200" s="247" t="s">
        <v>304</v>
      </c>
      <c r="H200" s="248">
        <v>74.402000000000001</v>
      </c>
      <c r="I200" s="249"/>
      <c r="J200" s="250">
        <f>ROUND(I200*H200,2)</f>
        <v>0</v>
      </c>
      <c r="K200" s="246" t="s">
        <v>242</v>
      </c>
      <c r="L200" s="251"/>
      <c r="M200" s="252" t="s">
        <v>19</v>
      </c>
      <c r="N200" s="253" t="s">
        <v>48</v>
      </c>
      <c r="O200" s="67"/>
      <c r="P200" s="191">
        <f>O200*H200</f>
        <v>0</v>
      </c>
      <c r="Q200" s="191">
        <v>1</v>
      </c>
      <c r="R200" s="191">
        <f>Q200*H200</f>
        <v>74.402000000000001</v>
      </c>
      <c r="S200" s="191">
        <v>0</v>
      </c>
      <c r="T200" s="192">
        <f>S200*H200</f>
        <v>0</v>
      </c>
      <c r="U200" s="37"/>
      <c r="V200" s="37"/>
      <c r="W200" s="37"/>
      <c r="X200" s="37"/>
      <c r="Y200" s="37"/>
      <c r="Z200" s="37"/>
      <c r="AA200" s="37"/>
      <c r="AB200" s="37"/>
      <c r="AC200" s="37"/>
      <c r="AD200" s="37"/>
      <c r="AE200" s="37"/>
      <c r="AR200" s="193" t="s">
        <v>299</v>
      </c>
      <c r="AT200" s="193" t="s">
        <v>296</v>
      </c>
      <c r="AU200" s="193" t="s">
        <v>88</v>
      </c>
      <c r="AY200" s="20" t="s">
        <v>237</v>
      </c>
      <c r="BE200" s="194">
        <f>IF(N200="základní",J200,0)</f>
        <v>0</v>
      </c>
      <c r="BF200" s="194">
        <f>IF(N200="snížená",J200,0)</f>
        <v>0</v>
      </c>
      <c r="BG200" s="194">
        <f>IF(N200="zákl. přenesená",J200,0)</f>
        <v>0</v>
      </c>
      <c r="BH200" s="194">
        <f>IF(N200="sníž. přenesená",J200,0)</f>
        <v>0</v>
      </c>
      <c r="BI200" s="194">
        <f>IF(N200="nulová",J200,0)</f>
        <v>0</v>
      </c>
      <c r="BJ200" s="20" t="s">
        <v>88</v>
      </c>
      <c r="BK200" s="194">
        <f>ROUND(I200*H200,2)</f>
        <v>0</v>
      </c>
      <c r="BL200" s="20" t="s">
        <v>243</v>
      </c>
      <c r="BM200" s="193" t="s">
        <v>5024</v>
      </c>
    </row>
    <row r="201" spans="1:65" s="14" customFormat="1" ht="10.199999999999999">
      <c r="B201" s="211"/>
      <c r="C201" s="212"/>
      <c r="D201" s="202" t="s">
        <v>247</v>
      </c>
      <c r="E201" s="212"/>
      <c r="F201" s="214" t="s">
        <v>5025</v>
      </c>
      <c r="G201" s="212"/>
      <c r="H201" s="215">
        <v>74.402000000000001</v>
      </c>
      <c r="I201" s="216"/>
      <c r="J201" s="212"/>
      <c r="K201" s="212"/>
      <c r="L201" s="217"/>
      <c r="M201" s="218"/>
      <c r="N201" s="219"/>
      <c r="O201" s="219"/>
      <c r="P201" s="219"/>
      <c r="Q201" s="219"/>
      <c r="R201" s="219"/>
      <c r="S201" s="219"/>
      <c r="T201" s="220"/>
      <c r="AT201" s="221" t="s">
        <v>247</v>
      </c>
      <c r="AU201" s="221" t="s">
        <v>88</v>
      </c>
      <c r="AV201" s="14" t="s">
        <v>88</v>
      </c>
      <c r="AW201" s="14" t="s">
        <v>4</v>
      </c>
      <c r="AX201" s="14" t="s">
        <v>83</v>
      </c>
      <c r="AY201" s="221" t="s">
        <v>237</v>
      </c>
    </row>
    <row r="202" spans="1:65" s="12" customFormat="1" ht="22.8" customHeight="1">
      <c r="B202" s="166"/>
      <c r="C202" s="167"/>
      <c r="D202" s="168" t="s">
        <v>75</v>
      </c>
      <c r="E202" s="180" t="s">
        <v>88</v>
      </c>
      <c r="F202" s="180" t="s">
        <v>3729</v>
      </c>
      <c r="G202" s="167"/>
      <c r="H202" s="167"/>
      <c r="I202" s="170"/>
      <c r="J202" s="181">
        <f>BK202</f>
        <v>0</v>
      </c>
      <c r="K202" s="167"/>
      <c r="L202" s="172"/>
      <c r="M202" s="173"/>
      <c r="N202" s="174"/>
      <c r="O202" s="174"/>
      <c r="P202" s="175">
        <f>SUM(P203:P237)</f>
        <v>0</v>
      </c>
      <c r="Q202" s="174"/>
      <c r="R202" s="175">
        <f>SUM(R203:R237)</f>
        <v>40.045492820000007</v>
      </c>
      <c r="S202" s="174"/>
      <c r="T202" s="176">
        <f>SUM(T203:T237)</f>
        <v>0</v>
      </c>
      <c r="AR202" s="177" t="s">
        <v>83</v>
      </c>
      <c r="AT202" s="178" t="s">
        <v>75</v>
      </c>
      <c r="AU202" s="178" t="s">
        <v>83</v>
      </c>
      <c r="AY202" s="177" t="s">
        <v>237</v>
      </c>
      <c r="BK202" s="179">
        <f>SUM(BK203:BK237)</f>
        <v>0</v>
      </c>
    </row>
    <row r="203" spans="1:65" s="2" customFormat="1" ht="24.15" customHeight="1">
      <c r="A203" s="37"/>
      <c r="B203" s="38"/>
      <c r="C203" s="182" t="s">
        <v>389</v>
      </c>
      <c r="D203" s="182" t="s">
        <v>239</v>
      </c>
      <c r="E203" s="183" t="s">
        <v>5026</v>
      </c>
      <c r="F203" s="184" t="s">
        <v>5027</v>
      </c>
      <c r="G203" s="185" t="s">
        <v>519</v>
      </c>
      <c r="H203" s="186">
        <v>6.3390000000000004</v>
      </c>
      <c r="I203" s="187"/>
      <c r="J203" s="188">
        <f>ROUND(I203*H203,2)</f>
        <v>0</v>
      </c>
      <c r="K203" s="184" t="s">
        <v>242</v>
      </c>
      <c r="L203" s="42"/>
      <c r="M203" s="189" t="s">
        <v>19</v>
      </c>
      <c r="N203" s="190" t="s">
        <v>48</v>
      </c>
      <c r="O203" s="67"/>
      <c r="P203" s="191">
        <f>O203*H203</f>
        <v>0</v>
      </c>
      <c r="Q203" s="191">
        <v>2.5018699999999998</v>
      </c>
      <c r="R203" s="191">
        <f>Q203*H203</f>
        <v>15.859353929999999</v>
      </c>
      <c r="S203" s="191">
        <v>0</v>
      </c>
      <c r="T203" s="192">
        <f>S203*H203</f>
        <v>0</v>
      </c>
      <c r="U203" s="37"/>
      <c r="V203" s="37"/>
      <c r="W203" s="37"/>
      <c r="X203" s="37"/>
      <c r="Y203" s="37"/>
      <c r="Z203" s="37"/>
      <c r="AA203" s="37"/>
      <c r="AB203" s="37"/>
      <c r="AC203" s="37"/>
      <c r="AD203" s="37"/>
      <c r="AE203" s="37"/>
      <c r="AR203" s="193" t="s">
        <v>243</v>
      </c>
      <c r="AT203" s="193" t="s">
        <v>239</v>
      </c>
      <c r="AU203" s="193" t="s">
        <v>88</v>
      </c>
      <c r="AY203" s="20" t="s">
        <v>237</v>
      </c>
      <c r="BE203" s="194">
        <f>IF(N203="základní",J203,0)</f>
        <v>0</v>
      </c>
      <c r="BF203" s="194">
        <f>IF(N203="snížená",J203,0)</f>
        <v>0</v>
      </c>
      <c r="BG203" s="194">
        <f>IF(N203="zákl. přenesená",J203,0)</f>
        <v>0</v>
      </c>
      <c r="BH203" s="194">
        <f>IF(N203="sníž. přenesená",J203,0)</f>
        <v>0</v>
      </c>
      <c r="BI203" s="194">
        <f>IF(N203="nulová",J203,0)</f>
        <v>0</v>
      </c>
      <c r="BJ203" s="20" t="s">
        <v>88</v>
      </c>
      <c r="BK203" s="194">
        <f>ROUND(I203*H203,2)</f>
        <v>0</v>
      </c>
      <c r="BL203" s="20" t="s">
        <v>243</v>
      </c>
      <c r="BM203" s="193" t="s">
        <v>5028</v>
      </c>
    </row>
    <row r="204" spans="1:65" s="2" customFormat="1" ht="10.199999999999999">
      <c r="A204" s="37"/>
      <c r="B204" s="38"/>
      <c r="C204" s="39"/>
      <c r="D204" s="195" t="s">
        <v>245</v>
      </c>
      <c r="E204" s="39"/>
      <c r="F204" s="196" t="s">
        <v>5029</v>
      </c>
      <c r="G204" s="39"/>
      <c r="H204" s="39"/>
      <c r="I204" s="197"/>
      <c r="J204" s="39"/>
      <c r="K204" s="39"/>
      <c r="L204" s="42"/>
      <c r="M204" s="198"/>
      <c r="N204" s="199"/>
      <c r="O204" s="67"/>
      <c r="P204" s="67"/>
      <c r="Q204" s="67"/>
      <c r="R204" s="67"/>
      <c r="S204" s="67"/>
      <c r="T204" s="68"/>
      <c r="U204" s="37"/>
      <c r="V204" s="37"/>
      <c r="W204" s="37"/>
      <c r="X204" s="37"/>
      <c r="Y204" s="37"/>
      <c r="Z204" s="37"/>
      <c r="AA204" s="37"/>
      <c r="AB204" s="37"/>
      <c r="AC204" s="37"/>
      <c r="AD204" s="37"/>
      <c r="AE204" s="37"/>
      <c r="AT204" s="20" t="s">
        <v>245</v>
      </c>
      <c r="AU204" s="20" t="s">
        <v>88</v>
      </c>
    </row>
    <row r="205" spans="1:65" s="13" customFormat="1" ht="10.199999999999999">
      <c r="B205" s="200"/>
      <c r="C205" s="201"/>
      <c r="D205" s="202" t="s">
        <v>247</v>
      </c>
      <c r="E205" s="203" t="s">
        <v>19</v>
      </c>
      <c r="F205" s="204" t="s">
        <v>5030</v>
      </c>
      <c r="G205" s="201"/>
      <c r="H205" s="203" t="s">
        <v>19</v>
      </c>
      <c r="I205" s="205"/>
      <c r="J205" s="201"/>
      <c r="K205" s="201"/>
      <c r="L205" s="206"/>
      <c r="M205" s="207"/>
      <c r="N205" s="208"/>
      <c r="O205" s="208"/>
      <c r="P205" s="208"/>
      <c r="Q205" s="208"/>
      <c r="R205" s="208"/>
      <c r="S205" s="208"/>
      <c r="T205" s="209"/>
      <c r="AT205" s="210" t="s">
        <v>247</v>
      </c>
      <c r="AU205" s="210" t="s">
        <v>88</v>
      </c>
      <c r="AV205" s="13" t="s">
        <v>83</v>
      </c>
      <c r="AW205" s="13" t="s">
        <v>37</v>
      </c>
      <c r="AX205" s="13" t="s">
        <v>76</v>
      </c>
      <c r="AY205" s="210" t="s">
        <v>237</v>
      </c>
    </row>
    <row r="206" spans="1:65" s="13" customFormat="1" ht="10.199999999999999">
      <c r="B206" s="200"/>
      <c r="C206" s="201"/>
      <c r="D206" s="202" t="s">
        <v>247</v>
      </c>
      <c r="E206" s="203" t="s">
        <v>19</v>
      </c>
      <c r="F206" s="204" t="s">
        <v>5031</v>
      </c>
      <c r="G206" s="201"/>
      <c r="H206" s="203" t="s">
        <v>19</v>
      </c>
      <c r="I206" s="205"/>
      <c r="J206" s="201"/>
      <c r="K206" s="201"/>
      <c r="L206" s="206"/>
      <c r="M206" s="207"/>
      <c r="N206" s="208"/>
      <c r="O206" s="208"/>
      <c r="P206" s="208"/>
      <c r="Q206" s="208"/>
      <c r="R206" s="208"/>
      <c r="S206" s="208"/>
      <c r="T206" s="209"/>
      <c r="AT206" s="210" t="s">
        <v>247</v>
      </c>
      <c r="AU206" s="210" t="s">
        <v>88</v>
      </c>
      <c r="AV206" s="13" t="s">
        <v>83</v>
      </c>
      <c r="AW206" s="13" t="s">
        <v>37</v>
      </c>
      <c r="AX206" s="13" t="s">
        <v>76</v>
      </c>
      <c r="AY206" s="210" t="s">
        <v>237</v>
      </c>
    </row>
    <row r="207" spans="1:65" s="14" customFormat="1" ht="10.199999999999999">
      <c r="B207" s="211"/>
      <c r="C207" s="212"/>
      <c r="D207" s="202" t="s">
        <v>247</v>
      </c>
      <c r="E207" s="213" t="s">
        <v>19</v>
      </c>
      <c r="F207" s="214" t="s">
        <v>5032</v>
      </c>
      <c r="G207" s="212"/>
      <c r="H207" s="215">
        <v>1.514</v>
      </c>
      <c r="I207" s="216"/>
      <c r="J207" s="212"/>
      <c r="K207" s="212"/>
      <c r="L207" s="217"/>
      <c r="M207" s="218"/>
      <c r="N207" s="219"/>
      <c r="O207" s="219"/>
      <c r="P207" s="219"/>
      <c r="Q207" s="219"/>
      <c r="R207" s="219"/>
      <c r="S207" s="219"/>
      <c r="T207" s="220"/>
      <c r="AT207" s="221" t="s">
        <v>247</v>
      </c>
      <c r="AU207" s="221" t="s">
        <v>88</v>
      </c>
      <c r="AV207" s="14" t="s">
        <v>88</v>
      </c>
      <c r="AW207" s="14" t="s">
        <v>37</v>
      </c>
      <c r="AX207" s="14" t="s">
        <v>76</v>
      </c>
      <c r="AY207" s="221" t="s">
        <v>237</v>
      </c>
    </row>
    <row r="208" spans="1:65" s="14" customFormat="1" ht="10.199999999999999">
      <c r="B208" s="211"/>
      <c r="C208" s="212"/>
      <c r="D208" s="202" t="s">
        <v>247</v>
      </c>
      <c r="E208" s="213" t="s">
        <v>19</v>
      </c>
      <c r="F208" s="214" t="s">
        <v>5033</v>
      </c>
      <c r="G208" s="212"/>
      <c r="H208" s="215">
        <v>1.5089999999999999</v>
      </c>
      <c r="I208" s="216"/>
      <c r="J208" s="212"/>
      <c r="K208" s="212"/>
      <c r="L208" s="217"/>
      <c r="M208" s="218"/>
      <c r="N208" s="219"/>
      <c r="O208" s="219"/>
      <c r="P208" s="219"/>
      <c r="Q208" s="219"/>
      <c r="R208" s="219"/>
      <c r="S208" s="219"/>
      <c r="T208" s="220"/>
      <c r="AT208" s="221" t="s">
        <v>247</v>
      </c>
      <c r="AU208" s="221" t="s">
        <v>88</v>
      </c>
      <c r="AV208" s="14" t="s">
        <v>88</v>
      </c>
      <c r="AW208" s="14" t="s">
        <v>37</v>
      </c>
      <c r="AX208" s="14" t="s">
        <v>76</v>
      </c>
      <c r="AY208" s="221" t="s">
        <v>237</v>
      </c>
    </row>
    <row r="209" spans="1:65" s="14" customFormat="1" ht="10.199999999999999">
      <c r="B209" s="211"/>
      <c r="C209" s="212"/>
      <c r="D209" s="202" t="s">
        <v>247</v>
      </c>
      <c r="E209" s="213" t="s">
        <v>19</v>
      </c>
      <c r="F209" s="214" t="s">
        <v>5034</v>
      </c>
      <c r="G209" s="212"/>
      <c r="H209" s="215">
        <v>3.3159999999999998</v>
      </c>
      <c r="I209" s="216"/>
      <c r="J209" s="212"/>
      <c r="K209" s="212"/>
      <c r="L209" s="217"/>
      <c r="M209" s="218"/>
      <c r="N209" s="219"/>
      <c r="O209" s="219"/>
      <c r="P209" s="219"/>
      <c r="Q209" s="219"/>
      <c r="R209" s="219"/>
      <c r="S209" s="219"/>
      <c r="T209" s="220"/>
      <c r="AT209" s="221" t="s">
        <v>247</v>
      </c>
      <c r="AU209" s="221" t="s">
        <v>88</v>
      </c>
      <c r="AV209" s="14" t="s">
        <v>88</v>
      </c>
      <c r="AW209" s="14" t="s">
        <v>37</v>
      </c>
      <c r="AX209" s="14" t="s">
        <v>76</v>
      </c>
      <c r="AY209" s="221" t="s">
        <v>237</v>
      </c>
    </row>
    <row r="210" spans="1:65" s="16" customFormat="1" ht="10.199999999999999">
      <c r="B210" s="233"/>
      <c r="C210" s="234"/>
      <c r="D210" s="202" t="s">
        <v>247</v>
      </c>
      <c r="E210" s="235" t="s">
        <v>19</v>
      </c>
      <c r="F210" s="236" t="s">
        <v>260</v>
      </c>
      <c r="G210" s="234"/>
      <c r="H210" s="237">
        <v>6.3390000000000004</v>
      </c>
      <c r="I210" s="238"/>
      <c r="J210" s="234"/>
      <c r="K210" s="234"/>
      <c r="L210" s="239"/>
      <c r="M210" s="240"/>
      <c r="N210" s="241"/>
      <c r="O210" s="241"/>
      <c r="P210" s="241"/>
      <c r="Q210" s="241"/>
      <c r="R210" s="241"/>
      <c r="S210" s="241"/>
      <c r="T210" s="242"/>
      <c r="AT210" s="243" t="s">
        <v>247</v>
      </c>
      <c r="AU210" s="243" t="s">
        <v>88</v>
      </c>
      <c r="AV210" s="16" t="s">
        <v>243</v>
      </c>
      <c r="AW210" s="16" t="s">
        <v>37</v>
      </c>
      <c r="AX210" s="16" t="s">
        <v>83</v>
      </c>
      <c r="AY210" s="243" t="s">
        <v>237</v>
      </c>
    </row>
    <row r="211" spans="1:65" s="2" customFormat="1" ht="16.5" customHeight="1">
      <c r="A211" s="37"/>
      <c r="B211" s="38"/>
      <c r="C211" s="182" t="s">
        <v>394</v>
      </c>
      <c r="D211" s="182" t="s">
        <v>239</v>
      </c>
      <c r="E211" s="183" t="s">
        <v>3751</v>
      </c>
      <c r="F211" s="184" t="s">
        <v>3752</v>
      </c>
      <c r="G211" s="185" t="s">
        <v>141</v>
      </c>
      <c r="H211" s="186">
        <v>7.7050000000000001</v>
      </c>
      <c r="I211" s="187"/>
      <c r="J211" s="188">
        <f>ROUND(I211*H211,2)</f>
        <v>0</v>
      </c>
      <c r="K211" s="184" t="s">
        <v>242</v>
      </c>
      <c r="L211" s="42"/>
      <c r="M211" s="189" t="s">
        <v>19</v>
      </c>
      <c r="N211" s="190" t="s">
        <v>48</v>
      </c>
      <c r="O211" s="67"/>
      <c r="P211" s="191">
        <f>O211*H211</f>
        <v>0</v>
      </c>
      <c r="Q211" s="191">
        <v>2.6900000000000001E-3</v>
      </c>
      <c r="R211" s="191">
        <f>Q211*H211</f>
        <v>2.072645E-2</v>
      </c>
      <c r="S211" s="191">
        <v>0</v>
      </c>
      <c r="T211" s="192">
        <f>S211*H211</f>
        <v>0</v>
      </c>
      <c r="U211" s="37"/>
      <c r="V211" s="37"/>
      <c r="W211" s="37"/>
      <c r="X211" s="37"/>
      <c r="Y211" s="37"/>
      <c r="Z211" s="37"/>
      <c r="AA211" s="37"/>
      <c r="AB211" s="37"/>
      <c r="AC211" s="37"/>
      <c r="AD211" s="37"/>
      <c r="AE211" s="37"/>
      <c r="AR211" s="193" t="s">
        <v>243</v>
      </c>
      <c r="AT211" s="193" t="s">
        <v>239</v>
      </c>
      <c r="AU211" s="193" t="s">
        <v>88</v>
      </c>
      <c r="AY211" s="20" t="s">
        <v>237</v>
      </c>
      <c r="BE211" s="194">
        <f>IF(N211="základní",J211,0)</f>
        <v>0</v>
      </c>
      <c r="BF211" s="194">
        <f>IF(N211="snížená",J211,0)</f>
        <v>0</v>
      </c>
      <c r="BG211" s="194">
        <f>IF(N211="zákl. přenesená",J211,0)</f>
        <v>0</v>
      </c>
      <c r="BH211" s="194">
        <f>IF(N211="sníž. přenesená",J211,0)</f>
        <v>0</v>
      </c>
      <c r="BI211" s="194">
        <f>IF(N211="nulová",J211,0)</f>
        <v>0</v>
      </c>
      <c r="BJ211" s="20" t="s">
        <v>88</v>
      </c>
      <c r="BK211" s="194">
        <f>ROUND(I211*H211,2)</f>
        <v>0</v>
      </c>
      <c r="BL211" s="20" t="s">
        <v>243</v>
      </c>
      <c r="BM211" s="193" t="s">
        <v>5035</v>
      </c>
    </row>
    <row r="212" spans="1:65" s="2" customFormat="1" ht="10.199999999999999">
      <c r="A212" s="37"/>
      <c r="B212" s="38"/>
      <c r="C212" s="39"/>
      <c r="D212" s="195" t="s">
        <v>245</v>
      </c>
      <c r="E212" s="39"/>
      <c r="F212" s="196" t="s">
        <v>3754</v>
      </c>
      <c r="G212" s="39"/>
      <c r="H212" s="39"/>
      <c r="I212" s="197"/>
      <c r="J212" s="39"/>
      <c r="K212" s="39"/>
      <c r="L212" s="42"/>
      <c r="M212" s="198"/>
      <c r="N212" s="199"/>
      <c r="O212" s="67"/>
      <c r="P212" s="67"/>
      <c r="Q212" s="67"/>
      <c r="R212" s="67"/>
      <c r="S212" s="67"/>
      <c r="T212" s="68"/>
      <c r="U212" s="37"/>
      <c r="V212" s="37"/>
      <c r="W212" s="37"/>
      <c r="X212" s="37"/>
      <c r="Y212" s="37"/>
      <c r="Z212" s="37"/>
      <c r="AA212" s="37"/>
      <c r="AB212" s="37"/>
      <c r="AC212" s="37"/>
      <c r="AD212" s="37"/>
      <c r="AE212" s="37"/>
      <c r="AT212" s="20" t="s">
        <v>245</v>
      </c>
      <c r="AU212" s="20" t="s">
        <v>88</v>
      </c>
    </row>
    <row r="213" spans="1:65" s="13" customFormat="1" ht="10.199999999999999">
      <c r="B213" s="200"/>
      <c r="C213" s="201"/>
      <c r="D213" s="202" t="s">
        <v>247</v>
      </c>
      <c r="E213" s="203" t="s">
        <v>19</v>
      </c>
      <c r="F213" s="204" t="s">
        <v>5030</v>
      </c>
      <c r="G213" s="201"/>
      <c r="H213" s="203" t="s">
        <v>19</v>
      </c>
      <c r="I213" s="205"/>
      <c r="J213" s="201"/>
      <c r="K213" s="201"/>
      <c r="L213" s="206"/>
      <c r="M213" s="207"/>
      <c r="N213" s="208"/>
      <c r="O213" s="208"/>
      <c r="P213" s="208"/>
      <c r="Q213" s="208"/>
      <c r="R213" s="208"/>
      <c r="S213" s="208"/>
      <c r="T213" s="209"/>
      <c r="AT213" s="210" t="s">
        <v>247</v>
      </c>
      <c r="AU213" s="210" t="s">
        <v>88</v>
      </c>
      <c r="AV213" s="13" t="s">
        <v>83</v>
      </c>
      <c r="AW213" s="13" t="s">
        <v>37</v>
      </c>
      <c r="AX213" s="13" t="s">
        <v>76</v>
      </c>
      <c r="AY213" s="210" t="s">
        <v>237</v>
      </c>
    </row>
    <row r="214" spans="1:65" s="13" customFormat="1" ht="10.199999999999999">
      <c r="B214" s="200"/>
      <c r="C214" s="201"/>
      <c r="D214" s="202" t="s">
        <v>247</v>
      </c>
      <c r="E214" s="203" t="s">
        <v>19</v>
      </c>
      <c r="F214" s="204" t="s">
        <v>5031</v>
      </c>
      <c r="G214" s="201"/>
      <c r="H214" s="203" t="s">
        <v>19</v>
      </c>
      <c r="I214" s="205"/>
      <c r="J214" s="201"/>
      <c r="K214" s="201"/>
      <c r="L214" s="206"/>
      <c r="M214" s="207"/>
      <c r="N214" s="208"/>
      <c r="O214" s="208"/>
      <c r="P214" s="208"/>
      <c r="Q214" s="208"/>
      <c r="R214" s="208"/>
      <c r="S214" s="208"/>
      <c r="T214" s="209"/>
      <c r="AT214" s="210" t="s">
        <v>247</v>
      </c>
      <c r="AU214" s="210" t="s">
        <v>88</v>
      </c>
      <c r="AV214" s="13" t="s">
        <v>83</v>
      </c>
      <c r="AW214" s="13" t="s">
        <v>37</v>
      </c>
      <c r="AX214" s="13" t="s">
        <v>76</v>
      </c>
      <c r="AY214" s="210" t="s">
        <v>237</v>
      </c>
    </row>
    <row r="215" spans="1:65" s="14" customFormat="1" ht="10.199999999999999">
      <c r="B215" s="211"/>
      <c r="C215" s="212"/>
      <c r="D215" s="202" t="s">
        <v>247</v>
      </c>
      <c r="E215" s="213" t="s">
        <v>19</v>
      </c>
      <c r="F215" s="214" t="s">
        <v>5036</v>
      </c>
      <c r="G215" s="212"/>
      <c r="H215" s="215">
        <v>1.74</v>
      </c>
      <c r="I215" s="216"/>
      <c r="J215" s="212"/>
      <c r="K215" s="212"/>
      <c r="L215" s="217"/>
      <c r="M215" s="218"/>
      <c r="N215" s="219"/>
      <c r="O215" s="219"/>
      <c r="P215" s="219"/>
      <c r="Q215" s="219"/>
      <c r="R215" s="219"/>
      <c r="S215" s="219"/>
      <c r="T215" s="220"/>
      <c r="AT215" s="221" t="s">
        <v>247</v>
      </c>
      <c r="AU215" s="221" t="s">
        <v>88</v>
      </c>
      <c r="AV215" s="14" t="s">
        <v>88</v>
      </c>
      <c r="AW215" s="14" t="s">
        <v>37</v>
      </c>
      <c r="AX215" s="14" t="s">
        <v>76</v>
      </c>
      <c r="AY215" s="221" t="s">
        <v>237</v>
      </c>
    </row>
    <row r="216" spans="1:65" s="14" customFormat="1" ht="10.199999999999999">
      <c r="B216" s="211"/>
      <c r="C216" s="212"/>
      <c r="D216" s="202" t="s">
        <v>247</v>
      </c>
      <c r="E216" s="213" t="s">
        <v>19</v>
      </c>
      <c r="F216" s="214" t="s">
        <v>5037</v>
      </c>
      <c r="G216" s="212"/>
      <c r="H216" s="215">
        <v>1.3</v>
      </c>
      <c r="I216" s="216"/>
      <c r="J216" s="212"/>
      <c r="K216" s="212"/>
      <c r="L216" s="217"/>
      <c r="M216" s="218"/>
      <c r="N216" s="219"/>
      <c r="O216" s="219"/>
      <c r="P216" s="219"/>
      <c r="Q216" s="219"/>
      <c r="R216" s="219"/>
      <c r="S216" s="219"/>
      <c r="T216" s="220"/>
      <c r="AT216" s="221" t="s">
        <v>247</v>
      </c>
      <c r="AU216" s="221" t="s">
        <v>88</v>
      </c>
      <c r="AV216" s="14" t="s">
        <v>88</v>
      </c>
      <c r="AW216" s="14" t="s">
        <v>37</v>
      </c>
      <c r="AX216" s="14" t="s">
        <v>76</v>
      </c>
      <c r="AY216" s="221" t="s">
        <v>237</v>
      </c>
    </row>
    <row r="217" spans="1:65" s="14" customFormat="1" ht="10.199999999999999">
      <c r="B217" s="211"/>
      <c r="C217" s="212"/>
      <c r="D217" s="202" t="s">
        <v>247</v>
      </c>
      <c r="E217" s="213" t="s">
        <v>19</v>
      </c>
      <c r="F217" s="214" t="s">
        <v>5038</v>
      </c>
      <c r="G217" s="212"/>
      <c r="H217" s="215">
        <v>4.665</v>
      </c>
      <c r="I217" s="216"/>
      <c r="J217" s="212"/>
      <c r="K217" s="212"/>
      <c r="L217" s="217"/>
      <c r="M217" s="218"/>
      <c r="N217" s="219"/>
      <c r="O217" s="219"/>
      <c r="P217" s="219"/>
      <c r="Q217" s="219"/>
      <c r="R217" s="219"/>
      <c r="S217" s="219"/>
      <c r="T217" s="220"/>
      <c r="AT217" s="221" t="s">
        <v>247</v>
      </c>
      <c r="AU217" s="221" t="s">
        <v>88</v>
      </c>
      <c r="AV217" s="14" t="s">
        <v>88</v>
      </c>
      <c r="AW217" s="14" t="s">
        <v>37</v>
      </c>
      <c r="AX217" s="14" t="s">
        <v>76</v>
      </c>
      <c r="AY217" s="221" t="s">
        <v>237</v>
      </c>
    </row>
    <row r="218" spans="1:65" s="16" customFormat="1" ht="10.199999999999999">
      <c r="B218" s="233"/>
      <c r="C218" s="234"/>
      <c r="D218" s="202" t="s">
        <v>247</v>
      </c>
      <c r="E218" s="235" t="s">
        <v>19</v>
      </c>
      <c r="F218" s="236" t="s">
        <v>260</v>
      </c>
      <c r="G218" s="234"/>
      <c r="H218" s="237">
        <v>7.7050000000000001</v>
      </c>
      <c r="I218" s="238"/>
      <c r="J218" s="234"/>
      <c r="K218" s="234"/>
      <c r="L218" s="239"/>
      <c r="M218" s="240"/>
      <c r="N218" s="241"/>
      <c r="O218" s="241"/>
      <c r="P218" s="241"/>
      <c r="Q218" s="241"/>
      <c r="R218" s="241"/>
      <c r="S218" s="241"/>
      <c r="T218" s="242"/>
      <c r="AT218" s="243" t="s">
        <v>247</v>
      </c>
      <c r="AU218" s="243" t="s">
        <v>88</v>
      </c>
      <c r="AV218" s="16" t="s">
        <v>243</v>
      </c>
      <c r="AW218" s="16" t="s">
        <v>37</v>
      </c>
      <c r="AX218" s="16" t="s">
        <v>83</v>
      </c>
      <c r="AY218" s="243" t="s">
        <v>237</v>
      </c>
    </row>
    <row r="219" spans="1:65" s="2" customFormat="1" ht="16.5" customHeight="1">
      <c r="A219" s="37"/>
      <c r="B219" s="38"/>
      <c r="C219" s="182" t="s">
        <v>400</v>
      </c>
      <c r="D219" s="182" t="s">
        <v>239</v>
      </c>
      <c r="E219" s="183" t="s">
        <v>3761</v>
      </c>
      <c r="F219" s="184" t="s">
        <v>3762</v>
      </c>
      <c r="G219" s="185" t="s">
        <v>141</v>
      </c>
      <c r="H219" s="186">
        <v>7.7050000000000001</v>
      </c>
      <c r="I219" s="187"/>
      <c r="J219" s="188">
        <f>ROUND(I219*H219,2)</f>
        <v>0</v>
      </c>
      <c r="K219" s="184" t="s">
        <v>242</v>
      </c>
      <c r="L219" s="42"/>
      <c r="M219" s="189" t="s">
        <v>19</v>
      </c>
      <c r="N219" s="190" t="s">
        <v>48</v>
      </c>
      <c r="O219" s="67"/>
      <c r="P219" s="191">
        <f>O219*H219</f>
        <v>0</v>
      </c>
      <c r="Q219" s="191">
        <v>0</v>
      </c>
      <c r="R219" s="191">
        <f>Q219*H219</f>
        <v>0</v>
      </c>
      <c r="S219" s="191">
        <v>0</v>
      </c>
      <c r="T219" s="192">
        <f>S219*H219</f>
        <v>0</v>
      </c>
      <c r="U219" s="37"/>
      <c r="V219" s="37"/>
      <c r="W219" s="37"/>
      <c r="X219" s="37"/>
      <c r="Y219" s="37"/>
      <c r="Z219" s="37"/>
      <c r="AA219" s="37"/>
      <c r="AB219" s="37"/>
      <c r="AC219" s="37"/>
      <c r="AD219" s="37"/>
      <c r="AE219" s="37"/>
      <c r="AR219" s="193" t="s">
        <v>243</v>
      </c>
      <c r="AT219" s="193" t="s">
        <v>239</v>
      </c>
      <c r="AU219" s="193" t="s">
        <v>88</v>
      </c>
      <c r="AY219" s="20" t="s">
        <v>237</v>
      </c>
      <c r="BE219" s="194">
        <f>IF(N219="základní",J219,0)</f>
        <v>0</v>
      </c>
      <c r="BF219" s="194">
        <f>IF(N219="snížená",J219,0)</f>
        <v>0</v>
      </c>
      <c r="BG219" s="194">
        <f>IF(N219="zákl. přenesená",J219,0)</f>
        <v>0</v>
      </c>
      <c r="BH219" s="194">
        <f>IF(N219="sníž. přenesená",J219,0)</f>
        <v>0</v>
      </c>
      <c r="BI219" s="194">
        <f>IF(N219="nulová",J219,0)</f>
        <v>0</v>
      </c>
      <c r="BJ219" s="20" t="s">
        <v>88</v>
      </c>
      <c r="BK219" s="194">
        <f>ROUND(I219*H219,2)</f>
        <v>0</v>
      </c>
      <c r="BL219" s="20" t="s">
        <v>243</v>
      </c>
      <c r="BM219" s="193" t="s">
        <v>5039</v>
      </c>
    </row>
    <row r="220" spans="1:65" s="2" customFormat="1" ht="10.199999999999999">
      <c r="A220" s="37"/>
      <c r="B220" s="38"/>
      <c r="C220" s="39"/>
      <c r="D220" s="195" t="s">
        <v>245</v>
      </c>
      <c r="E220" s="39"/>
      <c r="F220" s="196" t="s">
        <v>3764</v>
      </c>
      <c r="G220" s="39"/>
      <c r="H220" s="39"/>
      <c r="I220" s="197"/>
      <c r="J220" s="39"/>
      <c r="K220" s="39"/>
      <c r="L220" s="42"/>
      <c r="M220" s="198"/>
      <c r="N220" s="199"/>
      <c r="O220" s="67"/>
      <c r="P220" s="67"/>
      <c r="Q220" s="67"/>
      <c r="R220" s="67"/>
      <c r="S220" s="67"/>
      <c r="T220" s="68"/>
      <c r="U220" s="37"/>
      <c r="V220" s="37"/>
      <c r="W220" s="37"/>
      <c r="X220" s="37"/>
      <c r="Y220" s="37"/>
      <c r="Z220" s="37"/>
      <c r="AA220" s="37"/>
      <c r="AB220" s="37"/>
      <c r="AC220" s="37"/>
      <c r="AD220" s="37"/>
      <c r="AE220" s="37"/>
      <c r="AT220" s="20" t="s">
        <v>245</v>
      </c>
      <c r="AU220" s="20" t="s">
        <v>88</v>
      </c>
    </row>
    <row r="221" spans="1:65" s="2" customFormat="1" ht="44.25" customHeight="1">
      <c r="A221" s="37"/>
      <c r="B221" s="38"/>
      <c r="C221" s="182" t="s">
        <v>7</v>
      </c>
      <c r="D221" s="182" t="s">
        <v>239</v>
      </c>
      <c r="E221" s="183" t="s">
        <v>5040</v>
      </c>
      <c r="F221" s="184" t="s">
        <v>5041</v>
      </c>
      <c r="G221" s="185" t="s">
        <v>141</v>
      </c>
      <c r="H221" s="186">
        <v>32.158000000000001</v>
      </c>
      <c r="I221" s="187"/>
      <c r="J221" s="188">
        <f>ROUND(I221*H221,2)</f>
        <v>0</v>
      </c>
      <c r="K221" s="184" t="s">
        <v>242</v>
      </c>
      <c r="L221" s="42"/>
      <c r="M221" s="189" t="s">
        <v>19</v>
      </c>
      <c r="N221" s="190" t="s">
        <v>48</v>
      </c>
      <c r="O221" s="67"/>
      <c r="P221" s="191">
        <f>O221*H221</f>
        <v>0</v>
      </c>
      <c r="Q221" s="191">
        <v>0.73558000000000001</v>
      </c>
      <c r="R221" s="191">
        <f>Q221*H221</f>
        <v>23.654781640000003</v>
      </c>
      <c r="S221" s="191">
        <v>0</v>
      </c>
      <c r="T221" s="192">
        <f>S221*H221</f>
        <v>0</v>
      </c>
      <c r="U221" s="37"/>
      <c r="V221" s="37"/>
      <c r="W221" s="37"/>
      <c r="X221" s="37"/>
      <c r="Y221" s="37"/>
      <c r="Z221" s="37"/>
      <c r="AA221" s="37"/>
      <c r="AB221" s="37"/>
      <c r="AC221" s="37"/>
      <c r="AD221" s="37"/>
      <c r="AE221" s="37"/>
      <c r="AR221" s="193" t="s">
        <v>243</v>
      </c>
      <c r="AT221" s="193" t="s">
        <v>239</v>
      </c>
      <c r="AU221" s="193" t="s">
        <v>88</v>
      </c>
      <c r="AY221" s="20" t="s">
        <v>237</v>
      </c>
      <c r="BE221" s="194">
        <f>IF(N221="základní",J221,0)</f>
        <v>0</v>
      </c>
      <c r="BF221" s="194">
        <f>IF(N221="snížená",J221,0)</f>
        <v>0</v>
      </c>
      <c r="BG221" s="194">
        <f>IF(N221="zákl. přenesená",J221,0)</f>
        <v>0</v>
      </c>
      <c r="BH221" s="194">
        <f>IF(N221="sníž. přenesená",J221,0)</f>
        <v>0</v>
      </c>
      <c r="BI221" s="194">
        <f>IF(N221="nulová",J221,0)</f>
        <v>0</v>
      </c>
      <c r="BJ221" s="20" t="s">
        <v>88</v>
      </c>
      <c r="BK221" s="194">
        <f>ROUND(I221*H221,2)</f>
        <v>0</v>
      </c>
      <c r="BL221" s="20" t="s">
        <v>243</v>
      </c>
      <c r="BM221" s="193" t="s">
        <v>5042</v>
      </c>
    </row>
    <row r="222" spans="1:65" s="2" customFormat="1" ht="10.199999999999999">
      <c r="A222" s="37"/>
      <c r="B222" s="38"/>
      <c r="C222" s="39"/>
      <c r="D222" s="195" t="s">
        <v>245</v>
      </c>
      <c r="E222" s="39"/>
      <c r="F222" s="196" t="s">
        <v>5043</v>
      </c>
      <c r="G222" s="39"/>
      <c r="H222" s="39"/>
      <c r="I222" s="197"/>
      <c r="J222" s="39"/>
      <c r="K222" s="39"/>
      <c r="L222" s="42"/>
      <c r="M222" s="198"/>
      <c r="N222" s="199"/>
      <c r="O222" s="67"/>
      <c r="P222" s="67"/>
      <c r="Q222" s="67"/>
      <c r="R222" s="67"/>
      <c r="S222" s="67"/>
      <c r="T222" s="68"/>
      <c r="U222" s="37"/>
      <c r="V222" s="37"/>
      <c r="W222" s="37"/>
      <c r="X222" s="37"/>
      <c r="Y222" s="37"/>
      <c r="Z222" s="37"/>
      <c r="AA222" s="37"/>
      <c r="AB222" s="37"/>
      <c r="AC222" s="37"/>
      <c r="AD222" s="37"/>
      <c r="AE222" s="37"/>
      <c r="AT222" s="20" t="s">
        <v>245</v>
      </c>
      <c r="AU222" s="20" t="s">
        <v>88</v>
      </c>
    </row>
    <row r="223" spans="1:65" s="13" customFormat="1" ht="10.199999999999999">
      <c r="B223" s="200"/>
      <c r="C223" s="201"/>
      <c r="D223" s="202" t="s">
        <v>247</v>
      </c>
      <c r="E223" s="203" t="s">
        <v>19</v>
      </c>
      <c r="F223" s="204" t="s">
        <v>5044</v>
      </c>
      <c r="G223" s="201"/>
      <c r="H223" s="203" t="s">
        <v>19</v>
      </c>
      <c r="I223" s="205"/>
      <c r="J223" s="201"/>
      <c r="K223" s="201"/>
      <c r="L223" s="206"/>
      <c r="M223" s="207"/>
      <c r="N223" s="208"/>
      <c r="O223" s="208"/>
      <c r="P223" s="208"/>
      <c r="Q223" s="208"/>
      <c r="R223" s="208"/>
      <c r="S223" s="208"/>
      <c r="T223" s="209"/>
      <c r="AT223" s="210" t="s">
        <v>247</v>
      </c>
      <c r="AU223" s="210" t="s">
        <v>88</v>
      </c>
      <c r="AV223" s="13" t="s">
        <v>83</v>
      </c>
      <c r="AW223" s="13" t="s">
        <v>37</v>
      </c>
      <c r="AX223" s="13" t="s">
        <v>76</v>
      </c>
      <c r="AY223" s="210" t="s">
        <v>237</v>
      </c>
    </row>
    <row r="224" spans="1:65" s="13" customFormat="1" ht="10.199999999999999">
      <c r="B224" s="200"/>
      <c r="C224" s="201"/>
      <c r="D224" s="202" t="s">
        <v>247</v>
      </c>
      <c r="E224" s="203" t="s">
        <v>19</v>
      </c>
      <c r="F224" s="204" t="s">
        <v>5045</v>
      </c>
      <c r="G224" s="201"/>
      <c r="H224" s="203" t="s">
        <v>19</v>
      </c>
      <c r="I224" s="205"/>
      <c r="J224" s="201"/>
      <c r="K224" s="201"/>
      <c r="L224" s="206"/>
      <c r="M224" s="207"/>
      <c r="N224" s="208"/>
      <c r="O224" s="208"/>
      <c r="P224" s="208"/>
      <c r="Q224" s="208"/>
      <c r="R224" s="208"/>
      <c r="S224" s="208"/>
      <c r="T224" s="209"/>
      <c r="AT224" s="210" t="s">
        <v>247</v>
      </c>
      <c r="AU224" s="210" t="s">
        <v>88</v>
      </c>
      <c r="AV224" s="13" t="s">
        <v>83</v>
      </c>
      <c r="AW224" s="13" t="s">
        <v>37</v>
      </c>
      <c r="AX224" s="13" t="s">
        <v>76</v>
      </c>
      <c r="AY224" s="210" t="s">
        <v>237</v>
      </c>
    </row>
    <row r="225" spans="1:65" s="14" customFormat="1" ht="10.199999999999999">
      <c r="B225" s="211"/>
      <c r="C225" s="212"/>
      <c r="D225" s="202" t="s">
        <v>247</v>
      </c>
      <c r="E225" s="213" t="s">
        <v>19</v>
      </c>
      <c r="F225" s="214" t="s">
        <v>5046</v>
      </c>
      <c r="G225" s="212"/>
      <c r="H225" s="215">
        <v>8.218</v>
      </c>
      <c r="I225" s="216"/>
      <c r="J225" s="212"/>
      <c r="K225" s="212"/>
      <c r="L225" s="217"/>
      <c r="M225" s="218"/>
      <c r="N225" s="219"/>
      <c r="O225" s="219"/>
      <c r="P225" s="219"/>
      <c r="Q225" s="219"/>
      <c r="R225" s="219"/>
      <c r="S225" s="219"/>
      <c r="T225" s="220"/>
      <c r="AT225" s="221" t="s">
        <v>247</v>
      </c>
      <c r="AU225" s="221" t="s">
        <v>88</v>
      </c>
      <c r="AV225" s="14" t="s">
        <v>88</v>
      </c>
      <c r="AW225" s="14" t="s">
        <v>37</v>
      </c>
      <c r="AX225" s="14" t="s">
        <v>76</v>
      </c>
      <c r="AY225" s="221" t="s">
        <v>237</v>
      </c>
    </row>
    <row r="226" spans="1:65" s="14" customFormat="1" ht="10.199999999999999">
      <c r="B226" s="211"/>
      <c r="C226" s="212"/>
      <c r="D226" s="202" t="s">
        <v>247</v>
      </c>
      <c r="E226" s="213" t="s">
        <v>19</v>
      </c>
      <c r="F226" s="214" t="s">
        <v>5047</v>
      </c>
      <c r="G226" s="212"/>
      <c r="H226" s="215">
        <v>5.2249999999999996</v>
      </c>
      <c r="I226" s="216"/>
      <c r="J226" s="212"/>
      <c r="K226" s="212"/>
      <c r="L226" s="217"/>
      <c r="M226" s="218"/>
      <c r="N226" s="219"/>
      <c r="O226" s="219"/>
      <c r="P226" s="219"/>
      <c r="Q226" s="219"/>
      <c r="R226" s="219"/>
      <c r="S226" s="219"/>
      <c r="T226" s="220"/>
      <c r="AT226" s="221" t="s">
        <v>247</v>
      </c>
      <c r="AU226" s="221" t="s">
        <v>88</v>
      </c>
      <c r="AV226" s="14" t="s">
        <v>88</v>
      </c>
      <c r="AW226" s="14" t="s">
        <v>37</v>
      </c>
      <c r="AX226" s="14" t="s">
        <v>76</v>
      </c>
      <c r="AY226" s="221" t="s">
        <v>237</v>
      </c>
    </row>
    <row r="227" spans="1:65" s="14" customFormat="1" ht="10.199999999999999">
      <c r="B227" s="211"/>
      <c r="C227" s="212"/>
      <c r="D227" s="202" t="s">
        <v>247</v>
      </c>
      <c r="E227" s="213" t="s">
        <v>19</v>
      </c>
      <c r="F227" s="214" t="s">
        <v>5048</v>
      </c>
      <c r="G227" s="212"/>
      <c r="H227" s="215">
        <v>18.715</v>
      </c>
      <c r="I227" s="216"/>
      <c r="J227" s="212"/>
      <c r="K227" s="212"/>
      <c r="L227" s="217"/>
      <c r="M227" s="218"/>
      <c r="N227" s="219"/>
      <c r="O227" s="219"/>
      <c r="P227" s="219"/>
      <c r="Q227" s="219"/>
      <c r="R227" s="219"/>
      <c r="S227" s="219"/>
      <c r="T227" s="220"/>
      <c r="AT227" s="221" t="s">
        <v>247</v>
      </c>
      <c r="AU227" s="221" t="s">
        <v>88</v>
      </c>
      <c r="AV227" s="14" t="s">
        <v>88</v>
      </c>
      <c r="AW227" s="14" t="s">
        <v>37</v>
      </c>
      <c r="AX227" s="14" t="s">
        <v>76</v>
      </c>
      <c r="AY227" s="221" t="s">
        <v>237</v>
      </c>
    </row>
    <row r="228" spans="1:65" s="16" customFormat="1" ht="10.199999999999999">
      <c r="B228" s="233"/>
      <c r="C228" s="234"/>
      <c r="D228" s="202" t="s">
        <v>247</v>
      </c>
      <c r="E228" s="235" t="s">
        <v>19</v>
      </c>
      <c r="F228" s="236" t="s">
        <v>260</v>
      </c>
      <c r="G228" s="234"/>
      <c r="H228" s="237">
        <v>32.158000000000001</v>
      </c>
      <c r="I228" s="238"/>
      <c r="J228" s="234"/>
      <c r="K228" s="234"/>
      <c r="L228" s="239"/>
      <c r="M228" s="240"/>
      <c r="N228" s="241"/>
      <c r="O228" s="241"/>
      <c r="P228" s="241"/>
      <c r="Q228" s="241"/>
      <c r="R228" s="241"/>
      <c r="S228" s="241"/>
      <c r="T228" s="242"/>
      <c r="AT228" s="243" t="s">
        <v>247</v>
      </c>
      <c r="AU228" s="243" t="s">
        <v>88</v>
      </c>
      <c r="AV228" s="16" t="s">
        <v>243</v>
      </c>
      <c r="AW228" s="16" t="s">
        <v>37</v>
      </c>
      <c r="AX228" s="16" t="s">
        <v>83</v>
      </c>
      <c r="AY228" s="243" t="s">
        <v>237</v>
      </c>
    </row>
    <row r="229" spans="1:65" s="2" customFormat="1" ht="55.5" customHeight="1">
      <c r="A229" s="37"/>
      <c r="B229" s="38"/>
      <c r="C229" s="182" t="s">
        <v>427</v>
      </c>
      <c r="D229" s="182" t="s">
        <v>239</v>
      </c>
      <c r="E229" s="183" t="s">
        <v>3784</v>
      </c>
      <c r="F229" s="184" t="s">
        <v>3785</v>
      </c>
      <c r="G229" s="185" t="s">
        <v>304</v>
      </c>
      <c r="H229" s="186">
        <v>0.48199999999999998</v>
      </c>
      <c r="I229" s="187"/>
      <c r="J229" s="188">
        <f>ROUND(I229*H229,2)</f>
        <v>0</v>
      </c>
      <c r="K229" s="184" t="s">
        <v>242</v>
      </c>
      <c r="L229" s="42"/>
      <c r="M229" s="189" t="s">
        <v>19</v>
      </c>
      <c r="N229" s="190" t="s">
        <v>48</v>
      </c>
      <c r="O229" s="67"/>
      <c r="P229" s="191">
        <f>O229*H229</f>
        <v>0</v>
      </c>
      <c r="Q229" s="191">
        <v>1.0593999999999999</v>
      </c>
      <c r="R229" s="191">
        <f>Q229*H229</f>
        <v>0.51063079999999994</v>
      </c>
      <c r="S229" s="191">
        <v>0</v>
      </c>
      <c r="T229" s="192">
        <f>S229*H229</f>
        <v>0</v>
      </c>
      <c r="U229" s="37"/>
      <c r="V229" s="37"/>
      <c r="W229" s="37"/>
      <c r="X229" s="37"/>
      <c r="Y229" s="37"/>
      <c r="Z229" s="37"/>
      <c r="AA229" s="37"/>
      <c r="AB229" s="37"/>
      <c r="AC229" s="37"/>
      <c r="AD229" s="37"/>
      <c r="AE229" s="37"/>
      <c r="AR229" s="193" t="s">
        <v>243</v>
      </c>
      <c r="AT229" s="193" t="s">
        <v>239</v>
      </c>
      <c r="AU229" s="193" t="s">
        <v>88</v>
      </c>
      <c r="AY229" s="20" t="s">
        <v>237</v>
      </c>
      <c r="BE229" s="194">
        <f>IF(N229="základní",J229,0)</f>
        <v>0</v>
      </c>
      <c r="BF229" s="194">
        <f>IF(N229="snížená",J229,0)</f>
        <v>0</v>
      </c>
      <c r="BG229" s="194">
        <f>IF(N229="zákl. přenesená",J229,0)</f>
        <v>0</v>
      </c>
      <c r="BH229" s="194">
        <f>IF(N229="sníž. přenesená",J229,0)</f>
        <v>0</v>
      </c>
      <c r="BI229" s="194">
        <f>IF(N229="nulová",J229,0)</f>
        <v>0</v>
      </c>
      <c r="BJ229" s="20" t="s">
        <v>88</v>
      </c>
      <c r="BK229" s="194">
        <f>ROUND(I229*H229,2)</f>
        <v>0</v>
      </c>
      <c r="BL229" s="20" t="s">
        <v>243</v>
      </c>
      <c r="BM229" s="193" t="s">
        <v>5049</v>
      </c>
    </row>
    <row r="230" spans="1:65" s="2" customFormat="1" ht="10.199999999999999">
      <c r="A230" s="37"/>
      <c r="B230" s="38"/>
      <c r="C230" s="39"/>
      <c r="D230" s="195" t="s">
        <v>245</v>
      </c>
      <c r="E230" s="39"/>
      <c r="F230" s="196" t="s">
        <v>3787</v>
      </c>
      <c r="G230" s="39"/>
      <c r="H230" s="39"/>
      <c r="I230" s="197"/>
      <c r="J230" s="39"/>
      <c r="K230" s="39"/>
      <c r="L230" s="42"/>
      <c r="M230" s="198"/>
      <c r="N230" s="199"/>
      <c r="O230" s="67"/>
      <c r="P230" s="67"/>
      <c r="Q230" s="67"/>
      <c r="R230" s="67"/>
      <c r="S230" s="67"/>
      <c r="T230" s="68"/>
      <c r="U230" s="37"/>
      <c r="V230" s="37"/>
      <c r="W230" s="37"/>
      <c r="X230" s="37"/>
      <c r="Y230" s="37"/>
      <c r="Z230" s="37"/>
      <c r="AA230" s="37"/>
      <c r="AB230" s="37"/>
      <c r="AC230" s="37"/>
      <c r="AD230" s="37"/>
      <c r="AE230" s="37"/>
      <c r="AT230" s="20" t="s">
        <v>245</v>
      </c>
      <c r="AU230" s="20" t="s">
        <v>88</v>
      </c>
    </row>
    <row r="231" spans="1:65" s="13" customFormat="1" ht="10.199999999999999">
      <c r="B231" s="200"/>
      <c r="C231" s="201"/>
      <c r="D231" s="202" t="s">
        <v>247</v>
      </c>
      <c r="E231" s="203" t="s">
        <v>19</v>
      </c>
      <c r="F231" s="204" t="s">
        <v>5050</v>
      </c>
      <c r="G231" s="201"/>
      <c r="H231" s="203" t="s">
        <v>19</v>
      </c>
      <c r="I231" s="205"/>
      <c r="J231" s="201"/>
      <c r="K231" s="201"/>
      <c r="L231" s="206"/>
      <c r="M231" s="207"/>
      <c r="N231" s="208"/>
      <c r="O231" s="208"/>
      <c r="P231" s="208"/>
      <c r="Q231" s="208"/>
      <c r="R231" s="208"/>
      <c r="S231" s="208"/>
      <c r="T231" s="209"/>
      <c r="AT231" s="210" t="s">
        <v>247</v>
      </c>
      <c r="AU231" s="210" t="s">
        <v>88</v>
      </c>
      <c r="AV231" s="13" t="s">
        <v>83</v>
      </c>
      <c r="AW231" s="13" t="s">
        <v>37</v>
      </c>
      <c r="AX231" s="13" t="s">
        <v>76</v>
      </c>
      <c r="AY231" s="210" t="s">
        <v>237</v>
      </c>
    </row>
    <row r="232" spans="1:65" s="13" customFormat="1" ht="10.199999999999999">
      <c r="B232" s="200"/>
      <c r="C232" s="201"/>
      <c r="D232" s="202" t="s">
        <v>247</v>
      </c>
      <c r="E232" s="203" t="s">
        <v>19</v>
      </c>
      <c r="F232" s="204" t="s">
        <v>5045</v>
      </c>
      <c r="G232" s="201"/>
      <c r="H232" s="203" t="s">
        <v>19</v>
      </c>
      <c r="I232" s="205"/>
      <c r="J232" s="201"/>
      <c r="K232" s="201"/>
      <c r="L232" s="206"/>
      <c r="M232" s="207"/>
      <c r="N232" s="208"/>
      <c r="O232" s="208"/>
      <c r="P232" s="208"/>
      <c r="Q232" s="208"/>
      <c r="R232" s="208"/>
      <c r="S232" s="208"/>
      <c r="T232" s="209"/>
      <c r="AT232" s="210" t="s">
        <v>247</v>
      </c>
      <c r="AU232" s="210" t="s">
        <v>88</v>
      </c>
      <c r="AV232" s="13" t="s">
        <v>83</v>
      </c>
      <c r="AW232" s="13" t="s">
        <v>37</v>
      </c>
      <c r="AX232" s="13" t="s">
        <v>76</v>
      </c>
      <c r="AY232" s="210" t="s">
        <v>237</v>
      </c>
    </row>
    <row r="233" spans="1:65" s="14" customFormat="1" ht="10.199999999999999">
      <c r="B233" s="211"/>
      <c r="C233" s="212"/>
      <c r="D233" s="202" t="s">
        <v>247</v>
      </c>
      <c r="E233" s="213" t="s">
        <v>19</v>
      </c>
      <c r="F233" s="214" t="s">
        <v>5046</v>
      </c>
      <c r="G233" s="212"/>
      <c r="H233" s="215">
        <v>8.218</v>
      </c>
      <c r="I233" s="216"/>
      <c r="J233" s="212"/>
      <c r="K233" s="212"/>
      <c r="L233" s="217"/>
      <c r="M233" s="218"/>
      <c r="N233" s="219"/>
      <c r="O233" s="219"/>
      <c r="P233" s="219"/>
      <c r="Q233" s="219"/>
      <c r="R233" s="219"/>
      <c r="S233" s="219"/>
      <c r="T233" s="220"/>
      <c r="AT233" s="221" t="s">
        <v>247</v>
      </c>
      <c r="AU233" s="221" t="s">
        <v>88</v>
      </c>
      <c r="AV233" s="14" t="s">
        <v>88</v>
      </c>
      <c r="AW233" s="14" t="s">
        <v>37</v>
      </c>
      <c r="AX233" s="14" t="s">
        <v>76</v>
      </c>
      <c r="AY233" s="221" t="s">
        <v>237</v>
      </c>
    </row>
    <row r="234" spans="1:65" s="14" customFormat="1" ht="10.199999999999999">
      <c r="B234" s="211"/>
      <c r="C234" s="212"/>
      <c r="D234" s="202" t="s">
        <v>247</v>
      </c>
      <c r="E234" s="213" t="s">
        <v>19</v>
      </c>
      <c r="F234" s="214" t="s">
        <v>5047</v>
      </c>
      <c r="G234" s="212"/>
      <c r="H234" s="215">
        <v>5.2249999999999996</v>
      </c>
      <c r="I234" s="216"/>
      <c r="J234" s="212"/>
      <c r="K234" s="212"/>
      <c r="L234" s="217"/>
      <c r="M234" s="218"/>
      <c r="N234" s="219"/>
      <c r="O234" s="219"/>
      <c r="P234" s="219"/>
      <c r="Q234" s="219"/>
      <c r="R234" s="219"/>
      <c r="S234" s="219"/>
      <c r="T234" s="220"/>
      <c r="AT234" s="221" t="s">
        <v>247</v>
      </c>
      <c r="AU234" s="221" t="s">
        <v>88</v>
      </c>
      <c r="AV234" s="14" t="s">
        <v>88</v>
      </c>
      <c r="AW234" s="14" t="s">
        <v>37</v>
      </c>
      <c r="AX234" s="14" t="s">
        <v>76</v>
      </c>
      <c r="AY234" s="221" t="s">
        <v>237</v>
      </c>
    </row>
    <row r="235" spans="1:65" s="14" customFormat="1" ht="10.199999999999999">
      <c r="B235" s="211"/>
      <c r="C235" s="212"/>
      <c r="D235" s="202" t="s">
        <v>247</v>
      </c>
      <c r="E235" s="213" t="s">
        <v>19</v>
      </c>
      <c r="F235" s="214" t="s">
        <v>5048</v>
      </c>
      <c r="G235" s="212"/>
      <c r="H235" s="215">
        <v>18.715</v>
      </c>
      <c r="I235" s="216"/>
      <c r="J235" s="212"/>
      <c r="K235" s="212"/>
      <c r="L235" s="217"/>
      <c r="M235" s="218"/>
      <c r="N235" s="219"/>
      <c r="O235" s="219"/>
      <c r="P235" s="219"/>
      <c r="Q235" s="219"/>
      <c r="R235" s="219"/>
      <c r="S235" s="219"/>
      <c r="T235" s="220"/>
      <c r="AT235" s="221" t="s">
        <v>247</v>
      </c>
      <c r="AU235" s="221" t="s">
        <v>88</v>
      </c>
      <c r="AV235" s="14" t="s">
        <v>88</v>
      </c>
      <c r="AW235" s="14" t="s">
        <v>37</v>
      </c>
      <c r="AX235" s="14" t="s">
        <v>76</v>
      </c>
      <c r="AY235" s="221" t="s">
        <v>237</v>
      </c>
    </row>
    <row r="236" spans="1:65" s="15" customFormat="1" ht="10.199999999999999">
      <c r="B236" s="222"/>
      <c r="C236" s="223"/>
      <c r="D236" s="202" t="s">
        <v>247</v>
      </c>
      <c r="E236" s="224" t="s">
        <v>19</v>
      </c>
      <c r="F236" s="225" t="s">
        <v>251</v>
      </c>
      <c r="G236" s="223"/>
      <c r="H236" s="226">
        <v>32.158000000000001</v>
      </c>
      <c r="I236" s="227"/>
      <c r="J236" s="223"/>
      <c r="K236" s="223"/>
      <c r="L236" s="228"/>
      <c r="M236" s="229"/>
      <c r="N236" s="230"/>
      <c r="O236" s="230"/>
      <c r="P236" s="230"/>
      <c r="Q236" s="230"/>
      <c r="R236" s="230"/>
      <c r="S236" s="230"/>
      <c r="T236" s="231"/>
      <c r="AT236" s="232" t="s">
        <v>247</v>
      </c>
      <c r="AU236" s="232" t="s">
        <v>88</v>
      </c>
      <c r="AV236" s="15" t="s">
        <v>92</v>
      </c>
      <c r="AW236" s="15" t="s">
        <v>37</v>
      </c>
      <c r="AX236" s="15" t="s">
        <v>76</v>
      </c>
      <c r="AY236" s="232" t="s">
        <v>237</v>
      </c>
    </row>
    <row r="237" spans="1:65" s="14" customFormat="1" ht="10.199999999999999">
      <c r="B237" s="211"/>
      <c r="C237" s="212"/>
      <c r="D237" s="202" t="s">
        <v>247</v>
      </c>
      <c r="E237" s="213" t="s">
        <v>19</v>
      </c>
      <c r="F237" s="214" t="s">
        <v>5051</v>
      </c>
      <c r="G237" s="212"/>
      <c r="H237" s="215">
        <v>0.48199999999999998</v>
      </c>
      <c r="I237" s="216"/>
      <c r="J237" s="212"/>
      <c r="K237" s="212"/>
      <c r="L237" s="217"/>
      <c r="M237" s="218"/>
      <c r="N237" s="219"/>
      <c r="O237" s="219"/>
      <c r="P237" s="219"/>
      <c r="Q237" s="219"/>
      <c r="R237" s="219"/>
      <c r="S237" s="219"/>
      <c r="T237" s="220"/>
      <c r="AT237" s="221" t="s">
        <v>247</v>
      </c>
      <c r="AU237" s="221" t="s">
        <v>88</v>
      </c>
      <c r="AV237" s="14" t="s">
        <v>88</v>
      </c>
      <c r="AW237" s="14" t="s">
        <v>37</v>
      </c>
      <c r="AX237" s="14" t="s">
        <v>83</v>
      </c>
      <c r="AY237" s="221" t="s">
        <v>237</v>
      </c>
    </row>
    <row r="238" spans="1:65" s="12" customFormat="1" ht="22.8" customHeight="1">
      <c r="B238" s="166"/>
      <c r="C238" s="167"/>
      <c r="D238" s="168" t="s">
        <v>75</v>
      </c>
      <c r="E238" s="180" t="s">
        <v>92</v>
      </c>
      <c r="F238" s="180" t="s">
        <v>238</v>
      </c>
      <c r="G238" s="167"/>
      <c r="H238" s="167"/>
      <c r="I238" s="170"/>
      <c r="J238" s="181">
        <f>BK238</f>
        <v>0</v>
      </c>
      <c r="K238" s="167"/>
      <c r="L238" s="172"/>
      <c r="M238" s="173"/>
      <c r="N238" s="174"/>
      <c r="O238" s="174"/>
      <c r="P238" s="175">
        <f>SUM(P239:P387)</f>
        <v>0</v>
      </c>
      <c r="Q238" s="174"/>
      <c r="R238" s="175">
        <f>SUM(R239:R387)</f>
        <v>37.956569820000006</v>
      </c>
      <c r="S238" s="174"/>
      <c r="T238" s="176">
        <f>SUM(T239:T387)</f>
        <v>0</v>
      </c>
      <c r="AR238" s="177" t="s">
        <v>83</v>
      </c>
      <c r="AT238" s="178" t="s">
        <v>75</v>
      </c>
      <c r="AU238" s="178" t="s">
        <v>83</v>
      </c>
      <c r="AY238" s="177" t="s">
        <v>237</v>
      </c>
      <c r="BK238" s="179">
        <f>SUM(BK239:BK387)</f>
        <v>0</v>
      </c>
    </row>
    <row r="239" spans="1:65" s="2" customFormat="1" ht="37.799999999999997" customHeight="1">
      <c r="A239" s="37"/>
      <c r="B239" s="38"/>
      <c r="C239" s="182" t="s">
        <v>436</v>
      </c>
      <c r="D239" s="182" t="s">
        <v>239</v>
      </c>
      <c r="E239" s="183" t="s">
        <v>5052</v>
      </c>
      <c r="F239" s="184" t="s">
        <v>5053</v>
      </c>
      <c r="G239" s="185" t="s">
        <v>141</v>
      </c>
      <c r="H239" s="186">
        <v>3.113</v>
      </c>
      <c r="I239" s="187"/>
      <c r="J239" s="188">
        <f>ROUND(I239*H239,2)</f>
        <v>0</v>
      </c>
      <c r="K239" s="184" t="s">
        <v>242</v>
      </c>
      <c r="L239" s="42"/>
      <c r="M239" s="189" t="s">
        <v>19</v>
      </c>
      <c r="N239" s="190" t="s">
        <v>48</v>
      </c>
      <c r="O239" s="67"/>
      <c r="P239" s="191">
        <f>O239*H239</f>
        <v>0</v>
      </c>
      <c r="Q239" s="191">
        <v>0.24729999999999999</v>
      </c>
      <c r="R239" s="191">
        <f>Q239*H239</f>
        <v>0.76984489999999994</v>
      </c>
      <c r="S239" s="191">
        <v>0</v>
      </c>
      <c r="T239" s="192">
        <f>S239*H239</f>
        <v>0</v>
      </c>
      <c r="U239" s="37"/>
      <c r="V239" s="37"/>
      <c r="W239" s="37"/>
      <c r="X239" s="37"/>
      <c r="Y239" s="37"/>
      <c r="Z239" s="37"/>
      <c r="AA239" s="37"/>
      <c r="AB239" s="37"/>
      <c r="AC239" s="37"/>
      <c r="AD239" s="37"/>
      <c r="AE239" s="37"/>
      <c r="AR239" s="193" t="s">
        <v>243</v>
      </c>
      <c r="AT239" s="193" t="s">
        <v>239</v>
      </c>
      <c r="AU239" s="193" t="s">
        <v>88</v>
      </c>
      <c r="AY239" s="20" t="s">
        <v>237</v>
      </c>
      <c r="BE239" s="194">
        <f>IF(N239="základní",J239,0)</f>
        <v>0</v>
      </c>
      <c r="BF239" s="194">
        <f>IF(N239="snížená",J239,0)</f>
        <v>0</v>
      </c>
      <c r="BG239" s="194">
        <f>IF(N239="zákl. přenesená",J239,0)</f>
        <v>0</v>
      </c>
      <c r="BH239" s="194">
        <f>IF(N239="sníž. přenesená",J239,0)</f>
        <v>0</v>
      </c>
      <c r="BI239" s="194">
        <f>IF(N239="nulová",J239,0)</f>
        <v>0</v>
      </c>
      <c r="BJ239" s="20" t="s">
        <v>88</v>
      </c>
      <c r="BK239" s="194">
        <f>ROUND(I239*H239,2)</f>
        <v>0</v>
      </c>
      <c r="BL239" s="20" t="s">
        <v>243</v>
      </c>
      <c r="BM239" s="193" t="s">
        <v>5054</v>
      </c>
    </row>
    <row r="240" spans="1:65" s="2" customFormat="1" ht="10.199999999999999">
      <c r="A240" s="37"/>
      <c r="B240" s="38"/>
      <c r="C240" s="39"/>
      <c r="D240" s="195" t="s">
        <v>245</v>
      </c>
      <c r="E240" s="39"/>
      <c r="F240" s="196" t="s">
        <v>5055</v>
      </c>
      <c r="G240" s="39"/>
      <c r="H240" s="39"/>
      <c r="I240" s="197"/>
      <c r="J240" s="39"/>
      <c r="K240" s="39"/>
      <c r="L240" s="42"/>
      <c r="M240" s="198"/>
      <c r="N240" s="199"/>
      <c r="O240" s="67"/>
      <c r="P240" s="67"/>
      <c r="Q240" s="67"/>
      <c r="R240" s="67"/>
      <c r="S240" s="67"/>
      <c r="T240" s="68"/>
      <c r="U240" s="37"/>
      <c r="V240" s="37"/>
      <c r="W240" s="37"/>
      <c r="X240" s="37"/>
      <c r="Y240" s="37"/>
      <c r="Z240" s="37"/>
      <c r="AA240" s="37"/>
      <c r="AB240" s="37"/>
      <c r="AC240" s="37"/>
      <c r="AD240" s="37"/>
      <c r="AE240" s="37"/>
      <c r="AT240" s="20" t="s">
        <v>245</v>
      </c>
      <c r="AU240" s="20" t="s">
        <v>88</v>
      </c>
    </row>
    <row r="241" spans="1:65" s="13" customFormat="1" ht="10.199999999999999">
      <c r="B241" s="200"/>
      <c r="C241" s="201"/>
      <c r="D241" s="202" t="s">
        <v>247</v>
      </c>
      <c r="E241" s="203" t="s">
        <v>19</v>
      </c>
      <c r="F241" s="204" t="s">
        <v>3854</v>
      </c>
      <c r="G241" s="201"/>
      <c r="H241" s="203" t="s">
        <v>19</v>
      </c>
      <c r="I241" s="205"/>
      <c r="J241" s="201"/>
      <c r="K241" s="201"/>
      <c r="L241" s="206"/>
      <c r="M241" s="207"/>
      <c r="N241" s="208"/>
      <c r="O241" s="208"/>
      <c r="P241" s="208"/>
      <c r="Q241" s="208"/>
      <c r="R241" s="208"/>
      <c r="S241" s="208"/>
      <c r="T241" s="209"/>
      <c r="AT241" s="210" t="s">
        <v>247</v>
      </c>
      <c r="AU241" s="210" t="s">
        <v>88</v>
      </c>
      <c r="AV241" s="13" t="s">
        <v>83</v>
      </c>
      <c r="AW241" s="13" t="s">
        <v>37</v>
      </c>
      <c r="AX241" s="13" t="s">
        <v>76</v>
      </c>
      <c r="AY241" s="210" t="s">
        <v>237</v>
      </c>
    </row>
    <row r="242" spans="1:65" s="14" customFormat="1" ht="10.199999999999999">
      <c r="B242" s="211"/>
      <c r="C242" s="212"/>
      <c r="D242" s="202" t="s">
        <v>247</v>
      </c>
      <c r="E242" s="213" t="s">
        <v>19</v>
      </c>
      <c r="F242" s="214" t="s">
        <v>5056</v>
      </c>
      <c r="G242" s="212"/>
      <c r="H242" s="215">
        <v>0.125</v>
      </c>
      <c r="I242" s="216"/>
      <c r="J242" s="212"/>
      <c r="K242" s="212"/>
      <c r="L242" s="217"/>
      <c r="M242" s="218"/>
      <c r="N242" s="219"/>
      <c r="O242" s="219"/>
      <c r="P242" s="219"/>
      <c r="Q242" s="219"/>
      <c r="R242" s="219"/>
      <c r="S242" s="219"/>
      <c r="T242" s="220"/>
      <c r="AT242" s="221" t="s">
        <v>247</v>
      </c>
      <c r="AU242" s="221" t="s">
        <v>88</v>
      </c>
      <c r="AV242" s="14" t="s">
        <v>88</v>
      </c>
      <c r="AW242" s="14" t="s">
        <v>37</v>
      </c>
      <c r="AX242" s="14" t="s">
        <v>76</v>
      </c>
      <c r="AY242" s="221" t="s">
        <v>237</v>
      </c>
    </row>
    <row r="243" spans="1:65" s="14" customFormat="1" ht="10.199999999999999">
      <c r="B243" s="211"/>
      <c r="C243" s="212"/>
      <c r="D243" s="202" t="s">
        <v>247</v>
      </c>
      <c r="E243" s="213" t="s">
        <v>19</v>
      </c>
      <c r="F243" s="214" t="s">
        <v>5057</v>
      </c>
      <c r="G243" s="212"/>
      <c r="H243" s="215">
        <v>0.125</v>
      </c>
      <c r="I243" s="216"/>
      <c r="J243" s="212"/>
      <c r="K243" s="212"/>
      <c r="L243" s="217"/>
      <c r="M243" s="218"/>
      <c r="N243" s="219"/>
      <c r="O243" s="219"/>
      <c r="P243" s="219"/>
      <c r="Q243" s="219"/>
      <c r="R243" s="219"/>
      <c r="S243" s="219"/>
      <c r="T243" s="220"/>
      <c r="AT243" s="221" t="s">
        <v>247</v>
      </c>
      <c r="AU243" s="221" t="s">
        <v>88</v>
      </c>
      <c r="AV243" s="14" t="s">
        <v>88</v>
      </c>
      <c r="AW243" s="14" t="s">
        <v>37</v>
      </c>
      <c r="AX243" s="14" t="s">
        <v>76</v>
      </c>
      <c r="AY243" s="221" t="s">
        <v>237</v>
      </c>
    </row>
    <row r="244" spans="1:65" s="14" customFormat="1" ht="10.199999999999999">
      <c r="B244" s="211"/>
      <c r="C244" s="212"/>
      <c r="D244" s="202" t="s">
        <v>247</v>
      </c>
      <c r="E244" s="213" t="s">
        <v>19</v>
      </c>
      <c r="F244" s="214" t="s">
        <v>5058</v>
      </c>
      <c r="G244" s="212"/>
      <c r="H244" s="215">
        <v>0.2</v>
      </c>
      <c r="I244" s="216"/>
      <c r="J244" s="212"/>
      <c r="K244" s="212"/>
      <c r="L244" s="217"/>
      <c r="M244" s="218"/>
      <c r="N244" s="219"/>
      <c r="O244" s="219"/>
      <c r="P244" s="219"/>
      <c r="Q244" s="219"/>
      <c r="R244" s="219"/>
      <c r="S244" s="219"/>
      <c r="T244" s="220"/>
      <c r="AT244" s="221" t="s">
        <v>247</v>
      </c>
      <c r="AU244" s="221" t="s">
        <v>88</v>
      </c>
      <c r="AV244" s="14" t="s">
        <v>88</v>
      </c>
      <c r="AW244" s="14" t="s">
        <v>37</v>
      </c>
      <c r="AX244" s="14" t="s">
        <v>76</v>
      </c>
      <c r="AY244" s="221" t="s">
        <v>237</v>
      </c>
    </row>
    <row r="245" spans="1:65" s="14" customFormat="1" ht="10.199999999999999">
      <c r="B245" s="211"/>
      <c r="C245" s="212"/>
      <c r="D245" s="202" t="s">
        <v>247</v>
      </c>
      <c r="E245" s="213" t="s">
        <v>19</v>
      </c>
      <c r="F245" s="214" t="s">
        <v>5059</v>
      </c>
      <c r="G245" s="212"/>
      <c r="H245" s="215">
        <v>2.6629999999999998</v>
      </c>
      <c r="I245" s="216"/>
      <c r="J245" s="212"/>
      <c r="K245" s="212"/>
      <c r="L245" s="217"/>
      <c r="M245" s="218"/>
      <c r="N245" s="219"/>
      <c r="O245" s="219"/>
      <c r="P245" s="219"/>
      <c r="Q245" s="219"/>
      <c r="R245" s="219"/>
      <c r="S245" s="219"/>
      <c r="T245" s="220"/>
      <c r="AT245" s="221" t="s">
        <v>247</v>
      </c>
      <c r="AU245" s="221" t="s">
        <v>88</v>
      </c>
      <c r="AV245" s="14" t="s">
        <v>88</v>
      </c>
      <c r="AW245" s="14" t="s">
        <v>37</v>
      </c>
      <c r="AX245" s="14" t="s">
        <v>76</v>
      </c>
      <c r="AY245" s="221" t="s">
        <v>237</v>
      </c>
    </row>
    <row r="246" spans="1:65" s="16" customFormat="1" ht="10.199999999999999">
      <c r="B246" s="233"/>
      <c r="C246" s="234"/>
      <c r="D246" s="202" t="s">
        <v>247</v>
      </c>
      <c r="E246" s="235" t="s">
        <v>19</v>
      </c>
      <c r="F246" s="236" t="s">
        <v>260</v>
      </c>
      <c r="G246" s="234"/>
      <c r="H246" s="237">
        <v>3.113</v>
      </c>
      <c r="I246" s="238"/>
      <c r="J246" s="234"/>
      <c r="K246" s="234"/>
      <c r="L246" s="239"/>
      <c r="M246" s="240"/>
      <c r="N246" s="241"/>
      <c r="O246" s="241"/>
      <c r="P246" s="241"/>
      <c r="Q246" s="241"/>
      <c r="R246" s="241"/>
      <c r="S246" s="241"/>
      <c r="T246" s="242"/>
      <c r="AT246" s="243" t="s">
        <v>247</v>
      </c>
      <c r="AU246" s="243" t="s">
        <v>88</v>
      </c>
      <c r="AV246" s="16" t="s">
        <v>243</v>
      </c>
      <c r="AW246" s="16" t="s">
        <v>37</v>
      </c>
      <c r="AX246" s="16" t="s">
        <v>83</v>
      </c>
      <c r="AY246" s="243" t="s">
        <v>237</v>
      </c>
    </row>
    <row r="247" spans="1:65" s="2" customFormat="1" ht="44.25" customHeight="1">
      <c r="A247" s="37"/>
      <c r="B247" s="38"/>
      <c r="C247" s="182" t="s">
        <v>440</v>
      </c>
      <c r="D247" s="182" t="s">
        <v>239</v>
      </c>
      <c r="E247" s="183" t="s">
        <v>240</v>
      </c>
      <c r="F247" s="184" t="s">
        <v>241</v>
      </c>
      <c r="G247" s="185" t="s">
        <v>141</v>
      </c>
      <c r="H247" s="186">
        <v>8.6999999999999993</v>
      </c>
      <c r="I247" s="187"/>
      <c r="J247" s="188">
        <f>ROUND(I247*H247,2)</f>
        <v>0</v>
      </c>
      <c r="K247" s="184" t="s">
        <v>242</v>
      </c>
      <c r="L247" s="42"/>
      <c r="M247" s="189" t="s">
        <v>19</v>
      </c>
      <c r="N247" s="190" t="s">
        <v>48</v>
      </c>
      <c r="O247" s="67"/>
      <c r="P247" s="191">
        <f>O247*H247</f>
        <v>0</v>
      </c>
      <c r="Q247" s="191">
        <v>0.24288000000000001</v>
      </c>
      <c r="R247" s="191">
        <f>Q247*H247</f>
        <v>2.1130559999999998</v>
      </c>
      <c r="S247" s="191">
        <v>0</v>
      </c>
      <c r="T247" s="192">
        <f>S247*H247</f>
        <v>0</v>
      </c>
      <c r="U247" s="37"/>
      <c r="V247" s="37"/>
      <c r="W247" s="37"/>
      <c r="X247" s="37"/>
      <c r="Y247" s="37"/>
      <c r="Z247" s="37"/>
      <c r="AA247" s="37"/>
      <c r="AB247" s="37"/>
      <c r="AC247" s="37"/>
      <c r="AD247" s="37"/>
      <c r="AE247" s="37"/>
      <c r="AR247" s="193" t="s">
        <v>243</v>
      </c>
      <c r="AT247" s="193" t="s">
        <v>239</v>
      </c>
      <c r="AU247" s="193" t="s">
        <v>88</v>
      </c>
      <c r="AY247" s="20" t="s">
        <v>237</v>
      </c>
      <c r="BE247" s="194">
        <f>IF(N247="základní",J247,0)</f>
        <v>0</v>
      </c>
      <c r="BF247" s="194">
        <f>IF(N247="snížená",J247,0)</f>
        <v>0</v>
      </c>
      <c r="BG247" s="194">
        <f>IF(N247="zákl. přenesená",J247,0)</f>
        <v>0</v>
      </c>
      <c r="BH247" s="194">
        <f>IF(N247="sníž. přenesená",J247,0)</f>
        <v>0</v>
      </c>
      <c r="BI247" s="194">
        <f>IF(N247="nulová",J247,0)</f>
        <v>0</v>
      </c>
      <c r="BJ247" s="20" t="s">
        <v>88</v>
      </c>
      <c r="BK247" s="194">
        <f>ROUND(I247*H247,2)</f>
        <v>0</v>
      </c>
      <c r="BL247" s="20" t="s">
        <v>243</v>
      </c>
      <c r="BM247" s="193" t="s">
        <v>5060</v>
      </c>
    </row>
    <row r="248" spans="1:65" s="2" customFormat="1" ht="10.199999999999999">
      <c r="A248" s="37"/>
      <c r="B248" s="38"/>
      <c r="C248" s="39"/>
      <c r="D248" s="195" t="s">
        <v>245</v>
      </c>
      <c r="E248" s="39"/>
      <c r="F248" s="196" t="s">
        <v>246</v>
      </c>
      <c r="G248" s="39"/>
      <c r="H248" s="39"/>
      <c r="I248" s="197"/>
      <c r="J248" s="39"/>
      <c r="K248" s="39"/>
      <c r="L248" s="42"/>
      <c r="M248" s="198"/>
      <c r="N248" s="199"/>
      <c r="O248" s="67"/>
      <c r="P248" s="67"/>
      <c r="Q248" s="67"/>
      <c r="R248" s="67"/>
      <c r="S248" s="67"/>
      <c r="T248" s="68"/>
      <c r="U248" s="37"/>
      <c r="V248" s="37"/>
      <c r="W248" s="37"/>
      <c r="X248" s="37"/>
      <c r="Y248" s="37"/>
      <c r="Z248" s="37"/>
      <c r="AA248" s="37"/>
      <c r="AB248" s="37"/>
      <c r="AC248" s="37"/>
      <c r="AD248" s="37"/>
      <c r="AE248" s="37"/>
      <c r="AT248" s="20" t="s">
        <v>245</v>
      </c>
      <c r="AU248" s="20" t="s">
        <v>88</v>
      </c>
    </row>
    <row r="249" spans="1:65" s="13" customFormat="1" ht="10.199999999999999">
      <c r="B249" s="200"/>
      <c r="C249" s="201"/>
      <c r="D249" s="202" t="s">
        <v>247</v>
      </c>
      <c r="E249" s="203" t="s">
        <v>19</v>
      </c>
      <c r="F249" s="204" t="s">
        <v>3854</v>
      </c>
      <c r="G249" s="201"/>
      <c r="H249" s="203" t="s">
        <v>19</v>
      </c>
      <c r="I249" s="205"/>
      <c r="J249" s="201"/>
      <c r="K249" s="201"/>
      <c r="L249" s="206"/>
      <c r="M249" s="207"/>
      <c r="N249" s="208"/>
      <c r="O249" s="208"/>
      <c r="P249" s="208"/>
      <c r="Q249" s="208"/>
      <c r="R249" s="208"/>
      <c r="S249" s="208"/>
      <c r="T249" s="209"/>
      <c r="AT249" s="210" t="s">
        <v>247</v>
      </c>
      <c r="AU249" s="210" t="s">
        <v>88</v>
      </c>
      <c r="AV249" s="13" t="s">
        <v>83</v>
      </c>
      <c r="AW249" s="13" t="s">
        <v>37</v>
      </c>
      <c r="AX249" s="13" t="s">
        <v>76</v>
      </c>
      <c r="AY249" s="210" t="s">
        <v>237</v>
      </c>
    </row>
    <row r="250" spans="1:65" s="14" customFormat="1" ht="10.199999999999999">
      <c r="B250" s="211"/>
      <c r="C250" s="212"/>
      <c r="D250" s="202" t="s">
        <v>247</v>
      </c>
      <c r="E250" s="213" t="s">
        <v>19</v>
      </c>
      <c r="F250" s="214" t="s">
        <v>5061</v>
      </c>
      <c r="G250" s="212"/>
      <c r="H250" s="215">
        <v>3.8410000000000002</v>
      </c>
      <c r="I250" s="216"/>
      <c r="J250" s="212"/>
      <c r="K250" s="212"/>
      <c r="L250" s="217"/>
      <c r="M250" s="218"/>
      <c r="N250" s="219"/>
      <c r="O250" s="219"/>
      <c r="P250" s="219"/>
      <c r="Q250" s="219"/>
      <c r="R250" s="219"/>
      <c r="S250" s="219"/>
      <c r="T250" s="220"/>
      <c r="AT250" s="221" t="s">
        <v>247</v>
      </c>
      <c r="AU250" s="221" t="s">
        <v>88</v>
      </c>
      <c r="AV250" s="14" t="s">
        <v>88</v>
      </c>
      <c r="AW250" s="14" t="s">
        <v>37</v>
      </c>
      <c r="AX250" s="14" t="s">
        <v>76</v>
      </c>
      <c r="AY250" s="221" t="s">
        <v>237</v>
      </c>
    </row>
    <row r="251" spans="1:65" s="14" customFormat="1" ht="10.199999999999999">
      <c r="B251" s="211"/>
      <c r="C251" s="212"/>
      <c r="D251" s="202" t="s">
        <v>247</v>
      </c>
      <c r="E251" s="213" t="s">
        <v>19</v>
      </c>
      <c r="F251" s="214" t="s">
        <v>5062</v>
      </c>
      <c r="G251" s="212"/>
      <c r="H251" s="215">
        <v>2.48</v>
      </c>
      <c r="I251" s="216"/>
      <c r="J251" s="212"/>
      <c r="K251" s="212"/>
      <c r="L251" s="217"/>
      <c r="M251" s="218"/>
      <c r="N251" s="219"/>
      <c r="O251" s="219"/>
      <c r="P251" s="219"/>
      <c r="Q251" s="219"/>
      <c r="R251" s="219"/>
      <c r="S251" s="219"/>
      <c r="T251" s="220"/>
      <c r="AT251" s="221" t="s">
        <v>247</v>
      </c>
      <c r="AU251" s="221" t="s">
        <v>88</v>
      </c>
      <c r="AV251" s="14" t="s">
        <v>88</v>
      </c>
      <c r="AW251" s="14" t="s">
        <v>37</v>
      </c>
      <c r="AX251" s="14" t="s">
        <v>76</v>
      </c>
      <c r="AY251" s="221" t="s">
        <v>237</v>
      </c>
    </row>
    <row r="252" spans="1:65" s="14" customFormat="1" ht="10.199999999999999">
      <c r="B252" s="211"/>
      <c r="C252" s="212"/>
      <c r="D252" s="202" t="s">
        <v>247</v>
      </c>
      <c r="E252" s="213" t="s">
        <v>19</v>
      </c>
      <c r="F252" s="214" t="s">
        <v>5063</v>
      </c>
      <c r="G252" s="212"/>
      <c r="H252" s="215">
        <v>2.379</v>
      </c>
      <c r="I252" s="216"/>
      <c r="J252" s="212"/>
      <c r="K252" s="212"/>
      <c r="L252" s="217"/>
      <c r="M252" s="218"/>
      <c r="N252" s="219"/>
      <c r="O252" s="219"/>
      <c r="P252" s="219"/>
      <c r="Q252" s="219"/>
      <c r="R252" s="219"/>
      <c r="S252" s="219"/>
      <c r="T252" s="220"/>
      <c r="AT252" s="221" t="s">
        <v>247</v>
      </c>
      <c r="AU252" s="221" t="s">
        <v>88</v>
      </c>
      <c r="AV252" s="14" t="s">
        <v>88</v>
      </c>
      <c r="AW252" s="14" t="s">
        <v>37</v>
      </c>
      <c r="AX252" s="14" t="s">
        <v>76</v>
      </c>
      <c r="AY252" s="221" t="s">
        <v>237</v>
      </c>
    </row>
    <row r="253" spans="1:65" s="16" customFormat="1" ht="10.199999999999999">
      <c r="B253" s="233"/>
      <c r="C253" s="234"/>
      <c r="D253" s="202" t="s">
        <v>247</v>
      </c>
      <c r="E253" s="235" t="s">
        <v>19</v>
      </c>
      <c r="F253" s="236" t="s">
        <v>260</v>
      </c>
      <c r="G253" s="234"/>
      <c r="H253" s="237">
        <v>8.6999999999999993</v>
      </c>
      <c r="I253" s="238"/>
      <c r="J253" s="234"/>
      <c r="K253" s="234"/>
      <c r="L253" s="239"/>
      <c r="M253" s="240"/>
      <c r="N253" s="241"/>
      <c r="O253" s="241"/>
      <c r="P253" s="241"/>
      <c r="Q253" s="241"/>
      <c r="R253" s="241"/>
      <c r="S253" s="241"/>
      <c r="T253" s="242"/>
      <c r="AT253" s="243" t="s">
        <v>247</v>
      </c>
      <c r="AU253" s="243" t="s">
        <v>88</v>
      </c>
      <c r="AV253" s="16" t="s">
        <v>243</v>
      </c>
      <c r="AW253" s="16" t="s">
        <v>37</v>
      </c>
      <c r="AX253" s="16" t="s">
        <v>83</v>
      </c>
      <c r="AY253" s="243" t="s">
        <v>237</v>
      </c>
    </row>
    <row r="254" spans="1:65" s="2" customFormat="1" ht="44.25" customHeight="1">
      <c r="A254" s="37"/>
      <c r="B254" s="38"/>
      <c r="C254" s="182" t="s">
        <v>446</v>
      </c>
      <c r="D254" s="182" t="s">
        <v>239</v>
      </c>
      <c r="E254" s="183" t="s">
        <v>261</v>
      </c>
      <c r="F254" s="184" t="s">
        <v>262</v>
      </c>
      <c r="G254" s="185" t="s">
        <v>141</v>
      </c>
      <c r="H254" s="186">
        <v>19.178000000000001</v>
      </c>
      <c r="I254" s="187"/>
      <c r="J254" s="188">
        <f>ROUND(I254*H254,2)</f>
        <v>0</v>
      </c>
      <c r="K254" s="184" t="s">
        <v>242</v>
      </c>
      <c r="L254" s="42"/>
      <c r="M254" s="189" t="s">
        <v>19</v>
      </c>
      <c r="N254" s="190" t="s">
        <v>48</v>
      </c>
      <c r="O254" s="67"/>
      <c r="P254" s="191">
        <f>O254*H254</f>
        <v>0</v>
      </c>
      <c r="Q254" s="191">
        <v>0.27104</v>
      </c>
      <c r="R254" s="191">
        <f>Q254*H254</f>
        <v>5.1980051200000004</v>
      </c>
      <c r="S254" s="191">
        <v>0</v>
      </c>
      <c r="T254" s="192">
        <f>S254*H254</f>
        <v>0</v>
      </c>
      <c r="U254" s="37"/>
      <c r="V254" s="37"/>
      <c r="W254" s="37"/>
      <c r="X254" s="37"/>
      <c r="Y254" s="37"/>
      <c r="Z254" s="37"/>
      <c r="AA254" s="37"/>
      <c r="AB254" s="37"/>
      <c r="AC254" s="37"/>
      <c r="AD254" s="37"/>
      <c r="AE254" s="37"/>
      <c r="AR254" s="193" t="s">
        <v>243</v>
      </c>
      <c r="AT254" s="193" t="s">
        <v>239</v>
      </c>
      <c r="AU254" s="193" t="s">
        <v>88</v>
      </c>
      <c r="AY254" s="20" t="s">
        <v>237</v>
      </c>
      <c r="BE254" s="194">
        <f>IF(N254="základní",J254,0)</f>
        <v>0</v>
      </c>
      <c r="BF254" s="194">
        <f>IF(N254="snížená",J254,0)</f>
        <v>0</v>
      </c>
      <c r="BG254" s="194">
        <f>IF(N254="zákl. přenesená",J254,0)</f>
        <v>0</v>
      </c>
      <c r="BH254" s="194">
        <f>IF(N254="sníž. přenesená",J254,0)</f>
        <v>0</v>
      </c>
      <c r="BI254" s="194">
        <f>IF(N254="nulová",J254,0)</f>
        <v>0</v>
      </c>
      <c r="BJ254" s="20" t="s">
        <v>88</v>
      </c>
      <c r="BK254" s="194">
        <f>ROUND(I254*H254,2)</f>
        <v>0</v>
      </c>
      <c r="BL254" s="20" t="s">
        <v>243</v>
      </c>
      <c r="BM254" s="193" t="s">
        <v>5064</v>
      </c>
    </row>
    <row r="255" spans="1:65" s="2" customFormat="1" ht="10.199999999999999">
      <c r="A255" s="37"/>
      <c r="B255" s="38"/>
      <c r="C255" s="39"/>
      <c r="D255" s="195" t="s">
        <v>245</v>
      </c>
      <c r="E255" s="39"/>
      <c r="F255" s="196" t="s">
        <v>264</v>
      </c>
      <c r="G255" s="39"/>
      <c r="H255" s="39"/>
      <c r="I255" s="197"/>
      <c r="J255" s="39"/>
      <c r="K255" s="39"/>
      <c r="L255" s="42"/>
      <c r="M255" s="198"/>
      <c r="N255" s="199"/>
      <c r="O255" s="67"/>
      <c r="P255" s="67"/>
      <c r="Q255" s="67"/>
      <c r="R255" s="67"/>
      <c r="S255" s="67"/>
      <c r="T255" s="68"/>
      <c r="U255" s="37"/>
      <c r="V255" s="37"/>
      <c r="W255" s="37"/>
      <c r="X255" s="37"/>
      <c r="Y255" s="37"/>
      <c r="Z255" s="37"/>
      <c r="AA255" s="37"/>
      <c r="AB255" s="37"/>
      <c r="AC255" s="37"/>
      <c r="AD255" s="37"/>
      <c r="AE255" s="37"/>
      <c r="AT255" s="20" t="s">
        <v>245</v>
      </c>
      <c r="AU255" s="20" t="s">
        <v>88</v>
      </c>
    </row>
    <row r="256" spans="1:65" s="13" customFormat="1" ht="10.199999999999999">
      <c r="B256" s="200"/>
      <c r="C256" s="201"/>
      <c r="D256" s="202" t="s">
        <v>247</v>
      </c>
      <c r="E256" s="203" t="s">
        <v>19</v>
      </c>
      <c r="F256" s="204" t="s">
        <v>248</v>
      </c>
      <c r="G256" s="201"/>
      <c r="H256" s="203" t="s">
        <v>19</v>
      </c>
      <c r="I256" s="205"/>
      <c r="J256" s="201"/>
      <c r="K256" s="201"/>
      <c r="L256" s="206"/>
      <c r="M256" s="207"/>
      <c r="N256" s="208"/>
      <c r="O256" s="208"/>
      <c r="P256" s="208"/>
      <c r="Q256" s="208"/>
      <c r="R256" s="208"/>
      <c r="S256" s="208"/>
      <c r="T256" s="209"/>
      <c r="AT256" s="210" t="s">
        <v>247</v>
      </c>
      <c r="AU256" s="210" t="s">
        <v>88</v>
      </c>
      <c r="AV256" s="13" t="s">
        <v>83</v>
      </c>
      <c r="AW256" s="13" t="s">
        <v>37</v>
      </c>
      <c r="AX256" s="13" t="s">
        <v>76</v>
      </c>
      <c r="AY256" s="210" t="s">
        <v>237</v>
      </c>
    </row>
    <row r="257" spans="1:65" s="14" customFormat="1" ht="10.199999999999999">
      <c r="B257" s="211"/>
      <c r="C257" s="212"/>
      <c r="D257" s="202" t="s">
        <v>247</v>
      </c>
      <c r="E257" s="213" t="s">
        <v>19</v>
      </c>
      <c r="F257" s="214" t="s">
        <v>5065</v>
      </c>
      <c r="G257" s="212"/>
      <c r="H257" s="215">
        <v>6.1559999999999997</v>
      </c>
      <c r="I257" s="216"/>
      <c r="J257" s="212"/>
      <c r="K257" s="212"/>
      <c r="L257" s="217"/>
      <c r="M257" s="218"/>
      <c r="N257" s="219"/>
      <c r="O257" s="219"/>
      <c r="P257" s="219"/>
      <c r="Q257" s="219"/>
      <c r="R257" s="219"/>
      <c r="S257" s="219"/>
      <c r="T257" s="220"/>
      <c r="AT257" s="221" t="s">
        <v>247</v>
      </c>
      <c r="AU257" s="221" t="s">
        <v>88</v>
      </c>
      <c r="AV257" s="14" t="s">
        <v>88</v>
      </c>
      <c r="AW257" s="14" t="s">
        <v>37</v>
      </c>
      <c r="AX257" s="14" t="s">
        <v>76</v>
      </c>
      <c r="AY257" s="221" t="s">
        <v>237</v>
      </c>
    </row>
    <row r="258" spans="1:65" s="14" customFormat="1" ht="10.199999999999999">
      <c r="B258" s="211"/>
      <c r="C258" s="212"/>
      <c r="D258" s="202" t="s">
        <v>247</v>
      </c>
      <c r="E258" s="213" t="s">
        <v>19</v>
      </c>
      <c r="F258" s="214" t="s">
        <v>5066</v>
      </c>
      <c r="G258" s="212"/>
      <c r="H258" s="215">
        <v>-0.49</v>
      </c>
      <c r="I258" s="216"/>
      <c r="J258" s="212"/>
      <c r="K258" s="212"/>
      <c r="L258" s="217"/>
      <c r="M258" s="218"/>
      <c r="N258" s="219"/>
      <c r="O258" s="219"/>
      <c r="P258" s="219"/>
      <c r="Q258" s="219"/>
      <c r="R258" s="219"/>
      <c r="S258" s="219"/>
      <c r="T258" s="220"/>
      <c r="AT258" s="221" t="s">
        <v>247</v>
      </c>
      <c r="AU258" s="221" t="s">
        <v>88</v>
      </c>
      <c r="AV258" s="14" t="s">
        <v>88</v>
      </c>
      <c r="AW258" s="14" t="s">
        <v>37</v>
      </c>
      <c r="AX258" s="14" t="s">
        <v>76</v>
      </c>
      <c r="AY258" s="221" t="s">
        <v>237</v>
      </c>
    </row>
    <row r="259" spans="1:65" s="14" customFormat="1" ht="10.199999999999999">
      <c r="B259" s="211"/>
      <c r="C259" s="212"/>
      <c r="D259" s="202" t="s">
        <v>247</v>
      </c>
      <c r="E259" s="213" t="s">
        <v>19</v>
      </c>
      <c r="F259" s="214" t="s">
        <v>378</v>
      </c>
      <c r="G259" s="212"/>
      <c r="H259" s="215">
        <v>0.6</v>
      </c>
      <c r="I259" s="216"/>
      <c r="J259" s="212"/>
      <c r="K259" s="212"/>
      <c r="L259" s="217"/>
      <c r="M259" s="218"/>
      <c r="N259" s="219"/>
      <c r="O259" s="219"/>
      <c r="P259" s="219"/>
      <c r="Q259" s="219"/>
      <c r="R259" s="219"/>
      <c r="S259" s="219"/>
      <c r="T259" s="220"/>
      <c r="AT259" s="221" t="s">
        <v>247</v>
      </c>
      <c r="AU259" s="221" t="s">
        <v>88</v>
      </c>
      <c r="AV259" s="14" t="s">
        <v>88</v>
      </c>
      <c r="AW259" s="14" t="s">
        <v>37</v>
      </c>
      <c r="AX259" s="14" t="s">
        <v>76</v>
      </c>
      <c r="AY259" s="221" t="s">
        <v>237</v>
      </c>
    </row>
    <row r="260" spans="1:65" s="15" customFormat="1" ht="10.199999999999999">
      <c r="B260" s="222"/>
      <c r="C260" s="223"/>
      <c r="D260" s="202" t="s">
        <v>247</v>
      </c>
      <c r="E260" s="224" t="s">
        <v>19</v>
      </c>
      <c r="F260" s="225" t="s">
        <v>251</v>
      </c>
      <c r="G260" s="223"/>
      <c r="H260" s="226">
        <v>6.266</v>
      </c>
      <c r="I260" s="227"/>
      <c r="J260" s="223"/>
      <c r="K260" s="223"/>
      <c r="L260" s="228"/>
      <c r="M260" s="229"/>
      <c r="N260" s="230"/>
      <c r="O260" s="230"/>
      <c r="P260" s="230"/>
      <c r="Q260" s="230"/>
      <c r="R260" s="230"/>
      <c r="S260" s="230"/>
      <c r="T260" s="231"/>
      <c r="AT260" s="232" t="s">
        <v>247</v>
      </c>
      <c r="AU260" s="232" t="s">
        <v>88</v>
      </c>
      <c r="AV260" s="15" t="s">
        <v>92</v>
      </c>
      <c r="AW260" s="15" t="s">
        <v>37</v>
      </c>
      <c r="AX260" s="15" t="s">
        <v>76</v>
      </c>
      <c r="AY260" s="232" t="s">
        <v>237</v>
      </c>
    </row>
    <row r="261" spans="1:65" s="13" customFormat="1" ht="10.199999999999999">
      <c r="B261" s="200"/>
      <c r="C261" s="201"/>
      <c r="D261" s="202" t="s">
        <v>247</v>
      </c>
      <c r="E261" s="203" t="s">
        <v>19</v>
      </c>
      <c r="F261" s="204" t="s">
        <v>252</v>
      </c>
      <c r="G261" s="201"/>
      <c r="H261" s="203" t="s">
        <v>19</v>
      </c>
      <c r="I261" s="205"/>
      <c r="J261" s="201"/>
      <c r="K261" s="201"/>
      <c r="L261" s="206"/>
      <c r="M261" s="207"/>
      <c r="N261" s="208"/>
      <c r="O261" s="208"/>
      <c r="P261" s="208"/>
      <c r="Q261" s="208"/>
      <c r="R261" s="208"/>
      <c r="S261" s="208"/>
      <c r="T261" s="209"/>
      <c r="AT261" s="210" t="s">
        <v>247</v>
      </c>
      <c r="AU261" s="210" t="s">
        <v>88</v>
      </c>
      <c r="AV261" s="13" t="s">
        <v>83</v>
      </c>
      <c r="AW261" s="13" t="s">
        <v>37</v>
      </c>
      <c r="AX261" s="13" t="s">
        <v>76</v>
      </c>
      <c r="AY261" s="210" t="s">
        <v>237</v>
      </c>
    </row>
    <row r="262" spans="1:65" s="14" customFormat="1" ht="10.199999999999999">
      <c r="B262" s="211"/>
      <c r="C262" s="212"/>
      <c r="D262" s="202" t="s">
        <v>247</v>
      </c>
      <c r="E262" s="213" t="s">
        <v>19</v>
      </c>
      <c r="F262" s="214" t="s">
        <v>5067</v>
      </c>
      <c r="G262" s="212"/>
      <c r="H262" s="215">
        <v>6.1559999999999997</v>
      </c>
      <c r="I262" s="216"/>
      <c r="J262" s="212"/>
      <c r="K262" s="212"/>
      <c r="L262" s="217"/>
      <c r="M262" s="218"/>
      <c r="N262" s="219"/>
      <c r="O262" s="219"/>
      <c r="P262" s="219"/>
      <c r="Q262" s="219"/>
      <c r="R262" s="219"/>
      <c r="S262" s="219"/>
      <c r="T262" s="220"/>
      <c r="AT262" s="221" t="s">
        <v>247</v>
      </c>
      <c r="AU262" s="221" t="s">
        <v>88</v>
      </c>
      <c r="AV262" s="14" t="s">
        <v>88</v>
      </c>
      <c r="AW262" s="14" t="s">
        <v>37</v>
      </c>
      <c r="AX262" s="14" t="s">
        <v>76</v>
      </c>
      <c r="AY262" s="221" t="s">
        <v>237</v>
      </c>
    </row>
    <row r="263" spans="1:65" s="15" customFormat="1" ht="10.199999999999999">
      <c r="B263" s="222"/>
      <c r="C263" s="223"/>
      <c r="D263" s="202" t="s">
        <v>247</v>
      </c>
      <c r="E263" s="224" t="s">
        <v>19</v>
      </c>
      <c r="F263" s="225" t="s">
        <v>251</v>
      </c>
      <c r="G263" s="223"/>
      <c r="H263" s="226">
        <v>6.1559999999999997</v>
      </c>
      <c r="I263" s="227"/>
      <c r="J263" s="223"/>
      <c r="K263" s="223"/>
      <c r="L263" s="228"/>
      <c r="M263" s="229"/>
      <c r="N263" s="230"/>
      <c r="O263" s="230"/>
      <c r="P263" s="230"/>
      <c r="Q263" s="230"/>
      <c r="R263" s="230"/>
      <c r="S263" s="230"/>
      <c r="T263" s="231"/>
      <c r="AT263" s="232" t="s">
        <v>247</v>
      </c>
      <c r="AU263" s="232" t="s">
        <v>88</v>
      </c>
      <c r="AV263" s="15" t="s">
        <v>92</v>
      </c>
      <c r="AW263" s="15" t="s">
        <v>37</v>
      </c>
      <c r="AX263" s="15" t="s">
        <v>76</v>
      </c>
      <c r="AY263" s="232" t="s">
        <v>237</v>
      </c>
    </row>
    <row r="264" spans="1:65" s="13" customFormat="1" ht="10.199999999999999">
      <c r="B264" s="200"/>
      <c r="C264" s="201"/>
      <c r="D264" s="202" t="s">
        <v>247</v>
      </c>
      <c r="E264" s="203" t="s">
        <v>19</v>
      </c>
      <c r="F264" s="204" t="s">
        <v>256</v>
      </c>
      <c r="G264" s="201"/>
      <c r="H264" s="203" t="s">
        <v>19</v>
      </c>
      <c r="I264" s="205"/>
      <c r="J264" s="201"/>
      <c r="K264" s="201"/>
      <c r="L264" s="206"/>
      <c r="M264" s="207"/>
      <c r="N264" s="208"/>
      <c r="O264" s="208"/>
      <c r="P264" s="208"/>
      <c r="Q264" s="208"/>
      <c r="R264" s="208"/>
      <c r="S264" s="208"/>
      <c r="T264" s="209"/>
      <c r="AT264" s="210" t="s">
        <v>247</v>
      </c>
      <c r="AU264" s="210" t="s">
        <v>88</v>
      </c>
      <c r="AV264" s="13" t="s">
        <v>83</v>
      </c>
      <c r="AW264" s="13" t="s">
        <v>37</v>
      </c>
      <c r="AX264" s="13" t="s">
        <v>76</v>
      </c>
      <c r="AY264" s="210" t="s">
        <v>237</v>
      </c>
    </row>
    <row r="265" spans="1:65" s="14" customFormat="1" ht="10.199999999999999">
      <c r="B265" s="211"/>
      <c r="C265" s="212"/>
      <c r="D265" s="202" t="s">
        <v>247</v>
      </c>
      <c r="E265" s="213" t="s">
        <v>19</v>
      </c>
      <c r="F265" s="214" t="s">
        <v>5067</v>
      </c>
      <c r="G265" s="212"/>
      <c r="H265" s="215">
        <v>6.1559999999999997</v>
      </c>
      <c r="I265" s="216"/>
      <c r="J265" s="212"/>
      <c r="K265" s="212"/>
      <c r="L265" s="217"/>
      <c r="M265" s="218"/>
      <c r="N265" s="219"/>
      <c r="O265" s="219"/>
      <c r="P265" s="219"/>
      <c r="Q265" s="219"/>
      <c r="R265" s="219"/>
      <c r="S265" s="219"/>
      <c r="T265" s="220"/>
      <c r="AT265" s="221" t="s">
        <v>247</v>
      </c>
      <c r="AU265" s="221" t="s">
        <v>88</v>
      </c>
      <c r="AV265" s="14" t="s">
        <v>88</v>
      </c>
      <c r="AW265" s="14" t="s">
        <v>37</v>
      </c>
      <c r="AX265" s="14" t="s">
        <v>76</v>
      </c>
      <c r="AY265" s="221" t="s">
        <v>237</v>
      </c>
    </row>
    <row r="266" spans="1:65" s="14" customFormat="1" ht="10.199999999999999">
      <c r="B266" s="211"/>
      <c r="C266" s="212"/>
      <c r="D266" s="202" t="s">
        <v>247</v>
      </c>
      <c r="E266" s="213" t="s">
        <v>19</v>
      </c>
      <c r="F266" s="214" t="s">
        <v>5068</v>
      </c>
      <c r="G266" s="212"/>
      <c r="H266" s="215">
        <v>0.6</v>
      </c>
      <c r="I266" s="216"/>
      <c r="J266" s="212"/>
      <c r="K266" s="212"/>
      <c r="L266" s="217"/>
      <c r="M266" s="218"/>
      <c r="N266" s="219"/>
      <c r="O266" s="219"/>
      <c r="P266" s="219"/>
      <c r="Q266" s="219"/>
      <c r="R266" s="219"/>
      <c r="S266" s="219"/>
      <c r="T266" s="220"/>
      <c r="AT266" s="221" t="s">
        <v>247</v>
      </c>
      <c r="AU266" s="221" t="s">
        <v>88</v>
      </c>
      <c r="AV266" s="14" t="s">
        <v>88</v>
      </c>
      <c r="AW266" s="14" t="s">
        <v>37</v>
      </c>
      <c r="AX266" s="14" t="s">
        <v>76</v>
      </c>
      <c r="AY266" s="221" t="s">
        <v>237</v>
      </c>
    </row>
    <row r="267" spans="1:65" s="15" customFormat="1" ht="10.199999999999999">
      <c r="B267" s="222"/>
      <c r="C267" s="223"/>
      <c r="D267" s="202" t="s">
        <v>247</v>
      </c>
      <c r="E267" s="224" t="s">
        <v>19</v>
      </c>
      <c r="F267" s="225" t="s">
        <v>251</v>
      </c>
      <c r="G267" s="223"/>
      <c r="H267" s="226">
        <v>6.7560000000000002</v>
      </c>
      <c r="I267" s="227"/>
      <c r="J267" s="223"/>
      <c r="K267" s="223"/>
      <c r="L267" s="228"/>
      <c r="M267" s="229"/>
      <c r="N267" s="230"/>
      <c r="O267" s="230"/>
      <c r="P267" s="230"/>
      <c r="Q267" s="230"/>
      <c r="R267" s="230"/>
      <c r="S267" s="230"/>
      <c r="T267" s="231"/>
      <c r="AT267" s="232" t="s">
        <v>247</v>
      </c>
      <c r="AU267" s="232" t="s">
        <v>88</v>
      </c>
      <c r="AV267" s="15" t="s">
        <v>92</v>
      </c>
      <c r="AW267" s="15" t="s">
        <v>37</v>
      </c>
      <c r="AX267" s="15" t="s">
        <v>76</v>
      </c>
      <c r="AY267" s="232" t="s">
        <v>237</v>
      </c>
    </row>
    <row r="268" spans="1:65" s="16" customFormat="1" ht="10.199999999999999">
      <c r="B268" s="233"/>
      <c r="C268" s="234"/>
      <c r="D268" s="202" t="s">
        <v>247</v>
      </c>
      <c r="E268" s="235" t="s">
        <v>19</v>
      </c>
      <c r="F268" s="236" t="s">
        <v>260</v>
      </c>
      <c r="G268" s="234"/>
      <c r="H268" s="237">
        <v>19.178000000000001</v>
      </c>
      <c r="I268" s="238"/>
      <c r="J268" s="234"/>
      <c r="K268" s="234"/>
      <c r="L268" s="239"/>
      <c r="M268" s="240"/>
      <c r="N268" s="241"/>
      <c r="O268" s="241"/>
      <c r="P268" s="241"/>
      <c r="Q268" s="241"/>
      <c r="R268" s="241"/>
      <c r="S268" s="241"/>
      <c r="T268" s="242"/>
      <c r="AT268" s="243" t="s">
        <v>247</v>
      </c>
      <c r="AU268" s="243" t="s">
        <v>88</v>
      </c>
      <c r="AV268" s="16" t="s">
        <v>243</v>
      </c>
      <c r="AW268" s="16" t="s">
        <v>37</v>
      </c>
      <c r="AX268" s="16" t="s">
        <v>83</v>
      </c>
      <c r="AY268" s="243" t="s">
        <v>237</v>
      </c>
    </row>
    <row r="269" spans="1:65" s="2" customFormat="1" ht="44.25" customHeight="1">
      <c r="A269" s="37"/>
      <c r="B269" s="38"/>
      <c r="C269" s="182" t="s">
        <v>452</v>
      </c>
      <c r="D269" s="182" t="s">
        <v>239</v>
      </c>
      <c r="E269" s="183" t="s">
        <v>272</v>
      </c>
      <c r="F269" s="184" t="s">
        <v>273</v>
      </c>
      <c r="G269" s="185" t="s">
        <v>141</v>
      </c>
      <c r="H269" s="186">
        <v>18.951000000000001</v>
      </c>
      <c r="I269" s="187"/>
      <c r="J269" s="188">
        <f>ROUND(I269*H269,2)</f>
        <v>0</v>
      </c>
      <c r="K269" s="184" t="s">
        <v>242</v>
      </c>
      <c r="L269" s="42"/>
      <c r="M269" s="189" t="s">
        <v>19</v>
      </c>
      <c r="N269" s="190" t="s">
        <v>48</v>
      </c>
      <c r="O269" s="67"/>
      <c r="P269" s="191">
        <f>O269*H269</f>
        <v>0</v>
      </c>
      <c r="Q269" s="191">
        <v>0.30624000000000001</v>
      </c>
      <c r="R269" s="191">
        <f>Q269*H269</f>
        <v>5.8035542400000004</v>
      </c>
      <c r="S269" s="191">
        <v>0</v>
      </c>
      <c r="T269" s="192">
        <f>S269*H269</f>
        <v>0</v>
      </c>
      <c r="U269" s="37"/>
      <c r="V269" s="37"/>
      <c r="W269" s="37"/>
      <c r="X269" s="37"/>
      <c r="Y269" s="37"/>
      <c r="Z269" s="37"/>
      <c r="AA269" s="37"/>
      <c r="AB269" s="37"/>
      <c r="AC269" s="37"/>
      <c r="AD269" s="37"/>
      <c r="AE269" s="37"/>
      <c r="AR269" s="193" t="s">
        <v>243</v>
      </c>
      <c r="AT269" s="193" t="s">
        <v>239</v>
      </c>
      <c r="AU269" s="193" t="s">
        <v>88</v>
      </c>
      <c r="AY269" s="20" t="s">
        <v>237</v>
      </c>
      <c r="BE269" s="194">
        <f>IF(N269="základní",J269,0)</f>
        <v>0</v>
      </c>
      <c r="BF269" s="194">
        <f>IF(N269="snížená",J269,0)</f>
        <v>0</v>
      </c>
      <c r="BG269" s="194">
        <f>IF(N269="zákl. přenesená",J269,0)</f>
        <v>0</v>
      </c>
      <c r="BH269" s="194">
        <f>IF(N269="sníž. přenesená",J269,0)</f>
        <v>0</v>
      </c>
      <c r="BI269" s="194">
        <f>IF(N269="nulová",J269,0)</f>
        <v>0</v>
      </c>
      <c r="BJ269" s="20" t="s">
        <v>88</v>
      </c>
      <c r="BK269" s="194">
        <f>ROUND(I269*H269,2)</f>
        <v>0</v>
      </c>
      <c r="BL269" s="20" t="s">
        <v>243</v>
      </c>
      <c r="BM269" s="193" t="s">
        <v>5069</v>
      </c>
    </row>
    <row r="270" spans="1:65" s="2" customFormat="1" ht="10.199999999999999">
      <c r="A270" s="37"/>
      <c r="B270" s="38"/>
      <c r="C270" s="39"/>
      <c r="D270" s="195" t="s">
        <v>245</v>
      </c>
      <c r="E270" s="39"/>
      <c r="F270" s="196" t="s">
        <v>275</v>
      </c>
      <c r="G270" s="39"/>
      <c r="H270" s="39"/>
      <c r="I270" s="197"/>
      <c r="J270" s="39"/>
      <c r="K270" s="39"/>
      <c r="L270" s="42"/>
      <c r="M270" s="198"/>
      <c r="N270" s="199"/>
      <c r="O270" s="67"/>
      <c r="P270" s="67"/>
      <c r="Q270" s="67"/>
      <c r="R270" s="67"/>
      <c r="S270" s="67"/>
      <c r="T270" s="68"/>
      <c r="U270" s="37"/>
      <c r="V270" s="37"/>
      <c r="W270" s="37"/>
      <c r="X270" s="37"/>
      <c r="Y270" s="37"/>
      <c r="Z270" s="37"/>
      <c r="AA270" s="37"/>
      <c r="AB270" s="37"/>
      <c r="AC270" s="37"/>
      <c r="AD270" s="37"/>
      <c r="AE270" s="37"/>
      <c r="AT270" s="20" t="s">
        <v>245</v>
      </c>
      <c r="AU270" s="20" t="s">
        <v>88</v>
      </c>
    </row>
    <row r="271" spans="1:65" s="13" customFormat="1" ht="10.199999999999999">
      <c r="B271" s="200"/>
      <c r="C271" s="201"/>
      <c r="D271" s="202" t="s">
        <v>247</v>
      </c>
      <c r="E271" s="203" t="s">
        <v>19</v>
      </c>
      <c r="F271" s="204" t="s">
        <v>248</v>
      </c>
      <c r="G271" s="201"/>
      <c r="H271" s="203" t="s">
        <v>19</v>
      </c>
      <c r="I271" s="205"/>
      <c r="J271" s="201"/>
      <c r="K271" s="201"/>
      <c r="L271" s="206"/>
      <c r="M271" s="207"/>
      <c r="N271" s="208"/>
      <c r="O271" s="208"/>
      <c r="P271" s="208"/>
      <c r="Q271" s="208"/>
      <c r="R271" s="208"/>
      <c r="S271" s="208"/>
      <c r="T271" s="209"/>
      <c r="AT271" s="210" t="s">
        <v>247</v>
      </c>
      <c r="AU271" s="210" t="s">
        <v>88</v>
      </c>
      <c r="AV271" s="13" t="s">
        <v>83</v>
      </c>
      <c r="AW271" s="13" t="s">
        <v>37</v>
      </c>
      <c r="AX271" s="13" t="s">
        <v>76</v>
      </c>
      <c r="AY271" s="210" t="s">
        <v>237</v>
      </c>
    </row>
    <row r="272" spans="1:65" s="14" customFormat="1" ht="10.199999999999999">
      <c r="B272" s="211"/>
      <c r="C272" s="212"/>
      <c r="D272" s="202" t="s">
        <v>247</v>
      </c>
      <c r="E272" s="213" t="s">
        <v>19</v>
      </c>
      <c r="F272" s="214" t="s">
        <v>5070</v>
      </c>
      <c r="G272" s="212"/>
      <c r="H272" s="215">
        <v>2.25</v>
      </c>
      <c r="I272" s="216"/>
      <c r="J272" s="212"/>
      <c r="K272" s="212"/>
      <c r="L272" s="217"/>
      <c r="M272" s="218"/>
      <c r="N272" s="219"/>
      <c r="O272" s="219"/>
      <c r="P272" s="219"/>
      <c r="Q272" s="219"/>
      <c r="R272" s="219"/>
      <c r="S272" s="219"/>
      <c r="T272" s="220"/>
      <c r="AT272" s="221" t="s">
        <v>247</v>
      </c>
      <c r="AU272" s="221" t="s">
        <v>88</v>
      </c>
      <c r="AV272" s="14" t="s">
        <v>88</v>
      </c>
      <c r="AW272" s="14" t="s">
        <v>37</v>
      </c>
      <c r="AX272" s="14" t="s">
        <v>76</v>
      </c>
      <c r="AY272" s="221" t="s">
        <v>237</v>
      </c>
    </row>
    <row r="273" spans="1:65" s="14" customFormat="1" ht="10.199999999999999">
      <c r="B273" s="211"/>
      <c r="C273" s="212"/>
      <c r="D273" s="202" t="s">
        <v>247</v>
      </c>
      <c r="E273" s="213" t="s">
        <v>19</v>
      </c>
      <c r="F273" s="214" t="s">
        <v>5071</v>
      </c>
      <c r="G273" s="212"/>
      <c r="H273" s="215">
        <v>3.2010000000000001</v>
      </c>
      <c r="I273" s="216"/>
      <c r="J273" s="212"/>
      <c r="K273" s="212"/>
      <c r="L273" s="217"/>
      <c r="M273" s="218"/>
      <c r="N273" s="219"/>
      <c r="O273" s="219"/>
      <c r="P273" s="219"/>
      <c r="Q273" s="219"/>
      <c r="R273" s="219"/>
      <c r="S273" s="219"/>
      <c r="T273" s="220"/>
      <c r="AT273" s="221" t="s">
        <v>247</v>
      </c>
      <c r="AU273" s="221" t="s">
        <v>88</v>
      </c>
      <c r="AV273" s="14" t="s">
        <v>88</v>
      </c>
      <c r="AW273" s="14" t="s">
        <v>37</v>
      </c>
      <c r="AX273" s="14" t="s">
        <v>76</v>
      </c>
      <c r="AY273" s="221" t="s">
        <v>237</v>
      </c>
    </row>
    <row r="274" spans="1:65" s="15" customFormat="1" ht="10.199999999999999">
      <c r="B274" s="222"/>
      <c r="C274" s="223"/>
      <c r="D274" s="202" t="s">
        <v>247</v>
      </c>
      <c r="E274" s="224" t="s">
        <v>19</v>
      </c>
      <c r="F274" s="225" t="s">
        <v>251</v>
      </c>
      <c r="G274" s="223"/>
      <c r="H274" s="226">
        <v>5.4510000000000005</v>
      </c>
      <c r="I274" s="227"/>
      <c r="J274" s="223"/>
      <c r="K274" s="223"/>
      <c r="L274" s="228"/>
      <c r="M274" s="229"/>
      <c r="N274" s="230"/>
      <c r="O274" s="230"/>
      <c r="P274" s="230"/>
      <c r="Q274" s="230"/>
      <c r="R274" s="230"/>
      <c r="S274" s="230"/>
      <c r="T274" s="231"/>
      <c r="AT274" s="232" t="s">
        <v>247</v>
      </c>
      <c r="AU274" s="232" t="s">
        <v>88</v>
      </c>
      <c r="AV274" s="15" t="s">
        <v>92</v>
      </c>
      <c r="AW274" s="15" t="s">
        <v>37</v>
      </c>
      <c r="AX274" s="15" t="s">
        <v>76</v>
      </c>
      <c r="AY274" s="232" t="s">
        <v>237</v>
      </c>
    </row>
    <row r="275" spans="1:65" s="13" customFormat="1" ht="10.199999999999999">
      <c r="B275" s="200"/>
      <c r="C275" s="201"/>
      <c r="D275" s="202" t="s">
        <v>247</v>
      </c>
      <c r="E275" s="203" t="s">
        <v>19</v>
      </c>
      <c r="F275" s="204" t="s">
        <v>252</v>
      </c>
      <c r="G275" s="201"/>
      <c r="H275" s="203" t="s">
        <v>19</v>
      </c>
      <c r="I275" s="205"/>
      <c r="J275" s="201"/>
      <c r="K275" s="201"/>
      <c r="L275" s="206"/>
      <c r="M275" s="207"/>
      <c r="N275" s="208"/>
      <c r="O275" s="208"/>
      <c r="P275" s="208"/>
      <c r="Q275" s="208"/>
      <c r="R275" s="208"/>
      <c r="S275" s="208"/>
      <c r="T275" s="209"/>
      <c r="AT275" s="210" t="s">
        <v>247</v>
      </c>
      <c r="AU275" s="210" t="s">
        <v>88</v>
      </c>
      <c r="AV275" s="13" t="s">
        <v>83</v>
      </c>
      <c r="AW275" s="13" t="s">
        <v>37</v>
      </c>
      <c r="AX275" s="13" t="s">
        <v>76</v>
      </c>
      <c r="AY275" s="210" t="s">
        <v>237</v>
      </c>
    </row>
    <row r="276" spans="1:65" s="14" customFormat="1" ht="10.199999999999999">
      <c r="B276" s="211"/>
      <c r="C276" s="212"/>
      <c r="D276" s="202" t="s">
        <v>247</v>
      </c>
      <c r="E276" s="213" t="s">
        <v>19</v>
      </c>
      <c r="F276" s="214" t="s">
        <v>5072</v>
      </c>
      <c r="G276" s="212"/>
      <c r="H276" s="215">
        <v>2.25</v>
      </c>
      <c r="I276" s="216"/>
      <c r="J276" s="212"/>
      <c r="K276" s="212"/>
      <c r="L276" s="217"/>
      <c r="M276" s="218"/>
      <c r="N276" s="219"/>
      <c r="O276" s="219"/>
      <c r="P276" s="219"/>
      <c r="Q276" s="219"/>
      <c r="R276" s="219"/>
      <c r="S276" s="219"/>
      <c r="T276" s="220"/>
      <c r="AT276" s="221" t="s">
        <v>247</v>
      </c>
      <c r="AU276" s="221" t="s">
        <v>88</v>
      </c>
      <c r="AV276" s="14" t="s">
        <v>88</v>
      </c>
      <c r="AW276" s="14" t="s">
        <v>37</v>
      </c>
      <c r="AX276" s="14" t="s">
        <v>76</v>
      </c>
      <c r="AY276" s="221" t="s">
        <v>237</v>
      </c>
    </row>
    <row r="277" spans="1:65" s="14" customFormat="1" ht="10.199999999999999">
      <c r="B277" s="211"/>
      <c r="C277" s="212"/>
      <c r="D277" s="202" t="s">
        <v>247</v>
      </c>
      <c r="E277" s="213" t="s">
        <v>19</v>
      </c>
      <c r="F277" s="214" t="s">
        <v>5073</v>
      </c>
      <c r="G277" s="212"/>
      <c r="H277" s="215">
        <v>2.25</v>
      </c>
      <c r="I277" s="216"/>
      <c r="J277" s="212"/>
      <c r="K277" s="212"/>
      <c r="L277" s="217"/>
      <c r="M277" s="218"/>
      <c r="N277" s="219"/>
      <c r="O277" s="219"/>
      <c r="P277" s="219"/>
      <c r="Q277" s="219"/>
      <c r="R277" s="219"/>
      <c r="S277" s="219"/>
      <c r="T277" s="220"/>
      <c r="AT277" s="221" t="s">
        <v>247</v>
      </c>
      <c r="AU277" s="221" t="s">
        <v>88</v>
      </c>
      <c r="AV277" s="14" t="s">
        <v>88</v>
      </c>
      <c r="AW277" s="14" t="s">
        <v>37</v>
      </c>
      <c r="AX277" s="14" t="s">
        <v>76</v>
      </c>
      <c r="AY277" s="221" t="s">
        <v>237</v>
      </c>
    </row>
    <row r="278" spans="1:65" s="14" customFormat="1" ht="10.199999999999999">
      <c r="B278" s="211"/>
      <c r="C278" s="212"/>
      <c r="D278" s="202" t="s">
        <v>247</v>
      </c>
      <c r="E278" s="213" t="s">
        <v>19</v>
      </c>
      <c r="F278" s="214" t="s">
        <v>5074</v>
      </c>
      <c r="G278" s="212"/>
      <c r="H278" s="215">
        <v>2.25</v>
      </c>
      <c r="I278" s="216"/>
      <c r="J278" s="212"/>
      <c r="K278" s="212"/>
      <c r="L278" s="217"/>
      <c r="M278" s="218"/>
      <c r="N278" s="219"/>
      <c r="O278" s="219"/>
      <c r="P278" s="219"/>
      <c r="Q278" s="219"/>
      <c r="R278" s="219"/>
      <c r="S278" s="219"/>
      <c r="T278" s="220"/>
      <c r="AT278" s="221" t="s">
        <v>247</v>
      </c>
      <c r="AU278" s="221" t="s">
        <v>88</v>
      </c>
      <c r="AV278" s="14" t="s">
        <v>88</v>
      </c>
      <c r="AW278" s="14" t="s">
        <v>37</v>
      </c>
      <c r="AX278" s="14" t="s">
        <v>76</v>
      </c>
      <c r="AY278" s="221" t="s">
        <v>237</v>
      </c>
    </row>
    <row r="279" spans="1:65" s="15" customFormat="1" ht="10.199999999999999">
      <c r="B279" s="222"/>
      <c r="C279" s="223"/>
      <c r="D279" s="202" t="s">
        <v>247</v>
      </c>
      <c r="E279" s="224" t="s">
        <v>19</v>
      </c>
      <c r="F279" s="225" t="s">
        <v>251</v>
      </c>
      <c r="G279" s="223"/>
      <c r="H279" s="226">
        <v>6.75</v>
      </c>
      <c r="I279" s="227"/>
      <c r="J279" s="223"/>
      <c r="K279" s="223"/>
      <c r="L279" s="228"/>
      <c r="M279" s="229"/>
      <c r="N279" s="230"/>
      <c r="O279" s="230"/>
      <c r="P279" s="230"/>
      <c r="Q279" s="230"/>
      <c r="R279" s="230"/>
      <c r="S279" s="230"/>
      <c r="T279" s="231"/>
      <c r="AT279" s="232" t="s">
        <v>247</v>
      </c>
      <c r="AU279" s="232" t="s">
        <v>88</v>
      </c>
      <c r="AV279" s="15" t="s">
        <v>92</v>
      </c>
      <c r="AW279" s="15" t="s">
        <v>37</v>
      </c>
      <c r="AX279" s="15" t="s">
        <v>76</v>
      </c>
      <c r="AY279" s="232" t="s">
        <v>237</v>
      </c>
    </row>
    <row r="280" spans="1:65" s="13" customFormat="1" ht="10.199999999999999">
      <c r="B280" s="200"/>
      <c r="C280" s="201"/>
      <c r="D280" s="202" t="s">
        <v>247</v>
      </c>
      <c r="E280" s="203" t="s">
        <v>19</v>
      </c>
      <c r="F280" s="204" t="s">
        <v>256</v>
      </c>
      <c r="G280" s="201"/>
      <c r="H280" s="203" t="s">
        <v>19</v>
      </c>
      <c r="I280" s="205"/>
      <c r="J280" s="201"/>
      <c r="K280" s="201"/>
      <c r="L280" s="206"/>
      <c r="M280" s="207"/>
      <c r="N280" s="208"/>
      <c r="O280" s="208"/>
      <c r="P280" s="208"/>
      <c r="Q280" s="208"/>
      <c r="R280" s="208"/>
      <c r="S280" s="208"/>
      <c r="T280" s="209"/>
      <c r="AT280" s="210" t="s">
        <v>247</v>
      </c>
      <c r="AU280" s="210" t="s">
        <v>88</v>
      </c>
      <c r="AV280" s="13" t="s">
        <v>83</v>
      </c>
      <c r="AW280" s="13" t="s">
        <v>37</v>
      </c>
      <c r="AX280" s="13" t="s">
        <v>76</v>
      </c>
      <c r="AY280" s="210" t="s">
        <v>237</v>
      </c>
    </row>
    <row r="281" spans="1:65" s="14" customFormat="1" ht="10.199999999999999">
      <c r="B281" s="211"/>
      <c r="C281" s="212"/>
      <c r="D281" s="202" t="s">
        <v>247</v>
      </c>
      <c r="E281" s="213" t="s">
        <v>19</v>
      </c>
      <c r="F281" s="214" t="s">
        <v>5075</v>
      </c>
      <c r="G281" s="212"/>
      <c r="H281" s="215">
        <v>2.25</v>
      </c>
      <c r="I281" s="216"/>
      <c r="J281" s="212"/>
      <c r="K281" s="212"/>
      <c r="L281" s="217"/>
      <c r="M281" s="218"/>
      <c r="N281" s="219"/>
      <c r="O281" s="219"/>
      <c r="P281" s="219"/>
      <c r="Q281" s="219"/>
      <c r="R281" s="219"/>
      <c r="S281" s="219"/>
      <c r="T281" s="220"/>
      <c r="AT281" s="221" t="s">
        <v>247</v>
      </c>
      <c r="AU281" s="221" t="s">
        <v>88</v>
      </c>
      <c r="AV281" s="14" t="s">
        <v>88</v>
      </c>
      <c r="AW281" s="14" t="s">
        <v>37</v>
      </c>
      <c r="AX281" s="14" t="s">
        <v>76</v>
      </c>
      <c r="AY281" s="221" t="s">
        <v>237</v>
      </c>
    </row>
    <row r="282" spans="1:65" s="14" customFormat="1" ht="10.199999999999999">
      <c r="B282" s="211"/>
      <c r="C282" s="212"/>
      <c r="D282" s="202" t="s">
        <v>247</v>
      </c>
      <c r="E282" s="213" t="s">
        <v>19</v>
      </c>
      <c r="F282" s="214" t="s">
        <v>5076</v>
      </c>
      <c r="G282" s="212"/>
      <c r="H282" s="215">
        <v>2.25</v>
      </c>
      <c r="I282" s="216"/>
      <c r="J282" s="212"/>
      <c r="K282" s="212"/>
      <c r="L282" s="217"/>
      <c r="M282" s="218"/>
      <c r="N282" s="219"/>
      <c r="O282" s="219"/>
      <c r="P282" s="219"/>
      <c r="Q282" s="219"/>
      <c r="R282" s="219"/>
      <c r="S282" s="219"/>
      <c r="T282" s="220"/>
      <c r="AT282" s="221" t="s">
        <v>247</v>
      </c>
      <c r="AU282" s="221" t="s">
        <v>88</v>
      </c>
      <c r="AV282" s="14" t="s">
        <v>88</v>
      </c>
      <c r="AW282" s="14" t="s">
        <v>37</v>
      </c>
      <c r="AX282" s="14" t="s">
        <v>76</v>
      </c>
      <c r="AY282" s="221" t="s">
        <v>237</v>
      </c>
    </row>
    <row r="283" spans="1:65" s="14" customFormat="1" ht="10.199999999999999">
      <c r="B283" s="211"/>
      <c r="C283" s="212"/>
      <c r="D283" s="202" t="s">
        <v>247</v>
      </c>
      <c r="E283" s="213" t="s">
        <v>19</v>
      </c>
      <c r="F283" s="214" t="s">
        <v>5074</v>
      </c>
      <c r="G283" s="212"/>
      <c r="H283" s="215">
        <v>2.25</v>
      </c>
      <c r="I283" s="216"/>
      <c r="J283" s="212"/>
      <c r="K283" s="212"/>
      <c r="L283" s="217"/>
      <c r="M283" s="218"/>
      <c r="N283" s="219"/>
      <c r="O283" s="219"/>
      <c r="P283" s="219"/>
      <c r="Q283" s="219"/>
      <c r="R283" s="219"/>
      <c r="S283" s="219"/>
      <c r="T283" s="220"/>
      <c r="AT283" s="221" t="s">
        <v>247</v>
      </c>
      <c r="AU283" s="221" t="s">
        <v>88</v>
      </c>
      <c r="AV283" s="14" t="s">
        <v>88</v>
      </c>
      <c r="AW283" s="14" t="s">
        <v>37</v>
      </c>
      <c r="AX283" s="14" t="s">
        <v>76</v>
      </c>
      <c r="AY283" s="221" t="s">
        <v>237</v>
      </c>
    </row>
    <row r="284" spans="1:65" s="15" customFormat="1" ht="10.199999999999999">
      <c r="B284" s="222"/>
      <c r="C284" s="223"/>
      <c r="D284" s="202" t="s">
        <v>247</v>
      </c>
      <c r="E284" s="224" t="s">
        <v>19</v>
      </c>
      <c r="F284" s="225" t="s">
        <v>251</v>
      </c>
      <c r="G284" s="223"/>
      <c r="H284" s="226">
        <v>6.75</v>
      </c>
      <c r="I284" s="227"/>
      <c r="J284" s="223"/>
      <c r="K284" s="223"/>
      <c r="L284" s="228"/>
      <c r="M284" s="229"/>
      <c r="N284" s="230"/>
      <c r="O284" s="230"/>
      <c r="P284" s="230"/>
      <c r="Q284" s="230"/>
      <c r="R284" s="230"/>
      <c r="S284" s="230"/>
      <c r="T284" s="231"/>
      <c r="AT284" s="232" t="s">
        <v>247</v>
      </c>
      <c r="AU284" s="232" t="s">
        <v>88</v>
      </c>
      <c r="AV284" s="15" t="s">
        <v>92</v>
      </c>
      <c r="AW284" s="15" t="s">
        <v>37</v>
      </c>
      <c r="AX284" s="15" t="s">
        <v>76</v>
      </c>
      <c r="AY284" s="232" t="s">
        <v>237</v>
      </c>
    </row>
    <row r="285" spans="1:65" s="16" customFormat="1" ht="10.199999999999999">
      <c r="B285" s="233"/>
      <c r="C285" s="234"/>
      <c r="D285" s="202" t="s">
        <v>247</v>
      </c>
      <c r="E285" s="235" t="s">
        <v>19</v>
      </c>
      <c r="F285" s="236" t="s">
        <v>260</v>
      </c>
      <c r="G285" s="234"/>
      <c r="H285" s="237">
        <v>18.951000000000001</v>
      </c>
      <c r="I285" s="238"/>
      <c r="J285" s="234"/>
      <c r="K285" s="234"/>
      <c r="L285" s="239"/>
      <c r="M285" s="240"/>
      <c r="N285" s="241"/>
      <c r="O285" s="241"/>
      <c r="P285" s="241"/>
      <c r="Q285" s="241"/>
      <c r="R285" s="241"/>
      <c r="S285" s="241"/>
      <c r="T285" s="242"/>
      <c r="AT285" s="243" t="s">
        <v>247</v>
      </c>
      <c r="AU285" s="243" t="s">
        <v>88</v>
      </c>
      <c r="AV285" s="16" t="s">
        <v>243</v>
      </c>
      <c r="AW285" s="16" t="s">
        <v>37</v>
      </c>
      <c r="AX285" s="16" t="s">
        <v>83</v>
      </c>
      <c r="AY285" s="243" t="s">
        <v>237</v>
      </c>
    </row>
    <row r="286" spans="1:65" s="2" customFormat="1" ht="44.25" customHeight="1">
      <c r="A286" s="37"/>
      <c r="B286" s="38"/>
      <c r="C286" s="182" t="s">
        <v>471</v>
      </c>
      <c r="D286" s="182" t="s">
        <v>239</v>
      </c>
      <c r="E286" s="183" t="s">
        <v>279</v>
      </c>
      <c r="F286" s="184" t="s">
        <v>280</v>
      </c>
      <c r="G286" s="185" t="s">
        <v>141</v>
      </c>
      <c r="H286" s="186">
        <v>48.887999999999998</v>
      </c>
      <c r="I286" s="187"/>
      <c r="J286" s="188">
        <f>ROUND(I286*H286,2)</f>
        <v>0</v>
      </c>
      <c r="K286" s="184" t="s">
        <v>242</v>
      </c>
      <c r="L286" s="42"/>
      <c r="M286" s="189" t="s">
        <v>19</v>
      </c>
      <c r="N286" s="190" t="s">
        <v>48</v>
      </c>
      <c r="O286" s="67"/>
      <c r="P286" s="191">
        <f>O286*H286</f>
        <v>0</v>
      </c>
      <c r="Q286" s="191">
        <v>0.15759999999999999</v>
      </c>
      <c r="R286" s="191">
        <f>Q286*H286</f>
        <v>7.7047487999999991</v>
      </c>
      <c r="S286" s="191">
        <v>0</v>
      </c>
      <c r="T286" s="192">
        <f>S286*H286</f>
        <v>0</v>
      </c>
      <c r="U286" s="37"/>
      <c r="V286" s="37"/>
      <c r="W286" s="37"/>
      <c r="X286" s="37"/>
      <c r="Y286" s="37"/>
      <c r="Z286" s="37"/>
      <c r="AA286" s="37"/>
      <c r="AB286" s="37"/>
      <c r="AC286" s="37"/>
      <c r="AD286" s="37"/>
      <c r="AE286" s="37"/>
      <c r="AR286" s="193" t="s">
        <v>243</v>
      </c>
      <c r="AT286" s="193" t="s">
        <v>239</v>
      </c>
      <c r="AU286" s="193" t="s">
        <v>88</v>
      </c>
      <c r="AY286" s="20" t="s">
        <v>237</v>
      </c>
      <c r="BE286" s="194">
        <f>IF(N286="základní",J286,0)</f>
        <v>0</v>
      </c>
      <c r="BF286" s="194">
        <f>IF(N286="snížená",J286,0)</f>
        <v>0</v>
      </c>
      <c r="BG286" s="194">
        <f>IF(N286="zákl. přenesená",J286,0)</f>
        <v>0</v>
      </c>
      <c r="BH286" s="194">
        <f>IF(N286="sníž. přenesená",J286,0)</f>
        <v>0</v>
      </c>
      <c r="BI286" s="194">
        <f>IF(N286="nulová",J286,0)</f>
        <v>0</v>
      </c>
      <c r="BJ286" s="20" t="s">
        <v>88</v>
      </c>
      <c r="BK286" s="194">
        <f>ROUND(I286*H286,2)</f>
        <v>0</v>
      </c>
      <c r="BL286" s="20" t="s">
        <v>243</v>
      </c>
      <c r="BM286" s="193" t="s">
        <v>5077</v>
      </c>
    </row>
    <row r="287" spans="1:65" s="2" customFormat="1" ht="10.199999999999999">
      <c r="A287" s="37"/>
      <c r="B287" s="38"/>
      <c r="C287" s="39"/>
      <c r="D287" s="195" t="s">
        <v>245</v>
      </c>
      <c r="E287" s="39"/>
      <c r="F287" s="196" t="s">
        <v>282</v>
      </c>
      <c r="G287" s="39"/>
      <c r="H287" s="39"/>
      <c r="I287" s="197"/>
      <c r="J287" s="39"/>
      <c r="K287" s="39"/>
      <c r="L287" s="42"/>
      <c r="M287" s="198"/>
      <c r="N287" s="199"/>
      <c r="O287" s="67"/>
      <c r="P287" s="67"/>
      <c r="Q287" s="67"/>
      <c r="R287" s="67"/>
      <c r="S287" s="67"/>
      <c r="T287" s="68"/>
      <c r="U287" s="37"/>
      <c r="V287" s="37"/>
      <c r="W287" s="37"/>
      <c r="X287" s="37"/>
      <c r="Y287" s="37"/>
      <c r="Z287" s="37"/>
      <c r="AA287" s="37"/>
      <c r="AB287" s="37"/>
      <c r="AC287" s="37"/>
      <c r="AD287" s="37"/>
      <c r="AE287" s="37"/>
      <c r="AT287" s="20" t="s">
        <v>245</v>
      </c>
      <c r="AU287" s="20" t="s">
        <v>88</v>
      </c>
    </row>
    <row r="288" spans="1:65" s="13" customFormat="1" ht="10.199999999999999">
      <c r="B288" s="200"/>
      <c r="C288" s="201"/>
      <c r="D288" s="202" t="s">
        <v>247</v>
      </c>
      <c r="E288" s="203" t="s">
        <v>19</v>
      </c>
      <c r="F288" s="204" t="s">
        <v>248</v>
      </c>
      <c r="G288" s="201"/>
      <c r="H288" s="203" t="s">
        <v>19</v>
      </c>
      <c r="I288" s="205"/>
      <c r="J288" s="201"/>
      <c r="K288" s="201"/>
      <c r="L288" s="206"/>
      <c r="M288" s="207"/>
      <c r="N288" s="208"/>
      <c r="O288" s="208"/>
      <c r="P288" s="208"/>
      <c r="Q288" s="208"/>
      <c r="R288" s="208"/>
      <c r="S288" s="208"/>
      <c r="T288" s="209"/>
      <c r="AT288" s="210" t="s">
        <v>247</v>
      </c>
      <c r="AU288" s="210" t="s">
        <v>88</v>
      </c>
      <c r="AV288" s="13" t="s">
        <v>83</v>
      </c>
      <c r="AW288" s="13" t="s">
        <v>37</v>
      </c>
      <c r="AX288" s="13" t="s">
        <v>76</v>
      </c>
      <c r="AY288" s="210" t="s">
        <v>237</v>
      </c>
    </row>
    <row r="289" spans="1:65" s="14" customFormat="1" ht="10.199999999999999">
      <c r="B289" s="211"/>
      <c r="C289" s="212"/>
      <c r="D289" s="202" t="s">
        <v>247</v>
      </c>
      <c r="E289" s="213" t="s">
        <v>19</v>
      </c>
      <c r="F289" s="214" t="s">
        <v>5078</v>
      </c>
      <c r="G289" s="212"/>
      <c r="H289" s="215">
        <v>8.9640000000000004</v>
      </c>
      <c r="I289" s="216"/>
      <c r="J289" s="212"/>
      <c r="K289" s="212"/>
      <c r="L289" s="217"/>
      <c r="M289" s="218"/>
      <c r="N289" s="219"/>
      <c r="O289" s="219"/>
      <c r="P289" s="219"/>
      <c r="Q289" s="219"/>
      <c r="R289" s="219"/>
      <c r="S289" s="219"/>
      <c r="T289" s="220"/>
      <c r="AT289" s="221" t="s">
        <v>247</v>
      </c>
      <c r="AU289" s="221" t="s">
        <v>88</v>
      </c>
      <c r="AV289" s="14" t="s">
        <v>88</v>
      </c>
      <c r="AW289" s="14" t="s">
        <v>37</v>
      </c>
      <c r="AX289" s="14" t="s">
        <v>76</v>
      </c>
      <c r="AY289" s="221" t="s">
        <v>237</v>
      </c>
    </row>
    <row r="290" spans="1:65" s="13" customFormat="1" ht="10.199999999999999">
      <c r="B290" s="200"/>
      <c r="C290" s="201"/>
      <c r="D290" s="202" t="s">
        <v>247</v>
      </c>
      <c r="E290" s="203" t="s">
        <v>19</v>
      </c>
      <c r="F290" s="204" t="s">
        <v>252</v>
      </c>
      <c r="G290" s="201"/>
      <c r="H290" s="203" t="s">
        <v>19</v>
      </c>
      <c r="I290" s="205"/>
      <c r="J290" s="201"/>
      <c r="K290" s="201"/>
      <c r="L290" s="206"/>
      <c r="M290" s="207"/>
      <c r="N290" s="208"/>
      <c r="O290" s="208"/>
      <c r="P290" s="208"/>
      <c r="Q290" s="208"/>
      <c r="R290" s="208"/>
      <c r="S290" s="208"/>
      <c r="T290" s="209"/>
      <c r="AT290" s="210" t="s">
        <v>247</v>
      </c>
      <c r="AU290" s="210" t="s">
        <v>88</v>
      </c>
      <c r="AV290" s="13" t="s">
        <v>83</v>
      </c>
      <c r="AW290" s="13" t="s">
        <v>37</v>
      </c>
      <c r="AX290" s="13" t="s">
        <v>76</v>
      </c>
      <c r="AY290" s="210" t="s">
        <v>237</v>
      </c>
    </row>
    <row r="291" spans="1:65" s="14" customFormat="1" ht="10.199999999999999">
      <c r="B291" s="211"/>
      <c r="C291" s="212"/>
      <c r="D291" s="202" t="s">
        <v>247</v>
      </c>
      <c r="E291" s="213" t="s">
        <v>19</v>
      </c>
      <c r="F291" s="214" t="s">
        <v>5079</v>
      </c>
      <c r="G291" s="212"/>
      <c r="H291" s="215">
        <v>15.48</v>
      </c>
      <c r="I291" s="216"/>
      <c r="J291" s="212"/>
      <c r="K291" s="212"/>
      <c r="L291" s="217"/>
      <c r="M291" s="218"/>
      <c r="N291" s="219"/>
      <c r="O291" s="219"/>
      <c r="P291" s="219"/>
      <c r="Q291" s="219"/>
      <c r="R291" s="219"/>
      <c r="S291" s="219"/>
      <c r="T291" s="220"/>
      <c r="AT291" s="221" t="s">
        <v>247</v>
      </c>
      <c r="AU291" s="221" t="s">
        <v>88</v>
      </c>
      <c r="AV291" s="14" t="s">
        <v>88</v>
      </c>
      <c r="AW291" s="14" t="s">
        <v>37</v>
      </c>
      <c r="AX291" s="14" t="s">
        <v>76</v>
      </c>
      <c r="AY291" s="221" t="s">
        <v>237</v>
      </c>
    </row>
    <row r="292" spans="1:65" s="13" customFormat="1" ht="10.199999999999999">
      <c r="B292" s="200"/>
      <c r="C292" s="201"/>
      <c r="D292" s="202" t="s">
        <v>247</v>
      </c>
      <c r="E292" s="203" t="s">
        <v>19</v>
      </c>
      <c r="F292" s="204" t="s">
        <v>256</v>
      </c>
      <c r="G292" s="201"/>
      <c r="H292" s="203" t="s">
        <v>19</v>
      </c>
      <c r="I292" s="205"/>
      <c r="J292" s="201"/>
      <c r="K292" s="201"/>
      <c r="L292" s="206"/>
      <c r="M292" s="207"/>
      <c r="N292" s="208"/>
      <c r="O292" s="208"/>
      <c r="P292" s="208"/>
      <c r="Q292" s="208"/>
      <c r="R292" s="208"/>
      <c r="S292" s="208"/>
      <c r="T292" s="209"/>
      <c r="AT292" s="210" t="s">
        <v>247</v>
      </c>
      <c r="AU292" s="210" t="s">
        <v>88</v>
      </c>
      <c r="AV292" s="13" t="s">
        <v>83</v>
      </c>
      <c r="AW292" s="13" t="s">
        <v>37</v>
      </c>
      <c r="AX292" s="13" t="s">
        <v>76</v>
      </c>
      <c r="AY292" s="210" t="s">
        <v>237</v>
      </c>
    </row>
    <row r="293" spans="1:65" s="14" customFormat="1" ht="10.199999999999999">
      <c r="B293" s="211"/>
      <c r="C293" s="212"/>
      <c r="D293" s="202" t="s">
        <v>247</v>
      </c>
      <c r="E293" s="213" t="s">
        <v>19</v>
      </c>
      <c r="F293" s="214" t="s">
        <v>5080</v>
      </c>
      <c r="G293" s="212"/>
      <c r="H293" s="215">
        <v>15.48</v>
      </c>
      <c r="I293" s="216"/>
      <c r="J293" s="212"/>
      <c r="K293" s="212"/>
      <c r="L293" s="217"/>
      <c r="M293" s="218"/>
      <c r="N293" s="219"/>
      <c r="O293" s="219"/>
      <c r="P293" s="219"/>
      <c r="Q293" s="219"/>
      <c r="R293" s="219"/>
      <c r="S293" s="219"/>
      <c r="T293" s="220"/>
      <c r="AT293" s="221" t="s">
        <v>247</v>
      </c>
      <c r="AU293" s="221" t="s">
        <v>88</v>
      </c>
      <c r="AV293" s="14" t="s">
        <v>88</v>
      </c>
      <c r="AW293" s="14" t="s">
        <v>37</v>
      </c>
      <c r="AX293" s="14" t="s">
        <v>76</v>
      </c>
      <c r="AY293" s="221" t="s">
        <v>237</v>
      </c>
    </row>
    <row r="294" spans="1:65" s="14" customFormat="1" ht="10.199999999999999">
      <c r="B294" s="211"/>
      <c r="C294" s="212"/>
      <c r="D294" s="202" t="s">
        <v>247</v>
      </c>
      <c r="E294" s="213" t="s">
        <v>19</v>
      </c>
      <c r="F294" s="214" t="s">
        <v>5081</v>
      </c>
      <c r="G294" s="212"/>
      <c r="H294" s="215">
        <v>8.9640000000000004</v>
      </c>
      <c r="I294" s="216"/>
      <c r="J294" s="212"/>
      <c r="K294" s="212"/>
      <c r="L294" s="217"/>
      <c r="M294" s="218"/>
      <c r="N294" s="219"/>
      <c r="O294" s="219"/>
      <c r="P294" s="219"/>
      <c r="Q294" s="219"/>
      <c r="R294" s="219"/>
      <c r="S294" s="219"/>
      <c r="T294" s="220"/>
      <c r="AT294" s="221" t="s">
        <v>247</v>
      </c>
      <c r="AU294" s="221" t="s">
        <v>88</v>
      </c>
      <c r="AV294" s="14" t="s">
        <v>88</v>
      </c>
      <c r="AW294" s="14" t="s">
        <v>37</v>
      </c>
      <c r="AX294" s="14" t="s">
        <v>76</v>
      </c>
      <c r="AY294" s="221" t="s">
        <v>237</v>
      </c>
    </row>
    <row r="295" spans="1:65" s="16" customFormat="1" ht="10.199999999999999">
      <c r="B295" s="233"/>
      <c r="C295" s="234"/>
      <c r="D295" s="202" t="s">
        <v>247</v>
      </c>
      <c r="E295" s="235" t="s">
        <v>19</v>
      </c>
      <c r="F295" s="236" t="s">
        <v>260</v>
      </c>
      <c r="G295" s="234"/>
      <c r="H295" s="237">
        <v>48.887999999999998</v>
      </c>
      <c r="I295" s="238"/>
      <c r="J295" s="234"/>
      <c r="K295" s="234"/>
      <c r="L295" s="239"/>
      <c r="M295" s="240"/>
      <c r="N295" s="241"/>
      <c r="O295" s="241"/>
      <c r="P295" s="241"/>
      <c r="Q295" s="241"/>
      <c r="R295" s="241"/>
      <c r="S295" s="241"/>
      <c r="T295" s="242"/>
      <c r="AT295" s="243" t="s">
        <v>247</v>
      </c>
      <c r="AU295" s="243" t="s">
        <v>88</v>
      </c>
      <c r="AV295" s="16" t="s">
        <v>243</v>
      </c>
      <c r="AW295" s="16" t="s">
        <v>37</v>
      </c>
      <c r="AX295" s="16" t="s">
        <v>83</v>
      </c>
      <c r="AY295" s="243" t="s">
        <v>237</v>
      </c>
    </row>
    <row r="296" spans="1:65" s="2" customFormat="1" ht="37.799999999999997" customHeight="1">
      <c r="A296" s="37"/>
      <c r="B296" s="38"/>
      <c r="C296" s="182" t="s">
        <v>476</v>
      </c>
      <c r="D296" s="182" t="s">
        <v>239</v>
      </c>
      <c r="E296" s="183" t="s">
        <v>5082</v>
      </c>
      <c r="F296" s="184" t="s">
        <v>5083</v>
      </c>
      <c r="G296" s="185" t="s">
        <v>141</v>
      </c>
      <c r="H296" s="186">
        <v>22.42</v>
      </c>
      <c r="I296" s="187"/>
      <c r="J296" s="188">
        <f>ROUND(I296*H296,2)</f>
        <v>0</v>
      </c>
      <c r="K296" s="184" t="s">
        <v>242</v>
      </c>
      <c r="L296" s="42"/>
      <c r="M296" s="189" t="s">
        <v>19</v>
      </c>
      <c r="N296" s="190" t="s">
        <v>48</v>
      </c>
      <c r="O296" s="67"/>
      <c r="P296" s="191">
        <f>O296*H296</f>
        <v>0</v>
      </c>
      <c r="Q296" s="191">
        <v>0.17979999999999999</v>
      </c>
      <c r="R296" s="191">
        <f>Q296*H296</f>
        <v>4.0311159999999999</v>
      </c>
      <c r="S296" s="191">
        <v>0</v>
      </c>
      <c r="T296" s="192">
        <f>S296*H296</f>
        <v>0</v>
      </c>
      <c r="U296" s="37"/>
      <c r="V296" s="37"/>
      <c r="W296" s="37"/>
      <c r="X296" s="37"/>
      <c r="Y296" s="37"/>
      <c r="Z296" s="37"/>
      <c r="AA296" s="37"/>
      <c r="AB296" s="37"/>
      <c r="AC296" s="37"/>
      <c r="AD296" s="37"/>
      <c r="AE296" s="37"/>
      <c r="AR296" s="193" t="s">
        <v>243</v>
      </c>
      <c r="AT296" s="193" t="s">
        <v>239</v>
      </c>
      <c r="AU296" s="193" t="s">
        <v>88</v>
      </c>
      <c r="AY296" s="20" t="s">
        <v>237</v>
      </c>
      <c r="BE296" s="194">
        <f>IF(N296="základní",J296,0)</f>
        <v>0</v>
      </c>
      <c r="BF296" s="194">
        <f>IF(N296="snížená",J296,0)</f>
        <v>0</v>
      </c>
      <c r="BG296" s="194">
        <f>IF(N296="zákl. přenesená",J296,0)</f>
        <v>0</v>
      </c>
      <c r="BH296" s="194">
        <f>IF(N296="sníž. přenesená",J296,0)</f>
        <v>0</v>
      </c>
      <c r="BI296" s="194">
        <f>IF(N296="nulová",J296,0)</f>
        <v>0</v>
      </c>
      <c r="BJ296" s="20" t="s">
        <v>88</v>
      </c>
      <c r="BK296" s="194">
        <f>ROUND(I296*H296,2)</f>
        <v>0</v>
      </c>
      <c r="BL296" s="20" t="s">
        <v>243</v>
      </c>
      <c r="BM296" s="193" t="s">
        <v>5084</v>
      </c>
    </row>
    <row r="297" spans="1:65" s="2" customFormat="1" ht="10.199999999999999">
      <c r="A297" s="37"/>
      <c r="B297" s="38"/>
      <c r="C297" s="39"/>
      <c r="D297" s="195" t="s">
        <v>245</v>
      </c>
      <c r="E297" s="39"/>
      <c r="F297" s="196" t="s">
        <v>5085</v>
      </c>
      <c r="G297" s="39"/>
      <c r="H297" s="39"/>
      <c r="I297" s="197"/>
      <c r="J297" s="39"/>
      <c r="K297" s="39"/>
      <c r="L297" s="42"/>
      <c r="M297" s="198"/>
      <c r="N297" s="199"/>
      <c r="O297" s="67"/>
      <c r="P297" s="67"/>
      <c r="Q297" s="67"/>
      <c r="R297" s="67"/>
      <c r="S297" s="67"/>
      <c r="T297" s="68"/>
      <c r="U297" s="37"/>
      <c r="V297" s="37"/>
      <c r="W297" s="37"/>
      <c r="X297" s="37"/>
      <c r="Y297" s="37"/>
      <c r="Z297" s="37"/>
      <c r="AA297" s="37"/>
      <c r="AB297" s="37"/>
      <c r="AC297" s="37"/>
      <c r="AD297" s="37"/>
      <c r="AE297" s="37"/>
      <c r="AT297" s="20" t="s">
        <v>245</v>
      </c>
      <c r="AU297" s="20" t="s">
        <v>88</v>
      </c>
    </row>
    <row r="298" spans="1:65" s="13" customFormat="1" ht="10.199999999999999">
      <c r="B298" s="200"/>
      <c r="C298" s="201"/>
      <c r="D298" s="202" t="s">
        <v>247</v>
      </c>
      <c r="E298" s="203" t="s">
        <v>19</v>
      </c>
      <c r="F298" s="204" t="s">
        <v>248</v>
      </c>
      <c r="G298" s="201"/>
      <c r="H298" s="203" t="s">
        <v>19</v>
      </c>
      <c r="I298" s="205"/>
      <c r="J298" s="201"/>
      <c r="K298" s="201"/>
      <c r="L298" s="206"/>
      <c r="M298" s="207"/>
      <c r="N298" s="208"/>
      <c r="O298" s="208"/>
      <c r="P298" s="208"/>
      <c r="Q298" s="208"/>
      <c r="R298" s="208"/>
      <c r="S298" s="208"/>
      <c r="T298" s="209"/>
      <c r="AT298" s="210" t="s">
        <v>247</v>
      </c>
      <c r="AU298" s="210" t="s">
        <v>88</v>
      </c>
      <c r="AV298" s="13" t="s">
        <v>83</v>
      </c>
      <c r="AW298" s="13" t="s">
        <v>37</v>
      </c>
      <c r="AX298" s="13" t="s">
        <v>76</v>
      </c>
      <c r="AY298" s="210" t="s">
        <v>237</v>
      </c>
    </row>
    <row r="299" spans="1:65" s="14" customFormat="1" ht="10.199999999999999">
      <c r="B299" s="211"/>
      <c r="C299" s="212"/>
      <c r="D299" s="202" t="s">
        <v>247</v>
      </c>
      <c r="E299" s="213" t="s">
        <v>19</v>
      </c>
      <c r="F299" s="214" t="s">
        <v>5086</v>
      </c>
      <c r="G299" s="212"/>
      <c r="H299" s="215">
        <v>0.49</v>
      </c>
      <c r="I299" s="216"/>
      <c r="J299" s="212"/>
      <c r="K299" s="212"/>
      <c r="L299" s="217"/>
      <c r="M299" s="218"/>
      <c r="N299" s="219"/>
      <c r="O299" s="219"/>
      <c r="P299" s="219"/>
      <c r="Q299" s="219"/>
      <c r="R299" s="219"/>
      <c r="S299" s="219"/>
      <c r="T299" s="220"/>
      <c r="AT299" s="221" t="s">
        <v>247</v>
      </c>
      <c r="AU299" s="221" t="s">
        <v>88</v>
      </c>
      <c r="AV299" s="14" t="s">
        <v>88</v>
      </c>
      <c r="AW299" s="14" t="s">
        <v>37</v>
      </c>
      <c r="AX299" s="14" t="s">
        <v>76</v>
      </c>
      <c r="AY299" s="221" t="s">
        <v>237</v>
      </c>
    </row>
    <row r="300" spans="1:65" s="14" customFormat="1" ht="10.199999999999999">
      <c r="B300" s="211"/>
      <c r="C300" s="212"/>
      <c r="D300" s="202" t="s">
        <v>247</v>
      </c>
      <c r="E300" s="213" t="s">
        <v>19</v>
      </c>
      <c r="F300" s="214" t="s">
        <v>5087</v>
      </c>
      <c r="G300" s="212"/>
      <c r="H300" s="215">
        <v>8.16</v>
      </c>
      <c r="I300" s="216"/>
      <c r="J300" s="212"/>
      <c r="K300" s="212"/>
      <c r="L300" s="217"/>
      <c r="M300" s="218"/>
      <c r="N300" s="219"/>
      <c r="O300" s="219"/>
      <c r="P300" s="219"/>
      <c r="Q300" s="219"/>
      <c r="R300" s="219"/>
      <c r="S300" s="219"/>
      <c r="T300" s="220"/>
      <c r="AT300" s="221" t="s">
        <v>247</v>
      </c>
      <c r="AU300" s="221" t="s">
        <v>88</v>
      </c>
      <c r="AV300" s="14" t="s">
        <v>88</v>
      </c>
      <c r="AW300" s="14" t="s">
        <v>37</v>
      </c>
      <c r="AX300" s="14" t="s">
        <v>76</v>
      </c>
      <c r="AY300" s="221" t="s">
        <v>237</v>
      </c>
    </row>
    <row r="301" spans="1:65" s="14" customFormat="1" ht="10.199999999999999">
      <c r="B301" s="211"/>
      <c r="C301" s="212"/>
      <c r="D301" s="202" t="s">
        <v>247</v>
      </c>
      <c r="E301" s="213" t="s">
        <v>19</v>
      </c>
      <c r="F301" s="214" t="s">
        <v>5088</v>
      </c>
      <c r="G301" s="212"/>
      <c r="H301" s="215">
        <v>4.4400000000000004</v>
      </c>
      <c r="I301" s="216"/>
      <c r="J301" s="212"/>
      <c r="K301" s="212"/>
      <c r="L301" s="217"/>
      <c r="M301" s="218"/>
      <c r="N301" s="219"/>
      <c r="O301" s="219"/>
      <c r="P301" s="219"/>
      <c r="Q301" s="219"/>
      <c r="R301" s="219"/>
      <c r="S301" s="219"/>
      <c r="T301" s="220"/>
      <c r="AT301" s="221" t="s">
        <v>247</v>
      </c>
      <c r="AU301" s="221" t="s">
        <v>88</v>
      </c>
      <c r="AV301" s="14" t="s">
        <v>88</v>
      </c>
      <c r="AW301" s="14" t="s">
        <v>37</v>
      </c>
      <c r="AX301" s="14" t="s">
        <v>76</v>
      </c>
      <c r="AY301" s="221" t="s">
        <v>237</v>
      </c>
    </row>
    <row r="302" spans="1:65" s="15" customFormat="1" ht="10.199999999999999">
      <c r="B302" s="222"/>
      <c r="C302" s="223"/>
      <c r="D302" s="202" t="s">
        <v>247</v>
      </c>
      <c r="E302" s="224" t="s">
        <v>19</v>
      </c>
      <c r="F302" s="225" t="s">
        <v>251</v>
      </c>
      <c r="G302" s="223"/>
      <c r="H302" s="226">
        <v>13.09</v>
      </c>
      <c r="I302" s="227"/>
      <c r="J302" s="223"/>
      <c r="K302" s="223"/>
      <c r="L302" s="228"/>
      <c r="M302" s="229"/>
      <c r="N302" s="230"/>
      <c r="O302" s="230"/>
      <c r="P302" s="230"/>
      <c r="Q302" s="230"/>
      <c r="R302" s="230"/>
      <c r="S302" s="230"/>
      <c r="T302" s="231"/>
      <c r="AT302" s="232" t="s">
        <v>247</v>
      </c>
      <c r="AU302" s="232" t="s">
        <v>88</v>
      </c>
      <c r="AV302" s="15" t="s">
        <v>92</v>
      </c>
      <c r="AW302" s="15" t="s">
        <v>37</v>
      </c>
      <c r="AX302" s="15" t="s">
        <v>76</v>
      </c>
      <c r="AY302" s="232" t="s">
        <v>237</v>
      </c>
    </row>
    <row r="303" spans="1:65" s="13" customFormat="1" ht="10.199999999999999">
      <c r="B303" s="200"/>
      <c r="C303" s="201"/>
      <c r="D303" s="202" t="s">
        <v>247</v>
      </c>
      <c r="E303" s="203" t="s">
        <v>19</v>
      </c>
      <c r="F303" s="204" t="s">
        <v>252</v>
      </c>
      <c r="G303" s="201"/>
      <c r="H303" s="203" t="s">
        <v>19</v>
      </c>
      <c r="I303" s="205"/>
      <c r="J303" s="201"/>
      <c r="K303" s="201"/>
      <c r="L303" s="206"/>
      <c r="M303" s="207"/>
      <c r="N303" s="208"/>
      <c r="O303" s="208"/>
      <c r="P303" s="208"/>
      <c r="Q303" s="208"/>
      <c r="R303" s="208"/>
      <c r="S303" s="208"/>
      <c r="T303" s="209"/>
      <c r="AT303" s="210" t="s">
        <v>247</v>
      </c>
      <c r="AU303" s="210" t="s">
        <v>88</v>
      </c>
      <c r="AV303" s="13" t="s">
        <v>83</v>
      </c>
      <c r="AW303" s="13" t="s">
        <v>37</v>
      </c>
      <c r="AX303" s="13" t="s">
        <v>76</v>
      </c>
      <c r="AY303" s="210" t="s">
        <v>237</v>
      </c>
    </row>
    <row r="304" spans="1:65" s="14" customFormat="1" ht="10.199999999999999">
      <c r="B304" s="211"/>
      <c r="C304" s="212"/>
      <c r="D304" s="202" t="s">
        <v>247</v>
      </c>
      <c r="E304" s="213" t="s">
        <v>19</v>
      </c>
      <c r="F304" s="214" t="s">
        <v>5089</v>
      </c>
      <c r="G304" s="212"/>
      <c r="H304" s="215">
        <v>3.72</v>
      </c>
      <c r="I304" s="216"/>
      <c r="J304" s="212"/>
      <c r="K304" s="212"/>
      <c r="L304" s="217"/>
      <c r="M304" s="218"/>
      <c r="N304" s="219"/>
      <c r="O304" s="219"/>
      <c r="P304" s="219"/>
      <c r="Q304" s="219"/>
      <c r="R304" s="219"/>
      <c r="S304" s="219"/>
      <c r="T304" s="220"/>
      <c r="AT304" s="221" t="s">
        <v>247</v>
      </c>
      <c r="AU304" s="221" t="s">
        <v>88</v>
      </c>
      <c r="AV304" s="14" t="s">
        <v>88</v>
      </c>
      <c r="AW304" s="14" t="s">
        <v>37</v>
      </c>
      <c r="AX304" s="14" t="s">
        <v>76</v>
      </c>
      <c r="AY304" s="221" t="s">
        <v>237</v>
      </c>
    </row>
    <row r="305" spans="1:65" s="15" customFormat="1" ht="10.199999999999999">
      <c r="B305" s="222"/>
      <c r="C305" s="223"/>
      <c r="D305" s="202" t="s">
        <v>247</v>
      </c>
      <c r="E305" s="224" t="s">
        <v>19</v>
      </c>
      <c r="F305" s="225" t="s">
        <v>251</v>
      </c>
      <c r="G305" s="223"/>
      <c r="H305" s="226">
        <v>3.72</v>
      </c>
      <c r="I305" s="227"/>
      <c r="J305" s="223"/>
      <c r="K305" s="223"/>
      <c r="L305" s="228"/>
      <c r="M305" s="229"/>
      <c r="N305" s="230"/>
      <c r="O305" s="230"/>
      <c r="P305" s="230"/>
      <c r="Q305" s="230"/>
      <c r="R305" s="230"/>
      <c r="S305" s="230"/>
      <c r="T305" s="231"/>
      <c r="AT305" s="232" t="s">
        <v>247</v>
      </c>
      <c r="AU305" s="232" t="s">
        <v>88</v>
      </c>
      <c r="AV305" s="15" t="s">
        <v>92</v>
      </c>
      <c r="AW305" s="15" t="s">
        <v>37</v>
      </c>
      <c r="AX305" s="15" t="s">
        <v>76</v>
      </c>
      <c r="AY305" s="232" t="s">
        <v>237</v>
      </c>
    </row>
    <row r="306" spans="1:65" s="13" customFormat="1" ht="10.199999999999999">
      <c r="B306" s="200"/>
      <c r="C306" s="201"/>
      <c r="D306" s="202" t="s">
        <v>247</v>
      </c>
      <c r="E306" s="203" t="s">
        <v>19</v>
      </c>
      <c r="F306" s="204" t="s">
        <v>256</v>
      </c>
      <c r="G306" s="201"/>
      <c r="H306" s="203" t="s">
        <v>19</v>
      </c>
      <c r="I306" s="205"/>
      <c r="J306" s="201"/>
      <c r="K306" s="201"/>
      <c r="L306" s="206"/>
      <c r="M306" s="207"/>
      <c r="N306" s="208"/>
      <c r="O306" s="208"/>
      <c r="P306" s="208"/>
      <c r="Q306" s="208"/>
      <c r="R306" s="208"/>
      <c r="S306" s="208"/>
      <c r="T306" s="209"/>
      <c r="AT306" s="210" t="s">
        <v>247</v>
      </c>
      <c r="AU306" s="210" t="s">
        <v>88</v>
      </c>
      <c r="AV306" s="13" t="s">
        <v>83</v>
      </c>
      <c r="AW306" s="13" t="s">
        <v>37</v>
      </c>
      <c r="AX306" s="13" t="s">
        <v>76</v>
      </c>
      <c r="AY306" s="210" t="s">
        <v>237</v>
      </c>
    </row>
    <row r="307" spans="1:65" s="14" customFormat="1" ht="10.199999999999999">
      <c r="B307" s="211"/>
      <c r="C307" s="212"/>
      <c r="D307" s="202" t="s">
        <v>247</v>
      </c>
      <c r="E307" s="213" t="s">
        <v>19</v>
      </c>
      <c r="F307" s="214" t="s">
        <v>5090</v>
      </c>
      <c r="G307" s="212"/>
      <c r="H307" s="215">
        <v>3.72</v>
      </c>
      <c r="I307" s="216"/>
      <c r="J307" s="212"/>
      <c r="K307" s="212"/>
      <c r="L307" s="217"/>
      <c r="M307" s="218"/>
      <c r="N307" s="219"/>
      <c r="O307" s="219"/>
      <c r="P307" s="219"/>
      <c r="Q307" s="219"/>
      <c r="R307" s="219"/>
      <c r="S307" s="219"/>
      <c r="T307" s="220"/>
      <c r="AT307" s="221" t="s">
        <v>247</v>
      </c>
      <c r="AU307" s="221" t="s">
        <v>88</v>
      </c>
      <c r="AV307" s="14" t="s">
        <v>88</v>
      </c>
      <c r="AW307" s="14" t="s">
        <v>37</v>
      </c>
      <c r="AX307" s="14" t="s">
        <v>76</v>
      </c>
      <c r="AY307" s="221" t="s">
        <v>237</v>
      </c>
    </row>
    <row r="308" spans="1:65" s="14" customFormat="1" ht="10.199999999999999">
      <c r="B308" s="211"/>
      <c r="C308" s="212"/>
      <c r="D308" s="202" t="s">
        <v>247</v>
      </c>
      <c r="E308" s="213" t="s">
        <v>19</v>
      </c>
      <c r="F308" s="214" t="s">
        <v>5091</v>
      </c>
      <c r="G308" s="212"/>
      <c r="H308" s="215">
        <v>1.89</v>
      </c>
      <c r="I308" s="216"/>
      <c r="J308" s="212"/>
      <c r="K308" s="212"/>
      <c r="L308" s="217"/>
      <c r="M308" s="218"/>
      <c r="N308" s="219"/>
      <c r="O308" s="219"/>
      <c r="P308" s="219"/>
      <c r="Q308" s="219"/>
      <c r="R308" s="219"/>
      <c r="S308" s="219"/>
      <c r="T308" s="220"/>
      <c r="AT308" s="221" t="s">
        <v>247</v>
      </c>
      <c r="AU308" s="221" t="s">
        <v>88</v>
      </c>
      <c r="AV308" s="14" t="s">
        <v>88</v>
      </c>
      <c r="AW308" s="14" t="s">
        <v>37</v>
      </c>
      <c r="AX308" s="14" t="s">
        <v>76</v>
      </c>
      <c r="AY308" s="221" t="s">
        <v>237</v>
      </c>
    </row>
    <row r="309" spans="1:65" s="15" customFormat="1" ht="10.199999999999999">
      <c r="B309" s="222"/>
      <c r="C309" s="223"/>
      <c r="D309" s="202" t="s">
        <v>247</v>
      </c>
      <c r="E309" s="224" t="s">
        <v>19</v>
      </c>
      <c r="F309" s="225" t="s">
        <v>251</v>
      </c>
      <c r="G309" s="223"/>
      <c r="H309" s="226">
        <v>5.61</v>
      </c>
      <c r="I309" s="227"/>
      <c r="J309" s="223"/>
      <c r="K309" s="223"/>
      <c r="L309" s="228"/>
      <c r="M309" s="229"/>
      <c r="N309" s="230"/>
      <c r="O309" s="230"/>
      <c r="P309" s="230"/>
      <c r="Q309" s="230"/>
      <c r="R309" s="230"/>
      <c r="S309" s="230"/>
      <c r="T309" s="231"/>
      <c r="AT309" s="232" t="s">
        <v>247</v>
      </c>
      <c r="AU309" s="232" t="s">
        <v>88</v>
      </c>
      <c r="AV309" s="15" t="s">
        <v>92</v>
      </c>
      <c r="AW309" s="15" t="s">
        <v>37</v>
      </c>
      <c r="AX309" s="15" t="s">
        <v>76</v>
      </c>
      <c r="AY309" s="232" t="s">
        <v>237</v>
      </c>
    </row>
    <row r="310" spans="1:65" s="16" customFormat="1" ht="10.199999999999999">
      <c r="B310" s="233"/>
      <c r="C310" s="234"/>
      <c r="D310" s="202" t="s">
        <v>247</v>
      </c>
      <c r="E310" s="235" t="s">
        <v>19</v>
      </c>
      <c r="F310" s="236" t="s">
        <v>260</v>
      </c>
      <c r="G310" s="234"/>
      <c r="H310" s="237">
        <v>22.42</v>
      </c>
      <c r="I310" s="238"/>
      <c r="J310" s="234"/>
      <c r="K310" s="234"/>
      <c r="L310" s="239"/>
      <c r="M310" s="240"/>
      <c r="N310" s="241"/>
      <c r="O310" s="241"/>
      <c r="P310" s="241"/>
      <c r="Q310" s="241"/>
      <c r="R310" s="241"/>
      <c r="S310" s="241"/>
      <c r="T310" s="242"/>
      <c r="AT310" s="243" t="s">
        <v>247</v>
      </c>
      <c r="AU310" s="243" t="s">
        <v>88</v>
      </c>
      <c r="AV310" s="16" t="s">
        <v>243</v>
      </c>
      <c r="AW310" s="16" t="s">
        <v>37</v>
      </c>
      <c r="AX310" s="16" t="s">
        <v>83</v>
      </c>
      <c r="AY310" s="243" t="s">
        <v>237</v>
      </c>
    </row>
    <row r="311" spans="1:65" s="2" customFormat="1" ht="44.25" customHeight="1">
      <c r="A311" s="37"/>
      <c r="B311" s="38"/>
      <c r="C311" s="182" t="s">
        <v>485</v>
      </c>
      <c r="D311" s="182" t="s">
        <v>239</v>
      </c>
      <c r="E311" s="183" t="s">
        <v>5092</v>
      </c>
      <c r="F311" s="184" t="s">
        <v>5093</v>
      </c>
      <c r="G311" s="185" t="s">
        <v>141</v>
      </c>
      <c r="H311" s="186">
        <v>26.472999999999999</v>
      </c>
      <c r="I311" s="187"/>
      <c r="J311" s="188">
        <f>ROUND(I311*H311,2)</f>
        <v>0</v>
      </c>
      <c r="K311" s="184" t="s">
        <v>242</v>
      </c>
      <c r="L311" s="42"/>
      <c r="M311" s="189" t="s">
        <v>19</v>
      </c>
      <c r="N311" s="190" t="s">
        <v>48</v>
      </c>
      <c r="O311" s="67"/>
      <c r="P311" s="191">
        <f>O311*H311</f>
        <v>0</v>
      </c>
      <c r="Q311" s="191">
        <v>0.16116</v>
      </c>
      <c r="R311" s="191">
        <f>Q311*H311</f>
        <v>4.2663886799999995</v>
      </c>
      <c r="S311" s="191">
        <v>0</v>
      </c>
      <c r="T311" s="192">
        <f>S311*H311</f>
        <v>0</v>
      </c>
      <c r="U311" s="37"/>
      <c r="V311" s="37"/>
      <c r="W311" s="37"/>
      <c r="X311" s="37"/>
      <c r="Y311" s="37"/>
      <c r="Z311" s="37"/>
      <c r="AA311" s="37"/>
      <c r="AB311" s="37"/>
      <c r="AC311" s="37"/>
      <c r="AD311" s="37"/>
      <c r="AE311" s="37"/>
      <c r="AR311" s="193" t="s">
        <v>243</v>
      </c>
      <c r="AT311" s="193" t="s">
        <v>239</v>
      </c>
      <c r="AU311" s="193" t="s">
        <v>88</v>
      </c>
      <c r="AY311" s="20" t="s">
        <v>237</v>
      </c>
      <c r="BE311" s="194">
        <f>IF(N311="základní",J311,0)</f>
        <v>0</v>
      </c>
      <c r="BF311" s="194">
        <f>IF(N311="snížená",J311,0)</f>
        <v>0</v>
      </c>
      <c r="BG311" s="194">
        <f>IF(N311="zákl. přenesená",J311,0)</f>
        <v>0</v>
      </c>
      <c r="BH311" s="194">
        <f>IF(N311="sníž. přenesená",J311,0)</f>
        <v>0</v>
      </c>
      <c r="BI311" s="194">
        <f>IF(N311="nulová",J311,0)</f>
        <v>0</v>
      </c>
      <c r="BJ311" s="20" t="s">
        <v>88</v>
      </c>
      <c r="BK311" s="194">
        <f>ROUND(I311*H311,2)</f>
        <v>0</v>
      </c>
      <c r="BL311" s="20" t="s">
        <v>243</v>
      </c>
      <c r="BM311" s="193" t="s">
        <v>5094</v>
      </c>
    </row>
    <row r="312" spans="1:65" s="2" customFormat="1" ht="10.199999999999999">
      <c r="A312" s="37"/>
      <c r="B312" s="38"/>
      <c r="C312" s="39"/>
      <c r="D312" s="195" t="s">
        <v>245</v>
      </c>
      <c r="E312" s="39"/>
      <c r="F312" s="196" t="s">
        <v>5095</v>
      </c>
      <c r="G312" s="39"/>
      <c r="H312" s="39"/>
      <c r="I312" s="197"/>
      <c r="J312" s="39"/>
      <c r="K312" s="39"/>
      <c r="L312" s="42"/>
      <c r="M312" s="198"/>
      <c r="N312" s="199"/>
      <c r="O312" s="67"/>
      <c r="P312" s="67"/>
      <c r="Q312" s="67"/>
      <c r="R312" s="67"/>
      <c r="S312" s="67"/>
      <c r="T312" s="68"/>
      <c r="U312" s="37"/>
      <c r="V312" s="37"/>
      <c r="W312" s="37"/>
      <c r="X312" s="37"/>
      <c r="Y312" s="37"/>
      <c r="Z312" s="37"/>
      <c r="AA312" s="37"/>
      <c r="AB312" s="37"/>
      <c r="AC312" s="37"/>
      <c r="AD312" s="37"/>
      <c r="AE312" s="37"/>
      <c r="AT312" s="20" t="s">
        <v>245</v>
      </c>
      <c r="AU312" s="20" t="s">
        <v>88</v>
      </c>
    </row>
    <row r="313" spans="1:65" s="13" customFormat="1" ht="10.199999999999999">
      <c r="B313" s="200"/>
      <c r="C313" s="201"/>
      <c r="D313" s="202" t="s">
        <v>247</v>
      </c>
      <c r="E313" s="203" t="s">
        <v>19</v>
      </c>
      <c r="F313" s="204" t="s">
        <v>248</v>
      </c>
      <c r="G313" s="201"/>
      <c r="H313" s="203" t="s">
        <v>19</v>
      </c>
      <c r="I313" s="205"/>
      <c r="J313" s="201"/>
      <c r="K313" s="201"/>
      <c r="L313" s="206"/>
      <c r="M313" s="207"/>
      <c r="N313" s="208"/>
      <c r="O313" s="208"/>
      <c r="P313" s="208"/>
      <c r="Q313" s="208"/>
      <c r="R313" s="208"/>
      <c r="S313" s="208"/>
      <c r="T313" s="209"/>
      <c r="AT313" s="210" t="s">
        <v>247</v>
      </c>
      <c r="AU313" s="210" t="s">
        <v>88</v>
      </c>
      <c r="AV313" s="13" t="s">
        <v>83</v>
      </c>
      <c r="AW313" s="13" t="s">
        <v>37</v>
      </c>
      <c r="AX313" s="13" t="s">
        <v>76</v>
      </c>
      <c r="AY313" s="210" t="s">
        <v>237</v>
      </c>
    </row>
    <row r="314" spans="1:65" s="14" customFormat="1" ht="10.199999999999999">
      <c r="B314" s="211"/>
      <c r="C314" s="212"/>
      <c r="D314" s="202" t="s">
        <v>247</v>
      </c>
      <c r="E314" s="213" t="s">
        <v>19</v>
      </c>
      <c r="F314" s="214" t="s">
        <v>5096</v>
      </c>
      <c r="G314" s="212"/>
      <c r="H314" s="215">
        <v>26.472999999999999</v>
      </c>
      <c r="I314" s="216"/>
      <c r="J314" s="212"/>
      <c r="K314" s="212"/>
      <c r="L314" s="217"/>
      <c r="M314" s="218"/>
      <c r="N314" s="219"/>
      <c r="O314" s="219"/>
      <c r="P314" s="219"/>
      <c r="Q314" s="219"/>
      <c r="R314" s="219"/>
      <c r="S314" s="219"/>
      <c r="T314" s="220"/>
      <c r="AT314" s="221" t="s">
        <v>247</v>
      </c>
      <c r="AU314" s="221" t="s">
        <v>88</v>
      </c>
      <c r="AV314" s="14" t="s">
        <v>88</v>
      </c>
      <c r="AW314" s="14" t="s">
        <v>37</v>
      </c>
      <c r="AX314" s="14" t="s">
        <v>83</v>
      </c>
      <c r="AY314" s="221" t="s">
        <v>237</v>
      </c>
    </row>
    <row r="315" spans="1:65" s="2" customFormat="1" ht="21.75" customHeight="1">
      <c r="A315" s="37"/>
      <c r="B315" s="38"/>
      <c r="C315" s="182" t="s">
        <v>508</v>
      </c>
      <c r="D315" s="182" t="s">
        <v>239</v>
      </c>
      <c r="E315" s="183" t="s">
        <v>288</v>
      </c>
      <c r="F315" s="184" t="s">
        <v>289</v>
      </c>
      <c r="G315" s="185" t="s">
        <v>290</v>
      </c>
      <c r="H315" s="186">
        <v>9</v>
      </c>
      <c r="I315" s="187"/>
      <c r="J315" s="188">
        <f>ROUND(I315*H315,2)</f>
        <v>0</v>
      </c>
      <c r="K315" s="184" t="s">
        <v>242</v>
      </c>
      <c r="L315" s="42"/>
      <c r="M315" s="189" t="s">
        <v>19</v>
      </c>
      <c r="N315" s="190" t="s">
        <v>48</v>
      </c>
      <c r="O315" s="67"/>
      <c r="P315" s="191">
        <f>O315*H315</f>
        <v>0</v>
      </c>
      <c r="Q315" s="191">
        <v>6.8799999999999998E-3</v>
      </c>
      <c r="R315" s="191">
        <f>Q315*H315</f>
        <v>6.1919999999999996E-2</v>
      </c>
      <c r="S315" s="191">
        <v>0</v>
      </c>
      <c r="T315" s="192">
        <f>S315*H315</f>
        <v>0</v>
      </c>
      <c r="U315" s="37"/>
      <c r="V315" s="37"/>
      <c r="W315" s="37"/>
      <c r="X315" s="37"/>
      <c r="Y315" s="37"/>
      <c r="Z315" s="37"/>
      <c r="AA315" s="37"/>
      <c r="AB315" s="37"/>
      <c r="AC315" s="37"/>
      <c r="AD315" s="37"/>
      <c r="AE315" s="37"/>
      <c r="AR315" s="193" t="s">
        <v>243</v>
      </c>
      <c r="AT315" s="193" t="s">
        <v>239</v>
      </c>
      <c r="AU315" s="193" t="s">
        <v>88</v>
      </c>
      <c r="AY315" s="20" t="s">
        <v>237</v>
      </c>
      <c r="BE315" s="194">
        <f>IF(N315="základní",J315,0)</f>
        <v>0</v>
      </c>
      <c r="BF315" s="194">
        <f>IF(N315="snížená",J315,0)</f>
        <v>0</v>
      </c>
      <c r="BG315" s="194">
        <f>IF(N315="zákl. přenesená",J315,0)</f>
        <v>0</v>
      </c>
      <c r="BH315" s="194">
        <f>IF(N315="sníž. přenesená",J315,0)</f>
        <v>0</v>
      </c>
      <c r="BI315" s="194">
        <f>IF(N315="nulová",J315,0)</f>
        <v>0</v>
      </c>
      <c r="BJ315" s="20" t="s">
        <v>88</v>
      </c>
      <c r="BK315" s="194">
        <f>ROUND(I315*H315,2)</f>
        <v>0</v>
      </c>
      <c r="BL315" s="20" t="s">
        <v>243</v>
      </c>
      <c r="BM315" s="193" t="s">
        <v>5097</v>
      </c>
    </row>
    <row r="316" spans="1:65" s="2" customFormat="1" ht="10.199999999999999">
      <c r="A316" s="37"/>
      <c r="B316" s="38"/>
      <c r="C316" s="39"/>
      <c r="D316" s="195" t="s">
        <v>245</v>
      </c>
      <c r="E316" s="39"/>
      <c r="F316" s="196" t="s">
        <v>292</v>
      </c>
      <c r="G316" s="39"/>
      <c r="H316" s="39"/>
      <c r="I316" s="197"/>
      <c r="J316" s="39"/>
      <c r="K316" s="39"/>
      <c r="L316" s="42"/>
      <c r="M316" s="198"/>
      <c r="N316" s="199"/>
      <c r="O316" s="67"/>
      <c r="P316" s="67"/>
      <c r="Q316" s="67"/>
      <c r="R316" s="67"/>
      <c r="S316" s="67"/>
      <c r="T316" s="68"/>
      <c r="U316" s="37"/>
      <c r="V316" s="37"/>
      <c r="W316" s="37"/>
      <c r="X316" s="37"/>
      <c r="Y316" s="37"/>
      <c r="Z316" s="37"/>
      <c r="AA316" s="37"/>
      <c r="AB316" s="37"/>
      <c r="AC316" s="37"/>
      <c r="AD316" s="37"/>
      <c r="AE316" s="37"/>
      <c r="AT316" s="20" t="s">
        <v>245</v>
      </c>
      <c r="AU316" s="20" t="s">
        <v>88</v>
      </c>
    </row>
    <row r="317" spans="1:65" s="13" customFormat="1" ht="10.199999999999999">
      <c r="B317" s="200"/>
      <c r="C317" s="201"/>
      <c r="D317" s="202" t="s">
        <v>247</v>
      </c>
      <c r="E317" s="203" t="s">
        <v>19</v>
      </c>
      <c r="F317" s="204" t="s">
        <v>293</v>
      </c>
      <c r="G317" s="201"/>
      <c r="H317" s="203" t="s">
        <v>19</v>
      </c>
      <c r="I317" s="205"/>
      <c r="J317" s="201"/>
      <c r="K317" s="201"/>
      <c r="L317" s="206"/>
      <c r="M317" s="207"/>
      <c r="N317" s="208"/>
      <c r="O317" s="208"/>
      <c r="P317" s="208"/>
      <c r="Q317" s="208"/>
      <c r="R317" s="208"/>
      <c r="S317" s="208"/>
      <c r="T317" s="209"/>
      <c r="AT317" s="210" t="s">
        <v>247</v>
      </c>
      <c r="AU317" s="210" t="s">
        <v>88</v>
      </c>
      <c r="AV317" s="13" t="s">
        <v>83</v>
      </c>
      <c r="AW317" s="13" t="s">
        <v>37</v>
      </c>
      <c r="AX317" s="13" t="s">
        <v>76</v>
      </c>
      <c r="AY317" s="210" t="s">
        <v>237</v>
      </c>
    </row>
    <row r="318" spans="1:65" s="14" customFormat="1" ht="10.199999999999999">
      <c r="B318" s="211"/>
      <c r="C318" s="212"/>
      <c r="D318" s="202" t="s">
        <v>247</v>
      </c>
      <c r="E318" s="213" t="s">
        <v>19</v>
      </c>
      <c r="F318" s="214" t="s">
        <v>5098</v>
      </c>
      <c r="G318" s="212"/>
      <c r="H318" s="215">
        <v>3</v>
      </c>
      <c r="I318" s="216"/>
      <c r="J318" s="212"/>
      <c r="K318" s="212"/>
      <c r="L318" s="217"/>
      <c r="M318" s="218"/>
      <c r="N318" s="219"/>
      <c r="O318" s="219"/>
      <c r="P318" s="219"/>
      <c r="Q318" s="219"/>
      <c r="R318" s="219"/>
      <c r="S318" s="219"/>
      <c r="T318" s="220"/>
      <c r="AT318" s="221" t="s">
        <v>247</v>
      </c>
      <c r="AU318" s="221" t="s">
        <v>88</v>
      </c>
      <c r="AV318" s="14" t="s">
        <v>88</v>
      </c>
      <c r="AW318" s="14" t="s">
        <v>37</v>
      </c>
      <c r="AX318" s="14" t="s">
        <v>76</v>
      </c>
      <c r="AY318" s="221" t="s">
        <v>237</v>
      </c>
    </row>
    <row r="319" spans="1:65" s="14" customFormat="1" ht="10.199999999999999">
      <c r="B319" s="211"/>
      <c r="C319" s="212"/>
      <c r="D319" s="202" t="s">
        <v>247</v>
      </c>
      <c r="E319" s="213" t="s">
        <v>19</v>
      </c>
      <c r="F319" s="214" t="s">
        <v>5099</v>
      </c>
      <c r="G319" s="212"/>
      <c r="H319" s="215">
        <v>3</v>
      </c>
      <c r="I319" s="216"/>
      <c r="J319" s="212"/>
      <c r="K319" s="212"/>
      <c r="L319" s="217"/>
      <c r="M319" s="218"/>
      <c r="N319" s="219"/>
      <c r="O319" s="219"/>
      <c r="P319" s="219"/>
      <c r="Q319" s="219"/>
      <c r="R319" s="219"/>
      <c r="S319" s="219"/>
      <c r="T319" s="220"/>
      <c r="AT319" s="221" t="s">
        <v>247</v>
      </c>
      <c r="AU319" s="221" t="s">
        <v>88</v>
      </c>
      <c r="AV319" s="14" t="s">
        <v>88</v>
      </c>
      <c r="AW319" s="14" t="s">
        <v>37</v>
      </c>
      <c r="AX319" s="14" t="s">
        <v>76</v>
      </c>
      <c r="AY319" s="221" t="s">
        <v>237</v>
      </c>
    </row>
    <row r="320" spans="1:65" s="14" customFormat="1" ht="10.199999999999999">
      <c r="B320" s="211"/>
      <c r="C320" s="212"/>
      <c r="D320" s="202" t="s">
        <v>247</v>
      </c>
      <c r="E320" s="213" t="s">
        <v>19</v>
      </c>
      <c r="F320" s="214" t="s">
        <v>5100</v>
      </c>
      <c r="G320" s="212"/>
      <c r="H320" s="215">
        <v>3</v>
      </c>
      <c r="I320" s="216"/>
      <c r="J320" s="212"/>
      <c r="K320" s="212"/>
      <c r="L320" s="217"/>
      <c r="M320" s="218"/>
      <c r="N320" s="219"/>
      <c r="O320" s="219"/>
      <c r="P320" s="219"/>
      <c r="Q320" s="219"/>
      <c r="R320" s="219"/>
      <c r="S320" s="219"/>
      <c r="T320" s="220"/>
      <c r="AT320" s="221" t="s">
        <v>247</v>
      </c>
      <c r="AU320" s="221" t="s">
        <v>88</v>
      </c>
      <c r="AV320" s="14" t="s">
        <v>88</v>
      </c>
      <c r="AW320" s="14" t="s">
        <v>37</v>
      </c>
      <c r="AX320" s="14" t="s">
        <v>76</v>
      </c>
      <c r="AY320" s="221" t="s">
        <v>237</v>
      </c>
    </row>
    <row r="321" spans="1:65" s="16" customFormat="1" ht="10.199999999999999">
      <c r="B321" s="233"/>
      <c r="C321" s="234"/>
      <c r="D321" s="202" t="s">
        <v>247</v>
      </c>
      <c r="E321" s="235" t="s">
        <v>19</v>
      </c>
      <c r="F321" s="236" t="s">
        <v>260</v>
      </c>
      <c r="G321" s="234"/>
      <c r="H321" s="237">
        <v>9</v>
      </c>
      <c r="I321" s="238"/>
      <c r="J321" s="234"/>
      <c r="K321" s="234"/>
      <c r="L321" s="239"/>
      <c r="M321" s="240"/>
      <c r="N321" s="241"/>
      <c r="O321" s="241"/>
      <c r="P321" s="241"/>
      <c r="Q321" s="241"/>
      <c r="R321" s="241"/>
      <c r="S321" s="241"/>
      <c r="T321" s="242"/>
      <c r="AT321" s="243" t="s">
        <v>247</v>
      </c>
      <c r="AU321" s="243" t="s">
        <v>88</v>
      </c>
      <c r="AV321" s="16" t="s">
        <v>243</v>
      </c>
      <c r="AW321" s="16" t="s">
        <v>37</v>
      </c>
      <c r="AX321" s="16" t="s">
        <v>83</v>
      </c>
      <c r="AY321" s="243" t="s">
        <v>237</v>
      </c>
    </row>
    <row r="322" spans="1:65" s="2" customFormat="1" ht="24.15" customHeight="1">
      <c r="A322" s="37"/>
      <c r="B322" s="38"/>
      <c r="C322" s="244" t="s">
        <v>516</v>
      </c>
      <c r="D322" s="244" t="s">
        <v>296</v>
      </c>
      <c r="E322" s="245" t="s">
        <v>297</v>
      </c>
      <c r="F322" s="246" t="s">
        <v>298</v>
      </c>
      <c r="G322" s="247" t="s">
        <v>290</v>
      </c>
      <c r="H322" s="248">
        <v>9</v>
      </c>
      <c r="I322" s="249"/>
      <c r="J322" s="250">
        <f>ROUND(I322*H322,2)</f>
        <v>0</v>
      </c>
      <c r="K322" s="246" t="s">
        <v>19</v>
      </c>
      <c r="L322" s="251"/>
      <c r="M322" s="252" t="s">
        <v>19</v>
      </c>
      <c r="N322" s="253" t="s">
        <v>48</v>
      </c>
      <c r="O322" s="67"/>
      <c r="P322" s="191">
        <f>O322*H322</f>
        <v>0</v>
      </c>
      <c r="Q322" s="191">
        <v>6.4000000000000001E-2</v>
      </c>
      <c r="R322" s="191">
        <f>Q322*H322</f>
        <v>0.57600000000000007</v>
      </c>
      <c r="S322" s="191">
        <v>0</v>
      </c>
      <c r="T322" s="192">
        <f>S322*H322</f>
        <v>0</v>
      </c>
      <c r="U322" s="37"/>
      <c r="V322" s="37"/>
      <c r="W322" s="37"/>
      <c r="X322" s="37"/>
      <c r="Y322" s="37"/>
      <c r="Z322" s="37"/>
      <c r="AA322" s="37"/>
      <c r="AB322" s="37"/>
      <c r="AC322" s="37"/>
      <c r="AD322" s="37"/>
      <c r="AE322" s="37"/>
      <c r="AR322" s="193" t="s">
        <v>299</v>
      </c>
      <c r="AT322" s="193" t="s">
        <v>296</v>
      </c>
      <c r="AU322" s="193" t="s">
        <v>88</v>
      </c>
      <c r="AY322" s="20" t="s">
        <v>237</v>
      </c>
      <c r="BE322" s="194">
        <f>IF(N322="základní",J322,0)</f>
        <v>0</v>
      </c>
      <c r="BF322" s="194">
        <f>IF(N322="snížená",J322,0)</f>
        <v>0</v>
      </c>
      <c r="BG322" s="194">
        <f>IF(N322="zákl. přenesená",J322,0)</f>
        <v>0</v>
      </c>
      <c r="BH322" s="194">
        <f>IF(N322="sníž. přenesená",J322,0)</f>
        <v>0</v>
      </c>
      <c r="BI322" s="194">
        <f>IF(N322="nulová",J322,0)</f>
        <v>0</v>
      </c>
      <c r="BJ322" s="20" t="s">
        <v>88</v>
      </c>
      <c r="BK322" s="194">
        <f>ROUND(I322*H322,2)</f>
        <v>0</v>
      </c>
      <c r="BL322" s="20" t="s">
        <v>243</v>
      </c>
      <c r="BM322" s="193" t="s">
        <v>5101</v>
      </c>
    </row>
    <row r="323" spans="1:65" s="2" customFormat="1" ht="21.75" customHeight="1">
      <c r="A323" s="37"/>
      <c r="B323" s="38"/>
      <c r="C323" s="182" t="s">
        <v>523</v>
      </c>
      <c r="D323" s="182" t="s">
        <v>239</v>
      </c>
      <c r="E323" s="183" t="s">
        <v>288</v>
      </c>
      <c r="F323" s="184" t="s">
        <v>289</v>
      </c>
      <c r="G323" s="185" t="s">
        <v>290</v>
      </c>
      <c r="H323" s="186">
        <v>3</v>
      </c>
      <c r="I323" s="187"/>
      <c r="J323" s="188">
        <f>ROUND(I323*H323,2)</f>
        <v>0</v>
      </c>
      <c r="K323" s="184" t="s">
        <v>242</v>
      </c>
      <c r="L323" s="42"/>
      <c r="M323" s="189" t="s">
        <v>19</v>
      </c>
      <c r="N323" s="190" t="s">
        <v>48</v>
      </c>
      <c r="O323" s="67"/>
      <c r="P323" s="191">
        <f>O323*H323</f>
        <v>0</v>
      </c>
      <c r="Q323" s="191">
        <v>6.8799999999999998E-3</v>
      </c>
      <c r="R323" s="191">
        <f>Q323*H323</f>
        <v>2.0639999999999999E-2</v>
      </c>
      <c r="S323" s="191">
        <v>0</v>
      </c>
      <c r="T323" s="192">
        <f>S323*H323</f>
        <v>0</v>
      </c>
      <c r="U323" s="37"/>
      <c r="V323" s="37"/>
      <c r="W323" s="37"/>
      <c r="X323" s="37"/>
      <c r="Y323" s="37"/>
      <c r="Z323" s="37"/>
      <c r="AA323" s="37"/>
      <c r="AB323" s="37"/>
      <c r="AC323" s="37"/>
      <c r="AD323" s="37"/>
      <c r="AE323" s="37"/>
      <c r="AR323" s="193" t="s">
        <v>243</v>
      </c>
      <c r="AT323" s="193" t="s">
        <v>239</v>
      </c>
      <c r="AU323" s="193" t="s">
        <v>88</v>
      </c>
      <c r="AY323" s="20" t="s">
        <v>237</v>
      </c>
      <c r="BE323" s="194">
        <f>IF(N323="základní",J323,0)</f>
        <v>0</v>
      </c>
      <c r="BF323" s="194">
        <f>IF(N323="snížená",J323,0)</f>
        <v>0</v>
      </c>
      <c r="BG323" s="194">
        <f>IF(N323="zákl. přenesená",J323,0)</f>
        <v>0</v>
      </c>
      <c r="BH323" s="194">
        <f>IF(N323="sníž. přenesená",J323,0)</f>
        <v>0</v>
      </c>
      <c r="BI323" s="194">
        <f>IF(N323="nulová",J323,0)</f>
        <v>0</v>
      </c>
      <c r="BJ323" s="20" t="s">
        <v>88</v>
      </c>
      <c r="BK323" s="194">
        <f>ROUND(I323*H323,2)</f>
        <v>0</v>
      </c>
      <c r="BL323" s="20" t="s">
        <v>243</v>
      </c>
      <c r="BM323" s="193" t="s">
        <v>5102</v>
      </c>
    </row>
    <row r="324" spans="1:65" s="2" customFormat="1" ht="10.199999999999999">
      <c r="A324" s="37"/>
      <c r="B324" s="38"/>
      <c r="C324" s="39"/>
      <c r="D324" s="195" t="s">
        <v>245</v>
      </c>
      <c r="E324" s="39"/>
      <c r="F324" s="196" t="s">
        <v>292</v>
      </c>
      <c r="G324" s="39"/>
      <c r="H324" s="39"/>
      <c r="I324" s="197"/>
      <c r="J324" s="39"/>
      <c r="K324" s="39"/>
      <c r="L324" s="42"/>
      <c r="M324" s="198"/>
      <c r="N324" s="199"/>
      <c r="O324" s="67"/>
      <c r="P324" s="67"/>
      <c r="Q324" s="67"/>
      <c r="R324" s="67"/>
      <c r="S324" s="67"/>
      <c r="T324" s="68"/>
      <c r="U324" s="37"/>
      <c r="V324" s="37"/>
      <c r="W324" s="37"/>
      <c r="X324" s="37"/>
      <c r="Y324" s="37"/>
      <c r="Z324" s="37"/>
      <c r="AA324" s="37"/>
      <c r="AB324" s="37"/>
      <c r="AC324" s="37"/>
      <c r="AD324" s="37"/>
      <c r="AE324" s="37"/>
      <c r="AT324" s="20" t="s">
        <v>245</v>
      </c>
      <c r="AU324" s="20" t="s">
        <v>88</v>
      </c>
    </row>
    <row r="325" spans="1:65" s="14" customFormat="1" ht="10.199999999999999">
      <c r="B325" s="211"/>
      <c r="C325" s="212"/>
      <c r="D325" s="202" t="s">
        <v>247</v>
      </c>
      <c r="E325" s="213" t="s">
        <v>19</v>
      </c>
      <c r="F325" s="214" t="s">
        <v>5103</v>
      </c>
      <c r="G325" s="212"/>
      <c r="H325" s="215">
        <v>1</v>
      </c>
      <c r="I325" s="216"/>
      <c r="J325" s="212"/>
      <c r="K325" s="212"/>
      <c r="L325" s="217"/>
      <c r="M325" s="218"/>
      <c r="N325" s="219"/>
      <c r="O325" s="219"/>
      <c r="P325" s="219"/>
      <c r="Q325" s="219"/>
      <c r="R325" s="219"/>
      <c r="S325" s="219"/>
      <c r="T325" s="220"/>
      <c r="AT325" s="221" t="s">
        <v>247</v>
      </c>
      <c r="AU325" s="221" t="s">
        <v>88</v>
      </c>
      <c r="AV325" s="14" t="s">
        <v>88</v>
      </c>
      <c r="AW325" s="14" t="s">
        <v>37</v>
      </c>
      <c r="AX325" s="14" t="s">
        <v>76</v>
      </c>
      <c r="AY325" s="221" t="s">
        <v>237</v>
      </c>
    </row>
    <row r="326" spans="1:65" s="14" customFormat="1" ht="10.199999999999999">
      <c r="B326" s="211"/>
      <c r="C326" s="212"/>
      <c r="D326" s="202" t="s">
        <v>247</v>
      </c>
      <c r="E326" s="213" t="s">
        <v>19</v>
      </c>
      <c r="F326" s="214" t="s">
        <v>5104</v>
      </c>
      <c r="G326" s="212"/>
      <c r="H326" s="215">
        <v>1</v>
      </c>
      <c r="I326" s="216"/>
      <c r="J326" s="212"/>
      <c r="K326" s="212"/>
      <c r="L326" s="217"/>
      <c r="M326" s="218"/>
      <c r="N326" s="219"/>
      <c r="O326" s="219"/>
      <c r="P326" s="219"/>
      <c r="Q326" s="219"/>
      <c r="R326" s="219"/>
      <c r="S326" s="219"/>
      <c r="T326" s="220"/>
      <c r="AT326" s="221" t="s">
        <v>247</v>
      </c>
      <c r="AU326" s="221" t="s">
        <v>88</v>
      </c>
      <c r="AV326" s="14" t="s">
        <v>88</v>
      </c>
      <c r="AW326" s="14" t="s">
        <v>37</v>
      </c>
      <c r="AX326" s="14" t="s">
        <v>76</v>
      </c>
      <c r="AY326" s="221" t="s">
        <v>237</v>
      </c>
    </row>
    <row r="327" spans="1:65" s="14" customFormat="1" ht="10.199999999999999">
      <c r="B327" s="211"/>
      <c r="C327" s="212"/>
      <c r="D327" s="202" t="s">
        <v>247</v>
      </c>
      <c r="E327" s="213" t="s">
        <v>19</v>
      </c>
      <c r="F327" s="214" t="s">
        <v>5105</v>
      </c>
      <c r="G327" s="212"/>
      <c r="H327" s="215">
        <v>1</v>
      </c>
      <c r="I327" s="216"/>
      <c r="J327" s="212"/>
      <c r="K327" s="212"/>
      <c r="L327" s="217"/>
      <c r="M327" s="218"/>
      <c r="N327" s="219"/>
      <c r="O327" s="219"/>
      <c r="P327" s="219"/>
      <c r="Q327" s="219"/>
      <c r="R327" s="219"/>
      <c r="S327" s="219"/>
      <c r="T327" s="220"/>
      <c r="AT327" s="221" t="s">
        <v>247</v>
      </c>
      <c r="AU327" s="221" t="s">
        <v>88</v>
      </c>
      <c r="AV327" s="14" t="s">
        <v>88</v>
      </c>
      <c r="AW327" s="14" t="s">
        <v>37</v>
      </c>
      <c r="AX327" s="14" t="s">
        <v>76</v>
      </c>
      <c r="AY327" s="221" t="s">
        <v>237</v>
      </c>
    </row>
    <row r="328" spans="1:65" s="16" customFormat="1" ht="10.199999999999999">
      <c r="B328" s="233"/>
      <c r="C328" s="234"/>
      <c r="D328" s="202" t="s">
        <v>247</v>
      </c>
      <c r="E328" s="235" t="s">
        <v>19</v>
      </c>
      <c r="F328" s="236" t="s">
        <v>260</v>
      </c>
      <c r="G328" s="234"/>
      <c r="H328" s="237">
        <v>3</v>
      </c>
      <c r="I328" s="238"/>
      <c r="J328" s="234"/>
      <c r="K328" s="234"/>
      <c r="L328" s="239"/>
      <c r="M328" s="240"/>
      <c r="N328" s="241"/>
      <c r="O328" s="241"/>
      <c r="P328" s="241"/>
      <c r="Q328" s="241"/>
      <c r="R328" s="241"/>
      <c r="S328" s="241"/>
      <c r="T328" s="242"/>
      <c r="AT328" s="243" t="s">
        <v>247</v>
      </c>
      <c r="AU328" s="243" t="s">
        <v>88</v>
      </c>
      <c r="AV328" s="16" t="s">
        <v>243</v>
      </c>
      <c r="AW328" s="16" t="s">
        <v>37</v>
      </c>
      <c r="AX328" s="16" t="s">
        <v>83</v>
      </c>
      <c r="AY328" s="243" t="s">
        <v>237</v>
      </c>
    </row>
    <row r="329" spans="1:65" s="2" customFormat="1" ht="24.15" customHeight="1">
      <c r="A329" s="37"/>
      <c r="B329" s="38"/>
      <c r="C329" s="244" t="s">
        <v>529</v>
      </c>
      <c r="D329" s="244" t="s">
        <v>296</v>
      </c>
      <c r="E329" s="245" t="s">
        <v>5106</v>
      </c>
      <c r="F329" s="246" t="s">
        <v>5107</v>
      </c>
      <c r="G329" s="247" t="s">
        <v>290</v>
      </c>
      <c r="H329" s="248">
        <v>3</v>
      </c>
      <c r="I329" s="249"/>
      <c r="J329" s="250">
        <f>ROUND(I329*H329,2)</f>
        <v>0</v>
      </c>
      <c r="K329" s="246" t="s">
        <v>242</v>
      </c>
      <c r="L329" s="251"/>
      <c r="M329" s="252" t="s">
        <v>19</v>
      </c>
      <c r="N329" s="253" t="s">
        <v>48</v>
      </c>
      <c r="O329" s="67"/>
      <c r="P329" s="191">
        <f>O329*H329</f>
        <v>0</v>
      </c>
      <c r="Q329" s="191">
        <v>3.6999999999999998E-2</v>
      </c>
      <c r="R329" s="191">
        <f>Q329*H329</f>
        <v>0.11099999999999999</v>
      </c>
      <c r="S329" s="191">
        <v>0</v>
      </c>
      <c r="T329" s="192">
        <f>S329*H329</f>
        <v>0</v>
      </c>
      <c r="U329" s="37"/>
      <c r="V329" s="37"/>
      <c r="W329" s="37"/>
      <c r="X329" s="37"/>
      <c r="Y329" s="37"/>
      <c r="Z329" s="37"/>
      <c r="AA329" s="37"/>
      <c r="AB329" s="37"/>
      <c r="AC329" s="37"/>
      <c r="AD329" s="37"/>
      <c r="AE329" s="37"/>
      <c r="AR329" s="193" t="s">
        <v>299</v>
      </c>
      <c r="AT329" s="193" t="s">
        <v>296</v>
      </c>
      <c r="AU329" s="193" t="s">
        <v>88</v>
      </c>
      <c r="AY329" s="20" t="s">
        <v>237</v>
      </c>
      <c r="BE329" s="194">
        <f>IF(N329="základní",J329,0)</f>
        <v>0</v>
      </c>
      <c r="BF329" s="194">
        <f>IF(N329="snížená",J329,0)</f>
        <v>0</v>
      </c>
      <c r="BG329" s="194">
        <f>IF(N329="zákl. přenesená",J329,0)</f>
        <v>0</v>
      </c>
      <c r="BH329" s="194">
        <f>IF(N329="sníž. přenesená",J329,0)</f>
        <v>0</v>
      </c>
      <c r="BI329" s="194">
        <f>IF(N329="nulová",J329,0)</f>
        <v>0</v>
      </c>
      <c r="BJ329" s="20" t="s">
        <v>88</v>
      </c>
      <c r="BK329" s="194">
        <f>ROUND(I329*H329,2)</f>
        <v>0</v>
      </c>
      <c r="BL329" s="20" t="s">
        <v>243</v>
      </c>
      <c r="BM329" s="193" t="s">
        <v>5108</v>
      </c>
    </row>
    <row r="330" spans="1:65" s="2" customFormat="1" ht="44.25" customHeight="1">
      <c r="A330" s="37"/>
      <c r="B330" s="38"/>
      <c r="C330" s="182" t="s">
        <v>535</v>
      </c>
      <c r="D330" s="182" t="s">
        <v>239</v>
      </c>
      <c r="E330" s="183" t="s">
        <v>3837</v>
      </c>
      <c r="F330" s="184" t="s">
        <v>3838</v>
      </c>
      <c r="G330" s="185" t="s">
        <v>290</v>
      </c>
      <c r="H330" s="186">
        <v>5</v>
      </c>
      <c r="I330" s="187"/>
      <c r="J330" s="188">
        <f>ROUND(I330*H330,2)</f>
        <v>0</v>
      </c>
      <c r="K330" s="184" t="s">
        <v>242</v>
      </c>
      <c r="L330" s="42"/>
      <c r="M330" s="189" t="s">
        <v>19</v>
      </c>
      <c r="N330" s="190" t="s">
        <v>48</v>
      </c>
      <c r="O330" s="67"/>
      <c r="P330" s="191">
        <f>O330*H330</f>
        <v>0</v>
      </c>
      <c r="Q330" s="191">
        <v>2.6280000000000001E-2</v>
      </c>
      <c r="R330" s="191">
        <f>Q330*H330</f>
        <v>0.13140000000000002</v>
      </c>
      <c r="S330" s="191">
        <v>0</v>
      </c>
      <c r="T330" s="192">
        <f>S330*H330</f>
        <v>0</v>
      </c>
      <c r="U330" s="37"/>
      <c r="V330" s="37"/>
      <c r="W330" s="37"/>
      <c r="X330" s="37"/>
      <c r="Y330" s="37"/>
      <c r="Z330" s="37"/>
      <c r="AA330" s="37"/>
      <c r="AB330" s="37"/>
      <c r="AC330" s="37"/>
      <c r="AD330" s="37"/>
      <c r="AE330" s="37"/>
      <c r="AR330" s="193" t="s">
        <v>243</v>
      </c>
      <c r="AT330" s="193" t="s">
        <v>239</v>
      </c>
      <c r="AU330" s="193" t="s">
        <v>88</v>
      </c>
      <c r="AY330" s="20" t="s">
        <v>237</v>
      </c>
      <c r="BE330" s="194">
        <f>IF(N330="základní",J330,0)</f>
        <v>0</v>
      </c>
      <c r="BF330" s="194">
        <f>IF(N330="snížená",J330,0)</f>
        <v>0</v>
      </c>
      <c r="BG330" s="194">
        <f>IF(N330="zákl. přenesená",J330,0)</f>
        <v>0</v>
      </c>
      <c r="BH330" s="194">
        <f>IF(N330="sníž. přenesená",J330,0)</f>
        <v>0</v>
      </c>
      <c r="BI330" s="194">
        <f>IF(N330="nulová",J330,0)</f>
        <v>0</v>
      </c>
      <c r="BJ330" s="20" t="s">
        <v>88</v>
      </c>
      <c r="BK330" s="194">
        <f>ROUND(I330*H330,2)</f>
        <v>0</v>
      </c>
      <c r="BL330" s="20" t="s">
        <v>243</v>
      </c>
      <c r="BM330" s="193" t="s">
        <v>5109</v>
      </c>
    </row>
    <row r="331" spans="1:65" s="2" customFormat="1" ht="10.199999999999999">
      <c r="A331" s="37"/>
      <c r="B331" s="38"/>
      <c r="C331" s="39"/>
      <c r="D331" s="195" t="s">
        <v>245</v>
      </c>
      <c r="E331" s="39"/>
      <c r="F331" s="196" t="s">
        <v>3840</v>
      </c>
      <c r="G331" s="39"/>
      <c r="H331" s="39"/>
      <c r="I331" s="197"/>
      <c r="J331" s="39"/>
      <c r="K331" s="39"/>
      <c r="L331" s="42"/>
      <c r="M331" s="198"/>
      <c r="N331" s="199"/>
      <c r="O331" s="67"/>
      <c r="P331" s="67"/>
      <c r="Q331" s="67"/>
      <c r="R331" s="67"/>
      <c r="S331" s="67"/>
      <c r="T331" s="68"/>
      <c r="U331" s="37"/>
      <c r="V331" s="37"/>
      <c r="W331" s="37"/>
      <c r="X331" s="37"/>
      <c r="Y331" s="37"/>
      <c r="Z331" s="37"/>
      <c r="AA331" s="37"/>
      <c r="AB331" s="37"/>
      <c r="AC331" s="37"/>
      <c r="AD331" s="37"/>
      <c r="AE331" s="37"/>
      <c r="AT331" s="20" t="s">
        <v>245</v>
      </c>
      <c r="AU331" s="20" t="s">
        <v>88</v>
      </c>
    </row>
    <row r="332" spans="1:65" s="14" customFormat="1" ht="10.199999999999999">
      <c r="B332" s="211"/>
      <c r="C332" s="212"/>
      <c r="D332" s="202" t="s">
        <v>247</v>
      </c>
      <c r="E332" s="213" t="s">
        <v>19</v>
      </c>
      <c r="F332" s="214" t="s">
        <v>5110</v>
      </c>
      <c r="G332" s="212"/>
      <c r="H332" s="215">
        <v>5</v>
      </c>
      <c r="I332" s="216"/>
      <c r="J332" s="212"/>
      <c r="K332" s="212"/>
      <c r="L332" s="217"/>
      <c r="M332" s="218"/>
      <c r="N332" s="219"/>
      <c r="O332" s="219"/>
      <c r="P332" s="219"/>
      <c r="Q332" s="219"/>
      <c r="R332" s="219"/>
      <c r="S332" s="219"/>
      <c r="T332" s="220"/>
      <c r="AT332" s="221" t="s">
        <v>247</v>
      </c>
      <c r="AU332" s="221" t="s">
        <v>88</v>
      </c>
      <c r="AV332" s="14" t="s">
        <v>88</v>
      </c>
      <c r="AW332" s="14" t="s">
        <v>37</v>
      </c>
      <c r="AX332" s="14" t="s">
        <v>83</v>
      </c>
      <c r="AY332" s="221" t="s">
        <v>237</v>
      </c>
    </row>
    <row r="333" spans="1:65" s="2" customFormat="1" ht="24.15" customHeight="1">
      <c r="A333" s="37"/>
      <c r="B333" s="38"/>
      <c r="C333" s="182" t="s">
        <v>545</v>
      </c>
      <c r="D333" s="182" t="s">
        <v>239</v>
      </c>
      <c r="E333" s="183" t="s">
        <v>3844</v>
      </c>
      <c r="F333" s="184" t="s">
        <v>3845</v>
      </c>
      <c r="G333" s="185" t="s">
        <v>519</v>
      </c>
      <c r="H333" s="186">
        <v>6.5000000000000002E-2</v>
      </c>
      <c r="I333" s="187"/>
      <c r="J333" s="188">
        <f>ROUND(I333*H333,2)</f>
        <v>0</v>
      </c>
      <c r="K333" s="184" t="s">
        <v>242</v>
      </c>
      <c r="L333" s="42"/>
      <c r="M333" s="189" t="s">
        <v>19</v>
      </c>
      <c r="N333" s="190" t="s">
        <v>48</v>
      </c>
      <c r="O333" s="67"/>
      <c r="P333" s="191">
        <f>O333*H333</f>
        <v>0</v>
      </c>
      <c r="Q333" s="191">
        <v>1.94302</v>
      </c>
      <c r="R333" s="191">
        <f>Q333*H333</f>
        <v>0.1262963</v>
      </c>
      <c r="S333" s="191">
        <v>0</v>
      </c>
      <c r="T333" s="192">
        <f>S333*H333</f>
        <v>0</v>
      </c>
      <c r="U333" s="37"/>
      <c r="V333" s="37"/>
      <c r="W333" s="37"/>
      <c r="X333" s="37"/>
      <c r="Y333" s="37"/>
      <c r="Z333" s="37"/>
      <c r="AA333" s="37"/>
      <c r="AB333" s="37"/>
      <c r="AC333" s="37"/>
      <c r="AD333" s="37"/>
      <c r="AE333" s="37"/>
      <c r="AR333" s="193" t="s">
        <v>243</v>
      </c>
      <c r="AT333" s="193" t="s">
        <v>239</v>
      </c>
      <c r="AU333" s="193" t="s">
        <v>88</v>
      </c>
      <c r="AY333" s="20" t="s">
        <v>237</v>
      </c>
      <c r="BE333" s="194">
        <f>IF(N333="základní",J333,0)</f>
        <v>0</v>
      </c>
      <c r="BF333" s="194">
        <f>IF(N333="snížená",J333,0)</f>
        <v>0</v>
      </c>
      <c r="BG333" s="194">
        <f>IF(N333="zákl. přenesená",J333,0)</f>
        <v>0</v>
      </c>
      <c r="BH333" s="194">
        <f>IF(N333="sníž. přenesená",J333,0)</f>
        <v>0</v>
      </c>
      <c r="BI333" s="194">
        <f>IF(N333="nulová",J333,0)</f>
        <v>0</v>
      </c>
      <c r="BJ333" s="20" t="s">
        <v>88</v>
      </c>
      <c r="BK333" s="194">
        <f>ROUND(I333*H333,2)</f>
        <v>0</v>
      </c>
      <c r="BL333" s="20" t="s">
        <v>243</v>
      </c>
      <c r="BM333" s="193" t="s">
        <v>5111</v>
      </c>
    </row>
    <row r="334" spans="1:65" s="2" customFormat="1" ht="10.199999999999999">
      <c r="A334" s="37"/>
      <c r="B334" s="38"/>
      <c r="C334" s="39"/>
      <c r="D334" s="195" t="s">
        <v>245</v>
      </c>
      <c r="E334" s="39"/>
      <c r="F334" s="196" t="s">
        <v>3847</v>
      </c>
      <c r="G334" s="39"/>
      <c r="H334" s="39"/>
      <c r="I334" s="197"/>
      <c r="J334" s="39"/>
      <c r="K334" s="39"/>
      <c r="L334" s="42"/>
      <c r="M334" s="198"/>
      <c r="N334" s="199"/>
      <c r="O334" s="67"/>
      <c r="P334" s="67"/>
      <c r="Q334" s="67"/>
      <c r="R334" s="67"/>
      <c r="S334" s="67"/>
      <c r="T334" s="68"/>
      <c r="U334" s="37"/>
      <c r="V334" s="37"/>
      <c r="W334" s="37"/>
      <c r="X334" s="37"/>
      <c r="Y334" s="37"/>
      <c r="Z334" s="37"/>
      <c r="AA334" s="37"/>
      <c r="AB334" s="37"/>
      <c r="AC334" s="37"/>
      <c r="AD334" s="37"/>
      <c r="AE334" s="37"/>
      <c r="AT334" s="20" t="s">
        <v>245</v>
      </c>
      <c r="AU334" s="20" t="s">
        <v>88</v>
      </c>
    </row>
    <row r="335" spans="1:65" s="13" customFormat="1" ht="10.199999999999999">
      <c r="B335" s="200"/>
      <c r="C335" s="201"/>
      <c r="D335" s="202" t="s">
        <v>247</v>
      </c>
      <c r="E335" s="203" t="s">
        <v>19</v>
      </c>
      <c r="F335" s="204" t="s">
        <v>5112</v>
      </c>
      <c r="G335" s="201"/>
      <c r="H335" s="203" t="s">
        <v>19</v>
      </c>
      <c r="I335" s="205"/>
      <c r="J335" s="201"/>
      <c r="K335" s="201"/>
      <c r="L335" s="206"/>
      <c r="M335" s="207"/>
      <c r="N335" s="208"/>
      <c r="O335" s="208"/>
      <c r="P335" s="208"/>
      <c r="Q335" s="208"/>
      <c r="R335" s="208"/>
      <c r="S335" s="208"/>
      <c r="T335" s="209"/>
      <c r="AT335" s="210" t="s">
        <v>247</v>
      </c>
      <c r="AU335" s="210" t="s">
        <v>88</v>
      </c>
      <c r="AV335" s="13" t="s">
        <v>83</v>
      </c>
      <c r="AW335" s="13" t="s">
        <v>37</v>
      </c>
      <c r="AX335" s="13" t="s">
        <v>76</v>
      </c>
      <c r="AY335" s="210" t="s">
        <v>237</v>
      </c>
    </row>
    <row r="336" spans="1:65" s="14" customFormat="1" ht="10.199999999999999">
      <c r="B336" s="211"/>
      <c r="C336" s="212"/>
      <c r="D336" s="202" t="s">
        <v>247</v>
      </c>
      <c r="E336" s="213" t="s">
        <v>19</v>
      </c>
      <c r="F336" s="214" t="s">
        <v>5113</v>
      </c>
      <c r="G336" s="212"/>
      <c r="H336" s="215">
        <v>6.5000000000000002E-2</v>
      </c>
      <c r="I336" s="216"/>
      <c r="J336" s="212"/>
      <c r="K336" s="212"/>
      <c r="L336" s="217"/>
      <c r="M336" s="218"/>
      <c r="N336" s="219"/>
      <c r="O336" s="219"/>
      <c r="P336" s="219"/>
      <c r="Q336" s="219"/>
      <c r="R336" s="219"/>
      <c r="S336" s="219"/>
      <c r="T336" s="220"/>
      <c r="AT336" s="221" t="s">
        <v>247</v>
      </c>
      <c r="AU336" s="221" t="s">
        <v>88</v>
      </c>
      <c r="AV336" s="14" t="s">
        <v>88</v>
      </c>
      <c r="AW336" s="14" t="s">
        <v>37</v>
      </c>
      <c r="AX336" s="14" t="s">
        <v>83</v>
      </c>
      <c r="AY336" s="221" t="s">
        <v>237</v>
      </c>
    </row>
    <row r="337" spans="1:65" s="2" customFormat="1" ht="37.799999999999997" customHeight="1">
      <c r="A337" s="37"/>
      <c r="B337" s="38"/>
      <c r="C337" s="182" t="s">
        <v>550</v>
      </c>
      <c r="D337" s="182" t="s">
        <v>239</v>
      </c>
      <c r="E337" s="183" t="s">
        <v>320</v>
      </c>
      <c r="F337" s="184" t="s">
        <v>321</v>
      </c>
      <c r="G337" s="185" t="s">
        <v>304</v>
      </c>
      <c r="H337" s="186">
        <v>0.75</v>
      </c>
      <c r="I337" s="187"/>
      <c r="J337" s="188">
        <f>ROUND(I337*H337,2)</f>
        <v>0</v>
      </c>
      <c r="K337" s="184" t="s">
        <v>242</v>
      </c>
      <c r="L337" s="42"/>
      <c r="M337" s="189" t="s">
        <v>19</v>
      </c>
      <c r="N337" s="190" t="s">
        <v>48</v>
      </c>
      <c r="O337" s="67"/>
      <c r="P337" s="191">
        <f>O337*H337</f>
        <v>0</v>
      </c>
      <c r="Q337" s="191">
        <v>1.7090000000000001E-2</v>
      </c>
      <c r="R337" s="191">
        <f>Q337*H337</f>
        <v>1.2817500000000001E-2</v>
      </c>
      <c r="S337" s="191">
        <v>0</v>
      </c>
      <c r="T337" s="192">
        <f>S337*H337</f>
        <v>0</v>
      </c>
      <c r="U337" s="37"/>
      <c r="V337" s="37"/>
      <c r="W337" s="37"/>
      <c r="X337" s="37"/>
      <c r="Y337" s="37"/>
      <c r="Z337" s="37"/>
      <c r="AA337" s="37"/>
      <c r="AB337" s="37"/>
      <c r="AC337" s="37"/>
      <c r="AD337" s="37"/>
      <c r="AE337" s="37"/>
      <c r="AR337" s="193" t="s">
        <v>243</v>
      </c>
      <c r="AT337" s="193" t="s">
        <v>239</v>
      </c>
      <c r="AU337" s="193" t="s">
        <v>88</v>
      </c>
      <c r="AY337" s="20" t="s">
        <v>237</v>
      </c>
      <c r="BE337" s="194">
        <f>IF(N337="základní",J337,0)</f>
        <v>0</v>
      </c>
      <c r="BF337" s="194">
        <f>IF(N337="snížená",J337,0)</f>
        <v>0</v>
      </c>
      <c r="BG337" s="194">
        <f>IF(N337="zákl. přenesená",J337,0)</f>
        <v>0</v>
      </c>
      <c r="BH337" s="194">
        <f>IF(N337="sníž. přenesená",J337,0)</f>
        <v>0</v>
      </c>
      <c r="BI337" s="194">
        <f>IF(N337="nulová",J337,0)</f>
        <v>0</v>
      </c>
      <c r="BJ337" s="20" t="s">
        <v>88</v>
      </c>
      <c r="BK337" s="194">
        <f>ROUND(I337*H337,2)</f>
        <v>0</v>
      </c>
      <c r="BL337" s="20" t="s">
        <v>243</v>
      </c>
      <c r="BM337" s="193" t="s">
        <v>5114</v>
      </c>
    </row>
    <row r="338" spans="1:65" s="2" customFormat="1" ht="10.199999999999999">
      <c r="A338" s="37"/>
      <c r="B338" s="38"/>
      <c r="C338" s="39"/>
      <c r="D338" s="195" t="s">
        <v>245</v>
      </c>
      <c r="E338" s="39"/>
      <c r="F338" s="196" t="s">
        <v>323</v>
      </c>
      <c r="G338" s="39"/>
      <c r="H338" s="39"/>
      <c r="I338" s="197"/>
      <c r="J338" s="39"/>
      <c r="K338" s="39"/>
      <c r="L338" s="42"/>
      <c r="M338" s="198"/>
      <c r="N338" s="199"/>
      <c r="O338" s="67"/>
      <c r="P338" s="67"/>
      <c r="Q338" s="67"/>
      <c r="R338" s="67"/>
      <c r="S338" s="67"/>
      <c r="T338" s="68"/>
      <c r="U338" s="37"/>
      <c r="V338" s="37"/>
      <c r="W338" s="37"/>
      <c r="X338" s="37"/>
      <c r="Y338" s="37"/>
      <c r="Z338" s="37"/>
      <c r="AA338" s="37"/>
      <c r="AB338" s="37"/>
      <c r="AC338" s="37"/>
      <c r="AD338" s="37"/>
      <c r="AE338" s="37"/>
      <c r="AT338" s="20" t="s">
        <v>245</v>
      </c>
      <c r="AU338" s="20" t="s">
        <v>88</v>
      </c>
    </row>
    <row r="339" spans="1:65" s="13" customFormat="1" ht="10.199999999999999">
      <c r="B339" s="200"/>
      <c r="C339" s="201"/>
      <c r="D339" s="202" t="s">
        <v>247</v>
      </c>
      <c r="E339" s="203" t="s">
        <v>19</v>
      </c>
      <c r="F339" s="204" t="s">
        <v>307</v>
      </c>
      <c r="G339" s="201"/>
      <c r="H339" s="203" t="s">
        <v>19</v>
      </c>
      <c r="I339" s="205"/>
      <c r="J339" s="201"/>
      <c r="K339" s="201"/>
      <c r="L339" s="206"/>
      <c r="M339" s="207"/>
      <c r="N339" s="208"/>
      <c r="O339" s="208"/>
      <c r="P339" s="208"/>
      <c r="Q339" s="208"/>
      <c r="R339" s="208"/>
      <c r="S339" s="208"/>
      <c r="T339" s="209"/>
      <c r="AT339" s="210" t="s">
        <v>247</v>
      </c>
      <c r="AU339" s="210" t="s">
        <v>88</v>
      </c>
      <c r="AV339" s="13" t="s">
        <v>83</v>
      </c>
      <c r="AW339" s="13" t="s">
        <v>37</v>
      </c>
      <c r="AX339" s="13" t="s">
        <v>76</v>
      </c>
      <c r="AY339" s="210" t="s">
        <v>237</v>
      </c>
    </row>
    <row r="340" spans="1:65" s="14" customFormat="1" ht="10.199999999999999">
      <c r="B340" s="211"/>
      <c r="C340" s="212"/>
      <c r="D340" s="202" t="s">
        <v>247</v>
      </c>
      <c r="E340" s="213" t="s">
        <v>19</v>
      </c>
      <c r="F340" s="214" t="s">
        <v>5115</v>
      </c>
      <c r="G340" s="212"/>
      <c r="H340" s="215">
        <v>3.42</v>
      </c>
      <c r="I340" s="216"/>
      <c r="J340" s="212"/>
      <c r="K340" s="212"/>
      <c r="L340" s="217"/>
      <c r="M340" s="218"/>
      <c r="N340" s="219"/>
      <c r="O340" s="219"/>
      <c r="P340" s="219"/>
      <c r="Q340" s="219"/>
      <c r="R340" s="219"/>
      <c r="S340" s="219"/>
      <c r="T340" s="220"/>
      <c r="AT340" s="221" t="s">
        <v>247</v>
      </c>
      <c r="AU340" s="221" t="s">
        <v>88</v>
      </c>
      <c r="AV340" s="14" t="s">
        <v>88</v>
      </c>
      <c r="AW340" s="14" t="s">
        <v>37</v>
      </c>
      <c r="AX340" s="14" t="s">
        <v>76</v>
      </c>
      <c r="AY340" s="221" t="s">
        <v>237</v>
      </c>
    </row>
    <row r="341" spans="1:65" s="14" customFormat="1" ht="10.199999999999999">
      <c r="B341" s="211"/>
      <c r="C341" s="212"/>
      <c r="D341" s="202" t="s">
        <v>247</v>
      </c>
      <c r="E341" s="213" t="s">
        <v>19</v>
      </c>
      <c r="F341" s="214" t="s">
        <v>5116</v>
      </c>
      <c r="G341" s="212"/>
      <c r="H341" s="215">
        <v>13.88</v>
      </c>
      <c r="I341" s="216"/>
      <c r="J341" s="212"/>
      <c r="K341" s="212"/>
      <c r="L341" s="217"/>
      <c r="M341" s="218"/>
      <c r="N341" s="219"/>
      <c r="O341" s="219"/>
      <c r="P341" s="219"/>
      <c r="Q341" s="219"/>
      <c r="R341" s="219"/>
      <c r="S341" s="219"/>
      <c r="T341" s="220"/>
      <c r="AT341" s="221" t="s">
        <v>247</v>
      </c>
      <c r="AU341" s="221" t="s">
        <v>88</v>
      </c>
      <c r="AV341" s="14" t="s">
        <v>88</v>
      </c>
      <c r="AW341" s="14" t="s">
        <v>37</v>
      </c>
      <c r="AX341" s="14" t="s">
        <v>76</v>
      </c>
      <c r="AY341" s="221" t="s">
        <v>237</v>
      </c>
    </row>
    <row r="342" spans="1:65" s="14" customFormat="1" ht="10.199999999999999">
      <c r="B342" s="211"/>
      <c r="C342" s="212"/>
      <c r="D342" s="202" t="s">
        <v>247</v>
      </c>
      <c r="E342" s="213" t="s">
        <v>19</v>
      </c>
      <c r="F342" s="214" t="s">
        <v>5117</v>
      </c>
      <c r="G342" s="212"/>
      <c r="H342" s="215">
        <v>14.6</v>
      </c>
      <c r="I342" s="216"/>
      <c r="J342" s="212"/>
      <c r="K342" s="212"/>
      <c r="L342" s="217"/>
      <c r="M342" s="218"/>
      <c r="N342" s="219"/>
      <c r="O342" s="219"/>
      <c r="P342" s="219"/>
      <c r="Q342" s="219"/>
      <c r="R342" s="219"/>
      <c r="S342" s="219"/>
      <c r="T342" s="220"/>
      <c r="AT342" s="221" t="s">
        <v>247</v>
      </c>
      <c r="AU342" s="221" t="s">
        <v>88</v>
      </c>
      <c r="AV342" s="14" t="s">
        <v>88</v>
      </c>
      <c r="AW342" s="14" t="s">
        <v>37</v>
      </c>
      <c r="AX342" s="14" t="s">
        <v>76</v>
      </c>
      <c r="AY342" s="221" t="s">
        <v>237</v>
      </c>
    </row>
    <row r="343" spans="1:65" s="15" customFormat="1" ht="10.199999999999999">
      <c r="B343" s="222"/>
      <c r="C343" s="223"/>
      <c r="D343" s="202" t="s">
        <v>247</v>
      </c>
      <c r="E343" s="224" t="s">
        <v>19</v>
      </c>
      <c r="F343" s="225" t="s">
        <v>251</v>
      </c>
      <c r="G343" s="223"/>
      <c r="H343" s="226">
        <v>31.9</v>
      </c>
      <c r="I343" s="227"/>
      <c r="J343" s="223"/>
      <c r="K343" s="223"/>
      <c r="L343" s="228"/>
      <c r="M343" s="229"/>
      <c r="N343" s="230"/>
      <c r="O343" s="230"/>
      <c r="P343" s="230"/>
      <c r="Q343" s="230"/>
      <c r="R343" s="230"/>
      <c r="S343" s="230"/>
      <c r="T343" s="231"/>
      <c r="AT343" s="232" t="s">
        <v>247</v>
      </c>
      <c r="AU343" s="232" t="s">
        <v>88</v>
      </c>
      <c r="AV343" s="15" t="s">
        <v>92</v>
      </c>
      <c r="AW343" s="15" t="s">
        <v>37</v>
      </c>
      <c r="AX343" s="15" t="s">
        <v>76</v>
      </c>
      <c r="AY343" s="232" t="s">
        <v>237</v>
      </c>
    </row>
    <row r="344" spans="1:65" s="14" customFormat="1" ht="10.199999999999999">
      <c r="B344" s="211"/>
      <c r="C344" s="212"/>
      <c r="D344" s="202" t="s">
        <v>247</v>
      </c>
      <c r="E344" s="213" t="s">
        <v>19</v>
      </c>
      <c r="F344" s="214" t="s">
        <v>5118</v>
      </c>
      <c r="G344" s="212"/>
      <c r="H344" s="215">
        <v>0.75</v>
      </c>
      <c r="I344" s="216"/>
      <c r="J344" s="212"/>
      <c r="K344" s="212"/>
      <c r="L344" s="217"/>
      <c r="M344" s="218"/>
      <c r="N344" s="219"/>
      <c r="O344" s="219"/>
      <c r="P344" s="219"/>
      <c r="Q344" s="219"/>
      <c r="R344" s="219"/>
      <c r="S344" s="219"/>
      <c r="T344" s="220"/>
      <c r="AT344" s="221" t="s">
        <v>247</v>
      </c>
      <c r="AU344" s="221" t="s">
        <v>88</v>
      </c>
      <c r="AV344" s="14" t="s">
        <v>88</v>
      </c>
      <c r="AW344" s="14" t="s">
        <v>37</v>
      </c>
      <c r="AX344" s="14" t="s">
        <v>83</v>
      </c>
      <c r="AY344" s="221" t="s">
        <v>237</v>
      </c>
    </row>
    <row r="345" spans="1:65" s="2" customFormat="1" ht="21.75" customHeight="1">
      <c r="A345" s="37"/>
      <c r="B345" s="38"/>
      <c r="C345" s="244" t="s">
        <v>555</v>
      </c>
      <c r="D345" s="244" t="s">
        <v>296</v>
      </c>
      <c r="E345" s="245" t="s">
        <v>327</v>
      </c>
      <c r="F345" s="246" t="s">
        <v>328</v>
      </c>
      <c r="G345" s="247" t="s">
        <v>304</v>
      </c>
      <c r="H345" s="248">
        <v>0.75</v>
      </c>
      <c r="I345" s="249"/>
      <c r="J345" s="250">
        <f>ROUND(I345*H345,2)</f>
        <v>0</v>
      </c>
      <c r="K345" s="246" t="s">
        <v>242</v>
      </c>
      <c r="L345" s="251"/>
      <c r="M345" s="252" t="s">
        <v>19</v>
      </c>
      <c r="N345" s="253" t="s">
        <v>48</v>
      </c>
      <c r="O345" s="67"/>
      <c r="P345" s="191">
        <f>O345*H345</f>
        <v>0</v>
      </c>
      <c r="Q345" s="191">
        <v>1</v>
      </c>
      <c r="R345" s="191">
        <f>Q345*H345</f>
        <v>0.75</v>
      </c>
      <c r="S345" s="191">
        <v>0</v>
      </c>
      <c r="T345" s="192">
        <f>S345*H345</f>
        <v>0</v>
      </c>
      <c r="U345" s="37"/>
      <c r="V345" s="37"/>
      <c r="W345" s="37"/>
      <c r="X345" s="37"/>
      <c r="Y345" s="37"/>
      <c r="Z345" s="37"/>
      <c r="AA345" s="37"/>
      <c r="AB345" s="37"/>
      <c r="AC345" s="37"/>
      <c r="AD345" s="37"/>
      <c r="AE345" s="37"/>
      <c r="AR345" s="193" t="s">
        <v>299</v>
      </c>
      <c r="AT345" s="193" t="s">
        <v>296</v>
      </c>
      <c r="AU345" s="193" t="s">
        <v>88</v>
      </c>
      <c r="AY345" s="20" t="s">
        <v>237</v>
      </c>
      <c r="BE345" s="194">
        <f>IF(N345="základní",J345,0)</f>
        <v>0</v>
      </c>
      <c r="BF345" s="194">
        <f>IF(N345="snížená",J345,0)</f>
        <v>0</v>
      </c>
      <c r="BG345" s="194">
        <f>IF(N345="zákl. přenesená",J345,0)</f>
        <v>0</v>
      </c>
      <c r="BH345" s="194">
        <f>IF(N345="sníž. přenesená",J345,0)</f>
        <v>0</v>
      </c>
      <c r="BI345" s="194">
        <f>IF(N345="nulová",J345,0)</f>
        <v>0</v>
      </c>
      <c r="BJ345" s="20" t="s">
        <v>88</v>
      </c>
      <c r="BK345" s="194">
        <f>ROUND(I345*H345,2)</f>
        <v>0</v>
      </c>
      <c r="BL345" s="20" t="s">
        <v>243</v>
      </c>
      <c r="BM345" s="193" t="s">
        <v>5119</v>
      </c>
    </row>
    <row r="346" spans="1:65" s="2" customFormat="1" ht="44.25" customHeight="1">
      <c r="A346" s="37"/>
      <c r="B346" s="38"/>
      <c r="C346" s="182" t="s">
        <v>567</v>
      </c>
      <c r="D346" s="182" t="s">
        <v>239</v>
      </c>
      <c r="E346" s="183" t="s">
        <v>5120</v>
      </c>
      <c r="F346" s="184" t="s">
        <v>5121</v>
      </c>
      <c r="G346" s="185" t="s">
        <v>141</v>
      </c>
      <c r="H346" s="186">
        <v>1.845</v>
      </c>
      <c r="I346" s="187"/>
      <c r="J346" s="188">
        <f>ROUND(I346*H346,2)</f>
        <v>0</v>
      </c>
      <c r="K346" s="184" t="s">
        <v>242</v>
      </c>
      <c r="L346" s="42"/>
      <c r="M346" s="189" t="s">
        <v>19</v>
      </c>
      <c r="N346" s="190" t="s">
        <v>48</v>
      </c>
      <c r="O346" s="67"/>
      <c r="P346" s="191">
        <f>O346*H346</f>
        <v>0</v>
      </c>
      <c r="Q346" s="191">
        <v>7.0400000000000004E-2</v>
      </c>
      <c r="R346" s="191">
        <f>Q346*H346</f>
        <v>0.129888</v>
      </c>
      <c r="S346" s="191">
        <v>0</v>
      </c>
      <c r="T346" s="192">
        <f>S346*H346</f>
        <v>0</v>
      </c>
      <c r="U346" s="37"/>
      <c r="V346" s="37"/>
      <c r="W346" s="37"/>
      <c r="X346" s="37"/>
      <c r="Y346" s="37"/>
      <c r="Z346" s="37"/>
      <c r="AA346" s="37"/>
      <c r="AB346" s="37"/>
      <c r="AC346" s="37"/>
      <c r="AD346" s="37"/>
      <c r="AE346" s="37"/>
      <c r="AR346" s="193" t="s">
        <v>243</v>
      </c>
      <c r="AT346" s="193" t="s">
        <v>239</v>
      </c>
      <c r="AU346" s="193" t="s">
        <v>88</v>
      </c>
      <c r="AY346" s="20" t="s">
        <v>237</v>
      </c>
      <c r="BE346" s="194">
        <f>IF(N346="základní",J346,0)</f>
        <v>0</v>
      </c>
      <c r="BF346" s="194">
        <f>IF(N346="snížená",J346,0)</f>
        <v>0</v>
      </c>
      <c r="BG346" s="194">
        <f>IF(N346="zákl. přenesená",J346,0)</f>
        <v>0</v>
      </c>
      <c r="BH346" s="194">
        <f>IF(N346="sníž. přenesená",J346,0)</f>
        <v>0</v>
      </c>
      <c r="BI346" s="194">
        <f>IF(N346="nulová",J346,0)</f>
        <v>0</v>
      </c>
      <c r="BJ346" s="20" t="s">
        <v>88</v>
      </c>
      <c r="BK346" s="194">
        <f>ROUND(I346*H346,2)</f>
        <v>0</v>
      </c>
      <c r="BL346" s="20" t="s">
        <v>243</v>
      </c>
      <c r="BM346" s="193" t="s">
        <v>5122</v>
      </c>
    </row>
    <row r="347" spans="1:65" s="2" customFormat="1" ht="10.199999999999999">
      <c r="A347" s="37"/>
      <c r="B347" s="38"/>
      <c r="C347" s="39"/>
      <c r="D347" s="195" t="s">
        <v>245</v>
      </c>
      <c r="E347" s="39"/>
      <c r="F347" s="196" t="s">
        <v>5123</v>
      </c>
      <c r="G347" s="39"/>
      <c r="H347" s="39"/>
      <c r="I347" s="197"/>
      <c r="J347" s="39"/>
      <c r="K347" s="39"/>
      <c r="L347" s="42"/>
      <c r="M347" s="198"/>
      <c r="N347" s="199"/>
      <c r="O347" s="67"/>
      <c r="P347" s="67"/>
      <c r="Q347" s="67"/>
      <c r="R347" s="67"/>
      <c r="S347" s="67"/>
      <c r="T347" s="68"/>
      <c r="U347" s="37"/>
      <c r="V347" s="37"/>
      <c r="W347" s="37"/>
      <c r="X347" s="37"/>
      <c r="Y347" s="37"/>
      <c r="Z347" s="37"/>
      <c r="AA347" s="37"/>
      <c r="AB347" s="37"/>
      <c r="AC347" s="37"/>
      <c r="AD347" s="37"/>
      <c r="AE347" s="37"/>
      <c r="AT347" s="20" t="s">
        <v>245</v>
      </c>
      <c r="AU347" s="20" t="s">
        <v>88</v>
      </c>
    </row>
    <row r="348" spans="1:65" s="13" customFormat="1" ht="10.199999999999999">
      <c r="B348" s="200"/>
      <c r="C348" s="201"/>
      <c r="D348" s="202" t="s">
        <v>247</v>
      </c>
      <c r="E348" s="203" t="s">
        <v>19</v>
      </c>
      <c r="F348" s="204" t="s">
        <v>3854</v>
      </c>
      <c r="G348" s="201"/>
      <c r="H348" s="203" t="s">
        <v>19</v>
      </c>
      <c r="I348" s="205"/>
      <c r="J348" s="201"/>
      <c r="K348" s="201"/>
      <c r="L348" s="206"/>
      <c r="M348" s="207"/>
      <c r="N348" s="208"/>
      <c r="O348" s="208"/>
      <c r="P348" s="208"/>
      <c r="Q348" s="208"/>
      <c r="R348" s="208"/>
      <c r="S348" s="208"/>
      <c r="T348" s="209"/>
      <c r="AT348" s="210" t="s">
        <v>247</v>
      </c>
      <c r="AU348" s="210" t="s">
        <v>88</v>
      </c>
      <c r="AV348" s="13" t="s">
        <v>83</v>
      </c>
      <c r="AW348" s="13" t="s">
        <v>37</v>
      </c>
      <c r="AX348" s="13" t="s">
        <v>76</v>
      </c>
      <c r="AY348" s="210" t="s">
        <v>237</v>
      </c>
    </row>
    <row r="349" spans="1:65" s="14" customFormat="1" ht="10.199999999999999">
      <c r="B349" s="211"/>
      <c r="C349" s="212"/>
      <c r="D349" s="202" t="s">
        <v>247</v>
      </c>
      <c r="E349" s="213" t="s">
        <v>19</v>
      </c>
      <c r="F349" s="214" t="s">
        <v>5124</v>
      </c>
      <c r="G349" s="212"/>
      <c r="H349" s="215">
        <v>1.845</v>
      </c>
      <c r="I349" s="216"/>
      <c r="J349" s="212"/>
      <c r="K349" s="212"/>
      <c r="L349" s="217"/>
      <c r="M349" s="218"/>
      <c r="N349" s="219"/>
      <c r="O349" s="219"/>
      <c r="P349" s="219"/>
      <c r="Q349" s="219"/>
      <c r="R349" s="219"/>
      <c r="S349" s="219"/>
      <c r="T349" s="220"/>
      <c r="AT349" s="221" t="s">
        <v>247</v>
      </c>
      <c r="AU349" s="221" t="s">
        <v>88</v>
      </c>
      <c r="AV349" s="14" t="s">
        <v>88</v>
      </c>
      <c r="AW349" s="14" t="s">
        <v>37</v>
      </c>
      <c r="AX349" s="14" t="s">
        <v>83</v>
      </c>
      <c r="AY349" s="221" t="s">
        <v>237</v>
      </c>
    </row>
    <row r="350" spans="1:65" s="2" customFormat="1" ht="44.25" customHeight="1">
      <c r="A350" s="37"/>
      <c r="B350" s="38"/>
      <c r="C350" s="182" t="s">
        <v>572</v>
      </c>
      <c r="D350" s="182" t="s">
        <v>239</v>
      </c>
      <c r="E350" s="183" t="s">
        <v>5125</v>
      </c>
      <c r="F350" s="184" t="s">
        <v>5126</v>
      </c>
      <c r="G350" s="185" t="s">
        <v>141</v>
      </c>
      <c r="H350" s="186">
        <v>4.62</v>
      </c>
      <c r="I350" s="187"/>
      <c r="J350" s="188">
        <f>ROUND(I350*H350,2)</f>
        <v>0</v>
      </c>
      <c r="K350" s="184" t="s">
        <v>242</v>
      </c>
      <c r="L350" s="42"/>
      <c r="M350" s="189" t="s">
        <v>19</v>
      </c>
      <c r="N350" s="190" t="s">
        <v>48</v>
      </c>
      <c r="O350" s="67"/>
      <c r="P350" s="191">
        <f>O350*H350</f>
        <v>0</v>
      </c>
      <c r="Q350" s="191">
        <v>0.11715</v>
      </c>
      <c r="R350" s="191">
        <f>Q350*H350</f>
        <v>0.54123300000000008</v>
      </c>
      <c r="S350" s="191">
        <v>0</v>
      </c>
      <c r="T350" s="192">
        <f>S350*H350</f>
        <v>0</v>
      </c>
      <c r="U350" s="37"/>
      <c r="V350" s="37"/>
      <c r="W350" s="37"/>
      <c r="X350" s="37"/>
      <c r="Y350" s="37"/>
      <c r="Z350" s="37"/>
      <c r="AA350" s="37"/>
      <c r="AB350" s="37"/>
      <c r="AC350" s="37"/>
      <c r="AD350" s="37"/>
      <c r="AE350" s="37"/>
      <c r="AR350" s="193" t="s">
        <v>243</v>
      </c>
      <c r="AT350" s="193" t="s">
        <v>239</v>
      </c>
      <c r="AU350" s="193" t="s">
        <v>88</v>
      </c>
      <c r="AY350" s="20" t="s">
        <v>237</v>
      </c>
      <c r="BE350" s="194">
        <f>IF(N350="základní",J350,0)</f>
        <v>0</v>
      </c>
      <c r="BF350" s="194">
        <f>IF(N350="snížená",J350,0)</f>
        <v>0</v>
      </c>
      <c r="BG350" s="194">
        <f>IF(N350="zákl. přenesená",J350,0)</f>
        <v>0</v>
      </c>
      <c r="BH350" s="194">
        <f>IF(N350="sníž. přenesená",J350,0)</f>
        <v>0</v>
      </c>
      <c r="BI350" s="194">
        <f>IF(N350="nulová",J350,0)</f>
        <v>0</v>
      </c>
      <c r="BJ350" s="20" t="s">
        <v>88</v>
      </c>
      <c r="BK350" s="194">
        <f>ROUND(I350*H350,2)</f>
        <v>0</v>
      </c>
      <c r="BL350" s="20" t="s">
        <v>243</v>
      </c>
      <c r="BM350" s="193" t="s">
        <v>5127</v>
      </c>
    </row>
    <row r="351" spans="1:65" s="2" customFormat="1" ht="10.199999999999999">
      <c r="A351" s="37"/>
      <c r="B351" s="38"/>
      <c r="C351" s="39"/>
      <c r="D351" s="195" t="s">
        <v>245</v>
      </c>
      <c r="E351" s="39"/>
      <c r="F351" s="196" t="s">
        <v>5128</v>
      </c>
      <c r="G351" s="39"/>
      <c r="H351" s="39"/>
      <c r="I351" s="197"/>
      <c r="J351" s="39"/>
      <c r="K351" s="39"/>
      <c r="L351" s="42"/>
      <c r="M351" s="198"/>
      <c r="N351" s="199"/>
      <c r="O351" s="67"/>
      <c r="P351" s="67"/>
      <c r="Q351" s="67"/>
      <c r="R351" s="67"/>
      <c r="S351" s="67"/>
      <c r="T351" s="68"/>
      <c r="U351" s="37"/>
      <c r="V351" s="37"/>
      <c r="W351" s="37"/>
      <c r="X351" s="37"/>
      <c r="Y351" s="37"/>
      <c r="Z351" s="37"/>
      <c r="AA351" s="37"/>
      <c r="AB351" s="37"/>
      <c r="AC351" s="37"/>
      <c r="AD351" s="37"/>
      <c r="AE351" s="37"/>
      <c r="AT351" s="20" t="s">
        <v>245</v>
      </c>
      <c r="AU351" s="20" t="s">
        <v>88</v>
      </c>
    </row>
    <row r="352" spans="1:65" s="13" customFormat="1" ht="10.199999999999999">
      <c r="B352" s="200"/>
      <c r="C352" s="201"/>
      <c r="D352" s="202" t="s">
        <v>247</v>
      </c>
      <c r="E352" s="203" t="s">
        <v>19</v>
      </c>
      <c r="F352" s="204" t="s">
        <v>3854</v>
      </c>
      <c r="G352" s="201"/>
      <c r="H352" s="203" t="s">
        <v>19</v>
      </c>
      <c r="I352" s="205"/>
      <c r="J352" s="201"/>
      <c r="K352" s="201"/>
      <c r="L352" s="206"/>
      <c r="M352" s="207"/>
      <c r="N352" s="208"/>
      <c r="O352" s="208"/>
      <c r="P352" s="208"/>
      <c r="Q352" s="208"/>
      <c r="R352" s="208"/>
      <c r="S352" s="208"/>
      <c r="T352" s="209"/>
      <c r="AT352" s="210" t="s">
        <v>247</v>
      </c>
      <c r="AU352" s="210" t="s">
        <v>88</v>
      </c>
      <c r="AV352" s="13" t="s">
        <v>83</v>
      </c>
      <c r="AW352" s="13" t="s">
        <v>37</v>
      </c>
      <c r="AX352" s="13" t="s">
        <v>76</v>
      </c>
      <c r="AY352" s="210" t="s">
        <v>237</v>
      </c>
    </row>
    <row r="353" spans="1:65" s="14" customFormat="1" ht="10.199999999999999">
      <c r="B353" s="211"/>
      <c r="C353" s="212"/>
      <c r="D353" s="202" t="s">
        <v>247</v>
      </c>
      <c r="E353" s="213" t="s">
        <v>19</v>
      </c>
      <c r="F353" s="214" t="s">
        <v>5129</v>
      </c>
      <c r="G353" s="212"/>
      <c r="H353" s="215">
        <v>4.62</v>
      </c>
      <c r="I353" s="216"/>
      <c r="J353" s="212"/>
      <c r="K353" s="212"/>
      <c r="L353" s="217"/>
      <c r="M353" s="218"/>
      <c r="N353" s="219"/>
      <c r="O353" s="219"/>
      <c r="P353" s="219"/>
      <c r="Q353" s="219"/>
      <c r="R353" s="219"/>
      <c r="S353" s="219"/>
      <c r="T353" s="220"/>
      <c r="AT353" s="221" t="s">
        <v>247</v>
      </c>
      <c r="AU353" s="221" t="s">
        <v>88</v>
      </c>
      <c r="AV353" s="14" t="s">
        <v>88</v>
      </c>
      <c r="AW353" s="14" t="s">
        <v>37</v>
      </c>
      <c r="AX353" s="14" t="s">
        <v>83</v>
      </c>
      <c r="AY353" s="221" t="s">
        <v>237</v>
      </c>
    </row>
    <row r="354" spans="1:65" s="2" customFormat="1" ht="37.799999999999997" customHeight="1">
      <c r="A354" s="37"/>
      <c r="B354" s="38"/>
      <c r="C354" s="182" t="s">
        <v>577</v>
      </c>
      <c r="D354" s="182" t="s">
        <v>239</v>
      </c>
      <c r="E354" s="183" t="s">
        <v>3869</v>
      </c>
      <c r="F354" s="184" t="s">
        <v>3870</v>
      </c>
      <c r="G354" s="185" t="s">
        <v>141</v>
      </c>
      <c r="H354" s="186">
        <v>43.003</v>
      </c>
      <c r="I354" s="187"/>
      <c r="J354" s="188">
        <f>ROUND(I354*H354,2)</f>
        <v>0</v>
      </c>
      <c r="K354" s="184" t="s">
        <v>242</v>
      </c>
      <c r="L354" s="42"/>
      <c r="M354" s="189" t="s">
        <v>19</v>
      </c>
      <c r="N354" s="190" t="s">
        <v>48</v>
      </c>
      <c r="O354" s="67"/>
      <c r="P354" s="191">
        <f>O354*H354</f>
        <v>0</v>
      </c>
      <c r="Q354" s="191">
        <v>6.1719999999999997E-2</v>
      </c>
      <c r="R354" s="191">
        <f>Q354*H354</f>
        <v>2.6541451599999997</v>
      </c>
      <c r="S354" s="191">
        <v>0</v>
      </c>
      <c r="T354" s="192">
        <f>S354*H354</f>
        <v>0</v>
      </c>
      <c r="U354" s="37"/>
      <c r="V354" s="37"/>
      <c r="W354" s="37"/>
      <c r="X354" s="37"/>
      <c r="Y354" s="37"/>
      <c r="Z354" s="37"/>
      <c r="AA354" s="37"/>
      <c r="AB354" s="37"/>
      <c r="AC354" s="37"/>
      <c r="AD354" s="37"/>
      <c r="AE354" s="37"/>
      <c r="AR354" s="193" t="s">
        <v>243</v>
      </c>
      <c r="AT354" s="193" t="s">
        <v>239</v>
      </c>
      <c r="AU354" s="193" t="s">
        <v>88</v>
      </c>
      <c r="AY354" s="20" t="s">
        <v>237</v>
      </c>
      <c r="BE354" s="194">
        <f>IF(N354="základní",J354,0)</f>
        <v>0</v>
      </c>
      <c r="BF354" s="194">
        <f>IF(N354="snížená",J354,0)</f>
        <v>0</v>
      </c>
      <c r="BG354" s="194">
        <f>IF(N354="zákl. přenesená",J354,0)</f>
        <v>0</v>
      </c>
      <c r="BH354" s="194">
        <f>IF(N354="sníž. přenesená",J354,0)</f>
        <v>0</v>
      </c>
      <c r="BI354" s="194">
        <f>IF(N354="nulová",J354,0)</f>
        <v>0</v>
      </c>
      <c r="BJ354" s="20" t="s">
        <v>88</v>
      </c>
      <c r="BK354" s="194">
        <f>ROUND(I354*H354,2)</f>
        <v>0</v>
      </c>
      <c r="BL354" s="20" t="s">
        <v>243</v>
      </c>
      <c r="BM354" s="193" t="s">
        <v>5130</v>
      </c>
    </row>
    <row r="355" spans="1:65" s="2" customFormat="1" ht="10.199999999999999">
      <c r="A355" s="37"/>
      <c r="B355" s="38"/>
      <c r="C355" s="39"/>
      <c r="D355" s="195" t="s">
        <v>245</v>
      </c>
      <c r="E355" s="39"/>
      <c r="F355" s="196" t="s">
        <v>3872</v>
      </c>
      <c r="G355" s="39"/>
      <c r="H355" s="39"/>
      <c r="I355" s="197"/>
      <c r="J355" s="39"/>
      <c r="K355" s="39"/>
      <c r="L355" s="42"/>
      <c r="M355" s="198"/>
      <c r="N355" s="199"/>
      <c r="O355" s="67"/>
      <c r="P355" s="67"/>
      <c r="Q355" s="67"/>
      <c r="R355" s="67"/>
      <c r="S355" s="67"/>
      <c r="T355" s="68"/>
      <c r="U355" s="37"/>
      <c r="V355" s="37"/>
      <c r="W355" s="37"/>
      <c r="X355" s="37"/>
      <c r="Y355" s="37"/>
      <c r="Z355" s="37"/>
      <c r="AA355" s="37"/>
      <c r="AB355" s="37"/>
      <c r="AC355" s="37"/>
      <c r="AD355" s="37"/>
      <c r="AE355" s="37"/>
      <c r="AT355" s="20" t="s">
        <v>245</v>
      </c>
      <c r="AU355" s="20" t="s">
        <v>88</v>
      </c>
    </row>
    <row r="356" spans="1:65" s="13" customFormat="1" ht="10.199999999999999">
      <c r="B356" s="200"/>
      <c r="C356" s="201"/>
      <c r="D356" s="202" t="s">
        <v>247</v>
      </c>
      <c r="E356" s="203" t="s">
        <v>19</v>
      </c>
      <c r="F356" s="204" t="s">
        <v>3854</v>
      </c>
      <c r="G356" s="201"/>
      <c r="H356" s="203" t="s">
        <v>19</v>
      </c>
      <c r="I356" s="205"/>
      <c r="J356" s="201"/>
      <c r="K356" s="201"/>
      <c r="L356" s="206"/>
      <c r="M356" s="207"/>
      <c r="N356" s="208"/>
      <c r="O356" s="208"/>
      <c r="P356" s="208"/>
      <c r="Q356" s="208"/>
      <c r="R356" s="208"/>
      <c r="S356" s="208"/>
      <c r="T356" s="209"/>
      <c r="AT356" s="210" t="s">
        <v>247</v>
      </c>
      <c r="AU356" s="210" t="s">
        <v>88</v>
      </c>
      <c r="AV356" s="13" t="s">
        <v>83</v>
      </c>
      <c r="AW356" s="13" t="s">
        <v>37</v>
      </c>
      <c r="AX356" s="13" t="s">
        <v>76</v>
      </c>
      <c r="AY356" s="210" t="s">
        <v>237</v>
      </c>
    </row>
    <row r="357" spans="1:65" s="14" customFormat="1" ht="10.199999999999999">
      <c r="B357" s="211"/>
      <c r="C357" s="212"/>
      <c r="D357" s="202" t="s">
        <v>247</v>
      </c>
      <c r="E357" s="213" t="s">
        <v>19</v>
      </c>
      <c r="F357" s="214" t="s">
        <v>5131</v>
      </c>
      <c r="G357" s="212"/>
      <c r="H357" s="215">
        <v>11.39</v>
      </c>
      <c r="I357" s="216"/>
      <c r="J357" s="212"/>
      <c r="K357" s="212"/>
      <c r="L357" s="217"/>
      <c r="M357" s="218"/>
      <c r="N357" s="219"/>
      <c r="O357" s="219"/>
      <c r="P357" s="219"/>
      <c r="Q357" s="219"/>
      <c r="R357" s="219"/>
      <c r="S357" s="219"/>
      <c r="T357" s="220"/>
      <c r="AT357" s="221" t="s">
        <v>247</v>
      </c>
      <c r="AU357" s="221" t="s">
        <v>88</v>
      </c>
      <c r="AV357" s="14" t="s">
        <v>88</v>
      </c>
      <c r="AW357" s="14" t="s">
        <v>37</v>
      </c>
      <c r="AX357" s="14" t="s">
        <v>76</v>
      </c>
      <c r="AY357" s="221" t="s">
        <v>237</v>
      </c>
    </row>
    <row r="358" spans="1:65" s="14" customFormat="1" ht="10.199999999999999">
      <c r="B358" s="211"/>
      <c r="C358" s="212"/>
      <c r="D358" s="202" t="s">
        <v>247</v>
      </c>
      <c r="E358" s="213" t="s">
        <v>19</v>
      </c>
      <c r="F358" s="214" t="s">
        <v>5132</v>
      </c>
      <c r="G358" s="212"/>
      <c r="H358" s="215">
        <v>-1.7</v>
      </c>
      <c r="I358" s="216"/>
      <c r="J358" s="212"/>
      <c r="K358" s="212"/>
      <c r="L358" s="217"/>
      <c r="M358" s="218"/>
      <c r="N358" s="219"/>
      <c r="O358" s="219"/>
      <c r="P358" s="219"/>
      <c r="Q358" s="219"/>
      <c r="R358" s="219"/>
      <c r="S358" s="219"/>
      <c r="T358" s="220"/>
      <c r="AT358" s="221" t="s">
        <v>247</v>
      </c>
      <c r="AU358" s="221" t="s">
        <v>88</v>
      </c>
      <c r="AV358" s="14" t="s">
        <v>88</v>
      </c>
      <c r="AW358" s="14" t="s">
        <v>37</v>
      </c>
      <c r="AX358" s="14" t="s">
        <v>76</v>
      </c>
      <c r="AY358" s="221" t="s">
        <v>237</v>
      </c>
    </row>
    <row r="359" spans="1:65" s="14" customFormat="1" ht="10.199999999999999">
      <c r="B359" s="211"/>
      <c r="C359" s="212"/>
      <c r="D359" s="202" t="s">
        <v>247</v>
      </c>
      <c r="E359" s="213" t="s">
        <v>19</v>
      </c>
      <c r="F359" s="214" t="s">
        <v>5133</v>
      </c>
      <c r="G359" s="212"/>
      <c r="H359" s="215">
        <v>5.8959999999999999</v>
      </c>
      <c r="I359" s="216"/>
      <c r="J359" s="212"/>
      <c r="K359" s="212"/>
      <c r="L359" s="217"/>
      <c r="M359" s="218"/>
      <c r="N359" s="219"/>
      <c r="O359" s="219"/>
      <c r="P359" s="219"/>
      <c r="Q359" s="219"/>
      <c r="R359" s="219"/>
      <c r="S359" s="219"/>
      <c r="T359" s="220"/>
      <c r="AT359" s="221" t="s">
        <v>247</v>
      </c>
      <c r="AU359" s="221" t="s">
        <v>88</v>
      </c>
      <c r="AV359" s="14" t="s">
        <v>88</v>
      </c>
      <c r="AW359" s="14" t="s">
        <v>37</v>
      </c>
      <c r="AX359" s="14" t="s">
        <v>76</v>
      </c>
      <c r="AY359" s="221" t="s">
        <v>237</v>
      </c>
    </row>
    <row r="360" spans="1:65" s="14" customFormat="1" ht="10.199999999999999">
      <c r="B360" s="211"/>
      <c r="C360" s="212"/>
      <c r="D360" s="202" t="s">
        <v>247</v>
      </c>
      <c r="E360" s="213" t="s">
        <v>19</v>
      </c>
      <c r="F360" s="214" t="s">
        <v>5134</v>
      </c>
      <c r="G360" s="212"/>
      <c r="H360" s="215">
        <v>-1.5</v>
      </c>
      <c r="I360" s="216"/>
      <c r="J360" s="212"/>
      <c r="K360" s="212"/>
      <c r="L360" s="217"/>
      <c r="M360" s="218"/>
      <c r="N360" s="219"/>
      <c r="O360" s="219"/>
      <c r="P360" s="219"/>
      <c r="Q360" s="219"/>
      <c r="R360" s="219"/>
      <c r="S360" s="219"/>
      <c r="T360" s="220"/>
      <c r="AT360" s="221" t="s">
        <v>247</v>
      </c>
      <c r="AU360" s="221" t="s">
        <v>88</v>
      </c>
      <c r="AV360" s="14" t="s">
        <v>88</v>
      </c>
      <c r="AW360" s="14" t="s">
        <v>37</v>
      </c>
      <c r="AX360" s="14" t="s">
        <v>76</v>
      </c>
      <c r="AY360" s="221" t="s">
        <v>237</v>
      </c>
    </row>
    <row r="361" spans="1:65" s="14" customFormat="1" ht="10.199999999999999">
      <c r="B361" s="211"/>
      <c r="C361" s="212"/>
      <c r="D361" s="202" t="s">
        <v>247</v>
      </c>
      <c r="E361" s="213" t="s">
        <v>19</v>
      </c>
      <c r="F361" s="214" t="s">
        <v>5135</v>
      </c>
      <c r="G361" s="212"/>
      <c r="H361" s="215">
        <v>26.532</v>
      </c>
      <c r="I361" s="216"/>
      <c r="J361" s="212"/>
      <c r="K361" s="212"/>
      <c r="L361" s="217"/>
      <c r="M361" s="218"/>
      <c r="N361" s="219"/>
      <c r="O361" s="219"/>
      <c r="P361" s="219"/>
      <c r="Q361" s="219"/>
      <c r="R361" s="219"/>
      <c r="S361" s="219"/>
      <c r="T361" s="220"/>
      <c r="AT361" s="221" t="s">
        <v>247</v>
      </c>
      <c r="AU361" s="221" t="s">
        <v>88</v>
      </c>
      <c r="AV361" s="14" t="s">
        <v>88</v>
      </c>
      <c r="AW361" s="14" t="s">
        <v>37</v>
      </c>
      <c r="AX361" s="14" t="s">
        <v>76</v>
      </c>
      <c r="AY361" s="221" t="s">
        <v>237</v>
      </c>
    </row>
    <row r="362" spans="1:65" s="14" customFormat="1" ht="10.199999999999999">
      <c r="B362" s="211"/>
      <c r="C362" s="212"/>
      <c r="D362" s="202" t="s">
        <v>247</v>
      </c>
      <c r="E362" s="213" t="s">
        <v>19</v>
      </c>
      <c r="F362" s="214" t="s">
        <v>5136</v>
      </c>
      <c r="G362" s="212"/>
      <c r="H362" s="215">
        <v>-3</v>
      </c>
      <c r="I362" s="216"/>
      <c r="J362" s="212"/>
      <c r="K362" s="212"/>
      <c r="L362" s="217"/>
      <c r="M362" s="218"/>
      <c r="N362" s="219"/>
      <c r="O362" s="219"/>
      <c r="P362" s="219"/>
      <c r="Q362" s="219"/>
      <c r="R362" s="219"/>
      <c r="S362" s="219"/>
      <c r="T362" s="220"/>
      <c r="AT362" s="221" t="s">
        <v>247</v>
      </c>
      <c r="AU362" s="221" t="s">
        <v>88</v>
      </c>
      <c r="AV362" s="14" t="s">
        <v>88</v>
      </c>
      <c r="AW362" s="14" t="s">
        <v>37</v>
      </c>
      <c r="AX362" s="14" t="s">
        <v>76</v>
      </c>
      <c r="AY362" s="221" t="s">
        <v>237</v>
      </c>
    </row>
    <row r="363" spans="1:65" s="14" customFormat="1" ht="10.199999999999999">
      <c r="B363" s="211"/>
      <c r="C363" s="212"/>
      <c r="D363" s="202" t="s">
        <v>247</v>
      </c>
      <c r="E363" s="213" t="s">
        <v>19</v>
      </c>
      <c r="F363" s="214" t="s">
        <v>5137</v>
      </c>
      <c r="G363" s="212"/>
      <c r="H363" s="215">
        <v>5.3849999999999998</v>
      </c>
      <c r="I363" s="216"/>
      <c r="J363" s="212"/>
      <c r="K363" s="212"/>
      <c r="L363" s="217"/>
      <c r="M363" s="218"/>
      <c r="N363" s="219"/>
      <c r="O363" s="219"/>
      <c r="P363" s="219"/>
      <c r="Q363" s="219"/>
      <c r="R363" s="219"/>
      <c r="S363" s="219"/>
      <c r="T363" s="220"/>
      <c r="AT363" s="221" t="s">
        <v>247</v>
      </c>
      <c r="AU363" s="221" t="s">
        <v>88</v>
      </c>
      <c r="AV363" s="14" t="s">
        <v>88</v>
      </c>
      <c r="AW363" s="14" t="s">
        <v>37</v>
      </c>
      <c r="AX363" s="14" t="s">
        <v>76</v>
      </c>
      <c r="AY363" s="221" t="s">
        <v>237</v>
      </c>
    </row>
    <row r="364" spans="1:65" s="16" customFormat="1" ht="10.199999999999999">
      <c r="B364" s="233"/>
      <c r="C364" s="234"/>
      <c r="D364" s="202" t="s">
        <v>247</v>
      </c>
      <c r="E364" s="235" t="s">
        <v>19</v>
      </c>
      <c r="F364" s="236" t="s">
        <v>260</v>
      </c>
      <c r="G364" s="234"/>
      <c r="H364" s="237">
        <v>43.003</v>
      </c>
      <c r="I364" s="238"/>
      <c r="J364" s="234"/>
      <c r="K364" s="234"/>
      <c r="L364" s="239"/>
      <c r="M364" s="240"/>
      <c r="N364" s="241"/>
      <c r="O364" s="241"/>
      <c r="P364" s="241"/>
      <c r="Q364" s="241"/>
      <c r="R364" s="241"/>
      <c r="S364" s="241"/>
      <c r="T364" s="242"/>
      <c r="AT364" s="243" t="s">
        <v>247</v>
      </c>
      <c r="AU364" s="243" t="s">
        <v>88</v>
      </c>
      <c r="AV364" s="16" t="s">
        <v>243</v>
      </c>
      <c r="AW364" s="16" t="s">
        <v>37</v>
      </c>
      <c r="AX364" s="16" t="s">
        <v>83</v>
      </c>
      <c r="AY364" s="243" t="s">
        <v>237</v>
      </c>
    </row>
    <row r="365" spans="1:65" s="2" customFormat="1" ht="37.799999999999997" customHeight="1">
      <c r="A365" s="37"/>
      <c r="B365" s="38"/>
      <c r="C365" s="182" t="s">
        <v>582</v>
      </c>
      <c r="D365" s="182" t="s">
        <v>239</v>
      </c>
      <c r="E365" s="183" t="s">
        <v>5138</v>
      </c>
      <c r="F365" s="184" t="s">
        <v>5139</v>
      </c>
      <c r="G365" s="185" t="s">
        <v>141</v>
      </c>
      <c r="H365" s="186">
        <v>17.260000000000002</v>
      </c>
      <c r="I365" s="187"/>
      <c r="J365" s="188">
        <f>ROUND(I365*H365,2)</f>
        <v>0</v>
      </c>
      <c r="K365" s="184" t="s">
        <v>242</v>
      </c>
      <c r="L365" s="42"/>
      <c r="M365" s="189" t="s">
        <v>19</v>
      </c>
      <c r="N365" s="190" t="s">
        <v>48</v>
      </c>
      <c r="O365" s="67"/>
      <c r="P365" s="191">
        <f>O365*H365</f>
        <v>0</v>
      </c>
      <c r="Q365" s="191">
        <v>7.9210000000000003E-2</v>
      </c>
      <c r="R365" s="191">
        <f>Q365*H365</f>
        <v>1.3671646000000002</v>
      </c>
      <c r="S365" s="191">
        <v>0</v>
      </c>
      <c r="T365" s="192">
        <f>S365*H365</f>
        <v>0</v>
      </c>
      <c r="U365" s="37"/>
      <c r="V365" s="37"/>
      <c r="W365" s="37"/>
      <c r="X365" s="37"/>
      <c r="Y365" s="37"/>
      <c r="Z365" s="37"/>
      <c r="AA365" s="37"/>
      <c r="AB365" s="37"/>
      <c r="AC365" s="37"/>
      <c r="AD365" s="37"/>
      <c r="AE365" s="37"/>
      <c r="AR365" s="193" t="s">
        <v>243</v>
      </c>
      <c r="AT365" s="193" t="s">
        <v>239</v>
      </c>
      <c r="AU365" s="193" t="s">
        <v>88</v>
      </c>
      <c r="AY365" s="20" t="s">
        <v>237</v>
      </c>
      <c r="BE365" s="194">
        <f>IF(N365="základní",J365,0)</f>
        <v>0</v>
      </c>
      <c r="BF365" s="194">
        <f>IF(N365="snížená",J365,0)</f>
        <v>0</v>
      </c>
      <c r="BG365" s="194">
        <f>IF(N365="zákl. přenesená",J365,0)</f>
        <v>0</v>
      </c>
      <c r="BH365" s="194">
        <f>IF(N365="sníž. přenesená",J365,0)</f>
        <v>0</v>
      </c>
      <c r="BI365" s="194">
        <f>IF(N365="nulová",J365,0)</f>
        <v>0</v>
      </c>
      <c r="BJ365" s="20" t="s">
        <v>88</v>
      </c>
      <c r="BK365" s="194">
        <f>ROUND(I365*H365,2)</f>
        <v>0</v>
      </c>
      <c r="BL365" s="20" t="s">
        <v>243</v>
      </c>
      <c r="BM365" s="193" t="s">
        <v>5140</v>
      </c>
    </row>
    <row r="366" spans="1:65" s="2" customFormat="1" ht="10.199999999999999">
      <c r="A366" s="37"/>
      <c r="B366" s="38"/>
      <c r="C366" s="39"/>
      <c r="D366" s="195" t="s">
        <v>245</v>
      </c>
      <c r="E366" s="39"/>
      <c r="F366" s="196" t="s">
        <v>5141</v>
      </c>
      <c r="G366" s="39"/>
      <c r="H366" s="39"/>
      <c r="I366" s="197"/>
      <c r="J366" s="39"/>
      <c r="K366" s="39"/>
      <c r="L366" s="42"/>
      <c r="M366" s="198"/>
      <c r="N366" s="199"/>
      <c r="O366" s="67"/>
      <c r="P366" s="67"/>
      <c r="Q366" s="67"/>
      <c r="R366" s="67"/>
      <c r="S366" s="67"/>
      <c r="T366" s="68"/>
      <c r="U366" s="37"/>
      <c r="V366" s="37"/>
      <c r="W366" s="37"/>
      <c r="X366" s="37"/>
      <c r="Y366" s="37"/>
      <c r="Z366" s="37"/>
      <c r="AA366" s="37"/>
      <c r="AB366" s="37"/>
      <c r="AC366" s="37"/>
      <c r="AD366" s="37"/>
      <c r="AE366" s="37"/>
      <c r="AT366" s="20" t="s">
        <v>245</v>
      </c>
      <c r="AU366" s="20" t="s">
        <v>88</v>
      </c>
    </row>
    <row r="367" spans="1:65" s="13" customFormat="1" ht="10.199999999999999">
      <c r="B367" s="200"/>
      <c r="C367" s="201"/>
      <c r="D367" s="202" t="s">
        <v>247</v>
      </c>
      <c r="E367" s="203" t="s">
        <v>19</v>
      </c>
      <c r="F367" s="204" t="s">
        <v>3854</v>
      </c>
      <c r="G367" s="201"/>
      <c r="H367" s="203" t="s">
        <v>19</v>
      </c>
      <c r="I367" s="205"/>
      <c r="J367" s="201"/>
      <c r="K367" s="201"/>
      <c r="L367" s="206"/>
      <c r="M367" s="207"/>
      <c r="N367" s="208"/>
      <c r="O367" s="208"/>
      <c r="P367" s="208"/>
      <c r="Q367" s="208"/>
      <c r="R367" s="208"/>
      <c r="S367" s="208"/>
      <c r="T367" s="209"/>
      <c r="AT367" s="210" t="s">
        <v>247</v>
      </c>
      <c r="AU367" s="210" t="s">
        <v>88</v>
      </c>
      <c r="AV367" s="13" t="s">
        <v>83</v>
      </c>
      <c r="AW367" s="13" t="s">
        <v>37</v>
      </c>
      <c r="AX367" s="13" t="s">
        <v>76</v>
      </c>
      <c r="AY367" s="210" t="s">
        <v>237</v>
      </c>
    </row>
    <row r="368" spans="1:65" s="14" customFormat="1" ht="10.199999999999999">
      <c r="B368" s="211"/>
      <c r="C368" s="212"/>
      <c r="D368" s="202" t="s">
        <v>247</v>
      </c>
      <c r="E368" s="213" t="s">
        <v>19</v>
      </c>
      <c r="F368" s="214" t="s">
        <v>5142</v>
      </c>
      <c r="G368" s="212"/>
      <c r="H368" s="215">
        <v>17.260000000000002</v>
      </c>
      <c r="I368" s="216"/>
      <c r="J368" s="212"/>
      <c r="K368" s="212"/>
      <c r="L368" s="217"/>
      <c r="M368" s="218"/>
      <c r="N368" s="219"/>
      <c r="O368" s="219"/>
      <c r="P368" s="219"/>
      <c r="Q368" s="219"/>
      <c r="R368" s="219"/>
      <c r="S368" s="219"/>
      <c r="T368" s="220"/>
      <c r="AT368" s="221" t="s">
        <v>247</v>
      </c>
      <c r="AU368" s="221" t="s">
        <v>88</v>
      </c>
      <c r="AV368" s="14" t="s">
        <v>88</v>
      </c>
      <c r="AW368" s="14" t="s">
        <v>37</v>
      </c>
      <c r="AX368" s="14" t="s">
        <v>83</v>
      </c>
      <c r="AY368" s="221" t="s">
        <v>237</v>
      </c>
    </row>
    <row r="369" spans="1:65" s="2" customFormat="1" ht="24.15" customHeight="1">
      <c r="A369" s="37"/>
      <c r="B369" s="38"/>
      <c r="C369" s="182" t="s">
        <v>588</v>
      </c>
      <c r="D369" s="182" t="s">
        <v>239</v>
      </c>
      <c r="E369" s="183" t="s">
        <v>5143</v>
      </c>
      <c r="F369" s="184" t="s">
        <v>5144</v>
      </c>
      <c r="G369" s="185" t="s">
        <v>154</v>
      </c>
      <c r="H369" s="186">
        <v>52.85</v>
      </c>
      <c r="I369" s="187"/>
      <c r="J369" s="188">
        <f>ROUND(I369*H369,2)</f>
        <v>0</v>
      </c>
      <c r="K369" s="184" t="s">
        <v>242</v>
      </c>
      <c r="L369" s="42"/>
      <c r="M369" s="189" t="s">
        <v>19</v>
      </c>
      <c r="N369" s="190" t="s">
        <v>48</v>
      </c>
      <c r="O369" s="67"/>
      <c r="P369" s="191">
        <f>O369*H369</f>
        <v>0</v>
      </c>
      <c r="Q369" s="191">
        <v>1.3999999999999999E-4</v>
      </c>
      <c r="R369" s="191">
        <f>Q369*H369</f>
        <v>7.3989999999999993E-3</v>
      </c>
      <c r="S369" s="191">
        <v>0</v>
      </c>
      <c r="T369" s="192">
        <f>S369*H369</f>
        <v>0</v>
      </c>
      <c r="U369" s="37"/>
      <c r="V369" s="37"/>
      <c r="W369" s="37"/>
      <c r="X369" s="37"/>
      <c r="Y369" s="37"/>
      <c r="Z369" s="37"/>
      <c r="AA369" s="37"/>
      <c r="AB369" s="37"/>
      <c r="AC369" s="37"/>
      <c r="AD369" s="37"/>
      <c r="AE369" s="37"/>
      <c r="AR369" s="193" t="s">
        <v>243</v>
      </c>
      <c r="AT369" s="193" t="s">
        <v>239</v>
      </c>
      <c r="AU369" s="193" t="s">
        <v>88</v>
      </c>
      <c r="AY369" s="20" t="s">
        <v>237</v>
      </c>
      <c r="BE369" s="194">
        <f>IF(N369="základní",J369,0)</f>
        <v>0</v>
      </c>
      <c r="BF369" s="194">
        <f>IF(N369="snížená",J369,0)</f>
        <v>0</v>
      </c>
      <c r="BG369" s="194">
        <f>IF(N369="zákl. přenesená",J369,0)</f>
        <v>0</v>
      </c>
      <c r="BH369" s="194">
        <f>IF(N369="sníž. přenesená",J369,0)</f>
        <v>0</v>
      </c>
      <c r="BI369" s="194">
        <f>IF(N369="nulová",J369,0)</f>
        <v>0</v>
      </c>
      <c r="BJ369" s="20" t="s">
        <v>88</v>
      </c>
      <c r="BK369" s="194">
        <f>ROUND(I369*H369,2)</f>
        <v>0</v>
      </c>
      <c r="BL369" s="20" t="s">
        <v>243</v>
      </c>
      <c r="BM369" s="193" t="s">
        <v>5145</v>
      </c>
    </row>
    <row r="370" spans="1:65" s="2" customFormat="1" ht="10.199999999999999">
      <c r="A370" s="37"/>
      <c r="B370" s="38"/>
      <c r="C370" s="39"/>
      <c r="D370" s="195" t="s">
        <v>245</v>
      </c>
      <c r="E370" s="39"/>
      <c r="F370" s="196" t="s">
        <v>5146</v>
      </c>
      <c r="G370" s="39"/>
      <c r="H370" s="39"/>
      <c r="I370" s="197"/>
      <c r="J370" s="39"/>
      <c r="K370" s="39"/>
      <c r="L370" s="42"/>
      <c r="M370" s="198"/>
      <c r="N370" s="199"/>
      <c r="O370" s="67"/>
      <c r="P370" s="67"/>
      <c r="Q370" s="67"/>
      <c r="R370" s="67"/>
      <c r="S370" s="67"/>
      <c r="T370" s="68"/>
      <c r="U370" s="37"/>
      <c r="V370" s="37"/>
      <c r="W370" s="37"/>
      <c r="X370" s="37"/>
      <c r="Y370" s="37"/>
      <c r="Z370" s="37"/>
      <c r="AA370" s="37"/>
      <c r="AB370" s="37"/>
      <c r="AC370" s="37"/>
      <c r="AD370" s="37"/>
      <c r="AE370" s="37"/>
      <c r="AT370" s="20" t="s">
        <v>245</v>
      </c>
      <c r="AU370" s="20" t="s">
        <v>88</v>
      </c>
    </row>
    <row r="371" spans="1:65" s="13" customFormat="1" ht="10.199999999999999">
      <c r="B371" s="200"/>
      <c r="C371" s="201"/>
      <c r="D371" s="202" t="s">
        <v>247</v>
      </c>
      <c r="E371" s="203" t="s">
        <v>19</v>
      </c>
      <c r="F371" s="204" t="s">
        <v>3854</v>
      </c>
      <c r="G371" s="201"/>
      <c r="H371" s="203" t="s">
        <v>19</v>
      </c>
      <c r="I371" s="205"/>
      <c r="J371" s="201"/>
      <c r="K371" s="201"/>
      <c r="L371" s="206"/>
      <c r="M371" s="207"/>
      <c r="N371" s="208"/>
      <c r="O371" s="208"/>
      <c r="P371" s="208"/>
      <c r="Q371" s="208"/>
      <c r="R371" s="208"/>
      <c r="S371" s="208"/>
      <c r="T371" s="209"/>
      <c r="AT371" s="210" t="s">
        <v>247</v>
      </c>
      <c r="AU371" s="210" t="s">
        <v>88</v>
      </c>
      <c r="AV371" s="13" t="s">
        <v>83</v>
      </c>
      <c r="AW371" s="13" t="s">
        <v>37</v>
      </c>
      <c r="AX371" s="13" t="s">
        <v>76</v>
      </c>
      <c r="AY371" s="210" t="s">
        <v>237</v>
      </c>
    </row>
    <row r="372" spans="1:65" s="14" customFormat="1" ht="10.199999999999999">
      <c r="B372" s="211"/>
      <c r="C372" s="212"/>
      <c r="D372" s="202" t="s">
        <v>247</v>
      </c>
      <c r="E372" s="213" t="s">
        <v>19</v>
      </c>
      <c r="F372" s="214" t="s">
        <v>5147</v>
      </c>
      <c r="G372" s="212"/>
      <c r="H372" s="215">
        <v>13.4</v>
      </c>
      <c r="I372" s="216"/>
      <c r="J372" s="212"/>
      <c r="K372" s="212"/>
      <c r="L372" s="217"/>
      <c r="M372" s="218"/>
      <c r="N372" s="219"/>
      <c r="O372" s="219"/>
      <c r="P372" s="219"/>
      <c r="Q372" s="219"/>
      <c r="R372" s="219"/>
      <c r="S372" s="219"/>
      <c r="T372" s="220"/>
      <c r="AT372" s="221" t="s">
        <v>247</v>
      </c>
      <c r="AU372" s="221" t="s">
        <v>88</v>
      </c>
      <c r="AV372" s="14" t="s">
        <v>88</v>
      </c>
      <c r="AW372" s="14" t="s">
        <v>37</v>
      </c>
      <c r="AX372" s="14" t="s">
        <v>76</v>
      </c>
      <c r="AY372" s="221" t="s">
        <v>237</v>
      </c>
    </row>
    <row r="373" spans="1:65" s="14" customFormat="1" ht="10.199999999999999">
      <c r="B373" s="211"/>
      <c r="C373" s="212"/>
      <c r="D373" s="202" t="s">
        <v>247</v>
      </c>
      <c r="E373" s="213" t="s">
        <v>19</v>
      </c>
      <c r="F373" s="214" t="s">
        <v>5148</v>
      </c>
      <c r="G373" s="212"/>
      <c r="H373" s="215">
        <v>6.7</v>
      </c>
      <c r="I373" s="216"/>
      <c r="J373" s="212"/>
      <c r="K373" s="212"/>
      <c r="L373" s="217"/>
      <c r="M373" s="218"/>
      <c r="N373" s="219"/>
      <c r="O373" s="219"/>
      <c r="P373" s="219"/>
      <c r="Q373" s="219"/>
      <c r="R373" s="219"/>
      <c r="S373" s="219"/>
      <c r="T373" s="220"/>
      <c r="AT373" s="221" t="s">
        <v>247</v>
      </c>
      <c r="AU373" s="221" t="s">
        <v>88</v>
      </c>
      <c r="AV373" s="14" t="s">
        <v>88</v>
      </c>
      <c r="AW373" s="14" t="s">
        <v>37</v>
      </c>
      <c r="AX373" s="14" t="s">
        <v>76</v>
      </c>
      <c r="AY373" s="221" t="s">
        <v>237</v>
      </c>
    </row>
    <row r="374" spans="1:65" s="14" customFormat="1" ht="10.199999999999999">
      <c r="B374" s="211"/>
      <c r="C374" s="212"/>
      <c r="D374" s="202" t="s">
        <v>247</v>
      </c>
      <c r="E374" s="213" t="s">
        <v>19</v>
      </c>
      <c r="F374" s="214" t="s">
        <v>5149</v>
      </c>
      <c r="G374" s="212"/>
      <c r="H374" s="215">
        <v>26.8</v>
      </c>
      <c r="I374" s="216"/>
      <c r="J374" s="212"/>
      <c r="K374" s="212"/>
      <c r="L374" s="217"/>
      <c r="M374" s="218"/>
      <c r="N374" s="219"/>
      <c r="O374" s="219"/>
      <c r="P374" s="219"/>
      <c r="Q374" s="219"/>
      <c r="R374" s="219"/>
      <c r="S374" s="219"/>
      <c r="T374" s="220"/>
      <c r="AT374" s="221" t="s">
        <v>247</v>
      </c>
      <c r="AU374" s="221" t="s">
        <v>88</v>
      </c>
      <c r="AV374" s="14" t="s">
        <v>88</v>
      </c>
      <c r="AW374" s="14" t="s">
        <v>37</v>
      </c>
      <c r="AX374" s="14" t="s">
        <v>76</v>
      </c>
      <c r="AY374" s="221" t="s">
        <v>237</v>
      </c>
    </row>
    <row r="375" spans="1:65" s="14" customFormat="1" ht="10.199999999999999">
      <c r="B375" s="211"/>
      <c r="C375" s="212"/>
      <c r="D375" s="202" t="s">
        <v>247</v>
      </c>
      <c r="E375" s="213" t="s">
        <v>19</v>
      </c>
      <c r="F375" s="214" t="s">
        <v>5150</v>
      </c>
      <c r="G375" s="212"/>
      <c r="H375" s="215">
        <v>5.95</v>
      </c>
      <c r="I375" s="216"/>
      <c r="J375" s="212"/>
      <c r="K375" s="212"/>
      <c r="L375" s="217"/>
      <c r="M375" s="218"/>
      <c r="N375" s="219"/>
      <c r="O375" s="219"/>
      <c r="P375" s="219"/>
      <c r="Q375" s="219"/>
      <c r="R375" s="219"/>
      <c r="S375" s="219"/>
      <c r="T375" s="220"/>
      <c r="AT375" s="221" t="s">
        <v>247</v>
      </c>
      <c r="AU375" s="221" t="s">
        <v>88</v>
      </c>
      <c r="AV375" s="14" t="s">
        <v>88</v>
      </c>
      <c r="AW375" s="14" t="s">
        <v>37</v>
      </c>
      <c r="AX375" s="14" t="s">
        <v>76</v>
      </c>
      <c r="AY375" s="221" t="s">
        <v>237</v>
      </c>
    </row>
    <row r="376" spans="1:65" s="16" customFormat="1" ht="10.199999999999999">
      <c r="B376" s="233"/>
      <c r="C376" s="234"/>
      <c r="D376" s="202" t="s">
        <v>247</v>
      </c>
      <c r="E376" s="235" t="s">
        <v>19</v>
      </c>
      <c r="F376" s="236" t="s">
        <v>260</v>
      </c>
      <c r="G376" s="234"/>
      <c r="H376" s="237">
        <v>52.85</v>
      </c>
      <c r="I376" s="238"/>
      <c r="J376" s="234"/>
      <c r="K376" s="234"/>
      <c r="L376" s="239"/>
      <c r="M376" s="240"/>
      <c r="N376" s="241"/>
      <c r="O376" s="241"/>
      <c r="P376" s="241"/>
      <c r="Q376" s="241"/>
      <c r="R376" s="241"/>
      <c r="S376" s="241"/>
      <c r="T376" s="242"/>
      <c r="AT376" s="243" t="s">
        <v>247</v>
      </c>
      <c r="AU376" s="243" t="s">
        <v>88</v>
      </c>
      <c r="AV376" s="16" t="s">
        <v>243</v>
      </c>
      <c r="AW376" s="16" t="s">
        <v>37</v>
      </c>
      <c r="AX376" s="16" t="s">
        <v>83</v>
      </c>
      <c r="AY376" s="243" t="s">
        <v>237</v>
      </c>
    </row>
    <row r="377" spans="1:65" s="2" customFormat="1" ht="37.799999999999997" customHeight="1">
      <c r="A377" s="37"/>
      <c r="B377" s="38"/>
      <c r="C377" s="182" t="s">
        <v>597</v>
      </c>
      <c r="D377" s="182" t="s">
        <v>239</v>
      </c>
      <c r="E377" s="183" t="s">
        <v>331</v>
      </c>
      <c r="F377" s="184" t="s">
        <v>332</v>
      </c>
      <c r="G377" s="185" t="s">
        <v>141</v>
      </c>
      <c r="H377" s="186">
        <v>3.1139999999999999</v>
      </c>
      <c r="I377" s="187"/>
      <c r="J377" s="188">
        <f>ROUND(I377*H377,2)</f>
        <v>0</v>
      </c>
      <c r="K377" s="184" t="s">
        <v>242</v>
      </c>
      <c r="L377" s="42"/>
      <c r="M377" s="189" t="s">
        <v>19</v>
      </c>
      <c r="N377" s="190" t="s">
        <v>48</v>
      </c>
      <c r="O377" s="67"/>
      <c r="P377" s="191">
        <f>O377*H377</f>
        <v>0</v>
      </c>
      <c r="Q377" s="191">
        <v>0.17818000000000001</v>
      </c>
      <c r="R377" s="191">
        <f>Q377*H377</f>
        <v>0.55485251999999996</v>
      </c>
      <c r="S377" s="191">
        <v>0</v>
      </c>
      <c r="T377" s="192">
        <f>S377*H377</f>
        <v>0</v>
      </c>
      <c r="U377" s="37"/>
      <c r="V377" s="37"/>
      <c r="W377" s="37"/>
      <c r="X377" s="37"/>
      <c r="Y377" s="37"/>
      <c r="Z377" s="37"/>
      <c r="AA377" s="37"/>
      <c r="AB377" s="37"/>
      <c r="AC377" s="37"/>
      <c r="AD377" s="37"/>
      <c r="AE377" s="37"/>
      <c r="AR377" s="193" t="s">
        <v>243</v>
      </c>
      <c r="AT377" s="193" t="s">
        <v>239</v>
      </c>
      <c r="AU377" s="193" t="s">
        <v>88</v>
      </c>
      <c r="AY377" s="20" t="s">
        <v>237</v>
      </c>
      <c r="BE377" s="194">
        <f>IF(N377="základní",J377,0)</f>
        <v>0</v>
      </c>
      <c r="BF377" s="194">
        <f>IF(N377="snížená",J377,0)</f>
        <v>0</v>
      </c>
      <c r="BG377" s="194">
        <f>IF(N377="zákl. přenesená",J377,0)</f>
        <v>0</v>
      </c>
      <c r="BH377" s="194">
        <f>IF(N377="sníž. přenesená",J377,0)</f>
        <v>0</v>
      </c>
      <c r="BI377" s="194">
        <f>IF(N377="nulová",J377,0)</f>
        <v>0</v>
      </c>
      <c r="BJ377" s="20" t="s">
        <v>88</v>
      </c>
      <c r="BK377" s="194">
        <f>ROUND(I377*H377,2)</f>
        <v>0</v>
      </c>
      <c r="BL377" s="20" t="s">
        <v>243</v>
      </c>
      <c r="BM377" s="193" t="s">
        <v>5151</v>
      </c>
    </row>
    <row r="378" spans="1:65" s="2" customFormat="1" ht="10.199999999999999">
      <c r="A378" s="37"/>
      <c r="B378" s="38"/>
      <c r="C378" s="39"/>
      <c r="D378" s="195" t="s">
        <v>245</v>
      </c>
      <c r="E378" s="39"/>
      <c r="F378" s="196" t="s">
        <v>334</v>
      </c>
      <c r="G378" s="39"/>
      <c r="H378" s="39"/>
      <c r="I378" s="197"/>
      <c r="J378" s="39"/>
      <c r="K378" s="39"/>
      <c r="L378" s="42"/>
      <c r="M378" s="198"/>
      <c r="N378" s="199"/>
      <c r="O378" s="67"/>
      <c r="P378" s="67"/>
      <c r="Q378" s="67"/>
      <c r="R378" s="67"/>
      <c r="S378" s="67"/>
      <c r="T378" s="68"/>
      <c r="U378" s="37"/>
      <c r="V378" s="37"/>
      <c r="W378" s="37"/>
      <c r="X378" s="37"/>
      <c r="Y378" s="37"/>
      <c r="Z378" s="37"/>
      <c r="AA378" s="37"/>
      <c r="AB378" s="37"/>
      <c r="AC378" s="37"/>
      <c r="AD378" s="37"/>
      <c r="AE378" s="37"/>
      <c r="AT378" s="20" t="s">
        <v>245</v>
      </c>
      <c r="AU378" s="20" t="s">
        <v>88</v>
      </c>
    </row>
    <row r="379" spans="1:65" s="13" customFormat="1" ht="10.199999999999999">
      <c r="B379" s="200"/>
      <c r="C379" s="201"/>
      <c r="D379" s="202" t="s">
        <v>247</v>
      </c>
      <c r="E379" s="203" t="s">
        <v>19</v>
      </c>
      <c r="F379" s="204" t="s">
        <v>481</v>
      </c>
      <c r="G379" s="201"/>
      <c r="H379" s="203" t="s">
        <v>19</v>
      </c>
      <c r="I379" s="205"/>
      <c r="J379" s="201"/>
      <c r="K379" s="201"/>
      <c r="L379" s="206"/>
      <c r="M379" s="207"/>
      <c r="N379" s="208"/>
      <c r="O379" s="208"/>
      <c r="P379" s="208"/>
      <c r="Q379" s="208"/>
      <c r="R379" s="208"/>
      <c r="S379" s="208"/>
      <c r="T379" s="209"/>
      <c r="AT379" s="210" t="s">
        <v>247</v>
      </c>
      <c r="AU379" s="210" t="s">
        <v>88</v>
      </c>
      <c r="AV379" s="13" t="s">
        <v>83</v>
      </c>
      <c r="AW379" s="13" t="s">
        <v>37</v>
      </c>
      <c r="AX379" s="13" t="s">
        <v>76</v>
      </c>
      <c r="AY379" s="210" t="s">
        <v>237</v>
      </c>
    </row>
    <row r="380" spans="1:65" s="14" customFormat="1" ht="10.199999999999999">
      <c r="B380" s="211"/>
      <c r="C380" s="212"/>
      <c r="D380" s="202" t="s">
        <v>247</v>
      </c>
      <c r="E380" s="213" t="s">
        <v>19</v>
      </c>
      <c r="F380" s="214" t="s">
        <v>5152</v>
      </c>
      <c r="G380" s="212"/>
      <c r="H380" s="215">
        <v>1.71</v>
      </c>
      <c r="I380" s="216"/>
      <c r="J380" s="212"/>
      <c r="K380" s="212"/>
      <c r="L380" s="217"/>
      <c r="M380" s="218"/>
      <c r="N380" s="219"/>
      <c r="O380" s="219"/>
      <c r="P380" s="219"/>
      <c r="Q380" s="219"/>
      <c r="R380" s="219"/>
      <c r="S380" s="219"/>
      <c r="T380" s="220"/>
      <c r="AT380" s="221" t="s">
        <v>247</v>
      </c>
      <c r="AU380" s="221" t="s">
        <v>88</v>
      </c>
      <c r="AV380" s="14" t="s">
        <v>88</v>
      </c>
      <c r="AW380" s="14" t="s">
        <v>37</v>
      </c>
      <c r="AX380" s="14" t="s">
        <v>76</v>
      </c>
      <c r="AY380" s="221" t="s">
        <v>237</v>
      </c>
    </row>
    <row r="381" spans="1:65" s="14" customFormat="1" ht="10.199999999999999">
      <c r="B381" s="211"/>
      <c r="C381" s="212"/>
      <c r="D381" s="202" t="s">
        <v>247</v>
      </c>
      <c r="E381" s="213" t="s">
        <v>19</v>
      </c>
      <c r="F381" s="214" t="s">
        <v>5153</v>
      </c>
      <c r="G381" s="212"/>
      <c r="H381" s="215">
        <v>3.47</v>
      </c>
      <c r="I381" s="216"/>
      <c r="J381" s="212"/>
      <c r="K381" s="212"/>
      <c r="L381" s="217"/>
      <c r="M381" s="218"/>
      <c r="N381" s="219"/>
      <c r="O381" s="219"/>
      <c r="P381" s="219"/>
      <c r="Q381" s="219"/>
      <c r="R381" s="219"/>
      <c r="S381" s="219"/>
      <c r="T381" s="220"/>
      <c r="AT381" s="221" t="s">
        <v>247</v>
      </c>
      <c r="AU381" s="221" t="s">
        <v>88</v>
      </c>
      <c r="AV381" s="14" t="s">
        <v>88</v>
      </c>
      <c r="AW381" s="14" t="s">
        <v>37</v>
      </c>
      <c r="AX381" s="14" t="s">
        <v>76</v>
      </c>
      <c r="AY381" s="221" t="s">
        <v>237</v>
      </c>
    </row>
    <row r="382" spans="1:65" s="14" customFormat="1" ht="10.199999999999999">
      <c r="B382" s="211"/>
      <c r="C382" s="212"/>
      <c r="D382" s="202" t="s">
        <v>247</v>
      </c>
      <c r="E382" s="213" t="s">
        <v>19</v>
      </c>
      <c r="F382" s="214" t="s">
        <v>5153</v>
      </c>
      <c r="G382" s="212"/>
      <c r="H382" s="215">
        <v>3.47</v>
      </c>
      <c r="I382" s="216"/>
      <c r="J382" s="212"/>
      <c r="K382" s="212"/>
      <c r="L382" s="217"/>
      <c r="M382" s="218"/>
      <c r="N382" s="219"/>
      <c r="O382" s="219"/>
      <c r="P382" s="219"/>
      <c r="Q382" s="219"/>
      <c r="R382" s="219"/>
      <c r="S382" s="219"/>
      <c r="T382" s="220"/>
      <c r="AT382" s="221" t="s">
        <v>247</v>
      </c>
      <c r="AU382" s="221" t="s">
        <v>88</v>
      </c>
      <c r="AV382" s="14" t="s">
        <v>88</v>
      </c>
      <c r="AW382" s="14" t="s">
        <v>37</v>
      </c>
      <c r="AX382" s="14" t="s">
        <v>76</v>
      </c>
      <c r="AY382" s="221" t="s">
        <v>237</v>
      </c>
    </row>
    <row r="383" spans="1:65" s="15" customFormat="1" ht="10.199999999999999">
      <c r="B383" s="222"/>
      <c r="C383" s="223"/>
      <c r="D383" s="202" t="s">
        <v>247</v>
      </c>
      <c r="E383" s="224" t="s">
        <v>19</v>
      </c>
      <c r="F383" s="225" t="s">
        <v>251</v>
      </c>
      <c r="G383" s="223"/>
      <c r="H383" s="226">
        <v>8.65</v>
      </c>
      <c r="I383" s="227"/>
      <c r="J383" s="223"/>
      <c r="K383" s="223"/>
      <c r="L383" s="228"/>
      <c r="M383" s="229"/>
      <c r="N383" s="230"/>
      <c r="O383" s="230"/>
      <c r="P383" s="230"/>
      <c r="Q383" s="230"/>
      <c r="R383" s="230"/>
      <c r="S383" s="230"/>
      <c r="T383" s="231"/>
      <c r="AT383" s="232" t="s">
        <v>247</v>
      </c>
      <c r="AU383" s="232" t="s">
        <v>88</v>
      </c>
      <c r="AV383" s="15" t="s">
        <v>92</v>
      </c>
      <c r="AW383" s="15" t="s">
        <v>37</v>
      </c>
      <c r="AX383" s="15" t="s">
        <v>76</v>
      </c>
      <c r="AY383" s="232" t="s">
        <v>237</v>
      </c>
    </row>
    <row r="384" spans="1:65" s="14" customFormat="1" ht="10.199999999999999">
      <c r="B384" s="211"/>
      <c r="C384" s="212"/>
      <c r="D384" s="202" t="s">
        <v>247</v>
      </c>
      <c r="E384" s="213" t="s">
        <v>19</v>
      </c>
      <c r="F384" s="214" t="s">
        <v>5154</v>
      </c>
      <c r="G384" s="212"/>
      <c r="H384" s="215">
        <v>3.1139999999999999</v>
      </c>
      <c r="I384" s="216"/>
      <c r="J384" s="212"/>
      <c r="K384" s="212"/>
      <c r="L384" s="217"/>
      <c r="M384" s="218"/>
      <c r="N384" s="219"/>
      <c r="O384" s="219"/>
      <c r="P384" s="219"/>
      <c r="Q384" s="219"/>
      <c r="R384" s="219"/>
      <c r="S384" s="219"/>
      <c r="T384" s="220"/>
      <c r="AT384" s="221" t="s">
        <v>247</v>
      </c>
      <c r="AU384" s="221" t="s">
        <v>88</v>
      </c>
      <c r="AV384" s="14" t="s">
        <v>88</v>
      </c>
      <c r="AW384" s="14" t="s">
        <v>37</v>
      </c>
      <c r="AX384" s="14" t="s">
        <v>83</v>
      </c>
      <c r="AY384" s="221" t="s">
        <v>237</v>
      </c>
    </row>
    <row r="385" spans="1:65" s="2" customFormat="1" ht="37.799999999999997" customHeight="1">
      <c r="A385" s="37"/>
      <c r="B385" s="38"/>
      <c r="C385" s="182" t="s">
        <v>603</v>
      </c>
      <c r="D385" s="182" t="s">
        <v>239</v>
      </c>
      <c r="E385" s="183" t="s">
        <v>5155</v>
      </c>
      <c r="F385" s="184" t="s">
        <v>5156</v>
      </c>
      <c r="G385" s="185" t="s">
        <v>154</v>
      </c>
      <c r="H385" s="186">
        <v>15</v>
      </c>
      <c r="I385" s="187"/>
      <c r="J385" s="188">
        <f>ROUND(I385*H385,2)</f>
        <v>0</v>
      </c>
      <c r="K385" s="184" t="s">
        <v>19</v>
      </c>
      <c r="L385" s="42"/>
      <c r="M385" s="189" t="s">
        <v>19</v>
      </c>
      <c r="N385" s="190" t="s">
        <v>48</v>
      </c>
      <c r="O385" s="67"/>
      <c r="P385" s="191">
        <f>O385*H385</f>
        <v>0</v>
      </c>
      <c r="Q385" s="191">
        <v>6.8339999999999998E-2</v>
      </c>
      <c r="R385" s="191">
        <f>Q385*H385</f>
        <v>1.0250999999999999</v>
      </c>
      <c r="S385" s="191">
        <v>0</v>
      </c>
      <c r="T385" s="192">
        <f>S385*H385</f>
        <v>0</v>
      </c>
      <c r="U385" s="37"/>
      <c r="V385" s="37"/>
      <c r="W385" s="37"/>
      <c r="X385" s="37"/>
      <c r="Y385" s="37"/>
      <c r="Z385" s="37"/>
      <c r="AA385" s="37"/>
      <c r="AB385" s="37"/>
      <c r="AC385" s="37"/>
      <c r="AD385" s="37"/>
      <c r="AE385" s="37"/>
      <c r="AR385" s="193" t="s">
        <v>243</v>
      </c>
      <c r="AT385" s="193" t="s">
        <v>239</v>
      </c>
      <c r="AU385" s="193" t="s">
        <v>88</v>
      </c>
      <c r="AY385" s="20" t="s">
        <v>237</v>
      </c>
      <c r="BE385" s="194">
        <f>IF(N385="základní",J385,0)</f>
        <v>0</v>
      </c>
      <c r="BF385" s="194">
        <f>IF(N385="snížená",J385,0)</f>
        <v>0</v>
      </c>
      <c r="BG385" s="194">
        <f>IF(N385="zákl. přenesená",J385,0)</f>
        <v>0</v>
      </c>
      <c r="BH385" s="194">
        <f>IF(N385="sníž. přenesená",J385,0)</f>
        <v>0</v>
      </c>
      <c r="BI385" s="194">
        <f>IF(N385="nulová",J385,0)</f>
        <v>0</v>
      </c>
      <c r="BJ385" s="20" t="s">
        <v>88</v>
      </c>
      <c r="BK385" s="194">
        <f>ROUND(I385*H385,2)</f>
        <v>0</v>
      </c>
      <c r="BL385" s="20" t="s">
        <v>243</v>
      </c>
      <c r="BM385" s="193" t="s">
        <v>5157</v>
      </c>
    </row>
    <row r="386" spans="1:65" s="2" customFormat="1" ht="38.4">
      <c r="A386" s="37"/>
      <c r="B386" s="38"/>
      <c r="C386" s="39"/>
      <c r="D386" s="202" t="s">
        <v>914</v>
      </c>
      <c r="E386" s="39"/>
      <c r="F386" s="254" t="s">
        <v>5158</v>
      </c>
      <c r="G386" s="39"/>
      <c r="H386" s="39"/>
      <c r="I386" s="197"/>
      <c r="J386" s="39"/>
      <c r="K386" s="39"/>
      <c r="L386" s="42"/>
      <c r="M386" s="198"/>
      <c r="N386" s="199"/>
      <c r="O386" s="67"/>
      <c r="P386" s="67"/>
      <c r="Q386" s="67"/>
      <c r="R386" s="67"/>
      <c r="S386" s="67"/>
      <c r="T386" s="68"/>
      <c r="U386" s="37"/>
      <c r="V386" s="37"/>
      <c r="W386" s="37"/>
      <c r="X386" s="37"/>
      <c r="Y386" s="37"/>
      <c r="Z386" s="37"/>
      <c r="AA386" s="37"/>
      <c r="AB386" s="37"/>
      <c r="AC386" s="37"/>
      <c r="AD386" s="37"/>
      <c r="AE386" s="37"/>
      <c r="AT386" s="20" t="s">
        <v>914</v>
      </c>
      <c r="AU386" s="20" t="s">
        <v>88</v>
      </c>
    </row>
    <row r="387" spans="1:65" s="14" customFormat="1" ht="10.199999999999999">
      <c r="B387" s="211"/>
      <c r="C387" s="212"/>
      <c r="D387" s="202" t="s">
        <v>247</v>
      </c>
      <c r="E387" s="213" t="s">
        <v>19</v>
      </c>
      <c r="F387" s="214" t="s">
        <v>5159</v>
      </c>
      <c r="G387" s="212"/>
      <c r="H387" s="215">
        <v>15</v>
      </c>
      <c r="I387" s="216"/>
      <c r="J387" s="212"/>
      <c r="K387" s="212"/>
      <c r="L387" s="217"/>
      <c r="M387" s="218"/>
      <c r="N387" s="219"/>
      <c r="O387" s="219"/>
      <c r="P387" s="219"/>
      <c r="Q387" s="219"/>
      <c r="R387" s="219"/>
      <c r="S387" s="219"/>
      <c r="T387" s="220"/>
      <c r="AT387" s="221" t="s">
        <v>247</v>
      </c>
      <c r="AU387" s="221" t="s">
        <v>88</v>
      </c>
      <c r="AV387" s="14" t="s">
        <v>88</v>
      </c>
      <c r="AW387" s="14" t="s">
        <v>37</v>
      </c>
      <c r="AX387" s="14" t="s">
        <v>83</v>
      </c>
      <c r="AY387" s="221" t="s">
        <v>237</v>
      </c>
    </row>
    <row r="388" spans="1:65" s="12" customFormat="1" ht="22.8" customHeight="1">
      <c r="B388" s="166"/>
      <c r="C388" s="167"/>
      <c r="D388" s="168" t="s">
        <v>75</v>
      </c>
      <c r="E388" s="180" t="s">
        <v>243</v>
      </c>
      <c r="F388" s="180" t="s">
        <v>3884</v>
      </c>
      <c r="G388" s="167"/>
      <c r="H388" s="167"/>
      <c r="I388" s="170"/>
      <c r="J388" s="181">
        <f>BK388</f>
        <v>0</v>
      </c>
      <c r="K388" s="167"/>
      <c r="L388" s="172"/>
      <c r="M388" s="173"/>
      <c r="N388" s="174"/>
      <c r="O388" s="174"/>
      <c r="P388" s="175">
        <f>SUM(P389:P431)</f>
        <v>0</v>
      </c>
      <c r="Q388" s="174"/>
      <c r="R388" s="175">
        <f>SUM(R389:R431)</f>
        <v>2.7620836800000004</v>
      </c>
      <c r="S388" s="174"/>
      <c r="T388" s="176">
        <f>SUM(T389:T431)</f>
        <v>0</v>
      </c>
      <c r="AR388" s="177" t="s">
        <v>83</v>
      </c>
      <c r="AT388" s="178" t="s">
        <v>75</v>
      </c>
      <c r="AU388" s="178" t="s">
        <v>83</v>
      </c>
      <c r="AY388" s="177" t="s">
        <v>237</v>
      </c>
      <c r="BK388" s="179">
        <f>SUM(BK389:BK431)</f>
        <v>0</v>
      </c>
    </row>
    <row r="389" spans="1:65" s="2" customFormat="1" ht="49.05" customHeight="1">
      <c r="A389" s="37"/>
      <c r="B389" s="38"/>
      <c r="C389" s="182" t="s">
        <v>611</v>
      </c>
      <c r="D389" s="182" t="s">
        <v>239</v>
      </c>
      <c r="E389" s="183" t="s">
        <v>3885</v>
      </c>
      <c r="F389" s="184" t="s">
        <v>3886</v>
      </c>
      <c r="G389" s="185" t="s">
        <v>519</v>
      </c>
      <c r="H389" s="186">
        <v>0.81100000000000005</v>
      </c>
      <c r="I389" s="187"/>
      <c r="J389" s="188">
        <f>ROUND(I389*H389,2)</f>
        <v>0</v>
      </c>
      <c r="K389" s="184" t="s">
        <v>242</v>
      </c>
      <c r="L389" s="42"/>
      <c r="M389" s="189" t="s">
        <v>19</v>
      </c>
      <c r="N389" s="190" t="s">
        <v>48</v>
      </c>
      <c r="O389" s="67"/>
      <c r="P389" s="191">
        <f>O389*H389</f>
        <v>0</v>
      </c>
      <c r="Q389" s="191">
        <v>2.5020099999999998</v>
      </c>
      <c r="R389" s="191">
        <f>Q389*H389</f>
        <v>2.0291301100000001</v>
      </c>
      <c r="S389" s="191">
        <v>0</v>
      </c>
      <c r="T389" s="192">
        <f>S389*H389</f>
        <v>0</v>
      </c>
      <c r="U389" s="37"/>
      <c r="V389" s="37"/>
      <c r="W389" s="37"/>
      <c r="X389" s="37"/>
      <c r="Y389" s="37"/>
      <c r="Z389" s="37"/>
      <c r="AA389" s="37"/>
      <c r="AB389" s="37"/>
      <c r="AC389" s="37"/>
      <c r="AD389" s="37"/>
      <c r="AE389" s="37"/>
      <c r="AR389" s="193" t="s">
        <v>243</v>
      </c>
      <c r="AT389" s="193" t="s">
        <v>239</v>
      </c>
      <c r="AU389" s="193" t="s">
        <v>88</v>
      </c>
      <c r="AY389" s="20" t="s">
        <v>237</v>
      </c>
      <c r="BE389" s="194">
        <f>IF(N389="základní",J389,0)</f>
        <v>0</v>
      </c>
      <c r="BF389" s="194">
        <f>IF(N389="snížená",J389,0)</f>
        <v>0</v>
      </c>
      <c r="BG389" s="194">
        <f>IF(N389="zákl. přenesená",J389,0)</f>
        <v>0</v>
      </c>
      <c r="BH389" s="194">
        <f>IF(N389="sníž. přenesená",J389,0)</f>
        <v>0</v>
      </c>
      <c r="BI389" s="194">
        <f>IF(N389="nulová",J389,0)</f>
        <v>0</v>
      </c>
      <c r="BJ389" s="20" t="s">
        <v>88</v>
      </c>
      <c r="BK389" s="194">
        <f>ROUND(I389*H389,2)</f>
        <v>0</v>
      </c>
      <c r="BL389" s="20" t="s">
        <v>243</v>
      </c>
      <c r="BM389" s="193" t="s">
        <v>5160</v>
      </c>
    </row>
    <row r="390" spans="1:65" s="2" customFormat="1" ht="10.199999999999999">
      <c r="A390" s="37"/>
      <c r="B390" s="38"/>
      <c r="C390" s="39"/>
      <c r="D390" s="195" t="s">
        <v>245</v>
      </c>
      <c r="E390" s="39"/>
      <c r="F390" s="196" t="s">
        <v>3888</v>
      </c>
      <c r="G390" s="39"/>
      <c r="H390" s="39"/>
      <c r="I390" s="197"/>
      <c r="J390" s="39"/>
      <c r="K390" s="39"/>
      <c r="L390" s="42"/>
      <c r="M390" s="198"/>
      <c r="N390" s="199"/>
      <c r="O390" s="67"/>
      <c r="P390" s="67"/>
      <c r="Q390" s="67"/>
      <c r="R390" s="67"/>
      <c r="S390" s="67"/>
      <c r="T390" s="68"/>
      <c r="U390" s="37"/>
      <c r="V390" s="37"/>
      <c r="W390" s="37"/>
      <c r="X390" s="37"/>
      <c r="Y390" s="37"/>
      <c r="Z390" s="37"/>
      <c r="AA390" s="37"/>
      <c r="AB390" s="37"/>
      <c r="AC390" s="37"/>
      <c r="AD390" s="37"/>
      <c r="AE390" s="37"/>
      <c r="AT390" s="20" t="s">
        <v>245</v>
      </c>
      <c r="AU390" s="20" t="s">
        <v>88</v>
      </c>
    </row>
    <row r="391" spans="1:65" s="13" customFormat="1" ht="10.199999999999999">
      <c r="B391" s="200"/>
      <c r="C391" s="201"/>
      <c r="D391" s="202" t="s">
        <v>247</v>
      </c>
      <c r="E391" s="203" t="s">
        <v>19</v>
      </c>
      <c r="F391" s="204" t="s">
        <v>5161</v>
      </c>
      <c r="G391" s="201"/>
      <c r="H391" s="203" t="s">
        <v>19</v>
      </c>
      <c r="I391" s="205"/>
      <c r="J391" s="201"/>
      <c r="K391" s="201"/>
      <c r="L391" s="206"/>
      <c r="M391" s="207"/>
      <c r="N391" s="208"/>
      <c r="O391" s="208"/>
      <c r="P391" s="208"/>
      <c r="Q391" s="208"/>
      <c r="R391" s="208"/>
      <c r="S391" s="208"/>
      <c r="T391" s="209"/>
      <c r="AT391" s="210" t="s">
        <v>247</v>
      </c>
      <c r="AU391" s="210" t="s">
        <v>88</v>
      </c>
      <c r="AV391" s="13" t="s">
        <v>83</v>
      </c>
      <c r="AW391" s="13" t="s">
        <v>37</v>
      </c>
      <c r="AX391" s="13" t="s">
        <v>76</v>
      </c>
      <c r="AY391" s="210" t="s">
        <v>237</v>
      </c>
    </row>
    <row r="392" spans="1:65" s="14" customFormat="1" ht="10.199999999999999">
      <c r="B392" s="211"/>
      <c r="C392" s="212"/>
      <c r="D392" s="202" t="s">
        <v>247</v>
      </c>
      <c r="E392" s="213" t="s">
        <v>19</v>
      </c>
      <c r="F392" s="214" t="s">
        <v>5162</v>
      </c>
      <c r="G392" s="212"/>
      <c r="H392" s="215">
        <v>0.81100000000000005</v>
      </c>
      <c r="I392" s="216"/>
      <c r="J392" s="212"/>
      <c r="K392" s="212"/>
      <c r="L392" s="217"/>
      <c r="M392" s="218"/>
      <c r="N392" s="219"/>
      <c r="O392" s="219"/>
      <c r="P392" s="219"/>
      <c r="Q392" s="219"/>
      <c r="R392" s="219"/>
      <c r="S392" s="219"/>
      <c r="T392" s="220"/>
      <c r="AT392" s="221" t="s">
        <v>247</v>
      </c>
      <c r="AU392" s="221" t="s">
        <v>88</v>
      </c>
      <c r="AV392" s="14" t="s">
        <v>88</v>
      </c>
      <c r="AW392" s="14" t="s">
        <v>37</v>
      </c>
      <c r="AX392" s="14" t="s">
        <v>83</v>
      </c>
      <c r="AY392" s="221" t="s">
        <v>237</v>
      </c>
    </row>
    <row r="393" spans="1:65" s="2" customFormat="1" ht="101.25" customHeight="1">
      <c r="A393" s="37"/>
      <c r="B393" s="38"/>
      <c r="C393" s="182" t="s">
        <v>617</v>
      </c>
      <c r="D393" s="182" t="s">
        <v>239</v>
      </c>
      <c r="E393" s="183" t="s">
        <v>3891</v>
      </c>
      <c r="F393" s="184" t="s">
        <v>3892</v>
      </c>
      <c r="G393" s="185" t="s">
        <v>141</v>
      </c>
      <c r="H393" s="186">
        <v>8.1080000000000005</v>
      </c>
      <c r="I393" s="187"/>
      <c r="J393" s="188">
        <f>ROUND(I393*H393,2)</f>
        <v>0</v>
      </c>
      <c r="K393" s="184" t="s">
        <v>242</v>
      </c>
      <c r="L393" s="42"/>
      <c r="M393" s="189" t="s">
        <v>19</v>
      </c>
      <c r="N393" s="190" t="s">
        <v>48</v>
      </c>
      <c r="O393" s="67"/>
      <c r="P393" s="191">
        <f>O393*H393</f>
        <v>0</v>
      </c>
      <c r="Q393" s="191">
        <v>8.1200000000000005E-3</v>
      </c>
      <c r="R393" s="191">
        <f>Q393*H393</f>
        <v>6.5836960000000014E-2</v>
      </c>
      <c r="S393" s="191">
        <v>0</v>
      </c>
      <c r="T393" s="192">
        <f>S393*H393</f>
        <v>0</v>
      </c>
      <c r="U393" s="37"/>
      <c r="V393" s="37"/>
      <c r="W393" s="37"/>
      <c r="X393" s="37"/>
      <c r="Y393" s="37"/>
      <c r="Z393" s="37"/>
      <c r="AA393" s="37"/>
      <c r="AB393" s="37"/>
      <c r="AC393" s="37"/>
      <c r="AD393" s="37"/>
      <c r="AE393" s="37"/>
      <c r="AR393" s="193" t="s">
        <v>243</v>
      </c>
      <c r="AT393" s="193" t="s">
        <v>239</v>
      </c>
      <c r="AU393" s="193" t="s">
        <v>88</v>
      </c>
      <c r="AY393" s="20" t="s">
        <v>237</v>
      </c>
      <c r="BE393" s="194">
        <f>IF(N393="základní",J393,0)</f>
        <v>0</v>
      </c>
      <c r="BF393" s="194">
        <f>IF(N393="snížená",J393,0)</f>
        <v>0</v>
      </c>
      <c r="BG393" s="194">
        <f>IF(N393="zákl. přenesená",J393,0)</f>
        <v>0</v>
      </c>
      <c r="BH393" s="194">
        <f>IF(N393="sníž. přenesená",J393,0)</f>
        <v>0</v>
      </c>
      <c r="BI393" s="194">
        <f>IF(N393="nulová",J393,0)</f>
        <v>0</v>
      </c>
      <c r="BJ393" s="20" t="s">
        <v>88</v>
      </c>
      <c r="BK393" s="194">
        <f>ROUND(I393*H393,2)</f>
        <v>0</v>
      </c>
      <c r="BL393" s="20" t="s">
        <v>243</v>
      </c>
      <c r="BM393" s="193" t="s">
        <v>5163</v>
      </c>
    </row>
    <row r="394" spans="1:65" s="2" customFormat="1" ht="10.199999999999999">
      <c r="A394" s="37"/>
      <c r="B394" s="38"/>
      <c r="C394" s="39"/>
      <c r="D394" s="195" t="s">
        <v>245</v>
      </c>
      <c r="E394" s="39"/>
      <c r="F394" s="196" t="s">
        <v>3894</v>
      </c>
      <c r="G394" s="39"/>
      <c r="H394" s="39"/>
      <c r="I394" s="197"/>
      <c r="J394" s="39"/>
      <c r="K394" s="39"/>
      <c r="L394" s="42"/>
      <c r="M394" s="198"/>
      <c r="N394" s="199"/>
      <c r="O394" s="67"/>
      <c r="P394" s="67"/>
      <c r="Q394" s="67"/>
      <c r="R394" s="67"/>
      <c r="S394" s="67"/>
      <c r="T394" s="68"/>
      <c r="U394" s="37"/>
      <c r="V394" s="37"/>
      <c r="W394" s="37"/>
      <c r="X394" s="37"/>
      <c r="Y394" s="37"/>
      <c r="Z394" s="37"/>
      <c r="AA394" s="37"/>
      <c r="AB394" s="37"/>
      <c r="AC394" s="37"/>
      <c r="AD394" s="37"/>
      <c r="AE394" s="37"/>
      <c r="AT394" s="20" t="s">
        <v>245</v>
      </c>
      <c r="AU394" s="20" t="s">
        <v>88</v>
      </c>
    </row>
    <row r="395" spans="1:65" s="13" customFormat="1" ht="10.199999999999999">
      <c r="B395" s="200"/>
      <c r="C395" s="201"/>
      <c r="D395" s="202" t="s">
        <v>247</v>
      </c>
      <c r="E395" s="203" t="s">
        <v>19</v>
      </c>
      <c r="F395" s="204" t="s">
        <v>5161</v>
      </c>
      <c r="G395" s="201"/>
      <c r="H395" s="203" t="s">
        <v>19</v>
      </c>
      <c r="I395" s="205"/>
      <c r="J395" s="201"/>
      <c r="K395" s="201"/>
      <c r="L395" s="206"/>
      <c r="M395" s="207"/>
      <c r="N395" s="208"/>
      <c r="O395" s="208"/>
      <c r="P395" s="208"/>
      <c r="Q395" s="208"/>
      <c r="R395" s="208"/>
      <c r="S395" s="208"/>
      <c r="T395" s="209"/>
      <c r="AT395" s="210" t="s">
        <v>247</v>
      </c>
      <c r="AU395" s="210" t="s">
        <v>88</v>
      </c>
      <c r="AV395" s="13" t="s">
        <v>83</v>
      </c>
      <c r="AW395" s="13" t="s">
        <v>37</v>
      </c>
      <c r="AX395" s="13" t="s">
        <v>76</v>
      </c>
      <c r="AY395" s="210" t="s">
        <v>237</v>
      </c>
    </row>
    <row r="396" spans="1:65" s="14" customFormat="1" ht="10.199999999999999">
      <c r="B396" s="211"/>
      <c r="C396" s="212"/>
      <c r="D396" s="202" t="s">
        <v>247</v>
      </c>
      <c r="E396" s="213" t="s">
        <v>19</v>
      </c>
      <c r="F396" s="214" t="s">
        <v>5164</v>
      </c>
      <c r="G396" s="212"/>
      <c r="H396" s="215">
        <v>8.1080000000000005</v>
      </c>
      <c r="I396" s="216"/>
      <c r="J396" s="212"/>
      <c r="K396" s="212"/>
      <c r="L396" s="217"/>
      <c r="M396" s="218"/>
      <c r="N396" s="219"/>
      <c r="O396" s="219"/>
      <c r="P396" s="219"/>
      <c r="Q396" s="219"/>
      <c r="R396" s="219"/>
      <c r="S396" s="219"/>
      <c r="T396" s="220"/>
      <c r="AT396" s="221" t="s">
        <v>247</v>
      </c>
      <c r="AU396" s="221" t="s">
        <v>88</v>
      </c>
      <c r="AV396" s="14" t="s">
        <v>88</v>
      </c>
      <c r="AW396" s="14" t="s">
        <v>37</v>
      </c>
      <c r="AX396" s="14" t="s">
        <v>83</v>
      </c>
      <c r="AY396" s="221" t="s">
        <v>237</v>
      </c>
    </row>
    <row r="397" spans="1:65" s="2" customFormat="1" ht="37.799999999999997" customHeight="1">
      <c r="A397" s="37"/>
      <c r="B397" s="38"/>
      <c r="C397" s="182" t="s">
        <v>624</v>
      </c>
      <c r="D397" s="182" t="s">
        <v>239</v>
      </c>
      <c r="E397" s="183" t="s">
        <v>3896</v>
      </c>
      <c r="F397" s="184" t="s">
        <v>3897</v>
      </c>
      <c r="G397" s="185" t="s">
        <v>141</v>
      </c>
      <c r="H397" s="186">
        <v>8.1080000000000005</v>
      </c>
      <c r="I397" s="187"/>
      <c r="J397" s="188">
        <f>ROUND(I397*H397,2)</f>
        <v>0</v>
      </c>
      <c r="K397" s="184" t="s">
        <v>242</v>
      </c>
      <c r="L397" s="42"/>
      <c r="M397" s="189" t="s">
        <v>19</v>
      </c>
      <c r="N397" s="190" t="s">
        <v>48</v>
      </c>
      <c r="O397" s="67"/>
      <c r="P397" s="191">
        <f>O397*H397</f>
        <v>0</v>
      </c>
      <c r="Q397" s="191">
        <v>8.0999999999999996E-4</v>
      </c>
      <c r="R397" s="191">
        <f>Q397*H397</f>
        <v>6.5674799999999997E-3</v>
      </c>
      <c r="S397" s="191">
        <v>0</v>
      </c>
      <c r="T397" s="192">
        <f>S397*H397</f>
        <v>0</v>
      </c>
      <c r="U397" s="37"/>
      <c r="V397" s="37"/>
      <c r="W397" s="37"/>
      <c r="X397" s="37"/>
      <c r="Y397" s="37"/>
      <c r="Z397" s="37"/>
      <c r="AA397" s="37"/>
      <c r="AB397" s="37"/>
      <c r="AC397" s="37"/>
      <c r="AD397" s="37"/>
      <c r="AE397" s="37"/>
      <c r="AR397" s="193" t="s">
        <v>243</v>
      </c>
      <c r="AT397" s="193" t="s">
        <v>239</v>
      </c>
      <c r="AU397" s="193" t="s">
        <v>88</v>
      </c>
      <c r="AY397" s="20" t="s">
        <v>237</v>
      </c>
      <c r="BE397" s="194">
        <f>IF(N397="základní",J397,0)</f>
        <v>0</v>
      </c>
      <c r="BF397" s="194">
        <f>IF(N397="snížená",J397,0)</f>
        <v>0</v>
      </c>
      <c r="BG397" s="194">
        <f>IF(N397="zákl. přenesená",J397,0)</f>
        <v>0</v>
      </c>
      <c r="BH397" s="194">
        <f>IF(N397="sníž. přenesená",J397,0)</f>
        <v>0</v>
      </c>
      <c r="BI397" s="194">
        <f>IF(N397="nulová",J397,0)</f>
        <v>0</v>
      </c>
      <c r="BJ397" s="20" t="s">
        <v>88</v>
      </c>
      <c r="BK397" s="194">
        <f>ROUND(I397*H397,2)</f>
        <v>0</v>
      </c>
      <c r="BL397" s="20" t="s">
        <v>243</v>
      </c>
      <c r="BM397" s="193" t="s">
        <v>5165</v>
      </c>
    </row>
    <row r="398" spans="1:65" s="2" customFormat="1" ht="10.199999999999999">
      <c r="A398" s="37"/>
      <c r="B398" s="38"/>
      <c r="C398" s="39"/>
      <c r="D398" s="195" t="s">
        <v>245</v>
      </c>
      <c r="E398" s="39"/>
      <c r="F398" s="196" t="s">
        <v>3899</v>
      </c>
      <c r="G398" s="39"/>
      <c r="H398" s="39"/>
      <c r="I398" s="197"/>
      <c r="J398" s="39"/>
      <c r="K398" s="39"/>
      <c r="L398" s="42"/>
      <c r="M398" s="198"/>
      <c r="N398" s="199"/>
      <c r="O398" s="67"/>
      <c r="P398" s="67"/>
      <c r="Q398" s="67"/>
      <c r="R398" s="67"/>
      <c r="S398" s="67"/>
      <c r="T398" s="68"/>
      <c r="U398" s="37"/>
      <c r="V398" s="37"/>
      <c r="W398" s="37"/>
      <c r="X398" s="37"/>
      <c r="Y398" s="37"/>
      <c r="Z398" s="37"/>
      <c r="AA398" s="37"/>
      <c r="AB398" s="37"/>
      <c r="AC398" s="37"/>
      <c r="AD398" s="37"/>
      <c r="AE398" s="37"/>
      <c r="AT398" s="20" t="s">
        <v>245</v>
      </c>
      <c r="AU398" s="20" t="s">
        <v>88</v>
      </c>
    </row>
    <row r="399" spans="1:65" s="13" customFormat="1" ht="10.199999999999999">
      <c r="B399" s="200"/>
      <c r="C399" s="201"/>
      <c r="D399" s="202" t="s">
        <v>247</v>
      </c>
      <c r="E399" s="203" t="s">
        <v>19</v>
      </c>
      <c r="F399" s="204" t="s">
        <v>5161</v>
      </c>
      <c r="G399" s="201"/>
      <c r="H399" s="203" t="s">
        <v>19</v>
      </c>
      <c r="I399" s="205"/>
      <c r="J399" s="201"/>
      <c r="K399" s="201"/>
      <c r="L399" s="206"/>
      <c r="M399" s="207"/>
      <c r="N399" s="208"/>
      <c r="O399" s="208"/>
      <c r="P399" s="208"/>
      <c r="Q399" s="208"/>
      <c r="R399" s="208"/>
      <c r="S399" s="208"/>
      <c r="T399" s="209"/>
      <c r="AT399" s="210" t="s">
        <v>247</v>
      </c>
      <c r="AU399" s="210" t="s">
        <v>88</v>
      </c>
      <c r="AV399" s="13" t="s">
        <v>83</v>
      </c>
      <c r="AW399" s="13" t="s">
        <v>37</v>
      </c>
      <c r="AX399" s="13" t="s">
        <v>76</v>
      </c>
      <c r="AY399" s="210" t="s">
        <v>237</v>
      </c>
    </row>
    <row r="400" spans="1:65" s="14" customFormat="1" ht="10.199999999999999">
      <c r="B400" s="211"/>
      <c r="C400" s="212"/>
      <c r="D400" s="202" t="s">
        <v>247</v>
      </c>
      <c r="E400" s="213" t="s">
        <v>19</v>
      </c>
      <c r="F400" s="214" t="s">
        <v>5164</v>
      </c>
      <c r="G400" s="212"/>
      <c r="H400" s="215">
        <v>8.1080000000000005</v>
      </c>
      <c r="I400" s="216"/>
      <c r="J400" s="212"/>
      <c r="K400" s="212"/>
      <c r="L400" s="217"/>
      <c r="M400" s="218"/>
      <c r="N400" s="219"/>
      <c r="O400" s="219"/>
      <c r="P400" s="219"/>
      <c r="Q400" s="219"/>
      <c r="R400" s="219"/>
      <c r="S400" s="219"/>
      <c r="T400" s="220"/>
      <c r="AT400" s="221" t="s">
        <v>247</v>
      </c>
      <c r="AU400" s="221" t="s">
        <v>88</v>
      </c>
      <c r="AV400" s="14" t="s">
        <v>88</v>
      </c>
      <c r="AW400" s="14" t="s">
        <v>37</v>
      </c>
      <c r="AX400" s="14" t="s">
        <v>83</v>
      </c>
      <c r="AY400" s="221" t="s">
        <v>237</v>
      </c>
    </row>
    <row r="401" spans="1:65" s="2" customFormat="1" ht="37.799999999999997" customHeight="1">
      <c r="A401" s="37"/>
      <c r="B401" s="38"/>
      <c r="C401" s="182" t="s">
        <v>633</v>
      </c>
      <c r="D401" s="182" t="s">
        <v>239</v>
      </c>
      <c r="E401" s="183" t="s">
        <v>3900</v>
      </c>
      <c r="F401" s="184" t="s">
        <v>3901</v>
      </c>
      <c r="G401" s="185" t="s">
        <v>141</v>
      </c>
      <c r="H401" s="186">
        <v>8.1080000000000005</v>
      </c>
      <c r="I401" s="187"/>
      <c r="J401" s="188">
        <f>ROUND(I401*H401,2)</f>
        <v>0</v>
      </c>
      <c r="K401" s="184" t="s">
        <v>242</v>
      </c>
      <c r="L401" s="42"/>
      <c r="M401" s="189" t="s">
        <v>19</v>
      </c>
      <c r="N401" s="190" t="s">
        <v>48</v>
      </c>
      <c r="O401" s="67"/>
      <c r="P401" s="191">
        <f>O401*H401</f>
        <v>0</v>
      </c>
      <c r="Q401" s="191">
        <v>0</v>
      </c>
      <c r="R401" s="191">
        <f>Q401*H401</f>
        <v>0</v>
      </c>
      <c r="S401" s="191">
        <v>0</v>
      </c>
      <c r="T401" s="192">
        <f>S401*H401</f>
        <v>0</v>
      </c>
      <c r="U401" s="37"/>
      <c r="V401" s="37"/>
      <c r="W401" s="37"/>
      <c r="X401" s="37"/>
      <c r="Y401" s="37"/>
      <c r="Z401" s="37"/>
      <c r="AA401" s="37"/>
      <c r="AB401" s="37"/>
      <c r="AC401" s="37"/>
      <c r="AD401" s="37"/>
      <c r="AE401" s="37"/>
      <c r="AR401" s="193" t="s">
        <v>243</v>
      </c>
      <c r="AT401" s="193" t="s">
        <v>239</v>
      </c>
      <c r="AU401" s="193" t="s">
        <v>88</v>
      </c>
      <c r="AY401" s="20" t="s">
        <v>237</v>
      </c>
      <c r="BE401" s="194">
        <f>IF(N401="základní",J401,0)</f>
        <v>0</v>
      </c>
      <c r="BF401" s="194">
        <f>IF(N401="snížená",J401,0)</f>
        <v>0</v>
      </c>
      <c r="BG401" s="194">
        <f>IF(N401="zákl. přenesená",J401,0)</f>
        <v>0</v>
      </c>
      <c r="BH401" s="194">
        <f>IF(N401="sníž. přenesená",J401,0)</f>
        <v>0</v>
      </c>
      <c r="BI401" s="194">
        <f>IF(N401="nulová",J401,0)</f>
        <v>0</v>
      </c>
      <c r="BJ401" s="20" t="s">
        <v>88</v>
      </c>
      <c r="BK401" s="194">
        <f>ROUND(I401*H401,2)</f>
        <v>0</v>
      </c>
      <c r="BL401" s="20" t="s">
        <v>243</v>
      </c>
      <c r="BM401" s="193" t="s">
        <v>5166</v>
      </c>
    </row>
    <row r="402" spans="1:65" s="2" customFormat="1" ht="10.199999999999999">
      <c r="A402" s="37"/>
      <c r="B402" s="38"/>
      <c r="C402" s="39"/>
      <c r="D402" s="195" t="s">
        <v>245</v>
      </c>
      <c r="E402" s="39"/>
      <c r="F402" s="196" t="s">
        <v>3903</v>
      </c>
      <c r="G402" s="39"/>
      <c r="H402" s="39"/>
      <c r="I402" s="197"/>
      <c r="J402" s="39"/>
      <c r="K402" s="39"/>
      <c r="L402" s="42"/>
      <c r="M402" s="198"/>
      <c r="N402" s="199"/>
      <c r="O402" s="67"/>
      <c r="P402" s="67"/>
      <c r="Q402" s="67"/>
      <c r="R402" s="67"/>
      <c r="S402" s="67"/>
      <c r="T402" s="68"/>
      <c r="U402" s="37"/>
      <c r="V402" s="37"/>
      <c r="W402" s="37"/>
      <c r="X402" s="37"/>
      <c r="Y402" s="37"/>
      <c r="Z402" s="37"/>
      <c r="AA402" s="37"/>
      <c r="AB402" s="37"/>
      <c r="AC402" s="37"/>
      <c r="AD402" s="37"/>
      <c r="AE402" s="37"/>
      <c r="AT402" s="20" t="s">
        <v>245</v>
      </c>
      <c r="AU402" s="20" t="s">
        <v>88</v>
      </c>
    </row>
    <row r="403" spans="1:65" s="2" customFormat="1" ht="78" customHeight="1">
      <c r="A403" s="37"/>
      <c r="B403" s="38"/>
      <c r="C403" s="182" t="s">
        <v>638</v>
      </c>
      <c r="D403" s="182" t="s">
        <v>239</v>
      </c>
      <c r="E403" s="183" t="s">
        <v>3904</v>
      </c>
      <c r="F403" s="184" t="s">
        <v>3905</v>
      </c>
      <c r="G403" s="185" t="s">
        <v>304</v>
      </c>
      <c r="H403" s="186">
        <v>3.2000000000000001E-2</v>
      </c>
      <c r="I403" s="187"/>
      <c r="J403" s="188">
        <f>ROUND(I403*H403,2)</f>
        <v>0</v>
      </c>
      <c r="K403" s="184" t="s">
        <v>242</v>
      </c>
      <c r="L403" s="42"/>
      <c r="M403" s="189" t="s">
        <v>19</v>
      </c>
      <c r="N403" s="190" t="s">
        <v>48</v>
      </c>
      <c r="O403" s="67"/>
      <c r="P403" s="191">
        <f>O403*H403</f>
        <v>0</v>
      </c>
      <c r="Q403" s="191">
        <v>1.06277</v>
      </c>
      <c r="R403" s="191">
        <f>Q403*H403</f>
        <v>3.400864E-2</v>
      </c>
      <c r="S403" s="191">
        <v>0</v>
      </c>
      <c r="T403" s="192">
        <f>S403*H403</f>
        <v>0</v>
      </c>
      <c r="U403" s="37"/>
      <c r="V403" s="37"/>
      <c r="W403" s="37"/>
      <c r="X403" s="37"/>
      <c r="Y403" s="37"/>
      <c r="Z403" s="37"/>
      <c r="AA403" s="37"/>
      <c r="AB403" s="37"/>
      <c r="AC403" s="37"/>
      <c r="AD403" s="37"/>
      <c r="AE403" s="37"/>
      <c r="AR403" s="193" t="s">
        <v>243</v>
      </c>
      <c r="AT403" s="193" t="s">
        <v>239</v>
      </c>
      <c r="AU403" s="193" t="s">
        <v>88</v>
      </c>
      <c r="AY403" s="20" t="s">
        <v>237</v>
      </c>
      <c r="BE403" s="194">
        <f>IF(N403="základní",J403,0)</f>
        <v>0</v>
      </c>
      <c r="BF403" s="194">
        <f>IF(N403="snížená",J403,0)</f>
        <v>0</v>
      </c>
      <c r="BG403" s="194">
        <f>IF(N403="zákl. přenesená",J403,0)</f>
        <v>0</v>
      </c>
      <c r="BH403" s="194">
        <f>IF(N403="sníž. přenesená",J403,0)</f>
        <v>0</v>
      </c>
      <c r="BI403" s="194">
        <f>IF(N403="nulová",J403,0)</f>
        <v>0</v>
      </c>
      <c r="BJ403" s="20" t="s">
        <v>88</v>
      </c>
      <c r="BK403" s="194">
        <f>ROUND(I403*H403,2)</f>
        <v>0</v>
      </c>
      <c r="BL403" s="20" t="s">
        <v>243</v>
      </c>
      <c r="BM403" s="193" t="s">
        <v>5167</v>
      </c>
    </row>
    <row r="404" spans="1:65" s="2" customFormat="1" ht="10.199999999999999">
      <c r="A404" s="37"/>
      <c r="B404" s="38"/>
      <c r="C404" s="39"/>
      <c r="D404" s="195" t="s">
        <v>245</v>
      </c>
      <c r="E404" s="39"/>
      <c r="F404" s="196" t="s">
        <v>3907</v>
      </c>
      <c r="G404" s="39"/>
      <c r="H404" s="39"/>
      <c r="I404" s="197"/>
      <c r="J404" s="39"/>
      <c r="K404" s="39"/>
      <c r="L404" s="42"/>
      <c r="M404" s="198"/>
      <c r="N404" s="199"/>
      <c r="O404" s="67"/>
      <c r="P404" s="67"/>
      <c r="Q404" s="67"/>
      <c r="R404" s="67"/>
      <c r="S404" s="67"/>
      <c r="T404" s="68"/>
      <c r="U404" s="37"/>
      <c r="V404" s="37"/>
      <c r="W404" s="37"/>
      <c r="X404" s="37"/>
      <c r="Y404" s="37"/>
      <c r="Z404" s="37"/>
      <c r="AA404" s="37"/>
      <c r="AB404" s="37"/>
      <c r="AC404" s="37"/>
      <c r="AD404" s="37"/>
      <c r="AE404" s="37"/>
      <c r="AT404" s="20" t="s">
        <v>245</v>
      </c>
      <c r="AU404" s="20" t="s">
        <v>88</v>
      </c>
    </row>
    <row r="405" spans="1:65" s="13" customFormat="1" ht="10.199999999999999">
      <c r="B405" s="200"/>
      <c r="C405" s="201"/>
      <c r="D405" s="202" t="s">
        <v>247</v>
      </c>
      <c r="E405" s="203" t="s">
        <v>19</v>
      </c>
      <c r="F405" s="204" t="s">
        <v>5161</v>
      </c>
      <c r="G405" s="201"/>
      <c r="H405" s="203" t="s">
        <v>19</v>
      </c>
      <c r="I405" s="205"/>
      <c r="J405" s="201"/>
      <c r="K405" s="201"/>
      <c r="L405" s="206"/>
      <c r="M405" s="207"/>
      <c r="N405" s="208"/>
      <c r="O405" s="208"/>
      <c r="P405" s="208"/>
      <c r="Q405" s="208"/>
      <c r="R405" s="208"/>
      <c r="S405" s="208"/>
      <c r="T405" s="209"/>
      <c r="AT405" s="210" t="s">
        <v>247</v>
      </c>
      <c r="AU405" s="210" t="s">
        <v>88</v>
      </c>
      <c r="AV405" s="13" t="s">
        <v>83</v>
      </c>
      <c r="AW405" s="13" t="s">
        <v>37</v>
      </c>
      <c r="AX405" s="13" t="s">
        <v>76</v>
      </c>
      <c r="AY405" s="210" t="s">
        <v>237</v>
      </c>
    </row>
    <row r="406" spans="1:65" s="14" customFormat="1" ht="10.199999999999999">
      <c r="B406" s="211"/>
      <c r="C406" s="212"/>
      <c r="D406" s="202" t="s">
        <v>247</v>
      </c>
      <c r="E406" s="213" t="s">
        <v>19</v>
      </c>
      <c r="F406" s="214" t="s">
        <v>5168</v>
      </c>
      <c r="G406" s="212"/>
      <c r="H406" s="215">
        <v>3.2000000000000001E-2</v>
      </c>
      <c r="I406" s="216"/>
      <c r="J406" s="212"/>
      <c r="K406" s="212"/>
      <c r="L406" s="217"/>
      <c r="M406" s="218"/>
      <c r="N406" s="219"/>
      <c r="O406" s="219"/>
      <c r="P406" s="219"/>
      <c r="Q406" s="219"/>
      <c r="R406" s="219"/>
      <c r="S406" s="219"/>
      <c r="T406" s="220"/>
      <c r="AT406" s="221" t="s">
        <v>247</v>
      </c>
      <c r="AU406" s="221" t="s">
        <v>88</v>
      </c>
      <c r="AV406" s="14" t="s">
        <v>88</v>
      </c>
      <c r="AW406" s="14" t="s">
        <v>37</v>
      </c>
      <c r="AX406" s="14" t="s">
        <v>83</v>
      </c>
      <c r="AY406" s="221" t="s">
        <v>237</v>
      </c>
    </row>
    <row r="407" spans="1:65" s="2" customFormat="1" ht="37.799999999999997" customHeight="1">
      <c r="A407" s="37"/>
      <c r="B407" s="38"/>
      <c r="C407" s="182" t="s">
        <v>643</v>
      </c>
      <c r="D407" s="182" t="s">
        <v>239</v>
      </c>
      <c r="E407" s="183" t="s">
        <v>5169</v>
      </c>
      <c r="F407" s="184" t="s">
        <v>5170</v>
      </c>
      <c r="G407" s="185" t="s">
        <v>304</v>
      </c>
      <c r="H407" s="186">
        <v>0.128</v>
      </c>
      <c r="I407" s="187"/>
      <c r="J407" s="188">
        <f>ROUND(I407*H407,2)</f>
        <v>0</v>
      </c>
      <c r="K407" s="184" t="s">
        <v>242</v>
      </c>
      <c r="L407" s="42"/>
      <c r="M407" s="189" t="s">
        <v>19</v>
      </c>
      <c r="N407" s="190" t="s">
        <v>48</v>
      </c>
      <c r="O407" s="67"/>
      <c r="P407" s="191">
        <f>O407*H407</f>
        <v>0</v>
      </c>
      <c r="Q407" s="191">
        <v>1.9539999999999998E-2</v>
      </c>
      <c r="R407" s="191">
        <f>Q407*H407</f>
        <v>2.5011199999999999E-3</v>
      </c>
      <c r="S407" s="191">
        <v>0</v>
      </c>
      <c r="T407" s="192">
        <f>S407*H407</f>
        <v>0</v>
      </c>
      <c r="U407" s="37"/>
      <c r="V407" s="37"/>
      <c r="W407" s="37"/>
      <c r="X407" s="37"/>
      <c r="Y407" s="37"/>
      <c r="Z407" s="37"/>
      <c r="AA407" s="37"/>
      <c r="AB407" s="37"/>
      <c r="AC407" s="37"/>
      <c r="AD407" s="37"/>
      <c r="AE407" s="37"/>
      <c r="AR407" s="193" t="s">
        <v>243</v>
      </c>
      <c r="AT407" s="193" t="s">
        <v>239</v>
      </c>
      <c r="AU407" s="193" t="s">
        <v>88</v>
      </c>
      <c r="AY407" s="20" t="s">
        <v>237</v>
      </c>
      <c r="BE407" s="194">
        <f>IF(N407="základní",J407,0)</f>
        <v>0</v>
      </c>
      <c r="BF407" s="194">
        <f>IF(N407="snížená",J407,0)</f>
        <v>0</v>
      </c>
      <c r="BG407" s="194">
        <f>IF(N407="zákl. přenesená",J407,0)</f>
        <v>0</v>
      </c>
      <c r="BH407" s="194">
        <f>IF(N407="sníž. přenesená",J407,0)</f>
        <v>0</v>
      </c>
      <c r="BI407" s="194">
        <f>IF(N407="nulová",J407,0)</f>
        <v>0</v>
      </c>
      <c r="BJ407" s="20" t="s">
        <v>88</v>
      </c>
      <c r="BK407" s="194">
        <f>ROUND(I407*H407,2)</f>
        <v>0</v>
      </c>
      <c r="BL407" s="20" t="s">
        <v>243</v>
      </c>
      <c r="BM407" s="193" t="s">
        <v>5171</v>
      </c>
    </row>
    <row r="408" spans="1:65" s="2" customFormat="1" ht="10.199999999999999">
      <c r="A408" s="37"/>
      <c r="B408" s="38"/>
      <c r="C408" s="39"/>
      <c r="D408" s="195" t="s">
        <v>245</v>
      </c>
      <c r="E408" s="39"/>
      <c r="F408" s="196" t="s">
        <v>5172</v>
      </c>
      <c r="G408" s="39"/>
      <c r="H408" s="39"/>
      <c r="I408" s="197"/>
      <c r="J408" s="39"/>
      <c r="K408" s="39"/>
      <c r="L408" s="42"/>
      <c r="M408" s="198"/>
      <c r="N408" s="199"/>
      <c r="O408" s="67"/>
      <c r="P408" s="67"/>
      <c r="Q408" s="67"/>
      <c r="R408" s="67"/>
      <c r="S408" s="67"/>
      <c r="T408" s="68"/>
      <c r="U408" s="37"/>
      <c r="V408" s="37"/>
      <c r="W408" s="37"/>
      <c r="X408" s="37"/>
      <c r="Y408" s="37"/>
      <c r="Z408" s="37"/>
      <c r="AA408" s="37"/>
      <c r="AB408" s="37"/>
      <c r="AC408" s="37"/>
      <c r="AD408" s="37"/>
      <c r="AE408" s="37"/>
      <c r="AT408" s="20" t="s">
        <v>245</v>
      </c>
      <c r="AU408" s="20" t="s">
        <v>88</v>
      </c>
    </row>
    <row r="409" spans="1:65" s="13" customFormat="1" ht="10.199999999999999">
      <c r="B409" s="200"/>
      <c r="C409" s="201"/>
      <c r="D409" s="202" t="s">
        <v>247</v>
      </c>
      <c r="E409" s="203" t="s">
        <v>19</v>
      </c>
      <c r="F409" s="204" t="s">
        <v>5173</v>
      </c>
      <c r="G409" s="201"/>
      <c r="H409" s="203" t="s">
        <v>19</v>
      </c>
      <c r="I409" s="205"/>
      <c r="J409" s="201"/>
      <c r="K409" s="201"/>
      <c r="L409" s="206"/>
      <c r="M409" s="207"/>
      <c r="N409" s="208"/>
      <c r="O409" s="208"/>
      <c r="P409" s="208"/>
      <c r="Q409" s="208"/>
      <c r="R409" s="208"/>
      <c r="S409" s="208"/>
      <c r="T409" s="209"/>
      <c r="AT409" s="210" t="s">
        <v>247</v>
      </c>
      <c r="AU409" s="210" t="s">
        <v>88</v>
      </c>
      <c r="AV409" s="13" t="s">
        <v>83</v>
      </c>
      <c r="AW409" s="13" t="s">
        <v>37</v>
      </c>
      <c r="AX409" s="13" t="s">
        <v>76</v>
      </c>
      <c r="AY409" s="210" t="s">
        <v>237</v>
      </c>
    </row>
    <row r="410" spans="1:65" s="14" customFormat="1" ht="10.199999999999999">
      <c r="B410" s="211"/>
      <c r="C410" s="212"/>
      <c r="D410" s="202" t="s">
        <v>247</v>
      </c>
      <c r="E410" s="213" t="s">
        <v>19</v>
      </c>
      <c r="F410" s="214" t="s">
        <v>5174</v>
      </c>
      <c r="G410" s="212"/>
      <c r="H410" s="215">
        <v>0.128</v>
      </c>
      <c r="I410" s="216"/>
      <c r="J410" s="212"/>
      <c r="K410" s="212"/>
      <c r="L410" s="217"/>
      <c r="M410" s="218"/>
      <c r="N410" s="219"/>
      <c r="O410" s="219"/>
      <c r="P410" s="219"/>
      <c r="Q410" s="219"/>
      <c r="R410" s="219"/>
      <c r="S410" s="219"/>
      <c r="T410" s="220"/>
      <c r="AT410" s="221" t="s">
        <v>247</v>
      </c>
      <c r="AU410" s="221" t="s">
        <v>88</v>
      </c>
      <c r="AV410" s="14" t="s">
        <v>88</v>
      </c>
      <c r="AW410" s="14" t="s">
        <v>37</v>
      </c>
      <c r="AX410" s="14" t="s">
        <v>83</v>
      </c>
      <c r="AY410" s="221" t="s">
        <v>237</v>
      </c>
    </row>
    <row r="411" spans="1:65" s="2" customFormat="1" ht="21.75" customHeight="1">
      <c r="A411" s="37"/>
      <c r="B411" s="38"/>
      <c r="C411" s="244" t="s">
        <v>649</v>
      </c>
      <c r="D411" s="244" t="s">
        <v>296</v>
      </c>
      <c r="E411" s="245" t="s">
        <v>5175</v>
      </c>
      <c r="F411" s="246" t="s">
        <v>5176</v>
      </c>
      <c r="G411" s="247" t="s">
        <v>304</v>
      </c>
      <c r="H411" s="248">
        <v>0.128</v>
      </c>
      <c r="I411" s="249"/>
      <c r="J411" s="250">
        <f>ROUND(I411*H411,2)</f>
        <v>0</v>
      </c>
      <c r="K411" s="246" t="s">
        <v>242</v>
      </c>
      <c r="L411" s="251"/>
      <c r="M411" s="252" t="s">
        <v>19</v>
      </c>
      <c r="N411" s="253" t="s">
        <v>48</v>
      </c>
      <c r="O411" s="67"/>
      <c r="P411" s="191">
        <f>O411*H411</f>
        <v>0</v>
      </c>
      <c r="Q411" s="191">
        <v>1</v>
      </c>
      <c r="R411" s="191">
        <f>Q411*H411</f>
        <v>0.128</v>
      </c>
      <c r="S411" s="191">
        <v>0</v>
      </c>
      <c r="T411" s="192">
        <f>S411*H411</f>
        <v>0</v>
      </c>
      <c r="U411" s="37"/>
      <c r="V411" s="37"/>
      <c r="W411" s="37"/>
      <c r="X411" s="37"/>
      <c r="Y411" s="37"/>
      <c r="Z411" s="37"/>
      <c r="AA411" s="37"/>
      <c r="AB411" s="37"/>
      <c r="AC411" s="37"/>
      <c r="AD411" s="37"/>
      <c r="AE411" s="37"/>
      <c r="AR411" s="193" t="s">
        <v>299</v>
      </c>
      <c r="AT411" s="193" t="s">
        <v>296</v>
      </c>
      <c r="AU411" s="193" t="s">
        <v>88</v>
      </c>
      <c r="AY411" s="20" t="s">
        <v>237</v>
      </c>
      <c r="BE411" s="194">
        <f>IF(N411="základní",J411,0)</f>
        <v>0</v>
      </c>
      <c r="BF411" s="194">
        <f>IF(N411="snížená",J411,0)</f>
        <v>0</v>
      </c>
      <c r="BG411" s="194">
        <f>IF(N411="zákl. přenesená",J411,0)</f>
        <v>0</v>
      </c>
      <c r="BH411" s="194">
        <f>IF(N411="sníž. přenesená",J411,0)</f>
        <v>0</v>
      </c>
      <c r="BI411" s="194">
        <f>IF(N411="nulová",J411,0)</f>
        <v>0</v>
      </c>
      <c r="BJ411" s="20" t="s">
        <v>88</v>
      </c>
      <c r="BK411" s="194">
        <f>ROUND(I411*H411,2)</f>
        <v>0</v>
      </c>
      <c r="BL411" s="20" t="s">
        <v>243</v>
      </c>
      <c r="BM411" s="193" t="s">
        <v>5177</v>
      </c>
    </row>
    <row r="412" spans="1:65" s="2" customFormat="1" ht="33" customHeight="1">
      <c r="A412" s="37"/>
      <c r="B412" s="38"/>
      <c r="C412" s="182" t="s">
        <v>653</v>
      </c>
      <c r="D412" s="182" t="s">
        <v>239</v>
      </c>
      <c r="E412" s="183" t="s">
        <v>3953</v>
      </c>
      <c r="F412" s="184" t="s">
        <v>3954</v>
      </c>
      <c r="G412" s="185" t="s">
        <v>304</v>
      </c>
      <c r="H412" s="186">
        <v>7.0999999999999994E-2</v>
      </c>
      <c r="I412" s="187"/>
      <c r="J412" s="188">
        <f>ROUND(I412*H412,2)</f>
        <v>0</v>
      </c>
      <c r="K412" s="184" t="s">
        <v>242</v>
      </c>
      <c r="L412" s="42"/>
      <c r="M412" s="189" t="s">
        <v>19</v>
      </c>
      <c r="N412" s="190" t="s">
        <v>48</v>
      </c>
      <c r="O412" s="67"/>
      <c r="P412" s="191">
        <f>O412*H412</f>
        <v>0</v>
      </c>
      <c r="Q412" s="191">
        <v>1.221E-2</v>
      </c>
      <c r="R412" s="191">
        <f>Q412*H412</f>
        <v>8.6690999999999992E-4</v>
      </c>
      <c r="S412" s="191">
        <v>0</v>
      </c>
      <c r="T412" s="192">
        <f>S412*H412</f>
        <v>0</v>
      </c>
      <c r="U412" s="37"/>
      <c r="V412" s="37"/>
      <c r="W412" s="37"/>
      <c r="X412" s="37"/>
      <c r="Y412" s="37"/>
      <c r="Z412" s="37"/>
      <c r="AA412" s="37"/>
      <c r="AB412" s="37"/>
      <c r="AC412" s="37"/>
      <c r="AD412" s="37"/>
      <c r="AE412" s="37"/>
      <c r="AR412" s="193" t="s">
        <v>243</v>
      </c>
      <c r="AT412" s="193" t="s">
        <v>239</v>
      </c>
      <c r="AU412" s="193" t="s">
        <v>88</v>
      </c>
      <c r="AY412" s="20" t="s">
        <v>237</v>
      </c>
      <c r="BE412" s="194">
        <f>IF(N412="základní",J412,0)</f>
        <v>0</v>
      </c>
      <c r="BF412" s="194">
        <f>IF(N412="snížená",J412,0)</f>
        <v>0</v>
      </c>
      <c r="BG412" s="194">
        <f>IF(N412="zákl. přenesená",J412,0)</f>
        <v>0</v>
      </c>
      <c r="BH412" s="194">
        <f>IF(N412="sníž. přenesená",J412,0)</f>
        <v>0</v>
      </c>
      <c r="BI412" s="194">
        <f>IF(N412="nulová",J412,0)</f>
        <v>0</v>
      </c>
      <c r="BJ412" s="20" t="s">
        <v>88</v>
      </c>
      <c r="BK412" s="194">
        <f>ROUND(I412*H412,2)</f>
        <v>0</v>
      </c>
      <c r="BL412" s="20" t="s">
        <v>243</v>
      </c>
      <c r="BM412" s="193" t="s">
        <v>5178</v>
      </c>
    </row>
    <row r="413" spans="1:65" s="2" customFormat="1" ht="10.199999999999999">
      <c r="A413" s="37"/>
      <c r="B413" s="38"/>
      <c r="C413" s="39"/>
      <c r="D413" s="195" t="s">
        <v>245</v>
      </c>
      <c r="E413" s="39"/>
      <c r="F413" s="196" t="s">
        <v>3956</v>
      </c>
      <c r="G413" s="39"/>
      <c r="H413" s="39"/>
      <c r="I413" s="197"/>
      <c r="J413" s="39"/>
      <c r="K413" s="39"/>
      <c r="L413" s="42"/>
      <c r="M413" s="198"/>
      <c r="N413" s="199"/>
      <c r="O413" s="67"/>
      <c r="P413" s="67"/>
      <c r="Q413" s="67"/>
      <c r="R413" s="67"/>
      <c r="S413" s="67"/>
      <c r="T413" s="68"/>
      <c r="U413" s="37"/>
      <c r="V413" s="37"/>
      <c r="W413" s="37"/>
      <c r="X413" s="37"/>
      <c r="Y413" s="37"/>
      <c r="Z413" s="37"/>
      <c r="AA413" s="37"/>
      <c r="AB413" s="37"/>
      <c r="AC413" s="37"/>
      <c r="AD413" s="37"/>
      <c r="AE413" s="37"/>
      <c r="AT413" s="20" t="s">
        <v>245</v>
      </c>
      <c r="AU413" s="20" t="s">
        <v>88</v>
      </c>
    </row>
    <row r="414" spans="1:65" s="13" customFormat="1" ht="10.199999999999999">
      <c r="B414" s="200"/>
      <c r="C414" s="201"/>
      <c r="D414" s="202" t="s">
        <v>247</v>
      </c>
      <c r="E414" s="203" t="s">
        <v>19</v>
      </c>
      <c r="F414" s="204" t="s">
        <v>5179</v>
      </c>
      <c r="G414" s="201"/>
      <c r="H414" s="203" t="s">
        <v>19</v>
      </c>
      <c r="I414" s="205"/>
      <c r="J414" s="201"/>
      <c r="K414" s="201"/>
      <c r="L414" s="206"/>
      <c r="M414" s="207"/>
      <c r="N414" s="208"/>
      <c r="O414" s="208"/>
      <c r="P414" s="208"/>
      <c r="Q414" s="208"/>
      <c r="R414" s="208"/>
      <c r="S414" s="208"/>
      <c r="T414" s="209"/>
      <c r="AT414" s="210" t="s">
        <v>247</v>
      </c>
      <c r="AU414" s="210" t="s">
        <v>88</v>
      </c>
      <c r="AV414" s="13" t="s">
        <v>83</v>
      </c>
      <c r="AW414" s="13" t="s">
        <v>37</v>
      </c>
      <c r="AX414" s="13" t="s">
        <v>76</v>
      </c>
      <c r="AY414" s="210" t="s">
        <v>237</v>
      </c>
    </row>
    <row r="415" spans="1:65" s="14" customFormat="1" ht="10.199999999999999">
      <c r="B415" s="211"/>
      <c r="C415" s="212"/>
      <c r="D415" s="202" t="s">
        <v>247</v>
      </c>
      <c r="E415" s="213" t="s">
        <v>19</v>
      </c>
      <c r="F415" s="214" t="s">
        <v>5180</v>
      </c>
      <c r="G415" s="212"/>
      <c r="H415" s="215">
        <v>7.0999999999999994E-2</v>
      </c>
      <c r="I415" s="216"/>
      <c r="J415" s="212"/>
      <c r="K415" s="212"/>
      <c r="L415" s="217"/>
      <c r="M415" s="218"/>
      <c r="N415" s="219"/>
      <c r="O415" s="219"/>
      <c r="P415" s="219"/>
      <c r="Q415" s="219"/>
      <c r="R415" s="219"/>
      <c r="S415" s="219"/>
      <c r="T415" s="220"/>
      <c r="AT415" s="221" t="s">
        <v>247</v>
      </c>
      <c r="AU415" s="221" t="s">
        <v>88</v>
      </c>
      <c r="AV415" s="14" t="s">
        <v>88</v>
      </c>
      <c r="AW415" s="14" t="s">
        <v>37</v>
      </c>
      <c r="AX415" s="14" t="s">
        <v>83</v>
      </c>
      <c r="AY415" s="221" t="s">
        <v>237</v>
      </c>
    </row>
    <row r="416" spans="1:65" s="2" customFormat="1" ht="21.75" customHeight="1">
      <c r="A416" s="37"/>
      <c r="B416" s="38"/>
      <c r="C416" s="244" t="s">
        <v>660</v>
      </c>
      <c r="D416" s="244" t="s">
        <v>296</v>
      </c>
      <c r="E416" s="245" t="s">
        <v>3964</v>
      </c>
      <c r="F416" s="246" t="s">
        <v>3965</v>
      </c>
      <c r="G416" s="247" t="s">
        <v>304</v>
      </c>
      <c r="H416" s="248">
        <v>7.0999999999999994E-2</v>
      </c>
      <c r="I416" s="249"/>
      <c r="J416" s="250">
        <f>ROUND(I416*H416,2)</f>
        <v>0</v>
      </c>
      <c r="K416" s="246" t="s">
        <v>242</v>
      </c>
      <c r="L416" s="251"/>
      <c r="M416" s="252" t="s">
        <v>19</v>
      </c>
      <c r="N416" s="253" t="s">
        <v>48</v>
      </c>
      <c r="O416" s="67"/>
      <c r="P416" s="191">
        <f>O416*H416</f>
        <v>0</v>
      </c>
      <c r="Q416" s="191">
        <v>1</v>
      </c>
      <c r="R416" s="191">
        <f>Q416*H416</f>
        <v>7.0999999999999994E-2</v>
      </c>
      <c r="S416" s="191">
        <v>0</v>
      </c>
      <c r="T416" s="192">
        <f>S416*H416</f>
        <v>0</v>
      </c>
      <c r="U416" s="37"/>
      <c r="V416" s="37"/>
      <c r="W416" s="37"/>
      <c r="X416" s="37"/>
      <c r="Y416" s="37"/>
      <c r="Z416" s="37"/>
      <c r="AA416" s="37"/>
      <c r="AB416" s="37"/>
      <c r="AC416" s="37"/>
      <c r="AD416" s="37"/>
      <c r="AE416" s="37"/>
      <c r="AR416" s="193" t="s">
        <v>299</v>
      </c>
      <c r="AT416" s="193" t="s">
        <v>296</v>
      </c>
      <c r="AU416" s="193" t="s">
        <v>88</v>
      </c>
      <c r="AY416" s="20" t="s">
        <v>237</v>
      </c>
      <c r="BE416" s="194">
        <f>IF(N416="základní",J416,0)</f>
        <v>0</v>
      </c>
      <c r="BF416" s="194">
        <f>IF(N416="snížená",J416,0)</f>
        <v>0</v>
      </c>
      <c r="BG416" s="194">
        <f>IF(N416="zákl. přenesená",J416,0)</f>
        <v>0</v>
      </c>
      <c r="BH416" s="194">
        <f>IF(N416="sníž. přenesená",J416,0)</f>
        <v>0</v>
      </c>
      <c r="BI416" s="194">
        <f>IF(N416="nulová",J416,0)</f>
        <v>0</v>
      </c>
      <c r="BJ416" s="20" t="s">
        <v>88</v>
      </c>
      <c r="BK416" s="194">
        <f>ROUND(I416*H416,2)</f>
        <v>0</v>
      </c>
      <c r="BL416" s="20" t="s">
        <v>243</v>
      </c>
      <c r="BM416" s="193" t="s">
        <v>5181</v>
      </c>
    </row>
    <row r="417" spans="1:65" s="2" customFormat="1" ht="24.15" customHeight="1">
      <c r="A417" s="37"/>
      <c r="B417" s="38"/>
      <c r="C417" s="182" t="s">
        <v>670</v>
      </c>
      <c r="D417" s="182" t="s">
        <v>239</v>
      </c>
      <c r="E417" s="183" t="s">
        <v>3967</v>
      </c>
      <c r="F417" s="184" t="s">
        <v>3968</v>
      </c>
      <c r="G417" s="185" t="s">
        <v>519</v>
      </c>
      <c r="H417" s="186">
        <v>0.158</v>
      </c>
      <c r="I417" s="187"/>
      <c r="J417" s="188">
        <f>ROUND(I417*H417,2)</f>
        <v>0</v>
      </c>
      <c r="K417" s="184" t="s">
        <v>242</v>
      </c>
      <c r="L417" s="42"/>
      <c r="M417" s="189" t="s">
        <v>19</v>
      </c>
      <c r="N417" s="190" t="s">
        <v>48</v>
      </c>
      <c r="O417" s="67"/>
      <c r="P417" s="191">
        <f>O417*H417</f>
        <v>0</v>
      </c>
      <c r="Q417" s="191">
        <v>2.5019800000000001</v>
      </c>
      <c r="R417" s="191">
        <f>Q417*H417</f>
        <v>0.39531284</v>
      </c>
      <c r="S417" s="191">
        <v>0</v>
      </c>
      <c r="T417" s="192">
        <f>S417*H417</f>
        <v>0</v>
      </c>
      <c r="U417" s="37"/>
      <c r="V417" s="37"/>
      <c r="W417" s="37"/>
      <c r="X417" s="37"/>
      <c r="Y417" s="37"/>
      <c r="Z417" s="37"/>
      <c r="AA417" s="37"/>
      <c r="AB417" s="37"/>
      <c r="AC417" s="37"/>
      <c r="AD417" s="37"/>
      <c r="AE417" s="37"/>
      <c r="AR417" s="193" t="s">
        <v>243</v>
      </c>
      <c r="AT417" s="193" t="s">
        <v>239</v>
      </c>
      <c r="AU417" s="193" t="s">
        <v>88</v>
      </c>
      <c r="AY417" s="20" t="s">
        <v>237</v>
      </c>
      <c r="BE417" s="194">
        <f>IF(N417="základní",J417,0)</f>
        <v>0</v>
      </c>
      <c r="BF417" s="194">
        <f>IF(N417="snížená",J417,0)</f>
        <v>0</v>
      </c>
      <c r="BG417" s="194">
        <f>IF(N417="zákl. přenesená",J417,0)</f>
        <v>0</v>
      </c>
      <c r="BH417" s="194">
        <f>IF(N417="sníž. přenesená",J417,0)</f>
        <v>0</v>
      </c>
      <c r="BI417" s="194">
        <f>IF(N417="nulová",J417,0)</f>
        <v>0</v>
      </c>
      <c r="BJ417" s="20" t="s">
        <v>88</v>
      </c>
      <c r="BK417" s="194">
        <f>ROUND(I417*H417,2)</f>
        <v>0</v>
      </c>
      <c r="BL417" s="20" t="s">
        <v>243</v>
      </c>
      <c r="BM417" s="193" t="s">
        <v>5182</v>
      </c>
    </row>
    <row r="418" spans="1:65" s="2" customFormat="1" ht="10.199999999999999">
      <c r="A418" s="37"/>
      <c r="B418" s="38"/>
      <c r="C418" s="39"/>
      <c r="D418" s="195" t="s">
        <v>245</v>
      </c>
      <c r="E418" s="39"/>
      <c r="F418" s="196" t="s">
        <v>3970</v>
      </c>
      <c r="G418" s="39"/>
      <c r="H418" s="39"/>
      <c r="I418" s="197"/>
      <c r="J418" s="39"/>
      <c r="K418" s="39"/>
      <c r="L418" s="42"/>
      <c r="M418" s="198"/>
      <c r="N418" s="199"/>
      <c r="O418" s="67"/>
      <c r="P418" s="67"/>
      <c r="Q418" s="67"/>
      <c r="R418" s="67"/>
      <c r="S418" s="67"/>
      <c r="T418" s="68"/>
      <c r="U418" s="37"/>
      <c r="V418" s="37"/>
      <c r="W418" s="37"/>
      <c r="X418" s="37"/>
      <c r="Y418" s="37"/>
      <c r="Z418" s="37"/>
      <c r="AA418" s="37"/>
      <c r="AB418" s="37"/>
      <c r="AC418" s="37"/>
      <c r="AD418" s="37"/>
      <c r="AE418" s="37"/>
      <c r="AT418" s="20" t="s">
        <v>245</v>
      </c>
      <c r="AU418" s="20" t="s">
        <v>88</v>
      </c>
    </row>
    <row r="419" spans="1:65" s="13" customFormat="1" ht="10.199999999999999">
      <c r="B419" s="200"/>
      <c r="C419" s="201"/>
      <c r="D419" s="202" t="s">
        <v>247</v>
      </c>
      <c r="E419" s="203" t="s">
        <v>19</v>
      </c>
      <c r="F419" s="204" t="s">
        <v>5183</v>
      </c>
      <c r="G419" s="201"/>
      <c r="H419" s="203" t="s">
        <v>19</v>
      </c>
      <c r="I419" s="205"/>
      <c r="J419" s="201"/>
      <c r="K419" s="201"/>
      <c r="L419" s="206"/>
      <c r="M419" s="207"/>
      <c r="N419" s="208"/>
      <c r="O419" s="208"/>
      <c r="P419" s="208"/>
      <c r="Q419" s="208"/>
      <c r="R419" s="208"/>
      <c r="S419" s="208"/>
      <c r="T419" s="209"/>
      <c r="AT419" s="210" t="s">
        <v>247</v>
      </c>
      <c r="AU419" s="210" t="s">
        <v>88</v>
      </c>
      <c r="AV419" s="13" t="s">
        <v>83</v>
      </c>
      <c r="AW419" s="13" t="s">
        <v>37</v>
      </c>
      <c r="AX419" s="13" t="s">
        <v>76</v>
      </c>
      <c r="AY419" s="210" t="s">
        <v>237</v>
      </c>
    </row>
    <row r="420" spans="1:65" s="14" customFormat="1" ht="10.199999999999999">
      <c r="B420" s="211"/>
      <c r="C420" s="212"/>
      <c r="D420" s="202" t="s">
        <v>247</v>
      </c>
      <c r="E420" s="213" t="s">
        <v>19</v>
      </c>
      <c r="F420" s="214" t="s">
        <v>5184</v>
      </c>
      <c r="G420" s="212"/>
      <c r="H420" s="215">
        <v>0.158</v>
      </c>
      <c r="I420" s="216"/>
      <c r="J420" s="212"/>
      <c r="K420" s="212"/>
      <c r="L420" s="217"/>
      <c r="M420" s="218"/>
      <c r="N420" s="219"/>
      <c r="O420" s="219"/>
      <c r="P420" s="219"/>
      <c r="Q420" s="219"/>
      <c r="R420" s="219"/>
      <c r="S420" s="219"/>
      <c r="T420" s="220"/>
      <c r="AT420" s="221" t="s">
        <v>247</v>
      </c>
      <c r="AU420" s="221" t="s">
        <v>88</v>
      </c>
      <c r="AV420" s="14" t="s">
        <v>88</v>
      </c>
      <c r="AW420" s="14" t="s">
        <v>37</v>
      </c>
      <c r="AX420" s="14" t="s">
        <v>83</v>
      </c>
      <c r="AY420" s="221" t="s">
        <v>237</v>
      </c>
    </row>
    <row r="421" spans="1:65" s="2" customFormat="1" ht="24.15" customHeight="1">
      <c r="A421" s="37"/>
      <c r="B421" s="38"/>
      <c r="C421" s="182" t="s">
        <v>676</v>
      </c>
      <c r="D421" s="182" t="s">
        <v>239</v>
      </c>
      <c r="E421" s="183" t="s">
        <v>3973</v>
      </c>
      <c r="F421" s="184" t="s">
        <v>3974</v>
      </c>
      <c r="G421" s="185" t="s">
        <v>141</v>
      </c>
      <c r="H421" s="186">
        <v>1.264</v>
      </c>
      <c r="I421" s="187"/>
      <c r="J421" s="188">
        <f>ROUND(I421*H421,2)</f>
        <v>0</v>
      </c>
      <c r="K421" s="184" t="s">
        <v>242</v>
      </c>
      <c r="L421" s="42"/>
      <c r="M421" s="189" t="s">
        <v>19</v>
      </c>
      <c r="N421" s="190" t="s">
        <v>48</v>
      </c>
      <c r="O421" s="67"/>
      <c r="P421" s="191">
        <f>O421*H421</f>
        <v>0</v>
      </c>
      <c r="Q421" s="191">
        <v>1.1169999999999999E-2</v>
      </c>
      <c r="R421" s="191">
        <f>Q421*H421</f>
        <v>1.4118879999999999E-2</v>
      </c>
      <c r="S421" s="191">
        <v>0</v>
      </c>
      <c r="T421" s="192">
        <f>S421*H421</f>
        <v>0</v>
      </c>
      <c r="U421" s="37"/>
      <c r="V421" s="37"/>
      <c r="W421" s="37"/>
      <c r="X421" s="37"/>
      <c r="Y421" s="37"/>
      <c r="Z421" s="37"/>
      <c r="AA421" s="37"/>
      <c r="AB421" s="37"/>
      <c r="AC421" s="37"/>
      <c r="AD421" s="37"/>
      <c r="AE421" s="37"/>
      <c r="AR421" s="193" t="s">
        <v>243</v>
      </c>
      <c r="AT421" s="193" t="s">
        <v>239</v>
      </c>
      <c r="AU421" s="193" t="s">
        <v>88</v>
      </c>
      <c r="AY421" s="20" t="s">
        <v>237</v>
      </c>
      <c r="BE421" s="194">
        <f>IF(N421="základní",J421,0)</f>
        <v>0</v>
      </c>
      <c r="BF421" s="194">
        <f>IF(N421="snížená",J421,0)</f>
        <v>0</v>
      </c>
      <c r="BG421" s="194">
        <f>IF(N421="zákl. přenesená",J421,0)</f>
        <v>0</v>
      </c>
      <c r="BH421" s="194">
        <f>IF(N421="sníž. přenesená",J421,0)</f>
        <v>0</v>
      </c>
      <c r="BI421" s="194">
        <f>IF(N421="nulová",J421,0)</f>
        <v>0</v>
      </c>
      <c r="BJ421" s="20" t="s">
        <v>88</v>
      </c>
      <c r="BK421" s="194">
        <f>ROUND(I421*H421,2)</f>
        <v>0</v>
      </c>
      <c r="BL421" s="20" t="s">
        <v>243</v>
      </c>
      <c r="BM421" s="193" t="s">
        <v>5185</v>
      </c>
    </row>
    <row r="422" spans="1:65" s="2" customFormat="1" ht="10.199999999999999">
      <c r="A422" s="37"/>
      <c r="B422" s="38"/>
      <c r="C422" s="39"/>
      <c r="D422" s="195" t="s">
        <v>245</v>
      </c>
      <c r="E422" s="39"/>
      <c r="F422" s="196" t="s">
        <v>3976</v>
      </c>
      <c r="G422" s="39"/>
      <c r="H422" s="39"/>
      <c r="I422" s="197"/>
      <c r="J422" s="39"/>
      <c r="K422" s="39"/>
      <c r="L422" s="42"/>
      <c r="M422" s="198"/>
      <c r="N422" s="199"/>
      <c r="O422" s="67"/>
      <c r="P422" s="67"/>
      <c r="Q422" s="67"/>
      <c r="R422" s="67"/>
      <c r="S422" s="67"/>
      <c r="T422" s="68"/>
      <c r="U422" s="37"/>
      <c r="V422" s="37"/>
      <c r="W422" s="37"/>
      <c r="X422" s="37"/>
      <c r="Y422" s="37"/>
      <c r="Z422" s="37"/>
      <c r="AA422" s="37"/>
      <c r="AB422" s="37"/>
      <c r="AC422" s="37"/>
      <c r="AD422" s="37"/>
      <c r="AE422" s="37"/>
      <c r="AT422" s="20" t="s">
        <v>245</v>
      </c>
      <c r="AU422" s="20" t="s">
        <v>88</v>
      </c>
    </row>
    <row r="423" spans="1:65" s="13" customFormat="1" ht="10.199999999999999">
      <c r="B423" s="200"/>
      <c r="C423" s="201"/>
      <c r="D423" s="202" t="s">
        <v>247</v>
      </c>
      <c r="E423" s="203" t="s">
        <v>19</v>
      </c>
      <c r="F423" s="204" t="s">
        <v>5183</v>
      </c>
      <c r="G423" s="201"/>
      <c r="H423" s="203" t="s">
        <v>19</v>
      </c>
      <c r="I423" s="205"/>
      <c r="J423" s="201"/>
      <c r="K423" s="201"/>
      <c r="L423" s="206"/>
      <c r="M423" s="207"/>
      <c r="N423" s="208"/>
      <c r="O423" s="208"/>
      <c r="P423" s="208"/>
      <c r="Q423" s="208"/>
      <c r="R423" s="208"/>
      <c r="S423" s="208"/>
      <c r="T423" s="209"/>
      <c r="AT423" s="210" t="s">
        <v>247</v>
      </c>
      <c r="AU423" s="210" t="s">
        <v>88</v>
      </c>
      <c r="AV423" s="13" t="s">
        <v>83</v>
      </c>
      <c r="AW423" s="13" t="s">
        <v>37</v>
      </c>
      <c r="AX423" s="13" t="s">
        <v>76</v>
      </c>
      <c r="AY423" s="210" t="s">
        <v>237</v>
      </c>
    </row>
    <row r="424" spans="1:65" s="14" customFormat="1" ht="10.199999999999999">
      <c r="B424" s="211"/>
      <c r="C424" s="212"/>
      <c r="D424" s="202" t="s">
        <v>247</v>
      </c>
      <c r="E424" s="213" t="s">
        <v>19</v>
      </c>
      <c r="F424" s="214" t="s">
        <v>5186</v>
      </c>
      <c r="G424" s="212"/>
      <c r="H424" s="215">
        <v>1.264</v>
      </c>
      <c r="I424" s="216"/>
      <c r="J424" s="212"/>
      <c r="K424" s="212"/>
      <c r="L424" s="217"/>
      <c r="M424" s="218"/>
      <c r="N424" s="219"/>
      <c r="O424" s="219"/>
      <c r="P424" s="219"/>
      <c r="Q424" s="219"/>
      <c r="R424" s="219"/>
      <c r="S424" s="219"/>
      <c r="T424" s="220"/>
      <c r="AT424" s="221" t="s">
        <v>247</v>
      </c>
      <c r="AU424" s="221" t="s">
        <v>88</v>
      </c>
      <c r="AV424" s="14" t="s">
        <v>88</v>
      </c>
      <c r="AW424" s="14" t="s">
        <v>37</v>
      </c>
      <c r="AX424" s="14" t="s">
        <v>83</v>
      </c>
      <c r="AY424" s="221" t="s">
        <v>237</v>
      </c>
    </row>
    <row r="425" spans="1:65" s="2" customFormat="1" ht="24.15" customHeight="1">
      <c r="A425" s="37"/>
      <c r="B425" s="38"/>
      <c r="C425" s="182" t="s">
        <v>684</v>
      </c>
      <c r="D425" s="182" t="s">
        <v>239</v>
      </c>
      <c r="E425" s="183" t="s">
        <v>3978</v>
      </c>
      <c r="F425" s="184" t="s">
        <v>3979</v>
      </c>
      <c r="G425" s="185" t="s">
        <v>141</v>
      </c>
      <c r="H425" s="186">
        <v>1.264</v>
      </c>
      <c r="I425" s="187"/>
      <c r="J425" s="188">
        <f>ROUND(I425*H425,2)</f>
        <v>0</v>
      </c>
      <c r="K425" s="184" t="s">
        <v>242</v>
      </c>
      <c r="L425" s="42"/>
      <c r="M425" s="189" t="s">
        <v>19</v>
      </c>
      <c r="N425" s="190" t="s">
        <v>48</v>
      </c>
      <c r="O425" s="67"/>
      <c r="P425" s="191">
        <f>O425*H425</f>
        <v>0</v>
      </c>
      <c r="Q425" s="191">
        <v>0</v>
      </c>
      <c r="R425" s="191">
        <f>Q425*H425</f>
        <v>0</v>
      </c>
      <c r="S425" s="191">
        <v>0</v>
      </c>
      <c r="T425" s="192">
        <f>S425*H425</f>
        <v>0</v>
      </c>
      <c r="U425" s="37"/>
      <c r="V425" s="37"/>
      <c r="W425" s="37"/>
      <c r="X425" s="37"/>
      <c r="Y425" s="37"/>
      <c r="Z425" s="37"/>
      <c r="AA425" s="37"/>
      <c r="AB425" s="37"/>
      <c r="AC425" s="37"/>
      <c r="AD425" s="37"/>
      <c r="AE425" s="37"/>
      <c r="AR425" s="193" t="s">
        <v>243</v>
      </c>
      <c r="AT425" s="193" t="s">
        <v>239</v>
      </c>
      <c r="AU425" s="193" t="s">
        <v>88</v>
      </c>
      <c r="AY425" s="20" t="s">
        <v>237</v>
      </c>
      <c r="BE425" s="194">
        <f>IF(N425="základní",J425,0)</f>
        <v>0</v>
      </c>
      <c r="BF425" s="194">
        <f>IF(N425="snížená",J425,0)</f>
        <v>0</v>
      </c>
      <c r="BG425" s="194">
        <f>IF(N425="zákl. přenesená",J425,0)</f>
        <v>0</v>
      </c>
      <c r="BH425" s="194">
        <f>IF(N425="sníž. přenesená",J425,0)</f>
        <v>0</v>
      </c>
      <c r="BI425" s="194">
        <f>IF(N425="nulová",J425,0)</f>
        <v>0</v>
      </c>
      <c r="BJ425" s="20" t="s">
        <v>88</v>
      </c>
      <c r="BK425" s="194">
        <f>ROUND(I425*H425,2)</f>
        <v>0</v>
      </c>
      <c r="BL425" s="20" t="s">
        <v>243</v>
      </c>
      <c r="BM425" s="193" t="s">
        <v>5187</v>
      </c>
    </row>
    <row r="426" spans="1:65" s="2" customFormat="1" ht="10.199999999999999">
      <c r="A426" s="37"/>
      <c r="B426" s="38"/>
      <c r="C426" s="39"/>
      <c r="D426" s="195" t="s">
        <v>245</v>
      </c>
      <c r="E426" s="39"/>
      <c r="F426" s="196" t="s">
        <v>3981</v>
      </c>
      <c r="G426" s="39"/>
      <c r="H426" s="39"/>
      <c r="I426" s="197"/>
      <c r="J426" s="39"/>
      <c r="K426" s="39"/>
      <c r="L426" s="42"/>
      <c r="M426" s="198"/>
      <c r="N426" s="199"/>
      <c r="O426" s="67"/>
      <c r="P426" s="67"/>
      <c r="Q426" s="67"/>
      <c r="R426" s="67"/>
      <c r="S426" s="67"/>
      <c r="T426" s="68"/>
      <c r="U426" s="37"/>
      <c r="V426" s="37"/>
      <c r="W426" s="37"/>
      <c r="X426" s="37"/>
      <c r="Y426" s="37"/>
      <c r="Z426" s="37"/>
      <c r="AA426" s="37"/>
      <c r="AB426" s="37"/>
      <c r="AC426" s="37"/>
      <c r="AD426" s="37"/>
      <c r="AE426" s="37"/>
      <c r="AT426" s="20" t="s">
        <v>245</v>
      </c>
      <c r="AU426" s="20" t="s">
        <v>88</v>
      </c>
    </row>
    <row r="427" spans="1:65" s="2" customFormat="1" ht="24.15" customHeight="1">
      <c r="A427" s="37"/>
      <c r="B427" s="38"/>
      <c r="C427" s="182" t="s">
        <v>692</v>
      </c>
      <c r="D427" s="182" t="s">
        <v>239</v>
      </c>
      <c r="E427" s="183" t="s">
        <v>3982</v>
      </c>
      <c r="F427" s="184" t="s">
        <v>3983</v>
      </c>
      <c r="G427" s="185" t="s">
        <v>304</v>
      </c>
      <c r="H427" s="186">
        <v>1.4E-2</v>
      </c>
      <c r="I427" s="187"/>
      <c r="J427" s="188">
        <f>ROUND(I427*H427,2)</f>
        <v>0</v>
      </c>
      <c r="K427" s="184" t="s">
        <v>242</v>
      </c>
      <c r="L427" s="42"/>
      <c r="M427" s="189" t="s">
        <v>19</v>
      </c>
      <c r="N427" s="190" t="s">
        <v>48</v>
      </c>
      <c r="O427" s="67"/>
      <c r="P427" s="191">
        <f>O427*H427</f>
        <v>0</v>
      </c>
      <c r="Q427" s="191">
        <v>1.05291</v>
      </c>
      <c r="R427" s="191">
        <f>Q427*H427</f>
        <v>1.474074E-2</v>
      </c>
      <c r="S427" s="191">
        <v>0</v>
      </c>
      <c r="T427" s="192">
        <f>S427*H427</f>
        <v>0</v>
      </c>
      <c r="U427" s="37"/>
      <c r="V427" s="37"/>
      <c r="W427" s="37"/>
      <c r="X427" s="37"/>
      <c r="Y427" s="37"/>
      <c r="Z427" s="37"/>
      <c r="AA427" s="37"/>
      <c r="AB427" s="37"/>
      <c r="AC427" s="37"/>
      <c r="AD427" s="37"/>
      <c r="AE427" s="37"/>
      <c r="AR427" s="193" t="s">
        <v>243</v>
      </c>
      <c r="AT427" s="193" t="s">
        <v>239</v>
      </c>
      <c r="AU427" s="193" t="s">
        <v>88</v>
      </c>
      <c r="AY427" s="20" t="s">
        <v>237</v>
      </c>
      <c r="BE427" s="194">
        <f>IF(N427="základní",J427,0)</f>
        <v>0</v>
      </c>
      <c r="BF427" s="194">
        <f>IF(N427="snížená",J427,0)</f>
        <v>0</v>
      </c>
      <c r="BG427" s="194">
        <f>IF(N427="zákl. přenesená",J427,0)</f>
        <v>0</v>
      </c>
      <c r="BH427" s="194">
        <f>IF(N427="sníž. přenesená",J427,0)</f>
        <v>0</v>
      </c>
      <c r="BI427" s="194">
        <f>IF(N427="nulová",J427,0)</f>
        <v>0</v>
      </c>
      <c r="BJ427" s="20" t="s">
        <v>88</v>
      </c>
      <c r="BK427" s="194">
        <f>ROUND(I427*H427,2)</f>
        <v>0</v>
      </c>
      <c r="BL427" s="20" t="s">
        <v>243</v>
      </c>
      <c r="BM427" s="193" t="s">
        <v>5188</v>
      </c>
    </row>
    <row r="428" spans="1:65" s="2" customFormat="1" ht="10.199999999999999">
      <c r="A428" s="37"/>
      <c r="B428" s="38"/>
      <c r="C428" s="39"/>
      <c r="D428" s="195" t="s">
        <v>245</v>
      </c>
      <c r="E428" s="39"/>
      <c r="F428" s="196" t="s">
        <v>3985</v>
      </c>
      <c r="G428" s="39"/>
      <c r="H428" s="39"/>
      <c r="I428" s="197"/>
      <c r="J428" s="39"/>
      <c r="K428" s="39"/>
      <c r="L428" s="42"/>
      <c r="M428" s="198"/>
      <c r="N428" s="199"/>
      <c r="O428" s="67"/>
      <c r="P428" s="67"/>
      <c r="Q428" s="67"/>
      <c r="R428" s="67"/>
      <c r="S428" s="67"/>
      <c r="T428" s="68"/>
      <c r="U428" s="37"/>
      <c r="V428" s="37"/>
      <c r="W428" s="37"/>
      <c r="X428" s="37"/>
      <c r="Y428" s="37"/>
      <c r="Z428" s="37"/>
      <c r="AA428" s="37"/>
      <c r="AB428" s="37"/>
      <c r="AC428" s="37"/>
      <c r="AD428" s="37"/>
      <c r="AE428" s="37"/>
      <c r="AT428" s="20" t="s">
        <v>245</v>
      </c>
      <c r="AU428" s="20" t="s">
        <v>88</v>
      </c>
    </row>
    <row r="429" spans="1:65" s="2" customFormat="1" ht="19.2">
      <c r="A429" s="37"/>
      <c r="B429" s="38"/>
      <c r="C429" s="39"/>
      <c r="D429" s="202" t="s">
        <v>914</v>
      </c>
      <c r="E429" s="39"/>
      <c r="F429" s="254" t="s">
        <v>3986</v>
      </c>
      <c r="G429" s="39"/>
      <c r="H429" s="39"/>
      <c r="I429" s="197"/>
      <c r="J429" s="39"/>
      <c r="K429" s="39"/>
      <c r="L429" s="42"/>
      <c r="M429" s="198"/>
      <c r="N429" s="199"/>
      <c r="O429" s="67"/>
      <c r="P429" s="67"/>
      <c r="Q429" s="67"/>
      <c r="R429" s="67"/>
      <c r="S429" s="67"/>
      <c r="T429" s="68"/>
      <c r="U429" s="37"/>
      <c r="V429" s="37"/>
      <c r="W429" s="37"/>
      <c r="X429" s="37"/>
      <c r="Y429" s="37"/>
      <c r="Z429" s="37"/>
      <c r="AA429" s="37"/>
      <c r="AB429" s="37"/>
      <c r="AC429" s="37"/>
      <c r="AD429" s="37"/>
      <c r="AE429" s="37"/>
      <c r="AT429" s="20" t="s">
        <v>914</v>
      </c>
      <c r="AU429" s="20" t="s">
        <v>88</v>
      </c>
    </row>
    <row r="430" spans="1:65" s="13" customFormat="1" ht="10.199999999999999">
      <c r="B430" s="200"/>
      <c r="C430" s="201"/>
      <c r="D430" s="202" t="s">
        <v>247</v>
      </c>
      <c r="E430" s="203" t="s">
        <v>19</v>
      </c>
      <c r="F430" s="204" t="s">
        <v>5183</v>
      </c>
      <c r="G430" s="201"/>
      <c r="H430" s="203" t="s">
        <v>19</v>
      </c>
      <c r="I430" s="205"/>
      <c r="J430" s="201"/>
      <c r="K430" s="201"/>
      <c r="L430" s="206"/>
      <c r="M430" s="207"/>
      <c r="N430" s="208"/>
      <c r="O430" s="208"/>
      <c r="P430" s="208"/>
      <c r="Q430" s="208"/>
      <c r="R430" s="208"/>
      <c r="S430" s="208"/>
      <c r="T430" s="209"/>
      <c r="AT430" s="210" t="s">
        <v>247</v>
      </c>
      <c r="AU430" s="210" t="s">
        <v>88</v>
      </c>
      <c r="AV430" s="13" t="s">
        <v>83</v>
      </c>
      <c r="AW430" s="13" t="s">
        <v>37</v>
      </c>
      <c r="AX430" s="13" t="s">
        <v>76</v>
      </c>
      <c r="AY430" s="210" t="s">
        <v>237</v>
      </c>
    </row>
    <row r="431" spans="1:65" s="14" customFormat="1" ht="10.199999999999999">
      <c r="B431" s="211"/>
      <c r="C431" s="212"/>
      <c r="D431" s="202" t="s">
        <v>247</v>
      </c>
      <c r="E431" s="213" t="s">
        <v>19</v>
      </c>
      <c r="F431" s="214" t="s">
        <v>5189</v>
      </c>
      <c r="G431" s="212"/>
      <c r="H431" s="215">
        <v>1.4E-2</v>
      </c>
      <c r="I431" s="216"/>
      <c r="J431" s="212"/>
      <c r="K431" s="212"/>
      <c r="L431" s="217"/>
      <c r="M431" s="218"/>
      <c r="N431" s="219"/>
      <c r="O431" s="219"/>
      <c r="P431" s="219"/>
      <c r="Q431" s="219"/>
      <c r="R431" s="219"/>
      <c r="S431" s="219"/>
      <c r="T431" s="220"/>
      <c r="AT431" s="221" t="s">
        <v>247</v>
      </c>
      <c r="AU431" s="221" t="s">
        <v>88</v>
      </c>
      <c r="AV431" s="14" t="s">
        <v>88</v>
      </c>
      <c r="AW431" s="14" t="s">
        <v>37</v>
      </c>
      <c r="AX431" s="14" t="s">
        <v>83</v>
      </c>
      <c r="AY431" s="221" t="s">
        <v>237</v>
      </c>
    </row>
    <row r="432" spans="1:65" s="12" customFormat="1" ht="22.8" customHeight="1">
      <c r="B432" s="166"/>
      <c r="C432" s="167"/>
      <c r="D432" s="168" t="s">
        <v>75</v>
      </c>
      <c r="E432" s="180" t="s">
        <v>287</v>
      </c>
      <c r="F432" s="180" t="s">
        <v>5190</v>
      </c>
      <c r="G432" s="167"/>
      <c r="H432" s="167"/>
      <c r="I432" s="170"/>
      <c r="J432" s="181">
        <f>BK432</f>
        <v>0</v>
      </c>
      <c r="K432" s="167"/>
      <c r="L432" s="172"/>
      <c r="M432" s="173"/>
      <c r="N432" s="174"/>
      <c r="O432" s="174"/>
      <c r="P432" s="175">
        <f>SUM(P433:P440)</f>
        <v>0</v>
      </c>
      <c r="Q432" s="174"/>
      <c r="R432" s="175">
        <f>SUM(R433:R440)</f>
        <v>5.1791400000000003</v>
      </c>
      <c r="S432" s="174"/>
      <c r="T432" s="176">
        <f>SUM(T433:T440)</f>
        <v>0</v>
      </c>
      <c r="AR432" s="177" t="s">
        <v>83</v>
      </c>
      <c r="AT432" s="178" t="s">
        <v>75</v>
      </c>
      <c r="AU432" s="178" t="s">
        <v>83</v>
      </c>
      <c r="AY432" s="177" t="s">
        <v>237</v>
      </c>
      <c r="BK432" s="179">
        <f>SUM(BK433:BK440)</f>
        <v>0</v>
      </c>
    </row>
    <row r="433" spans="1:65" s="2" customFormat="1" ht="44.25" customHeight="1">
      <c r="A433" s="37"/>
      <c r="B433" s="38"/>
      <c r="C433" s="182" t="s">
        <v>698</v>
      </c>
      <c r="D433" s="182" t="s">
        <v>239</v>
      </c>
      <c r="E433" s="183" t="s">
        <v>5191</v>
      </c>
      <c r="F433" s="184" t="s">
        <v>5192</v>
      </c>
      <c r="G433" s="185" t="s">
        <v>141</v>
      </c>
      <c r="H433" s="186">
        <v>38.725000000000001</v>
      </c>
      <c r="I433" s="187"/>
      <c r="J433" s="188">
        <f>ROUND(I433*H433,2)</f>
        <v>0</v>
      </c>
      <c r="K433" s="184" t="s">
        <v>242</v>
      </c>
      <c r="L433" s="42"/>
      <c r="M433" s="189" t="s">
        <v>19</v>
      </c>
      <c r="N433" s="190" t="s">
        <v>48</v>
      </c>
      <c r="O433" s="67"/>
      <c r="P433" s="191">
        <f>O433*H433</f>
        <v>0</v>
      </c>
      <c r="Q433" s="191">
        <v>0</v>
      </c>
      <c r="R433" s="191">
        <f>Q433*H433</f>
        <v>0</v>
      </c>
      <c r="S433" s="191">
        <v>0</v>
      </c>
      <c r="T433" s="192">
        <f>S433*H433</f>
        <v>0</v>
      </c>
      <c r="U433" s="37"/>
      <c r="V433" s="37"/>
      <c r="W433" s="37"/>
      <c r="X433" s="37"/>
      <c r="Y433" s="37"/>
      <c r="Z433" s="37"/>
      <c r="AA433" s="37"/>
      <c r="AB433" s="37"/>
      <c r="AC433" s="37"/>
      <c r="AD433" s="37"/>
      <c r="AE433" s="37"/>
      <c r="AR433" s="193" t="s">
        <v>243</v>
      </c>
      <c r="AT433" s="193" t="s">
        <v>239</v>
      </c>
      <c r="AU433" s="193" t="s">
        <v>88</v>
      </c>
      <c r="AY433" s="20" t="s">
        <v>237</v>
      </c>
      <c r="BE433" s="194">
        <f>IF(N433="základní",J433,0)</f>
        <v>0</v>
      </c>
      <c r="BF433" s="194">
        <f>IF(N433="snížená",J433,0)</f>
        <v>0</v>
      </c>
      <c r="BG433" s="194">
        <f>IF(N433="zákl. přenesená",J433,0)</f>
        <v>0</v>
      </c>
      <c r="BH433" s="194">
        <f>IF(N433="sníž. přenesená",J433,0)</f>
        <v>0</v>
      </c>
      <c r="BI433" s="194">
        <f>IF(N433="nulová",J433,0)</f>
        <v>0</v>
      </c>
      <c r="BJ433" s="20" t="s">
        <v>88</v>
      </c>
      <c r="BK433" s="194">
        <f>ROUND(I433*H433,2)</f>
        <v>0</v>
      </c>
      <c r="BL433" s="20" t="s">
        <v>243</v>
      </c>
      <c r="BM433" s="193" t="s">
        <v>5193</v>
      </c>
    </row>
    <row r="434" spans="1:65" s="2" customFormat="1" ht="10.199999999999999">
      <c r="A434" s="37"/>
      <c r="B434" s="38"/>
      <c r="C434" s="39"/>
      <c r="D434" s="195" t="s">
        <v>245</v>
      </c>
      <c r="E434" s="39"/>
      <c r="F434" s="196" t="s">
        <v>5194</v>
      </c>
      <c r="G434" s="39"/>
      <c r="H434" s="39"/>
      <c r="I434" s="197"/>
      <c r="J434" s="39"/>
      <c r="K434" s="39"/>
      <c r="L434" s="42"/>
      <c r="M434" s="198"/>
      <c r="N434" s="199"/>
      <c r="O434" s="67"/>
      <c r="P434" s="67"/>
      <c r="Q434" s="67"/>
      <c r="R434" s="67"/>
      <c r="S434" s="67"/>
      <c r="T434" s="68"/>
      <c r="U434" s="37"/>
      <c r="V434" s="37"/>
      <c r="W434" s="37"/>
      <c r="X434" s="37"/>
      <c r="Y434" s="37"/>
      <c r="Z434" s="37"/>
      <c r="AA434" s="37"/>
      <c r="AB434" s="37"/>
      <c r="AC434" s="37"/>
      <c r="AD434" s="37"/>
      <c r="AE434" s="37"/>
      <c r="AT434" s="20" t="s">
        <v>245</v>
      </c>
      <c r="AU434" s="20" t="s">
        <v>88</v>
      </c>
    </row>
    <row r="435" spans="1:65" s="14" customFormat="1" ht="10.199999999999999">
      <c r="B435" s="211"/>
      <c r="C435" s="212"/>
      <c r="D435" s="202" t="s">
        <v>247</v>
      </c>
      <c r="E435" s="213" t="s">
        <v>19</v>
      </c>
      <c r="F435" s="214" t="s">
        <v>5195</v>
      </c>
      <c r="G435" s="212"/>
      <c r="H435" s="215">
        <v>38.725000000000001</v>
      </c>
      <c r="I435" s="216"/>
      <c r="J435" s="212"/>
      <c r="K435" s="212"/>
      <c r="L435" s="217"/>
      <c r="M435" s="218"/>
      <c r="N435" s="219"/>
      <c r="O435" s="219"/>
      <c r="P435" s="219"/>
      <c r="Q435" s="219"/>
      <c r="R435" s="219"/>
      <c r="S435" s="219"/>
      <c r="T435" s="220"/>
      <c r="AT435" s="221" t="s">
        <v>247</v>
      </c>
      <c r="AU435" s="221" t="s">
        <v>88</v>
      </c>
      <c r="AV435" s="14" t="s">
        <v>88</v>
      </c>
      <c r="AW435" s="14" t="s">
        <v>37</v>
      </c>
      <c r="AX435" s="14" t="s">
        <v>83</v>
      </c>
      <c r="AY435" s="221" t="s">
        <v>237</v>
      </c>
    </row>
    <row r="436" spans="1:65" s="2" customFormat="1" ht="78" customHeight="1">
      <c r="A436" s="37"/>
      <c r="B436" s="38"/>
      <c r="C436" s="182" t="s">
        <v>702</v>
      </c>
      <c r="D436" s="182" t="s">
        <v>239</v>
      </c>
      <c r="E436" s="183" t="s">
        <v>5196</v>
      </c>
      <c r="F436" s="184" t="s">
        <v>5197</v>
      </c>
      <c r="G436" s="185" t="s">
        <v>141</v>
      </c>
      <c r="H436" s="186">
        <v>23</v>
      </c>
      <c r="I436" s="187"/>
      <c r="J436" s="188">
        <f>ROUND(I436*H436,2)</f>
        <v>0</v>
      </c>
      <c r="K436" s="184" t="s">
        <v>242</v>
      </c>
      <c r="L436" s="42"/>
      <c r="M436" s="189" t="s">
        <v>19</v>
      </c>
      <c r="N436" s="190" t="s">
        <v>48</v>
      </c>
      <c r="O436" s="67"/>
      <c r="P436" s="191">
        <f>O436*H436</f>
        <v>0</v>
      </c>
      <c r="Q436" s="191">
        <v>8.9219999999999994E-2</v>
      </c>
      <c r="R436" s="191">
        <f>Q436*H436</f>
        <v>2.05206</v>
      </c>
      <c r="S436" s="191">
        <v>0</v>
      </c>
      <c r="T436" s="192">
        <f>S436*H436</f>
        <v>0</v>
      </c>
      <c r="U436" s="37"/>
      <c r="V436" s="37"/>
      <c r="W436" s="37"/>
      <c r="X436" s="37"/>
      <c r="Y436" s="37"/>
      <c r="Z436" s="37"/>
      <c r="AA436" s="37"/>
      <c r="AB436" s="37"/>
      <c r="AC436" s="37"/>
      <c r="AD436" s="37"/>
      <c r="AE436" s="37"/>
      <c r="AR436" s="193" t="s">
        <v>243</v>
      </c>
      <c r="AT436" s="193" t="s">
        <v>239</v>
      </c>
      <c r="AU436" s="193" t="s">
        <v>88</v>
      </c>
      <c r="AY436" s="20" t="s">
        <v>237</v>
      </c>
      <c r="BE436" s="194">
        <f>IF(N436="základní",J436,0)</f>
        <v>0</v>
      </c>
      <c r="BF436" s="194">
        <f>IF(N436="snížená",J436,0)</f>
        <v>0</v>
      </c>
      <c r="BG436" s="194">
        <f>IF(N436="zákl. přenesená",J436,0)</f>
        <v>0</v>
      </c>
      <c r="BH436" s="194">
        <f>IF(N436="sníž. přenesená",J436,0)</f>
        <v>0</v>
      </c>
      <c r="BI436" s="194">
        <f>IF(N436="nulová",J436,0)</f>
        <v>0</v>
      </c>
      <c r="BJ436" s="20" t="s">
        <v>88</v>
      </c>
      <c r="BK436" s="194">
        <f>ROUND(I436*H436,2)</f>
        <v>0</v>
      </c>
      <c r="BL436" s="20" t="s">
        <v>243</v>
      </c>
      <c r="BM436" s="193" t="s">
        <v>5198</v>
      </c>
    </row>
    <row r="437" spans="1:65" s="2" customFormat="1" ht="10.199999999999999">
      <c r="A437" s="37"/>
      <c r="B437" s="38"/>
      <c r="C437" s="39"/>
      <c r="D437" s="195" t="s">
        <v>245</v>
      </c>
      <c r="E437" s="39"/>
      <c r="F437" s="196" t="s">
        <v>5199</v>
      </c>
      <c r="G437" s="39"/>
      <c r="H437" s="39"/>
      <c r="I437" s="197"/>
      <c r="J437" s="39"/>
      <c r="K437" s="39"/>
      <c r="L437" s="42"/>
      <c r="M437" s="198"/>
      <c r="N437" s="199"/>
      <c r="O437" s="67"/>
      <c r="P437" s="67"/>
      <c r="Q437" s="67"/>
      <c r="R437" s="67"/>
      <c r="S437" s="67"/>
      <c r="T437" s="68"/>
      <c r="U437" s="37"/>
      <c r="V437" s="37"/>
      <c r="W437" s="37"/>
      <c r="X437" s="37"/>
      <c r="Y437" s="37"/>
      <c r="Z437" s="37"/>
      <c r="AA437" s="37"/>
      <c r="AB437" s="37"/>
      <c r="AC437" s="37"/>
      <c r="AD437" s="37"/>
      <c r="AE437" s="37"/>
      <c r="AT437" s="20" t="s">
        <v>245</v>
      </c>
      <c r="AU437" s="20" t="s">
        <v>88</v>
      </c>
    </row>
    <row r="438" spans="1:65" s="14" customFormat="1" ht="10.199999999999999">
      <c r="B438" s="211"/>
      <c r="C438" s="212"/>
      <c r="D438" s="202" t="s">
        <v>247</v>
      </c>
      <c r="E438" s="213" t="s">
        <v>19</v>
      </c>
      <c r="F438" s="214" t="s">
        <v>1537</v>
      </c>
      <c r="G438" s="212"/>
      <c r="H438" s="215">
        <v>23</v>
      </c>
      <c r="I438" s="216"/>
      <c r="J438" s="212"/>
      <c r="K438" s="212"/>
      <c r="L438" s="217"/>
      <c r="M438" s="218"/>
      <c r="N438" s="219"/>
      <c r="O438" s="219"/>
      <c r="P438" s="219"/>
      <c r="Q438" s="219"/>
      <c r="R438" s="219"/>
      <c r="S438" s="219"/>
      <c r="T438" s="220"/>
      <c r="AT438" s="221" t="s">
        <v>247</v>
      </c>
      <c r="AU438" s="221" t="s">
        <v>88</v>
      </c>
      <c r="AV438" s="14" t="s">
        <v>88</v>
      </c>
      <c r="AW438" s="14" t="s">
        <v>37</v>
      </c>
      <c r="AX438" s="14" t="s">
        <v>83</v>
      </c>
      <c r="AY438" s="221" t="s">
        <v>237</v>
      </c>
    </row>
    <row r="439" spans="1:65" s="2" customFormat="1" ht="24.15" customHeight="1">
      <c r="A439" s="37"/>
      <c r="B439" s="38"/>
      <c r="C439" s="244" t="s">
        <v>705</v>
      </c>
      <c r="D439" s="244" t="s">
        <v>296</v>
      </c>
      <c r="E439" s="245" t="s">
        <v>5200</v>
      </c>
      <c r="F439" s="246" t="s">
        <v>5201</v>
      </c>
      <c r="G439" s="247" t="s">
        <v>141</v>
      </c>
      <c r="H439" s="248">
        <v>23.69</v>
      </c>
      <c r="I439" s="249"/>
      <c r="J439" s="250">
        <f>ROUND(I439*H439,2)</f>
        <v>0</v>
      </c>
      <c r="K439" s="246" t="s">
        <v>242</v>
      </c>
      <c r="L439" s="251"/>
      <c r="M439" s="252" t="s">
        <v>19</v>
      </c>
      <c r="N439" s="253" t="s">
        <v>48</v>
      </c>
      <c r="O439" s="67"/>
      <c r="P439" s="191">
        <f>O439*H439</f>
        <v>0</v>
      </c>
      <c r="Q439" s="191">
        <v>0.13200000000000001</v>
      </c>
      <c r="R439" s="191">
        <f>Q439*H439</f>
        <v>3.1270800000000003</v>
      </c>
      <c r="S439" s="191">
        <v>0</v>
      </c>
      <c r="T439" s="192">
        <f>S439*H439</f>
        <v>0</v>
      </c>
      <c r="U439" s="37"/>
      <c r="V439" s="37"/>
      <c r="W439" s="37"/>
      <c r="X439" s="37"/>
      <c r="Y439" s="37"/>
      <c r="Z439" s="37"/>
      <c r="AA439" s="37"/>
      <c r="AB439" s="37"/>
      <c r="AC439" s="37"/>
      <c r="AD439" s="37"/>
      <c r="AE439" s="37"/>
      <c r="AR439" s="193" t="s">
        <v>299</v>
      </c>
      <c r="AT439" s="193" t="s">
        <v>296</v>
      </c>
      <c r="AU439" s="193" t="s">
        <v>88</v>
      </c>
      <c r="AY439" s="20" t="s">
        <v>237</v>
      </c>
      <c r="BE439" s="194">
        <f>IF(N439="základní",J439,0)</f>
        <v>0</v>
      </c>
      <c r="BF439" s="194">
        <f>IF(N439="snížená",J439,0)</f>
        <v>0</v>
      </c>
      <c r="BG439" s="194">
        <f>IF(N439="zákl. přenesená",J439,0)</f>
        <v>0</v>
      </c>
      <c r="BH439" s="194">
        <f>IF(N439="sníž. přenesená",J439,0)</f>
        <v>0</v>
      </c>
      <c r="BI439" s="194">
        <f>IF(N439="nulová",J439,0)</f>
        <v>0</v>
      </c>
      <c r="BJ439" s="20" t="s">
        <v>88</v>
      </c>
      <c r="BK439" s="194">
        <f>ROUND(I439*H439,2)</f>
        <v>0</v>
      </c>
      <c r="BL439" s="20" t="s">
        <v>243</v>
      </c>
      <c r="BM439" s="193" t="s">
        <v>5202</v>
      </c>
    </row>
    <row r="440" spans="1:65" s="14" customFormat="1" ht="10.199999999999999">
      <c r="B440" s="211"/>
      <c r="C440" s="212"/>
      <c r="D440" s="202" t="s">
        <v>247</v>
      </c>
      <c r="E440" s="212"/>
      <c r="F440" s="214" t="s">
        <v>5203</v>
      </c>
      <c r="G440" s="212"/>
      <c r="H440" s="215">
        <v>23.69</v>
      </c>
      <c r="I440" s="216"/>
      <c r="J440" s="212"/>
      <c r="K440" s="212"/>
      <c r="L440" s="217"/>
      <c r="M440" s="218"/>
      <c r="N440" s="219"/>
      <c r="O440" s="219"/>
      <c r="P440" s="219"/>
      <c r="Q440" s="219"/>
      <c r="R440" s="219"/>
      <c r="S440" s="219"/>
      <c r="T440" s="220"/>
      <c r="AT440" s="221" t="s">
        <v>247</v>
      </c>
      <c r="AU440" s="221" t="s">
        <v>88</v>
      </c>
      <c r="AV440" s="14" t="s">
        <v>88</v>
      </c>
      <c r="AW440" s="14" t="s">
        <v>4</v>
      </c>
      <c r="AX440" s="14" t="s">
        <v>83</v>
      </c>
      <c r="AY440" s="221" t="s">
        <v>237</v>
      </c>
    </row>
    <row r="441" spans="1:65" s="12" customFormat="1" ht="22.8" customHeight="1">
      <c r="B441" s="166"/>
      <c r="C441" s="167"/>
      <c r="D441" s="168" t="s">
        <v>75</v>
      </c>
      <c r="E441" s="180" t="s">
        <v>359</v>
      </c>
      <c r="F441" s="180" t="s">
        <v>360</v>
      </c>
      <c r="G441" s="167"/>
      <c r="H441" s="167"/>
      <c r="I441" s="170"/>
      <c r="J441" s="181">
        <f>BK441</f>
        <v>0</v>
      </c>
      <c r="K441" s="167"/>
      <c r="L441" s="172"/>
      <c r="M441" s="173"/>
      <c r="N441" s="174"/>
      <c r="O441" s="174"/>
      <c r="P441" s="175">
        <f>SUM(P442:P528)</f>
        <v>0</v>
      </c>
      <c r="Q441" s="174"/>
      <c r="R441" s="175">
        <f>SUM(R442:R528)</f>
        <v>29.425469759999999</v>
      </c>
      <c r="S441" s="174"/>
      <c r="T441" s="176">
        <f>SUM(T442:T528)</f>
        <v>0</v>
      </c>
      <c r="AR441" s="177" t="s">
        <v>83</v>
      </c>
      <c r="AT441" s="178" t="s">
        <v>75</v>
      </c>
      <c r="AU441" s="178" t="s">
        <v>83</v>
      </c>
      <c r="AY441" s="177" t="s">
        <v>237</v>
      </c>
      <c r="BK441" s="179">
        <f>SUM(BK442:BK528)</f>
        <v>0</v>
      </c>
    </row>
    <row r="442" spans="1:65" s="2" customFormat="1" ht="49.05" customHeight="1">
      <c r="A442" s="37"/>
      <c r="B442" s="38"/>
      <c r="C442" s="182" t="s">
        <v>359</v>
      </c>
      <c r="D442" s="182" t="s">
        <v>239</v>
      </c>
      <c r="E442" s="183" t="s">
        <v>362</v>
      </c>
      <c r="F442" s="184" t="s">
        <v>363</v>
      </c>
      <c r="G442" s="185" t="s">
        <v>141</v>
      </c>
      <c r="H442" s="186">
        <v>433.08</v>
      </c>
      <c r="I442" s="187"/>
      <c r="J442" s="188">
        <f>ROUND(I442*H442,2)</f>
        <v>0</v>
      </c>
      <c r="K442" s="184" t="s">
        <v>242</v>
      </c>
      <c r="L442" s="42"/>
      <c r="M442" s="189" t="s">
        <v>19</v>
      </c>
      <c r="N442" s="190" t="s">
        <v>48</v>
      </c>
      <c r="O442" s="67"/>
      <c r="P442" s="191">
        <f>O442*H442</f>
        <v>0</v>
      </c>
      <c r="Q442" s="191">
        <v>2.9499999999999998E-2</v>
      </c>
      <c r="R442" s="191">
        <f>Q442*H442</f>
        <v>12.775859999999998</v>
      </c>
      <c r="S442" s="191">
        <v>0</v>
      </c>
      <c r="T442" s="192">
        <f>S442*H442</f>
        <v>0</v>
      </c>
      <c r="U442" s="37"/>
      <c r="V442" s="37"/>
      <c r="W442" s="37"/>
      <c r="X442" s="37"/>
      <c r="Y442" s="37"/>
      <c r="Z442" s="37"/>
      <c r="AA442" s="37"/>
      <c r="AB442" s="37"/>
      <c r="AC442" s="37"/>
      <c r="AD442" s="37"/>
      <c r="AE442" s="37"/>
      <c r="AR442" s="193" t="s">
        <v>243</v>
      </c>
      <c r="AT442" s="193" t="s">
        <v>239</v>
      </c>
      <c r="AU442" s="193" t="s">
        <v>88</v>
      </c>
      <c r="AY442" s="20" t="s">
        <v>237</v>
      </c>
      <c r="BE442" s="194">
        <f>IF(N442="základní",J442,0)</f>
        <v>0</v>
      </c>
      <c r="BF442" s="194">
        <f>IF(N442="snížená",J442,0)</f>
        <v>0</v>
      </c>
      <c r="BG442" s="194">
        <f>IF(N442="zákl. přenesená",J442,0)</f>
        <v>0</v>
      </c>
      <c r="BH442" s="194">
        <f>IF(N442="sníž. přenesená",J442,0)</f>
        <v>0</v>
      </c>
      <c r="BI442" s="194">
        <f>IF(N442="nulová",J442,0)</f>
        <v>0</v>
      </c>
      <c r="BJ442" s="20" t="s">
        <v>88</v>
      </c>
      <c r="BK442" s="194">
        <f>ROUND(I442*H442,2)</f>
        <v>0</v>
      </c>
      <c r="BL442" s="20" t="s">
        <v>243</v>
      </c>
      <c r="BM442" s="193" t="s">
        <v>5204</v>
      </c>
    </row>
    <row r="443" spans="1:65" s="2" customFormat="1" ht="10.199999999999999">
      <c r="A443" s="37"/>
      <c r="B443" s="38"/>
      <c r="C443" s="39"/>
      <c r="D443" s="195" t="s">
        <v>245</v>
      </c>
      <c r="E443" s="39"/>
      <c r="F443" s="196" t="s">
        <v>365</v>
      </c>
      <c r="G443" s="39"/>
      <c r="H443" s="39"/>
      <c r="I443" s="197"/>
      <c r="J443" s="39"/>
      <c r="K443" s="39"/>
      <c r="L443" s="42"/>
      <c r="M443" s="198"/>
      <c r="N443" s="199"/>
      <c r="O443" s="67"/>
      <c r="P443" s="67"/>
      <c r="Q443" s="67"/>
      <c r="R443" s="67"/>
      <c r="S443" s="67"/>
      <c r="T443" s="68"/>
      <c r="U443" s="37"/>
      <c r="V443" s="37"/>
      <c r="W443" s="37"/>
      <c r="X443" s="37"/>
      <c r="Y443" s="37"/>
      <c r="Z443" s="37"/>
      <c r="AA443" s="37"/>
      <c r="AB443" s="37"/>
      <c r="AC443" s="37"/>
      <c r="AD443" s="37"/>
      <c r="AE443" s="37"/>
      <c r="AT443" s="20" t="s">
        <v>245</v>
      </c>
      <c r="AU443" s="20" t="s">
        <v>88</v>
      </c>
    </row>
    <row r="444" spans="1:65" s="14" customFormat="1" ht="10.199999999999999">
      <c r="B444" s="211"/>
      <c r="C444" s="212"/>
      <c r="D444" s="202" t="s">
        <v>247</v>
      </c>
      <c r="E444" s="213" t="s">
        <v>19</v>
      </c>
      <c r="F444" s="214" t="s">
        <v>5205</v>
      </c>
      <c r="G444" s="212"/>
      <c r="H444" s="215">
        <v>433.08</v>
      </c>
      <c r="I444" s="216"/>
      <c r="J444" s="212"/>
      <c r="K444" s="212"/>
      <c r="L444" s="217"/>
      <c r="M444" s="218"/>
      <c r="N444" s="219"/>
      <c r="O444" s="219"/>
      <c r="P444" s="219"/>
      <c r="Q444" s="219"/>
      <c r="R444" s="219"/>
      <c r="S444" s="219"/>
      <c r="T444" s="220"/>
      <c r="AT444" s="221" t="s">
        <v>247</v>
      </c>
      <c r="AU444" s="221" t="s">
        <v>88</v>
      </c>
      <c r="AV444" s="14" t="s">
        <v>88</v>
      </c>
      <c r="AW444" s="14" t="s">
        <v>37</v>
      </c>
      <c r="AX444" s="14" t="s">
        <v>83</v>
      </c>
      <c r="AY444" s="221" t="s">
        <v>237</v>
      </c>
    </row>
    <row r="445" spans="1:65" s="2" customFormat="1" ht="24.15" customHeight="1">
      <c r="A445" s="37"/>
      <c r="B445" s="38"/>
      <c r="C445" s="182" t="s">
        <v>713</v>
      </c>
      <c r="D445" s="182" t="s">
        <v>239</v>
      </c>
      <c r="E445" s="183" t="s">
        <v>372</v>
      </c>
      <c r="F445" s="184" t="s">
        <v>373</v>
      </c>
      <c r="G445" s="185" t="s">
        <v>141</v>
      </c>
      <c r="H445" s="186">
        <v>204.38399999999999</v>
      </c>
      <c r="I445" s="187"/>
      <c r="J445" s="188">
        <f>ROUND(I445*H445,2)</f>
        <v>0</v>
      </c>
      <c r="K445" s="184" t="s">
        <v>242</v>
      </c>
      <c r="L445" s="42"/>
      <c r="M445" s="189" t="s">
        <v>19</v>
      </c>
      <c r="N445" s="190" t="s">
        <v>48</v>
      </c>
      <c r="O445" s="67"/>
      <c r="P445" s="191">
        <f>O445*H445</f>
        <v>0</v>
      </c>
      <c r="Q445" s="191">
        <v>2.5999999999999998E-4</v>
      </c>
      <c r="R445" s="191">
        <f>Q445*H445</f>
        <v>5.3139839999999994E-2</v>
      </c>
      <c r="S445" s="191">
        <v>0</v>
      </c>
      <c r="T445" s="192">
        <f>S445*H445</f>
        <v>0</v>
      </c>
      <c r="U445" s="37"/>
      <c r="V445" s="37"/>
      <c r="W445" s="37"/>
      <c r="X445" s="37"/>
      <c r="Y445" s="37"/>
      <c r="Z445" s="37"/>
      <c r="AA445" s="37"/>
      <c r="AB445" s="37"/>
      <c r="AC445" s="37"/>
      <c r="AD445" s="37"/>
      <c r="AE445" s="37"/>
      <c r="AR445" s="193" t="s">
        <v>243</v>
      </c>
      <c r="AT445" s="193" t="s">
        <v>239</v>
      </c>
      <c r="AU445" s="193" t="s">
        <v>88</v>
      </c>
      <c r="AY445" s="20" t="s">
        <v>237</v>
      </c>
      <c r="BE445" s="194">
        <f>IF(N445="základní",J445,0)</f>
        <v>0</v>
      </c>
      <c r="BF445" s="194">
        <f>IF(N445="snížená",J445,0)</f>
        <v>0</v>
      </c>
      <c r="BG445" s="194">
        <f>IF(N445="zákl. přenesená",J445,0)</f>
        <v>0</v>
      </c>
      <c r="BH445" s="194">
        <f>IF(N445="sníž. přenesená",J445,0)</f>
        <v>0</v>
      </c>
      <c r="BI445" s="194">
        <f>IF(N445="nulová",J445,0)</f>
        <v>0</v>
      </c>
      <c r="BJ445" s="20" t="s">
        <v>88</v>
      </c>
      <c r="BK445" s="194">
        <f>ROUND(I445*H445,2)</f>
        <v>0</v>
      </c>
      <c r="BL445" s="20" t="s">
        <v>243</v>
      </c>
      <c r="BM445" s="193" t="s">
        <v>5206</v>
      </c>
    </row>
    <row r="446" spans="1:65" s="2" customFormat="1" ht="10.199999999999999">
      <c r="A446" s="37"/>
      <c r="B446" s="38"/>
      <c r="C446" s="39"/>
      <c r="D446" s="195" t="s">
        <v>245</v>
      </c>
      <c r="E446" s="39"/>
      <c r="F446" s="196" t="s">
        <v>375</v>
      </c>
      <c r="G446" s="39"/>
      <c r="H446" s="39"/>
      <c r="I446" s="197"/>
      <c r="J446" s="39"/>
      <c r="K446" s="39"/>
      <c r="L446" s="42"/>
      <c r="M446" s="198"/>
      <c r="N446" s="199"/>
      <c r="O446" s="67"/>
      <c r="P446" s="67"/>
      <c r="Q446" s="67"/>
      <c r="R446" s="67"/>
      <c r="S446" s="67"/>
      <c r="T446" s="68"/>
      <c r="U446" s="37"/>
      <c r="V446" s="37"/>
      <c r="W446" s="37"/>
      <c r="X446" s="37"/>
      <c r="Y446" s="37"/>
      <c r="Z446" s="37"/>
      <c r="AA446" s="37"/>
      <c r="AB446" s="37"/>
      <c r="AC446" s="37"/>
      <c r="AD446" s="37"/>
      <c r="AE446" s="37"/>
      <c r="AT446" s="20" t="s">
        <v>245</v>
      </c>
      <c r="AU446" s="20" t="s">
        <v>88</v>
      </c>
    </row>
    <row r="447" spans="1:65" s="13" customFormat="1" ht="10.199999999999999">
      <c r="B447" s="200"/>
      <c r="C447" s="201"/>
      <c r="D447" s="202" t="s">
        <v>247</v>
      </c>
      <c r="E447" s="203" t="s">
        <v>19</v>
      </c>
      <c r="F447" s="204" t="s">
        <v>3854</v>
      </c>
      <c r="G447" s="201"/>
      <c r="H447" s="203" t="s">
        <v>19</v>
      </c>
      <c r="I447" s="205"/>
      <c r="J447" s="201"/>
      <c r="K447" s="201"/>
      <c r="L447" s="206"/>
      <c r="M447" s="207"/>
      <c r="N447" s="208"/>
      <c r="O447" s="208"/>
      <c r="P447" s="208"/>
      <c r="Q447" s="208"/>
      <c r="R447" s="208"/>
      <c r="S447" s="208"/>
      <c r="T447" s="209"/>
      <c r="AT447" s="210" t="s">
        <v>247</v>
      </c>
      <c r="AU447" s="210" t="s">
        <v>88</v>
      </c>
      <c r="AV447" s="13" t="s">
        <v>83</v>
      </c>
      <c r="AW447" s="13" t="s">
        <v>37</v>
      </c>
      <c r="AX447" s="13" t="s">
        <v>76</v>
      </c>
      <c r="AY447" s="210" t="s">
        <v>237</v>
      </c>
    </row>
    <row r="448" spans="1:65" s="14" customFormat="1" ht="10.199999999999999">
      <c r="B448" s="211"/>
      <c r="C448" s="212"/>
      <c r="D448" s="202" t="s">
        <v>247</v>
      </c>
      <c r="E448" s="213" t="s">
        <v>19</v>
      </c>
      <c r="F448" s="214" t="s">
        <v>5207</v>
      </c>
      <c r="G448" s="212"/>
      <c r="H448" s="215">
        <v>5.0869999999999997</v>
      </c>
      <c r="I448" s="216"/>
      <c r="J448" s="212"/>
      <c r="K448" s="212"/>
      <c r="L448" s="217"/>
      <c r="M448" s="218"/>
      <c r="N448" s="219"/>
      <c r="O448" s="219"/>
      <c r="P448" s="219"/>
      <c r="Q448" s="219"/>
      <c r="R448" s="219"/>
      <c r="S448" s="219"/>
      <c r="T448" s="220"/>
      <c r="AT448" s="221" t="s">
        <v>247</v>
      </c>
      <c r="AU448" s="221" t="s">
        <v>88</v>
      </c>
      <c r="AV448" s="14" t="s">
        <v>88</v>
      </c>
      <c r="AW448" s="14" t="s">
        <v>37</v>
      </c>
      <c r="AX448" s="14" t="s">
        <v>76</v>
      </c>
      <c r="AY448" s="221" t="s">
        <v>237</v>
      </c>
    </row>
    <row r="449" spans="1:65" s="14" customFormat="1" ht="10.199999999999999">
      <c r="B449" s="211"/>
      <c r="C449" s="212"/>
      <c r="D449" s="202" t="s">
        <v>247</v>
      </c>
      <c r="E449" s="213" t="s">
        <v>19</v>
      </c>
      <c r="F449" s="214" t="s">
        <v>5208</v>
      </c>
      <c r="G449" s="212"/>
      <c r="H449" s="215">
        <v>19.239999999999998</v>
      </c>
      <c r="I449" s="216"/>
      <c r="J449" s="212"/>
      <c r="K449" s="212"/>
      <c r="L449" s="217"/>
      <c r="M449" s="218"/>
      <c r="N449" s="219"/>
      <c r="O449" s="219"/>
      <c r="P449" s="219"/>
      <c r="Q449" s="219"/>
      <c r="R449" s="219"/>
      <c r="S449" s="219"/>
      <c r="T449" s="220"/>
      <c r="AT449" s="221" t="s">
        <v>247</v>
      </c>
      <c r="AU449" s="221" t="s">
        <v>88</v>
      </c>
      <c r="AV449" s="14" t="s">
        <v>88</v>
      </c>
      <c r="AW449" s="14" t="s">
        <v>37</v>
      </c>
      <c r="AX449" s="14" t="s">
        <v>76</v>
      </c>
      <c r="AY449" s="221" t="s">
        <v>237</v>
      </c>
    </row>
    <row r="450" spans="1:65" s="14" customFormat="1" ht="10.199999999999999">
      <c r="B450" s="211"/>
      <c r="C450" s="212"/>
      <c r="D450" s="202" t="s">
        <v>247</v>
      </c>
      <c r="E450" s="213" t="s">
        <v>19</v>
      </c>
      <c r="F450" s="214" t="s">
        <v>5209</v>
      </c>
      <c r="G450" s="212"/>
      <c r="H450" s="215">
        <v>12.507</v>
      </c>
      <c r="I450" s="216"/>
      <c r="J450" s="212"/>
      <c r="K450" s="212"/>
      <c r="L450" s="217"/>
      <c r="M450" s="218"/>
      <c r="N450" s="219"/>
      <c r="O450" s="219"/>
      <c r="P450" s="219"/>
      <c r="Q450" s="219"/>
      <c r="R450" s="219"/>
      <c r="S450" s="219"/>
      <c r="T450" s="220"/>
      <c r="AT450" s="221" t="s">
        <v>247</v>
      </c>
      <c r="AU450" s="221" t="s">
        <v>88</v>
      </c>
      <c r="AV450" s="14" t="s">
        <v>88</v>
      </c>
      <c r="AW450" s="14" t="s">
        <v>37</v>
      </c>
      <c r="AX450" s="14" t="s">
        <v>76</v>
      </c>
      <c r="AY450" s="221" t="s">
        <v>237</v>
      </c>
    </row>
    <row r="451" spans="1:65" s="14" customFormat="1" ht="10.199999999999999">
      <c r="B451" s="211"/>
      <c r="C451" s="212"/>
      <c r="D451" s="202" t="s">
        <v>247</v>
      </c>
      <c r="E451" s="213" t="s">
        <v>19</v>
      </c>
      <c r="F451" s="214" t="s">
        <v>5210</v>
      </c>
      <c r="G451" s="212"/>
      <c r="H451" s="215">
        <v>4.9610000000000003</v>
      </c>
      <c r="I451" s="216"/>
      <c r="J451" s="212"/>
      <c r="K451" s="212"/>
      <c r="L451" s="217"/>
      <c r="M451" s="218"/>
      <c r="N451" s="219"/>
      <c r="O451" s="219"/>
      <c r="P451" s="219"/>
      <c r="Q451" s="219"/>
      <c r="R451" s="219"/>
      <c r="S451" s="219"/>
      <c r="T451" s="220"/>
      <c r="AT451" s="221" t="s">
        <v>247</v>
      </c>
      <c r="AU451" s="221" t="s">
        <v>88</v>
      </c>
      <c r="AV451" s="14" t="s">
        <v>88</v>
      </c>
      <c r="AW451" s="14" t="s">
        <v>37</v>
      </c>
      <c r="AX451" s="14" t="s">
        <v>76</v>
      </c>
      <c r="AY451" s="221" t="s">
        <v>237</v>
      </c>
    </row>
    <row r="452" spans="1:65" s="14" customFormat="1" ht="10.199999999999999">
      <c r="B452" s="211"/>
      <c r="C452" s="212"/>
      <c r="D452" s="202" t="s">
        <v>247</v>
      </c>
      <c r="E452" s="213" t="s">
        <v>19</v>
      </c>
      <c r="F452" s="214" t="s">
        <v>5211</v>
      </c>
      <c r="G452" s="212"/>
      <c r="H452" s="215">
        <v>8.8160000000000007</v>
      </c>
      <c r="I452" s="216"/>
      <c r="J452" s="212"/>
      <c r="K452" s="212"/>
      <c r="L452" s="217"/>
      <c r="M452" s="218"/>
      <c r="N452" s="219"/>
      <c r="O452" s="219"/>
      <c r="P452" s="219"/>
      <c r="Q452" s="219"/>
      <c r="R452" s="219"/>
      <c r="S452" s="219"/>
      <c r="T452" s="220"/>
      <c r="AT452" s="221" t="s">
        <v>247</v>
      </c>
      <c r="AU452" s="221" t="s">
        <v>88</v>
      </c>
      <c r="AV452" s="14" t="s">
        <v>88</v>
      </c>
      <c r="AW452" s="14" t="s">
        <v>37</v>
      </c>
      <c r="AX452" s="14" t="s">
        <v>76</v>
      </c>
      <c r="AY452" s="221" t="s">
        <v>237</v>
      </c>
    </row>
    <row r="453" spans="1:65" s="14" customFormat="1" ht="10.199999999999999">
      <c r="B453" s="211"/>
      <c r="C453" s="212"/>
      <c r="D453" s="202" t="s">
        <v>247</v>
      </c>
      <c r="E453" s="213" t="s">
        <v>19</v>
      </c>
      <c r="F453" s="214" t="s">
        <v>5212</v>
      </c>
      <c r="G453" s="212"/>
      <c r="H453" s="215">
        <v>2.2000000000000002</v>
      </c>
      <c r="I453" s="216"/>
      <c r="J453" s="212"/>
      <c r="K453" s="212"/>
      <c r="L453" s="217"/>
      <c r="M453" s="218"/>
      <c r="N453" s="219"/>
      <c r="O453" s="219"/>
      <c r="P453" s="219"/>
      <c r="Q453" s="219"/>
      <c r="R453" s="219"/>
      <c r="S453" s="219"/>
      <c r="T453" s="220"/>
      <c r="AT453" s="221" t="s">
        <v>247</v>
      </c>
      <c r="AU453" s="221" t="s">
        <v>88</v>
      </c>
      <c r="AV453" s="14" t="s">
        <v>88</v>
      </c>
      <c r="AW453" s="14" t="s">
        <v>37</v>
      </c>
      <c r="AX453" s="14" t="s">
        <v>76</v>
      </c>
      <c r="AY453" s="221" t="s">
        <v>237</v>
      </c>
    </row>
    <row r="454" spans="1:65" s="14" customFormat="1" ht="10.199999999999999">
      <c r="B454" s="211"/>
      <c r="C454" s="212"/>
      <c r="D454" s="202" t="s">
        <v>247</v>
      </c>
      <c r="E454" s="213" t="s">
        <v>19</v>
      </c>
      <c r="F454" s="214" t="s">
        <v>5213</v>
      </c>
      <c r="G454" s="212"/>
      <c r="H454" s="215">
        <v>34.159999999999997</v>
      </c>
      <c r="I454" s="216"/>
      <c r="J454" s="212"/>
      <c r="K454" s="212"/>
      <c r="L454" s="217"/>
      <c r="M454" s="218"/>
      <c r="N454" s="219"/>
      <c r="O454" s="219"/>
      <c r="P454" s="219"/>
      <c r="Q454" s="219"/>
      <c r="R454" s="219"/>
      <c r="S454" s="219"/>
      <c r="T454" s="220"/>
      <c r="AT454" s="221" t="s">
        <v>247</v>
      </c>
      <c r="AU454" s="221" t="s">
        <v>88</v>
      </c>
      <c r="AV454" s="14" t="s">
        <v>88</v>
      </c>
      <c r="AW454" s="14" t="s">
        <v>37</v>
      </c>
      <c r="AX454" s="14" t="s">
        <v>76</v>
      </c>
      <c r="AY454" s="221" t="s">
        <v>237</v>
      </c>
    </row>
    <row r="455" spans="1:65" s="14" customFormat="1" ht="10.199999999999999">
      <c r="B455" s="211"/>
      <c r="C455" s="212"/>
      <c r="D455" s="202" t="s">
        <v>247</v>
      </c>
      <c r="E455" s="213" t="s">
        <v>19</v>
      </c>
      <c r="F455" s="214" t="s">
        <v>5214</v>
      </c>
      <c r="G455" s="212"/>
      <c r="H455" s="215">
        <v>6.27</v>
      </c>
      <c r="I455" s="216"/>
      <c r="J455" s="212"/>
      <c r="K455" s="212"/>
      <c r="L455" s="217"/>
      <c r="M455" s="218"/>
      <c r="N455" s="219"/>
      <c r="O455" s="219"/>
      <c r="P455" s="219"/>
      <c r="Q455" s="219"/>
      <c r="R455" s="219"/>
      <c r="S455" s="219"/>
      <c r="T455" s="220"/>
      <c r="AT455" s="221" t="s">
        <v>247</v>
      </c>
      <c r="AU455" s="221" t="s">
        <v>88</v>
      </c>
      <c r="AV455" s="14" t="s">
        <v>88</v>
      </c>
      <c r="AW455" s="14" t="s">
        <v>37</v>
      </c>
      <c r="AX455" s="14" t="s">
        <v>76</v>
      </c>
      <c r="AY455" s="221" t="s">
        <v>237</v>
      </c>
    </row>
    <row r="456" spans="1:65" s="14" customFormat="1" ht="10.199999999999999">
      <c r="B456" s="211"/>
      <c r="C456" s="212"/>
      <c r="D456" s="202" t="s">
        <v>247</v>
      </c>
      <c r="E456" s="213" t="s">
        <v>19</v>
      </c>
      <c r="F456" s="214" t="s">
        <v>5215</v>
      </c>
      <c r="G456" s="212"/>
      <c r="H456" s="215">
        <v>8.6980000000000004</v>
      </c>
      <c r="I456" s="216"/>
      <c r="J456" s="212"/>
      <c r="K456" s="212"/>
      <c r="L456" s="217"/>
      <c r="M456" s="218"/>
      <c r="N456" s="219"/>
      <c r="O456" s="219"/>
      <c r="P456" s="219"/>
      <c r="Q456" s="219"/>
      <c r="R456" s="219"/>
      <c r="S456" s="219"/>
      <c r="T456" s="220"/>
      <c r="AT456" s="221" t="s">
        <v>247</v>
      </c>
      <c r="AU456" s="221" t="s">
        <v>88</v>
      </c>
      <c r="AV456" s="14" t="s">
        <v>88</v>
      </c>
      <c r="AW456" s="14" t="s">
        <v>37</v>
      </c>
      <c r="AX456" s="14" t="s">
        <v>76</v>
      </c>
      <c r="AY456" s="221" t="s">
        <v>237</v>
      </c>
    </row>
    <row r="457" spans="1:65" s="14" customFormat="1" ht="10.199999999999999">
      <c r="B457" s="211"/>
      <c r="C457" s="212"/>
      <c r="D457" s="202" t="s">
        <v>247</v>
      </c>
      <c r="E457" s="213" t="s">
        <v>19</v>
      </c>
      <c r="F457" s="214" t="s">
        <v>5216</v>
      </c>
      <c r="G457" s="212"/>
      <c r="H457" s="215">
        <v>7.6820000000000004</v>
      </c>
      <c r="I457" s="216"/>
      <c r="J457" s="212"/>
      <c r="K457" s="212"/>
      <c r="L457" s="217"/>
      <c r="M457" s="218"/>
      <c r="N457" s="219"/>
      <c r="O457" s="219"/>
      <c r="P457" s="219"/>
      <c r="Q457" s="219"/>
      <c r="R457" s="219"/>
      <c r="S457" s="219"/>
      <c r="T457" s="220"/>
      <c r="AT457" s="221" t="s">
        <v>247</v>
      </c>
      <c r="AU457" s="221" t="s">
        <v>88</v>
      </c>
      <c r="AV457" s="14" t="s">
        <v>88</v>
      </c>
      <c r="AW457" s="14" t="s">
        <v>37</v>
      </c>
      <c r="AX457" s="14" t="s">
        <v>76</v>
      </c>
      <c r="AY457" s="221" t="s">
        <v>237</v>
      </c>
    </row>
    <row r="458" spans="1:65" s="14" customFormat="1" ht="10.199999999999999">
      <c r="B458" s="211"/>
      <c r="C458" s="212"/>
      <c r="D458" s="202" t="s">
        <v>247</v>
      </c>
      <c r="E458" s="213" t="s">
        <v>19</v>
      </c>
      <c r="F458" s="214" t="s">
        <v>5217</v>
      </c>
      <c r="G458" s="212"/>
      <c r="H458" s="215">
        <v>9.1199999999999992</v>
      </c>
      <c r="I458" s="216"/>
      <c r="J458" s="212"/>
      <c r="K458" s="212"/>
      <c r="L458" s="217"/>
      <c r="M458" s="218"/>
      <c r="N458" s="219"/>
      <c r="O458" s="219"/>
      <c r="P458" s="219"/>
      <c r="Q458" s="219"/>
      <c r="R458" s="219"/>
      <c r="S458" s="219"/>
      <c r="T458" s="220"/>
      <c r="AT458" s="221" t="s">
        <v>247</v>
      </c>
      <c r="AU458" s="221" t="s">
        <v>88</v>
      </c>
      <c r="AV458" s="14" t="s">
        <v>88</v>
      </c>
      <c r="AW458" s="14" t="s">
        <v>37</v>
      </c>
      <c r="AX458" s="14" t="s">
        <v>76</v>
      </c>
      <c r="AY458" s="221" t="s">
        <v>237</v>
      </c>
    </row>
    <row r="459" spans="1:65" s="13" customFormat="1" ht="10.199999999999999">
      <c r="B459" s="200"/>
      <c r="C459" s="201"/>
      <c r="D459" s="202" t="s">
        <v>247</v>
      </c>
      <c r="E459" s="203" t="s">
        <v>19</v>
      </c>
      <c r="F459" s="204" t="s">
        <v>5218</v>
      </c>
      <c r="G459" s="201"/>
      <c r="H459" s="203" t="s">
        <v>19</v>
      </c>
      <c r="I459" s="205"/>
      <c r="J459" s="201"/>
      <c r="K459" s="201"/>
      <c r="L459" s="206"/>
      <c r="M459" s="207"/>
      <c r="N459" s="208"/>
      <c r="O459" s="208"/>
      <c r="P459" s="208"/>
      <c r="Q459" s="208"/>
      <c r="R459" s="208"/>
      <c r="S459" s="208"/>
      <c r="T459" s="209"/>
      <c r="AT459" s="210" t="s">
        <v>247</v>
      </c>
      <c r="AU459" s="210" t="s">
        <v>88</v>
      </c>
      <c r="AV459" s="13" t="s">
        <v>83</v>
      </c>
      <c r="AW459" s="13" t="s">
        <v>37</v>
      </c>
      <c r="AX459" s="13" t="s">
        <v>76</v>
      </c>
      <c r="AY459" s="210" t="s">
        <v>237</v>
      </c>
    </row>
    <row r="460" spans="1:65" s="14" customFormat="1" ht="10.199999999999999">
      <c r="B460" s="211"/>
      <c r="C460" s="212"/>
      <c r="D460" s="202" t="s">
        <v>247</v>
      </c>
      <c r="E460" s="213" t="s">
        <v>19</v>
      </c>
      <c r="F460" s="214" t="s">
        <v>4939</v>
      </c>
      <c r="G460" s="212"/>
      <c r="H460" s="215">
        <v>85.643000000000001</v>
      </c>
      <c r="I460" s="216"/>
      <c r="J460" s="212"/>
      <c r="K460" s="212"/>
      <c r="L460" s="217"/>
      <c r="M460" s="218"/>
      <c r="N460" s="219"/>
      <c r="O460" s="219"/>
      <c r="P460" s="219"/>
      <c r="Q460" s="219"/>
      <c r="R460" s="219"/>
      <c r="S460" s="219"/>
      <c r="T460" s="220"/>
      <c r="AT460" s="221" t="s">
        <v>247</v>
      </c>
      <c r="AU460" s="221" t="s">
        <v>88</v>
      </c>
      <c r="AV460" s="14" t="s">
        <v>88</v>
      </c>
      <c r="AW460" s="14" t="s">
        <v>37</v>
      </c>
      <c r="AX460" s="14" t="s">
        <v>76</v>
      </c>
      <c r="AY460" s="221" t="s">
        <v>237</v>
      </c>
    </row>
    <row r="461" spans="1:65" s="16" customFormat="1" ht="10.199999999999999">
      <c r="B461" s="233"/>
      <c r="C461" s="234"/>
      <c r="D461" s="202" t="s">
        <v>247</v>
      </c>
      <c r="E461" s="235" t="s">
        <v>19</v>
      </c>
      <c r="F461" s="236" t="s">
        <v>260</v>
      </c>
      <c r="G461" s="234"/>
      <c r="H461" s="237">
        <v>204.38399999999999</v>
      </c>
      <c r="I461" s="238"/>
      <c r="J461" s="234"/>
      <c r="K461" s="234"/>
      <c r="L461" s="239"/>
      <c r="M461" s="240"/>
      <c r="N461" s="241"/>
      <c r="O461" s="241"/>
      <c r="P461" s="241"/>
      <c r="Q461" s="241"/>
      <c r="R461" s="241"/>
      <c r="S461" s="241"/>
      <c r="T461" s="242"/>
      <c r="AT461" s="243" t="s">
        <v>247</v>
      </c>
      <c r="AU461" s="243" t="s">
        <v>88</v>
      </c>
      <c r="AV461" s="16" t="s">
        <v>243</v>
      </c>
      <c r="AW461" s="16" t="s">
        <v>37</v>
      </c>
      <c r="AX461" s="16" t="s">
        <v>83</v>
      </c>
      <c r="AY461" s="243" t="s">
        <v>237</v>
      </c>
    </row>
    <row r="462" spans="1:65" s="2" customFormat="1" ht="37.799999999999997" customHeight="1">
      <c r="A462" s="37"/>
      <c r="B462" s="38"/>
      <c r="C462" s="182" t="s">
        <v>717</v>
      </c>
      <c r="D462" s="182" t="s">
        <v>239</v>
      </c>
      <c r="E462" s="183" t="s">
        <v>390</v>
      </c>
      <c r="F462" s="184" t="s">
        <v>391</v>
      </c>
      <c r="G462" s="185" t="s">
        <v>141</v>
      </c>
      <c r="H462" s="186">
        <v>204.38399999999999</v>
      </c>
      <c r="I462" s="187"/>
      <c r="J462" s="188">
        <f>ROUND(I462*H462,2)</f>
        <v>0</v>
      </c>
      <c r="K462" s="184" t="s">
        <v>242</v>
      </c>
      <c r="L462" s="42"/>
      <c r="M462" s="189" t="s">
        <v>19</v>
      </c>
      <c r="N462" s="190" t="s">
        <v>48</v>
      </c>
      <c r="O462" s="67"/>
      <c r="P462" s="191">
        <f>O462*H462</f>
        <v>0</v>
      </c>
      <c r="Q462" s="191">
        <v>4.3800000000000002E-3</v>
      </c>
      <c r="R462" s="191">
        <f>Q462*H462</f>
        <v>0.89520191999999998</v>
      </c>
      <c r="S462" s="191">
        <v>0</v>
      </c>
      <c r="T462" s="192">
        <f>S462*H462</f>
        <v>0</v>
      </c>
      <c r="U462" s="37"/>
      <c r="V462" s="37"/>
      <c r="W462" s="37"/>
      <c r="X462" s="37"/>
      <c r="Y462" s="37"/>
      <c r="Z462" s="37"/>
      <c r="AA462" s="37"/>
      <c r="AB462" s="37"/>
      <c r="AC462" s="37"/>
      <c r="AD462" s="37"/>
      <c r="AE462" s="37"/>
      <c r="AR462" s="193" t="s">
        <v>243</v>
      </c>
      <c r="AT462" s="193" t="s">
        <v>239</v>
      </c>
      <c r="AU462" s="193" t="s">
        <v>88</v>
      </c>
      <c r="AY462" s="20" t="s">
        <v>237</v>
      </c>
      <c r="BE462" s="194">
        <f>IF(N462="základní",J462,0)</f>
        <v>0</v>
      </c>
      <c r="BF462" s="194">
        <f>IF(N462="snížená",J462,0)</f>
        <v>0</v>
      </c>
      <c r="BG462" s="194">
        <f>IF(N462="zákl. přenesená",J462,0)</f>
        <v>0</v>
      </c>
      <c r="BH462" s="194">
        <f>IF(N462="sníž. přenesená",J462,0)</f>
        <v>0</v>
      </c>
      <c r="BI462" s="194">
        <f>IF(N462="nulová",J462,0)</f>
        <v>0</v>
      </c>
      <c r="BJ462" s="20" t="s">
        <v>88</v>
      </c>
      <c r="BK462" s="194">
        <f>ROUND(I462*H462,2)</f>
        <v>0</v>
      </c>
      <c r="BL462" s="20" t="s">
        <v>243</v>
      </c>
      <c r="BM462" s="193" t="s">
        <v>5219</v>
      </c>
    </row>
    <row r="463" spans="1:65" s="2" customFormat="1" ht="10.199999999999999">
      <c r="A463" s="37"/>
      <c r="B463" s="38"/>
      <c r="C463" s="39"/>
      <c r="D463" s="195" t="s">
        <v>245</v>
      </c>
      <c r="E463" s="39"/>
      <c r="F463" s="196" t="s">
        <v>393</v>
      </c>
      <c r="G463" s="39"/>
      <c r="H463" s="39"/>
      <c r="I463" s="197"/>
      <c r="J463" s="39"/>
      <c r="K463" s="39"/>
      <c r="L463" s="42"/>
      <c r="M463" s="198"/>
      <c r="N463" s="199"/>
      <c r="O463" s="67"/>
      <c r="P463" s="67"/>
      <c r="Q463" s="67"/>
      <c r="R463" s="67"/>
      <c r="S463" s="67"/>
      <c r="T463" s="68"/>
      <c r="U463" s="37"/>
      <c r="V463" s="37"/>
      <c r="W463" s="37"/>
      <c r="X463" s="37"/>
      <c r="Y463" s="37"/>
      <c r="Z463" s="37"/>
      <c r="AA463" s="37"/>
      <c r="AB463" s="37"/>
      <c r="AC463" s="37"/>
      <c r="AD463" s="37"/>
      <c r="AE463" s="37"/>
      <c r="AT463" s="20" t="s">
        <v>245</v>
      </c>
      <c r="AU463" s="20" t="s">
        <v>88</v>
      </c>
    </row>
    <row r="464" spans="1:65" s="2" customFormat="1" ht="24.15" customHeight="1">
      <c r="A464" s="37"/>
      <c r="B464" s="38"/>
      <c r="C464" s="182" t="s">
        <v>425</v>
      </c>
      <c r="D464" s="182" t="s">
        <v>239</v>
      </c>
      <c r="E464" s="183" t="s">
        <v>395</v>
      </c>
      <c r="F464" s="184" t="s">
        <v>396</v>
      </c>
      <c r="G464" s="185" t="s">
        <v>141</v>
      </c>
      <c r="H464" s="186">
        <v>142.304</v>
      </c>
      <c r="I464" s="187"/>
      <c r="J464" s="188">
        <f>ROUND(I464*H464,2)</f>
        <v>0</v>
      </c>
      <c r="K464" s="184" t="s">
        <v>242</v>
      </c>
      <c r="L464" s="42"/>
      <c r="M464" s="189" t="s">
        <v>19</v>
      </c>
      <c r="N464" s="190" t="s">
        <v>48</v>
      </c>
      <c r="O464" s="67"/>
      <c r="P464" s="191">
        <f>O464*H464</f>
        <v>0</v>
      </c>
      <c r="Q464" s="191">
        <v>4.0000000000000001E-3</v>
      </c>
      <c r="R464" s="191">
        <f>Q464*H464</f>
        <v>0.56921600000000006</v>
      </c>
      <c r="S464" s="191">
        <v>0</v>
      </c>
      <c r="T464" s="192">
        <f>S464*H464</f>
        <v>0</v>
      </c>
      <c r="U464" s="37"/>
      <c r="V464" s="37"/>
      <c r="W464" s="37"/>
      <c r="X464" s="37"/>
      <c r="Y464" s="37"/>
      <c r="Z464" s="37"/>
      <c r="AA464" s="37"/>
      <c r="AB464" s="37"/>
      <c r="AC464" s="37"/>
      <c r="AD464" s="37"/>
      <c r="AE464" s="37"/>
      <c r="AR464" s="193" t="s">
        <v>243</v>
      </c>
      <c r="AT464" s="193" t="s">
        <v>239</v>
      </c>
      <c r="AU464" s="193" t="s">
        <v>88</v>
      </c>
      <c r="AY464" s="20" t="s">
        <v>237</v>
      </c>
      <c r="BE464" s="194">
        <f>IF(N464="základní",J464,0)</f>
        <v>0</v>
      </c>
      <c r="BF464" s="194">
        <f>IF(N464="snížená",J464,0)</f>
        <v>0</v>
      </c>
      <c r="BG464" s="194">
        <f>IF(N464="zákl. přenesená",J464,0)</f>
        <v>0</v>
      </c>
      <c r="BH464" s="194">
        <f>IF(N464="sníž. přenesená",J464,0)</f>
        <v>0</v>
      </c>
      <c r="BI464" s="194">
        <f>IF(N464="nulová",J464,0)</f>
        <v>0</v>
      </c>
      <c r="BJ464" s="20" t="s">
        <v>88</v>
      </c>
      <c r="BK464" s="194">
        <f>ROUND(I464*H464,2)</f>
        <v>0</v>
      </c>
      <c r="BL464" s="20" t="s">
        <v>243</v>
      </c>
      <c r="BM464" s="193" t="s">
        <v>5220</v>
      </c>
    </row>
    <row r="465" spans="1:51" s="2" customFormat="1" ht="10.199999999999999">
      <c r="A465" s="37"/>
      <c r="B465" s="38"/>
      <c r="C465" s="39"/>
      <c r="D465" s="195" t="s">
        <v>245</v>
      </c>
      <c r="E465" s="39"/>
      <c r="F465" s="196" t="s">
        <v>398</v>
      </c>
      <c r="G465" s="39"/>
      <c r="H465" s="39"/>
      <c r="I465" s="197"/>
      <c r="J465" s="39"/>
      <c r="K465" s="39"/>
      <c r="L465" s="42"/>
      <c r="M465" s="198"/>
      <c r="N465" s="199"/>
      <c r="O465" s="67"/>
      <c r="P465" s="67"/>
      <c r="Q465" s="67"/>
      <c r="R465" s="67"/>
      <c r="S465" s="67"/>
      <c r="T465" s="68"/>
      <c r="U465" s="37"/>
      <c r="V465" s="37"/>
      <c r="W465" s="37"/>
      <c r="X465" s="37"/>
      <c r="Y465" s="37"/>
      <c r="Z465" s="37"/>
      <c r="AA465" s="37"/>
      <c r="AB465" s="37"/>
      <c r="AC465" s="37"/>
      <c r="AD465" s="37"/>
      <c r="AE465" s="37"/>
      <c r="AT465" s="20" t="s">
        <v>245</v>
      </c>
      <c r="AU465" s="20" t="s">
        <v>88</v>
      </c>
    </row>
    <row r="466" spans="1:51" s="13" customFormat="1" ht="10.199999999999999">
      <c r="B466" s="200"/>
      <c r="C466" s="201"/>
      <c r="D466" s="202" t="s">
        <v>247</v>
      </c>
      <c r="E466" s="203" t="s">
        <v>19</v>
      </c>
      <c r="F466" s="204" t="s">
        <v>3854</v>
      </c>
      <c r="G466" s="201"/>
      <c r="H466" s="203" t="s">
        <v>19</v>
      </c>
      <c r="I466" s="205"/>
      <c r="J466" s="201"/>
      <c r="K466" s="201"/>
      <c r="L466" s="206"/>
      <c r="M466" s="207"/>
      <c r="N466" s="208"/>
      <c r="O466" s="208"/>
      <c r="P466" s="208"/>
      <c r="Q466" s="208"/>
      <c r="R466" s="208"/>
      <c r="S466" s="208"/>
      <c r="T466" s="209"/>
      <c r="AT466" s="210" t="s">
        <v>247</v>
      </c>
      <c r="AU466" s="210" t="s">
        <v>88</v>
      </c>
      <c r="AV466" s="13" t="s">
        <v>83</v>
      </c>
      <c r="AW466" s="13" t="s">
        <v>37</v>
      </c>
      <c r="AX466" s="13" t="s">
        <v>76</v>
      </c>
      <c r="AY466" s="210" t="s">
        <v>237</v>
      </c>
    </row>
    <row r="467" spans="1:51" s="14" customFormat="1" ht="10.199999999999999">
      <c r="B467" s="211"/>
      <c r="C467" s="212"/>
      <c r="D467" s="202" t="s">
        <v>247</v>
      </c>
      <c r="E467" s="213" t="s">
        <v>19</v>
      </c>
      <c r="F467" s="214" t="s">
        <v>5207</v>
      </c>
      <c r="G467" s="212"/>
      <c r="H467" s="215">
        <v>5.0869999999999997</v>
      </c>
      <c r="I467" s="216"/>
      <c r="J467" s="212"/>
      <c r="K467" s="212"/>
      <c r="L467" s="217"/>
      <c r="M467" s="218"/>
      <c r="N467" s="219"/>
      <c r="O467" s="219"/>
      <c r="P467" s="219"/>
      <c r="Q467" s="219"/>
      <c r="R467" s="219"/>
      <c r="S467" s="219"/>
      <c r="T467" s="220"/>
      <c r="AT467" s="221" t="s">
        <v>247</v>
      </c>
      <c r="AU467" s="221" t="s">
        <v>88</v>
      </c>
      <c r="AV467" s="14" t="s">
        <v>88</v>
      </c>
      <c r="AW467" s="14" t="s">
        <v>37</v>
      </c>
      <c r="AX467" s="14" t="s">
        <v>76</v>
      </c>
      <c r="AY467" s="221" t="s">
        <v>237</v>
      </c>
    </row>
    <row r="468" spans="1:51" s="14" customFormat="1" ht="10.199999999999999">
      <c r="B468" s="211"/>
      <c r="C468" s="212"/>
      <c r="D468" s="202" t="s">
        <v>247</v>
      </c>
      <c r="E468" s="213" t="s">
        <v>19</v>
      </c>
      <c r="F468" s="214" t="s">
        <v>5221</v>
      </c>
      <c r="G468" s="212"/>
      <c r="H468" s="215">
        <v>2.48</v>
      </c>
      <c r="I468" s="216"/>
      <c r="J468" s="212"/>
      <c r="K468" s="212"/>
      <c r="L468" s="217"/>
      <c r="M468" s="218"/>
      <c r="N468" s="219"/>
      <c r="O468" s="219"/>
      <c r="P468" s="219"/>
      <c r="Q468" s="219"/>
      <c r="R468" s="219"/>
      <c r="S468" s="219"/>
      <c r="T468" s="220"/>
      <c r="AT468" s="221" t="s">
        <v>247</v>
      </c>
      <c r="AU468" s="221" t="s">
        <v>88</v>
      </c>
      <c r="AV468" s="14" t="s">
        <v>88</v>
      </c>
      <c r="AW468" s="14" t="s">
        <v>37</v>
      </c>
      <c r="AX468" s="14" t="s">
        <v>76</v>
      </c>
      <c r="AY468" s="221" t="s">
        <v>237</v>
      </c>
    </row>
    <row r="469" spans="1:51" s="14" customFormat="1" ht="10.199999999999999">
      <c r="B469" s="211"/>
      <c r="C469" s="212"/>
      <c r="D469" s="202" t="s">
        <v>247</v>
      </c>
      <c r="E469" s="213" t="s">
        <v>19</v>
      </c>
      <c r="F469" s="214" t="s">
        <v>5222</v>
      </c>
      <c r="G469" s="212"/>
      <c r="H469" s="215">
        <v>1.1000000000000001</v>
      </c>
      <c r="I469" s="216"/>
      <c r="J469" s="212"/>
      <c r="K469" s="212"/>
      <c r="L469" s="217"/>
      <c r="M469" s="218"/>
      <c r="N469" s="219"/>
      <c r="O469" s="219"/>
      <c r="P469" s="219"/>
      <c r="Q469" s="219"/>
      <c r="R469" s="219"/>
      <c r="S469" s="219"/>
      <c r="T469" s="220"/>
      <c r="AT469" s="221" t="s">
        <v>247</v>
      </c>
      <c r="AU469" s="221" t="s">
        <v>88</v>
      </c>
      <c r="AV469" s="14" t="s">
        <v>88</v>
      </c>
      <c r="AW469" s="14" t="s">
        <v>37</v>
      </c>
      <c r="AX469" s="14" t="s">
        <v>76</v>
      </c>
      <c r="AY469" s="221" t="s">
        <v>237</v>
      </c>
    </row>
    <row r="470" spans="1:51" s="14" customFormat="1" ht="10.199999999999999">
      <c r="B470" s="211"/>
      <c r="C470" s="212"/>
      <c r="D470" s="202" t="s">
        <v>247</v>
      </c>
      <c r="E470" s="213" t="s">
        <v>19</v>
      </c>
      <c r="F470" s="214" t="s">
        <v>5223</v>
      </c>
      <c r="G470" s="212"/>
      <c r="H470" s="215">
        <v>3.8410000000000002</v>
      </c>
      <c r="I470" s="216"/>
      <c r="J470" s="212"/>
      <c r="K470" s="212"/>
      <c r="L470" s="217"/>
      <c r="M470" s="218"/>
      <c r="N470" s="219"/>
      <c r="O470" s="219"/>
      <c r="P470" s="219"/>
      <c r="Q470" s="219"/>
      <c r="R470" s="219"/>
      <c r="S470" s="219"/>
      <c r="T470" s="220"/>
      <c r="AT470" s="221" t="s">
        <v>247</v>
      </c>
      <c r="AU470" s="221" t="s">
        <v>88</v>
      </c>
      <c r="AV470" s="14" t="s">
        <v>88</v>
      </c>
      <c r="AW470" s="14" t="s">
        <v>37</v>
      </c>
      <c r="AX470" s="14" t="s">
        <v>76</v>
      </c>
      <c r="AY470" s="221" t="s">
        <v>237</v>
      </c>
    </row>
    <row r="471" spans="1:51" s="14" customFormat="1" ht="10.199999999999999">
      <c r="B471" s="211"/>
      <c r="C471" s="212"/>
      <c r="D471" s="202" t="s">
        <v>247</v>
      </c>
      <c r="E471" s="213" t="s">
        <v>19</v>
      </c>
      <c r="F471" s="214" t="s">
        <v>5224</v>
      </c>
      <c r="G471" s="212"/>
      <c r="H471" s="215">
        <v>4.42</v>
      </c>
      <c r="I471" s="216"/>
      <c r="J471" s="212"/>
      <c r="K471" s="212"/>
      <c r="L471" s="217"/>
      <c r="M471" s="218"/>
      <c r="N471" s="219"/>
      <c r="O471" s="219"/>
      <c r="P471" s="219"/>
      <c r="Q471" s="219"/>
      <c r="R471" s="219"/>
      <c r="S471" s="219"/>
      <c r="T471" s="220"/>
      <c r="AT471" s="221" t="s">
        <v>247</v>
      </c>
      <c r="AU471" s="221" t="s">
        <v>88</v>
      </c>
      <c r="AV471" s="14" t="s">
        <v>88</v>
      </c>
      <c r="AW471" s="14" t="s">
        <v>37</v>
      </c>
      <c r="AX471" s="14" t="s">
        <v>76</v>
      </c>
      <c r="AY471" s="221" t="s">
        <v>237</v>
      </c>
    </row>
    <row r="472" spans="1:51" s="14" customFormat="1" ht="10.199999999999999">
      <c r="B472" s="211"/>
      <c r="C472" s="212"/>
      <c r="D472" s="202" t="s">
        <v>247</v>
      </c>
      <c r="E472" s="213" t="s">
        <v>19</v>
      </c>
      <c r="F472" s="214" t="s">
        <v>5225</v>
      </c>
      <c r="G472" s="212"/>
      <c r="H472" s="215">
        <v>6.8840000000000003</v>
      </c>
      <c r="I472" s="216"/>
      <c r="J472" s="212"/>
      <c r="K472" s="212"/>
      <c r="L472" s="217"/>
      <c r="M472" s="218"/>
      <c r="N472" s="219"/>
      <c r="O472" s="219"/>
      <c r="P472" s="219"/>
      <c r="Q472" s="219"/>
      <c r="R472" s="219"/>
      <c r="S472" s="219"/>
      <c r="T472" s="220"/>
      <c r="AT472" s="221" t="s">
        <v>247</v>
      </c>
      <c r="AU472" s="221" t="s">
        <v>88</v>
      </c>
      <c r="AV472" s="14" t="s">
        <v>88</v>
      </c>
      <c r="AW472" s="14" t="s">
        <v>37</v>
      </c>
      <c r="AX472" s="14" t="s">
        <v>76</v>
      </c>
      <c r="AY472" s="221" t="s">
        <v>237</v>
      </c>
    </row>
    <row r="473" spans="1:51" s="14" customFormat="1" ht="10.199999999999999">
      <c r="B473" s="211"/>
      <c r="C473" s="212"/>
      <c r="D473" s="202" t="s">
        <v>247</v>
      </c>
      <c r="E473" s="213" t="s">
        <v>19</v>
      </c>
      <c r="F473" s="214" t="s">
        <v>5226</v>
      </c>
      <c r="G473" s="212"/>
      <c r="H473" s="215">
        <v>4.4080000000000004</v>
      </c>
      <c r="I473" s="216"/>
      <c r="J473" s="212"/>
      <c r="K473" s="212"/>
      <c r="L473" s="217"/>
      <c r="M473" s="218"/>
      <c r="N473" s="219"/>
      <c r="O473" s="219"/>
      <c r="P473" s="219"/>
      <c r="Q473" s="219"/>
      <c r="R473" s="219"/>
      <c r="S473" s="219"/>
      <c r="T473" s="220"/>
      <c r="AT473" s="221" t="s">
        <v>247</v>
      </c>
      <c r="AU473" s="221" t="s">
        <v>88</v>
      </c>
      <c r="AV473" s="14" t="s">
        <v>88</v>
      </c>
      <c r="AW473" s="14" t="s">
        <v>37</v>
      </c>
      <c r="AX473" s="14" t="s">
        <v>76</v>
      </c>
      <c r="AY473" s="221" t="s">
        <v>237</v>
      </c>
    </row>
    <row r="474" spans="1:51" s="14" customFormat="1" ht="10.199999999999999">
      <c r="B474" s="211"/>
      <c r="C474" s="212"/>
      <c r="D474" s="202" t="s">
        <v>247</v>
      </c>
      <c r="E474" s="213" t="s">
        <v>19</v>
      </c>
      <c r="F474" s="214" t="s">
        <v>5227</v>
      </c>
      <c r="G474" s="212"/>
      <c r="H474" s="215">
        <v>2.2879999999999998</v>
      </c>
      <c r="I474" s="216"/>
      <c r="J474" s="212"/>
      <c r="K474" s="212"/>
      <c r="L474" s="217"/>
      <c r="M474" s="218"/>
      <c r="N474" s="219"/>
      <c r="O474" s="219"/>
      <c r="P474" s="219"/>
      <c r="Q474" s="219"/>
      <c r="R474" s="219"/>
      <c r="S474" s="219"/>
      <c r="T474" s="220"/>
      <c r="AT474" s="221" t="s">
        <v>247</v>
      </c>
      <c r="AU474" s="221" t="s">
        <v>88</v>
      </c>
      <c r="AV474" s="14" t="s">
        <v>88</v>
      </c>
      <c r="AW474" s="14" t="s">
        <v>37</v>
      </c>
      <c r="AX474" s="14" t="s">
        <v>76</v>
      </c>
      <c r="AY474" s="221" t="s">
        <v>237</v>
      </c>
    </row>
    <row r="475" spans="1:51" s="14" customFormat="1" ht="10.199999999999999">
      <c r="B475" s="211"/>
      <c r="C475" s="212"/>
      <c r="D475" s="202" t="s">
        <v>247</v>
      </c>
      <c r="E475" s="213" t="s">
        <v>19</v>
      </c>
      <c r="F475" s="214" t="s">
        <v>5228</v>
      </c>
      <c r="G475" s="212"/>
      <c r="H475" s="215">
        <v>-2.52</v>
      </c>
      <c r="I475" s="216"/>
      <c r="J475" s="212"/>
      <c r="K475" s="212"/>
      <c r="L475" s="217"/>
      <c r="M475" s="218"/>
      <c r="N475" s="219"/>
      <c r="O475" s="219"/>
      <c r="P475" s="219"/>
      <c r="Q475" s="219"/>
      <c r="R475" s="219"/>
      <c r="S475" s="219"/>
      <c r="T475" s="220"/>
      <c r="AT475" s="221" t="s">
        <v>247</v>
      </c>
      <c r="AU475" s="221" t="s">
        <v>88</v>
      </c>
      <c r="AV475" s="14" t="s">
        <v>88</v>
      </c>
      <c r="AW475" s="14" t="s">
        <v>37</v>
      </c>
      <c r="AX475" s="14" t="s">
        <v>76</v>
      </c>
      <c r="AY475" s="221" t="s">
        <v>237</v>
      </c>
    </row>
    <row r="476" spans="1:51" s="14" customFormat="1" ht="10.199999999999999">
      <c r="B476" s="211"/>
      <c r="C476" s="212"/>
      <c r="D476" s="202" t="s">
        <v>247</v>
      </c>
      <c r="E476" s="213" t="s">
        <v>19</v>
      </c>
      <c r="F476" s="214" t="s">
        <v>5229</v>
      </c>
      <c r="G476" s="212"/>
      <c r="H476" s="215">
        <v>0.76</v>
      </c>
      <c r="I476" s="216"/>
      <c r="J476" s="212"/>
      <c r="K476" s="212"/>
      <c r="L476" s="217"/>
      <c r="M476" s="218"/>
      <c r="N476" s="219"/>
      <c r="O476" s="219"/>
      <c r="P476" s="219"/>
      <c r="Q476" s="219"/>
      <c r="R476" s="219"/>
      <c r="S476" s="219"/>
      <c r="T476" s="220"/>
      <c r="AT476" s="221" t="s">
        <v>247</v>
      </c>
      <c r="AU476" s="221" t="s">
        <v>88</v>
      </c>
      <c r="AV476" s="14" t="s">
        <v>88</v>
      </c>
      <c r="AW476" s="14" t="s">
        <v>37</v>
      </c>
      <c r="AX476" s="14" t="s">
        <v>76</v>
      </c>
      <c r="AY476" s="221" t="s">
        <v>237</v>
      </c>
    </row>
    <row r="477" spans="1:51" s="14" customFormat="1" ht="10.199999999999999">
      <c r="B477" s="211"/>
      <c r="C477" s="212"/>
      <c r="D477" s="202" t="s">
        <v>247</v>
      </c>
      <c r="E477" s="213" t="s">
        <v>19</v>
      </c>
      <c r="F477" s="214" t="s">
        <v>5215</v>
      </c>
      <c r="G477" s="212"/>
      <c r="H477" s="215">
        <v>8.6980000000000004</v>
      </c>
      <c r="I477" s="216"/>
      <c r="J477" s="212"/>
      <c r="K477" s="212"/>
      <c r="L477" s="217"/>
      <c r="M477" s="218"/>
      <c r="N477" s="219"/>
      <c r="O477" s="219"/>
      <c r="P477" s="219"/>
      <c r="Q477" s="219"/>
      <c r="R477" s="219"/>
      <c r="S477" s="219"/>
      <c r="T477" s="220"/>
      <c r="AT477" s="221" t="s">
        <v>247</v>
      </c>
      <c r="AU477" s="221" t="s">
        <v>88</v>
      </c>
      <c r="AV477" s="14" t="s">
        <v>88</v>
      </c>
      <c r="AW477" s="14" t="s">
        <v>37</v>
      </c>
      <c r="AX477" s="14" t="s">
        <v>76</v>
      </c>
      <c r="AY477" s="221" t="s">
        <v>237</v>
      </c>
    </row>
    <row r="478" spans="1:51" s="14" customFormat="1" ht="10.199999999999999">
      <c r="B478" s="211"/>
      <c r="C478" s="212"/>
      <c r="D478" s="202" t="s">
        <v>247</v>
      </c>
      <c r="E478" s="213" t="s">
        <v>19</v>
      </c>
      <c r="F478" s="214" t="s">
        <v>5223</v>
      </c>
      <c r="G478" s="212"/>
      <c r="H478" s="215">
        <v>3.8410000000000002</v>
      </c>
      <c r="I478" s="216"/>
      <c r="J478" s="212"/>
      <c r="K478" s="212"/>
      <c r="L478" s="217"/>
      <c r="M478" s="218"/>
      <c r="N478" s="219"/>
      <c r="O478" s="219"/>
      <c r="P478" s="219"/>
      <c r="Q478" s="219"/>
      <c r="R478" s="219"/>
      <c r="S478" s="219"/>
      <c r="T478" s="220"/>
      <c r="AT478" s="221" t="s">
        <v>247</v>
      </c>
      <c r="AU478" s="221" t="s">
        <v>88</v>
      </c>
      <c r="AV478" s="14" t="s">
        <v>88</v>
      </c>
      <c r="AW478" s="14" t="s">
        <v>37</v>
      </c>
      <c r="AX478" s="14" t="s">
        <v>76</v>
      </c>
      <c r="AY478" s="221" t="s">
        <v>237</v>
      </c>
    </row>
    <row r="479" spans="1:51" s="14" customFormat="1" ht="10.199999999999999">
      <c r="B479" s="211"/>
      <c r="C479" s="212"/>
      <c r="D479" s="202" t="s">
        <v>247</v>
      </c>
      <c r="E479" s="213" t="s">
        <v>19</v>
      </c>
      <c r="F479" s="214" t="s">
        <v>5230</v>
      </c>
      <c r="G479" s="212"/>
      <c r="H479" s="215">
        <v>6.2539999999999996</v>
      </c>
      <c r="I479" s="216"/>
      <c r="J479" s="212"/>
      <c r="K479" s="212"/>
      <c r="L479" s="217"/>
      <c r="M479" s="218"/>
      <c r="N479" s="219"/>
      <c r="O479" s="219"/>
      <c r="P479" s="219"/>
      <c r="Q479" s="219"/>
      <c r="R479" s="219"/>
      <c r="S479" s="219"/>
      <c r="T479" s="220"/>
      <c r="AT479" s="221" t="s">
        <v>247</v>
      </c>
      <c r="AU479" s="221" t="s">
        <v>88</v>
      </c>
      <c r="AV479" s="14" t="s">
        <v>88</v>
      </c>
      <c r="AW479" s="14" t="s">
        <v>37</v>
      </c>
      <c r="AX479" s="14" t="s">
        <v>76</v>
      </c>
      <c r="AY479" s="221" t="s">
        <v>237</v>
      </c>
    </row>
    <row r="480" spans="1:51" s="14" customFormat="1" ht="10.199999999999999">
      <c r="B480" s="211"/>
      <c r="C480" s="212"/>
      <c r="D480" s="202" t="s">
        <v>247</v>
      </c>
      <c r="E480" s="213" t="s">
        <v>19</v>
      </c>
      <c r="F480" s="214" t="s">
        <v>5217</v>
      </c>
      <c r="G480" s="212"/>
      <c r="H480" s="215">
        <v>9.1199999999999992</v>
      </c>
      <c r="I480" s="216"/>
      <c r="J480" s="212"/>
      <c r="K480" s="212"/>
      <c r="L480" s="217"/>
      <c r="M480" s="218"/>
      <c r="N480" s="219"/>
      <c r="O480" s="219"/>
      <c r="P480" s="219"/>
      <c r="Q480" s="219"/>
      <c r="R480" s="219"/>
      <c r="S480" s="219"/>
      <c r="T480" s="220"/>
      <c r="AT480" s="221" t="s">
        <v>247</v>
      </c>
      <c r="AU480" s="221" t="s">
        <v>88</v>
      </c>
      <c r="AV480" s="14" t="s">
        <v>88</v>
      </c>
      <c r="AW480" s="14" t="s">
        <v>37</v>
      </c>
      <c r="AX480" s="14" t="s">
        <v>76</v>
      </c>
      <c r="AY480" s="221" t="s">
        <v>237</v>
      </c>
    </row>
    <row r="481" spans="1:65" s="15" customFormat="1" ht="10.199999999999999">
      <c r="B481" s="222"/>
      <c r="C481" s="223"/>
      <c r="D481" s="202" t="s">
        <v>247</v>
      </c>
      <c r="E481" s="224" t="s">
        <v>19</v>
      </c>
      <c r="F481" s="225" t="s">
        <v>251</v>
      </c>
      <c r="G481" s="223"/>
      <c r="H481" s="226">
        <v>56.661000000000001</v>
      </c>
      <c r="I481" s="227"/>
      <c r="J481" s="223"/>
      <c r="K481" s="223"/>
      <c r="L481" s="228"/>
      <c r="M481" s="229"/>
      <c r="N481" s="230"/>
      <c r="O481" s="230"/>
      <c r="P481" s="230"/>
      <c r="Q481" s="230"/>
      <c r="R481" s="230"/>
      <c r="S481" s="230"/>
      <c r="T481" s="231"/>
      <c r="AT481" s="232" t="s">
        <v>247</v>
      </c>
      <c r="AU481" s="232" t="s">
        <v>88</v>
      </c>
      <c r="AV481" s="15" t="s">
        <v>92</v>
      </c>
      <c r="AW481" s="15" t="s">
        <v>37</v>
      </c>
      <c r="AX481" s="15" t="s">
        <v>76</v>
      </c>
      <c r="AY481" s="232" t="s">
        <v>237</v>
      </c>
    </row>
    <row r="482" spans="1:65" s="13" customFormat="1" ht="10.199999999999999">
      <c r="B482" s="200"/>
      <c r="C482" s="201"/>
      <c r="D482" s="202" t="s">
        <v>247</v>
      </c>
      <c r="E482" s="203" t="s">
        <v>19</v>
      </c>
      <c r="F482" s="204" t="s">
        <v>5218</v>
      </c>
      <c r="G482" s="201"/>
      <c r="H482" s="203" t="s">
        <v>19</v>
      </c>
      <c r="I482" s="205"/>
      <c r="J482" s="201"/>
      <c r="K482" s="201"/>
      <c r="L482" s="206"/>
      <c r="M482" s="207"/>
      <c r="N482" s="208"/>
      <c r="O482" s="208"/>
      <c r="P482" s="208"/>
      <c r="Q482" s="208"/>
      <c r="R482" s="208"/>
      <c r="S482" s="208"/>
      <c r="T482" s="209"/>
      <c r="AT482" s="210" t="s">
        <v>247</v>
      </c>
      <c r="AU482" s="210" t="s">
        <v>88</v>
      </c>
      <c r="AV482" s="13" t="s">
        <v>83</v>
      </c>
      <c r="AW482" s="13" t="s">
        <v>37</v>
      </c>
      <c r="AX482" s="13" t="s">
        <v>76</v>
      </c>
      <c r="AY482" s="210" t="s">
        <v>237</v>
      </c>
    </row>
    <row r="483" spans="1:65" s="14" customFormat="1" ht="10.199999999999999">
      <c r="B483" s="211"/>
      <c r="C483" s="212"/>
      <c r="D483" s="202" t="s">
        <v>247</v>
      </c>
      <c r="E483" s="213" t="s">
        <v>19</v>
      </c>
      <c r="F483" s="214" t="s">
        <v>4939</v>
      </c>
      <c r="G483" s="212"/>
      <c r="H483" s="215">
        <v>85.643000000000001</v>
      </c>
      <c r="I483" s="216"/>
      <c r="J483" s="212"/>
      <c r="K483" s="212"/>
      <c r="L483" s="217"/>
      <c r="M483" s="218"/>
      <c r="N483" s="219"/>
      <c r="O483" s="219"/>
      <c r="P483" s="219"/>
      <c r="Q483" s="219"/>
      <c r="R483" s="219"/>
      <c r="S483" s="219"/>
      <c r="T483" s="220"/>
      <c r="AT483" s="221" t="s">
        <v>247</v>
      </c>
      <c r="AU483" s="221" t="s">
        <v>88</v>
      </c>
      <c r="AV483" s="14" t="s">
        <v>88</v>
      </c>
      <c r="AW483" s="14" t="s">
        <v>37</v>
      </c>
      <c r="AX483" s="14" t="s">
        <v>76</v>
      </c>
      <c r="AY483" s="221" t="s">
        <v>237</v>
      </c>
    </row>
    <row r="484" spans="1:65" s="16" customFormat="1" ht="10.199999999999999">
      <c r="B484" s="233"/>
      <c r="C484" s="234"/>
      <c r="D484" s="202" t="s">
        <v>247</v>
      </c>
      <c r="E484" s="235" t="s">
        <v>19</v>
      </c>
      <c r="F484" s="236" t="s">
        <v>260</v>
      </c>
      <c r="G484" s="234"/>
      <c r="H484" s="237">
        <v>142.304</v>
      </c>
      <c r="I484" s="238"/>
      <c r="J484" s="234"/>
      <c r="K484" s="234"/>
      <c r="L484" s="239"/>
      <c r="M484" s="240"/>
      <c r="N484" s="241"/>
      <c r="O484" s="241"/>
      <c r="P484" s="241"/>
      <c r="Q484" s="241"/>
      <c r="R484" s="241"/>
      <c r="S484" s="241"/>
      <c r="T484" s="242"/>
      <c r="AT484" s="243" t="s">
        <v>247</v>
      </c>
      <c r="AU484" s="243" t="s">
        <v>88</v>
      </c>
      <c r="AV484" s="16" t="s">
        <v>243</v>
      </c>
      <c r="AW484" s="16" t="s">
        <v>37</v>
      </c>
      <c r="AX484" s="16" t="s">
        <v>83</v>
      </c>
      <c r="AY484" s="243" t="s">
        <v>237</v>
      </c>
    </row>
    <row r="485" spans="1:65" s="2" customFormat="1" ht="37.799999999999997" customHeight="1">
      <c r="A485" s="37"/>
      <c r="B485" s="38"/>
      <c r="C485" s="182" t="s">
        <v>726</v>
      </c>
      <c r="D485" s="182" t="s">
        <v>239</v>
      </c>
      <c r="E485" s="183" t="s">
        <v>401</v>
      </c>
      <c r="F485" s="184" t="s">
        <v>402</v>
      </c>
      <c r="G485" s="185" t="s">
        <v>290</v>
      </c>
      <c r="H485" s="186">
        <v>6</v>
      </c>
      <c r="I485" s="187"/>
      <c r="J485" s="188">
        <f>ROUND(I485*H485,2)</f>
        <v>0</v>
      </c>
      <c r="K485" s="184" t="s">
        <v>242</v>
      </c>
      <c r="L485" s="42"/>
      <c r="M485" s="189" t="s">
        <v>19</v>
      </c>
      <c r="N485" s="190" t="s">
        <v>48</v>
      </c>
      <c r="O485" s="67"/>
      <c r="P485" s="191">
        <f>O485*H485</f>
        <v>0</v>
      </c>
      <c r="Q485" s="191">
        <v>4.0599999999999997E-2</v>
      </c>
      <c r="R485" s="191">
        <f>Q485*H485</f>
        <v>0.24359999999999998</v>
      </c>
      <c r="S485" s="191">
        <v>0</v>
      </c>
      <c r="T485" s="192">
        <f>S485*H485</f>
        <v>0</v>
      </c>
      <c r="U485" s="37"/>
      <c r="V485" s="37"/>
      <c r="W485" s="37"/>
      <c r="X485" s="37"/>
      <c r="Y485" s="37"/>
      <c r="Z485" s="37"/>
      <c r="AA485" s="37"/>
      <c r="AB485" s="37"/>
      <c r="AC485" s="37"/>
      <c r="AD485" s="37"/>
      <c r="AE485" s="37"/>
      <c r="AR485" s="193" t="s">
        <v>243</v>
      </c>
      <c r="AT485" s="193" t="s">
        <v>239</v>
      </c>
      <c r="AU485" s="193" t="s">
        <v>88</v>
      </c>
      <c r="AY485" s="20" t="s">
        <v>237</v>
      </c>
      <c r="BE485" s="194">
        <f>IF(N485="základní",J485,0)</f>
        <v>0</v>
      </c>
      <c r="BF485" s="194">
        <f>IF(N485="snížená",J485,0)</f>
        <v>0</v>
      </c>
      <c r="BG485" s="194">
        <f>IF(N485="zákl. přenesená",J485,0)</f>
        <v>0</v>
      </c>
      <c r="BH485" s="194">
        <f>IF(N485="sníž. přenesená",J485,0)</f>
        <v>0</v>
      </c>
      <c r="BI485" s="194">
        <f>IF(N485="nulová",J485,0)</f>
        <v>0</v>
      </c>
      <c r="BJ485" s="20" t="s">
        <v>88</v>
      </c>
      <c r="BK485" s="194">
        <f>ROUND(I485*H485,2)</f>
        <v>0</v>
      </c>
      <c r="BL485" s="20" t="s">
        <v>243</v>
      </c>
      <c r="BM485" s="193" t="s">
        <v>5231</v>
      </c>
    </row>
    <row r="486" spans="1:65" s="2" customFormat="1" ht="10.199999999999999">
      <c r="A486" s="37"/>
      <c r="B486" s="38"/>
      <c r="C486" s="39"/>
      <c r="D486" s="195" t="s">
        <v>245</v>
      </c>
      <c r="E486" s="39"/>
      <c r="F486" s="196" t="s">
        <v>404</v>
      </c>
      <c r="G486" s="39"/>
      <c r="H486" s="39"/>
      <c r="I486" s="197"/>
      <c r="J486" s="39"/>
      <c r="K486" s="39"/>
      <c r="L486" s="42"/>
      <c r="M486" s="198"/>
      <c r="N486" s="199"/>
      <c r="O486" s="67"/>
      <c r="P486" s="67"/>
      <c r="Q486" s="67"/>
      <c r="R486" s="67"/>
      <c r="S486" s="67"/>
      <c r="T486" s="68"/>
      <c r="U486" s="37"/>
      <c r="V486" s="37"/>
      <c r="W486" s="37"/>
      <c r="X486" s="37"/>
      <c r="Y486" s="37"/>
      <c r="Z486" s="37"/>
      <c r="AA486" s="37"/>
      <c r="AB486" s="37"/>
      <c r="AC486" s="37"/>
      <c r="AD486" s="37"/>
      <c r="AE486" s="37"/>
      <c r="AT486" s="20" t="s">
        <v>245</v>
      </c>
      <c r="AU486" s="20" t="s">
        <v>88</v>
      </c>
    </row>
    <row r="487" spans="1:65" s="13" customFormat="1" ht="10.199999999999999">
      <c r="B487" s="200"/>
      <c r="C487" s="201"/>
      <c r="D487" s="202" t="s">
        <v>247</v>
      </c>
      <c r="E487" s="203" t="s">
        <v>19</v>
      </c>
      <c r="F487" s="204" t="s">
        <v>5232</v>
      </c>
      <c r="G487" s="201"/>
      <c r="H487" s="203" t="s">
        <v>19</v>
      </c>
      <c r="I487" s="205"/>
      <c r="J487" s="201"/>
      <c r="K487" s="201"/>
      <c r="L487" s="206"/>
      <c r="M487" s="207"/>
      <c r="N487" s="208"/>
      <c r="O487" s="208"/>
      <c r="P487" s="208"/>
      <c r="Q487" s="208"/>
      <c r="R487" s="208"/>
      <c r="S487" s="208"/>
      <c r="T487" s="209"/>
      <c r="AT487" s="210" t="s">
        <v>247</v>
      </c>
      <c r="AU487" s="210" t="s">
        <v>88</v>
      </c>
      <c r="AV487" s="13" t="s">
        <v>83</v>
      </c>
      <c r="AW487" s="13" t="s">
        <v>37</v>
      </c>
      <c r="AX487" s="13" t="s">
        <v>76</v>
      </c>
      <c r="AY487" s="210" t="s">
        <v>237</v>
      </c>
    </row>
    <row r="488" spans="1:65" s="14" customFormat="1" ht="10.199999999999999">
      <c r="B488" s="211"/>
      <c r="C488" s="212"/>
      <c r="D488" s="202" t="s">
        <v>247</v>
      </c>
      <c r="E488" s="213" t="s">
        <v>19</v>
      </c>
      <c r="F488" s="214" t="s">
        <v>5233</v>
      </c>
      <c r="G488" s="212"/>
      <c r="H488" s="215">
        <v>2</v>
      </c>
      <c r="I488" s="216"/>
      <c r="J488" s="212"/>
      <c r="K488" s="212"/>
      <c r="L488" s="217"/>
      <c r="M488" s="218"/>
      <c r="N488" s="219"/>
      <c r="O488" s="219"/>
      <c r="P488" s="219"/>
      <c r="Q488" s="219"/>
      <c r="R488" s="219"/>
      <c r="S488" s="219"/>
      <c r="T488" s="220"/>
      <c r="AT488" s="221" t="s">
        <v>247</v>
      </c>
      <c r="AU488" s="221" t="s">
        <v>88</v>
      </c>
      <c r="AV488" s="14" t="s">
        <v>88</v>
      </c>
      <c r="AW488" s="14" t="s">
        <v>37</v>
      </c>
      <c r="AX488" s="14" t="s">
        <v>76</v>
      </c>
      <c r="AY488" s="221" t="s">
        <v>237</v>
      </c>
    </row>
    <row r="489" spans="1:65" s="14" customFormat="1" ht="10.199999999999999">
      <c r="B489" s="211"/>
      <c r="C489" s="212"/>
      <c r="D489" s="202" t="s">
        <v>247</v>
      </c>
      <c r="E489" s="213" t="s">
        <v>19</v>
      </c>
      <c r="F489" s="214" t="s">
        <v>5234</v>
      </c>
      <c r="G489" s="212"/>
      <c r="H489" s="215">
        <v>2</v>
      </c>
      <c r="I489" s="216"/>
      <c r="J489" s="212"/>
      <c r="K489" s="212"/>
      <c r="L489" s="217"/>
      <c r="M489" s="218"/>
      <c r="N489" s="219"/>
      <c r="O489" s="219"/>
      <c r="P489" s="219"/>
      <c r="Q489" s="219"/>
      <c r="R489" s="219"/>
      <c r="S489" s="219"/>
      <c r="T489" s="220"/>
      <c r="AT489" s="221" t="s">
        <v>247</v>
      </c>
      <c r="AU489" s="221" t="s">
        <v>88</v>
      </c>
      <c r="AV489" s="14" t="s">
        <v>88</v>
      </c>
      <c r="AW489" s="14" t="s">
        <v>37</v>
      </c>
      <c r="AX489" s="14" t="s">
        <v>76</v>
      </c>
      <c r="AY489" s="221" t="s">
        <v>237</v>
      </c>
    </row>
    <row r="490" spans="1:65" s="14" customFormat="1" ht="10.199999999999999">
      <c r="B490" s="211"/>
      <c r="C490" s="212"/>
      <c r="D490" s="202" t="s">
        <v>247</v>
      </c>
      <c r="E490" s="213" t="s">
        <v>19</v>
      </c>
      <c r="F490" s="214" t="s">
        <v>5234</v>
      </c>
      <c r="G490" s="212"/>
      <c r="H490" s="215">
        <v>2</v>
      </c>
      <c r="I490" s="216"/>
      <c r="J490" s="212"/>
      <c r="K490" s="212"/>
      <c r="L490" s="217"/>
      <c r="M490" s="218"/>
      <c r="N490" s="219"/>
      <c r="O490" s="219"/>
      <c r="P490" s="219"/>
      <c r="Q490" s="219"/>
      <c r="R490" s="219"/>
      <c r="S490" s="219"/>
      <c r="T490" s="220"/>
      <c r="AT490" s="221" t="s">
        <v>247</v>
      </c>
      <c r="AU490" s="221" t="s">
        <v>88</v>
      </c>
      <c r="AV490" s="14" t="s">
        <v>88</v>
      </c>
      <c r="AW490" s="14" t="s">
        <v>37</v>
      </c>
      <c r="AX490" s="14" t="s">
        <v>76</v>
      </c>
      <c r="AY490" s="221" t="s">
        <v>237</v>
      </c>
    </row>
    <row r="491" spans="1:65" s="16" customFormat="1" ht="10.199999999999999">
      <c r="B491" s="233"/>
      <c r="C491" s="234"/>
      <c r="D491" s="202" t="s">
        <v>247</v>
      </c>
      <c r="E491" s="235" t="s">
        <v>19</v>
      </c>
      <c r="F491" s="236" t="s">
        <v>260</v>
      </c>
      <c r="G491" s="234"/>
      <c r="H491" s="237">
        <v>6</v>
      </c>
      <c r="I491" s="238"/>
      <c r="J491" s="234"/>
      <c r="K491" s="234"/>
      <c r="L491" s="239"/>
      <c r="M491" s="240"/>
      <c r="N491" s="241"/>
      <c r="O491" s="241"/>
      <c r="P491" s="241"/>
      <c r="Q491" s="241"/>
      <c r="R491" s="241"/>
      <c r="S491" s="241"/>
      <c r="T491" s="242"/>
      <c r="AT491" s="243" t="s">
        <v>247</v>
      </c>
      <c r="AU491" s="243" t="s">
        <v>88</v>
      </c>
      <c r="AV491" s="16" t="s">
        <v>243</v>
      </c>
      <c r="AW491" s="16" t="s">
        <v>37</v>
      </c>
      <c r="AX491" s="16" t="s">
        <v>83</v>
      </c>
      <c r="AY491" s="243" t="s">
        <v>237</v>
      </c>
    </row>
    <row r="492" spans="1:65" s="2" customFormat="1" ht="37.799999999999997" customHeight="1">
      <c r="A492" s="37"/>
      <c r="B492" s="38"/>
      <c r="C492" s="182" t="s">
        <v>733</v>
      </c>
      <c r="D492" s="182" t="s">
        <v>239</v>
      </c>
      <c r="E492" s="183" t="s">
        <v>5235</v>
      </c>
      <c r="F492" s="184" t="s">
        <v>5236</v>
      </c>
      <c r="G492" s="185" t="s">
        <v>290</v>
      </c>
      <c r="H492" s="186">
        <v>6</v>
      </c>
      <c r="I492" s="187"/>
      <c r="J492" s="188">
        <f>ROUND(I492*H492,2)</f>
        <v>0</v>
      </c>
      <c r="K492" s="184" t="s">
        <v>242</v>
      </c>
      <c r="L492" s="42"/>
      <c r="M492" s="189" t="s">
        <v>19</v>
      </c>
      <c r="N492" s="190" t="s">
        <v>48</v>
      </c>
      <c r="O492" s="67"/>
      <c r="P492" s="191">
        <f>O492*H492</f>
        <v>0</v>
      </c>
      <c r="Q492" s="191">
        <v>0.15409999999999999</v>
      </c>
      <c r="R492" s="191">
        <f>Q492*H492</f>
        <v>0.92459999999999987</v>
      </c>
      <c r="S492" s="191">
        <v>0</v>
      </c>
      <c r="T492" s="192">
        <f>S492*H492</f>
        <v>0</v>
      </c>
      <c r="U492" s="37"/>
      <c r="V492" s="37"/>
      <c r="W492" s="37"/>
      <c r="X492" s="37"/>
      <c r="Y492" s="37"/>
      <c r="Z492" s="37"/>
      <c r="AA492" s="37"/>
      <c r="AB492" s="37"/>
      <c r="AC492" s="37"/>
      <c r="AD492" s="37"/>
      <c r="AE492" s="37"/>
      <c r="AR492" s="193" t="s">
        <v>243</v>
      </c>
      <c r="AT492" s="193" t="s">
        <v>239</v>
      </c>
      <c r="AU492" s="193" t="s">
        <v>88</v>
      </c>
      <c r="AY492" s="20" t="s">
        <v>237</v>
      </c>
      <c r="BE492" s="194">
        <f>IF(N492="základní",J492,0)</f>
        <v>0</v>
      </c>
      <c r="BF492" s="194">
        <f>IF(N492="snížená",J492,0)</f>
        <v>0</v>
      </c>
      <c r="BG492" s="194">
        <f>IF(N492="zákl. přenesená",J492,0)</f>
        <v>0</v>
      </c>
      <c r="BH492" s="194">
        <f>IF(N492="sníž. přenesená",J492,0)</f>
        <v>0</v>
      </c>
      <c r="BI492" s="194">
        <f>IF(N492="nulová",J492,0)</f>
        <v>0</v>
      </c>
      <c r="BJ492" s="20" t="s">
        <v>88</v>
      </c>
      <c r="BK492" s="194">
        <f>ROUND(I492*H492,2)</f>
        <v>0</v>
      </c>
      <c r="BL492" s="20" t="s">
        <v>243</v>
      </c>
      <c r="BM492" s="193" t="s">
        <v>5237</v>
      </c>
    </row>
    <row r="493" spans="1:65" s="2" customFormat="1" ht="10.199999999999999">
      <c r="A493" s="37"/>
      <c r="B493" s="38"/>
      <c r="C493" s="39"/>
      <c r="D493" s="195" t="s">
        <v>245</v>
      </c>
      <c r="E493" s="39"/>
      <c r="F493" s="196" t="s">
        <v>5238</v>
      </c>
      <c r="G493" s="39"/>
      <c r="H493" s="39"/>
      <c r="I493" s="197"/>
      <c r="J493" s="39"/>
      <c r="K493" s="39"/>
      <c r="L493" s="42"/>
      <c r="M493" s="198"/>
      <c r="N493" s="199"/>
      <c r="O493" s="67"/>
      <c r="P493" s="67"/>
      <c r="Q493" s="67"/>
      <c r="R493" s="67"/>
      <c r="S493" s="67"/>
      <c r="T493" s="68"/>
      <c r="U493" s="37"/>
      <c r="V493" s="37"/>
      <c r="W493" s="37"/>
      <c r="X493" s="37"/>
      <c r="Y493" s="37"/>
      <c r="Z493" s="37"/>
      <c r="AA493" s="37"/>
      <c r="AB493" s="37"/>
      <c r="AC493" s="37"/>
      <c r="AD493" s="37"/>
      <c r="AE493" s="37"/>
      <c r="AT493" s="20" t="s">
        <v>245</v>
      </c>
      <c r="AU493" s="20" t="s">
        <v>88</v>
      </c>
    </row>
    <row r="494" spans="1:65" s="13" customFormat="1" ht="10.199999999999999">
      <c r="B494" s="200"/>
      <c r="C494" s="201"/>
      <c r="D494" s="202" t="s">
        <v>247</v>
      </c>
      <c r="E494" s="203" t="s">
        <v>19</v>
      </c>
      <c r="F494" s="204" t="s">
        <v>3854</v>
      </c>
      <c r="G494" s="201"/>
      <c r="H494" s="203" t="s">
        <v>19</v>
      </c>
      <c r="I494" s="205"/>
      <c r="J494" s="201"/>
      <c r="K494" s="201"/>
      <c r="L494" s="206"/>
      <c r="M494" s="207"/>
      <c r="N494" s="208"/>
      <c r="O494" s="208"/>
      <c r="P494" s="208"/>
      <c r="Q494" s="208"/>
      <c r="R494" s="208"/>
      <c r="S494" s="208"/>
      <c r="T494" s="209"/>
      <c r="AT494" s="210" t="s">
        <v>247</v>
      </c>
      <c r="AU494" s="210" t="s">
        <v>88</v>
      </c>
      <c r="AV494" s="13" t="s">
        <v>83</v>
      </c>
      <c r="AW494" s="13" t="s">
        <v>37</v>
      </c>
      <c r="AX494" s="13" t="s">
        <v>76</v>
      </c>
      <c r="AY494" s="210" t="s">
        <v>237</v>
      </c>
    </row>
    <row r="495" spans="1:65" s="14" customFormat="1" ht="10.199999999999999">
      <c r="B495" s="211"/>
      <c r="C495" s="212"/>
      <c r="D495" s="202" t="s">
        <v>247</v>
      </c>
      <c r="E495" s="213" t="s">
        <v>19</v>
      </c>
      <c r="F495" s="214" t="s">
        <v>5239</v>
      </c>
      <c r="G495" s="212"/>
      <c r="H495" s="215">
        <v>4</v>
      </c>
      <c r="I495" s="216"/>
      <c r="J495" s="212"/>
      <c r="K495" s="212"/>
      <c r="L495" s="217"/>
      <c r="M495" s="218"/>
      <c r="N495" s="219"/>
      <c r="O495" s="219"/>
      <c r="P495" s="219"/>
      <c r="Q495" s="219"/>
      <c r="R495" s="219"/>
      <c r="S495" s="219"/>
      <c r="T495" s="220"/>
      <c r="AT495" s="221" t="s">
        <v>247</v>
      </c>
      <c r="AU495" s="221" t="s">
        <v>88</v>
      </c>
      <c r="AV495" s="14" t="s">
        <v>88</v>
      </c>
      <c r="AW495" s="14" t="s">
        <v>37</v>
      </c>
      <c r="AX495" s="14" t="s">
        <v>76</v>
      </c>
      <c r="AY495" s="221" t="s">
        <v>237</v>
      </c>
    </row>
    <row r="496" spans="1:65" s="14" customFormat="1" ht="10.199999999999999">
      <c r="B496" s="211"/>
      <c r="C496" s="212"/>
      <c r="D496" s="202" t="s">
        <v>247</v>
      </c>
      <c r="E496" s="213" t="s">
        <v>19</v>
      </c>
      <c r="F496" s="214" t="s">
        <v>5240</v>
      </c>
      <c r="G496" s="212"/>
      <c r="H496" s="215">
        <v>2</v>
      </c>
      <c r="I496" s="216"/>
      <c r="J496" s="212"/>
      <c r="K496" s="212"/>
      <c r="L496" s="217"/>
      <c r="M496" s="218"/>
      <c r="N496" s="219"/>
      <c r="O496" s="219"/>
      <c r="P496" s="219"/>
      <c r="Q496" s="219"/>
      <c r="R496" s="219"/>
      <c r="S496" s="219"/>
      <c r="T496" s="220"/>
      <c r="AT496" s="221" t="s">
        <v>247</v>
      </c>
      <c r="AU496" s="221" t="s">
        <v>88</v>
      </c>
      <c r="AV496" s="14" t="s">
        <v>88</v>
      </c>
      <c r="AW496" s="14" t="s">
        <v>37</v>
      </c>
      <c r="AX496" s="14" t="s">
        <v>76</v>
      </c>
      <c r="AY496" s="221" t="s">
        <v>237</v>
      </c>
    </row>
    <row r="497" spans="1:65" s="16" customFormat="1" ht="10.199999999999999">
      <c r="B497" s="233"/>
      <c r="C497" s="234"/>
      <c r="D497" s="202" t="s">
        <v>247</v>
      </c>
      <c r="E497" s="235" t="s">
        <v>19</v>
      </c>
      <c r="F497" s="236" t="s">
        <v>260</v>
      </c>
      <c r="G497" s="234"/>
      <c r="H497" s="237">
        <v>6</v>
      </c>
      <c r="I497" s="238"/>
      <c r="J497" s="234"/>
      <c r="K497" s="234"/>
      <c r="L497" s="239"/>
      <c r="M497" s="240"/>
      <c r="N497" s="241"/>
      <c r="O497" s="241"/>
      <c r="P497" s="241"/>
      <c r="Q497" s="241"/>
      <c r="R497" s="241"/>
      <c r="S497" s="241"/>
      <c r="T497" s="242"/>
      <c r="AT497" s="243" t="s">
        <v>247</v>
      </c>
      <c r="AU497" s="243" t="s">
        <v>88</v>
      </c>
      <c r="AV497" s="16" t="s">
        <v>243</v>
      </c>
      <c r="AW497" s="16" t="s">
        <v>37</v>
      </c>
      <c r="AX497" s="16" t="s">
        <v>83</v>
      </c>
      <c r="AY497" s="243" t="s">
        <v>237</v>
      </c>
    </row>
    <row r="498" spans="1:65" s="2" customFormat="1" ht="49.05" customHeight="1">
      <c r="A498" s="37"/>
      <c r="B498" s="38"/>
      <c r="C498" s="182" t="s">
        <v>739</v>
      </c>
      <c r="D498" s="182" t="s">
        <v>239</v>
      </c>
      <c r="E498" s="183" t="s">
        <v>367</v>
      </c>
      <c r="F498" s="184" t="s">
        <v>368</v>
      </c>
      <c r="G498" s="185" t="s">
        <v>141</v>
      </c>
      <c r="H498" s="186">
        <v>390.73599999999999</v>
      </c>
      <c r="I498" s="187"/>
      <c r="J498" s="188">
        <f>ROUND(I498*H498,2)</f>
        <v>0</v>
      </c>
      <c r="K498" s="184" t="s">
        <v>242</v>
      </c>
      <c r="L498" s="42"/>
      <c r="M498" s="189" t="s">
        <v>19</v>
      </c>
      <c r="N498" s="190" t="s">
        <v>48</v>
      </c>
      <c r="O498" s="67"/>
      <c r="P498" s="191">
        <f>O498*H498</f>
        <v>0</v>
      </c>
      <c r="Q498" s="191">
        <v>2.9499999999999998E-2</v>
      </c>
      <c r="R498" s="191">
        <f>Q498*H498</f>
        <v>11.526712</v>
      </c>
      <c r="S498" s="191">
        <v>0</v>
      </c>
      <c r="T498" s="192">
        <f>S498*H498</f>
        <v>0</v>
      </c>
      <c r="U498" s="37"/>
      <c r="V498" s="37"/>
      <c r="W498" s="37"/>
      <c r="X498" s="37"/>
      <c r="Y498" s="37"/>
      <c r="Z498" s="37"/>
      <c r="AA498" s="37"/>
      <c r="AB498" s="37"/>
      <c r="AC498" s="37"/>
      <c r="AD498" s="37"/>
      <c r="AE498" s="37"/>
      <c r="AR498" s="193" t="s">
        <v>243</v>
      </c>
      <c r="AT498" s="193" t="s">
        <v>239</v>
      </c>
      <c r="AU498" s="193" t="s">
        <v>88</v>
      </c>
      <c r="AY498" s="20" t="s">
        <v>237</v>
      </c>
      <c r="BE498" s="194">
        <f>IF(N498="základní",J498,0)</f>
        <v>0</v>
      </c>
      <c r="BF498" s="194">
        <f>IF(N498="snížená",J498,0)</f>
        <v>0</v>
      </c>
      <c r="BG498" s="194">
        <f>IF(N498="zákl. přenesená",J498,0)</f>
        <v>0</v>
      </c>
      <c r="BH498" s="194">
        <f>IF(N498="sníž. přenesená",J498,0)</f>
        <v>0</v>
      </c>
      <c r="BI498" s="194">
        <f>IF(N498="nulová",J498,0)</f>
        <v>0</v>
      </c>
      <c r="BJ498" s="20" t="s">
        <v>88</v>
      </c>
      <c r="BK498" s="194">
        <f>ROUND(I498*H498,2)</f>
        <v>0</v>
      </c>
      <c r="BL498" s="20" t="s">
        <v>243</v>
      </c>
      <c r="BM498" s="193" t="s">
        <v>5241</v>
      </c>
    </row>
    <row r="499" spans="1:65" s="2" customFormat="1" ht="10.199999999999999">
      <c r="A499" s="37"/>
      <c r="B499" s="38"/>
      <c r="C499" s="39"/>
      <c r="D499" s="195" t="s">
        <v>245</v>
      </c>
      <c r="E499" s="39"/>
      <c r="F499" s="196" t="s">
        <v>370</v>
      </c>
      <c r="G499" s="39"/>
      <c r="H499" s="39"/>
      <c r="I499" s="197"/>
      <c r="J499" s="39"/>
      <c r="K499" s="39"/>
      <c r="L499" s="42"/>
      <c r="M499" s="198"/>
      <c r="N499" s="199"/>
      <c r="O499" s="67"/>
      <c r="P499" s="67"/>
      <c r="Q499" s="67"/>
      <c r="R499" s="67"/>
      <c r="S499" s="67"/>
      <c r="T499" s="68"/>
      <c r="U499" s="37"/>
      <c r="V499" s="37"/>
      <c r="W499" s="37"/>
      <c r="X499" s="37"/>
      <c r="Y499" s="37"/>
      <c r="Z499" s="37"/>
      <c r="AA499" s="37"/>
      <c r="AB499" s="37"/>
      <c r="AC499" s="37"/>
      <c r="AD499" s="37"/>
      <c r="AE499" s="37"/>
      <c r="AT499" s="20" t="s">
        <v>245</v>
      </c>
      <c r="AU499" s="20" t="s">
        <v>88</v>
      </c>
    </row>
    <row r="500" spans="1:65" s="14" customFormat="1" ht="10.199999999999999">
      <c r="B500" s="211"/>
      <c r="C500" s="212"/>
      <c r="D500" s="202" t="s">
        <v>247</v>
      </c>
      <c r="E500" s="213" t="s">
        <v>19</v>
      </c>
      <c r="F500" s="214" t="s">
        <v>5242</v>
      </c>
      <c r="G500" s="212"/>
      <c r="H500" s="215">
        <v>390.73599999999999</v>
      </c>
      <c r="I500" s="216"/>
      <c r="J500" s="212"/>
      <c r="K500" s="212"/>
      <c r="L500" s="217"/>
      <c r="M500" s="218"/>
      <c r="N500" s="219"/>
      <c r="O500" s="219"/>
      <c r="P500" s="219"/>
      <c r="Q500" s="219"/>
      <c r="R500" s="219"/>
      <c r="S500" s="219"/>
      <c r="T500" s="220"/>
      <c r="AT500" s="221" t="s">
        <v>247</v>
      </c>
      <c r="AU500" s="221" t="s">
        <v>88</v>
      </c>
      <c r="AV500" s="14" t="s">
        <v>88</v>
      </c>
      <c r="AW500" s="14" t="s">
        <v>37</v>
      </c>
      <c r="AX500" s="14" t="s">
        <v>83</v>
      </c>
      <c r="AY500" s="221" t="s">
        <v>237</v>
      </c>
    </row>
    <row r="501" spans="1:65" s="2" customFormat="1" ht="37.799999999999997" customHeight="1">
      <c r="A501" s="37"/>
      <c r="B501" s="38"/>
      <c r="C501" s="182" t="s">
        <v>746</v>
      </c>
      <c r="D501" s="182" t="s">
        <v>239</v>
      </c>
      <c r="E501" s="183" t="s">
        <v>5243</v>
      </c>
      <c r="F501" s="184" t="s">
        <v>5244</v>
      </c>
      <c r="G501" s="185" t="s">
        <v>141</v>
      </c>
      <c r="H501" s="186">
        <v>65.05</v>
      </c>
      <c r="I501" s="187"/>
      <c r="J501" s="188">
        <f>ROUND(I501*H501,2)</f>
        <v>0</v>
      </c>
      <c r="K501" s="184" t="s">
        <v>242</v>
      </c>
      <c r="L501" s="42"/>
      <c r="M501" s="189" t="s">
        <v>19</v>
      </c>
      <c r="N501" s="190" t="s">
        <v>48</v>
      </c>
      <c r="O501" s="67"/>
      <c r="P501" s="191">
        <f>O501*H501</f>
        <v>0</v>
      </c>
      <c r="Q501" s="191">
        <v>1.2E-2</v>
      </c>
      <c r="R501" s="191">
        <f>Q501*H501</f>
        <v>0.78059999999999996</v>
      </c>
      <c r="S501" s="191">
        <v>0</v>
      </c>
      <c r="T501" s="192">
        <f>S501*H501</f>
        <v>0</v>
      </c>
      <c r="U501" s="37"/>
      <c r="V501" s="37"/>
      <c r="W501" s="37"/>
      <c r="X501" s="37"/>
      <c r="Y501" s="37"/>
      <c r="Z501" s="37"/>
      <c r="AA501" s="37"/>
      <c r="AB501" s="37"/>
      <c r="AC501" s="37"/>
      <c r="AD501" s="37"/>
      <c r="AE501" s="37"/>
      <c r="AR501" s="193" t="s">
        <v>243</v>
      </c>
      <c r="AT501" s="193" t="s">
        <v>239</v>
      </c>
      <c r="AU501" s="193" t="s">
        <v>88</v>
      </c>
      <c r="AY501" s="20" t="s">
        <v>237</v>
      </c>
      <c r="BE501" s="194">
        <f>IF(N501="základní",J501,0)</f>
        <v>0</v>
      </c>
      <c r="BF501" s="194">
        <f>IF(N501="snížená",J501,0)</f>
        <v>0</v>
      </c>
      <c r="BG501" s="194">
        <f>IF(N501="zákl. přenesená",J501,0)</f>
        <v>0</v>
      </c>
      <c r="BH501" s="194">
        <f>IF(N501="sníž. přenesená",J501,0)</f>
        <v>0</v>
      </c>
      <c r="BI501" s="194">
        <f>IF(N501="nulová",J501,0)</f>
        <v>0</v>
      </c>
      <c r="BJ501" s="20" t="s">
        <v>88</v>
      </c>
      <c r="BK501" s="194">
        <f>ROUND(I501*H501,2)</f>
        <v>0</v>
      </c>
      <c r="BL501" s="20" t="s">
        <v>243</v>
      </c>
      <c r="BM501" s="193" t="s">
        <v>5245</v>
      </c>
    </row>
    <row r="502" spans="1:65" s="2" customFormat="1" ht="10.199999999999999">
      <c r="A502" s="37"/>
      <c r="B502" s="38"/>
      <c r="C502" s="39"/>
      <c r="D502" s="195" t="s">
        <v>245</v>
      </c>
      <c r="E502" s="39"/>
      <c r="F502" s="196" t="s">
        <v>5246</v>
      </c>
      <c r="G502" s="39"/>
      <c r="H502" s="39"/>
      <c r="I502" s="197"/>
      <c r="J502" s="39"/>
      <c r="K502" s="39"/>
      <c r="L502" s="42"/>
      <c r="M502" s="198"/>
      <c r="N502" s="199"/>
      <c r="O502" s="67"/>
      <c r="P502" s="67"/>
      <c r="Q502" s="67"/>
      <c r="R502" s="67"/>
      <c r="S502" s="67"/>
      <c r="T502" s="68"/>
      <c r="U502" s="37"/>
      <c r="V502" s="37"/>
      <c r="W502" s="37"/>
      <c r="X502" s="37"/>
      <c r="Y502" s="37"/>
      <c r="Z502" s="37"/>
      <c r="AA502" s="37"/>
      <c r="AB502" s="37"/>
      <c r="AC502" s="37"/>
      <c r="AD502" s="37"/>
      <c r="AE502" s="37"/>
      <c r="AT502" s="20" t="s">
        <v>245</v>
      </c>
      <c r="AU502" s="20" t="s">
        <v>88</v>
      </c>
    </row>
    <row r="503" spans="1:65" s="14" customFormat="1" ht="10.199999999999999">
      <c r="B503" s="211"/>
      <c r="C503" s="212"/>
      <c r="D503" s="202" t="s">
        <v>247</v>
      </c>
      <c r="E503" s="213" t="s">
        <v>19</v>
      </c>
      <c r="F503" s="214" t="s">
        <v>4945</v>
      </c>
      <c r="G503" s="212"/>
      <c r="H503" s="215">
        <v>65.05</v>
      </c>
      <c r="I503" s="216"/>
      <c r="J503" s="212"/>
      <c r="K503" s="212"/>
      <c r="L503" s="217"/>
      <c r="M503" s="218"/>
      <c r="N503" s="219"/>
      <c r="O503" s="219"/>
      <c r="P503" s="219"/>
      <c r="Q503" s="219"/>
      <c r="R503" s="219"/>
      <c r="S503" s="219"/>
      <c r="T503" s="220"/>
      <c r="AT503" s="221" t="s">
        <v>247</v>
      </c>
      <c r="AU503" s="221" t="s">
        <v>88</v>
      </c>
      <c r="AV503" s="14" t="s">
        <v>88</v>
      </c>
      <c r="AW503" s="14" t="s">
        <v>37</v>
      </c>
      <c r="AX503" s="14" t="s">
        <v>83</v>
      </c>
      <c r="AY503" s="221" t="s">
        <v>237</v>
      </c>
    </row>
    <row r="504" spans="1:65" s="2" customFormat="1" ht="37.799999999999997" customHeight="1">
      <c r="A504" s="37"/>
      <c r="B504" s="38"/>
      <c r="C504" s="182" t="s">
        <v>756</v>
      </c>
      <c r="D504" s="182" t="s">
        <v>239</v>
      </c>
      <c r="E504" s="183" t="s">
        <v>5247</v>
      </c>
      <c r="F504" s="184" t="s">
        <v>5248</v>
      </c>
      <c r="G504" s="185" t="s">
        <v>141</v>
      </c>
      <c r="H504" s="186">
        <v>65.05</v>
      </c>
      <c r="I504" s="187"/>
      <c r="J504" s="188">
        <f>ROUND(I504*H504,2)</f>
        <v>0</v>
      </c>
      <c r="K504" s="184" t="s">
        <v>242</v>
      </c>
      <c r="L504" s="42"/>
      <c r="M504" s="189" t="s">
        <v>19</v>
      </c>
      <c r="N504" s="190" t="s">
        <v>48</v>
      </c>
      <c r="O504" s="67"/>
      <c r="P504" s="191">
        <f>O504*H504</f>
        <v>0</v>
      </c>
      <c r="Q504" s="191">
        <v>2.1000000000000001E-2</v>
      </c>
      <c r="R504" s="191">
        <f>Q504*H504</f>
        <v>1.36605</v>
      </c>
      <c r="S504" s="191">
        <v>0</v>
      </c>
      <c r="T504" s="192">
        <f>S504*H504</f>
        <v>0</v>
      </c>
      <c r="U504" s="37"/>
      <c r="V504" s="37"/>
      <c r="W504" s="37"/>
      <c r="X504" s="37"/>
      <c r="Y504" s="37"/>
      <c r="Z504" s="37"/>
      <c r="AA504" s="37"/>
      <c r="AB504" s="37"/>
      <c r="AC504" s="37"/>
      <c r="AD504" s="37"/>
      <c r="AE504" s="37"/>
      <c r="AR504" s="193" t="s">
        <v>243</v>
      </c>
      <c r="AT504" s="193" t="s">
        <v>239</v>
      </c>
      <c r="AU504" s="193" t="s">
        <v>88</v>
      </c>
      <c r="AY504" s="20" t="s">
        <v>237</v>
      </c>
      <c r="BE504" s="194">
        <f>IF(N504="základní",J504,0)</f>
        <v>0</v>
      </c>
      <c r="BF504" s="194">
        <f>IF(N504="snížená",J504,0)</f>
        <v>0</v>
      </c>
      <c r="BG504" s="194">
        <f>IF(N504="zákl. přenesená",J504,0)</f>
        <v>0</v>
      </c>
      <c r="BH504" s="194">
        <f>IF(N504="sníž. přenesená",J504,0)</f>
        <v>0</v>
      </c>
      <c r="BI504" s="194">
        <f>IF(N504="nulová",J504,0)</f>
        <v>0</v>
      </c>
      <c r="BJ504" s="20" t="s">
        <v>88</v>
      </c>
      <c r="BK504" s="194">
        <f>ROUND(I504*H504,2)</f>
        <v>0</v>
      </c>
      <c r="BL504" s="20" t="s">
        <v>243</v>
      </c>
      <c r="BM504" s="193" t="s">
        <v>5249</v>
      </c>
    </row>
    <row r="505" spans="1:65" s="2" customFormat="1" ht="10.199999999999999">
      <c r="A505" s="37"/>
      <c r="B505" s="38"/>
      <c r="C505" s="39"/>
      <c r="D505" s="195" t="s">
        <v>245</v>
      </c>
      <c r="E505" s="39"/>
      <c r="F505" s="196" t="s">
        <v>5250</v>
      </c>
      <c r="G505" s="39"/>
      <c r="H505" s="39"/>
      <c r="I505" s="197"/>
      <c r="J505" s="39"/>
      <c r="K505" s="39"/>
      <c r="L505" s="42"/>
      <c r="M505" s="198"/>
      <c r="N505" s="199"/>
      <c r="O505" s="67"/>
      <c r="P505" s="67"/>
      <c r="Q505" s="67"/>
      <c r="R505" s="67"/>
      <c r="S505" s="67"/>
      <c r="T505" s="68"/>
      <c r="U505" s="37"/>
      <c r="V505" s="37"/>
      <c r="W505" s="37"/>
      <c r="X505" s="37"/>
      <c r="Y505" s="37"/>
      <c r="Z505" s="37"/>
      <c r="AA505" s="37"/>
      <c r="AB505" s="37"/>
      <c r="AC505" s="37"/>
      <c r="AD505" s="37"/>
      <c r="AE505" s="37"/>
      <c r="AT505" s="20" t="s">
        <v>245</v>
      </c>
      <c r="AU505" s="20" t="s">
        <v>88</v>
      </c>
    </row>
    <row r="506" spans="1:65" s="14" customFormat="1" ht="10.199999999999999">
      <c r="B506" s="211"/>
      <c r="C506" s="212"/>
      <c r="D506" s="202" t="s">
        <v>247</v>
      </c>
      <c r="E506" s="213" t="s">
        <v>19</v>
      </c>
      <c r="F506" s="214" t="s">
        <v>4945</v>
      </c>
      <c r="G506" s="212"/>
      <c r="H506" s="215">
        <v>65.05</v>
      </c>
      <c r="I506" s="216"/>
      <c r="J506" s="212"/>
      <c r="K506" s="212"/>
      <c r="L506" s="217"/>
      <c r="M506" s="218"/>
      <c r="N506" s="219"/>
      <c r="O506" s="219"/>
      <c r="P506" s="219"/>
      <c r="Q506" s="219"/>
      <c r="R506" s="219"/>
      <c r="S506" s="219"/>
      <c r="T506" s="220"/>
      <c r="AT506" s="221" t="s">
        <v>247</v>
      </c>
      <c r="AU506" s="221" t="s">
        <v>88</v>
      </c>
      <c r="AV506" s="14" t="s">
        <v>88</v>
      </c>
      <c r="AW506" s="14" t="s">
        <v>37</v>
      </c>
      <c r="AX506" s="14" t="s">
        <v>83</v>
      </c>
      <c r="AY506" s="221" t="s">
        <v>237</v>
      </c>
    </row>
    <row r="507" spans="1:65" s="2" customFormat="1" ht="24.15" customHeight="1">
      <c r="A507" s="37"/>
      <c r="B507" s="38"/>
      <c r="C507" s="182" t="s">
        <v>772</v>
      </c>
      <c r="D507" s="182" t="s">
        <v>239</v>
      </c>
      <c r="E507" s="183" t="s">
        <v>416</v>
      </c>
      <c r="F507" s="184" t="s">
        <v>417</v>
      </c>
      <c r="G507" s="185" t="s">
        <v>154</v>
      </c>
      <c r="H507" s="186">
        <v>193.66</v>
      </c>
      <c r="I507" s="187"/>
      <c r="J507" s="188">
        <f>ROUND(I507*H507,2)</f>
        <v>0</v>
      </c>
      <c r="K507" s="184" t="s">
        <v>242</v>
      </c>
      <c r="L507" s="42"/>
      <c r="M507" s="189" t="s">
        <v>19</v>
      </c>
      <c r="N507" s="190" t="s">
        <v>48</v>
      </c>
      <c r="O507" s="67"/>
      <c r="P507" s="191">
        <f>O507*H507</f>
        <v>0</v>
      </c>
      <c r="Q507" s="191">
        <v>1.5E-3</v>
      </c>
      <c r="R507" s="191">
        <f>Q507*H507</f>
        <v>0.29049000000000003</v>
      </c>
      <c r="S507" s="191">
        <v>0</v>
      </c>
      <c r="T507" s="192">
        <f>S507*H507</f>
        <v>0</v>
      </c>
      <c r="U507" s="37"/>
      <c r="V507" s="37"/>
      <c r="W507" s="37"/>
      <c r="X507" s="37"/>
      <c r="Y507" s="37"/>
      <c r="Z507" s="37"/>
      <c r="AA507" s="37"/>
      <c r="AB507" s="37"/>
      <c r="AC507" s="37"/>
      <c r="AD507" s="37"/>
      <c r="AE507" s="37"/>
      <c r="AR507" s="193" t="s">
        <v>243</v>
      </c>
      <c r="AT507" s="193" t="s">
        <v>239</v>
      </c>
      <c r="AU507" s="193" t="s">
        <v>88</v>
      </c>
      <c r="AY507" s="20" t="s">
        <v>237</v>
      </c>
      <c r="BE507" s="194">
        <f>IF(N507="základní",J507,0)</f>
        <v>0</v>
      </c>
      <c r="BF507" s="194">
        <f>IF(N507="snížená",J507,0)</f>
        <v>0</v>
      </c>
      <c r="BG507" s="194">
        <f>IF(N507="zákl. přenesená",J507,0)</f>
        <v>0</v>
      </c>
      <c r="BH507" s="194">
        <f>IF(N507="sníž. přenesená",J507,0)</f>
        <v>0</v>
      </c>
      <c r="BI507" s="194">
        <f>IF(N507="nulová",J507,0)</f>
        <v>0</v>
      </c>
      <c r="BJ507" s="20" t="s">
        <v>88</v>
      </c>
      <c r="BK507" s="194">
        <f>ROUND(I507*H507,2)</f>
        <v>0</v>
      </c>
      <c r="BL507" s="20" t="s">
        <v>243</v>
      </c>
      <c r="BM507" s="193" t="s">
        <v>5251</v>
      </c>
    </row>
    <row r="508" spans="1:65" s="2" customFormat="1" ht="10.199999999999999">
      <c r="A508" s="37"/>
      <c r="B508" s="38"/>
      <c r="C508" s="39"/>
      <c r="D508" s="195" t="s">
        <v>245</v>
      </c>
      <c r="E508" s="39"/>
      <c r="F508" s="196" t="s">
        <v>419</v>
      </c>
      <c r="G508" s="39"/>
      <c r="H508" s="39"/>
      <c r="I508" s="197"/>
      <c r="J508" s="39"/>
      <c r="K508" s="39"/>
      <c r="L508" s="42"/>
      <c r="M508" s="198"/>
      <c r="N508" s="199"/>
      <c r="O508" s="67"/>
      <c r="P508" s="67"/>
      <c r="Q508" s="67"/>
      <c r="R508" s="67"/>
      <c r="S508" s="67"/>
      <c r="T508" s="68"/>
      <c r="U508" s="37"/>
      <c r="V508" s="37"/>
      <c r="W508" s="37"/>
      <c r="X508" s="37"/>
      <c r="Y508" s="37"/>
      <c r="Z508" s="37"/>
      <c r="AA508" s="37"/>
      <c r="AB508" s="37"/>
      <c r="AC508" s="37"/>
      <c r="AD508" s="37"/>
      <c r="AE508" s="37"/>
      <c r="AT508" s="20" t="s">
        <v>245</v>
      </c>
      <c r="AU508" s="20" t="s">
        <v>88</v>
      </c>
    </row>
    <row r="509" spans="1:65" s="13" customFormat="1" ht="10.199999999999999">
      <c r="B509" s="200"/>
      <c r="C509" s="201"/>
      <c r="D509" s="202" t="s">
        <v>247</v>
      </c>
      <c r="E509" s="203" t="s">
        <v>19</v>
      </c>
      <c r="F509" s="204" t="s">
        <v>3854</v>
      </c>
      <c r="G509" s="201"/>
      <c r="H509" s="203" t="s">
        <v>19</v>
      </c>
      <c r="I509" s="205"/>
      <c r="J509" s="201"/>
      <c r="K509" s="201"/>
      <c r="L509" s="206"/>
      <c r="M509" s="207"/>
      <c r="N509" s="208"/>
      <c r="O509" s="208"/>
      <c r="P509" s="208"/>
      <c r="Q509" s="208"/>
      <c r="R509" s="208"/>
      <c r="S509" s="208"/>
      <c r="T509" s="209"/>
      <c r="AT509" s="210" t="s">
        <v>247</v>
      </c>
      <c r="AU509" s="210" t="s">
        <v>88</v>
      </c>
      <c r="AV509" s="13" t="s">
        <v>83</v>
      </c>
      <c r="AW509" s="13" t="s">
        <v>37</v>
      </c>
      <c r="AX509" s="13" t="s">
        <v>76</v>
      </c>
      <c r="AY509" s="210" t="s">
        <v>237</v>
      </c>
    </row>
    <row r="510" spans="1:65" s="14" customFormat="1" ht="10.199999999999999">
      <c r="B510" s="211"/>
      <c r="C510" s="212"/>
      <c r="D510" s="202" t="s">
        <v>247</v>
      </c>
      <c r="E510" s="213" t="s">
        <v>19</v>
      </c>
      <c r="F510" s="214" t="s">
        <v>5252</v>
      </c>
      <c r="G510" s="212"/>
      <c r="H510" s="215">
        <v>54</v>
      </c>
      <c r="I510" s="216"/>
      <c r="J510" s="212"/>
      <c r="K510" s="212"/>
      <c r="L510" s="217"/>
      <c r="M510" s="218"/>
      <c r="N510" s="219"/>
      <c r="O510" s="219"/>
      <c r="P510" s="219"/>
      <c r="Q510" s="219"/>
      <c r="R510" s="219"/>
      <c r="S510" s="219"/>
      <c r="T510" s="220"/>
      <c r="AT510" s="221" t="s">
        <v>247</v>
      </c>
      <c r="AU510" s="221" t="s">
        <v>88</v>
      </c>
      <c r="AV510" s="14" t="s">
        <v>88</v>
      </c>
      <c r="AW510" s="14" t="s">
        <v>37</v>
      </c>
      <c r="AX510" s="14" t="s">
        <v>76</v>
      </c>
      <c r="AY510" s="221" t="s">
        <v>237</v>
      </c>
    </row>
    <row r="511" spans="1:65" s="14" customFormat="1" ht="10.199999999999999">
      <c r="B511" s="211"/>
      <c r="C511" s="212"/>
      <c r="D511" s="202" t="s">
        <v>247</v>
      </c>
      <c r="E511" s="213" t="s">
        <v>19</v>
      </c>
      <c r="F511" s="214" t="s">
        <v>5253</v>
      </c>
      <c r="G511" s="212"/>
      <c r="H511" s="215">
        <v>5.4</v>
      </c>
      <c r="I511" s="216"/>
      <c r="J511" s="212"/>
      <c r="K511" s="212"/>
      <c r="L511" s="217"/>
      <c r="M511" s="218"/>
      <c r="N511" s="219"/>
      <c r="O511" s="219"/>
      <c r="P511" s="219"/>
      <c r="Q511" s="219"/>
      <c r="R511" s="219"/>
      <c r="S511" s="219"/>
      <c r="T511" s="220"/>
      <c r="AT511" s="221" t="s">
        <v>247</v>
      </c>
      <c r="AU511" s="221" t="s">
        <v>88</v>
      </c>
      <c r="AV511" s="14" t="s">
        <v>88</v>
      </c>
      <c r="AW511" s="14" t="s">
        <v>37</v>
      </c>
      <c r="AX511" s="14" t="s">
        <v>76</v>
      </c>
      <c r="AY511" s="221" t="s">
        <v>237</v>
      </c>
    </row>
    <row r="512" spans="1:65" s="14" customFormat="1" ht="10.199999999999999">
      <c r="B512" s="211"/>
      <c r="C512" s="212"/>
      <c r="D512" s="202" t="s">
        <v>247</v>
      </c>
      <c r="E512" s="213" t="s">
        <v>19</v>
      </c>
      <c r="F512" s="214" t="s">
        <v>5254</v>
      </c>
      <c r="G512" s="212"/>
      <c r="H512" s="215">
        <v>7.12</v>
      </c>
      <c r="I512" s="216"/>
      <c r="J512" s="212"/>
      <c r="K512" s="212"/>
      <c r="L512" s="217"/>
      <c r="M512" s="218"/>
      <c r="N512" s="219"/>
      <c r="O512" s="219"/>
      <c r="P512" s="219"/>
      <c r="Q512" s="219"/>
      <c r="R512" s="219"/>
      <c r="S512" s="219"/>
      <c r="T512" s="220"/>
      <c r="AT512" s="221" t="s">
        <v>247</v>
      </c>
      <c r="AU512" s="221" t="s">
        <v>88</v>
      </c>
      <c r="AV512" s="14" t="s">
        <v>88</v>
      </c>
      <c r="AW512" s="14" t="s">
        <v>37</v>
      </c>
      <c r="AX512" s="14" t="s">
        <v>76</v>
      </c>
      <c r="AY512" s="221" t="s">
        <v>237</v>
      </c>
    </row>
    <row r="513" spans="2:51" s="14" customFormat="1" ht="10.199999999999999">
      <c r="B513" s="211"/>
      <c r="C513" s="212"/>
      <c r="D513" s="202" t="s">
        <v>247</v>
      </c>
      <c r="E513" s="213" t="s">
        <v>19</v>
      </c>
      <c r="F513" s="214" t="s">
        <v>5255</v>
      </c>
      <c r="G513" s="212"/>
      <c r="H513" s="215">
        <v>8.82</v>
      </c>
      <c r="I513" s="216"/>
      <c r="J513" s="212"/>
      <c r="K513" s="212"/>
      <c r="L513" s="217"/>
      <c r="M513" s="218"/>
      <c r="N513" s="219"/>
      <c r="O513" s="219"/>
      <c r="P513" s="219"/>
      <c r="Q513" s="219"/>
      <c r="R513" s="219"/>
      <c r="S513" s="219"/>
      <c r="T513" s="220"/>
      <c r="AT513" s="221" t="s">
        <v>247</v>
      </c>
      <c r="AU513" s="221" t="s">
        <v>88</v>
      </c>
      <c r="AV513" s="14" t="s">
        <v>88</v>
      </c>
      <c r="AW513" s="14" t="s">
        <v>37</v>
      </c>
      <c r="AX513" s="14" t="s">
        <v>76</v>
      </c>
      <c r="AY513" s="221" t="s">
        <v>237</v>
      </c>
    </row>
    <row r="514" spans="2:51" s="14" customFormat="1" ht="10.199999999999999">
      <c r="B514" s="211"/>
      <c r="C514" s="212"/>
      <c r="D514" s="202" t="s">
        <v>247</v>
      </c>
      <c r="E514" s="213" t="s">
        <v>19</v>
      </c>
      <c r="F514" s="214" t="s">
        <v>5256</v>
      </c>
      <c r="G514" s="212"/>
      <c r="H514" s="215">
        <v>10.68</v>
      </c>
      <c r="I514" s="216"/>
      <c r="J514" s="212"/>
      <c r="K514" s="212"/>
      <c r="L514" s="217"/>
      <c r="M514" s="218"/>
      <c r="N514" s="219"/>
      <c r="O514" s="219"/>
      <c r="P514" s="219"/>
      <c r="Q514" s="219"/>
      <c r="R514" s="219"/>
      <c r="S514" s="219"/>
      <c r="T514" s="220"/>
      <c r="AT514" s="221" t="s">
        <v>247</v>
      </c>
      <c r="AU514" s="221" t="s">
        <v>88</v>
      </c>
      <c r="AV514" s="14" t="s">
        <v>88</v>
      </c>
      <c r="AW514" s="14" t="s">
        <v>37</v>
      </c>
      <c r="AX514" s="14" t="s">
        <v>76</v>
      </c>
      <c r="AY514" s="221" t="s">
        <v>237</v>
      </c>
    </row>
    <row r="515" spans="2:51" s="14" customFormat="1" ht="10.199999999999999">
      <c r="B515" s="211"/>
      <c r="C515" s="212"/>
      <c r="D515" s="202" t="s">
        <v>247</v>
      </c>
      <c r="E515" s="213" t="s">
        <v>19</v>
      </c>
      <c r="F515" s="214" t="s">
        <v>5257</v>
      </c>
      <c r="G515" s="212"/>
      <c r="H515" s="215">
        <v>6.56</v>
      </c>
      <c r="I515" s="216"/>
      <c r="J515" s="212"/>
      <c r="K515" s="212"/>
      <c r="L515" s="217"/>
      <c r="M515" s="218"/>
      <c r="N515" s="219"/>
      <c r="O515" s="219"/>
      <c r="P515" s="219"/>
      <c r="Q515" s="219"/>
      <c r="R515" s="219"/>
      <c r="S515" s="219"/>
      <c r="T515" s="220"/>
      <c r="AT515" s="221" t="s">
        <v>247</v>
      </c>
      <c r="AU515" s="221" t="s">
        <v>88</v>
      </c>
      <c r="AV515" s="14" t="s">
        <v>88</v>
      </c>
      <c r="AW515" s="14" t="s">
        <v>37</v>
      </c>
      <c r="AX515" s="14" t="s">
        <v>76</v>
      </c>
      <c r="AY515" s="221" t="s">
        <v>237</v>
      </c>
    </row>
    <row r="516" spans="2:51" s="14" customFormat="1" ht="10.199999999999999">
      <c r="B516" s="211"/>
      <c r="C516" s="212"/>
      <c r="D516" s="202" t="s">
        <v>247</v>
      </c>
      <c r="E516" s="213" t="s">
        <v>19</v>
      </c>
      <c r="F516" s="214" t="s">
        <v>5258</v>
      </c>
      <c r="G516" s="212"/>
      <c r="H516" s="215">
        <v>6.18</v>
      </c>
      <c r="I516" s="216"/>
      <c r="J516" s="212"/>
      <c r="K516" s="212"/>
      <c r="L516" s="217"/>
      <c r="M516" s="218"/>
      <c r="N516" s="219"/>
      <c r="O516" s="219"/>
      <c r="P516" s="219"/>
      <c r="Q516" s="219"/>
      <c r="R516" s="219"/>
      <c r="S516" s="219"/>
      <c r="T516" s="220"/>
      <c r="AT516" s="221" t="s">
        <v>247</v>
      </c>
      <c r="AU516" s="221" t="s">
        <v>88</v>
      </c>
      <c r="AV516" s="14" t="s">
        <v>88</v>
      </c>
      <c r="AW516" s="14" t="s">
        <v>37</v>
      </c>
      <c r="AX516" s="14" t="s">
        <v>76</v>
      </c>
      <c r="AY516" s="221" t="s">
        <v>237</v>
      </c>
    </row>
    <row r="517" spans="2:51" s="15" customFormat="1" ht="10.199999999999999">
      <c r="B517" s="222"/>
      <c r="C517" s="223"/>
      <c r="D517" s="202" t="s">
        <v>247</v>
      </c>
      <c r="E517" s="224" t="s">
        <v>19</v>
      </c>
      <c r="F517" s="225" t="s">
        <v>251</v>
      </c>
      <c r="G517" s="223"/>
      <c r="H517" s="226">
        <v>98.76</v>
      </c>
      <c r="I517" s="227"/>
      <c r="J517" s="223"/>
      <c r="K517" s="223"/>
      <c r="L517" s="228"/>
      <c r="M517" s="229"/>
      <c r="N517" s="230"/>
      <c r="O517" s="230"/>
      <c r="P517" s="230"/>
      <c r="Q517" s="230"/>
      <c r="R517" s="230"/>
      <c r="S517" s="230"/>
      <c r="T517" s="231"/>
      <c r="AT517" s="232" t="s">
        <v>247</v>
      </c>
      <c r="AU517" s="232" t="s">
        <v>88</v>
      </c>
      <c r="AV517" s="15" t="s">
        <v>92</v>
      </c>
      <c r="AW517" s="15" t="s">
        <v>37</v>
      </c>
      <c r="AX517" s="15" t="s">
        <v>76</v>
      </c>
      <c r="AY517" s="232" t="s">
        <v>237</v>
      </c>
    </row>
    <row r="518" spans="2:51" s="13" customFormat="1" ht="10.199999999999999">
      <c r="B518" s="200"/>
      <c r="C518" s="201"/>
      <c r="D518" s="202" t="s">
        <v>247</v>
      </c>
      <c r="E518" s="203" t="s">
        <v>19</v>
      </c>
      <c r="F518" s="204" t="s">
        <v>248</v>
      </c>
      <c r="G518" s="201"/>
      <c r="H518" s="203" t="s">
        <v>19</v>
      </c>
      <c r="I518" s="205"/>
      <c r="J518" s="201"/>
      <c r="K518" s="201"/>
      <c r="L518" s="206"/>
      <c r="M518" s="207"/>
      <c r="N518" s="208"/>
      <c r="O518" s="208"/>
      <c r="P518" s="208"/>
      <c r="Q518" s="208"/>
      <c r="R518" s="208"/>
      <c r="S518" s="208"/>
      <c r="T518" s="209"/>
      <c r="AT518" s="210" t="s">
        <v>247</v>
      </c>
      <c r="AU518" s="210" t="s">
        <v>88</v>
      </c>
      <c r="AV518" s="13" t="s">
        <v>83</v>
      </c>
      <c r="AW518" s="13" t="s">
        <v>37</v>
      </c>
      <c r="AX518" s="13" t="s">
        <v>76</v>
      </c>
      <c r="AY518" s="210" t="s">
        <v>237</v>
      </c>
    </row>
    <row r="519" spans="2:51" s="14" customFormat="1" ht="10.199999999999999">
      <c r="B519" s="211"/>
      <c r="C519" s="212"/>
      <c r="D519" s="202" t="s">
        <v>247</v>
      </c>
      <c r="E519" s="213" t="s">
        <v>19</v>
      </c>
      <c r="F519" s="214" t="s">
        <v>5259</v>
      </c>
      <c r="G519" s="212"/>
      <c r="H519" s="215">
        <v>22.5</v>
      </c>
      <c r="I519" s="216"/>
      <c r="J519" s="212"/>
      <c r="K519" s="212"/>
      <c r="L519" s="217"/>
      <c r="M519" s="218"/>
      <c r="N519" s="219"/>
      <c r="O519" s="219"/>
      <c r="P519" s="219"/>
      <c r="Q519" s="219"/>
      <c r="R519" s="219"/>
      <c r="S519" s="219"/>
      <c r="T519" s="220"/>
      <c r="AT519" s="221" t="s">
        <v>247</v>
      </c>
      <c r="AU519" s="221" t="s">
        <v>88</v>
      </c>
      <c r="AV519" s="14" t="s">
        <v>88</v>
      </c>
      <c r="AW519" s="14" t="s">
        <v>37</v>
      </c>
      <c r="AX519" s="14" t="s">
        <v>76</v>
      </c>
      <c r="AY519" s="221" t="s">
        <v>237</v>
      </c>
    </row>
    <row r="520" spans="2:51" s="14" customFormat="1" ht="10.199999999999999">
      <c r="B520" s="211"/>
      <c r="C520" s="212"/>
      <c r="D520" s="202" t="s">
        <v>247</v>
      </c>
      <c r="E520" s="213" t="s">
        <v>19</v>
      </c>
      <c r="F520" s="214" t="s">
        <v>5260</v>
      </c>
      <c r="G520" s="212"/>
      <c r="H520" s="215">
        <v>5.8</v>
      </c>
      <c r="I520" s="216"/>
      <c r="J520" s="212"/>
      <c r="K520" s="212"/>
      <c r="L520" s="217"/>
      <c r="M520" s="218"/>
      <c r="N520" s="219"/>
      <c r="O520" s="219"/>
      <c r="P520" s="219"/>
      <c r="Q520" s="219"/>
      <c r="R520" s="219"/>
      <c r="S520" s="219"/>
      <c r="T520" s="220"/>
      <c r="AT520" s="221" t="s">
        <v>247</v>
      </c>
      <c r="AU520" s="221" t="s">
        <v>88</v>
      </c>
      <c r="AV520" s="14" t="s">
        <v>88</v>
      </c>
      <c r="AW520" s="14" t="s">
        <v>37</v>
      </c>
      <c r="AX520" s="14" t="s">
        <v>76</v>
      </c>
      <c r="AY520" s="221" t="s">
        <v>237</v>
      </c>
    </row>
    <row r="521" spans="2:51" s="13" customFormat="1" ht="10.199999999999999">
      <c r="B521" s="200"/>
      <c r="C521" s="201"/>
      <c r="D521" s="202" t="s">
        <v>247</v>
      </c>
      <c r="E521" s="203" t="s">
        <v>19</v>
      </c>
      <c r="F521" s="204" t="s">
        <v>252</v>
      </c>
      <c r="G521" s="201"/>
      <c r="H521" s="203" t="s">
        <v>19</v>
      </c>
      <c r="I521" s="205"/>
      <c r="J521" s="201"/>
      <c r="K521" s="201"/>
      <c r="L521" s="206"/>
      <c r="M521" s="207"/>
      <c r="N521" s="208"/>
      <c r="O521" s="208"/>
      <c r="P521" s="208"/>
      <c r="Q521" s="208"/>
      <c r="R521" s="208"/>
      <c r="S521" s="208"/>
      <c r="T521" s="209"/>
      <c r="AT521" s="210" t="s">
        <v>247</v>
      </c>
      <c r="AU521" s="210" t="s">
        <v>88</v>
      </c>
      <c r="AV521" s="13" t="s">
        <v>83</v>
      </c>
      <c r="AW521" s="13" t="s">
        <v>37</v>
      </c>
      <c r="AX521" s="13" t="s">
        <v>76</v>
      </c>
      <c r="AY521" s="210" t="s">
        <v>237</v>
      </c>
    </row>
    <row r="522" spans="2:51" s="14" customFormat="1" ht="10.199999999999999">
      <c r="B522" s="211"/>
      <c r="C522" s="212"/>
      <c r="D522" s="202" t="s">
        <v>247</v>
      </c>
      <c r="E522" s="213" t="s">
        <v>19</v>
      </c>
      <c r="F522" s="214" t="s">
        <v>5259</v>
      </c>
      <c r="G522" s="212"/>
      <c r="H522" s="215">
        <v>22.5</v>
      </c>
      <c r="I522" s="216"/>
      <c r="J522" s="212"/>
      <c r="K522" s="212"/>
      <c r="L522" s="217"/>
      <c r="M522" s="218"/>
      <c r="N522" s="219"/>
      <c r="O522" s="219"/>
      <c r="P522" s="219"/>
      <c r="Q522" s="219"/>
      <c r="R522" s="219"/>
      <c r="S522" s="219"/>
      <c r="T522" s="220"/>
      <c r="AT522" s="221" t="s">
        <v>247</v>
      </c>
      <c r="AU522" s="221" t="s">
        <v>88</v>
      </c>
      <c r="AV522" s="14" t="s">
        <v>88</v>
      </c>
      <c r="AW522" s="14" t="s">
        <v>37</v>
      </c>
      <c r="AX522" s="14" t="s">
        <v>76</v>
      </c>
      <c r="AY522" s="221" t="s">
        <v>237</v>
      </c>
    </row>
    <row r="523" spans="2:51" s="14" customFormat="1" ht="10.199999999999999">
      <c r="B523" s="211"/>
      <c r="C523" s="212"/>
      <c r="D523" s="202" t="s">
        <v>247</v>
      </c>
      <c r="E523" s="213" t="s">
        <v>19</v>
      </c>
      <c r="F523" s="214" t="s">
        <v>422</v>
      </c>
      <c r="G523" s="212"/>
      <c r="H523" s="215">
        <v>6.3</v>
      </c>
      <c r="I523" s="216"/>
      <c r="J523" s="212"/>
      <c r="K523" s="212"/>
      <c r="L523" s="217"/>
      <c r="M523" s="218"/>
      <c r="N523" s="219"/>
      <c r="O523" s="219"/>
      <c r="P523" s="219"/>
      <c r="Q523" s="219"/>
      <c r="R523" s="219"/>
      <c r="S523" s="219"/>
      <c r="T523" s="220"/>
      <c r="AT523" s="221" t="s">
        <v>247</v>
      </c>
      <c r="AU523" s="221" t="s">
        <v>88</v>
      </c>
      <c r="AV523" s="14" t="s">
        <v>88</v>
      </c>
      <c r="AW523" s="14" t="s">
        <v>37</v>
      </c>
      <c r="AX523" s="14" t="s">
        <v>76</v>
      </c>
      <c r="AY523" s="221" t="s">
        <v>237</v>
      </c>
    </row>
    <row r="524" spans="2:51" s="13" customFormat="1" ht="10.199999999999999">
      <c r="B524" s="200"/>
      <c r="C524" s="201"/>
      <c r="D524" s="202" t="s">
        <v>247</v>
      </c>
      <c r="E524" s="203" t="s">
        <v>19</v>
      </c>
      <c r="F524" s="204" t="s">
        <v>256</v>
      </c>
      <c r="G524" s="201"/>
      <c r="H524" s="203" t="s">
        <v>19</v>
      </c>
      <c r="I524" s="205"/>
      <c r="J524" s="201"/>
      <c r="K524" s="201"/>
      <c r="L524" s="206"/>
      <c r="M524" s="207"/>
      <c r="N524" s="208"/>
      <c r="O524" s="208"/>
      <c r="P524" s="208"/>
      <c r="Q524" s="208"/>
      <c r="R524" s="208"/>
      <c r="S524" s="208"/>
      <c r="T524" s="209"/>
      <c r="AT524" s="210" t="s">
        <v>247</v>
      </c>
      <c r="AU524" s="210" t="s">
        <v>88</v>
      </c>
      <c r="AV524" s="13" t="s">
        <v>83</v>
      </c>
      <c r="AW524" s="13" t="s">
        <v>37</v>
      </c>
      <c r="AX524" s="13" t="s">
        <v>76</v>
      </c>
      <c r="AY524" s="210" t="s">
        <v>237</v>
      </c>
    </row>
    <row r="525" spans="2:51" s="14" customFormat="1" ht="10.199999999999999">
      <c r="B525" s="211"/>
      <c r="C525" s="212"/>
      <c r="D525" s="202" t="s">
        <v>247</v>
      </c>
      <c r="E525" s="213" t="s">
        <v>19</v>
      </c>
      <c r="F525" s="214" t="s">
        <v>5261</v>
      </c>
      <c r="G525" s="212"/>
      <c r="H525" s="215">
        <v>31.5</v>
      </c>
      <c r="I525" s="216"/>
      <c r="J525" s="212"/>
      <c r="K525" s="212"/>
      <c r="L525" s="217"/>
      <c r="M525" s="218"/>
      <c r="N525" s="219"/>
      <c r="O525" s="219"/>
      <c r="P525" s="219"/>
      <c r="Q525" s="219"/>
      <c r="R525" s="219"/>
      <c r="S525" s="219"/>
      <c r="T525" s="220"/>
      <c r="AT525" s="221" t="s">
        <v>247</v>
      </c>
      <c r="AU525" s="221" t="s">
        <v>88</v>
      </c>
      <c r="AV525" s="14" t="s">
        <v>88</v>
      </c>
      <c r="AW525" s="14" t="s">
        <v>37</v>
      </c>
      <c r="AX525" s="14" t="s">
        <v>76</v>
      </c>
      <c r="AY525" s="221" t="s">
        <v>237</v>
      </c>
    </row>
    <row r="526" spans="2:51" s="14" customFormat="1" ht="10.199999999999999">
      <c r="B526" s="211"/>
      <c r="C526" s="212"/>
      <c r="D526" s="202" t="s">
        <v>247</v>
      </c>
      <c r="E526" s="213" t="s">
        <v>19</v>
      </c>
      <c r="F526" s="214" t="s">
        <v>422</v>
      </c>
      <c r="G526" s="212"/>
      <c r="H526" s="215">
        <v>6.3</v>
      </c>
      <c r="I526" s="216"/>
      <c r="J526" s="212"/>
      <c r="K526" s="212"/>
      <c r="L526" s="217"/>
      <c r="M526" s="218"/>
      <c r="N526" s="219"/>
      <c r="O526" s="219"/>
      <c r="P526" s="219"/>
      <c r="Q526" s="219"/>
      <c r="R526" s="219"/>
      <c r="S526" s="219"/>
      <c r="T526" s="220"/>
      <c r="AT526" s="221" t="s">
        <v>247</v>
      </c>
      <c r="AU526" s="221" t="s">
        <v>88</v>
      </c>
      <c r="AV526" s="14" t="s">
        <v>88</v>
      </c>
      <c r="AW526" s="14" t="s">
        <v>37</v>
      </c>
      <c r="AX526" s="14" t="s">
        <v>76</v>
      </c>
      <c r="AY526" s="221" t="s">
        <v>237</v>
      </c>
    </row>
    <row r="527" spans="2:51" s="15" customFormat="1" ht="10.199999999999999">
      <c r="B527" s="222"/>
      <c r="C527" s="223"/>
      <c r="D527" s="202" t="s">
        <v>247</v>
      </c>
      <c r="E527" s="224" t="s">
        <v>19</v>
      </c>
      <c r="F527" s="225" t="s">
        <v>251</v>
      </c>
      <c r="G527" s="223"/>
      <c r="H527" s="226">
        <v>94.9</v>
      </c>
      <c r="I527" s="227"/>
      <c r="J527" s="223"/>
      <c r="K527" s="223"/>
      <c r="L527" s="228"/>
      <c r="M527" s="229"/>
      <c r="N527" s="230"/>
      <c r="O527" s="230"/>
      <c r="P527" s="230"/>
      <c r="Q527" s="230"/>
      <c r="R527" s="230"/>
      <c r="S527" s="230"/>
      <c r="T527" s="231"/>
      <c r="AT527" s="232" t="s">
        <v>247</v>
      </c>
      <c r="AU527" s="232" t="s">
        <v>88</v>
      </c>
      <c r="AV527" s="15" t="s">
        <v>92</v>
      </c>
      <c r="AW527" s="15" t="s">
        <v>37</v>
      </c>
      <c r="AX527" s="15" t="s">
        <v>76</v>
      </c>
      <c r="AY527" s="232" t="s">
        <v>237</v>
      </c>
    </row>
    <row r="528" spans="2:51" s="16" customFormat="1" ht="10.199999999999999">
      <c r="B528" s="233"/>
      <c r="C528" s="234"/>
      <c r="D528" s="202" t="s">
        <v>247</v>
      </c>
      <c r="E528" s="235" t="s">
        <v>19</v>
      </c>
      <c r="F528" s="236" t="s">
        <v>260</v>
      </c>
      <c r="G528" s="234"/>
      <c r="H528" s="237">
        <v>193.66</v>
      </c>
      <c r="I528" s="238"/>
      <c r="J528" s="234"/>
      <c r="K528" s="234"/>
      <c r="L528" s="239"/>
      <c r="M528" s="240"/>
      <c r="N528" s="241"/>
      <c r="O528" s="241"/>
      <c r="P528" s="241"/>
      <c r="Q528" s="241"/>
      <c r="R528" s="241"/>
      <c r="S528" s="241"/>
      <c r="T528" s="242"/>
      <c r="AT528" s="243" t="s">
        <v>247</v>
      </c>
      <c r="AU528" s="243" t="s">
        <v>88</v>
      </c>
      <c r="AV528" s="16" t="s">
        <v>243</v>
      </c>
      <c r="AW528" s="16" t="s">
        <v>37</v>
      </c>
      <c r="AX528" s="16" t="s">
        <v>83</v>
      </c>
      <c r="AY528" s="243" t="s">
        <v>237</v>
      </c>
    </row>
    <row r="529" spans="1:65" s="12" customFormat="1" ht="22.8" customHeight="1">
      <c r="B529" s="166"/>
      <c r="C529" s="167"/>
      <c r="D529" s="168" t="s">
        <v>75</v>
      </c>
      <c r="E529" s="180" t="s">
        <v>713</v>
      </c>
      <c r="F529" s="180" t="s">
        <v>2465</v>
      </c>
      <c r="G529" s="167"/>
      <c r="H529" s="167"/>
      <c r="I529" s="170"/>
      <c r="J529" s="181">
        <f>BK529</f>
        <v>0</v>
      </c>
      <c r="K529" s="167"/>
      <c r="L529" s="172"/>
      <c r="M529" s="173"/>
      <c r="N529" s="174"/>
      <c r="O529" s="174"/>
      <c r="P529" s="175">
        <f>SUM(P530:P532)</f>
        <v>0</v>
      </c>
      <c r="Q529" s="174"/>
      <c r="R529" s="175">
        <f>SUM(R530:R532)</f>
        <v>2.1971313000000001</v>
      </c>
      <c r="S529" s="174"/>
      <c r="T529" s="176">
        <f>SUM(T530:T532)</f>
        <v>0</v>
      </c>
      <c r="AR529" s="177" t="s">
        <v>83</v>
      </c>
      <c r="AT529" s="178" t="s">
        <v>75</v>
      </c>
      <c r="AU529" s="178" t="s">
        <v>83</v>
      </c>
      <c r="AY529" s="177" t="s">
        <v>237</v>
      </c>
      <c r="BK529" s="179">
        <f>SUM(BK530:BK532)</f>
        <v>0</v>
      </c>
    </row>
    <row r="530" spans="1:65" s="2" customFormat="1" ht="24.15" customHeight="1">
      <c r="A530" s="37"/>
      <c r="B530" s="38"/>
      <c r="C530" s="182" t="s">
        <v>790</v>
      </c>
      <c r="D530" s="182" t="s">
        <v>239</v>
      </c>
      <c r="E530" s="183" t="s">
        <v>5262</v>
      </c>
      <c r="F530" s="184" t="s">
        <v>5263</v>
      </c>
      <c r="G530" s="185" t="s">
        <v>141</v>
      </c>
      <c r="H530" s="186">
        <v>80.480999999999995</v>
      </c>
      <c r="I530" s="187"/>
      <c r="J530" s="188">
        <f>ROUND(I530*H530,2)</f>
        <v>0</v>
      </c>
      <c r="K530" s="184" t="s">
        <v>242</v>
      </c>
      <c r="L530" s="42"/>
      <c r="M530" s="189" t="s">
        <v>19</v>
      </c>
      <c r="N530" s="190" t="s">
        <v>48</v>
      </c>
      <c r="O530" s="67"/>
      <c r="P530" s="191">
        <f>O530*H530</f>
        <v>0</v>
      </c>
      <c r="Q530" s="191">
        <v>2.7300000000000001E-2</v>
      </c>
      <c r="R530" s="191">
        <f>Q530*H530</f>
        <v>2.1971313000000001</v>
      </c>
      <c r="S530" s="191">
        <v>0</v>
      </c>
      <c r="T530" s="192">
        <f>S530*H530</f>
        <v>0</v>
      </c>
      <c r="U530" s="37"/>
      <c r="V530" s="37"/>
      <c r="W530" s="37"/>
      <c r="X530" s="37"/>
      <c r="Y530" s="37"/>
      <c r="Z530" s="37"/>
      <c r="AA530" s="37"/>
      <c r="AB530" s="37"/>
      <c r="AC530" s="37"/>
      <c r="AD530" s="37"/>
      <c r="AE530" s="37"/>
      <c r="AR530" s="193" t="s">
        <v>243</v>
      </c>
      <c r="AT530" s="193" t="s">
        <v>239</v>
      </c>
      <c r="AU530" s="193" t="s">
        <v>88</v>
      </c>
      <c r="AY530" s="20" t="s">
        <v>237</v>
      </c>
      <c r="BE530" s="194">
        <f>IF(N530="základní",J530,0)</f>
        <v>0</v>
      </c>
      <c r="BF530" s="194">
        <f>IF(N530="snížená",J530,0)</f>
        <v>0</v>
      </c>
      <c r="BG530" s="194">
        <f>IF(N530="zákl. přenesená",J530,0)</f>
        <v>0</v>
      </c>
      <c r="BH530" s="194">
        <f>IF(N530="sníž. přenesená",J530,0)</f>
        <v>0</v>
      </c>
      <c r="BI530" s="194">
        <f>IF(N530="nulová",J530,0)</f>
        <v>0</v>
      </c>
      <c r="BJ530" s="20" t="s">
        <v>88</v>
      </c>
      <c r="BK530" s="194">
        <f>ROUND(I530*H530,2)</f>
        <v>0</v>
      </c>
      <c r="BL530" s="20" t="s">
        <v>243</v>
      </c>
      <c r="BM530" s="193" t="s">
        <v>5264</v>
      </c>
    </row>
    <row r="531" spans="1:65" s="2" customFormat="1" ht="10.199999999999999">
      <c r="A531" s="37"/>
      <c r="B531" s="38"/>
      <c r="C531" s="39"/>
      <c r="D531" s="195" t="s">
        <v>245</v>
      </c>
      <c r="E531" s="39"/>
      <c r="F531" s="196" t="s">
        <v>5265</v>
      </c>
      <c r="G531" s="39"/>
      <c r="H531" s="39"/>
      <c r="I531" s="197"/>
      <c r="J531" s="39"/>
      <c r="K531" s="39"/>
      <c r="L531" s="42"/>
      <c r="M531" s="198"/>
      <c r="N531" s="199"/>
      <c r="O531" s="67"/>
      <c r="P531" s="67"/>
      <c r="Q531" s="67"/>
      <c r="R531" s="67"/>
      <c r="S531" s="67"/>
      <c r="T531" s="68"/>
      <c r="U531" s="37"/>
      <c r="V531" s="37"/>
      <c r="W531" s="37"/>
      <c r="X531" s="37"/>
      <c r="Y531" s="37"/>
      <c r="Z531" s="37"/>
      <c r="AA531" s="37"/>
      <c r="AB531" s="37"/>
      <c r="AC531" s="37"/>
      <c r="AD531" s="37"/>
      <c r="AE531" s="37"/>
      <c r="AT531" s="20" t="s">
        <v>245</v>
      </c>
      <c r="AU531" s="20" t="s">
        <v>88</v>
      </c>
    </row>
    <row r="532" spans="1:65" s="14" customFormat="1" ht="10.199999999999999">
      <c r="B532" s="211"/>
      <c r="C532" s="212"/>
      <c r="D532" s="202" t="s">
        <v>247</v>
      </c>
      <c r="E532" s="213" t="s">
        <v>19</v>
      </c>
      <c r="F532" s="214" t="s">
        <v>4917</v>
      </c>
      <c r="G532" s="212"/>
      <c r="H532" s="215">
        <v>80.480999999999995</v>
      </c>
      <c r="I532" s="216"/>
      <c r="J532" s="212"/>
      <c r="K532" s="212"/>
      <c r="L532" s="217"/>
      <c r="M532" s="218"/>
      <c r="N532" s="219"/>
      <c r="O532" s="219"/>
      <c r="P532" s="219"/>
      <c r="Q532" s="219"/>
      <c r="R532" s="219"/>
      <c r="S532" s="219"/>
      <c r="T532" s="220"/>
      <c r="AT532" s="221" t="s">
        <v>247</v>
      </c>
      <c r="AU532" s="221" t="s">
        <v>88</v>
      </c>
      <c r="AV532" s="14" t="s">
        <v>88</v>
      </c>
      <c r="AW532" s="14" t="s">
        <v>37</v>
      </c>
      <c r="AX532" s="14" t="s">
        <v>83</v>
      </c>
      <c r="AY532" s="221" t="s">
        <v>237</v>
      </c>
    </row>
    <row r="533" spans="1:65" s="12" customFormat="1" ht="22.8" customHeight="1">
      <c r="B533" s="166"/>
      <c r="C533" s="167"/>
      <c r="D533" s="168" t="s">
        <v>75</v>
      </c>
      <c r="E533" s="180" t="s">
        <v>717</v>
      </c>
      <c r="F533" s="180" t="s">
        <v>3140</v>
      </c>
      <c r="G533" s="167"/>
      <c r="H533" s="167"/>
      <c r="I533" s="170"/>
      <c r="J533" s="181">
        <f>BK533</f>
        <v>0</v>
      </c>
      <c r="K533" s="167"/>
      <c r="L533" s="172"/>
      <c r="M533" s="173"/>
      <c r="N533" s="174"/>
      <c r="O533" s="174"/>
      <c r="P533" s="175">
        <f>SUM(P534:P565)</f>
        <v>0</v>
      </c>
      <c r="Q533" s="174"/>
      <c r="R533" s="175">
        <f>SUM(R534:R565)</f>
        <v>38.088024669999996</v>
      </c>
      <c r="S533" s="174"/>
      <c r="T533" s="176">
        <f>SUM(T534:T565)</f>
        <v>0</v>
      </c>
      <c r="AR533" s="177" t="s">
        <v>83</v>
      </c>
      <c r="AT533" s="178" t="s">
        <v>75</v>
      </c>
      <c r="AU533" s="178" t="s">
        <v>83</v>
      </c>
      <c r="AY533" s="177" t="s">
        <v>237</v>
      </c>
      <c r="BK533" s="179">
        <f>SUM(BK534:BK565)</f>
        <v>0</v>
      </c>
    </row>
    <row r="534" spans="1:65" s="2" customFormat="1" ht="33" customHeight="1">
      <c r="A534" s="37"/>
      <c r="B534" s="38"/>
      <c r="C534" s="182" t="s">
        <v>804</v>
      </c>
      <c r="D534" s="182" t="s">
        <v>239</v>
      </c>
      <c r="E534" s="183" t="s">
        <v>5266</v>
      </c>
      <c r="F534" s="184" t="s">
        <v>5267</v>
      </c>
      <c r="G534" s="185" t="s">
        <v>519</v>
      </c>
      <c r="H534" s="186">
        <v>1.268</v>
      </c>
      <c r="I534" s="187"/>
      <c r="J534" s="188">
        <f>ROUND(I534*H534,2)</f>
        <v>0</v>
      </c>
      <c r="K534" s="184" t="s">
        <v>242</v>
      </c>
      <c r="L534" s="42"/>
      <c r="M534" s="189" t="s">
        <v>19</v>
      </c>
      <c r="N534" s="190" t="s">
        <v>48</v>
      </c>
      <c r="O534" s="67"/>
      <c r="P534" s="191">
        <f>O534*H534</f>
        <v>0</v>
      </c>
      <c r="Q534" s="191">
        <v>2.3010199999999998</v>
      </c>
      <c r="R534" s="191">
        <f>Q534*H534</f>
        <v>2.9176933599999999</v>
      </c>
      <c r="S534" s="191">
        <v>0</v>
      </c>
      <c r="T534" s="192">
        <f>S534*H534</f>
        <v>0</v>
      </c>
      <c r="U534" s="37"/>
      <c r="V534" s="37"/>
      <c r="W534" s="37"/>
      <c r="X534" s="37"/>
      <c r="Y534" s="37"/>
      <c r="Z534" s="37"/>
      <c r="AA534" s="37"/>
      <c r="AB534" s="37"/>
      <c r="AC534" s="37"/>
      <c r="AD534" s="37"/>
      <c r="AE534" s="37"/>
      <c r="AR534" s="193" t="s">
        <v>243</v>
      </c>
      <c r="AT534" s="193" t="s">
        <v>239</v>
      </c>
      <c r="AU534" s="193" t="s">
        <v>88</v>
      </c>
      <c r="AY534" s="20" t="s">
        <v>237</v>
      </c>
      <c r="BE534" s="194">
        <f>IF(N534="základní",J534,0)</f>
        <v>0</v>
      </c>
      <c r="BF534" s="194">
        <f>IF(N534="snížená",J534,0)</f>
        <v>0</v>
      </c>
      <c r="BG534" s="194">
        <f>IF(N534="zákl. přenesená",J534,0)</f>
        <v>0</v>
      </c>
      <c r="BH534" s="194">
        <f>IF(N534="sníž. přenesená",J534,0)</f>
        <v>0</v>
      </c>
      <c r="BI534" s="194">
        <f>IF(N534="nulová",J534,0)</f>
        <v>0</v>
      </c>
      <c r="BJ534" s="20" t="s">
        <v>88</v>
      </c>
      <c r="BK534" s="194">
        <f>ROUND(I534*H534,2)</f>
        <v>0</v>
      </c>
      <c r="BL534" s="20" t="s">
        <v>243</v>
      </c>
      <c r="BM534" s="193" t="s">
        <v>5268</v>
      </c>
    </row>
    <row r="535" spans="1:65" s="2" customFormat="1" ht="10.199999999999999">
      <c r="A535" s="37"/>
      <c r="B535" s="38"/>
      <c r="C535" s="39"/>
      <c r="D535" s="195" t="s">
        <v>245</v>
      </c>
      <c r="E535" s="39"/>
      <c r="F535" s="196" t="s">
        <v>5269</v>
      </c>
      <c r="G535" s="39"/>
      <c r="H535" s="39"/>
      <c r="I535" s="197"/>
      <c r="J535" s="39"/>
      <c r="K535" s="39"/>
      <c r="L535" s="42"/>
      <c r="M535" s="198"/>
      <c r="N535" s="199"/>
      <c r="O535" s="67"/>
      <c r="P535" s="67"/>
      <c r="Q535" s="67"/>
      <c r="R535" s="67"/>
      <c r="S535" s="67"/>
      <c r="T535" s="68"/>
      <c r="U535" s="37"/>
      <c r="V535" s="37"/>
      <c r="W535" s="37"/>
      <c r="X535" s="37"/>
      <c r="Y535" s="37"/>
      <c r="Z535" s="37"/>
      <c r="AA535" s="37"/>
      <c r="AB535" s="37"/>
      <c r="AC535" s="37"/>
      <c r="AD535" s="37"/>
      <c r="AE535" s="37"/>
      <c r="AT535" s="20" t="s">
        <v>245</v>
      </c>
      <c r="AU535" s="20" t="s">
        <v>88</v>
      </c>
    </row>
    <row r="536" spans="1:65" s="13" customFormat="1" ht="10.199999999999999">
      <c r="B536" s="200"/>
      <c r="C536" s="201"/>
      <c r="D536" s="202" t="s">
        <v>247</v>
      </c>
      <c r="E536" s="203" t="s">
        <v>19</v>
      </c>
      <c r="F536" s="204" t="s">
        <v>5270</v>
      </c>
      <c r="G536" s="201"/>
      <c r="H536" s="203" t="s">
        <v>19</v>
      </c>
      <c r="I536" s="205"/>
      <c r="J536" s="201"/>
      <c r="K536" s="201"/>
      <c r="L536" s="206"/>
      <c r="M536" s="207"/>
      <c r="N536" s="208"/>
      <c r="O536" s="208"/>
      <c r="P536" s="208"/>
      <c r="Q536" s="208"/>
      <c r="R536" s="208"/>
      <c r="S536" s="208"/>
      <c r="T536" s="209"/>
      <c r="AT536" s="210" t="s">
        <v>247</v>
      </c>
      <c r="AU536" s="210" t="s">
        <v>88</v>
      </c>
      <c r="AV536" s="13" t="s">
        <v>83</v>
      </c>
      <c r="AW536" s="13" t="s">
        <v>37</v>
      </c>
      <c r="AX536" s="13" t="s">
        <v>76</v>
      </c>
      <c r="AY536" s="210" t="s">
        <v>237</v>
      </c>
    </row>
    <row r="537" spans="1:65" s="13" customFormat="1" ht="10.199999999999999">
      <c r="B537" s="200"/>
      <c r="C537" s="201"/>
      <c r="D537" s="202" t="s">
        <v>247</v>
      </c>
      <c r="E537" s="203" t="s">
        <v>19</v>
      </c>
      <c r="F537" s="204" t="s">
        <v>5031</v>
      </c>
      <c r="G537" s="201"/>
      <c r="H537" s="203" t="s">
        <v>19</v>
      </c>
      <c r="I537" s="205"/>
      <c r="J537" s="201"/>
      <c r="K537" s="201"/>
      <c r="L537" s="206"/>
      <c r="M537" s="207"/>
      <c r="N537" s="208"/>
      <c r="O537" s="208"/>
      <c r="P537" s="208"/>
      <c r="Q537" s="208"/>
      <c r="R537" s="208"/>
      <c r="S537" s="208"/>
      <c r="T537" s="209"/>
      <c r="AT537" s="210" t="s">
        <v>247</v>
      </c>
      <c r="AU537" s="210" t="s">
        <v>88</v>
      </c>
      <c r="AV537" s="13" t="s">
        <v>83</v>
      </c>
      <c r="AW537" s="13" t="s">
        <v>37</v>
      </c>
      <c r="AX537" s="13" t="s">
        <v>76</v>
      </c>
      <c r="AY537" s="210" t="s">
        <v>237</v>
      </c>
    </row>
    <row r="538" spans="1:65" s="14" customFormat="1" ht="10.199999999999999">
      <c r="B538" s="211"/>
      <c r="C538" s="212"/>
      <c r="D538" s="202" t="s">
        <v>247</v>
      </c>
      <c r="E538" s="213" t="s">
        <v>19</v>
      </c>
      <c r="F538" s="214" t="s">
        <v>5271</v>
      </c>
      <c r="G538" s="212"/>
      <c r="H538" s="215">
        <v>0.30299999999999999</v>
      </c>
      <c r="I538" s="216"/>
      <c r="J538" s="212"/>
      <c r="K538" s="212"/>
      <c r="L538" s="217"/>
      <c r="M538" s="218"/>
      <c r="N538" s="219"/>
      <c r="O538" s="219"/>
      <c r="P538" s="219"/>
      <c r="Q538" s="219"/>
      <c r="R538" s="219"/>
      <c r="S538" s="219"/>
      <c r="T538" s="220"/>
      <c r="AT538" s="221" t="s">
        <v>247</v>
      </c>
      <c r="AU538" s="221" t="s">
        <v>88</v>
      </c>
      <c r="AV538" s="14" t="s">
        <v>88</v>
      </c>
      <c r="AW538" s="14" t="s">
        <v>37</v>
      </c>
      <c r="AX538" s="14" t="s">
        <v>76</v>
      </c>
      <c r="AY538" s="221" t="s">
        <v>237</v>
      </c>
    </row>
    <row r="539" spans="1:65" s="14" customFormat="1" ht="10.199999999999999">
      <c r="B539" s="211"/>
      <c r="C539" s="212"/>
      <c r="D539" s="202" t="s">
        <v>247</v>
      </c>
      <c r="E539" s="213" t="s">
        <v>19</v>
      </c>
      <c r="F539" s="214" t="s">
        <v>5272</v>
      </c>
      <c r="G539" s="212"/>
      <c r="H539" s="215">
        <v>0.30199999999999999</v>
      </c>
      <c r="I539" s="216"/>
      <c r="J539" s="212"/>
      <c r="K539" s="212"/>
      <c r="L539" s="217"/>
      <c r="M539" s="218"/>
      <c r="N539" s="219"/>
      <c r="O539" s="219"/>
      <c r="P539" s="219"/>
      <c r="Q539" s="219"/>
      <c r="R539" s="219"/>
      <c r="S539" s="219"/>
      <c r="T539" s="220"/>
      <c r="AT539" s="221" t="s">
        <v>247</v>
      </c>
      <c r="AU539" s="221" t="s">
        <v>88</v>
      </c>
      <c r="AV539" s="14" t="s">
        <v>88</v>
      </c>
      <c r="AW539" s="14" t="s">
        <v>37</v>
      </c>
      <c r="AX539" s="14" t="s">
        <v>76</v>
      </c>
      <c r="AY539" s="221" t="s">
        <v>237</v>
      </c>
    </row>
    <row r="540" spans="1:65" s="14" customFormat="1" ht="10.199999999999999">
      <c r="B540" s="211"/>
      <c r="C540" s="212"/>
      <c r="D540" s="202" t="s">
        <v>247</v>
      </c>
      <c r="E540" s="213" t="s">
        <v>19</v>
      </c>
      <c r="F540" s="214" t="s">
        <v>5273</v>
      </c>
      <c r="G540" s="212"/>
      <c r="H540" s="215">
        <v>0.66300000000000003</v>
      </c>
      <c r="I540" s="216"/>
      <c r="J540" s="212"/>
      <c r="K540" s="212"/>
      <c r="L540" s="217"/>
      <c r="M540" s="218"/>
      <c r="N540" s="219"/>
      <c r="O540" s="219"/>
      <c r="P540" s="219"/>
      <c r="Q540" s="219"/>
      <c r="R540" s="219"/>
      <c r="S540" s="219"/>
      <c r="T540" s="220"/>
      <c r="AT540" s="221" t="s">
        <v>247</v>
      </c>
      <c r="AU540" s="221" t="s">
        <v>88</v>
      </c>
      <c r="AV540" s="14" t="s">
        <v>88</v>
      </c>
      <c r="AW540" s="14" t="s">
        <v>37</v>
      </c>
      <c r="AX540" s="14" t="s">
        <v>76</v>
      </c>
      <c r="AY540" s="221" t="s">
        <v>237</v>
      </c>
    </row>
    <row r="541" spans="1:65" s="16" customFormat="1" ht="10.199999999999999">
      <c r="B541" s="233"/>
      <c r="C541" s="234"/>
      <c r="D541" s="202" t="s">
        <v>247</v>
      </c>
      <c r="E541" s="235" t="s">
        <v>19</v>
      </c>
      <c r="F541" s="236" t="s">
        <v>260</v>
      </c>
      <c r="G541" s="234"/>
      <c r="H541" s="237">
        <v>1.268</v>
      </c>
      <c r="I541" s="238"/>
      <c r="J541" s="234"/>
      <c r="K541" s="234"/>
      <c r="L541" s="239"/>
      <c r="M541" s="240"/>
      <c r="N541" s="241"/>
      <c r="O541" s="241"/>
      <c r="P541" s="241"/>
      <c r="Q541" s="241"/>
      <c r="R541" s="241"/>
      <c r="S541" s="241"/>
      <c r="T541" s="242"/>
      <c r="AT541" s="243" t="s">
        <v>247</v>
      </c>
      <c r="AU541" s="243" t="s">
        <v>88</v>
      </c>
      <c r="AV541" s="16" t="s">
        <v>243</v>
      </c>
      <c r="AW541" s="16" t="s">
        <v>37</v>
      </c>
      <c r="AX541" s="16" t="s">
        <v>83</v>
      </c>
      <c r="AY541" s="243" t="s">
        <v>237</v>
      </c>
    </row>
    <row r="542" spans="1:65" s="2" customFormat="1" ht="55.5" customHeight="1">
      <c r="A542" s="37"/>
      <c r="B542" s="38"/>
      <c r="C542" s="182" t="s">
        <v>817</v>
      </c>
      <c r="D542" s="182" t="s">
        <v>239</v>
      </c>
      <c r="E542" s="183" t="s">
        <v>5274</v>
      </c>
      <c r="F542" s="184" t="s">
        <v>5275</v>
      </c>
      <c r="G542" s="185" t="s">
        <v>141</v>
      </c>
      <c r="H542" s="186">
        <v>290.89</v>
      </c>
      <c r="I542" s="187"/>
      <c r="J542" s="188">
        <f>ROUND(I542*H542,2)</f>
        <v>0</v>
      </c>
      <c r="K542" s="184" t="s">
        <v>242</v>
      </c>
      <c r="L542" s="42"/>
      <c r="M542" s="189" t="s">
        <v>19</v>
      </c>
      <c r="N542" s="190" t="s">
        <v>48</v>
      </c>
      <c r="O542" s="67"/>
      <c r="P542" s="191">
        <f>O542*H542</f>
        <v>0</v>
      </c>
      <c r="Q542" s="191">
        <v>2.6339999999999999E-2</v>
      </c>
      <c r="R542" s="191">
        <f>Q542*H542</f>
        <v>7.6620425999999995</v>
      </c>
      <c r="S542" s="191">
        <v>0</v>
      </c>
      <c r="T542" s="192">
        <f>S542*H542</f>
        <v>0</v>
      </c>
      <c r="U542" s="37"/>
      <c r="V542" s="37"/>
      <c r="W542" s="37"/>
      <c r="X542" s="37"/>
      <c r="Y542" s="37"/>
      <c r="Z542" s="37"/>
      <c r="AA542" s="37"/>
      <c r="AB542" s="37"/>
      <c r="AC542" s="37"/>
      <c r="AD542" s="37"/>
      <c r="AE542" s="37"/>
      <c r="AR542" s="193" t="s">
        <v>243</v>
      </c>
      <c r="AT542" s="193" t="s">
        <v>239</v>
      </c>
      <c r="AU542" s="193" t="s">
        <v>88</v>
      </c>
      <c r="AY542" s="20" t="s">
        <v>237</v>
      </c>
      <c r="BE542" s="194">
        <f>IF(N542="základní",J542,0)</f>
        <v>0</v>
      </c>
      <c r="BF542" s="194">
        <f>IF(N542="snížená",J542,0)</f>
        <v>0</v>
      </c>
      <c r="BG542" s="194">
        <f>IF(N542="zákl. přenesená",J542,0)</f>
        <v>0</v>
      </c>
      <c r="BH542" s="194">
        <f>IF(N542="sníž. přenesená",J542,0)</f>
        <v>0</v>
      </c>
      <c r="BI542" s="194">
        <f>IF(N542="nulová",J542,0)</f>
        <v>0</v>
      </c>
      <c r="BJ542" s="20" t="s">
        <v>88</v>
      </c>
      <c r="BK542" s="194">
        <f>ROUND(I542*H542,2)</f>
        <v>0</v>
      </c>
      <c r="BL542" s="20" t="s">
        <v>243</v>
      </c>
      <c r="BM542" s="193" t="s">
        <v>5276</v>
      </c>
    </row>
    <row r="543" spans="1:65" s="2" customFormat="1" ht="10.199999999999999">
      <c r="A543" s="37"/>
      <c r="B543" s="38"/>
      <c r="C543" s="39"/>
      <c r="D543" s="195" t="s">
        <v>245</v>
      </c>
      <c r="E543" s="39"/>
      <c r="F543" s="196" t="s">
        <v>5277</v>
      </c>
      <c r="G543" s="39"/>
      <c r="H543" s="39"/>
      <c r="I543" s="197"/>
      <c r="J543" s="39"/>
      <c r="K543" s="39"/>
      <c r="L543" s="42"/>
      <c r="M543" s="198"/>
      <c r="N543" s="199"/>
      <c r="O543" s="67"/>
      <c r="P543" s="67"/>
      <c r="Q543" s="67"/>
      <c r="R543" s="67"/>
      <c r="S543" s="67"/>
      <c r="T543" s="68"/>
      <c r="U543" s="37"/>
      <c r="V543" s="37"/>
      <c r="W543" s="37"/>
      <c r="X543" s="37"/>
      <c r="Y543" s="37"/>
      <c r="Z543" s="37"/>
      <c r="AA543" s="37"/>
      <c r="AB543" s="37"/>
      <c r="AC543" s="37"/>
      <c r="AD543" s="37"/>
      <c r="AE543" s="37"/>
      <c r="AT543" s="20" t="s">
        <v>245</v>
      </c>
      <c r="AU543" s="20" t="s">
        <v>88</v>
      </c>
    </row>
    <row r="544" spans="1:65" s="13" customFormat="1" ht="10.199999999999999">
      <c r="B544" s="200"/>
      <c r="C544" s="201"/>
      <c r="D544" s="202" t="s">
        <v>247</v>
      </c>
      <c r="E544" s="203" t="s">
        <v>19</v>
      </c>
      <c r="F544" s="204" t="s">
        <v>3854</v>
      </c>
      <c r="G544" s="201"/>
      <c r="H544" s="203" t="s">
        <v>19</v>
      </c>
      <c r="I544" s="205"/>
      <c r="J544" s="201"/>
      <c r="K544" s="201"/>
      <c r="L544" s="206"/>
      <c r="M544" s="207"/>
      <c r="N544" s="208"/>
      <c r="O544" s="208"/>
      <c r="P544" s="208"/>
      <c r="Q544" s="208"/>
      <c r="R544" s="208"/>
      <c r="S544" s="208"/>
      <c r="T544" s="209"/>
      <c r="AT544" s="210" t="s">
        <v>247</v>
      </c>
      <c r="AU544" s="210" t="s">
        <v>88</v>
      </c>
      <c r="AV544" s="13" t="s">
        <v>83</v>
      </c>
      <c r="AW544" s="13" t="s">
        <v>37</v>
      </c>
      <c r="AX544" s="13" t="s">
        <v>76</v>
      </c>
      <c r="AY544" s="210" t="s">
        <v>237</v>
      </c>
    </row>
    <row r="545" spans="1:65" s="14" customFormat="1" ht="10.199999999999999">
      <c r="B545" s="211"/>
      <c r="C545" s="212"/>
      <c r="D545" s="202" t="s">
        <v>247</v>
      </c>
      <c r="E545" s="213" t="s">
        <v>19</v>
      </c>
      <c r="F545" s="214" t="s">
        <v>5278</v>
      </c>
      <c r="G545" s="212"/>
      <c r="H545" s="215">
        <v>290.89</v>
      </c>
      <c r="I545" s="216"/>
      <c r="J545" s="212"/>
      <c r="K545" s="212"/>
      <c r="L545" s="217"/>
      <c r="M545" s="218"/>
      <c r="N545" s="219"/>
      <c r="O545" s="219"/>
      <c r="P545" s="219"/>
      <c r="Q545" s="219"/>
      <c r="R545" s="219"/>
      <c r="S545" s="219"/>
      <c r="T545" s="220"/>
      <c r="AT545" s="221" t="s">
        <v>247</v>
      </c>
      <c r="AU545" s="221" t="s">
        <v>88</v>
      </c>
      <c r="AV545" s="14" t="s">
        <v>88</v>
      </c>
      <c r="AW545" s="14" t="s">
        <v>37</v>
      </c>
      <c r="AX545" s="14" t="s">
        <v>83</v>
      </c>
      <c r="AY545" s="221" t="s">
        <v>237</v>
      </c>
    </row>
    <row r="546" spans="1:65" s="2" customFormat="1" ht="33" customHeight="1">
      <c r="A546" s="37"/>
      <c r="B546" s="38"/>
      <c r="C546" s="182" t="s">
        <v>830</v>
      </c>
      <c r="D546" s="182" t="s">
        <v>239</v>
      </c>
      <c r="E546" s="183" t="s">
        <v>5279</v>
      </c>
      <c r="F546" s="184" t="s">
        <v>5280</v>
      </c>
      <c r="G546" s="185" t="s">
        <v>141</v>
      </c>
      <c r="H546" s="186">
        <v>290.89</v>
      </c>
      <c r="I546" s="187"/>
      <c r="J546" s="188">
        <f>ROUND(I546*H546,2)</f>
        <v>0</v>
      </c>
      <c r="K546" s="184" t="s">
        <v>242</v>
      </c>
      <c r="L546" s="42"/>
      <c r="M546" s="189" t="s">
        <v>19</v>
      </c>
      <c r="N546" s="190" t="s">
        <v>48</v>
      </c>
      <c r="O546" s="67"/>
      <c r="P546" s="191">
        <f>O546*H546</f>
        <v>0</v>
      </c>
      <c r="Q546" s="191">
        <v>2.2000000000000001E-4</v>
      </c>
      <c r="R546" s="191">
        <f>Q546*H546</f>
        <v>6.3995800000000005E-2</v>
      </c>
      <c r="S546" s="191">
        <v>0</v>
      </c>
      <c r="T546" s="192">
        <f>S546*H546</f>
        <v>0</v>
      </c>
      <c r="U546" s="37"/>
      <c r="V546" s="37"/>
      <c r="W546" s="37"/>
      <c r="X546" s="37"/>
      <c r="Y546" s="37"/>
      <c r="Z546" s="37"/>
      <c r="AA546" s="37"/>
      <c r="AB546" s="37"/>
      <c r="AC546" s="37"/>
      <c r="AD546" s="37"/>
      <c r="AE546" s="37"/>
      <c r="AR546" s="193" t="s">
        <v>243</v>
      </c>
      <c r="AT546" s="193" t="s">
        <v>239</v>
      </c>
      <c r="AU546" s="193" t="s">
        <v>88</v>
      </c>
      <c r="AY546" s="20" t="s">
        <v>237</v>
      </c>
      <c r="BE546" s="194">
        <f>IF(N546="základní",J546,0)</f>
        <v>0</v>
      </c>
      <c r="BF546" s="194">
        <f>IF(N546="snížená",J546,0)</f>
        <v>0</v>
      </c>
      <c r="BG546" s="194">
        <f>IF(N546="zákl. přenesená",J546,0)</f>
        <v>0</v>
      </c>
      <c r="BH546" s="194">
        <f>IF(N546="sníž. přenesená",J546,0)</f>
        <v>0</v>
      </c>
      <c r="BI546" s="194">
        <f>IF(N546="nulová",J546,0)</f>
        <v>0</v>
      </c>
      <c r="BJ546" s="20" t="s">
        <v>88</v>
      </c>
      <c r="BK546" s="194">
        <f>ROUND(I546*H546,2)</f>
        <v>0</v>
      </c>
      <c r="BL546" s="20" t="s">
        <v>243</v>
      </c>
      <c r="BM546" s="193" t="s">
        <v>5281</v>
      </c>
    </row>
    <row r="547" spans="1:65" s="2" customFormat="1" ht="10.199999999999999">
      <c r="A547" s="37"/>
      <c r="B547" s="38"/>
      <c r="C547" s="39"/>
      <c r="D547" s="195" t="s">
        <v>245</v>
      </c>
      <c r="E547" s="39"/>
      <c r="F547" s="196" t="s">
        <v>5282</v>
      </c>
      <c r="G547" s="39"/>
      <c r="H547" s="39"/>
      <c r="I547" s="197"/>
      <c r="J547" s="39"/>
      <c r="K547" s="39"/>
      <c r="L547" s="42"/>
      <c r="M547" s="198"/>
      <c r="N547" s="199"/>
      <c r="O547" s="67"/>
      <c r="P547" s="67"/>
      <c r="Q547" s="67"/>
      <c r="R547" s="67"/>
      <c r="S547" s="67"/>
      <c r="T547" s="68"/>
      <c r="U547" s="37"/>
      <c r="V547" s="37"/>
      <c r="W547" s="37"/>
      <c r="X547" s="37"/>
      <c r="Y547" s="37"/>
      <c r="Z547" s="37"/>
      <c r="AA547" s="37"/>
      <c r="AB547" s="37"/>
      <c r="AC547" s="37"/>
      <c r="AD547" s="37"/>
      <c r="AE547" s="37"/>
      <c r="AT547" s="20" t="s">
        <v>245</v>
      </c>
      <c r="AU547" s="20" t="s">
        <v>88</v>
      </c>
    </row>
    <row r="548" spans="1:65" s="14" customFormat="1" ht="10.199999999999999">
      <c r="B548" s="211"/>
      <c r="C548" s="212"/>
      <c r="D548" s="202" t="s">
        <v>247</v>
      </c>
      <c r="E548" s="213" t="s">
        <v>19</v>
      </c>
      <c r="F548" s="214" t="s">
        <v>5278</v>
      </c>
      <c r="G548" s="212"/>
      <c r="H548" s="215">
        <v>290.89</v>
      </c>
      <c r="I548" s="216"/>
      <c r="J548" s="212"/>
      <c r="K548" s="212"/>
      <c r="L548" s="217"/>
      <c r="M548" s="218"/>
      <c r="N548" s="219"/>
      <c r="O548" s="219"/>
      <c r="P548" s="219"/>
      <c r="Q548" s="219"/>
      <c r="R548" s="219"/>
      <c r="S548" s="219"/>
      <c r="T548" s="220"/>
      <c r="AT548" s="221" t="s">
        <v>247</v>
      </c>
      <c r="AU548" s="221" t="s">
        <v>88</v>
      </c>
      <c r="AV548" s="14" t="s">
        <v>88</v>
      </c>
      <c r="AW548" s="14" t="s">
        <v>37</v>
      </c>
      <c r="AX548" s="14" t="s">
        <v>83</v>
      </c>
      <c r="AY548" s="221" t="s">
        <v>237</v>
      </c>
    </row>
    <row r="549" spans="1:65" s="2" customFormat="1" ht="33" customHeight="1">
      <c r="A549" s="37"/>
      <c r="B549" s="38"/>
      <c r="C549" s="182" t="s">
        <v>857</v>
      </c>
      <c r="D549" s="182" t="s">
        <v>239</v>
      </c>
      <c r="E549" s="183" t="s">
        <v>5283</v>
      </c>
      <c r="F549" s="184" t="s">
        <v>5284</v>
      </c>
      <c r="G549" s="185" t="s">
        <v>519</v>
      </c>
      <c r="H549" s="186">
        <v>2.359</v>
      </c>
      <c r="I549" s="187"/>
      <c r="J549" s="188">
        <f>ROUND(I549*H549,2)</f>
        <v>0</v>
      </c>
      <c r="K549" s="184" t="s">
        <v>242</v>
      </c>
      <c r="L549" s="42"/>
      <c r="M549" s="189" t="s">
        <v>19</v>
      </c>
      <c r="N549" s="190" t="s">
        <v>48</v>
      </c>
      <c r="O549" s="67"/>
      <c r="P549" s="191">
        <f>O549*H549</f>
        <v>0</v>
      </c>
      <c r="Q549" s="191">
        <v>2.5018699999999998</v>
      </c>
      <c r="R549" s="191">
        <f>Q549*H549</f>
        <v>5.9019113299999999</v>
      </c>
      <c r="S549" s="191">
        <v>0</v>
      </c>
      <c r="T549" s="192">
        <f>S549*H549</f>
        <v>0</v>
      </c>
      <c r="U549" s="37"/>
      <c r="V549" s="37"/>
      <c r="W549" s="37"/>
      <c r="X549" s="37"/>
      <c r="Y549" s="37"/>
      <c r="Z549" s="37"/>
      <c r="AA549" s="37"/>
      <c r="AB549" s="37"/>
      <c r="AC549" s="37"/>
      <c r="AD549" s="37"/>
      <c r="AE549" s="37"/>
      <c r="AR549" s="193" t="s">
        <v>243</v>
      </c>
      <c r="AT549" s="193" t="s">
        <v>239</v>
      </c>
      <c r="AU549" s="193" t="s">
        <v>88</v>
      </c>
      <c r="AY549" s="20" t="s">
        <v>237</v>
      </c>
      <c r="BE549" s="194">
        <f>IF(N549="základní",J549,0)</f>
        <v>0</v>
      </c>
      <c r="BF549" s="194">
        <f>IF(N549="snížená",J549,0)</f>
        <v>0</v>
      </c>
      <c r="BG549" s="194">
        <f>IF(N549="zákl. přenesená",J549,0)</f>
        <v>0</v>
      </c>
      <c r="BH549" s="194">
        <f>IF(N549="sníž. přenesená",J549,0)</f>
        <v>0</v>
      </c>
      <c r="BI549" s="194">
        <f>IF(N549="nulová",J549,0)</f>
        <v>0</v>
      </c>
      <c r="BJ549" s="20" t="s">
        <v>88</v>
      </c>
      <c r="BK549" s="194">
        <f>ROUND(I549*H549,2)</f>
        <v>0</v>
      </c>
      <c r="BL549" s="20" t="s">
        <v>243</v>
      </c>
      <c r="BM549" s="193" t="s">
        <v>5285</v>
      </c>
    </row>
    <row r="550" spans="1:65" s="2" customFormat="1" ht="10.199999999999999">
      <c r="A550" s="37"/>
      <c r="B550" s="38"/>
      <c r="C550" s="39"/>
      <c r="D550" s="195" t="s">
        <v>245</v>
      </c>
      <c r="E550" s="39"/>
      <c r="F550" s="196" t="s">
        <v>5286</v>
      </c>
      <c r="G550" s="39"/>
      <c r="H550" s="39"/>
      <c r="I550" s="197"/>
      <c r="J550" s="39"/>
      <c r="K550" s="39"/>
      <c r="L550" s="42"/>
      <c r="M550" s="198"/>
      <c r="N550" s="199"/>
      <c r="O550" s="67"/>
      <c r="P550" s="67"/>
      <c r="Q550" s="67"/>
      <c r="R550" s="67"/>
      <c r="S550" s="67"/>
      <c r="T550" s="68"/>
      <c r="U550" s="37"/>
      <c r="V550" s="37"/>
      <c r="W550" s="37"/>
      <c r="X550" s="37"/>
      <c r="Y550" s="37"/>
      <c r="Z550" s="37"/>
      <c r="AA550" s="37"/>
      <c r="AB550" s="37"/>
      <c r="AC550" s="37"/>
      <c r="AD550" s="37"/>
      <c r="AE550" s="37"/>
      <c r="AT550" s="20" t="s">
        <v>245</v>
      </c>
      <c r="AU550" s="20" t="s">
        <v>88</v>
      </c>
    </row>
    <row r="551" spans="1:65" s="14" customFormat="1" ht="10.199999999999999">
      <c r="B551" s="211"/>
      <c r="C551" s="212"/>
      <c r="D551" s="202" t="s">
        <v>247</v>
      </c>
      <c r="E551" s="213" t="s">
        <v>19</v>
      </c>
      <c r="F551" s="214" t="s">
        <v>5287</v>
      </c>
      <c r="G551" s="212"/>
      <c r="H551" s="215">
        <v>2.359</v>
      </c>
      <c r="I551" s="216"/>
      <c r="J551" s="212"/>
      <c r="K551" s="212"/>
      <c r="L551" s="217"/>
      <c r="M551" s="218"/>
      <c r="N551" s="219"/>
      <c r="O551" s="219"/>
      <c r="P551" s="219"/>
      <c r="Q551" s="219"/>
      <c r="R551" s="219"/>
      <c r="S551" s="219"/>
      <c r="T551" s="220"/>
      <c r="AT551" s="221" t="s">
        <v>247</v>
      </c>
      <c r="AU551" s="221" t="s">
        <v>88</v>
      </c>
      <c r="AV551" s="14" t="s">
        <v>88</v>
      </c>
      <c r="AW551" s="14" t="s">
        <v>37</v>
      </c>
      <c r="AX551" s="14" t="s">
        <v>83</v>
      </c>
      <c r="AY551" s="221" t="s">
        <v>237</v>
      </c>
    </row>
    <row r="552" spans="1:65" s="2" customFormat="1" ht="49.05" customHeight="1">
      <c r="A552" s="37"/>
      <c r="B552" s="38"/>
      <c r="C552" s="182" t="s">
        <v>863</v>
      </c>
      <c r="D552" s="182" t="s">
        <v>239</v>
      </c>
      <c r="E552" s="183" t="s">
        <v>5288</v>
      </c>
      <c r="F552" s="184" t="s">
        <v>5289</v>
      </c>
      <c r="G552" s="185" t="s">
        <v>519</v>
      </c>
      <c r="H552" s="186">
        <v>2.359</v>
      </c>
      <c r="I552" s="187"/>
      <c r="J552" s="188">
        <f>ROUND(I552*H552,2)</f>
        <v>0</v>
      </c>
      <c r="K552" s="184" t="s">
        <v>242</v>
      </c>
      <c r="L552" s="42"/>
      <c r="M552" s="189" t="s">
        <v>19</v>
      </c>
      <c r="N552" s="190" t="s">
        <v>48</v>
      </c>
      <c r="O552" s="67"/>
      <c r="P552" s="191">
        <f>O552*H552</f>
        <v>0</v>
      </c>
      <c r="Q552" s="191">
        <v>0.01</v>
      </c>
      <c r="R552" s="191">
        <f>Q552*H552</f>
        <v>2.359E-2</v>
      </c>
      <c r="S552" s="191">
        <v>0</v>
      </c>
      <c r="T552" s="192">
        <f>S552*H552</f>
        <v>0</v>
      </c>
      <c r="U552" s="37"/>
      <c r="V552" s="37"/>
      <c r="W552" s="37"/>
      <c r="X552" s="37"/>
      <c r="Y552" s="37"/>
      <c r="Z552" s="37"/>
      <c r="AA552" s="37"/>
      <c r="AB552" s="37"/>
      <c r="AC552" s="37"/>
      <c r="AD552" s="37"/>
      <c r="AE552" s="37"/>
      <c r="AR552" s="193" t="s">
        <v>243</v>
      </c>
      <c r="AT552" s="193" t="s">
        <v>239</v>
      </c>
      <c r="AU552" s="193" t="s">
        <v>88</v>
      </c>
      <c r="AY552" s="20" t="s">
        <v>237</v>
      </c>
      <c r="BE552" s="194">
        <f>IF(N552="základní",J552,0)</f>
        <v>0</v>
      </c>
      <c r="BF552" s="194">
        <f>IF(N552="snížená",J552,0)</f>
        <v>0</v>
      </c>
      <c r="BG552" s="194">
        <f>IF(N552="zákl. přenesená",J552,0)</f>
        <v>0</v>
      </c>
      <c r="BH552" s="194">
        <f>IF(N552="sníž. přenesená",J552,0)</f>
        <v>0</v>
      </c>
      <c r="BI552" s="194">
        <f>IF(N552="nulová",J552,0)</f>
        <v>0</v>
      </c>
      <c r="BJ552" s="20" t="s">
        <v>88</v>
      </c>
      <c r="BK552" s="194">
        <f>ROUND(I552*H552,2)</f>
        <v>0</v>
      </c>
      <c r="BL552" s="20" t="s">
        <v>243</v>
      </c>
      <c r="BM552" s="193" t="s">
        <v>5290</v>
      </c>
    </row>
    <row r="553" spans="1:65" s="2" customFormat="1" ht="10.199999999999999">
      <c r="A553" s="37"/>
      <c r="B553" s="38"/>
      <c r="C553" s="39"/>
      <c r="D553" s="195" t="s">
        <v>245</v>
      </c>
      <c r="E553" s="39"/>
      <c r="F553" s="196" t="s">
        <v>5291</v>
      </c>
      <c r="G553" s="39"/>
      <c r="H553" s="39"/>
      <c r="I553" s="197"/>
      <c r="J553" s="39"/>
      <c r="K553" s="39"/>
      <c r="L553" s="42"/>
      <c r="M553" s="198"/>
      <c r="N553" s="199"/>
      <c r="O553" s="67"/>
      <c r="P553" s="67"/>
      <c r="Q553" s="67"/>
      <c r="R553" s="67"/>
      <c r="S553" s="67"/>
      <c r="T553" s="68"/>
      <c r="U553" s="37"/>
      <c r="V553" s="37"/>
      <c r="W553" s="37"/>
      <c r="X553" s="37"/>
      <c r="Y553" s="37"/>
      <c r="Z553" s="37"/>
      <c r="AA553" s="37"/>
      <c r="AB553" s="37"/>
      <c r="AC553" s="37"/>
      <c r="AD553" s="37"/>
      <c r="AE553" s="37"/>
      <c r="AT553" s="20" t="s">
        <v>245</v>
      </c>
      <c r="AU553" s="20" t="s">
        <v>88</v>
      </c>
    </row>
    <row r="554" spans="1:65" s="2" customFormat="1" ht="44.25" customHeight="1">
      <c r="A554" s="37"/>
      <c r="B554" s="38"/>
      <c r="C554" s="182" t="s">
        <v>881</v>
      </c>
      <c r="D554" s="182" t="s">
        <v>239</v>
      </c>
      <c r="E554" s="183" t="s">
        <v>4029</v>
      </c>
      <c r="F554" s="184" t="s">
        <v>4030</v>
      </c>
      <c r="G554" s="185" t="s">
        <v>519</v>
      </c>
      <c r="H554" s="186">
        <v>4.718</v>
      </c>
      <c r="I554" s="187"/>
      <c r="J554" s="188">
        <f>ROUND(I554*H554,2)</f>
        <v>0</v>
      </c>
      <c r="K554" s="184" t="s">
        <v>242</v>
      </c>
      <c r="L554" s="42"/>
      <c r="M554" s="189" t="s">
        <v>19</v>
      </c>
      <c r="N554" s="190" t="s">
        <v>48</v>
      </c>
      <c r="O554" s="67"/>
      <c r="P554" s="191">
        <f>O554*H554</f>
        <v>0</v>
      </c>
      <c r="Q554" s="191">
        <v>0</v>
      </c>
      <c r="R554" s="191">
        <f>Q554*H554</f>
        <v>0</v>
      </c>
      <c r="S554" s="191">
        <v>0</v>
      </c>
      <c r="T554" s="192">
        <f>S554*H554</f>
        <v>0</v>
      </c>
      <c r="U554" s="37"/>
      <c r="V554" s="37"/>
      <c r="W554" s="37"/>
      <c r="X554" s="37"/>
      <c r="Y554" s="37"/>
      <c r="Z554" s="37"/>
      <c r="AA554" s="37"/>
      <c r="AB554" s="37"/>
      <c r="AC554" s="37"/>
      <c r="AD554" s="37"/>
      <c r="AE554" s="37"/>
      <c r="AR554" s="193" t="s">
        <v>243</v>
      </c>
      <c r="AT554" s="193" t="s">
        <v>239</v>
      </c>
      <c r="AU554" s="193" t="s">
        <v>88</v>
      </c>
      <c r="AY554" s="20" t="s">
        <v>237</v>
      </c>
      <c r="BE554" s="194">
        <f>IF(N554="základní",J554,0)</f>
        <v>0</v>
      </c>
      <c r="BF554" s="194">
        <f>IF(N554="snížená",J554,0)</f>
        <v>0</v>
      </c>
      <c r="BG554" s="194">
        <f>IF(N554="zákl. přenesená",J554,0)</f>
        <v>0</v>
      </c>
      <c r="BH554" s="194">
        <f>IF(N554="sníž. přenesená",J554,0)</f>
        <v>0</v>
      </c>
      <c r="BI554" s="194">
        <f>IF(N554="nulová",J554,0)</f>
        <v>0</v>
      </c>
      <c r="BJ554" s="20" t="s">
        <v>88</v>
      </c>
      <c r="BK554" s="194">
        <f>ROUND(I554*H554,2)</f>
        <v>0</v>
      </c>
      <c r="BL554" s="20" t="s">
        <v>243</v>
      </c>
      <c r="BM554" s="193" t="s">
        <v>5292</v>
      </c>
    </row>
    <row r="555" spans="1:65" s="2" customFormat="1" ht="10.199999999999999">
      <c r="A555" s="37"/>
      <c r="B555" s="38"/>
      <c r="C555" s="39"/>
      <c r="D555" s="195" t="s">
        <v>245</v>
      </c>
      <c r="E555" s="39"/>
      <c r="F555" s="196" t="s">
        <v>4032</v>
      </c>
      <c r="G555" s="39"/>
      <c r="H555" s="39"/>
      <c r="I555" s="197"/>
      <c r="J555" s="39"/>
      <c r="K555" s="39"/>
      <c r="L555" s="42"/>
      <c r="M555" s="198"/>
      <c r="N555" s="199"/>
      <c r="O555" s="67"/>
      <c r="P555" s="67"/>
      <c r="Q555" s="67"/>
      <c r="R555" s="67"/>
      <c r="S555" s="67"/>
      <c r="T555" s="68"/>
      <c r="U555" s="37"/>
      <c r="V555" s="37"/>
      <c r="W555" s="37"/>
      <c r="X555" s="37"/>
      <c r="Y555" s="37"/>
      <c r="Z555" s="37"/>
      <c r="AA555" s="37"/>
      <c r="AB555" s="37"/>
      <c r="AC555" s="37"/>
      <c r="AD555" s="37"/>
      <c r="AE555" s="37"/>
      <c r="AT555" s="20" t="s">
        <v>245</v>
      </c>
      <c r="AU555" s="20" t="s">
        <v>88</v>
      </c>
    </row>
    <row r="556" spans="1:65" s="14" customFormat="1" ht="10.199999999999999">
      <c r="B556" s="211"/>
      <c r="C556" s="212"/>
      <c r="D556" s="202" t="s">
        <v>247</v>
      </c>
      <c r="E556" s="212"/>
      <c r="F556" s="214" t="s">
        <v>5293</v>
      </c>
      <c r="G556" s="212"/>
      <c r="H556" s="215">
        <v>4.718</v>
      </c>
      <c r="I556" s="216"/>
      <c r="J556" s="212"/>
      <c r="K556" s="212"/>
      <c r="L556" s="217"/>
      <c r="M556" s="218"/>
      <c r="N556" s="219"/>
      <c r="O556" s="219"/>
      <c r="P556" s="219"/>
      <c r="Q556" s="219"/>
      <c r="R556" s="219"/>
      <c r="S556" s="219"/>
      <c r="T556" s="220"/>
      <c r="AT556" s="221" t="s">
        <v>247</v>
      </c>
      <c r="AU556" s="221" t="s">
        <v>88</v>
      </c>
      <c r="AV556" s="14" t="s">
        <v>88</v>
      </c>
      <c r="AW556" s="14" t="s">
        <v>4</v>
      </c>
      <c r="AX556" s="14" t="s">
        <v>83</v>
      </c>
      <c r="AY556" s="221" t="s">
        <v>237</v>
      </c>
    </row>
    <row r="557" spans="1:65" s="2" customFormat="1" ht="21.75" customHeight="1">
      <c r="A557" s="37"/>
      <c r="B557" s="38"/>
      <c r="C557" s="182" t="s">
        <v>897</v>
      </c>
      <c r="D557" s="182" t="s">
        <v>239</v>
      </c>
      <c r="E557" s="183" t="s">
        <v>4033</v>
      </c>
      <c r="F557" s="184" t="s">
        <v>4034</v>
      </c>
      <c r="G557" s="185" t="s">
        <v>304</v>
      </c>
      <c r="H557" s="186">
        <v>0.154</v>
      </c>
      <c r="I557" s="187"/>
      <c r="J557" s="188">
        <f>ROUND(I557*H557,2)</f>
        <v>0</v>
      </c>
      <c r="K557" s="184" t="s">
        <v>242</v>
      </c>
      <c r="L557" s="42"/>
      <c r="M557" s="189" t="s">
        <v>19</v>
      </c>
      <c r="N557" s="190" t="s">
        <v>48</v>
      </c>
      <c r="O557" s="67"/>
      <c r="P557" s="191">
        <f>O557*H557</f>
        <v>0</v>
      </c>
      <c r="Q557" s="191">
        <v>1.06277</v>
      </c>
      <c r="R557" s="191">
        <f>Q557*H557</f>
        <v>0.16366658000000001</v>
      </c>
      <c r="S557" s="191">
        <v>0</v>
      </c>
      <c r="T557" s="192">
        <f>S557*H557</f>
        <v>0</v>
      </c>
      <c r="U557" s="37"/>
      <c r="V557" s="37"/>
      <c r="W557" s="37"/>
      <c r="X557" s="37"/>
      <c r="Y557" s="37"/>
      <c r="Z557" s="37"/>
      <c r="AA557" s="37"/>
      <c r="AB557" s="37"/>
      <c r="AC557" s="37"/>
      <c r="AD557" s="37"/>
      <c r="AE557" s="37"/>
      <c r="AR557" s="193" t="s">
        <v>243</v>
      </c>
      <c r="AT557" s="193" t="s">
        <v>239</v>
      </c>
      <c r="AU557" s="193" t="s">
        <v>88</v>
      </c>
      <c r="AY557" s="20" t="s">
        <v>237</v>
      </c>
      <c r="BE557" s="194">
        <f>IF(N557="základní",J557,0)</f>
        <v>0</v>
      </c>
      <c r="BF557" s="194">
        <f>IF(N557="snížená",J557,0)</f>
        <v>0</v>
      </c>
      <c r="BG557" s="194">
        <f>IF(N557="zákl. přenesená",J557,0)</f>
        <v>0</v>
      </c>
      <c r="BH557" s="194">
        <f>IF(N557="sníž. přenesená",J557,0)</f>
        <v>0</v>
      </c>
      <c r="BI557" s="194">
        <f>IF(N557="nulová",J557,0)</f>
        <v>0</v>
      </c>
      <c r="BJ557" s="20" t="s">
        <v>88</v>
      </c>
      <c r="BK557" s="194">
        <f>ROUND(I557*H557,2)</f>
        <v>0</v>
      </c>
      <c r="BL557" s="20" t="s">
        <v>243</v>
      </c>
      <c r="BM557" s="193" t="s">
        <v>5294</v>
      </c>
    </row>
    <row r="558" spans="1:65" s="2" customFormat="1" ht="10.199999999999999">
      <c r="A558" s="37"/>
      <c r="B558" s="38"/>
      <c r="C558" s="39"/>
      <c r="D558" s="195" t="s">
        <v>245</v>
      </c>
      <c r="E558" s="39"/>
      <c r="F558" s="196" t="s">
        <v>4036</v>
      </c>
      <c r="G558" s="39"/>
      <c r="H558" s="39"/>
      <c r="I558" s="197"/>
      <c r="J558" s="39"/>
      <c r="K558" s="39"/>
      <c r="L558" s="42"/>
      <c r="M558" s="198"/>
      <c r="N558" s="199"/>
      <c r="O558" s="67"/>
      <c r="P558" s="67"/>
      <c r="Q558" s="67"/>
      <c r="R558" s="67"/>
      <c r="S558" s="67"/>
      <c r="T558" s="68"/>
      <c r="U558" s="37"/>
      <c r="V558" s="37"/>
      <c r="W558" s="37"/>
      <c r="X558" s="37"/>
      <c r="Y558" s="37"/>
      <c r="Z558" s="37"/>
      <c r="AA558" s="37"/>
      <c r="AB558" s="37"/>
      <c r="AC558" s="37"/>
      <c r="AD558" s="37"/>
      <c r="AE558" s="37"/>
      <c r="AT558" s="20" t="s">
        <v>245</v>
      </c>
      <c r="AU558" s="20" t="s">
        <v>88</v>
      </c>
    </row>
    <row r="559" spans="1:65" s="14" customFormat="1" ht="10.199999999999999">
      <c r="B559" s="211"/>
      <c r="C559" s="212"/>
      <c r="D559" s="202" t="s">
        <v>247</v>
      </c>
      <c r="E559" s="213" t="s">
        <v>19</v>
      </c>
      <c r="F559" s="214" t="s">
        <v>5295</v>
      </c>
      <c r="G559" s="212"/>
      <c r="H559" s="215">
        <v>0.154</v>
      </c>
      <c r="I559" s="216"/>
      <c r="J559" s="212"/>
      <c r="K559" s="212"/>
      <c r="L559" s="217"/>
      <c r="M559" s="218"/>
      <c r="N559" s="219"/>
      <c r="O559" s="219"/>
      <c r="P559" s="219"/>
      <c r="Q559" s="219"/>
      <c r="R559" s="219"/>
      <c r="S559" s="219"/>
      <c r="T559" s="220"/>
      <c r="AT559" s="221" t="s">
        <v>247</v>
      </c>
      <c r="AU559" s="221" t="s">
        <v>88</v>
      </c>
      <c r="AV559" s="14" t="s">
        <v>88</v>
      </c>
      <c r="AW559" s="14" t="s">
        <v>37</v>
      </c>
      <c r="AX559" s="14" t="s">
        <v>83</v>
      </c>
      <c r="AY559" s="221" t="s">
        <v>237</v>
      </c>
    </row>
    <row r="560" spans="1:65" s="2" customFormat="1" ht="24.15" customHeight="1">
      <c r="A560" s="37"/>
      <c r="B560" s="38"/>
      <c r="C560" s="182" t="s">
        <v>910</v>
      </c>
      <c r="D560" s="182" t="s">
        <v>239</v>
      </c>
      <c r="E560" s="183" t="s">
        <v>5296</v>
      </c>
      <c r="F560" s="184" t="s">
        <v>5297</v>
      </c>
      <c r="G560" s="185" t="s">
        <v>141</v>
      </c>
      <c r="H560" s="186">
        <v>38.75</v>
      </c>
      <c r="I560" s="187"/>
      <c r="J560" s="188">
        <f>ROUND(I560*H560,2)</f>
        <v>0</v>
      </c>
      <c r="K560" s="184" t="s">
        <v>242</v>
      </c>
      <c r="L560" s="42"/>
      <c r="M560" s="189" t="s">
        <v>19</v>
      </c>
      <c r="N560" s="190" t="s">
        <v>48</v>
      </c>
      <c r="O560" s="67"/>
      <c r="P560" s="191">
        <f>O560*H560</f>
        <v>0</v>
      </c>
      <c r="Q560" s="191">
        <v>0.3674</v>
      </c>
      <c r="R560" s="191">
        <f>Q560*H560</f>
        <v>14.236750000000001</v>
      </c>
      <c r="S560" s="191">
        <v>0</v>
      </c>
      <c r="T560" s="192">
        <f>S560*H560</f>
        <v>0</v>
      </c>
      <c r="U560" s="37"/>
      <c r="V560" s="37"/>
      <c r="W560" s="37"/>
      <c r="X560" s="37"/>
      <c r="Y560" s="37"/>
      <c r="Z560" s="37"/>
      <c r="AA560" s="37"/>
      <c r="AB560" s="37"/>
      <c r="AC560" s="37"/>
      <c r="AD560" s="37"/>
      <c r="AE560" s="37"/>
      <c r="AR560" s="193" t="s">
        <v>243</v>
      </c>
      <c r="AT560" s="193" t="s">
        <v>239</v>
      </c>
      <c r="AU560" s="193" t="s">
        <v>88</v>
      </c>
      <c r="AY560" s="20" t="s">
        <v>237</v>
      </c>
      <c r="BE560" s="194">
        <f>IF(N560="základní",J560,0)</f>
        <v>0</v>
      </c>
      <c r="BF560" s="194">
        <f>IF(N560="snížená",J560,0)</f>
        <v>0</v>
      </c>
      <c r="BG560" s="194">
        <f>IF(N560="zákl. přenesená",J560,0)</f>
        <v>0</v>
      </c>
      <c r="BH560" s="194">
        <f>IF(N560="sníž. přenesená",J560,0)</f>
        <v>0</v>
      </c>
      <c r="BI560" s="194">
        <f>IF(N560="nulová",J560,0)</f>
        <v>0</v>
      </c>
      <c r="BJ560" s="20" t="s">
        <v>88</v>
      </c>
      <c r="BK560" s="194">
        <f>ROUND(I560*H560,2)</f>
        <v>0</v>
      </c>
      <c r="BL560" s="20" t="s">
        <v>243</v>
      </c>
      <c r="BM560" s="193" t="s">
        <v>5298</v>
      </c>
    </row>
    <row r="561" spans="1:65" s="2" customFormat="1" ht="10.199999999999999">
      <c r="A561" s="37"/>
      <c r="B561" s="38"/>
      <c r="C561" s="39"/>
      <c r="D561" s="195" t="s">
        <v>245</v>
      </c>
      <c r="E561" s="39"/>
      <c r="F561" s="196" t="s">
        <v>5299</v>
      </c>
      <c r="G561" s="39"/>
      <c r="H561" s="39"/>
      <c r="I561" s="197"/>
      <c r="J561" s="39"/>
      <c r="K561" s="39"/>
      <c r="L561" s="42"/>
      <c r="M561" s="198"/>
      <c r="N561" s="199"/>
      <c r="O561" s="67"/>
      <c r="P561" s="67"/>
      <c r="Q561" s="67"/>
      <c r="R561" s="67"/>
      <c r="S561" s="67"/>
      <c r="T561" s="68"/>
      <c r="U561" s="37"/>
      <c r="V561" s="37"/>
      <c r="W561" s="37"/>
      <c r="X561" s="37"/>
      <c r="Y561" s="37"/>
      <c r="Z561" s="37"/>
      <c r="AA561" s="37"/>
      <c r="AB561" s="37"/>
      <c r="AC561" s="37"/>
      <c r="AD561" s="37"/>
      <c r="AE561" s="37"/>
      <c r="AT561" s="20" t="s">
        <v>245</v>
      </c>
      <c r="AU561" s="20" t="s">
        <v>88</v>
      </c>
    </row>
    <row r="562" spans="1:65" s="14" customFormat="1" ht="10.199999999999999">
      <c r="B562" s="211"/>
      <c r="C562" s="212"/>
      <c r="D562" s="202" t="s">
        <v>247</v>
      </c>
      <c r="E562" s="213" t="s">
        <v>19</v>
      </c>
      <c r="F562" s="214" t="s">
        <v>1610</v>
      </c>
      <c r="G562" s="212"/>
      <c r="H562" s="215">
        <v>38.75</v>
      </c>
      <c r="I562" s="216"/>
      <c r="J562" s="212"/>
      <c r="K562" s="212"/>
      <c r="L562" s="217"/>
      <c r="M562" s="218"/>
      <c r="N562" s="219"/>
      <c r="O562" s="219"/>
      <c r="P562" s="219"/>
      <c r="Q562" s="219"/>
      <c r="R562" s="219"/>
      <c r="S562" s="219"/>
      <c r="T562" s="220"/>
      <c r="AT562" s="221" t="s">
        <v>247</v>
      </c>
      <c r="AU562" s="221" t="s">
        <v>88</v>
      </c>
      <c r="AV562" s="14" t="s">
        <v>88</v>
      </c>
      <c r="AW562" s="14" t="s">
        <v>37</v>
      </c>
      <c r="AX562" s="14" t="s">
        <v>83</v>
      </c>
      <c r="AY562" s="221" t="s">
        <v>237</v>
      </c>
    </row>
    <row r="563" spans="1:65" s="2" customFormat="1" ht="24.15" customHeight="1">
      <c r="A563" s="37"/>
      <c r="B563" s="38"/>
      <c r="C563" s="182" t="s">
        <v>922</v>
      </c>
      <c r="D563" s="182" t="s">
        <v>239</v>
      </c>
      <c r="E563" s="183" t="s">
        <v>5300</v>
      </c>
      <c r="F563" s="184" t="s">
        <v>5301</v>
      </c>
      <c r="G563" s="185" t="s">
        <v>141</v>
      </c>
      <c r="H563" s="186">
        <v>38.75</v>
      </c>
      <c r="I563" s="187"/>
      <c r="J563" s="188">
        <f>ROUND(I563*H563,2)</f>
        <v>0</v>
      </c>
      <c r="K563" s="184" t="s">
        <v>242</v>
      </c>
      <c r="L563" s="42"/>
      <c r="M563" s="189" t="s">
        <v>19</v>
      </c>
      <c r="N563" s="190" t="s">
        <v>48</v>
      </c>
      <c r="O563" s="67"/>
      <c r="P563" s="191">
        <f>O563*H563</f>
        <v>0</v>
      </c>
      <c r="Q563" s="191">
        <v>0.1837</v>
      </c>
      <c r="R563" s="191">
        <f>Q563*H563</f>
        <v>7.1183750000000003</v>
      </c>
      <c r="S563" s="191">
        <v>0</v>
      </c>
      <c r="T563" s="192">
        <f>S563*H563</f>
        <v>0</v>
      </c>
      <c r="U563" s="37"/>
      <c r="V563" s="37"/>
      <c r="W563" s="37"/>
      <c r="X563" s="37"/>
      <c r="Y563" s="37"/>
      <c r="Z563" s="37"/>
      <c r="AA563" s="37"/>
      <c r="AB563" s="37"/>
      <c r="AC563" s="37"/>
      <c r="AD563" s="37"/>
      <c r="AE563" s="37"/>
      <c r="AR563" s="193" t="s">
        <v>243</v>
      </c>
      <c r="AT563" s="193" t="s">
        <v>239</v>
      </c>
      <c r="AU563" s="193" t="s">
        <v>88</v>
      </c>
      <c r="AY563" s="20" t="s">
        <v>237</v>
      </c>
      <c r="BE563" s="194">
        <f>IF(N563="základní",J563,0)</f>
        <v>0</v>
      </c>
      <c r="BF563" s="194">
        <f>IF(N563="snížená",J563,0)</f>
        <v>0</v>
      </c>
      <c r="BG563" s="194">
        <f>IF(N563="zákl. přenesená",J563,0)</f>
        <v>0</v>
      </c>
      <c r="BH563" s="194">
        <f>IF(N563="sníž. přenesená",J563,0)</f>
        <v>0</v>
      </c>
      <c r="BI563" s="194">
        <f>IF(N563="nulová",J563,0)</f>
        <v>0</v>
      </c>
      <c r="BJ563" s="20" t="s">
        <v>88</v>
      </c>
      <c r="BK563" s="194">
        <f>ROUND(I563*H563,2)</f>
        <v>0</v>
      </c>
      <c r="BL563" s="20" t="s">
        <v>243</v>
      </c>
      <c r="BM563" s="193" t="s">
        <v>5302</v>
      </c>
    </row>
    <row r="564" spans="1:65" s="2" customFormat="1" ht="10.199999999999999">
      <c r="A564" s="37"/>
      <c r="B564" s="38"/>
      <c r="C564" s="39"/>
      <c r="D564" s="195" t="s">
        <v>245</v>
      </c>
      <c r="E564" s="39"/>
      <c r="F564" s="196" t="s">
        <v>5303</v>
      </c>
      <c r="G564" s="39"/>
      <c r="H564" s="39"/>
      <c r="I564" s="197"/>
      <c r="J564" s="39"/>
      <c r="K564" s="39"/>
      <c r="L564" s="42"/>
      <c r="M564" s="198"/>
      <c r="N564" s="199"/>
      <c r="O564" s="67"/>
      <c r="P564" s="67"/>
      <c r="Q564" s="67"/>
      <c r="R564" s="67"/>
      <c r="S564" s="67"/>
      <c r="T564" s="68"/>
      <c r="U564" s="37"/>
      <c r="V564" s="37"/>
      <c r="W564" s="37"/>
      <c r="X564" s="37"/>
      <c r="Y564" s="37"/>
      <c r="Z564" s="37"/>
      <c r="AA564" s="37"/>
      <c r="AB564" s="37"/>
      <c r="AC564" s="37"/>
      <c r="AD564" s="37"/>
      <c r="AE564" s="37"/>
      <c r="AT564" s="20" t="s">
        <v>245</v>
      </c>
      <c r="AU564" s="20" t="s">
        <v>88</v>
      </c>
    </row>
    <row r="565" spans="1:65" s="14" customFormat="1" ht="10.199999999999999">
      <c r="B565" s="211"/>
      <c r="C565" s="212"/>
      <c r="D565" s="202" t="s">
        <v>247</v>
      </c>
      <c r="E565" s="213" t="s">
        <v>19</v>
      </c>
      <c r="F565" s="214" t="s">
        <v>1610</v>
      </c>
      <c r="G565" s="212"/>
      <c r="H565" s="215">
        <v>38.75</v>
      </c>
      <c r="I565" s="216"/>
      <c r="J565" s="212"/>
      <c r="K565" s="212"/>
      <c r="L565" s="217"/>
      <c r="M565" s="218"/>
      <c r="N565" s="219"/>
      <c r="O565" s="219"/>
      <c r="P565" s="219"/>
      <c r="Q565" s="219"/>
      <c r="R565" s="219"/>
      <c r="S565" s="219"/>
      <c r="T565" s="220"/>
      <c r="AT565" s="221" t="s">
        <v>247</v>
      </c>
      <c r="AU565" s="221" t="s">
        <v>88</v>
      </c>
      <c r="AV565" s="14" t="s">
        <v>88</v>
      </c>
      <c r="AW565" s="14" t="s">
        <v>37</v>
      </c>
      <c r="AX565" s="14" t="s">
        <v>83</v>
      </c>
      <c r="AY565" s="221" t="s">
        <v>237</v>
      </c>
    </row>
    <row r="566" spans="1:65" s="12" customFormat="1" ht="22.8" customHeight="1">
      <c r="B566" s="166"/>
      <c r="C566" s="167"/>
      <c r="D566" s="168" t="s">
        <v>75</v>
      </c>
      <c r="E566" s="180" t="s">
        <v>425</v>
      </c>
      <c r="F566" s="180" t="s">
        <v>426</v>
      </c>
      <c r="G566" s="167"/>
      <c r="H566" s="167"/>
      <c r="I566" s="170"/>
      <c r="J566" s="181">
        <f>BK566</f>
        <v>0</v>
      </c>
      <c r="K566" s="167"/>
      <c r="L566" s="172"/>
      <c r="M566" s="173"/>
      <c r="N566" s="174"/>
      <c r="O566" s="174"/>
      <c r="P566" s="175">
        <f>SUM(P567:P586)</f>
        <v>0</v>
      </c>
      <c r="Q566" s="174"/>
      <c r="R566" s="175">
        <f>SUM(R567:R586)</f>
        <v>3.5984099999999999</v>
      </c>
      <c r="S566" s="174"/>
      <c r="T566" s="176">
        <f>SUM(T567:T586)</f>
        <v>0</v>
      </c>
      <c r="AR566" s="177" t="s">
        <v>83</v>
      </c>
      <c r="AT566" s="178" t="s">
        <v>75</v>
      </c>
      <c r="AU566" s="178" t="s">
        <v>83</v>
      </c>
      <c r="AY566" s="177" t="s">
        <v>237</v>
      </c>
      <c r="BK566" s="179">
        <f>SUM(BK567:BK586)</f>
        <v>0</v>
      </c>
    </row>
    <row r="567" spans="1:65" s="2" customFormat="1" ht="37.799999999999997" customHeight="1">
      <c r="A567" s="37"/>
      <c r="B567" s="38"/>
      <c r="C567" s="182" t="s">
        <v>934</v>
      </c>
      <c r="D567" s="182" t="s">
        <v>239</v>
      </c>
      <c r="E567" s="183" t="s">
        <v>4044</v>
      </c>
      <c r="F567" s="184" t="s">
        <v>4045</v>
      </c>
      <c r="G567" s="185" t="s">
        <v>290</v>
      </c>
      <c r="H567" s="186">
        <v>1</v>
      </c>
      <c r="I567" s="187"/>
      <c r="J567" s="188">
        <f>ROUND(I567*H567,2)</f>
        <v>0</v>
      </c>
      <c r="K567" s="184" t="s">
        <v>242</v>
      </c>
      <c r="L567" s="42"/>
      <c r="M567" s="189" t="s">
        <v>19</v>
      </c>
      <c r="N567" s="190" t="s">
        <v>48</v>
      </c>
      <c r="O567" s="67"/>
      <c r="P567" s="191">
        <f>O567*H567</f>
        <v>0</v>
      </c>
      <c r="Q567" s="191">
        <v>4.8000000000000001E-4</v>
      </c>
      <c r="R567" s="191">
        <f>Q567*H567</f>
        <v>4.8000000000000001E-4</v>
      </c>
      <c r="S567" s="191">
        <v>0</v>
      </c>
      <c r="T567" s="192">
        <f>S567*H567</f>
        <v>0</v>
      </c>
      <c r="U567" s="37"/>
      <c r="V567" s="37"/>
      <c r="W567" s="37"/>
      <c r="X567" s="37"/>
      <c r="Y567" s="37"/>
      <c r="Z567" s="37"/>
      <c r="AA567" s="37"/>
      <c r="AB567" s="37"/>
      <c r="AC567" s="37"/>
      <c r="AD567" s="37"/>
      <c r="AE567" s="37"/>
      <c r="AR567" s="193" t="s">
        <v>243</v>
      </c>
      <c r="AT567" s="193" t="s">
        <v>239</v>
      </c>
      <c r="AU567" s="193" t="s">
        <v>88</v>
      </c>
      <c r="AY567" s="20" t="s">
        <v>237</v>
      </c>
      <c r="BE567" s="194">
        <f>IF(N567="základní",J567,0)</f>
        <v>0</v>
      </c>
      <c r="BF567" s="194">
        <f>IF(N567="snížená",J567,0)</f>
        <v>0</v>
      </c>
      <c r="BG567" s="194">
        <f>IF(N567="zákl. přenesená",J567,0)</f>
        <v>0</v>
      </c>
      <c r="BH567" s="194">
        <f>IF(N567="sníž. přenesená",J567,0)</f>
        <v>0</v>
      </c>
      <c r="BI567" s="194">
        <f>IF(N567="nulová",J567,0)</f>
        <v>0</v>
      </c>
      <c r="BJ567" s="20" t="s">
        <v>88</v>
      </c>
      <c r="BK567" s="194">
        <f>ROUND(I567*H567,2)</f>
        <v>0</v>
      </c>
      <c r="BL567" s="20" t="s">
        <v>243</v>
      </c>
      <c r="BM567" s="193" t="s">
        <v>5304</v>
      </c>
    </row>
    <row r="568" spans="1:65" s="2" customFormat="1" ht="10.199999999999999">
      <c r="A568" s="37"/>
      <c r="B568" s="38"/>
      <c r="C568" s="39"/>
      <c r="D568" s="195" t="s">
        <v>245</v>
      </c>
      <c r="E568" s="39"/>
      <c r="F568" s="196" t="s">
        <v>4047</v>
      </c>
      <c r="G568" s="39"/>
      <c r="H568" s="39"/>
      <c r="I568" s="197"/>
      <c r="J568" s="39"/>
      <c r="K568" s="39"/>
      <c r="L568" s="42"/>
      <c r="M568" s="198"/>
      <c r="N568" s="199"/>
      <c r="O568" s="67"/>
      <c r="P568" s="67"/>
      <c r="Q568" s="67"/>
      <c r="R568" s="67"/>
      <c r="S568" s="67"/>
      <c r="T568" s="68"/>
      <c r="U568" s="37"/>
      <c r="V568" s="37"/>
      <c r="W568" s="37"/>
      <c r="X568" s="37"/>
      <c r="Y568" s="37"/>
      <c r="Z568" s="37"/>
      <c r="AA568" s="37"/>
      <c r="AB568" s="37"/>
      <c r="AC568" s="37"/>
      <c r="AD568" s="37"/>
      <c r="AE568" s="37"/>
      <c r="AT568" s="20" t="s">
        <v>245</v>
      </c>
      <c r="AU568" s="20" t="s">
        <v>88</v>
      </c>
    </row>
    <row r="569" spans="1:65" s="14" customFormat="1" ht="10.199999999999999">
      <c r="B569" s="211"/>
      <c r="C569" s="212"/>
      <c r="D569" s="202" t="s">
        <v>247</v>
      </c>
      <c r="E569" s="213" t="s">
        <v>19</v>
      </c>
      <c r="F569" s="214" t="s">
        <v>5305</v>
      </c>
      <c r="G569" s="212"/>
      <c r="H569" s="215">
        <v>1</v>
      </c>
      <c r="I569" s="216"/>
      <c r="J569" s="212"/>
      <c r="K569" s="212"/>
      <c r="L569" s="217"/>
      <c r="M569" s="218"/>
      <c r="N569" s="219"/>
      <c r="O569" s="219"/>
      <c r="P569" s="219"/>
      <c r="Q569" s="219"/>
      <c r="R569" s="219"/>
      <c r="S569" s="219"/>
      <c r="T569" s="220"/>
      <c r="AT569" s="221" t="s">
        <v>247</v>
      </c>
      <c r="AU569" s="221" t="s">
        <v>88</v>
      </c>
      <c r="AV569" s="14" t="s">
        <v>88</v>
      </c>
      <c r="AW569" s="14" t="s">
        <v>37</v>
      </c>
      <c r="AX569" s="14" t="s">
        <v>83</v>
      </c>
      <c r="AY569" s="221" t="s">
        <v>237</v>
      </c>
    </row>
    <row r="570" spans="1:65" s="2" customFormat="1" ht="24.15" customHeight="1">
      <c r="A570" s="37"/>
      <c r="B570" s="38"/>
      <c r="C570" s="244" t="s">
        <v>940</v>
      </c>
      <c r="D570" s="244" t="s">
        <v>296</v>
      </c>
      <c r="E570" s="245" t="s">
        <v>4058</v>
      </c>
      <c r="F570" s="246" t="s">
        <v>4059</v>
      </c>
      <c r="G570" s="247" t="s">
        <v>290</v>
      </c>
      <c r="H570" s="248">
        <v>1</v>
      </c>
      <c r="I570" s="249"/>
      <c r="J570" s="250">
        <f>ROUND(I570*H570,2)</f>
        <v>0</v>
      </c>
      <c r="K570" s="246" t="s">
        <v>242</v>
      </c>
      <c r="L570" s="251"/>
      <c r="M570" s="252" t="s">
        <v>19</v>
      </c>
      <c r="N570" s="253" t="s">
        <v>48</v>
      </c>
      <c r="O570" s="67"/>
      <c r="P570" s="191">
        <f>O570*H570</f>
        <v>0</v>
      </c>
      <c r="Q570" s="191">
        <v>1.2489999999999999E-2</v>
      </c>
      <c r="R570" s="191">
        <f>Q570*H570</f>
        <v>1.2489999999999999E-2</v>
      </c>
      <c r="S570" s="191">
        <v>0</v>
      </c>
      <c r="T570" s="192">
        <f>S570*H570</f>
        <v>0</v>
      </c>
      <c r="U570" s="37"/>
      <c r="V570" s="37"/>
      <c r="W570" s="37"/>
      <c r="X570" s="37"/>
      <c r="Y570" s="37"/>
      <c r="Z570" s="37"/>
      <c r="AA570" s="37"/>
      <c r="AB570" s="37"/>
      <c r="AC570" s="37"/>
      <c r="AD570" s="37"/>
      <c r="AE570" s="37"/>
      <c r="AR570" s="193" t="s">
        <v>299</v>
      </c>
      <c r="AT570" s="193" t="s">
        <v>296</v>
      </c>
      <c r="AU570" s="193" t="s">
        <v>88</v>
      </c>
      <c r="AY570" s="20" t="s">
        <v>237</v>
      </c>
      <c r="BE570" s="194">
        <f>IF(N570="základní",J570,0)</f>
        <v>0</v>
      </c>
      <c r="BF570" s="194">
        <f>IF(N570="snížená",J570,0)</f>
        <v>0</v>
      </c>
      <c r="BG570" s="194">
        <f>IF(N570="zákl. přenesená",J570,0)</f>
        <v>0</v>
      </c>
      <c r="BH570" s="194">
        <f>IF(N570="sníž. přenesená",J570,0)</f>
        <v>0</v>
      </c>
      <c r="BI570" s="194">
        <f>IF(N570="nulová",J570,0)</f>
        <v>0</v>
      </c>
      <c r="BJ570" s="20" t="s">
        <v>88</v>
      </c>
      <c r="BK570" s="194">
        <f>ROUND(I570*H570,2)</f>
        <v>0</v>
      </c>
      <c r="BL570" s="20" t="s">
        <v>243</v>
      </c>
      <c r="BM570" s="193" t="s">
        <v>5306</v>
      </c>
    </row>
    <row r="571" spans="1:65" s="2" customFormat="1" ht="37.799999999999997" customHeight="1">
      <c r="A571" s="37"/>
      <c r="B571" s="38"/>
      <c r="C571" s="182" t="s">
        <v>945</v>
      </c>
      <c r="D571" s="182" t="s">
        <v>239</v>
      </c>
      <c r="E571" s="183" t="s">
        <v>428</v>
      </c>
      <c r="F571" s="184" t="s">
        <v>429</v>
      </c>
      <c r="G571" s="185" t="s">
        <v>290</v>
      </c>
      <c r="H571" s="186">
        <v>7</v>
      </c>
      <c r="I571" s="187"/>
      <c r="J571" s="188">
        <f>ROUND(I571*H571,2)</f>
        <v>0</v>
      </c>
      <c r="K571" s="184" t="s">
        <v>242</v>
      </c>
      <c r="L571" s="42"/>
      <c r="M571" s="189" t="s">
        <v>19</v>
      </c>
      <c r="N571" s="190" t="s">
        <v>48</v>
      </c>
      <c r="O571" s="67"/>
      <c r="P571" s="191">
        <f>O571*H571</f>
        <v>0</v>
      </c>
      <c r="Q571" s="191">
        <v>0.42153000000000002</v>
      </c>
      <c r="R571" s="191">
        <f>Q571*H571</f>
        <v>2.9507099999999999</v>
      </c>
      <c r="S571" s="191">
        <v>0</v>
      </c>
      <c r="T571" s="192">
        <f>S571*H571</f>
        <v>0</v>
      </c>
      <c r="U571" s="37"/>
      <c r="V571" s="37"/>
      <c r="W571" s="37"/>
      <c r="X571" s="37"/>
      <c r="Y571" s="37"/>
      <c r="Z571" s="37"/>
      <c r="AA571" s="37"/>
      <c r="AB571" s="37"/>
      <c r="AC571" s="37"/>
      <c r="AD571" s="37"/>
      <c r="AE571" s="37"/>
      <c r="AR571" s="193" t="s">
        <v>243</v>
      </c>
      <c r="AT571" s="193" t="s">
        <v>239</v>
      </c>
      <c r="AU571" s="193" t="s">
        <v>88</v>
      </c>
      <c r="AY571" s="20" t="s">
        <v>237</v>
      </c>
      <c r="BE571" s="194">
        <f>IF(N571="základní",J571,0)</f>
        <v>0</v>
      </c>
      <c r="BF571" s="194">
        <f>IF(N571="snížená",J571,0)</f>
        <v>0</v>
      </c>
      <c r="BG571" s="194">
        <f>IF(N571="zákl. přenesená",J571,0)</f>
        <v>0</v>
      </c>
      <c r="BH571" s="194">
        <f>IF(N571="sníž. přenesená",J571,0)</f>
        <v>0</v>
      </c>
      <c r="BI571" s="194">
        <f>IF(N571="nulová",J571,0)</f>
        <v>0</v>
      </c>
      <c r="BJ571" s="20" t="s">
        <v>88</v>
      </c>
      <c r="BK571" s="194">
        <f>ROUND(I571*H571,2)</f>
        <v>0</v>
      </c>
      <c r="BL571" s="20" t="s">
        <v>243</v>
      </c>
      <c r="BM571" s="193" t="s">
        <v>5307</v>
      </c>
    </row>
    <row r="572" spans="1:65" s="2" customFormat="1" ht="10.199999999999999">
      <c r="A572" s="37"/>
      <c r="B572" s="38"/>
      <c r="C572" s="39"/>
      <c r="D572" s="195" t="s">
        <v>245</v>
      </c>
      <c r="E572" s="39"/>
      <c r="F572" s="196" t="s">
        <v>431</v>
      </c>
      <c r="G572" s="39"/>
      <c r="H572" s="39"/>
      <c r="I572" s="197"/>
      <c r="J572" s="39"/>
      <c r="K572" s="39"/>
      <c r="L572" s="42"/>
      <c r="M572" s="198"/>
      <c r="N572" s="199"/>
      <c r="O572" s="67"/>
      <c r="P572" s="67"/>
      <c r="Q572" s="67"/>
      <c r="R572" s="67"/>
      <c r="S572" s="67"/>
      <c r="T572" s="68"/>
      <c r="U572" s="37"/>
      <c r="V572" s="37"/>
      <c r="W572" s="37"/>
      <c r="X572" s="37"/>
      <c r="Y572" s="37"/>
      <c r="Z572" s="37"/>
      <c r="AA572" s="37"/>
      <c r="AB572" s="37"/>
      <c r="AC572" s="37"/>
      <c r="AD572" s="37"/>
      <c r="AE572" s="37"/>
      <c r="AT572" s="20" t="s">
        <v>245</v>
      </c>
      <c r="AU572" s="20" t="s">
        <v>88</v>
      </c>
    </row>
    <row r="573" spans="1:65" s="14" customFormat="1" ht="10.199999999999999">
      <c r="B573" s="211"/>
      <c r="C573" s="212"/>
      <c r="D573" s="202" t="s">
        <v>247</v>
      </c>
      <c r="E573" s="213" t="s">
        <v>19</v>
      </c>
      <c r="F573" s="214" t="s">
        <v>5308</v>
      </c>
      <c r="G573" s="212"/>
      <c r="H573" s="215">
        <v>2</v>
      </c>
      <c r="I573" s="216"/>
      <c r="J573" s="212"/>
      <c r="K573" s="212"/>
      <c r="L573" s="217"/>
      <c r="M573" s="218"/>
      <c r="N573" s="219"/>
      <c r="O573" s="219"/>
      <c r="P573" s="219"/>
      <c r="Q573" s="219"/>
      <c r="R573" s="219"/>
      <c r="S573" s="219"/>
      <c r="T573" s="220"/>
      <c r="AT573" s="221" t="s">
        <v>247</v>
      </c>
      <c r="AU573" s="221" t="s">
        <v>88</v>
      </c>
      <c r="AV573" s="14" t="s">
        <v>88</v>
      </c>
      <c r="AW573" s="14" t="s">
        <v>37</v>
      </c>
      <c r="AX573" s="14" t="s">
        <v>76</v>
      </c>
      <c r="AY573" s="221" t="s">
        <v>237</v>
      </c>
    </row>
    <row r="574" spans="1:65" s="14" customFormat="1" ht="10.199999999999999">
      <c r="B574" s="211"/>
      <c r="C574" s="212"/>
      <c r="D574" s="202" t="s">
        <v>247</v>
      </c>
      <c r="E574" s="213" t="s">
        <v>19</v>
      </c>
      <c r="F574" s="214" t="s">
        <v>5309</v>
      </c>
      <c r="G574" s="212"/>
      <c r="H574" s="215">
        <v>3</v>
      </c>
      <c r="I574" s="216"/>
      <c r="J574" s="212"/>
      <c r="K574" s="212"/>
      <c r="L574" s="217"/>
      <c r="M574" s="218"/>
      <c r="N574" s="219"/>
      <c r="O574" s="219"/>
      <c r="P574" s="219"/>
      <c r="Q574" s="219"/>
      <c r="R574" s="219"/>
      <c r="S574" s="219"/>
      <c r="T574" s="220"/>
      <c r="AT574" s="221" t="s">
        <v>247</v>
      </c>
      <c r="AU574" s="221" t="s">
        <v>88</v>
      </c>
      <c r="AV574" s="14" t="s">
        <v>88</v>
      </c>
      <c r="AW574" s="14" t="s">
        <v>37</v>
      </c>
      <c r="AX574" s="14" t="s">
        <v>76</v>
      </c>
      <c r="AY574" s="221" t="s">
        <v>237</v>
      </c>
    </row>
    <row r="575" spans="1:65" s="14" customFormat="1" ht="10.199999999999999">
      <c r="B575" s="211"/>
      <c r="C575" s="212"/>
      <c r="D575" s="202" t="s">
        <v>247</v>
      </c>
      <c r="E575" s="213" t="s">
        <v>19</v>
      </c>
      <c r="F575" s="214" t="s">
        <v>5310</v>
      </c>
      <c r="G575" s="212"/>
      <c r="H575" s="215">
        <v>1</v>
      </c>
      <c r="I575" s="216"/>
      <c r="J575" s="212"/>
      <c r="K575" s="212"/>
      <c r="L575" s="217"/>
      <c r="M575" s="218"/>
      <c r="N575" s="219"/>
      <c r="O575" s="219"/>
      <c r="P575" s="219"/>
      <c r="Q575" s="219"/>
      <c r="R575" s="219"/>
      <c r="S575" s="219"/>
      <c r="T575" s="220"/>
      <c r="AT575" s="221" t="s">
        <v>247</v>
      </c>
      <c r="AU575" s="221" t="s">
        <v>88</v>
      </c>
      <c r="AV575" s="14" t="s">
        <v>88</v>
      </c>
      <c r="AW575" s="14" t="s">
        <v>37</v>
      </c>
      <c r="AX575" s="14" t="s">
        <v>76</v>
      </c>
      <c r="AY575" s="221" t="s">
        <v>237</v>
      </c>
    </row>
    <row r="576" spans="1:65" s="14" customFormat="1" ht="10.199999999999999">
      <c r="B576" s="211"/>
      <c r="C576" s="212"/>
      <c r="D576" s="202" t="s">
        <v>247</v>
      </c>
      <c r="E576" s="213" t="s">
        <v>19</v>
      </c>
      <c r="F576" s="214" t="s">
        <v>5311</v>
      </c>
      <c r="G576" s="212"/>
      <c r="H576" s="215">
        <v>1</v>
      </c>
      <c r="I576" s="216"/>
      <c r="J576" s="212"/>
      <c r="K576" s="212"/>
      <c r="L576" s="217"/>
      <c r="M576" s="218"/>
      <c r="N576" s="219"/>
      <c r="O576" s="219"/>
      <c r="P576" s="219"/>
      <c r="Q576" s="219"/>
      <c r="R576" s="219"/>
      <c r="S576" s="219"/>
      <c r="T576" s="220"/>
      <c r="AT576" s="221" t="s">
        <v>247</v>
      </c>
      <c r="AU576" s="221" t="s">
        <v>88</v>
      </c>
      <c r="AV576" s="14" t="s">
        <v>88</v>
      </c>
      <c r="AW576" s="14" t="s">
        <v>37</v>
      </c>
      <c r="AX576" s="14" t="s">
        <v>76</v>
      </c>
      <c r="AY576" s="221" t="s">
        <v>237</v>
      </c>
    </row>
    <row r="577" spans="1:65" s="16" customFormat="1" ht="10.199999999999999">
      <c r="B577" s="233"/>
      <c r="C577" s="234"/>
      <c r="D577" s="202" t="s">
        <v>247</v>
      </c>
      <c r="E577" s="235" t="s">
        <v>19</v>
      </c>
      <c r="F577" s="236" t="s">
        <v>260</v>
      </c>
      <c r="G577" s="234"/>
      <c r="H577" s="237">
        <v>7</v>
      </c>
      <c r="I577" s="238"/>
      <c r="J577" s="234"/>
      <c r="K577" s="234"/>
      <c r="L577" s="239"/>
      <c r="M577" s="240"/>
      <c r="N577" s="241"/>
      <c r="O577" s="241"/>
      <c r="P577" s="241"/>
      <c r="Q577" s="241"/>
      <c r="R577" s="241"/>
      <c r="S577" s="241"/>
      <c r="T577" s="242"/>
      <c r="AT577" s="243" t="s">
        <v>247</v>
      </c>
      <c r="AU577" s="243" t="s">
        <v>88</v>
      </c>
      <c r="AV577" s="16" t="s">
        <v>243</v>
      </c>
      <c r="AW577" s="16" t="s">
        <v>37</v>
      </c>
      <c r="AX577" s="16" t="s">
        <v>83</v>
      </c>
      <c r="AY577" s="243" t="s">
        <v>237</v>
      </c>
    </row>
    <row r="578" spans="1:65" s="2" customFormat="1" ht="37.799999999999997" customHeight="1">
      <c r="A578" s="37"/>
      <c r="B578" s="38"/>
      <c r="C578" s="244" t="s">
        <v>950</v>
      </c>
      <c r="D578" s="244" t="s">
        <v>296</v>
      </c>
      <c r="E578" s="245" t="s">
        <v>437</v>
      </c>
      <c r="F578" s="246" t="s">
        <v>438</v>
      </c>
      <c r="G578" s="247" t="s">
        <v>290</v>
      </c>
      <c r="H578" s="248">
        <v>7</v>
      </c>
      <c r="I578" s="249"/>
      <c r="J578" s="250">
        <f>ROUND(I578*H578,2)</f>
        <v>0</v>
      </c>
      <c r="K578" s="246" t="s">
        <v>242</v>
      </c>
      <c r="L578" s="251"/>
      <c r="M578" s="252" t="s">
        <v>19</v>
      </c>
      <c r="N578" s="253" t="s">
        <v>48</v>
      </c>
      <c r="O578" s="67"/>
      <c r="P578" s="191">
        <f>O578*H578</f>
        <v>0</v>
      </c>
      <c r="Q578" s="191">
        <v>1.272E-2</v>
      </c>
      <c r="R578" s="191">
        <f>Q578*H578</f>
        <v>8.9040000000000008E-2</v>
      </c>
      <c r="S578" s="191">
        <v>0</v>
      </c>
      <c r="T578" s="192">
        <f>S578*H578</f>
        <v>0</v>
      </c>
      <c r="U578" s="37"/>
      <c r="V578" s="37"/>
      <c r="W578" s="37"/>
      <c r="X578" s="37"/>
      <c r="Y578" s="37"/>
      <c r="Z578" s="37"/>
      <c r="AA578" s="37"/>
      <c r="AB578" s="37"/>
      <c r="AC578" s="37"/>
      <c r="AD578" s="37"/>
      <c r="AE578" s="37"/>
      <c r="AR578" s="193" t="s">
        <v>299</v>
      </c>
      <c r="AT578" s="193" t="s">
        <v>296</v>
      </c>
      <c r="AU578" s="193" t="s">
        <v>88</v>
      </c>
      <c r="AY578" s="20" t="s">
        <v>237</v>
      </c>
      <c r="BE578" s="194">
        <f>IF(N578="základní",J578,0)</f>
        <v>0</v>
      </c>
      <c r="BF578" s="194">
        <f>IF(N578="snížená",J578,0)</f>
        <v>0</v>
      </c>
      <c r="BG578" s="194">
        <f>IF(N578="zákl. přenesená",J578,0)</f>
        <v>0</v>
      </c>
      <c r="BH578" s="194">
        <f>IF(N578="sníž. přenesená",J578,0)</f>
        <v>0</v>
      </c>
      <c r="BI578" s="194">
        <f>IF(N578="nulová",J578,0)</f>
        <v>0</v>
      </c>
      <c r="BJ578" s="20" t="s">
        <v>88</v>
      </c>
      <c r="BK578" s="194">
        <f>ROUND(I578*H578,2)</f>
        <v>0</v>
      </c>
      <c r="BL578" s="20" t="s">
        <v>243</v>
      </c>
      <c r="BM578" s="193" t="s">
        <v>5312</v>
      </c>
    </row>
    <row r="579" spans="1:65" s="2" customFormat="1" ht="44.25" customHeight="1">
      <c r="A579" s="37"/>
      <c r="B579" s="38"/>
      <c r="C579" s="182" t="s">
        <v>955</v>
      </c>
      <c r="D579" s="182" t="s">
        <v>239</v>
      </c>
      <c r="E579" s="183" t="s">
        <v>4070</v>
      </c>
      <c r="F579" s="184" t="s">
        <v>4071</v>
      </c>
      <c r="G579" s="185" t="s">
        <v>290</v>
      </c>
      <c r="H579" s="186">
        <v>1</v>
      </c>
      <c r="I579" s="187"/>
      <c r="J579" s="188">
        <f>ROUND(I579*H579,2)</f>
        <v>0</v>
      </c>
      <c r="K579" s="184" t="s">
        <v>242</v>
      </c>
      <c r="L579" s="42"/>
      <c r="M579" s="189" t="s">
        <v>19</v>
      </c>
      <c r="N579" s="190" t="s">
        <v>48</v>
      </c>
      <c r="O579" s="67"/>
      <c r="P579" s="191">
        <f>O579*H579</f>
        <v>0</v>
      </c>
      <c r="Q579" s="191">
        <v>0.52571000000000001</v>
      </c>
      <c r="R579" s="191">
        <f>Q579*H579</f>
        <v>0.52571000000000001</v>
      </c>
      <c r="S579" s="191">
        <v>0</v>
      </c>
      <c r="T579" s="192">
        <f>S579*H579</f>
        <v>0</v>
      </c>
      <c r="U579" s="37"/>
      <c r="V579" s="37"/>
      <c r="W579" s="37"/>
      <c r="X579" s="37"/>
      <c r="Y579" s="37"/>
      <c r="Z579" s="37"/>
      <c r="AA579" s="37"/>
      <c r="AB579" s="37"/>
      <c r="AC579" s="37"/>
      <c r="AD579" s="37"/>
      <c r="AE579" s="37"/>
      <c r="AR579" s="193" t="s">
        <v>243</v>
      </c>
      <c r="AT579" s="193" t="s">
        <v>239</v>
      </c>
      <c r="AU579" s="193" t="s">
        <v>88</v>
      </c>
      <c r="AY579" s="20" t="s">
        <v>237</v>
      </c>
      <c r="BE579" s="194">
        <f>IF(N579="základní",J579,0)</f>
        <v>0</v>
      </c>
      <c r="BF579" s="194">
        <f>IF(N579="snížená",J579,0)</f>
        <v>0</v>
      </c>
      <c r="BG579" s="194">
        <f>IF(N579="zákl. přenesená",J579,0)</f>
        <v>0</v>
      </c>
      <c r="BH579" s="194">
        <f>IF(N579="sníž. přenesená",J579,0)</f>
        <v>0</v>
      </c>
      <c r="BI579" s="194">
        <f>IF(N579="nulová",J579,0)</f>
        <v>0</v>
      </c>
      <c r="BJ579" s="20" t="s">
        <v>88</v>
      </c>
      <c r="BK579" s="194">
        <f>ROUND(I579*H579,2)</f>
        <v>0</v>
      </c>
      <c r="BL579" s="20" t="s">
        <v>243</v>
      </c>
      <c r="BM579" s="193" t="s">
        <v>5313</v>
      </c>
    </row>
    <row r="580" spans="1:65" s="2" customFormat="1" ht="10.199999999999999">
      <c r="A580" s="37"/>
      <c r="B580" s="38"/>
      <c r="C580" s="39"/>
      <c r="D580" s="195" t="s">
        <v>245</v>
      </c>
      <c r="E580" s="39"/>
      <c r="F580" s="196" t="s">
        <v>4073</v>
      </c>
      <c r="G580" s="39"/>
      <c r="H580" s="39"/>
      <c r="I580" s="197"/>
      <c r="J580" s="39"/>
      <c r="K580" s="39"/>
      <c r="L580" s="42"/>
      <c r="M580" s="198"/>
      <c r="N580" s="199"/>
      <c r="O580" s="67"/>
      <c r="P580" s="67"/>
      <c r="Q580" s="67"/>
      <c r="R580" s="67"/>
      <c r="S580" s="67"/>
      <c r="T580" s="68"/>
      <c r="U580" s="37"/>
      <c r="V580" s="37"/>
      <c r="W580" s="37"/>
      <c r="X580" s="37"/>
      <c r="Y580" s="37"/>
      <c r="Z580" s="37"/>
      <c r="AA580" s="37"/>
      <c r="AB580" s="37"/>
      <c r="AC580" s="37"/>
      <c r="AD580" s="37"/>
      <c r="AE580" s="37"/>
      <c r="AT580" s="20" t="s">
        <v>245</v>
      </c>
      <c r="AU580" s="20" t="s">
        <v>88</v>
      </c>
    </row>
    <row r="581" spans="1:65" s="14" customFormat="1" ht="10.199999999999999">
      <c r="B581" s="211"/>
      <c r="C581" s="212"/>
      <c r="D581" s="202" t="s">
        <v>247</v>
      </c>
      <c r="E581" s="213" t="s">
        <v>19</v>
      </c>
      <c r="F581" s="214" t="s">
        <v>5314</v>
      </c>
      <c r="G581" s="212"/>
      <c r="H581" s="215">
        <v>1</v>
      </c>
      <c r="I581" s="216"/>
      <c r="J581" s="212"/>
      <c r="K581" s="212"/>
      <c r="L581" s="217"/>
      <c r="M581" s="218"/>
      <c r="N581" s="219"/>
      <c r="O581" s="219"/>
      <c r="P581" s="219"/>
      <c r="Q581" s="219"/>
      <c r="R581" s="219"/>
      <c r="S581" s="219"/>
      <c r="T581" s="220"/>
      <c r="AT581" s="221" t="s">
        <v>247</v>
      </c>
      <c r="AU581" s="221" t="s">
        <v>88</v>
      </c>
      <c r="AV581" s="14" t="s">
        <v>88</v>
      </c>
      <c r="AW581" s="14" t="s">
        <v>37</v>
      </c>
      <c r="AX581" s="14" t="s">
        <v>83</v>
      </c>
      <c r="AY581" s="221" t="s">
        <v>237</v>
      </c>
    </row>
    <row r="582" spans="1:65" s="2" customFormat="1" ht="37.799999999999997" customHeight="1">
      <c r="A582" s="37"/>
      <c r="B582" s="38"/>
      <c r="C582" s="244" t="s">
        <v>959</v>
      </c>
      <c r="D582" s="244" t="s">
        <v>296</v>
      </c>
      <c r="E582" s="245" t="s">
        <v>5315</v>
      </c>
      <c r="F582" s="246" t="s">
        <v>5316</v>
      </c>
      <c r="G582" s="247" t="s">
        <v>290</v>
      </c>
      <c r="H582" s="248">
        <v>1</v>
      </c>
      <c r="I582" s="249"/>
      <c r="J582" s="250">
        <f>ROUND(I582*H582,2)</f>
        <v>0</v>
      </c>
      <c r="K582" s="246" t="s">
        <v>242</v>
      </c>
      <c r="L582" s="251"/>
      <c r="M582" s="252" t="s">
        <v>19</v>
      </c>
      <c r="N582" s="253" t="s">
        <v>48</v>
      </c>
      <c r="O582" s="67"/>
      <c r="P582" s="191">
        <f>O582*H582</f>
        <v>0</v>
      </c>
      <c r="Q582" s="191">
        <v>1.8679999999999999E-2</v>
      </c>
      <c r="R582" s="191">
        <f>Q582*H582</f>
        <v>1.8679999999999999E-2</v>
      </c>
      <c r="S582" s="191">
        <v>0</v>
      </c>
      <c r="T582" s="192">
        <f>S582*H582</f>
        <v>0</v>
      </c>
      <c r="U582" s="37"/>
      <c r="V582" s="37"/>
      <c r="W582" s="37"/>
      <c r="X582" s="37"/>
      <c r="Y582" s="37"/>
      <c r="Z582" s="37"/>
      <c r="AA582" s="37"/>
      <c r="AB582" s="37"/>
      <c r="AC582" s="37"/>
      <c r="AD582" s="37"/>
      <c r="AE582" s="37"/>
      <c r="AR582" s="193" t="s">
        <v>299</v>
      </c>
      <c r="AT582" s="193" t="s">
        <v>296</v>
      </c>
      <c r="AU582" s="193" t="s">
        <v>88</v>
      </c>
      <c r="AY582" s="20" t="s">
        <v>237</v>
      </c>
      <c r="BE582" s="194">
        <f>IF(N582="základní",J582,0)</f>
        <v>0</v>
      </c>
      <c r="BF582" s="194">
        <f>IF(N582="snížená",J582,0)</f>
        <v>0</v>
      </c>
      <c r="BG582" s="194">
        <f>IF(N582="zákl. přenesená",J582,0)</f>
        <v>0</v>
      </c>
      <c r="BH582" s="194">
        <f>IF(N582="sníž. přenesená",J582,0)</f>
        <v>0</v>
      </c>
      <c r="BI582" s="194">
        <f>IF(N582="nulová",J582,0)</f>
        <v>0</v>
      </c>
      <c r="BJ582" s="20" t="s">
        <v>88</v>
      </c>
      <c r="BK582" s="194">
        <f>ROUND(I582*H582,2)</f>
        <v>0</v>
      </c>
      <c r="BL582" s="20" t="s">
        <v>243</v>
      </c>
      <c r="BM582" s="193" t="s">
        <v>5317</v>
      </c>
    </row>
    <row r="583" spans="1:65" s="2" customFormat="1" ht="24.15" customHeight="1">
      <c r="A583" s="37"/>
      <c r="B583" s="38"/>
      <c r="C583" s="182" t="s">
        <v>967</v>
      </c>
      <c r="D583" s="182" t="s">
        <v>239</v>
      </c>
      <c r="E583" s="183" t="s">
        <v>441</v>
      </c>
      <c r="F583" s="184" t="s">
        <v>442</v>
      </c>
      <c r="G583" s="185" t="s">
        <v>290</v>
      </c>
      <c r="H583" s="186">
        <v>1</v>
      </c>
      <c r="I583" s="187"/>
      <c r="J583" s="188">
        <f>ROUND(I583*H583,2)</f>
        <v>0</v>
      </c>
      <c r="K583" s="184" t="s">
        <v>242</v>
      </c>
      <c r="L583" s="42"/>
      <c r="M583" s="189" t="s">
        <v>19</v>
      </c>
      <c r="N583" s="190" t="s">
        <v>48</v>
      </c>
      <c r="O583" s="67"/>
      <c r="P583" s="191">
        <f>O583*H583</f>
        <v>0</v>
      </c>
      <c r="Q583" s="191">
        <v>0</v>
      </c>
      <c r="R583" s="191">
        <f>Q583*H583</f>
        <v>0</v>
      </c>
      <c r="S583" s="191">
        <v>0</v>
      </c>
      <c r="T583" s="192">
        <f>S583*H583</f>
        <v>0</v>
      </c>
      <c r="U583" s="37"/>
      <c r="V583" s="37"/>
      <c r="W583" s="37"/>
      <c r="X583" s="37"/>
      <c r="Y583" s="37"/>
      <c r="Z583" s="37"/>
      <c r="AA583" s="37"/>
      <c r="AB583" s="37"/>
      <c r="AC583" s="37"/>
      <c r="AD583" s="37"/>
      <c r="AE583" s="37"/>
      <c r="AR583" s="193" t="s">
        <v>243</v>
      </c>
      <c r="AT583" s="193" t="s">
        <v>239</v>
      </c>
      <c r="AU583" s="193" t="s">
        <v>88</v>
      </c>
      <c r="AY583" s="20" t="s">
        <v>237</v>
      </c>
      <c r="BE583" s="194">
        <f>IF(N583="základní",J583,0)</f>
        <v>0</v>
      </c>
      <c r="BF583" s="194">
        <f>IF(N583="snížená",J583,0)</f>
        <v>0</v>
      </c>
      <c r="BG583" s="194">
        <f>IF(N583="zákl. přenesená",J583,0)</f>
        <v>0</v>
      </c>
      <c r="BH583" s="194">
        <f>IF(N583="sníž. přenesená",J583,0)</f>
        <v>0</v>
      </c>
      <c r="BI583" s="194">
        <f>IF(N583="nulová",J583,0)</f>
        <v>0</v>
      </c>
      <c r="BJ583" s="20" t="s">
        <v>88</v>
      </c>
      <c r="BK583" s="194">
        <f>ROUND(I583*H583,2)</f>
        <v>0</v>
      </c>
      <c r="BL583" s="20" t="s">
        <v>243</v>
      </c>
      <c r="BM583" s="193" t="s">
        <v>5318</v>
      </c>
    </row>
    <row r="584" spans="1:65" s="2" customFormat="1" ht="10.199999999999999">
      <c r="A584" s="37"/>
      <c r="B584" s="38"/>
      <c r="C584" s="39"/>
      <c r="D584" s="195" t="s">
        <v>245</v>
      </c>
      <c r="E584" s="39"/>
      <c r="F584" s="196" t="s">
        <v>444</v>
      </c>
      <c r="G584" s="39"/>
      <c r="H584" s="39"/>
      <c r="I584" s="197"/>
      <c r="J584" s="39"/>
      <c r="K584" s="39"/>
      <c r="L584" s="42"/>
      <c r="M584" s="198"/>
      <c r="N584" s="199"/>
      <c r="O584" s="67"/>
      <c r="P584" s="67"/>
      <c r="Q584" s="67"/>
      <c r="R584" s="67"/>
      <c r="S584" s="67"/>
      <c r="T584" s="68"/>
      <c r="U584" s="37"/>
      <c r="V584" s="37"/>
      <c r="W584" s="37"/>
      <c r="X584" s="37"/>
      <c r="Y584" s="37"/>
      <c r="Z584" s="37"/>
      <c r="AA584" s="37"/>
      <c r="AB584" s="37"/>
      <c r="AC584" s="37"/>
      <c r="AD584" s="37"/>
      <c r="AE584" s="37"/>
      <c r="AT584" s="20" t="s">
        <v>245</v>
      </c>
      <c r="AU584" s="20" t="s">
        <v>88</v>
      </c>
    </row>
    <row r="585" spans="1:65" s="14" customFormat="1" ht="10.199999999999999">
      <c r="B585" s="211"/>
      <c r="C585" s="212"/>
      <c r="D585" s="202" t="s">
        <v>247</v>
      </c>
      <c r="E585" s="213" t="s">
        <v>19</v>
      </c>
      <c r="F585" s="214" t="s">
        <v>5319</v>
      </c>
      <c r="G585" s="212"/>
      <c r="H585" s="215">
        <v>1</v>
      </c>
      <c r="I585" s="216"/>
      <c r="J585" s="212"/>
      <c r="K585" s="212"/>
      <c r="L585" s="217"/>
      <c r="M585" s="218"/>
      <c r="N585" s="219"/>
      <c r="O585" s="219"/>
      <c r="P585" s="219"/>
      <c r="Q585" s="219"/>
      <c r="R585" s="219"/>
      <c r="S585" s="219"/>
      <c r="T585" s="220"/>
      <c r="AT585" s="221" t="s">
        <v>247</v>
      </c>
      <c r="AU585" s="221" t="s">
        <v>88</v>
      </c>
      <c r="AV585" s="14" t="s">
        <v>88</v>
      </c>
      <c r="AW585" s="14" t="s">
        <v>37</v>
      </c>
      <c r="AX585" s="14" t="s">
        <v>83</v>
      </c>
      <c r="AY585" s="221" t="s">
        <v>237</v>
      </c>
    </row>
    <row r="586" spans="1:65" s="2" customFormat="1" ht="16.5" customHeight="1">
      <c r="A586" s="37"/>
      <c r="B586" s="38"/>
      <c r="C586" s="244" t="s">
        <v>974</v>
      </c>
      <c r="D586" s="244" t="s">
        <v>296</v>
      </c>
      <c r="E586" s="245" t="s">
        <v>447</v>
      </c>
      <c r="F586" s="246" t="s">
        <v>448</v>
      </c>
      <c r="G586" s="247" t="s">
        <v>290</v>
      </c>
      <c r="H586" s="248">
        <v>1</v>
      </c>
      <c r="I586" s="249"/>
      <c r="J586" s="250">
        <f>ROUND(I586*H586,2)</f>
        <v>0</v>
      </c>
      <c r="K586" s="246" t="s">
        <v>242</v>
      </c>
      <c r="L586" s="251"/>
      <c r="M586" s="252" t="s">
        <v>19</v>
      </c>
      <c r="N586" s="253" t="s">
        <v>48</v>
      </c>
      <c r="O586" s="67"/>
      <c r="P586" s="191">
        <f>O586*H586</f>
        <v>0</v>
      </c>
      <c r="Q586" s="191">
        <v>1.2999999999999999E-3</v>
      </c>
      <c r="R586" s="191">
        <f>Q586*H586</f>
        <v>1.2999999999999999E-3</v>
      </c>
      <c r="S586" s="191">
        <v>0</v>
      </c>
      <c r="T586" s="192">
        <f>S586*H586</f>
        <v>0</v>
      </c>
      <c r="U586" s="37"/>
      <c r="V586" s="37"/>
      <c r="W586" s="37"/>
      <c r="X586" s="37"/>
      <c r="Y586" s="37"/>
      <c r="Z586" s="37"/>
      <c r="AA586" s="37"/>
      <c r="AB586" s="37"/>
      <c r="AC586" s="37"/>
      <c r="AD586" s="37"/>
      <c r="AE586" s="37"/>
      <c r="AR586" s="193" t="s">
        <v>299</v>
      </c>
      <c r="AT586" s="193" t="s">
        <v>296</v>
      </c>
      <c r="AU586" s="193" t="s">
        <v>88</v>
      </c>
      <c r="AY586" s="20" t="s">
        <v>237</v>
      </c>
      <c r="BE586" s="194">
        <f>IF(N586="základní",J586,0)</f>
        <v>0</v>
      </c>
      <c r="BF586" s="194">
        <f>IF(N586="snížená",J586,0)</f>
        <v>0</v>
      </c>
      <c r="BG586" s="194">
        <f>IF(N586="zákl. přenesená",J586,0)</f>
        <v>0</v>
      </c>
      <c r="BH586" s="194">
        <f>IF(N586="sníž. přenesená",J586,0)</f>
        <v>0</v>
      </c>
      <c r="BI586" s="194">
        <f>IF(N586="nulová",J586,0)</f>
        <v>0</v>
      </c>
      <c r="BJ586" s="20" t="s">
        <v>88</v>
      </c>
      <c r="BK586" s="194">
        <f>ROUND(I586*H586,2)</f>
        <v>0</v>
      </c>
      <c r="BL586" s="20" t="s">
        <v>243</v>
      </c>
      <c r="BM586" s="193" t="s">
        <v>5320</v>
      </c>
    </row>
    <row r="587" spans="1:65" s="12" customFormat="1" ht="22.8" customHeight="1">
      <c r="B587" s="166"/>
      <c r="C587" s="167"/>
      <c r="D587" s="168" t="s">
        <v>75</v>
      </c>
      <c r="E587" s="180" t="s">
        <v>990</v>
      </c>
      <c r="F587" s="180" t="s">
        <v>5321</v>
      </c>
      <c r="G587" s="167"/>
      <c r="H587" s="167"/>
      <c r="I587" s="170"/>
      <c r="J587" s="181">
        <f>BK587</f>
        <v>0</v>
      </c>
      <c r="K587" s="167"/>
      <c r="L587" s="172"/>
      <c r="M587" s="173"/>
      <c r="N587" s="174"/>
      <c r="O587" s="174"/>
      <c r="P587" s="175">
        <f>SUM(P588:P594)</f>
        <v>0</v>
      </c>
      <c r="Q587" s="174"/>
      <c r="R587" s="175">
        <f>SUM(R588:R594)</f>
        <v>15.222344</v>
      </c>
      <c r="S587" s="174"/>
      <c r="T587" s="176">
        <f>SUM(T588:T594)</f>
        <v>0</v>
      </c>
      <c r="AR587" s="177" t="s">
        <v>83</v>
      </c>
      <c r="AT587" s="178" t="s">
        <v>75</v>
      </c>
      <c r="AU587" s="178" t="s">
        <v>83</v>
      </c>
      <c r="AY587" s="177" t="s">
        <v>237</v>
      </c>
      <c r="BK587" s="179">
        <f>SUM(BK588:BK594)</f>
        <v>0</v>
      </c>
    </row>
    <row r="588" spans="1:65" s="2" customFormat="1" ht="49.05" customHeight="1">
      <c r="A588" s="37"/>
      <c r="B588" s="38"/>
      <c r="C588" s="182" t="s">
        <v>980</v>
      </c>
      <c r="D588" s="182" t="s">
        <v>239</v>
      </c>
      <c r="E588" s="183" t="s">
        <v>5322</v>
      </c>
      <c r="F588" s="184" t="s">
        <v>5323</v>
      </c>
      <c r="G588" s="185" t="s">
        <v>154</v>
      </c>
      <c r="H588" s="186">
        <v>81.7</v>
      </c>
      <c r="I588" s="187"/>
      <c r="J588" s="188">
        <f>ROUND(I588*H588,2)</f>
        <v>0</v>
      </c>
      <c r="K588" s="184" t="s">
        <v>242</v>
      </c>
      <c r="L588" s="42"/>
      <c r="M588" s="189" t="s">
        <v>19</v>
      </c>
      <c r="N588" s="190" t="s">
        <v>48</v>
      </c>
      <c r="O588" s="67"/>
      <c r="P588" s="191">
        <f>O588*H588</f>
        <v>0</v>
      </c>
      <c r="Q588" s="191">
        <v>0.14041999999999999</v>
      </c>
      <c r="R588" s="191">
        <f>Q588*H588</f>
        <v>11.472313999999999</v>
      </c>
      <c r="S588" s="191">
        <v>0</v>
      </c>
      <c r="T588" s="192">
        <f>S588*H588</f>
        <v>0</v>
      </c>
      <c r="U588" s="37"/>
      <c r="V588" s="37"/>
      <c r="W588" s="37"/>
      <c r="X588" s="37"/>
      <c r="Y588" s="37"/>
      <c r="Z588" s="37"/>
      <c r="AA588" s="37"/>
      <c r="AB588" s="37"/>
      <c r="AC588" s="37"/>
      <c r="AD588" s="37"/>
      <c r="AE588" s="37"/>
      <c r="AR588" s="193" t="s">
        <v>243</v>
      </c>
      <c r="AT588" s="193" t="s">
        <v>239</v>
      </c>
      <c r="AU588" s="193" t="s">
        <v>88</v>
      </c>
      <c r="AY588" s="20" t="s">
        <v>237</v>
      </c>
      <c r="BE588" s="194">
        <f>IF(N588="základní",J588,0)</f>
        <v>0</v>
      </c>
      <c r="BF588" s="194">
        <f>IF(N588="snížená",J588,0)</f>
        <v>0</v>
      </c>
      <c r="BG588" s="194">
        <f>IF(N588="zákl. přenesená",J588,0)</f>
        <v>0</v>
      </c>
      <c r="BH588" s="194">
        <f>IF(N588="sníž. přenesená",J588,0)</f>
        <v>0</v>
      </c>
      <c r="BI588" s="194">
        <f>IF(N588="nulová",J588,0)</f>
        <v>0</v>
      </c>
      <c r="BJ588" s="20" t="s">
        <v>88</v>
      </c>
      <c r="BK588" s="194">
        <f>ROUND(I588*H588,2)</f>
        <v>0</v>
      </c>
      <c r="BL588" s="20" t="s">
        <v>243</v>
      </c>
      <c r="BM588" s="193" t="s">
        <v>5324</v>
      </c>
    </row>
    <row r="589" spans="1:65" s="2" customFormat="1" ht="10.199999999999999">
      <c r="A589" s="37"/>
      <c r="B589" s="38"/>
      <c r="C589" s="39"/>
      <c r="D589" s="195" t="s">
        <v>245</v>
      </c>
      <c r="E589" s="39"/>
      <c r="F589" s="196" t="s">
        <v>5325</v>
      </c>
      <c r="G589" s="39"/>
      <c r="H589" s="39"/>
      <c r="I589" s="197"/>
      <c r="J589" s="39"/>
      <c r="K589" s="39"/>
      <c r="L589" s="42"/>
      <c r="M589" s="198"/>
      <c r="N589" s="199"/>
      <c r="O589" s="67"/>
      <c r="P589" s="67"/>
      <c r="Q589" s="67"/>
      <c r="R589" s="67"/>
      <c r="S589" s="67"/>
      <c r="T589" s="68"/>
      <c r="U589" s="37"/>
      <c r="V589" s="37"/>
      <c r="W589" s="37"/>
      <c r="X589" s="37"/>
      <c r="Y589" s="37"/>
      <c r="Z589" s="37"/>
      <c r="AA589" s="37"/>
      <c r="AB589" s="37"/>
      <c r="AC589" s="37"/>
      <c r="AD589" s="37"/>
      <c r="AE589" s="37"/>
      <c r="AT589" s="20" t="s">
        <v>245</v>
      </c>
      <c r="AU589" s="20" t="s">
        <v>88</v>
      </c>
    </row>
    <row r="590" spans="1:65" s="14" customFormat="1" ht="10.199999999999999">
      <c r="B590" s="211"/>
      <c r="C590" s="212"/>
      <c r="D590" s="202" t="s">
        <v>247</v>
      </c>
      <c r="E590" s="213" t="s">
        <v>19</v>
      </c>
      <c r="F590" s="214" t="s">
        <v>5326</v>
      </c>
      <c r="G590" s="212"/>
      <c r="H590" s="215">
        <v>4.2</v>
      </c>
      <c r="I590" s="216"/>
      <c r="J590" s="212"/>
      <c r="K590" s="212"/>
      <c r="L590" s="217"/>
      <c r="M590" s="218"/>
      <c r="N590" s="219"/>
      <c r="O590" s="219"/>
      <c r="P590" s="219"/>
      <c r="Q590" s="219"/>
      <c r="R590" s="219"/>
      <c r="S590" s="219"/>
      <c r="T590" s="220"/>
      <c r="AT590" s="221" t="s">
        <v>247</v>
      </c>
      <c r="AU590" s="221" t="s">
        <v>88</v>
      </c>
      <c r="AV590" s="14" t="s">
        <v>88</v>
      </c>
      <c r="AW590" s="14" t="s">
        <v>37</v>
      </c>
      <c r="AX590" s="14" t="s">
        <v>76</v>
      </c>
      <c r="AY590" s="221" t="s">
        <v>237</v>
      </c>
    </row>
    <row r="591" spans="1:65" s="14" customFormat="1" ht="10.199999999999999">
      <c r="B591" s="211"/>
      <c r="C591" s="212"/>
      <c r="D591" s="202" t="s">
        <v>247</v>
      </c>
      <c r="E591" s="213" t="s">
        <v>19</v>
      </c>
      <c r="F591" s="214" t="s">
        <v>5327</v>
      </c>
      <c r="G591" s="212"/>
      <c r="H591" s="215">
        <v>77.5</v>
      </c>
      <c r="I591" s="216"/>
      <c r="J591" s="212"/>
      <c r="K591" s="212"/>
      <c r="L591" s="217"/>
      <c r="M591" s="218"/>
      <c r="N591" s="219"/>
      <c r="O591" s="219"/>
      <c r="P591" s="219"/>
      <c r="Q591" s="219"/>
      <c r="R591" s="219"/>
      <c r="S591" s="219"/>
      <c r="T591" s="220"/>
      <c r="AT591" s="221" t="s">
        <v>247</v>
      </c>
      <c r="AU591" s="221" t="s">
        <v>88</v>
      </c>
      <c r="AV591" s="14" t="s">
        <v>88</v>
      </c>
      <c r="AW591" s="14" t="s">
        <v>37</v>
      </c>
      <c r="AX591" s="14" t="s">
        <v>76</v>
      </c>
      <c r="AY591" s="221" t="s">
        <v>237</v>
      </c>
    </row>
    <row r="592" spans="1:65" s="16" customFormat="1" ht="10.199999999999999">
      <c r="B592" s="233"/>
      <c r="C592" s="234"/>
      <c r="D592" s="202" t="s">
        <v>247</v>
      </c>
      <c r="E592" s="235" t="s">
        <v>19</v>
      </c>
      <c r="F592" s="236" t="s">
        <v>260</v>
      </c>
      <c r="G592" s="234"/>
      <c r="H592" s="237">
        <v>81.7</v>
      </c>
      <c r="I592" s="238"/>
      <c r="J592" s="234"/>
      <c r="K592" s="234"/>
      <c r="L592" s="239"/>
      <c r="M592" s="240"/>
      <c r="N592" s="241"/>
      <c r="O592" s="241"/>
      <c r="P592" s="241"/>
      <c r="Q592" s="241"/>
      <c r="R592" s="241"/>
      <c r="S592" s="241"/>
      <c r="T592" s="242"/>
      <c r="AT592" s="243" t="s">
        <v>247</v>
      </c>
      <c r="AU592" s="243" t="s">
        <v>88</v>
      </c>
      <c r="AV592" s="16" t="s">
        <v>243</v>
      </c>
      <c r="AW592" s="16" t="s">
        <v>37</v>
      </c>
      <c r="AX592" s="16" t="s">
        <v>83</v>
      </c>
      <c r="AY592" s="243" t="s">
        <v>237</v>
      </c>
    </row>
    <row r="593" spans="1:65" s="2" customFormat="1" ht="16.5" customHeight="1">
      <c r="A593" s="37"/>
      <c r="B593" s="38"/>
      <c r="C593" s="244" t="s">
        <v>985</v>
      </c>
      <c r="D593" s="244" t="s">
        <v>296</v>
      </c>
      <c r="E593" s="245" t="s">
        <v>5328</v>
      </c>
      <c r="F593" s="246" t="s">
        <v>5329</v>
      </c>
      <c r="G593" s="247" t="s">
        <v>154</v>
      </c>
      <c r="H593" s="248">
        <v>83.334000000000003</v>
      </c>
      <c r="I593" s="249"/>
      <c r="J593" s="250">
        <f>ROUND(I593*H593,2)</f>
        <v>0</v>
      </c>
      <c r="K593" s="246" t="s">
        <v>242</v>
      </c>
      <c r="L593" s="251"/>
      <c r="M593" s="252" t="s">
        <v>19</v>
      </c>
      <c r="N593" s="253" t="s">
        <v>48</v>
      </c>
      <c r="O593" s="67"/>
      <c r="P593" s="191">
        <f>O593*H593</f>
        <v>0</v>
      </c>
      <c r="Q593" s="191">
        <v>4.4999999999999998E-2</v>
      </c>
      <c r="R593" s="191">
        <f>Q593*H593</f>
        <v>3.7500300000000002</v>
      </c>
      <c r="S593" s="191">
        <v>0</v>
      </c>
      <c r="T593" s="192">
        <f>S593*H593</f>
        <v>0</v>
      </c>
      <c r="U593" s="37"/>
      <c r="V593" s="37"/>
      <c r="W593" s="37"/>
      <c r="X593" s="37"/>
      <c r="Y593" s="37"/>
      <c r="Z593" s="37"/>
      <c r="AA593" s="37"/>
      <c r="AB593" s="37"/>
      <c r="AC593" s="37"/>
      <c r="AD593" s="37"/>
      <c r="AE593" s="37"/>
      <c r="AR593" s="193" t="s">
        <v>299</v>
      </c>
      <c r="AT593" s="193" t="s">
        <v>296</v>
      </c>
      <c r="AU593" s="193" t="s">
        <v>88</v>
      </c>
      <c r="AY593" s="20" t="s">
        <v>237</v>
      </c>
      <c r="BE593" s="194">
        <f>IF(N593="základní",J593,0)</f>
        <v>0</v>
      </c>
      <c r="BF593" s="194">
        <f>IF(N593="snížená",J593,0)</f>
        <v>0</v>
      </c>
      <c r="BG593" s="194">
        <f>IF(N593="zákl. přenesená",J593,0)</f>
        <v>0</v>
      </c>
      <c r="BH593" s="194">
        <f>IF(N593="sníž. přenesená",J593,0)</f>
        <v>0</v>
      </c>
      <c r="BI593" s="194">
        <f>IF(N593="nulová",J593,0)</f>
        <v>0</v>
      </c>
      <c r="BJ593" s="20" t="s">
        <v>88</v>
      </c>
      <c r="BK593" s="194">
        <f>ROUND(I593*H593,2)</f>
        <v>0</v>
      </c>
      <c r="BL593" s="20" t="s">
        <v>243</v>
      </c>
      <c r="BM593" s="193" t="s">
        <v>5330</v>
      </c>
    </row>
    <row r="594" spans="1:65" s="14" customFormat="1" ht="10.199999999999999">
      <c r="B594" s="211"/>
      <c r="C594" s="212"/>
      <c r="D594" s="202" t="s">
        <v>247</v>
      </c>
      <c r="E594" s="212"/>
      <c r="F594" s="214" t="s">
        <v>5331</v>
      </c>
      <c r="G594" s="212"/>
      <c r="H594" s="215">
        <v>83.334000000000003</v>
      </c>
      <c r="I594" s="216"/>
      <c r="J594" s="212"/>
      <c r="K594" s="212"/>
      <c r="L594" s="217"/>
      <c r="M594" s="218"/>
      <c r="N594" s="219"/>
      <c r="O594" s="219"/>
      <c r="P594" s="219"/>
      <c r="Q594" s="219"/>
      <c r="R594" s="219"/>
      <c r="S594" s="219"/>
      <c r="T594" s="220"/>
      <c r="AT594" s="221" t="s">
        <v>247</v>
      </c>
      <c r="AU594" s="221" t="s">
        <v>88</v>
      </c>
      <c r="AV594" s="14" t="s">
        <v>88</v>
      </c>
      <c r="AW594" s="14" t="s">
        <v>4</v>
      </c>
      <c r="AX594" s="14" t="s">
        <v>83</v>
      </c>
      <c r="AY594" s="221" t="s">
        <v>237</v>
      </c>
    </row>
    <row r="595" spans="1:65" s="12" customFormat="1" ht="22.8" customHeight="1">
      <c r="B595" s="166"/>
      <c r="C595" s="167"/>
      <c r="D595" s="168" t="s">
        <v>75</v>
      </c>
      <c r="E595" s="180" t="s">
        <v>450</v>
      </c>
      <c r="F595" s="180" t="s">
        <v>451</v>
      </c>
      <c r="G595" s="167"/>
      <c r="H595" s="167"/>
      <c r="I595" s="170"/>
      <c r="J595" s="181">
        <f>BK595</f>
        <v>0</v>
      </c>
      <c r="K595" s="167"/>
      <c r="L595" s="172"/>
      <c r="M595" s="173"/>
      <c r="N595" s="174"/>
      <c r="O595" s="174"/>
      <c r="P595" s="175">
        <f>SUM(P596:P616)</f>
        <v>0</v>
      </c>
      <c r="Q595" s="174"/>
      <c r="R595" s="175">
        <f>SUM(R596:R616)</f>
        <v>0</v>
      </c>
      <c r="S595" s="174"/>
      <c r="T595" s="176">
        <f>SUM(T596:T616)</f>
        <v>0</v>
      </c>
      <c r="AR595" s="177" t="s">
        <v>83</v>
      </c>
      <c r="AT595" s="178" t="s">
        <v>75</v>
      </c>
      <c r="AU595" s="178" t="s">
        <v>83</v>
      </c>
      <c r="AY595" s="177" t="s">
        <v>237</v>
      </c>
      <c r="BK595" s="179">
        <f>SUM(BK596:BK616)</f>
        <v>0</v>
      </c>
    </row>
    <row r="596" spans="1:65" s="2" customFormat="1" ht="37.799999999999997" customHeight="1">
      <c r="A596" s="37"/>
      <c r="B596" s="38"/>
      <c r="C596" s="182" t="s">
        <v>990</v>
      </c>
      <c r="D596" s="182" t="s">
        <v>239</v>
      </c>
      <c r="E596" s="183" t="s">
        <v>453</v>
      </c>
      <c r="F596" s="184" t="s">
        <v>454</v>
      </c>
      <c r="G596" s="185" t="s">
        <v>141</v>
      </c>
      <c r="H596" s="186">
        <v>649.45799999999997</v>
      </c>
      <c r="I596" s="187"/>
      <c r="J596" s="188">
        <f>ROUND(I596*H596,2)</f>
        <v>0</v>
      </c>
      <c r="K596" s="184" t="s">
        <v>242</v>
      </c>
      <c r="L596" s="42"/>
      <c r="M596" s="189" t="s">
        <v>19</v>
      </c>
      <c r="N596" s="190" t="s">
        <v>48</v>
      </c>
      <c r="O596" s="67"/>
      <c r="P596" s="191">
        <f>O596*H596</f>
        <v>0</v>
      </c>
      <c r="Q596" s="191">
        <v>0</v>
      </c>
      <c r="R596" s="191">
        <f>Q596*H596</f>
        <v>0</v>
      </c>
      <c r="S596" s="191">
        <v>0</v>
      </c>
      <c r="T596" s="192">
        <f>S596*H596</f>
        <v>0</v>
      </c>
      <c r="U596" s="37"/>
      <c r="V596" s="37"/>
      <c r="W596" s="37"/>
      <c r="X596" s="37"/>
      <c r="Y596" s="37"/>
      <c r="Z596" s="37"/>
      <c r="AA596" s="37"/>
      <c r="AB596" s="37"/>
      <c r="AC596" s="37"/>
      <c r="AD596" s="37"/>
      <c r="AE596" s="37"/>
      <c r="AR596" s="193" t="s">
        <v>243</v>
      </c>
      <c r="AT596" s="193" t="s">
        <v>239</v>
      </c>
      <c r="AU596" s="193" t="s">
        <v>88</v>
      </c>
      <c r="AY596" s="20" t="s">
        <v>237</v>
      </c>
      <c r="BE596" s="194">
        <f>IF(N596="základní",J596,0)</f>
        <v>0</v>
      </c>
      <c r="BF596" s="194">
        <f>IF(N596="snížená",J596,0)</f>
        <v>0</v>
      </c>
      <c r="BG596" s="194">
        <f>IF(N596="zákl. přenesená",J596,0)</f>
        <v>0</v>
      </c>
      <c r="BH596" s="194">
        <f>IF(N596="sníž. přenesená",J596,0)</f>
        <v>0</v>
      </c>
      <c r="BI596" s="194">
        <f>IF(N596="nulová",J596,0)</f>
        <v>0</v>
      </c>
      <c r="BJ596" s="20" t="s">
        <v>88</v>
      </c>
      <c r="BK596" s="194">
        <f>ROUND(I596*H596,2)</f>
        <v>0</v>
      </c>
      <c r="BL596" s="20" t="s">
        <v>243</v>
      </c>
      <c r="BM596" s="193" t="s">
        <v>5332</v>
      </c>
    </row>
    <row r="597" spans="1:65" s="2" customFormat="1" ht="10.199999999999999">
      <c r="A597" s="37"/>
      <c r="B597" s="38"/>
      <c r="C597" s="39"/>
      <c r="D597" s="195" t="s">
        <v>245</v>
      </c>
      <c r="E597" s="39"/>
      <c r="F597" s="196" t="s">
        <v>456</v>
      </c>
      <c r="G597" s="39"/>
      <c r="H597" s="39"/>
      <c r="I597" s="197"/>
      <c r="J597" s="39"/>
      <c r="K597" s="39"/>
      <c r="L597" s="42"/>
      <c r="M597" s="198"/>
      <c r="N597" s="199"/>
      <c r="O597" s="67"/>
      <c r="P597" s="67"/>
      <c r="Q597" s="67"/>
      <c r="R597" s="67"/>
      <c r="S597" s="67"/>
      <c r="T597" s="68"/>
      <c r="U597" s="37"/>
      <c r="V597" s="37"/>
      <c r="W597" s="37"/>
      <c r="X597" s="37"/>
      <c r="Y597" s="37"/>
      <c r="Z597" s="37"/>
      <c r="AA597" s="37"/>
      <c r="AB597" s="37"/>
      <c r="AC597" s="37"/>
      <c r="AD597" s="37"/>
      <c r="AE597" s="37"/>
      <c r="AT597" s="20" t="s">
        <v>245</v>
      </c>
      <c r="AU597" s="20" t="s">
        <v>88</v>
      </c>
    </row>
    <row r="598" spans="1:65" s="13" customFormat="1" ht="10.199999999999999">
      <c r="B598" s="200"/>
      <c r="C598" s="201"/>
      <c r="D598" s="202" t="s">
        <v>247</v>
      </c>
      <c r="E598" s="203" t="s">
        <v>19</v>
      </c>
      <c r="F598" s="204" t="s">
        <v>3854</v>
      </c>
      <c r="G598" s="201"/>
      <c r="H598" s="203" t="s">
        <v>19</v>
      </c>
      <c r="I598" s="205"/>
      <c r="J598" s="201"/>
      <c r="K598" s="201"/>
      <c r="L598" s="206"/>
      <c r="M598" s="207"/>
      <c r="N598" s="208"/>
      <c r="O598" s="208"/>
      <c r="P598" s="208"/>
      <c r="Q598" s="208"/>
      <c r="R598" s="208"/>
      <c r="S598" s="208"/>
      <c r="T598" s="209"/>
      <c r="AT598" s="210" t="s">
        <v>247</v>
      </c>
      <c r="AU598" s="210" t="s">
        <v>88</v>
      </c>
      <c r="AV598" s="13" t="s">
        <v>83</v>
      </c>
      <c r="AW598" s="13" t="s">
        <v>37</v>
      </c>
      <c r="AX598" s="13" t="s">
        <v>76</v>
      </c>
      <c r="AY598" s="210" t="s">
        <v>237</v>
      </c>
    </row>
    <row r="599" spans="1:65" s="14" customFormat="1" ht="10.199999999999999">
      <c r="B599" s="211"/>
      <c r="C599" s="212"/>
      <c r="D599" s="202" t="s">
        <v>247</v>
      </c>
      <c r="E599" s="213" t="s">
        <v>19</v>
      </c>
      <c r="F599" s="214" t="s">
        <v>5333</v>
      </c>
      <c r="G599" s="212"/>
      <c r="H599" s="215">
        <v>199.83</v>
      </c>
      <c r="I599" s="216"/>
      <c r="J599" s="212"/>
      <c r="K599" s="212"/>
      <c r="L599" s="217"/>
      <c r="M599" s="218"/>
      <c r="N599" s="219"/>
      <c r="O599" s="219"/>
      <c r="P599" s="219"/>
      <c r="Q599" s="219"/>
      <c r="R599" s="219"/>
      <c r="S599" s="219"/>
      <c r="T599" s="220"/>
      <c r="AT599" s="221" t="s">
        <v>247</v>
      </c>
      <c r="AU599" s="221" t="s">
        <v>88</v>
      </c>
      <c r="AV599" s="14" t="s">
        <v>88</v>
      </c>
      <c r="AW599" s="14" t="s">
        <v>37</v>
      </c>
      <c r="AX599" s="14" t="s">
        <v>76</v>
      </c>
      <c r="AY599" s="221" t="s">
        <v>237</v>
      </c>
    </row>
    <row r="600" spans="1:65" s="14" customFormat="1" ht="10.199999999999999">
      <c r="B600" s="211"/>
      <c r="C600" s="212"/>
      <c r="D600" s="202" t="s">
        <v>247</v>
      </c>
      <c r="E600" s="213" t="s">
        <v>19</v>
      </c>
      <c r="F600" s="214" t="s">
        <v>5334</v>
      </c>
      <c r="G600" s="212"/>
      <c r="H600" s="215">
        <v>80.28</v>
      </c>
      <c r="I600" s="216"/>
      <c r="J600" s="212"/>
      <c r="K600" s="212"/>
      <c r="L600" s="217"/>
      <c r="M600" s="218"/>
      <c r="N600" s="219"/>
      <c r="O600" s="219"/>
      <c r="P600" s="219"/>
      <c r="Q600" s="219"/>
      <c r="R600" s="219"/>
      <c r="S600" s="219"/>
      <c r="T600" s="220"/>
      <c r="AT600" s="221" t="s">
        <v>247</v>
      </c>
      <c r="AU600" s="221" t="s">
        <v>88</v>
      </c>
      <c r="AV600" s="14" t="s">
        <v>88</v>
      </c>
      <c r="AW600" s="14" t="s">
        <v>37</v>
      </c>
      <c r="AX600" s="14" t="s">
        <v>76</v>
      </c>
      <c r="AY600" s="221" t="s">
        <v>237</v>
      </c>
    </row>
    <row r="601" spans="1:65" s="14" customFormat="1" ht="10.199999999999999">
      <c r="B601" s="211"/>
      <c r="C601" s="212"/>
      <c r="D601" s="202" t="s">
        <v>247</v>
      </c>
      <c r="E601" s="213" t="s">
        <v>19</v>
      </c>
      <c r="F601" s="214" t="s">
        <v>5335</v>
      </c>
      <c r="G601" s="212"/>
      <c r="H601" s="215">
        <v>15.7</v>
      </c>
      <c r="I601" s="216"/>
      <c r="J601" s="212"/>
      <c r="K601" s="212"/>
      <c r="L601" s="217"/>
      <c r="M601" s="218"/>
      <c r="N601" s="219"/>
      <c r="O601" s="219"/>
      <c r="P601" s="219"/>
      <c r="Q601" s="219"/>
      <c r="R601" s="219"/>
      <c r="S601" s="219"/>
      <c r="T601" s="220"/>
      <c r="AT601" s="221" t="s">
        <v>247</v>
      </c>
      <c r="AU601" s="221" t="s">
        <v>88</v>
      </c>
      <c r="AV601" s="14" t="s">
        <v>88</v>
      </c>
      <c r="AW601" s="14" t="s">
        <v>37</v>
      </c>
      <c r="AX601" s="14" t="s">
        <v>76</v>
      </c>
      <c r="AY601" s="221" t="s">
        <v>237</v>
      </c>
    </row>
    <row r="602" spans="1:65" s="15" customFormat="1" ht="10.199999999999999">
      <c r="B602" s="222"/>
      <c r="C602" s="223"/>
      <c r="D602" s="202" t="s">
        <v>247</v>
      </c>
      <c r="E602" s="224" t="s">
        <v>19</v>
      </c>
      <c r="F602" s="225" t="s">
        <v>251</v>
      </c>
      <c r="G602" s="223"/>
      <c r="H602" s="226">
        <v>295.81</v>
      </c>
      <c r="I602" s="227"/>
      <c r="J602" s="223"/>
      <c r="K602" s="223"/>
      <c r="L602" s="228"/>
      <c r="M602" s="229"/>
      <c r="N602" s="230"/>
      <c r="O602" s="230"/>
      <c r="P602" s="230"/>
      <c r="Q602" s="230"/>
      <c r="R602" s="230"/>
      <c r="S602" s="230"/>
      <c r="T602" s="231"/>
      <c r="AT602" s="232" t="s">
        <v>247</v>
      </c>
      <c r="AU602" s="232" t="s">
        <v>88</v>
      </c>
      <c r="AV602" s="15" t="s">
        <v>92</v>
      </c>
      <c r="AW602" s="15" t="s">
        <v>37</v>
      </c>
      <c r="AX602" s="15" t="s">
        <v>76</v>
      </c>
      <c r="AY602" s="232" t="s">
        <v>237</v>
      </c>
    </row>
    <row r="603" spans="1:65" s="13" customFormat="1" ht="10.199999999999999">
      <c r="B603" s="200"/>
      <c r="C603" s="201"/>
      <c r="D603" s="202" t="s">
        <v>247</v>
      </c>
      <c r="E603" s="203" t="s">
        <v>19</v>
      </c>
      <c r="F603" s="204" t="s">
        <v>248</v>
      </c>
      <c r="G603" s="201"/>
      <c r="H603" s="203" t="s">
        <v>19</v>
      </c>
      <c r="I603" s="205"/>
      <c r="J603" s="201"/>
      <c r="K603" s="201"/>
      <c r="L603" s="206"/>
      <c r="M603" s="207"/>
      <c r="N603" s="208"/>
      <c r="O603" s="208"/>
      <c r="P603" s="208"/>
      <c r="Q603" s="208"/>
      <c r="R603" s="208"/>
      <c r="S603" s="208"/>
      <c r="T603" s="209"/>
      <c r="AT603" s="210" t="s">
        <v>247</v>
      </c>
      <c r="AU603" s="210" t="s">
        <v>88</v>
      </c>
      <c r="AV603" s="13" t="s">
        <v>83</v>
      </c>
      <c r="AW603" s="13" t="s">
        <v>37</v>
      </c>
      <c r="AX603" s="13" t="s">
        <v>76</v>
      </c>
      <c r="AY603" s="210" t="s">
        <v>237</v>
      </c>
    </row>
    <row r="604" spans="1:65" s="14" customFormat="1" ht="10.199999999999999">
      <c r="B604" s="211"/>
      <c r="C604" s="212"/>
      <c r="D604" s="202" t="s">
        <v>247</v>
      </c>
      <c r="E604" s="213" t="s">
        <v>19</v>
      </c>
      <c r="F604" s="214" t="s">
        <v>5336</v>
      </c>
      <c r="G604" s="212"/>
      <c r="H604" s="215">
        <v>52.49</v>
      </c>
      <c r="I604" s="216"/>
      <c r="J604" s="212"/>
      <c r="K604" s="212"/>
      <c r="L604" s="217"/>
      <c r="M604" s="218"/>
      <c r="N604" s="219"/>
      <c r="O604" s="219"/>
      <c r="P604" s="219"/>
      <c r="Q604" s="219"/>
      <c r="R604" s="219"/>
      <c r="S604" s="219"/>
      <c r="T604" s="220"/>
      <c r="AT604" s="221" t="s">
        <v>247</v>
      </c>
      <c r="AU604" s="221" t="s">
        <v>88</v>
      </c>
      <c r="AV604" s="14" t="s">
        <v>88</v>
      </c>
      <c r="AW604" s="14" t="s">
        <v>37</v>
      </c>
      <c r="AX604" s="14" t="s">
        <v>76</v>
      </c>
      <c r="AY604" s="221" t="s">
        <v>237</v>
      </c>
    </row>
    <row r="605" spans="1:65" s="14" customFormat="1" ht="10.199999999999999">
      <c r="B605" s="211"/>
      <c r="C605" s="212"/>
      <c r="D605" s="202" t="s">
        <v>247</v>
      </c>
      <c r="E605" s="213" t="s">
        <v>19</v>
      </c>
      <c r="F605" s="214" t="s">
        <v>5337</v>
      </c>
      <c r="G605" s="212"/>
      <c r="H605" s="215">
        <v>46.21</v>
      </c>
      <c r="I605" s="216"/>
      <c r="J605" s="212"/>
      <c r="K605" s="212"/>
      <c r="L605" s="217"/>
      <c r="M605" s="218"/>
      <c r="N605" s="219"/>
      <c r="O605" s="219"/>
      <c r="P605" s="219"/>
      <c r="Q605" s="219"/>
      <c r="R605" s="219"/>
      <c r="S605" s="219"/>
      <c r="T605" s="220"/>
      <c r="AT605" s="221" t="s">
        <v>247</v>
      </c>
      <c r="AU605" s="221" t="s">
        <v>88</v>
      </c>
      <c r="AV605" s="14" t="s">
        <v>88</v>
      </c>
      <c r="AW605" s="14" t="s">
        <v>37</v>
      </c>
      <c r="AX605" s="14" t="s">
        <v>76</v>
      </c>
      <c r="AY605" s="221" t="s">
        <v>237</v>
      </c>
    </row>
    <row r="606" spans="1:65" s="15" customFormat="1" ht="10.199999999999999">
      <c r="B606" s="222"/>
      <c r="C606" s="223"/>
      <c r="D606" s="202" t="s">
        <v>247</v>
      </c>
      <c r="E606" s="224" t="s">
        <v>19</v>
      </c>
      <c r="F606" s="225" t="s">
        <v>251</v>
      </c>
      <c r="G606" s="223"/>
      <c r="H606" s="226">
        <v>98.7</v>
      </c>
      <c r="I606" s="227"/>
      <c r="J606" s="223"/>
      <c r="K606" s="223"/>
      <c r="L606" s="228"/>
      <c r="M606" s="229"/>
      <c r="N606" s="230"/>
      <c r="O606" s="230"/>
      <c r="P606" s="230"/>
      <c r="Q606" s="230"/>
      <c r="R606" s="230"/>
      <c r="S606" s="230"/>
      <c r="T606" s="231"/>
      <c r="AT606" s="232" t="s">
        <v>247</v>
      </c>
      <c r="AU606" s="232" t="s">
        <v>88</v>
      </c>
      <c r="AV606" s="15" t="s">
        <v>92</v>
      </c>
      <c r="AW606" s="15" t="s">
        <v>37</v>
      </c>
      <c r="AX606" s="15" t="s">
        <v>76</v>
      </c>
      <c r="AY606" s="232" t="s">
        <v>237</v>
      </c>
    </row>
    <row r="607" spans="1:65" s="13" customFormat="1" ht="10.199999999999999">
      <c r="B607" s="200"/>
      <c r="C607" s="201"/>
      <c r="D607" s="202" t="s">
        <v>247</v>
      </c>
      <c r="E607" s="203" t="s">
        <v>19</v>
      </c>
      <c r="F607" s="204" t="s">
        <v>252</v>
      </c>
      <c r="G607" s="201"/>
      <c r="H607" s="203" t="s">
        <v>19</v>
      </c>
      <c r="I607" s="205"/>
      <c r="J607" s="201"/>
      <c r="K607" s="201"/>
      <c r="L607" s="206"/>
      <c r="M607" s="207"/>
      <c r="N607" s="208"/>
      <c r="O607" s="208"/>
      <c r="P607" s="208"/>
      <c r="Q607" s="208"/>
      <c r="R607" s="208"/>
      <c r="S607" s="208"/>
      <c r="T607" s="209"/>
      <c r="AT607" s="210" t="s">
        <v>247</v>
      </c>
      <c r="AU607" s="210" t="s">
        <v>88</v>
      </c>
      <c r="AV607" s="13" t="s">
        <v>83</v>
      </c>
      <c r="AW607" s="13" t="s">
        <v>37</v>
      </c>
      <c r="AX607" s="13" t="s">
        <v>76</v>
      </c>
      <c r="AY607" s="210" t="s">
        <v>237</v>
      </c>
    </row>
    <row r="608" spans="1:65" s="14" customFormat="1" ht="10.199999999999999">
      <c r="B608" s="211"/>
      <c r="C608" s="212"/>
      <c r="D608" s="202" t="s">
        <v>247</v>
      </c>
      <c r="E608" s="213" t="s">
        <v>19</v>
      </c>
      <c r="F608" s="214" t="s">
        <v>5338</v>
      </c>
      <c r="G608" s="212"/>
      <c r="H608" s="215">
        <v>86.96</v>
      </c>
      <c r="I608" s="216"/>
      <c r="J608" s="212"/>
      <c r="K608" s="212"/>
      <c r="L608" s="217"/>
      <c r="M608" s="218"/>
      <c r="N608" s="219"/>
      <c r="O608" s="219"/>
      <c r="P608" s="219"/>
      <c r="Q608" s="219"/>
      <c r="R608" s="219"/>
      <c r="S608" s="219"/>
      <c r="T608" s="220"/>
      <c r="AT608" s="221" t="s">
        <v>247</v>
      </c>
      <c r="AU608" s="221" t="s">
        <v>88</v>
      </c>
      <c r="AV608" s="14" t="s">
        <v>88</v>
      </c>
      <c r="AW608" s="14" t="s">
        <v>37</v>
      </c>
      <c r="AX608" s="14" t="s">
        <v>76</v>
      </c>
      <c r="AY608" s="221" t="s">
        <v>237</v>
      </c>
    </row>
    <row r="609" spans="1:65" s="14" customFormat="1" ht="10.199999999999999">
      <c r="B609" s="211"/>
      <c r="C609" s="212"/>
      <c r="D609" s="202" t="s">
        <v>247</v>
      </c>
      <c r="E609" s="213" t="s">
        <v>19</v>
      </c>
      <c r="F609" s="214" t="s">
        <v>5339</v>
      </c>
      <c r="G609" s="212"/>
      <c r="H609" s="215">
        <v>25.73</v>
      </c>
      <c r="I609" s="216"/>
      <c r="J609" s="212"/>
      <c r="K609" s="212"/>
      <c r="L609" s="217"/>
      <c r="M609" s="218"/>
      <c r="N609" s="219"/>
      <c r="O609" s="219"/>
      <c r="P609" s="219"/>
      <c r="Q609" s="219"/>
      <c r="R609" s="219"/>
      <c r="S609" s="219"/>
      <c r="T609" s="220"/>
      <c r="AT609" s="221" t="s">
        <v>247</v>
      </c>
      <c r="AU609" s="221" t="s">
        <v>88</v>
      </c>
      <c r="AV609" s="14" t="s">
        <v>88</v>
      </c>
      <c r="AW609" s="14" t="s">
        <v>37</v>
      </c>
      <c r="AX609" s="14" t="s">
        <v>76</v>
      </c>
      <c r="AY609" s="221" t="s">
        <v>237</v>
      </c>
    </row>
    <row r="610" spans="1:65" s="15" customFormat="1" ht="10.199999999999999">
      <c r="B610" s="222"/>
      <c r="C610" s="223"/>
      <c r="D610" s="202" t="s">
        <v>247</v>
      </c>
      <c r="E610" s="224" t="s">
        <v>19</v>
      </c>
      <c r="F610" s="225" t="s">
        <v>251</v>
      </c>
      <c r="G610" s="223"/>
      <c r="H610" s="226">
        <v>112.69</v>
      </c>
      <c r="I610" s="227"/>
      <c r="J610" s="223"/>
      <c r="K610" s="223"/>
      <c r="L610" s="228"/>
      <c r="M610" s="229"/>
      <c r="N610" s="230"/>
      <c r="O610" s="230"/>
      <c r="P610" s="230"/>
      <c r="Q610" s="230"/>
      <c r="R610" s="230"/>
      <c r="S610" s="230"/>
      <c r="T610" s="231"/>
      <c r="AT610" s="232" t="s">
        <v>247</v>
      </c>
      <c r="AU610" s="232" t="s">
        <v>88</v>
      </c>
      <c r="AV610" s="15" t="s">
        <v>92</v>
      </c>
      <c r="AW610" s="15" t="s">
        <v>37</v>
      </c>
      <c r="AX610" s="15" t="s">
        <v>76</v>
      </c>
      <c r="AY610" s="232" t="s">
        <v>237</v>
      </c>
    </row>
    <row r="611" spans="1:65" s="13" customFormat="1" ht="10.199999999999999">
      <c r="B611" s="200"/>
      <c r="C611" s="201"/>
      <c r="D611" s="202" t="s">
        <v>247</v>
      </c>
      <c r="E611" s="203" t="s">
        <v>19</v>
      </c>
      <c r="F611" s="204" t="s">
        <v>256</v>
      </c>
      <c r="G611" s="201"/>
      <c r="H611" s="203" t="s">
        <v>19</v>
      </c>
      <c r="I611" s="205"/>
      <c r="J611" s="201"/>
      <c r="K611" s="201"/>
      <c r="L611" s="206"/>
      <c r="M611" s="207"/>
      <c r="N611" s="208"/>
      <c r="O611" s="208"/>
      <c r="P611" s="208"/>
      <c r="Q611" s="208"/>
      <c r="R611" s="208"/>
      <c r="S611" s="208"/>
      <c r="T611" s="209"/>
      <c r="AT611" s="210" t="s">
        <v>247</v>
      </c>
      <c r="AU611" s="210" t="s">
        <v>88</v>
      </c>
      <c r="AV611" s="13" t="s">
        <v>83</v>
      </c>
      <c r="AW611" s="13" t="s">
        <v>37</v>
      </c>
      <c r="AX611" s="13" t="s">
        <v>76</v>
      </c>
      <c r="AY611" s="210" t="s">
        <v>237</v>
      </c>
    </row>
    <row r="612" spans="1:65" s="14" customFormat="1" ht="10.199999999999999">
      <c r="B612" s="211"/>
      <c r="C612" s="212"/>
      <c r="D612" s="202" t="s">
        <v>247</v>
      </c>
      <c r="E612" s="213" t="s">
        <v>19</v>
      </c>
      <c r="F612" s="214" t="s">
        <v>5340</v>
      </c>
      <c r="G612" s="212"/>
      <c r="H612" s="215">
        <v>64.91</v>
      </c>
      <c r="I612" s="216"/>
      <c r="J612" s="212"/>
      <c r="K612" s="212"/>
      <c r="L612" s="217"/>
      <c r="M612" s="218"/>
      <c r="N612" s="219"/>
      <c r="O612" s="219"/>
      <c r="P612" s="219"/>
      <c r="Q612" s="219"/>
      <c r="R612" s="219"/>
      <c r="S612" s="219"/>
      <c r="T612" s="220"/>
      <c r="AT612" s="221" t="s">
        <v>247</v>
      </c>
      <c r="AU612" s="221" t="s">
        <v>88</v>
      </c>
      <c r="AV612" s="14" t="s">
        <v>88</v>
      </c>
      <c r="AW612" s="14" t="s">
        <v>37</v>
      </c>
      <c r="AX612" s="14" t="s">
        <v>76</v>
      </c>
      <c r="AY612" s="221" t="s">
        <v>237</v>
      </c>
    </row>
    <row r="613" spans="1:65" s="14" customFormat="1" ht="10.199999999999999">
      <c r="B613" s="211"/>
      <c r="C613" s="212"/>
      <c r="D613" s="202" t="s">
        <v>247</v>
      </c>
      <c r="E613" s="213" t="s">
        <v>19</v>
      </c>
      <c r="F613" s="214" t="s">
        <v>5341</v>
      </c>
      <c r="G613" s="212"/>
      <c r="H613" s="215">
        <v>47.787999999999997</v>
      </c>
      <c r="I613" s="216"/>
      <c r="J613" s="212"/>
      <c r="K613" s="212"/>
      <c r="L613" s="217"/>
      <c r="M613" s="218"/>
      <c r="N613" s="219"/>
      <c r="O613" s="219"/>
      <c r="P613" s="219"/>
      <c r="Q613" s="219"/>
      <c r="R613" s="219"/>
      <c r="S613" s="219"/>
      <c r="T613" s="220"/>
      <c r="AT613" s="221" t="s">
        <v>247</v>
      </c>
      <c r="AU613" s="221" t="s">
        <v>88</v>
      </c>
      <c r="AV613" s="14" t="s">
        <v>88</v>
      </c>
      <c r="AW613" s="14" t="s">
        <v>37</v>
      </c>
      <c r="AX613" s="14" t="s">
        <v>76</v>
      </c>
      <c r="AY613" s="221" t="s">
        <v>237</v>
      </c>
    </row>
    <row r="614" spans="1:65" s="14" customFormat="1" ht="10.199999999999999">
      <c r="B614" s="211"/>
      <c r="C614" s="212"/>
      <c r="D614" s="202" t="s">
        <v>247</v>
      </c>
      <c r="E614" s="213" t="s">
        <v>19</v>
      </c>
      <c r="F614" s="214" t="s">
        <v>5342</v>
      </c>
      <c r="G614" s="212"/>
      <c r="H614" s="215">
        <v>29.56</v>
      </c>
      <c r="I614" s="216"/>
      <c r="J614" s="212"/>
      <c r="K614" s="212"/>
      <c r="L614" s="217"/>
      <c r="M614" s="218"/>
      <c r="N614" s="219"/>
      <c r="O614" s="219"/>
      <c r="P614" s="219"/>
      <c r="Q614" s="219"/>
      <c r="R614" s="219"/>
      <c r="S614" s="219"/>
      <c r="T614" s="220"/>
      <c r="AT614" s="221" t="s">
        <v>247</v>
      </c>
      <c r="AU614" s="221" t="s">
        <v>88</v>
      </c>
      <c r="AV614" s="14" t="s">
        <v>88</v>
      </c>
      <c r="AW614" s="14" t="s">
        <v>37</v>
      </c>
      <c r="AX614" s="14" t="s">
        <v>76</v>
      </c>
      <c r="AY614" s="221" t="s">
        <v>237</v>
      </c>
    </row>
    <row r="615" spans="1:65" s="15" customFormat="1" ht="10.199999999999999">
      <c r="B615" s="222"/>
      <c r="C615" s="223"/>
      <c r="D615" s="202" t="s">
        <v>247</v>
      </c>
      <c r="E615" s="224" t="s">
        <v>19</v>
      </c>
      <c r="F615" s="225" t="s">
        <v>251</v>
      </c>
      <c r="G615" s="223"/>
      <c r="H615" s="226">
        <v>142.25800000000001</v>
      </c>
      <c r="I615" s="227"/>
      <c r="J615" s="223"/>
      <c r="K615" s="223"/>
      <c r="L615" s="228"/>
      <c r="M615" s="229"/>
      <c r="N615" s="230"/>
      <c r="O615" s="230"/>
      <c r="P615" s="230"/>
      <c r="Q615" s="230"/>
      <c r="R615" s="230"/>
      <c r="S615" s="230"/>
      <c r="T615" s="231"/>
      <c r="AT615" s="232" t="s">
        <v>247</v>
      </c>
      <c r="AU615" s="232" t="s">
        <v>88</v>
      </c>
      <c r="AV615" s="15" t="s">
        <v>92</v>
      </c>
      <c r="AW615" s="15" t="s">
        <v>37</v>
      </c>
      <c r="AX615" s="15" t="s">
        <v>76</v>
      </c>
      <c r="AY615" s="232" t="s">
        <v>237</v>
      </c>
    </row>
    <row r="616" spans="1:65" s="16" customFormat="1" ht="10.199999999999999">
      <c r="B616" s="233"/>
      <c r="C616" s="234"/>
      <c r="D616" s="202" t="s">
        <v>247</v>
      </c>
      <c r="E616" s="235" t="s">
        <v>19</v>
      </c>
      <c r="F616" s="236" t="s">
        <v>260</v>
      </c>
      <c r="G616" s="234"/>
      <c r="H616" s="237">
        <v>649.45799999999997</v>
      </c>
      <c r="I616" s="238"/>
      <c r="J616" s="234"/>
      <c r="K616" s="234"/>
      <c r="L616" s="239"/>
      <c r="M616" s="240"/>
      <c r="N616" s="241"/>
      <c r="O616" s="241"/>
      <c r="P616" s="241"/>
      <c r="Q616" s="241"/>
      <c r="R616" s="241"/>
      <c r="S616" s="241"/>
      <c r="T616" s="242"/>
      <c r="AT616" s="243" t="s">
        <v>247</v>
      </c>
      <c r="AU616" s="243" t="s">
        <v>88</v>
      </c>
      <c r="AV616" s="16" t="s">
        <v>243</v>
      </c>
      <c r="AW616" s="16" t="s">
        <v>37</v>
      </c>
      <c r="AX616" s="16" t="s">
        <v>83</v>
      </c>
      <c r="AY616" s="243" t="s">
        <v>237</v>
      </c>
    </row>
    <row r="617" spans="1:65" s="12" customFormat="1" ht="22.8" customHeight="1">
      <c r="B617" s="166"/>
      <c r="C617" s="167"/>
      <c r="D617" s="168" t="s">
        <v>75</v>
      </c>
      <c r="E617" s="180" t="s">
        <v>469</v>
      </c>
      <c r="F617" s="180" t="s">
        <v>470</v>
      </c>
      <c r="G617" s="167"/>
      <c r="H617" s="167"/>
      <c r="I617" s="170"/>
      <c r="J617" s="181">
        <f>BK617</f>
        <v>0</v>
      </c>
      <c r="K617" s="167"/>
      <c r="L617" s="172"/>
      <c r="M617" s="173"/>
      <c r="N617" s="174"/>
      <c r="O617" s="174"/>
      <c r="P617" s="175">
        <f>SUM(P618:P627)</f>
        <v>0</v>
      </c>
      <c r="Q617" s="174"/>
      <c r="R617" s="175">
        <f>SUM(R618:R627)</f>
        <v>3.0178319999999998E-2</v>
      </c>
      <c r="S617" s="174"/>
      <c r="T617" s="176">
        <f>SUM(T618:T627)</f>
        <v>0</v>
      </c>
      <c r="AR617" s="177" t="s">
        <v>83</v>
      </c>
      <c r="AT617" s="178" t="s">
        <v>75</v>
      </c>
      <c r="AU617" s="178" t="s">
        <v>83</v>
      </c>
      <c r="AY617" s="177" t="s">
        <v>237</v>
      </c>
      <c r="BK617" s="179">
        <f>SUM(BK618:BK627)</f>
        <v>0</v>
      </c>
    </row>
    <row r="618" spans="1:65" s="2" customFormat="1" ht="33" customHeight="1">
      <c r="A618" s="37"/>
      <c r="B618" s="38"/>
      <c r="C618" s="182" t="s">
        <v>994</v>
      </c>
      <c r="D618" s="182" t="s">
        <v>239</v>
      </c>
      <c r="E618" s="183" t="s">
        <v>477</v>
      </c>
      <c r="F618" s="184" t="s">
        <v>478</v>
      </c>
      <c r="G618" s="185" t="s">
        <v>290</v>
      </c>
      <c r="H618" s="186">
        <v>15</v>
      </c>
      <c r="I618" s="187"/>
      <c r="J618" s="188">
        <f>ROUND(I618*H618,2)</f>
        <v>0</v>
      </c>
      <c r="K618" s="184" t="s">
        <v>242</v>
      </c>
      <c r="L618" s="42"/>
      <c r="M618" s="189" t="s">
        <v>19</v>
      </c>
      <c r="N618" s="190" t="s">
        <v>48</v>
      </c>
      <c r="O618" s="67"/>
      <c r="P618" s="191">
        <f>O618*H618</f>
        <v>0</v>
      </c>
      <c r="Q618" s="191">
        <v>2.7999999999999998E-4</v>
      </c>
      <c r="R618" s="191">
        <f>Q618*H618</f>
        <v>4.1999999999999997E-3</v>
      </c>
      <c r="S618" s="191">
        <v>0</v>
      </c>
      <c r="T618" s="192">
        <f>S618*H618</f>
        <v>0</v>
      </c>
      <c r="U618" s="37"/>
      <c r="V618" s="37"/>
      <c r="W618" s="37"/>
      <c r="X618" s="37"/>
      <c r="Y618" s="37"/>
      <c r="Z618" s="37"/>
      <c r="AA618" s="37"/>
      <c r="AB618" s="37"/>
      <c r="AC618" s="37"/>
      <c r="AD618" s="37"/>
      <c r="AE618" s="37"/>
      <c r="AR618" s="193" t="s">
        <v>243</v>
      </c>
      <c r="AT618" s="193" t="s">
        <v>239</v>
      </c>
      <c r="AU618" s="193" t="s">
        <v>88</v>
      </c>
      <c r="AY618" s="20" t="s">
        <v>237</v>
      </c>
      <c r="BE618" s="194">
        <f>IF(N618="základní",J618,0)</f>
        <v>0</v>
      </c>
      <c r="BF618" s="194">
        <f>IF(N618="snížená",J618,0)</f>
        <v>0</v>
      </c>
      <c r="BG618" s="194">
        <f>IF(N618="zákl. přenesená",J618,0)</f>
        <v>0</v>
      </c>
      <c r="BH618" s="194">
        <f>IF(N618="sníž. přenesená",J618,0)</f>
        <v>0</v>
      </c>
      <c r="BI618" s="194">
        <f>IF(N618="nulová",J618,0)</f>
        <v>0</v>
      </c>
      <c r="BJ618" s="20" t="s">
        <v>88</v>
      </c>
      <c r="BK618" s="194">
        <f>ROUND(I618*H618,2)</f>
        <v>0</v>
      </c>
      <c r="BL618" s="20" t="s">
        <v>243</v>
      </c>
      <c r="BM618" s="193" t="s">
        <v>5343</v>
      </c>
    </row>
    <row r="619" spans="1:65" s="2" customFormat="1" ht="10.199999999999999">
      <c r="A619" s="37"/>
      <c r="B619" s="38"/>
      <c r="C619" s="39"/>
      <c r="D619" s="195" t="s">
        <v>245</v>
      </c>
      <c r="E619" s="39"/>
      <c r="F619" s="196" t="s">
        <v>480</v>
      </c>
      <c r="G619" s="39"/>
      <c r="H619" s="39"/>
      <c r="I619" s="197"/>
      <c r="J619" s="39"/>
      <c r="K619" s="39"/>
      <c r="L619" s="42"/>
      <c r="M619" s="198"/>
      <c r="N619" s="199"/>
      <c r="O619" s="67"/>
      <c r="P619" s="67"/>
      <c r="Q619" s="67"/>
      <c r="R619" s="67"/>
      <c r="S619" s="67"/>
      <c r="T619" s="68"/>
      <c r="U619" s="37"/>
      <c r="V619" s="37"/>
      <c r="W619" s="37"/>
      <c r="X619" s="37"/>
      <c r="Y619" s="37"/>
      <c r="Z619" s="37"/>
      <c r="AA619" s="37"/>
      <c r="AB619" s="37"/>
      <c r="AC619" s="37"/>
      <c r="AD619" s="37"/>
      <c r="AE619" s="37"/>
      <c r="AT619" s="20" t="s">
        <v>245</v>
      </c>
      <c r="AU619" s="20" t="s">
        <v>88</v>
      </c>
    </row>
    <row r="620" spans="1:65" s="13" customFormat="1" ht="10.199999999999999">
      <c r="B620" s="200"/>
      <c r="C620" s="201"/>
      <c r="D620" s="202" t="s">
        <v>247</v>
      </c>
      <c r="E620" s="203" t="s">
        <v>19</v>
      </c>
      <c r="F620" s="204" t="s">
        <v>481</v>
      </c>
      <c r="G620" s="201"/>
      <c r="H620" s="203" t="s">
        <v>19</v>
      </c>
      <c r="I620" s="205"/>
      <c r="J620" s="201"/>
      <c r="K620" s="201"/>
      <c r="L620" s="206"/>
      <c r="M620" s="207"/>
      <c r="N620" s="208"/>
      <c r="O620" s="208"/>
      <c r="P620" s="208"/>
      <c r="Q620" s="208"/>
      <c r="R620" s="208"/>
      <c r="S620" s="208"/>
      <c r="T620" s="209"/>
      <c r="AT620" s="210" t="s">
        <v>247</v>
      </c>
      <c r="AU620" s="210" t="s">
        <v>88</v>
      </c>
      <c r="AV620" s="13" t="s">
        <v>83</v>
      </c>
      <c r="AW620" s="13" t="s">
        <v>37</v>
      </c>
      <c r="AX620" s="13" t="s">
        <v>76</v>
      </c>
      <c r="AY620" s="210" t="s">
        <v>237</v>
      </c>
    </row>
    <row r="621" spans="1:65" s="13" customFormat="1" ht="10.199999999999999">
      <c r="B621" s="200"/>
      <c r="C621" s="201"/>
      <c r="D621" s="202" t="s">
        <v>247</v>
      </c>
      <c r="E621" s="203" t="s">
        <v>19</v>
      </c>
      <c r="F621" s="204" t="s">
        <v>5344</v>
      </c>
      <c r="G621" s="201"/>
      <c r="H621" s="203" t="s">
        <v>19</v>
      </c>
      <c r="I621" s="205"/>
      <c r="J621" s="201"/>
      <c r="K621" s="201"/>
      <c r="L621" s="206"/>
      <c r="M621" s="207"/>
      <c r="N621" s="208"/>
      <c r="O621" s="208"/>
      <c r="P621" s="208"/>
      <c r="Q621" s="208"/>
      <c r="R621" s="208"/>
      <c r="S621" s="208"/>
      <c r="T621" s="209"/>
      <c r="AT621" s="210" t="s">
        <v>247</v>
      </c>
      <c r="AU621" s="210" t="s">
        <v>88</v>
      </c>
      <c r="AV621" s="13" t="s">
        <v>83</v>
      </c>
      <c r="AW621" s="13" t="s">
        <v>37</v>
      </c>
      <c r="AX621" s="13" t="s">
        <v>76</v>
      </c>
      <c r="AY621" s="210" t="s">
        <v>237</v>
      </c>
    </row>
    <row r="622" spans="1:65" s="14" customFormat="1" ht="10.199999999999999">
      <c r="B622" s="211"/>
      <c r="C622" s="212"/>
      <c r="D622" s="202" t="s">
        <v>247</v>
      </c>
      <c r="E622" s="213" t="s">
        <v>19</v>
      </c>
      <c r="F622" s="214" t="s">
        <v>5345</v>
      </c>
      <c r="G622" s="212"/>
      <c r="H622" s="215">
        <v>6</v>
      </c>
      <c r="I622" s="216"/>
      <c r="J622" s="212"/>
      <c r="K622" s="212"/>
      <c r="L622" s="217"/>
      <c r="M622" s="218"/>
      <c r="N622" s="219"/>
      <c r="O622" s="219"/>
      <c r="P622" s="219"/>
      <c r="Q622" s="219"/>
      <c r="R622" s="219"/>
      <c r="S622" s="219"/>
      <c r="T622" s="220"/>
      <c r="AT622" s="221" t="s">
        <v>247</v>
      </c>
      <c r="AU622" s="221" t="s">
        <v>88</v>
      </c>
      <c r="AV622" s="14" t="s">
        <v>88</v>
      </c>
      <c r="AW622" s="14" t="s">
        <v>37</v>
      </c>
      <c r="AX622" s="14" t="s">
        <v>76</v>
      </c>
      <c r="AY622" s="221" t="s">
        <v>237</v>
      </c>
    </row>
    <row r="623" spans="1:65" s="14" customFormat="1" ht="10.199999999999999">
      <c r="B623" s="211"/>
      <c r="C623" s="212"/>
      <c r="D623" s="202" t="s">
        <v>247</v>
      </c>
      <c r="E623" s="213" t="s">
        <v>19</v>
      </c>
      <c r="F623" s="214" t="s">
        <v>5346</v>
      </c>
      <c r="G623" s="212"/>
      <c r="H623" s="215">
        <v>6</v>
      </c>
      <c r="I623" s="216"/>
      <c r="J623" s="212"/>
      <c r="K623" s="212"/>
      <c r="L623" s="217"/>
      <c r="M623" s="218"/>
      <c r="N623" s="219"/>
      <c r="O623" s="219"/>
      <c r="P623" s="219"/>
      <c r="Q623" s="219"/>
      <c r="R623" s="219"/>
      <c r="S623" s="219"/>
      <c r="T623" s="220"/>
      <c r="AT623" s="221" t="s">
        <v>247</v>
      </c>
      <c r="AU623" s="221" t="s">
        <v>88</v>
      </c>
      <c r="AV623" s="14" t="s">
        <v>88</v>
      </c>
      <c r="AW623" s="14" t="s">
        <v>37</v>
      </c>
      <c r="AX623" s="14" t="s">
        <v>76</v>
      </c>
      <c r="AY623" s="221" t="s">
        <v>237</v>
      </c>
    </row>
    <row r="624" spans="1:65" s="14" customFormat="1" ht="10.199999999999999">
      <c r="B624" s="211"/>
      <c r="C624" s="212"/>
      <c r="D624" s="202" t="s">
        <v>247</v>
      </c>
      <c r="E624" s="213" t="s">
        <v>19</v>
      </c>
      <c r="F624" s="214" t="s">
        <v>5347</v>
      </c>
      <c r="G624" s="212"/>
      <c r="H624" s="215">
        <v>3</v>
      </c>
      <c r="I624" s="216"/>
      <c r="J624" s="212"/>
      <c r="K624" s="212"/>
      <c r="L624" s="217"/>
      <c r="M624" s="218"/>
      <c r="N624" s="219"/>
      <c r="O624" s="219"/>
      <c r="P624" s="219"/>
      <c r="Q624" s="219"/>
      <c r="R624" s="219"/>
      <c r="S624" s="219"/>
      <c r="T624" s="220"/>
      <c r="AT624" s="221" t="s">
        <v>247</v>
      </c>
      <c r="AU624" s="221" t="s">
        <v>88</v>
      </c>
      <c r="AV624" s="14" t="s">
        <v>88</v>
      </c>
      <c r="AW624" s="14" t="s">
        <v>37</v>
      </c>
      <c r="AX624" s="14" t="s">
        <v>76</v>
      </c>
      <c r="AY624" s="221" t="s">
        <v>237</v>
      </c>
    </row>
    <row r="625" spans="1:65" s="16" customFormat="1" ht="10.199999999999999">
      <c r="B625" s="233"/>
      <c r="C625" s="234"/>
      <c r="D625" s="202" t="s">
        <v>247</v>
      </c>
      <c r="E625" s="235" t="s">
        <v>19</v>
      </c>
      <c r="F625" s="236" t="s">
        <v>260</v>
      </c>
      <c r="G625" s="234"/>
      <c r="H625" s="237">
        <v>15</v>
      </c>
      <c r="I625" s="238"/>
      <c r="J625" s="234"/>
      <c r="K625" s="234"/>
      <c r="L625" s="239"/>
      <c r="M625" s="240"/>
      <c r="N625" s="241"/>
      <c r="O625" s="241"/>
      <c r="P625" s="241"/>
      <c r="Q625" s="241"/>
      <c r="R625" s="241"/>
      <c r="S625" s="241"/>
      <c r="T625" s="242"/>
      <c r="AT625" s="243" t="s">
        <v>247</v>
      </c>
      <c r="AU625" s="243" t="s">
        <v>88</v>
      </c>
      <c r="AV625" s="16" t="s">
        <v>243</v>
      </c>
      <c r="AW625" s="16" t="s">
        <v>37</v>
      </c>
      <c r="AX625" s="16" t="s">
        <v>83</v>
      </c>
      <c r="AY625" s="243" t="s">
        <v>237</v>
      </c>
    </row>
    <row r="626" spans="1:65" s="2" customFormat="1" ht="37.799999999999997" customHeight="1">
      <c r="A626" s="37"/>
      <c r="B626" s="38"/>
      <c r="C626" s="182" t="s">
        <v>996</v>
      </c>
      <c r="D626" s="182" t="s">
        <v>239</v>
      </c>
      <c r="E626" s="183" t="s">
        <v>472</v>
      </c>
      <c r="F626" s="184" t="s">
        <v>473</v>
      </c>
      <c r="G626" s="185" t="s">
        <v>141</v>
      </c>
      <c r="H626" s="186">
        <v>649.45799999999997</v>
      </c>
      <c r="I626" s="187"/>
      <c r="J626" s="188">
        <f>ROUND(I626*H626,2)</f>
        <v>0</v>
      </c>
      <c r="K626" s="184" t="s">
        <v>242</v>
      </c>
      <c r="L626" s="42"/>
      <c r="M626" s="189" t="s">
        <v>19</v>
      </c>
      <c r="N626" s="190" t="s">
        <v>48</v>
      </c>
      <c r="O626" s="67"/>
      <c r="P626" s="191">
        <f>O626*H626</f>
        <v>0</v>
      </c>
      <c r="Q626" s="191">
        <v>4.0000000000000003E-5</v>
      </c>
      <c r="R626" s="191">
        <f>Q626*H626</f>
        <v>2.5978319999999999E-2</v>
      </c>
      <c r="S626" s="191">
        <v>0</v>
      </c>
      <c r="T626" s="192">
        <f>S626*H626</f>
        <v>0</v>
      </c>
      <c r="U626" s="37"/>
      <c r="V626" s="37"/>
      <c r="W626" s="37"/>
      <c r="X626" s="37"/>
      <c r="Y626" s="37"/>
      <c r="Z626" s="37"/>
      <c r="AA626" s="37"/>
      <c r="AB626" s="37"/>
      <c r="AC626" s="37"/>
      <c r="AD626" s="37"/>
      <c r="AE626" s="37"/>
      <c r="AR626" s="193" t="s">
        <v>243</v>
      </c>
      <c r="AT626" s="193" t="s">
        <v>239</v>
      </c>
      <c r="AU626" s="193" t="s">
        <v>88</v>
      </c>
      <c r="AY626" s="20" t="s">
        <v>237</v>
      </c>
      <c r="BE626" s="194">
        <f>IF(N626="základní",J626,0)</f>
        <v>0</v>
      </c>
      <c r="BF626" s="194">
        <f>IF(N626="snížená",J626,0)</f>
        <v>0</v>
      </c>
      <c r="BG626" s="194">
        <f>IF(N626="zákl. přenesená",J626,0)</f>
        <v>0</v>
      </c>
      <c r="BH626" s="194">
        <f>IF(N626="sníž. přenesená",J626,0)</f>
        <v>0</v>
      </c>
      <c r="BI626" s="194">
        <f>IF(N626="nulová",J626,0)</f>
        <v>0</v>
      </c>
      <c r="BJ626" s="20" t="s">
        <v>88</v>
      </c>
      <c r="BK626" s="194">
        <f>ROUND(I626*H626,2)</f>
        <v>0</v>
      </c>
      <c r="BL626" s="20" t="s">
        <v>243</v>
      </c>
      <c r="BM626" s="193" t="s">
        <v>5348</v>
      </c>
    </row>
    <row r="627" spans="1:65" s="2" customFormat="1" ht="10.199999999999999">
      <c r="A627" s="37"/>
      <c r="B627" s="38"/>
      <c r="C627" s="39"/>
      <c r="D627" s="195" t="s">
        <v>245</v>
      </c>
      <c r="E627" s="39"/>
      <c r="F627" s="196" t="s">
        <v>475</v>
      </c>
      <c r="G627" s="39"/>
      <c r="H627" s="39"/>
      <c r="I627" s="197"/>
      <c r="J627" s="39"/>
      <c r="K627" s="39"/>
      <c r="L627" s="42"/>
      <c r="M627" s="198"/>
      <c r="N627" s="199"/>
      <c r="O627" s="67"/>
      <c r="P627" s="67"/>
      <c r="Q627" s="67"/>
      <c r="R627" s="67"/>
      <c r="S627" s="67"/>
      <c r="T627" s="68"/>
      <c r="U627" s="37"/>
      <c r="V627" s="37"/>
      <c r="W627" s="37"/>
      <c r="X627" s="37"/>
      <c r="Y627" s="37"/>
      <c r="Z627" s="37"/>
      <c r="AA627" s="37"/>
      <c r="AB627" s="37"/>
      <c r="AC627" s="37"/>
      <c r="AD627" s="37"/>
      <c r="AE627" s="37"/>
      <c r="AT627" s="20" t="s">
        <v>245</v>
      </c>
      <c r="AU627" s="20" t="s">
        <v>88</v>
      </c>
    </row>
    <row r="628" spans="1:65" s="12" customFormat="1" ht="22.8" customHeight="1">
      <c r="B628" s="166"/>
      <c r="C628" s="167"/>
      <c r="D628" s="168" t="s">
        <v>75</v>
      </c>
      <c r="E628" s="180" t="s">
        <v>483</v>
      </c>
      <c r="F628" s="180" t="s">
        <v>484</v>
      </c>
      <c r="G628" s="167"/>
      <c r="H628" s="167"/>
      <c r="I628" s="170"/>
      <c r="J628" s="181">
        <f>BK628</f>
        <v>0</v>
      </c>
      <c r="K628" s="167"/>
      <c r="L628" s="172"/>
      <c r="M628" s="173"/>
      <c r="N628" s="174"/>
      <c r="O628" s="174"/>
      <c r="P628" s="175">
        <f>SUM(P629:P743)</f>
        <v>0</v>
      </c>
      <c r="Q628" s="174"/>
      <c r="R628" s="175">
        <f>SUM(R629:R743)</f>
        <v>0</v>
      </c>
      <c r="S628" s="174"/>
      <c r="T628" s="176">
        <f>SUM(T629:T743)</f>
        <v>116.167517</v>
      </c>
      <c r="AR628" s="177" t="s">
        <v>83</v>
      </c>
      <c r="AT628" s="178" t="s">
        <v>75</v>
      </c>
      <c r="AU628" s="178" t="s">
        <v>83</v>
      </c>
      <c r="AY628" s="177" t="s">
        <v>237</v>
      </c>
      <c r="BK628" s="179">
        <f>SUM(BK629:BK743)</f>
        <v>0</v>
      </c>
    </row>
    <row r="629" spans="1:65" s="2" customFormat="1" ht="24.15" customHeight="1">
      <c r="A629" s="37"/>
      <c r="B629" s="38"/>
      <c r="C629" s="182" t="s">
        <v>450</v>
      </c>
      <c r="D629" s="182" t="s">
        <v>239</v>
      </c>
      <c r="E629" s="183" t="s">
        <v>486</v>
      </c>
      <c r="F629" s="184" t="s">
        <v>487</v>
      </c>
      <c r="G629" s="185" t="s">
        <v>141</v>
      </c>
      <c r="H629" s="186">
        <v>394.28399999999999</v>
      </c>
      <c r="I629" s="187"/>
      <c r="J629" s="188">
        <f>ROUND(I629*H629,2)</f>
        <v>0</v>
      </c>
      <c r="K629" s="184" t="s">
        <v>242</v>
      </c>
      <c r="L629" s="42"/>
      <c r="M629" s="189" t="s">
        <v>19</v>
      </c>
      <c r="N629" s="190" t="s">
        <v>48</v>
      </c>
      <c r="O629" s="67"/>
      <c r="P629" s="191">
        <f>O629*H629</f>
        <v>0</v>
      </c>
      <c r="Q629" s="191">
        <v>0</v>
      </c>
      <c r="R629" s="191">
        <f>Q629*H629</f>
        <v>0</v>
      </c>
      <c r="S629" s="191">
        <v>0.20799999999999999</v>
      </c>
      <c r="T629" s="192">
        <f>S629*H629</f>
        <v>82.011071999999999</v>
      </c>
      <c r="U629" s="37"/>
      <c r="V629" s="37"/>
      <c r="W629" s="37"/>
      <c r="X629" s="37"/>
      <c r="Y629" s="37"/>
      <c r="Z629" s="37"/>
      <c r="AA629" s="37"/>
      <c r="AB629" s="37"/>
      <c r="AC629" s="37"/>
      <c r="AD629" s="37"/>
      <c r="AE629" s="37"/>
      <c r="AR629" s="193" t="s">
        <v>243</v>
      </c>
      <c r="AT629" s="193" t="s">
        <v>239</v>
      </c>
      <c r="AU629" s="193" t="s">
        <v>88</v>
      </c>
      <c r="AY629" s="20" t="s">
        <v>237</v>
      </c>
      <c r="BE629" s="194">
        <f>IF(N629="základní",J629,0)</f>
        <v>0</v>
      </c>
      <c r="BF629" s="194">
        <f>IF(N629="snížená",J629,0)</f>
        <v>0</v>
      </c>
      <c r="BG629" s="194">
        <f>IF(N629="zákl. přenesená",J629,0)</f>
        <v>0</v>
      </c>
      <c r="BH629" s="194">
        <f>IF(N629="sníž. přenesená",J629,0)</f>
        <v>0</v>
      </c>
      <c r="BI629" s="194">
        <f>IF(N629="nulová",J629,0)</f>
        <v>0</v>
      </c>
      <c r="BJ629" s="20" t="s">
        <v>88</v>
      </c>
      <c r="BK629" s="194">
        <f>ROUND(I629*H629,2)</f>
        <v>0</v>
      </c>
      <c r="BL629" s="20" t="s">
        <v>243</v>
      </c>
      <c r="BM629" s="193" t="s">
        <v>5349</v>
      </c>
    </row>
    <row r="630" spans="1:65" s="2" customFormat="1" ht="10.199999999999999">
      <c r="A630" s="37"/>
      <c r="B630" s="38"/>
      <c r="C630" s="39"/>
      <c r="D630" s="195" t="s">
        <v>245</v>
      </c>
      <c r="E630" s="39"/>
      <c r="F630" s="196" t="s">
        <v>489</v>
      </c>
      <c r="G630" s="39"/>
      <c r="H630" s="39"/>
      <c r="I630" s="197"/>
      <c r="J630" s="39"/>
      <c r="K630" s="39"/>
      <c r="L630" s="42"/>
      <c r="M630" s="198"/>
      <c r="N630" s="199"/>
      <c r="O630" s="67"/>
      <c r="P630" s="67"/>
      <c r="Q630" s="67"/>
      <c r="R630" s="67"/>
      <c r="S630" s="67"/>
      <c r="T630" s="68"/>
      <c r="U630" s="37"/>
      <c r="V630" s="37"/>
      <c r="W630" s="37"/>
      <c r="X630" s="37"/>
      <c r="Y630" s="37"/>
      <c r="Z630" s="37"/>
      <c r="AA630" s="37"/>
      <c r="AB630" s="37"/>
      <c r="AC630" s="37"/>
      <c r="AD630" s="37"/>
      <c r="AE630" s="37"/>
      <c r="AT630" s="20" t="s">
        <v>245</v>
      </c>
      <c r="AU630" s="20" t="s">
        <v>88</v>
      </c>
    </row>
    <row r="631" spans="1:65" s="13" customFormat="1" ht="10.199999999999999">
      <c r="B631" s="200"/>
      <c r="C631" s="201"/>
      <c r="D631" s="202" t="s">
        <v>247</v>
      </c>
      <c r="E631" s="203" t="s">
        <v>19</v>
      </c>
      <c r="F631" s="204" t="s">
        <v>3854</v>
      </c>
      <c r="G631" s="201"/>
      <c r="H631" s="203" t="s">
        <v>19</v>
      </c>
      <c r="I631" s="205"/>
      <c r="J631" s="201"/>
      <c r="K631" s="201"/>
      <c r="L631" s="206"/>
      <c r="M631" s="207"/>
      <c r="N631" s="208"/>
      <c r="O631" s="208"/>
      <c r="P631" s="208"/>
      <c r="Q631" s="208"/>
      <c r="R631" s="208"/>
      <c r="S631" s="208"/>
      <c r="T631" s="209"/>
      <c r="AT631" s="210" t="s">
        <v>247</v>
      </c>
      <c r="AU631" s="210" t="s">
        <v>88</v>
      </c>
      <c r="AV631" s="13" t="s">
        <v>83</v>
      </c>
      <c r="AW631" s="13" t="s">
        <v>37</v>
      </c>
      <c r="AX631" s="13" t="s">
        <v>76</v>
      </c>
      <c r="AY631" s="210" t="s">
        <v>237</v>
      </c>
    </row>
    <row r="632" spans="1:65" s="14" customFormat="1" ht="10.199999999999999">
      <c r="B632" s="211"/>
      <c r="C632" s="212"/>
      <c r="D632" s="202" t="s">
        <v>247</v>
      </c>
      <c r="E632" s="213" t="s">
        <v>19</v>
      </c>
      <c r="F632" s="214" t="s">
        <v>5350</v>
      </c>
      <c r="G632" s="212"/>
      <c r="H632" s="215">
        <v>36.906999999999996</v>
      </c>
      <c r="I632" s="216"/>
      <c r="J632" s="212"/>
      <c r="K632" s="212"/>
      <c r="L632" s="217"/>
      <c r="M632" s="218"/>
      <c r="N632" s="219"/>
      <c r="O632" s="219"/>
      <c r="P632" s="219"/>
      <c r="Q632" s="219"/>
      <c r="R632" s="219"/>
      <c r="S632" s="219"/>
      <c r="T632" s="220"/>
      <c r="AT632" s="221" t="s">
        <v>247</v>
      </c>
      <c r="AU632" s="221" t="s">
        <v>88</v>
      </c>
      <c r="AV632" s="14" t="s">
        <v>88</v>
      </c>
      <c r="AW632" s="14" t="s">
        <v>37</v>
      </c>
      <c r="AX632" s="14" t="s">
        <v>76</v>
      </c>
      <c r="AY632" s="221" t="s">
        <v>237</v>
      </c>
    </row>
    <row r="633" spans="1:65" s="14" customFormat="1" ht="10.199999999999999">
      <c r="B633" s="211"/>
      <c r="C633" s="212"/>
      <c r="D633" s="202" t="s">
        <v>247</v>
      </c>
      <c r="E633" s="213" t="s">
        <v>19</v>
      </c>
      <c r="F633" s="214" t="s">
        <v>5351</v>
      </c>
      <c r="G633" s="212"/>
      <c r="H633" s="215">
        <v>-3.4</v>
      </c>
      <c r="I633" s="216"/>
      <c r="J633" s="212"/>
      <c r="K633" s="212"/>
      <c r="L633" s="217"/>
      <c r="M633" s="218"/>
      <c r="N633" s="219"/>
      <c r="O633" s="219"/>
      <c r="P633" s="219"/>
      <c r="Q633" s="219"/>
      <c r="R633" s="219"/>
      <c r="S633" s="219"/>
      <c r="T633" s="220"/>
      <c r="AT633" s="221" t="s">
        <v>247</v>
      </c>
      <c r="AU633" s="221" t="s">
        <v>88</v>
      </c>
      <c r="AV633" s="14" t="s">
        <v>88</v>
      </c>
      <c r="AW633" s="14" t="s">
        <v>37</v>
      </c>
      <c r="AX633" s="14" t="s">
        <v>76</v>
      </c>
      <c r="AY633" s="221" t="s">
        <v>237</v>
      </c>
    </row>
    <row r="634" spans="1:65" s="14" customFormat="1" ht="10.199999999999999">
      <c r="B634" s="211"/>
      <c r="C634" s="212"/>
      <c r="D634" s="202" t="s">
        <v>247</v>
      </c>
      <c r="E634" s="213" t="s">
        <v>19</v>
      </c>
      <c r="F634" s="214" t="s">
        <v>5352</v>
      </c>
      <c r="G634" s="212"/>
      <c r="H634" s="215">
        <v>13.289</v>
      </c>
      <c r="I634" s="216"/>
      <c r="J634" s="212"/>
      <c r="K634" s="212"/>
      <c r="L634" s="217"/>
      <c r="M634" s="218"/>
      <c r="N634" s="219"/>
      <c r="O634" s="219"/>
      <c r="P634" s="219"/>
      <c r="Q634" s="219"/>
      <c r="R634" s="219"/>
      <c r="S634" s="219"/>
      <c r="T634" s="220"/>
      <c r="AT634" s="221" t="s">
        <v>247</v>
      </c>
      <c r="AU634" s="221" t="s">
        <v>88</v>
      </c>
      <c r="AV634" s="14" t="s">
        <v>88</v>
      </c>
      <c r="AW634" s="14" t="s">
        <v>37</v>
      </c>
      <c r="AX634" s="14" t="s">
        <v>76</v>
      </c>
      <c r="AY634" s="221" t="s">
        <v>237</v>
      </c>
    </row>
    <row r="635" spans="1:65" s="14" customFormat="1" ht="10.199999999999999">
      <c r="B635" s="211"/>
      <c r="C635" s="212"/>
      <c r="D635" s="202" t="s">
        <v>247</v>
      </c>
      <c r="E635" s="213" t="s">
        <v>19</v>
      </c>
      <c r="F635" s="214" t="s">
        <v>5353</v>
      </c>
      <c r="G635" s="212"/>
      <c r="H635" s="215">
        <v>-1.6</v>
      </c>
      <c r="I635" s="216"/>
      <c r="J635" s="212"/>
      <c r="K635" s="212"/>
      <c r="L635" s="217"/>
      <c r="M635" s="218"/>
      <c r="N635" s="219"/>
      <c r="O635" s="219"/>
      <c r="P635" s="219"/>
      <c r="Q635" s="219"/>
      <c r="R635" s="219"/>
      <c r="S635" s="219"/>
      <c r="T635" s="220"/>
      <c r="AT635" s="221" t="s">
        <v>247</v>
      </c>
      <c r="AU635" s="221" t="s">
        <v>88</v>
      </c>
      <c r="AV635" s="14" t="s">
        <v>88</v>
      </c>
      <c r="AW635" s="14" t="s">
        <v>37</v>
      </c>
      <c r="AX635" s="14" t="s">
        <v>76</v>
      </c>
      <c r="AY635" s="221" t="s">
        <v>237</v>
      </c>
    </row>
    <row r="636" spans="1:65" s="14" customFormat="1" ht="10.199999999999999">
      <c r="B636" s="211"/>
      <c r="C636" s="212"/>
      <c r="D636" s="202" t="s">
        <v>247</v>
      </c>
      <c r="E636" s="213" t="s">
        <v>19</v>
      </c>
      <c r="F636" s="214" t="s">
        <v>5354</v>
      </c>
      <c r="G636" s="212"/>
      <c r="H636" s="215">
        <v>4.74</v>
      </c>
      <c r="I636" s="216"/>
      <c r="J636" s="212"/>
      <c r="K636" s="212"/>
      <c r="L636" s="217"/>
      <c r="M636" s="218"/>
      <c r="N636" s="219"/>
      <c r="O636" s="219"/>
      <c r="P636" s="219"/>
      <c r="Q636" s="219"/>
      <c r="R636" s="219"/>
      <c r="S636" s="219"/>
      <c r="T636" s="220"/>
      <c r="AT636" s="221" t="s">
        <v>247</v>
      </c>
      <c r="AU636" s="221" t="s">
        <v>88</v>
      </c>
      <c r="AV636" s="14" t="s">
        <v>88</v>
      </c>
      <c r="AW636" s="14" t="s">
        <v>37</v>
      </c>
      <c r="AX636" s="14" t="s">
        <v>76</v>
      </c>
      <c r="AY636" s="221" t="s">
        <v>237</v>
      </c>
    </row>
    <row r="637" spans="1:65" s="14" customFormat="1" ht="10.199999999999999">
      <c r="B637" s="211"/>
      <c r="C637" s="212"/>
      <c r="D637" s="202" t="s">
        <v>247</v>
      </c>
      <c r="E637" s="213" t="s">
        <v>19</v>
      </c>
      <c r="F637" s="214" t="s">
        <v>5355</v>
      </c>
      <c r="G637" s="212"/>
      <c r="H637" s="215">
        <v>4.8600000000000003</v>
      </c>
      <c r="I637" s="216"/>
      <c r="J637" s="212"/>
      <c r="K637" s="212"/>
      <c r="L637" s="217"/>
      <c r="M637" s="218"/>
      <c r="N637" s="219"/>
      <c r="O637" s="219"/>
      <c r="P637" s="219"/>
      <c r="Q637" s="219"/>
      <c r="R637" s="219"/>
      <c r="S637" s="219"/>
      <c r="T637" s="220"/>
      <c r="AT637" s="221" t="s">
        <v>247</v>
      </c>
      <c r="AU637" s="221" t="s">
        <v>88</v>
      </c>
      <c r="AV637" s="14" t="s">
        <v>88</v>
      </c>
      <c r="AW637" s="14" t="s">
        <v>37</v>
      </c>
      <c r="AX637" s="14" t="s">
        <v>76</v>
      </c>
      <c r="AY637" s="221" t="s">
        <v>237</v>
      </c>
    </row>
    <row r="638" spans="1:65" s="14" customFormat="1" ht="10.199999999999999">
      <c r="B638" s="211"/>
      <c r="C638" s="212"/>
      <c r="D638" s="202" t="s">
        <v>247</v>
      </c>
      <c r="E638" s="213" t="s">
        <v>19</v>
      </c>
      <c r="F638" s="214" t="s">
        <v>5356</v>
      </c>
      <c r="G638" s="212"/>
      <c r="H638" s="215">
        <v>22.506</v>
      </c>
      <c r="I638" s="216"/>
      <c r="J638" s="212"/>
      <c r="K638" s="212"/>
      <c r="L638" s="217"/>
      <c r="M638" s="218"/>
      <c r="N638" s="219"/>
      <c r="O638" s="219"/>
      <c r="P638" s="219"/>
      <c r="Q638" s="219"/>
      <c r="R638" s="219"/>
      <c r="S638" s="219"/>
      <c r="T638" s="220"/>
      <c r="AT638" s="221" t="s">
        <v>247</v>
      </c>
      <c r="AU638" s="221" t="s">
        <v>88</v>
      </c>
      <c r="AV638" s="14" t="s">
        <v>88</v>
      </c>
      <c r="AW638" s="14" t="s">
        <v>37</v>
      </c>
      <c r="AX638" s="14" t="s">
        <v>76</v>
      </c>
      <c r="AY638" s="221" t="s">
        <v>237</v>
      </c>
    </row>
    <row r="639" spans="1:65" s="14" customFormat="1" ht="10.199999999999999">
      <c r="B639" s="211"/>
      <c r="C639" s="212"/>
      <c r="D639" s="202" t="s">
        <v>247</v>
      </c>
      <c r="E639" s="213" t="s">
        <v>19</v>
      </c>
      <c r="F639" s="214" t="s">
        <v>5357</v>
      </c>
      <c r="G639" s="212"/>
      <c r="H639" s="215">
        <v>-3.6</v>
      </c>
      <c r="I639" s="216"/>
      <c r="J639" s="212"/>
      <c r="K639" s="212"/>
      <c r="L639" s="217"/>
      <c r="M639" s="218"/>
      <c r="N639" s="219"/>
      <c r="O639" s="219"/>
      <c r="P639" s="219"/>
      <c r="Q639" s="219"/>
      <c r="R639" s="219"/>
      <c r="S639" s="219"/>
      <c r="T639" s="220"/>
      <c r="AT639" s="221" t="s">
        <v>247</v>
      </c>
      <c r="AU639" s="221" t="s">
        <v>88</v>
      </c>
      <c r="AV639" s="14" t="s">
        <v>88</v>
      </c>
      <c r="AW639" s="14" t="s">
        <v>37</v>
      </c>
      <c r="AX639" s="14" t="s">
        <v>76</v>
      </c>
      <c r="AY639" s="221" t="s">
        <v>237</v>
      </c>
    </row>
    <row r="640" spans="1:65" s="14" customFormat="1" ht="10.199999999999999">
      <c r="B640" s="211"/>
      <c r="C640" s="212"/>
      <c r="D640" s="202" t="s">
        <v>247</v>
      </c>
      <c r="E640" s="213" t="s">
        <v>19</v>
      </c>
      <c r="F640" s="214" t="s">
        <v>5358</v>
      </c>
      <c r="G640" s="212"/>
      <c r="H640" s="215">
        <v>17.809000000000001</v>
      </c>
      <c r="I640" s="216"/>
      <c r="J640" s="212"/>
      <c r="K640" s="212"/>
      <c r="L640" s="217"/>
      <c r="M640" s="218"/>
      <c r="N640" s="219"/>
      <c r="O640" s="219"/>
      <c r="P640" s="219"/>
      <c r="Q640" s="219"/>
      <c r="R640" s="219"/>
      <c r="S640" s="219"/>
      <c r="T640" s="220"/>
      <c r="AT640" s="221" t="s">
        <v>247</v>
      </c>
      <c r="AU640" s="221" t="s">
        <v>88</v>
      </c>
      <c r="AV640" s="14" t="s">
        <v>88</v>
      </c>
      <c r="AW640" s="14" t="s">
        <v>37</v>
      </c>
      <c r="AX640" s="14" t="s">
        <v>76</v>
      </c>
      <c r="AY640" s="221" t="s">
        <v>237</v>
      </c>
    </row>
    <row r="641" spans="2:51" s="14" customFormat="1" ht="10.199999999999999">
      <c r="B641" s="211"/>
      <c r="C641" s="212"/>
      <c r="D641" s="202" t="s">
        <v>247</v>
      </c>
      <c r="E641" s="213" t="s">
        <v>19</v>
      </c>
      <c r="F641" s="214" t="s">
        <v>5359</v>
      </c>
      <c r="G641" s="212"/>
      <c r="H641" s="215">
        <v>-2.8</v>
      </c>
      <c r="I641" s="216"/>
      <c r="J641" s="212"/>
      <c r="K641" s="212"/>
      <c r="L641" s="217"/>
      <c r="M641" s="218"/>
      <c r="N641" s="219"/>
      <c r="O641" s="219"/>
      <c r="P641" s="219"/>
      <c r="Q641" s="219"/>
      <c r="R641" s="219"/>
      <c r="S641" s="219"/>
      <c r="T641" s="220"/>
      <c r="AT641" s="221" t="s">
        <v>247</v>
      </c>
      <c r="AU641" s="221" t="s">
        <v>88</v>
      </c>
      <c r="AV641" s="14" t="s">
        <v>88</v>
      </c>
      <c r="AW641" s="14" t="s">
        <v>37</v>
      </c>
      <c r="AX641" s="14" t="s">
        <v>76</v>
      </c>
      <c r="AY641" s="221" t="s">
        <v>237</v>
      </c>
    </row>
    <row r="642" spans="2:51" s="14" customFormat="1" ht="10.199999999999999">
      <c r="B642" s="211"/>
      <c r="C642" s="212"/>
      <c r="D642" s="202" t="s">
        <v>247</v>
      </c>
      <c r="E642" s="213" t="s">
        <v>19</v>
      </c>
      <c r="F642" s="214" t="s">
        <v>5360</v>
      </c>
      <c r="G642" s="212"/>
      <c r="H642" s="215">
        <v>25.684999999999999</v>
      </c>
      <c r="I642" s="216"/>
      <c r="J642" s="212"/>
      <c r="K642" s="212"/>
      <c r="L642" s="217"/>
      <c r="M642" s="218"/>
      <c r="N642" s="219"/>
      <c r="O642" s="219"/>
      <c r="P642" s="219"/>
      <c r="Q642" s="219"/>
      <c r="R642" s="219"/>
      <c r="S642" s="219"/>
      <c r="T642" s="220"/>
      <c r="AT642" s="221" t="s">
        <v>247</v>
      </c>
      <c r="AU642" s="221" t="s">
        <v>88</v>
      </c>
      <c r="AV642" s="14" t="s">
        <v>88</v>
      </c>
      <c r="AW642" s="14" t="s">
        <v>37</v>
      </c>
      <c r="AX642" s="14" t="s">
        <v>76</v>
      </c>
      <c r="AY642" s="221" t="s">
        <v>237</v>
      </c>
    </row>
    <row r="643" spans="2:51" s="14" customFormat="1" ht="10.199999999999999">
      <c r="B643" s="211"/>
      <c r="C643" s="212"/>
      <c r="D643" s="202" t="s">
        <v>247</v>
      </c>
      <c r="E643" s="213" t="s">
        <v>19</v>
      </c>
      <c r="F643" s="214" t="s">
        <v>5353</v>
      </c>
      <c r="G643" s="212"/>
      <c r="H643" s="215">
        <v>-1.6</v>
      </c>
      <c r="I643" s="216"/>
      <c r="J643" s="212"/>
      <c r="K643" s="212"/>
      <c r="L643" s="217"/>
      <c r="M643" s="218"/>
      <c r="N643" s="219"/>
      <c r="O643" s="219"/>
      <c r="P643" s="219"/>
      <c r="Q643" s="219"/>
      <c r="R643" s="219"/>
      <c r="S643" s="219"/>
      <c r="T643" s="220"/>
      <c r="AT643" s="221" t="s">
        <v>247</v>
      </c>
      <c r="AU643" s="221" t="s">
        <v>88</v>
      </c>
      <c r="AV643" s="14" t="s">
        <v>88</v>
      </c>
      <c r="AW643" s="14" t="s">
        <v>37</v>
      </c>
      <c r="AX643" s="14" t="s">
        <v>76</v>
      </c>
      <c r="AY643" s="221" t="s">
        <v>237</v>
      </c>
    </row>
    <row r="644" spans="2:51" s="14" customFormat="1" ht="10.199999999999999">
      <c r="B644" s="211"/>
      <c r="C644" s="212"/>
      <c r="D644" s="202" t="s">
        <v>247</v>
      </c>
      <c r="E644" s="213" t="s">
        <v>19</v>
      </c>
      <c r="F644" s="214" t="s">
        <v>5361</v>
      </c>
      <c r="G644" s="212"/>
      <c r="H644" s="215">
        <v>-1.8</v>
      </c>
      <c r="I644" s="216"/>
      <c r="J644" s="212"/>
      <c r="K644" s="212"/>
      <c r="L644" s="217"/>
      <c r="M644" s="218"/>
      <c r="N644" s="219"/>
      <c r="O644" s="219"/>
      <c r="P644" s="219"/>
      <c r="Q644" s="219"/>
      <c r="R644" s="219"/>
      <c r="S644" s="219"/>
      <c r="T644" s="220"/>
      <c r="AT644" s="221" t="s">
        <v>247</v>
      </c>
      <c r="AU644" s="221" t="s">
        <v>88</v>
      </c>
      <c r="AV644" s="14" t="s">
        <v>88</v>
      </c>
      <c r="AW644" s="14" t="s">
        <v>37</v>
      </c>
      <c r="AX644" s="14" t="s">
        <v>76</v>
      </c>
      <c r="AY644" s="221" t="s">
        <v>237</v>
      </c>
    </row>
    <row r="645" spans="2:51" s="15" customFormat="1" ht="10.199999999999999">
      <c r="B645" s="222"/>
      <c r="C645" s="223"/>
      <c r="D645" s="202" t="s">
        <v>247</v>
      </c>
      <c r="E645" s="224" t="s">
        <v>19</v>
      </c>
      <c r="F645" s="225" t="s">
        <v>251</v>
      </c>
      <c r="G645" s="223"/>
      <c r="H645" s="226">
        <v>110.996</v>
      </c>
      <c r="I645" s="227"/>
      <c r="J645" s="223"/>
      <c r="K645" s="223"/>
      <c r="L645" s="228"/>
      <c r="M645" s="229"/>
      <c r="N645" s="230"/>
      <c r="O645" s="230"/>
      <c r="P645" s="230"/>
      <c r="Q645" s="230"/>
      <c r="R645" s="230"/>
      <c r="S645" s="230"/>
      <c r="T645" s="231"/>
      <c r="AT645" s="232" t="s">
        <v>247</v>
      </c>
      <c r="AU645" s="232" t="s">
        <v>88</v>
      </c>
      <c r="AV645" s="15" t="s">
        <v>92</v>
      </c>
      <c r="AW645" s="15" t="s">
        <v>37</v>
      </c>
      <c r="AX645" s="15" t="s">
        <v>76</v>
      </c>
      <c r="AY645" s="232" t="s">
        <v>237</v>
      </c>
    </row>
    <row r="646" spans="2:51" s="13" customFormat="1" ht="10.199999999999999">
      <c r="B646" s="200"/>
      <c r="C646" s="201"/>
      <c r="D646" s="202" t="s">
        <v>247</v>
      </c>
      <c r="E646" s="203" t="s">
        <v>19</v>
      </c>
      <c r="F646" s="204" t="s">
        <v>248</v>
      </c>
      <c r="G646" s="201"/>
      <c r="H646" s="203" t="s">
        <v>19</v>
      </c>
      <c r="I646" s="205"/>
      <c r="J646" s="201"/>
      <c r="K646" s="201"/>
      <c r="L646" s="206"/>
      <c r="M646" s="207"/>
      <c r="N646" s="208"/>
      <c r="O646" s="208"/>
      <c r="P646" s="208"/>
      <c r="Q646" s="208"/>
      <c r="R646" s="208"/>
      <c r="S646" s="208"/>
      <c r="T646" s="209"/>
      <c r="AT646" s="210" t="s">
        <v>247</v>
      </c>
      <c r="AU646" s="210" t="s">
        <v>88</v>
      </c>
      <c r="AV646" s="13" t="s">
        <v>83</v>
      </c>
      <c r="AW646" s="13" t="s">
        <v>37</v>
      </c>
      <c r="AX646" s="13" t="s">
        <v>76</v>
      </c>
      <c r="AY646" s="210" t="s">
        <v>237</v>
      </c>
    </row>
    <row r="647" spans="2:51" s="14" customFormat="1" ht="10.199999999999999">
      <c r="B647" s="211"/>
      <c r="C647" s="212"/>
      <c r="D647" s="202" t="s">
        <v>247</v>
      </c>
      <c r="E647" s="213" t="s">
        <v>19</v>
      </c>
      <c r="F647" s="214" t="s">
        <v>5362</v>
      </c>
      <c r="G647" s="212"/>
      <c r="H647" s="215">
        <v>30.216999999999999</v>
      </c>
      <c r="I647" s="216"/>
      <c r="J647" s="212"/>
      <c r="K647" s="212"/>
      <c r="L647" s="217"/>
      <c r="M647" s="218"/>
      <c r="N647" s="219"/>
      <c r="O647" s="219"/>
      <c r="P647" s="219"/>
      <c r="Q647" s="219"/>
      <c r="R647" s="219"/>
      <c r="S647" s="219"/>
      <c r="T647" s="220"/>
      <c r="AT647" s="221" t="s">
        <v>247</v>
      </c>
      <c r="AU647" s="221" t="s">
        <v>88</v>
      </c>
      <c r="AV647" s="14" t="s">
        <v>88</v>
      </c>
      <c r="AW647" s="14" t="s">
        <v>37</v>
      </c>
      <c r="AX647" s="14" t="s">
        <v>76</v>
      </c>
      <c r="AY647" s="221" t="s">
        <v>237</v>
      </c>
    </row>
    <row r="648" spans="2:51" s="15" customFormat="1" ht="10.199999999999999">
      <c r="B648" s="222"/>
      <c r="C648" s="223"/>
      <c r="D648" s="202" t="s">
        <v>247</v>
      </c>
      <c r="E648" s="224" t="s">
        <v>19</v>
      </c>
      <c r="F648" s="225" t="s">
        <v>251</v>
      </c>
      <c r="G648" s="223"/>
      <c r="H648" s="226">
        <v>30.216999999999999</v>
      </c>
      <c r="I648" s="227"/>
      <c r="J648" s="223"/>
      <c r="K648" s="223"/>
      <c r="L648" s="228"/>
      <c r="M648" s="229"/>
      <c r="N648" s="230"/>
      <c r="O648" s="230"/>
      <c r="P648" s="230"/>
      <c r="Q648" s="230"/>
      <c r="R648" s="230"/>
      <c r="S648" s="230"/>
      <c r="T648" s="231"/>
      <c r="AT648" s="232" t="s">
        <v>247</v>
      </c>
      <c r="AU648" s="232" t="s">
        <v>88</v>
      </c>
      <c r="AV648" s="15" t="s">
        <v>92</v>
      </c>
      <c r="AW648" s="15" t="s">
        <v>37</v>
      </c>
      <c r="AX648" s="15" t="s">
        <v>76</v>
      </c>
      <c r="AY648" s="232" t="s">
        <v>237</v>
      </c>
    </row>
    <row r="649" spans="2:51" s="13" customFormat="1" ht="10.199999999999999">
      <c r="B649" s="200"/>
      <c r="C649" s="201"/>
      <c r="D649" s="202" t="s">
        <v>247</v>
      </c>
      <c r="E649" s="203" t="s">
        <v>19</v>
      </c>
      <c r="F649" s="204" t="s">
        <v>252</v>
      </c>
      <c r="G649" s="201"/>
      <c r="H649" s="203" t="s">
        <v>19</v>
      </c>
      <c r="I649" s="205"/>
      <c r="J649" s="201"/>
      <c r="K649" s="201"/>
      <c r="L649" s="206"/>
      <c r="M649" s="207"/>
      <c r="N649" s="208"/>
      <c r="O649" s="208"/>
      <c r="P649" s="208"/>
      <c r="Q649" s="208"/>
      <c r="R649" s="208"/>
      <c r="S649" s="208"/>
      <c r="T649" s="209"/>
      <c r="AT649" s="210" t="s">
        <v>247</v>
      </c>
      <c r="AU649" s="210" t="s">
        <v>88</v>
      </c>
      <c r="AV649" s="13" t="s">
        <v>83</v>
      </c>
      <c r="AW649" s="13" t="s">
        <v>37</v>
      </c>
      <c r="AX649" s="13" t="s">
        <v>76</v>
      </c>
      <c r="AY649" s="210" t="s">
        <v>237</v>
      </c>
    </row>
    <row r="650" spans="2:51" s="14" customFormat="1" ht="10.199999999999999">
      <c r="B650" s="211"/>
      <c r="C650" s="212"/>
      <c r="D650" s="202" t="s">
        <v>247</v>
      </c>
      <c r="E650" s="213" t="s">
        <v>19</v>
      </c>
      <c r="F650" s="214" t="s">
        <v>5363</v>
      </c>
      <c r="G650" s="212"/>
      <c r="H650" s="215">
        <v>120.607</v>
      </c>
      <c r="I650" s="216"/>
      <c r="J650" s="212"/>
      <c r="K650" s="212"/>
      <c r="L650" s="217"/>
      <c r="M650" s="218"/>
      <c r="N650" s="219"/>
      <c r="O650" s="219"/>
      <c r="P650" s="219"/>
      <c r="Q650" s="219"/>
      <c r="R650" s="219"/>
      <c r="S650" s="219"/>
      <c r="T650" s="220"/>
      <c r="AT650" s="221" t="s">
        <v>247</v>
      </c>
      <c r="AU650" s="221" t="s">
        <v>88</v>
      </c>
      <c r="AV650" s="14" t="s">
        <v>88</v>
      </c>
      <c r="AW650" s="14" t="s">
        <v>37</v>
      </c>
      <c r="AX650" s="14" t="s">
        <v>76</v>
      </c>
      <c r="AY650" s="221" t="s">
        <v>237</v>
      </c>
    </row>
    <row r="651" spans="2:51" s="14" customFormat="1" ht="10.199999999999999">
      <c r="B651" s="211"/>
      <c r="C651" s="212"/>
      <c r="D651" s="202" t="s">
        <v>247</v>
      </c>
      <c r="E651" s="213" t="s">
        <v>19</v>
      </c>
      <c r="F651" s="214" t="s">
        <v>5364</v>
      </c>
      <c r="G651" s="212"/>
      <c r="H651" s="215">
        <v>-1.2</v>
      </c>
      <c r="I651" s="216"/>
      <c r="J651" s="212"/>
      <c r="K651" s="212"/>
      <c r="L651" s="217"/>
      <c r="M651" s="218"/>
      <c r="N651" s="219"/>
      <c r="O651" s="219"/>
      <c r="P651" s="219"/>
      <c r="Q651" s="219"/>
      <c r="R651" s="219"/>
      <c r="S651" s="219"/>
      <c r="T651" s="220"/>
      <c r="AT651" s="221" t="s">
        <v>247</v>
      </c>
      <c r="AU651" s="221" t="s">
        <v>88</v>
      </c>
      <c r="AV651" s="14" t="s">
        <v>88</v>
      </c>
      <c r="AW651" s="14" t="s">
        <v>37</v>
      </c>
      <c r="AX651" s="14" t="s">
        <v>76</v>
      </c>
      <c r="AY651" s="221" t="s">
        <v>237</v>
      </c>
    </row>
    <row r="652" spans="2:51" s="14" customFormat="1" ht="10.199999999999999">
      <c r="B652" s="211"/>
      <c r="C652" s="212"/>
      <c r="D652" s="202" t="s">
        <v>247</v>
      </c>
      <c r="E652" s="213" t="s">
        <v>19</v>
      </c>
      <c r="F652" s="214" t="s">
        <v>501</v>
      </c>
      <c r="G652" s="212"/>
      <c r="H652" s="215">
        <v>8.7089999999999996</v>
      </c>
      <c r="I652" s="216"/>
      <c r="J652" s="212"/>
      <c r="K652" s="212"/>
      <c r="L652" s="217"/>
      <c r="M652" s="218"/>
      <c r="N652" s="219"/>
      <c r="O652" s="219"/>
      <c r="P652" s="219"/>
      <c r="Q652" s="219"/>
      <c r="R652" s="219"/>
      <c r="S652" s="219"/>
      <c r="T652" s="220"/>
      <c r="AT652" s="221" t="s">
        <v>247</v>
      </c>
      <c r="AU652" s="221" t="s">
        <v>88</v>
      </c>
      <c r="AV652" s="14" t="s">
        <v>88</v>
      </c>
      <c r="AW652" s="14" t="s">
        <v>37</v>
      </c>
      <c r="AX652" s="14" t="s">
        <v>76</v>
      </c>
      <c r="AY652" s="221" t="s">
        <v>237</v>
      </c>
    </row>
    <row r="653" spans="2:51" s="14" customFormat="1" ht="10.199999999999999">
      <c r="B653" s="211"/>
      <c r="C653" s="212"/>
      <c r="D653" s="202" t="s">
        <v>247</v>
      </c>
      <c r="E653" s="213" t="s">
        <v>19</v>
      </c>
      <c r="F653" s="214" t="s">
        <v>5365</v>
      </c>
      <c r="G653" s="212"/>
      <c r="H653" s="215">
        <v>12.026999999999999</v>
      </c>
      <c r="I653" s="216"/>
      <c r="J653" s="212"/>
      <c r="K653" s="212"/>
      <c r="L653" s="217"/>
      <c r="M653" s="218"/>
      <c r="N653" s="219"/>
      <c r="O653" s="219"/>
      <c r="P653" s="219"/>
      <c r="Q653" s="219"/>
      <c r="R653" s="219"/>
      <c r="S653" s="219"/>
      <c r="T653" s="220"/>
      <c r="AT653" s="221" t="s">
        <v>247</v>
      </c>
      <c r="AU653" s="221" t="s">
        <v>88</v>
      </c>
      <c r="AV653" s="14" t="s">
        <v>88</v>
      </c>
      <c r="AW653" s="14" t="s">
        <v>37</v>
      </c>
      <c r="AX653" s="14" t="s">
        <v>76</v>
      </c>
      <c r="AY653" s="221" t="s">
        <v>237</v>
      </c>
    </row>
    <row r="654" spans="2:51" s="15" customFormat="1" ht="10.199999999999999">
      <c r="B654" s="222"/>
      <c r="C654" s="223"/>
      <c r="D654" s="202" t="s">
        <v>247</v>
      </c>
      <c r="E654" s="224" t="s">
        <v>19</v>
      </c>
      <c r="F654" s="225" t="s">
        <v>251</v>
      </c>
      <c r="G654" s="223"/>
      <c r="H654" s="226">
        <v>140.143</v>
      </c>
      <c r="I654" s="227"/>
      <c r="J654" s="223"/>
      <c r="K654" s="223"/>
      <c r="L654" s="228"/>
      <c r="M654" s="229"/>
      <c r="N654" s="230"/>
      <c r="O654" s="230"/>
      <c r="P654" s="230"/>
      <c r="Q654" s="230"/>
      <c r="R654" s="230"/>
      <c r="S654" s="230"/>
      <c r="T654" s="231"/>
      <c r="AT654" s="232" t="s">
        <v>247</v>
      </c>
      <c r="AU654" s="232" t="s">
        <v>88</v>
      </c>
      <c r="AV654" s="15" t="s">
        <v>92</v>
      </c>
      <c r="AW654" s="15" t="s">
        <v>37</v>
      </c>
      <c r="AX654" s="15" t="s">
        <v>76</v>
      </c>
      <c r="AY654" s="232" t="s">
        <v>237</v>
      </c>
    </row>
    <row r="655" spans="2:51" s="13" customFormat="1" ht="10.199999999999999">
      <c r="B655" s="200"/>
      <c r="C655" s="201"/>
      <c r="D655" s="202" t="s">
        <v>247</v>
      </c>
      <c r="E655" s="203" t="s">
        <v>19</v>
      </c>
      <c r="F655" s="204" t="s">
        <v>256</v>
      </c>
      <c r="G655" s="201"/>
      <c r="H655" s="203" t="s">
        <v>19</v>
      </c>
      <c r="I655" s="205"/>
      <c r="J655" s="201"/>
      <c r="K655" s="201"/>
      <c r="L655" s="206"/>
      <c r="M655" s="207"/>
      <c r="N655" s="208"/>
      <c r="O655" s="208"/>
      <c r="P655" s="208"/>
      <c r="Q655" s="208"/>
      <c r="R655" s="208"/>
      <c r="S655" s="208"/>
      <c r="T655" s="209"/>
      <c r="AT655" s="210" t="s">
        <v>247</v>
      </c>
      <c r="AU655" s="210" t="s">
        <v>88</v>
      </c>
      <c r="AV655" s="13" t="s">
        <v>83</v>
      </c>
      <c r="AW655" s="13" t="s">
        <v>37</v>
      </c>
      <c r="AX655" s="13" t="s">
        <v>76</v>
      </c>
      <c r="AY655" s="210" t="s">
        <v>237</v>
      </c>
    </row>
    <row r="656" spans="2:51" s="14" customFormat="1" ht="10.199999999999999">
      <c r="B656" s="211"/>
      <c r="C656" s="212"/>
      <c r="D656" s="202" t="s">
        <v>247</v>
      </c>
      <c r="E656" s="213" t="s">
        <v>19</v>
      </c>
      <c r="F656" s="214" t="s">
        <v>5366</v>
      </c>
      <c r="G656" s="212"/>
      <c r="H656" s="215">
        <v>86.385999999999996</v>
      </c>
      <c r="I656" s="216"/>
      <c r="J656" s="212"/>
      <c r="K656" s="212"/>
      <c r="L656" s="217"/>
      <c r="M656" s="218"/>
      <c r="N656" s="219"/>
      <c r="O656" s="219"/>
      <c r="P656" s="219"/>
      <c r="Q656" s="219"/>
      <c r="R656" s="219"/>
      <c r="S656" s="219"/>
      <c r="T656" s="220"/>
      <c r="AT656" s="221" t="s">
        <v>247</v>
      </c>
      <c r="AU656" s="221" t="s">
        <v>88</v>
      </c>
      <c r="AV656" s="14" t="s">
        <v>88</v>
      </c>
      <c r="AW656" s="14" t="s">
        <v>37</v>
      </c>
      <c r="AX656" s="14" t="s">
        <v>76</v>
      </c>
      <c r="AY656" s="221" t="s">
        <v>237</v>
      </c>
    </row>
    <row r="657" spans="1:65" s="14" customFormat="1" ht="10.199999999999999">
      <c r="B657" s="211"/>
      <c r="C657" s="212"/>
      <c r="D657" s="202" t="s">
        <v>247</v>
      </c>
      <c r="E657" s="213" t="s">
        <v>19</v>
      </c>
      <c r="F657" s="214" t="s">
        <v>5367</v>
      </c>
      <c r="G657" s="212"/>
      <c r="H657" s="215">
        <v>14.515000000000001</v>
      </c>
      <c r="I657" s="216"/>
      <c r="J657" s="212"/>
      <c r="K657" s="212"/>
      <c r="L657" s="217"/>
      <c r="M657" s="218"/>
      <c r="N657" s="219"/>
      <c r="O657" s="219"/>
      <c r="P657" s="219"/>
      <c r="Q657" s="219"/>
      <c r="R657" s="219"/>
      <c r="S657" s="219"/>
      <c r="T657" s="220"/>
      <c r="AT657" s="221" t="s">
        <v>247</v>
      </c>
      <c r="AU657" s="221" t="s">
        <v>88</v>
      </c>
      <c r="AV657" s="14" t="s">
        <v>88</v>
      </c>
      <c r="AW657" s="14" t="s">
        <v>37</v>
      </c>
      <c r="AX657" s="14" t="s">
        <v>76</v>
      </c>
      <c r="AY657" s="221" t="s">
        <v>237</v>
      </c>
    </row>
    <row r="658" spans="1:65" s="14" customFormat="1" ht="10.199999999999999">
      <c r="B658" s="211"/>
      <c r="C658" s="212"/>
      <c r="D658" s="202" t="s">
        <v>247</v>
      </c>
      <c r="E658" s="213" t="s">
        <v>19</v>
      </c>
      <c r="F658" s="214" t="s">
        <v>5365</v>
      </c>
      <c r="G658" s="212"/>
      <c r="H658" s="215">
        <v>12.026999999999999</v>
      </c>
      <c r="I658" s="216"/>
      <c r="J658" s="212"/>
      <c r="K658" s="212"/>
      <c r="L658" s="217"/>
      <c r="M658" s="218"/>
      <c r="N658" s="219"/>
      <c r="O658" s="219"/>
      <c r="P658" s="219"/>
      <c r="Q658" s="219"/>
      <c r="R658" s="219"/>
      <c r="S658" s="219"/>
      <c r="T658" s="220"/>
      <c r="AT658" s="221" t="s">
        <v>247</v>
      </c>
      <c r="AU658" s="221" t="s">
        <v>88</v>
      </c>
      <c r="AV658" s="14" t="s">
        <v>88</v>
      </c>
      <c r="AW658" s="14" t="s">
        <v>37</v>
      </c>
      <c r="AX658" s="14" t="s">
        <v>76</v>
      </c>
      <c r="AY658" s="221" t="s">
        <v>237</v>
      </c>
    </row>
    <row r="659" spans="1:65" s="15" customFormat="1" ht="10.199999999999999">
      <c r="B659" s="222"/>
      <c r="C659" s="223"/>
      <c r="D659" s="202" t="s">
        <v>247</v>
      </c>
      <c r="E659" s="224" t="s">
        <v>19</v>
      </c>
      <c r="F659" s="225" t="s">
        <v>251</v>
      </c>
      <c r="G659" s="223"/>
      <c r="H659" s="226">
        <v>112.928</v>
      </c>
      <c r="I659" s="227"/>
      <c r="J659" s="223"/>
      <c r="K659" s="223"/>
      <c r="L659" s="228"/>
      <c r="M659" s="229"/>
      <c r="N659" s="230"/>
      <c r="O659" s="230"/>
      <c r="P659" s="230"/>
      <c r="Q659" s="230"/>
      <c r="R659" s="230"/>
      <c r="S659" s="230"/>
      <c r="T659" s="231"/>
      <c r="AT659" s="232" t="s">
        <v>247</v>
      </c>
      <c r="AU659" s="232" t="s">
        <v>88</v>
      </c>
      <c r="AV659" s="15" t="s">
        <v>92</v>
      </c>
      <c r="AW659" s="15" t="s">
        <v>37</v>
      </c>
      <c r="AX659" s="15" t="s">
        <v>76</v>
      </c>
      <c r="AY659" s="232" t="s">
        <v>237</v>
      </c>
    </row>
    <row r="660" spans="1:65" s="16" customFormat="1" ht="10.199999999999999">
      <c r="B660" s="233"/>
      <c r="C660" s="234"/>
      <c r="D660" s="202" t="s">
        <v>247</v>
      </c>
      <c r="E660" s="235" t="s">
        <v>19</v>
      </c>
      <c r="F660" s="236" t="s">
        <v>260</v>
      </c>
      <c r="G660" s="234"/>
      <c r="H660" s="237">
        <v>394.28399999999999</v>
      </c>
      <c r="I660" s="238"/>
      <c r="J660" s="234"/>
      <c r="K660" s="234"/>
      <c r="L660" s="239"/>
      <c r="M660" s="240"/>
      <c r="N660" s="241"/>
      <c r="O660" s="241"/>
      <c r="P660" s="241"/>
      <c r="Q660" s="241"/>
      <c r="R660" s="241"/>
      <c r="S660" s="241"/>
      <c r="T660" s="242"/>
      <c r="AT660" s="243" t="s">
        <v>247</v>
      </c>
      <c r="AU660" s="243" t="s">
        <v>88</v>
      </c>
      <c r="AV660" s="16" t="s">
        <v>243</v>
      </c>
      <c r="AW660" s="16" t="s">
        <v>37</v>
      </c>
      <c r="AX660" s="16" t="s">
        <v>83</v>
      </c>
      <c r="AY660" s="243" t="s">
        <v>237</v>
      </c>
    </row>
    <row r="661" spans="1:65" s="2" customFormat="1" ht="37.799999999999997" customHeight="1">
      <c r="A661" s="37"/>
      <c r="B661" s="38"/>
      <c r="C661" s="182" t="s">
        <v>469</v>
      </c>
      <c r="D661" s="182" t="s">
        <v>239</v>
      </c>
      <c r="E661" s="183" t="s">
        <v>4131</v>
      </c>
      <c r="F661" s="184" t="s">
        <v>4132</v>
      </c>
      <c r="G661" s="185" t="s">
        <v>519</v>
      </c>
      <c r="H661" s="186">
        <v>2.4660000000000002</v>
      </c>
      <c r="I661" s="187"/>
      <c r="J661" s="188">
        <f>ROUND(I661*H661,2)</f>
        <v>0</v>
      </c>
      <c r="K661" s="184" t="s">
        <v>242</v>
      </c>
      <c r="L661" s="42"/>
      <c r="M661" s="189" t="s">
        <v>19</v>
      </c>
      <c r="N661" s="190" t="s">
        <v>48</v>
      </c>
      <c r="O661" s="67"/>
      <c r="P661" s="191">
        <f>O661*H661</f>
        <v>0</v>
      </c>
      <c r="Q661" s="191">
        <v>0</v>
      </c>
      <c r="R661" s="191">
        <f>Q661*H661</f>
        <v>0</v>
      </c>
      <c r="S661" s="191">
        <v>1.8</v>
      </c>
      <c r="T661" s="192">
        <f>S661*H661</f>
        <v>4.4388000000000005</v>
      </c>
      <c r="U661" s="37"/>
      <c r="V661" s="37"/>
      <c r="W661" s="37"/>
      <c r="X661" s="37"/>
      <c r="Y661" s="37"/>
      <c r="Z661" s="37"/>
      <c r="AA661" s="37"/>
      <c r="AB661" s="37"/>
      <c r="AC661" s="37"/>
      <c r="AD661" s="37"/>
      <c r="AE661" s="37"/>
      <c r="AR661" s="193" t="s">
        <v>243</v>
      </c>
      <c r="AT661" s="193" t="s">
        <v>239</v>
      </c>
      <c r="AU661" s="193" t="s">
        <v>88</v>
      </c>
      <c r="AY661" s="20" t="s">
        <v>237</v>
      </c>
      <c r="BE661" s="194">
        <f>IF(N661="základní",J661,0)</f>
        <v>0</v>
      </c>
      <c r="BF661" s="194">
        <f>IF(N661="snížená",J661,0)</f>
        <v>0</v>
      </c>
      <c r="BG661" s="194">
        <f>IF(N661="zákl. přenesená",J661,0)</f>
        <v>0</v>
      </c>
      <c r="BH661" s="194">
        <f>IF(N661="sníž. přenesená",J661,0)</f>
        <v>0</v>
      </c>
      <c r="BI661" s="194">
        <f>IF(N661="nulová",J661,0)</f>
        <v>0</v>
      </c>
      <c r="BJ661" s="20" t="s">
        <v>88</v>
      </c>
      <c r="BK661" s="194">
        <f>ROUND(I661*H661,2)</f>
        <v>0</v>
      </c>
      <c r="BL661" s="20" t="s">
        <v>243</v>
      </c>
      <c r="BM661" s="193" t="s">
        <v>5368</v>
      </c>
    </row>
    <row r="662" spans="1:65" s="2" customFormat="1" ht="10.199999999999999">
      <c r="A662" s="37"/>
      <c r="B662" s="38"/>
      <c r="C662" s="39"/>
      <c r="D662" s="195" t="s">
        <v>245</v>
      </c>
      <c r="E662" s="39"/>
      <c r="F662" s="196" t="s">
        <v>4134</v>
      </c>
      <c r="G662" s="39"/>
      <c r="H662" s="39"/>
      <c r="I662" s="197"/>
      <c r="J662" s="39"/>
      <c r="K662" s="39"/>
      <c r="L662" s="42"/>
      <c r="M662" s="198"/>
      <c r="N662" s="199"/>
      <c r="O662" s="67"/>
      <c r="P662" s="67"/>
      <c r="Q662" s="67"/>
      <c r="R662" s="67"/>
      <c r="S662" s="67"/>
      <c r="T662" s="68"/>
      <c r="U662" s="37"/>
      <c r="V662" s="37"/>
      <c r="W662" s="37"/>
      <c r="X662" s="37"/>
      <c r="Y662" s="37"/>
      <c r="Z662" s="37"/>
      <c r="AA662" s="37"/>
      <c r="AB662" s="37"/>
      <c r="AC662" s="37"/>
      <c r="AD662" s="37"/>
      <c r="AE662" s="37"/>
      <c r="AT662" s="20" t="s">
        <v>245</v>
      </c>
      <c r="AU662" s="20" t="s">
        <v>88</v>
      </c>
    </row>
    <row r="663" spans="1:65" s="13" customFormat="1" ht="10.199999999999999">
      <c r="B663" s="200"/>
      <c r="C663" s="201"/>
      <c r="D663" s="202" t="s">
        <v>247</v>
      </c>
      <c r="E663" s="203" t="s">
        <v>19</v>
      </c>
      <c r="F663" s="204" t="s">
        <v>3854</v>
      </c>
      <c r="G663" s="201"/>
      <c r="H663" s="203" t="s">
        <v>19</v>
      </c>
      <c r="I663" s="205"/>
      <c r="J663" s="201"/>
      <c r="K663" s="201"/>
      <c r="L663" s="206"/>
      <c r="M663" s="207"/>
      <c r="N663" s="208"/>
      <c r="O663" s="208"/>
      <c r="P663" s="208"/>
      <c r="Q663" s="208"/>
      <c r="R663" s="208"/>
      <c r="S663" s="208"/>
      <c r="T663" s="209"/>
      <c r="AT663" s="210" t="s">
        <v>247</v>
      </c>
      <c r="AU663" s="210" t="s">
        <v>88</v>
      </c>
      <c r="AV663" s="13" t="s">
        <v>83</v>
      </c>
      <c r="AW663" s="13" t="s">
        <v>37</v>
      </c>
      <c r="AX663" s="13" t="s">
        <v>76</v>
      </c>
      <c r="AY663" s="210" t="s">
        <v>237</v>
      </c>
    </row>
    <row r="664" spans="1:65" s="14" customFormat="1" ht="10.199999999999999">
      <c r="B664" s="211"/>
      <c r="C664" s="212"/>
      <c r="D664" s="202" t="s">
        <v>247</v>
      </c>
      <c r="E664" s="213" t="s">
        <v>19</v>
      </c>
      <c r="F664" s="214" t="s">
        <v>5369</v>
      </c>
      <c r="G664" s="212"/>
      <c r="H664" s="215">
        <v>0.84</v>
      </c>
      <c r="I664" s="216"/>
      <c r="J664" s="212"/>
      <c r="K664" s="212"/>
      <c r="L664" s="217"/>
      <c r="M664" s="218"/>
      <c r="N664" s="219"/>
      <c r="O664" s="219"/>
      <c r="P664" s="219"/>
      <c r="Q664" s="219"/>
      <c r="R664" s="219"/>
      <c r="S664" s="219"/>
      <c r="T664" s="220"/>
      <c r="AT664" s="221" t="s">
        <v>247</v>
      </c>
      <c r="AU664" s="221" t="s">
        <v>88</v>
      </c>
      <c r="AV664" s="14" t="s">
        <v>88</v>
      </c>
      <c r="AW664" s="14" t="s">
        <v>37</v>
      </c>
      <c r="AX664" s="14" t="s">
        <v>76</v>
      </c>
      <c r="AY664" s="221" t="s">
        <v>237</v>
      </c>
    </row>
    <row r="665" spans="1:65" s="14" customFormat="1" ht="10.199999999999999">
      <c r="B665" s="211"/>
      <c r="C665" s="212"/>
      <c r="D665" s="202" t="s">
        <v>247</v>
      </c>
      <c r="E665" s="213" t="s">
        <v>19</v>
      </c>
      <c r="F665" s="214" t="s">
        <v>5370</v>
      </c>
      <c r="G665" s="212"/>
      <c r="H665" s="215">
        <v>1.8560000000000001</v>
      </c>
      <c r="I665" s="216"/>
      <c r="J665" s="212"/>
      <c r="K665" s="212"/>
      <c r="L665" s="217"/>
      <c r="M665" s="218"/>
      <c r="N665" s="219"/>
      <c r="O665" s="219"/>
      <c r="P665" s="219"/>
      <c r="Q665" s="219"/>
      <c r="R665" s="219"/>
      <c r="S665" s="219"/>
      <c r="T665" s="220"/>
      <c r="AT665" s="221" t="s">
        <v>247</v>
      </c>
      <c r="AU665" s="221" t="s">
        <v>88</v>
      </c>
      <c r="AV665" s="14" t="s">
        <v>88</v>
      </c>
      <c r="AW665" s="14" t="s">
        <v>37</v>
      </c>
      <c r="AX665" s="14" t="s">
        <v>76</v>
      </c>
      <c r="AY665" s="221" t="s">
        <v>237</v>
      </c>
    </row>
    <row r="666" spans="1:65" s="14" customFormat="1" ht="10.199999999999999">
      <c r="B666" s="211"/>
      <c r="C666" s="212"/>
      <c r="D666" s="202" t="s">
        <v>247</v>
      </c>
      <c r="E666" s="213" t="s">
        <v>19</v>
      </c>
      <c r="F666" s="214" t="s">
        <v>5371</v>
      </c>
      <c r="G666" s="212"/>
      <c r="H666" s="215">
        <v>-0.6</v>
      </c>
      <c r="I666" s="216"/>
      <c r="J666" s="212"/>
      <c r="K666" s="212"/>
      <c r="L666" s="217"/>
      <c r="M666" s="218"/>
      <c r="N666" s="219"/>
      <c r="O666" s="219"/>
      <c r="P666" s="219"/>
      <c r="Q666" s="219"/>
      <c r="R666" s="219"/>
      <c r="S666" s="219"/>
      <c r="T666" s="220"/>
      <c r="AT666" s="221" t="s">
        <v>247</v>
      </c>
      <c r="AU666" s="221" t="s">
        <v>88</v>
      </c>
      <c r="AV666" s="14" t="s">
        <v>88</v>
      </c>
      <c r="AW666" s="14" t="s">
        <v>37</v>
      </c>
      <c r="AX666" s="14" t="s">
        <v>76</v>
      </c>
      <c r="AY666" s="221" t="s">
        <v>237</v>
      </c>
    </row>
    <row r="667" spans="1:65" s="15" customFormat="1" ht="10.199999999999999">
      <c r="B667" s="222"/>
      <c r="C667" s="223"/>
      <c r="D667" s="202" t="s">
        <v>247</v>
      </c>
      <c r="E667" s="224" t="s">
        <v>19</v>
      </c>
      <c r="F667" s="225" t="s">
        <v>251</v>
      </c>
      <c r="G667" s="223"/>
      <c r="H667" s="226">
        <v>2.0960000000000001</v>
      </c>
      <c r="I667" s="227"/>
      <c r="J667" s="223"/>
      <c r="K667" s="223"/>
      <c r="L667" s="228"/>
      <c r="M667" s="229"/>
      <c r="N667" s="230"/>
      <c r="O667" s="230"/>
      <c r="P667" s="230"/>
      <c r="Q667" s="230"/>
      <c r="R667" s="230"/>
      <c r="S667" s="230"/>
      <c r="T667" s="231"/>
      <c r="AT667" s="232" t="s">
        <v>247</v>
      </c>
      <c r="AU667" s="232" t="s">
        <v>88</v>
      </c>
      <c r="AV667" s="15" t="s">
        <v>92</v>
      </c>
      <c r="AW667" s="15" t="s">
        <v>37</v>
      </c>
      <c r="AX667" s="15" t="s">
        <v>76</v>
      </c>
      <c r="AY667" s="232" t="s">
        <v>237</v>
      </c>
    </row>
    <row r="668" spans="1:65" s="13" customFormat="1" ht="10.199999999999999">
      <c r="B668" s="200"/>
      <c r="C668" s="201"/>
      <c r="D668" s="202" t="s">
        <v>247</v>
      </c>
      <c r="E668" s="203" t="s">
        <v>19</v>
      </c>
      <c r="F668" s="204" t="s">
        <v>248</v>
      </c>
      <c r="G668" s="201"/>
      <c r="H668" s="203" t="s">
        <v>19</v>
      </c>
      <c r="I668" s="205"/>
      <c r="J668" s="201"/>
      <c r="K668" s="201"/>
      <c r="L668" s="206"/>
      <c r="M668" s="207"/>
      <c r="N668" s="208"/>
      <c r="O668" s="208"/>
      <c r="P668" s="208"/>
      <c r="Q668" s="208"/>
      <c r="R668" s="208"/>
      <c r="S668" s="208"/>
      <c r="T668" s="209"/>
      <c r="AT668" s="210" t="s">
        <v>247</v>
      </c>
      <c r="AU668" s="210" t="s">
        <v>88</v>
      </c>
      <c r="AV668" s="13" t="s">
        <v>83</v>
      </c>
      <c r="AW668" s="13" t="s">
        <v>37</v>
      </c>
      <c r="AX668" s="13" t="s">
        <v>76</v>
      </c>
      <c r="AY668" s="210" t="s">
        <v>237</v>
      </c>
    </row>
    <row r="669" spans="1:65" s="14" customFormat="1" ht="10.199999999999999">
      <c r="B669" s="211"/>
      <c r="C669" s="212"/>
      <c r="D669" s="202" t="s">
        <v>247</v>
      </c>
      <c r="E669" s="213" t="s">
        <v>19</v>
      </c>
      <c r="F669" s="214" t="s">
        <v>5372</v>
      </c>
      <c r="G669" s="212"/>
      <c r="H669" s="215">
        <v>0.37</v>
      </c>
      <c r="I669" s="216"/>
      <c r="J669" s="212"/>
      <c r="K669" s="212"/>
      <c r="L669" s="217"/>
      <c r="M669" s="218"/>
      <c r="N669" s="219"/>
      <c r="O669" s="219"/>
      <c r="P669" s="219"/>
      <c r="Q669" s="219"/>
      <c r="R669" s="219"/>
      <c r="S669" s="219"/>
      <c r="T669" s="220"/>
      <c r="AT669" s="221" t="s">
        <v>247</v>
      </c>
      <c r="AU669" s="221" t="s">
        <v>88</v>
      </c>
      <c r="AV669" s="14" t="s">
        <v>88</v>
      </c>
      <c r="AW669" s="14" t="s">
        <v>37</v>
      </c>
      <c r="AX669" s="14" t="s">
        <v>76</v>
      </c>
      <c r="AY669" s="221" t="s">
        <v>237</v>
      </c>
    </row>
    <row r="670" spans="1:65" s="15" customFormat="1" ht="10.199999999999999">
      <c r="B670" s="222"/>
      <c r="C670" s="223"/>
      <c r="D670" s="202" t="s">
        <v>247</v>
      </c>
      <c r="E670" s="224" t="s">
        <v>19</v>
      </c>
      <c r="F670" s="225" t="s">
        <v>251</v>
      </c>
      <c r="G670" s="223"/>
      <c r="H670" s="226">
        <v>0.37</v>
      </c>
      <c r="I670" s="227"/>
      <c r="J670" s="223"/>
      <c r="K670" s="223"/>
      <c r="L670" s="228"/>
      <c r="M670" s="229"/>
      <c r="N670" s="230"/>
      <c r="O670" s="230"/>
      <c r="P670" s="230"/>
      <c r="Q670" s="230"/>
      <c r="R670" s="230"/>
      <c r="S670" s="230"/>
      <c r="T670" s="231"/>
      <c r="AT670" s="232" t="s">
        <v>247</v>
      </c>
      <c r="AU670" s="232" t="s">
        <v>88</v>
      </c>
      <c r="AV670" s="15" t="s">
        <v>92</v>
      </c>
      <c r="AW670" s="15" t="s">
        <v>37</v>
      </c>
      <c r="AX670" s="15" t="s">
        <v>76</v>
      </c>
      <c r="AY670" s="232" t="s">
        <v>237</v>
      </c>
    </row>
    <row r="671" spans="1:65" s="16" customFormat="1" ht="10.199999999999999">
      <c r="B671" s="233"/>
      <c r="C671" s="234"/>
      <c r="D671" s="202" t="s">
        <v>247</v>
      </c>
      <c r="E671" s="235" t="s">
        <v>19</v>
      </c>
      <c r="F671" s="236" t="s">
        <v>260</v>
      </c>
      <c r="G671" s="234"/>
      <c r="H671" s="237">
        <v>2.4660000000000002</v>
      </c>
      <c r="I671" s="238"/>
      <c r="J671" s="234"/>
      <c r="K671" s="234"/>
      <c r="L671" s="239"/>
      <c r="M671" s="240"/>
      <c r="N671" s="241"/>
      <c r="O671" s="241"/>
      <c r="P671" s="241"/>
      <c r="Q671" s="241"/>
      <c r="R671" s="241"/>
      <c r="S671" s="241"/>
      <c r="T671" s="242"/>
      <c r="AT671" s="243" t="s">
        <v>247</v>
      </c>
      <c r="AU671" s="243" t="s">
        <v>88</v>
      </c>
      <c r="AV671" s="16" t="s">
        <v>243</v>
      </c>
      <c r="AW671" s="16" t="s">
        <v>37</v>
      </c>
      <c r="AX671" s="16" t="s">
        <v>83</v>
      </c>
      <c r="AY671" s="243" t="s">
        <v>237</v>
      </c>
    </row>
    <row r="672" spans="1:65" s="2" customFormat="1" ht="24.15" customHeight="1">
      <c r="A672" s="37"/>
      <c r="B672" s="38"/>
      <c r="C672" s="182" t="s">
        <v>483</v>
      </c>
      <c r="D672" s="182" t="s">
        <v>239</v>
      </c>
      <c r="E672" s="183" t="s">
        <v>524</v>
      </c>
      <c r="F672" s="184" t="s">
        <v>525</v>
      </c>
      <c r="G672" s="185" t="s">
        <v>141</v>
      </c>
      <c r="H672" s="186">
        <v>3.0529999999999999</v>
      </c>
      <c r="I672" s="187"/>
      <c r="J672" s="188">
        <f>ROUND(I672*H672,2)</f>
        <v>0</v>
      </c>
      <c r="K672" s="184" t="s">
        <v>242</v>
      </c>
      <c r="L672" s="42"/>
      <c r="M672" s="189" t="s">
        <v>19</v>
      </c>
      <c r="N672" s="190" t="s">
        <v>48</v>
      </c>
      <c r="O672" s="67"/>
      <c r="P672" s="191">
        <f>O672*H672</f>
        <v>0</v>
      </c>
      <c r="Q672" s="191">
        <v>0</v>
      </c>
      <c r="R672" s="191">
        <f>Q672*H672</f>
        <v>0</v>
      </c>
      <c r="S672" s="191">
        <v>0.1</v>
      </c>
      <c r="T672" s="192">
        <f>S672*H672</f>
        <v>0.30530000000000002</v>
      </c>
      <c r="U672" s="37"/>
      <c r="V672" s="37"/>
      <c r="W672" s="37"/>
      <c r="X672" s="37"/>
      <c r="Y672" s="37"/>
      <c r="Z672" s="37"/>
      <c r="AA672" s="37"/>
      <c r="AB672" s="37"/>
      <c r="AC672" s="37"/>
      <c r="AD672" s="37"/>
      <c r="AE672" s="37"/>
      <c r="AR672" s="193" t="s">
        <v>243</v>
      </c>
      <c r="AT672" s="193" t="s">
        <v>239</v>
      </c>
      <c r="AU672" s="193" t="s">
        <v>88</v>
      </c>
      <c r="AY672" s="20" t="s">
        <v>237</v>
      </c>
      <c r="BE672" s="194">
        <f>IF(N672="základní",J672,0)</f>
        <v>0</v>
      </c>
      <c r="BF672" s="194">
        <f>IF(N672="snížená",J672,0)</f>
        <v>0</v>
      </c>
      <c r="BG672" s="194">
        <f>IF(N672="zákl. přenesená",J672,0)</f>
        <v>0</v>
      </c>
      <c r="BH672" s="194">
        <f>IF(N672="sníž. přenesená",J672,0)</f>
        <v>0</v>
      </c>
      <c r="BI672" s="194">
        <f>IF(N672="nulová",J672,0)</f>
        <v>0</v>
      </c>
      <c r="BJ672" s="20" t="s">
        <v>88</v>
      </c>
      <c r="BK672" s="194">
        <f>ROUND(I672*H672,2)</f>
        <v>0</v>
      </c>
      <c r="BL672" s="20" t="s">
        <v>243</v>
      </c>
      <c r="BM672" s="193" t="s">
        <v>5373</v>
      </c>
    </row>
    <row r="673" spans="1:65" s="2" customFormat="1" ht="10.199999999999999">
      <c r="A673" s="37"/>
      <c r="B673" s="38"/>
      <c r="C673" s="39"/>
      <c r="D673" s="195" t="s">
        <v>245</v>
      </c>
      <c r="E673" s="39"/>
      <c r="F673" s="196" t="s">
        <v>527</v>
      </c>
      <c r="G673" s="39"/>
      <c r="H673" s="39"/>
      <c r="I673" s="197"/>
      <c r="J673" s="39"/>
      <c r="K673" s="39"/>
      <c r="L673" s="42"/>
      <c r="M673" s="198"/>
      <c r="N673" s="199"/>
      <c r="O673" s="67"/>
      <c r="P673" s="67"/>
      <c r="Q673" s="67"/>
      <c r="R673" s="67"/>
      <c r="S673" s="67"/>
      <c r="T673" s="68"/>
      <c r="U673" s="37"/>
      <c r="V673" s="37"/>
      <c r="W673" s="37"/>
      <c r="X673" s="37"/>
      <c r="Y673" s="37"/>
      <c r="Z673" s="37"/>
      <c r="AA673" s="37"/>
      <c r="AB673" s="37"/>
      <c r="AC673" s="37"/>
      <c r="AD673" s="37"/>
      <c r="AE673" s="37"/>
      <c r="AT673" s="20" t="s">
        <v>245</v>
      </c>
      <c r="AU673" s="20" t="s">
        <v>88</v>
      </c>
    </row>
    <row r="674" spans="1:65" s="13" customFormat="1" ht="10.199999999999999">
      <c r="B674" s="200"/>
      <c r="C674" s="201"/>
      <c r="D674" s="202" t="s">
        <v>247</v>
      </c>
      <c r="E674" s="203" t="s">
        <v>19</v>
      </c>
      <c r="F674" s="204" t="s">
        <v>248</v>
      </c>
      <c r="G674" s="201"/>
      <c r="H674" s="203" t="s">
        <v>19</v>
      </c>
      <c r="I674" s="205"/>
      <c r="J674" s="201"/>
      <c r="K674" s="201"/>
      <c r="L674" s="206"/>
      <c r="M674" s="207"/>
      <c r="N674" s="208"/>
      <c r="O674" s="208"/>
      <c r="P674" s="208"/>
      <c r="Q674" s="208"/>
      <c r="R674" s="208"/>
      <c r="S674" s="208"/>
      <c r="T674" s="209"/>
      <c r="AT674" s="210" t="s">
        <v>247</v>
      </c>
      <c r="AU674" s="210" t="s">
        <v>88</v>
      </c>
      <c r="AV674" s="13" t="s">
        <v>83</v>
      </c>
      <c r="AW674" s="13" t="s">
        <v>37</v>
      </c>
      <c r="AX674" s="13" t="s">
        <v>76</v>
      </c>
      <c r="AY674" s="210" t="s">
        <v>237</v>
      </c>
    </row>
    <row r="675" spans="1:65" s="14" customFormat="1" ht="10.199999999999999">
      <c r="B675" s="211"/>
      <c r="C675" s="212"/>
      <c r="D675" s="202" t="s">
        <v>247</v>
      </c>
      <c r="E675" s="213" t="s">
        <v>19</v>
      </c>
      <c r="F675" s="214" t="s">
        <v>5374</v>
      </c>
      <c r="G675" s="212"/>
      <c r="H675" s="215">
        <v>3.0529999999999999</v>
      </c>
      <c r="I675" s="216"/>
      <c r="J675" s="212"/>
      <c r="K675" s="212"/>
      <c r="L675" s="217"/>
      <c r="M675" s="218"/>
      <c r="N675" s="219"/>
      <c r="O675" s="219"/>
      <c r="P675" s="219"/>
      <c r="Q675" s="219"/>
      <c r="R675" s="219"/>
      <c r="S675" s="219"/>
      <c r="T675" s="220"/>
      <c r="AT675" s="221" t="s">
        <v>247</v>
      </c>
      <c r="AU675" s="221" t="s">
        <v>88</v>
      </c>
      <c r="AV675" s="14" t="s">
        <v>88</v>
      </c>
      <c r="AW675" s="14" t="s">
        <v>37</v>
      </c>
      <c r="AX675" s="14" t="s">
        <v>83</v>
      </c>
      <c r="AY675" s="221" t="s">
        <v>237</v>
      </c>
    </row>
    <row r="676" spans="1:65" s="2" customFormat="1" ht="37.799999999999997" customHeight="1">
      <c r="A676" s="37"/>
      <c r="B676" s="38"/>
      <c r="C676" s="182" t="s">
        <v>1011</v>
      </c>
      <c r="D676" s="182" t="s">
        <v>239</v>
      </c>
      <c r="E676" s="183" t="s">
        <v>4139</v>
      </c>
      <c r="F676" s="184" t="s">
        <v>4140</v>
      </c>
      <c r="G676" s="185" t="s">
        <v>519</v>
      </c>
      <c r="H676" s="186">
        <v>1.135</v>
      </c>
      <c r="I676" s="187"/>
      <c r="J676" s="188">
        <f>ROUND(I676*H676,2)</f>
        <v>0</v>
      </c>
      <c r="K676" s="184" t="s">
        <v>242</v>
      </c>
      <c r="L676" s="42"/>
      <c r="M676" s="189" t="s">
        <v>19</v>
      </c>
      <c r="N676" s="190" t="s">
        <v>48</v>
      </c>
      <c r="O676" s="67"/>
      <c r="P676" s="191">
        <f>O676*H676</f>
        <v>0</v>
      </c>
      <c r="Q676" s="191">
        <v>0</v>
      </c>
      <c r="R676" s="191">
        <f>Q676*H676</f>
        <v>0</v>
      </c>
      <c r="S676" s="191">
        <v>1.6</v>
      </c>
      <c r="T676" s="192">
        <f>S676*H676</f>
        <v>1.8160000000000001</v>
      </c>
      <c r="U676" s="37"/>
      <c r="V676" s="37"/>
      <c r="W676" s="37"/>
      <c r="X676" s="37"/>
      <c r="Y676" s="37"/>
      <c r="Z676" s="37"/>
      <c r="AA676" s="37"/>
      <c r="AB676" s="37"/>
      <c r="AC676" s="37"/>
      <c r="AD676" s="37"/>
      <c r="AE676" s="37"/>
      <c r="AR676" s="193" t="s">
        <v>243</v>
      </c>
      <c r="AT676" s="193" t="s">
        <v>239</v>
      </c>
      <c r="AU676" s="193" t="s">
        <v>88</v>
      </c>
      <c r="AY676" s="20" t="s">
        <v>237</v>
      </c>
      <c r="BE676" s="194">
        <f>IF(N676="základní",J676,0)</f>
        <v>0</v>
      </c>
      <c r="BF676" s="194">
        <f>IF(N676="snížená",J676,0)</f>
        <v>0</v>
      </c>
      <c r="BG676" s="194">
        <f>IF(N676="zákl. přenesená",J676,0)</f>
        <v>0</v>
      </c>
      <c r="BH676" s="194">
        <f>IF(N676="sníž. přenesená",J676,0)</f>
        <v>0</v>
      </c>
      <c r="BI676" s="194">
        <f>IF(N676="nulová",J676,0)</f>
        <v>0</v>
      </c>
      <c r="BJ676" s="20" t="s">
        <v>88</v>
      </c>
      <c r="BK676" s="194">
        <f>ROUND(I676*H676,2)</f>
        <v>0</v>
      </c>
      <c r="BL676" s="20" t="s">
        <v>243</v>
      </c>
      <c r="BM676" s="193" t="s">
        <v>5375</v>
      </c>
    </row>
    <row r="677" spans="1:65" s="2" customFormat="1" ht="10.199999999999999">
      <c r="A677" s="37"/>
      <c r="B677" s="38"/>
      <c r="C677" s="39"/>
      <c r="D677" s="195" t="s">
        <v>245</v>
      </c>
      <c r="E677" s="39"/>
      <c r="F677" s="196" t="s">
        <v>4142</v>
      </c>
      <c r="G677" s="39"/>
      <c r="H677" s="39"/>
      <c r="I677" s="197"/>
      <c r="J677" s="39"/>
      <c r="K677" s="39"/>
      <c r="L677" s="42"/>
      <c r="M677" s="198"/>
      <c r="N677" s="199"/>
      <c r="O677" s="67"/>
      <c r="P677" s="67"/>
      <c r="Q677" s="67"/>
      <c r="R677" s="67"/>
      <c r="S677" s="67"/>
      <c r="T677" s="68"/>
      <c r="U677" s="37"/>
      <c r="V677" s="37"/>
      <c r="W677" s="37"/>
      <c r="X677" s="37"/>
      <c r="Y677" s="37"/>
      <c r="Z677" s="37"/>
      <c r="AA677" s="37"/>
      <c r="AB677" s="37"/>
      <c r="AC677" s="37"/>
      <c r="AD677" s="37"/>
      <c r="AE677" s="37"/>
      <c r="AT677" s="20" t="s">
        <v>245</v>
      </c>
      <c r="AU677" s="20" t="s">
        <v>88</v>
      </c>
    </row>
    <row r="678" spans="1:65" s="13" customFormat="1" ht="10.199999999999999">
      <c r="B678" s="200"/>
      <c r="C678" s="201"/>
      <c r="D678" s="202" t="s">
        <v>247</v>
      </c>
      <c r="E678" s="203" t="s">
        <v>19</v>
      </c>
      <c r="F678" s="204" t="s">
        <v>5376</v>
      </c>
      <c r="G678" s="201"/>
      <c r="H678" s="203" t="s">
        <v>19</v>
      </c>
      <c r="I678" s="205"/>
      <c r="J678" s="201"/>
      <c r="K678" s="201"/>
      <c r="L678" s="206"/>
      <c r="M678" s="207"/>
      <c r="N678" s="208"/>
      <c r="O678" s="208"/>
      <c r="P678" s="208"/>
      <c r="Q678" s="208"/>
      <c r="R678" s="208"/>
      <c r="S678" s="208"/>
      <c r="T678" s="209"/>
      <c r="AT678" s="210" t="s">
        <v>247</v>
      </c>
      <c r="AU678" s="210" t="s">
        <v>88</v>
      </c>
      <c r="AV678" s="13" t="s">
        <v>83</v>
      </c>
      <c r="AW678" s="13" t="s">
        <v>37</v>
      </c>
      <c r="AX678" s="13" t="s">
        <v>76</v>
      </c>
      <c r="AY678" s="210" t="s">
        <v>237</v>
      </c>
    </row>
    <row r="679" spans="1:65" s="14" customFormat="1" ht="10.199999999999999">
      <c r="B679" s="211"/>
      <c r="C679" s="212"/>
      <c r="D679" s="202" t="s">
        <v>247</v>
      </c>
      <c r="E679" s="213" t="s">
        <v>19</v>
      </c>
      <c r="F679" s="214" t="s">
        <v>5377</v>
      </c>
      <c r="G679" s="212"/>
      <c r="H679" s="215">
        <v>1.135</v>
      </c>
      <c r="I679" s="216"/>
      <c r="J679" s="212"/>
      <c r="K679" s="212"/>
      <c r="L679" s="217"/>
      <c r="M679" s="218"/>
      <c r="N679" s="219"/>
      <c r="O679" s="219"/>
      <c r="P679" s="219"/>
      <c r="Q679" s="219"/>
      <c r="R679" s="219"/>
      <c r="S679" s="219"/>
      <c r="T679" s="220"/>
      <c r="AT679" s="221" t="s">
        <v>247</v>
      </c>
      <c r="AU679" s="221" t="s">
        <v>88</v>
      </c>
      <c r="AV679" s="14" t="s">
        <v>88</v>
      </c>
      <c r="AW679" s="14" t="s">
        <v>37</v>
      </c>
      <c r="AX679" s="14" t="s">
        <v>83</v>
      </c>
      <c r="AY679" s="221" t="s">
        <v>237</v>
      </c>
    </row>
    <row r="680" spans="1:65" s="2" customFormat="1" ht="21.75" customHeight="1">
      <c r="A680" s="37"/>
      <c r="B680" s="38"/>
      <c r="C680" s="182" t="s">
        <v>1015</v>
      </c>
      <c r="D680" s="182" t="s">
        <v>239</v>
      </c>
      <c r="E680" s="183" t="s">
        <v>530</v>
      </c>
      <c r="F680" s="184" t="s">
        <v>531</v>
      </c>
      <c r="G680" s="185" t="s">
        <v>141</v>
      </c>
      <c r="H680" s="186">
        <v>290.89</v>
      </c>
      <c r="I680" s="187"/>
      <c r="J680" s="188">
        <f>ROUND(I680*H680,2)</f>
        <v>0</v>
      </c>
      <c r="K680" s="184" t="s">
        <v>242</v>
      </c>
      <c r="L680" s="42"/>
      <c r="M680" s="189" t="s">
        <v>19</v>
      </c>
      <c r="N680" s="190" t="s">
        <v>48</v>
      </c>
      <c r="O680" s="67"/>
      <c r="P680" s="191">
        <f>O680*H680</f>
        <v>0</v>
      </c>
      <c r="Q680" s="191">
        <v>0</v>
      </c>
      <c r="R680" s="191">
        <f>Q680*H680</f>
        <v>0</v>
      </c>
      <c r="S680" s="191">
        <v>0</v>
      </c>
      <c r="T680" s="192">
        <f>S680*H680</f>
        <v>0</v>
      </c>
      <c r="U680" s="37"/>
      <c r="V680" s="37"/>
      <c r="W680" s="37"/>
      <c r="X680" s="37"/>
      <c r="Y680" s="37"/>
      <c r="Z680" s="37"/>
      <c r="AA680" s="37"/>
      <c r="AB680" s="37"/>
      <c r="AC680" s="37"/>
      <c r="AD680" s="37"/>
      <c r="AE680" s="37"/>
      <c r="AR680" s="193" t="s">
        <v>243</v>
      </c>
      <c r="AT680" s="193" t="s">
        <v>239</v>
      </c>
      <c r="AU680" s="193" t="s">
        <v>88</v>
      </c>
      <c r="AY680" s="20" t="s">
        <v>237</v>
      </c>
      <c r="BE680" s="194">
        <f>IF(N680="základní",J680,0)</f>
        <v>0</v>
      </c>
      <c r="BF680" s="194">
        <f>IF(N680="snížená",J680,0)</f>
        <v>0</v>
      </c>
      <c r="BG680" s="194">
        <f>IF(N680="zákl. přenesená",J680,0)</f>
        <v>0</v>
      </c>
      <c r="BH680" s="194">
        <f>IF(N680="sníž. přenesená",J680,0)</f>
        <v>0</v>
      </c>
      <c r="BI680" s="194">
        <f>IF(N680="nulová",J680,0)</f>
        <v>0</v>
      </c>
      <c r="BJ680" s="20" t="s">
        <v>88</v>
      </c>
      <c r="BK680" s="194">
        <f>ROUND(I680*H680,2)</f>
        <v>0</v>
      </c>
      <c r="BL680" s="20" t="s">
        <v>243</v>
      </c>
      <c r="BM680" s="193" t="s">
        <v>5378</v>
      </c>
    </row>
    <row r="681" spans="1:65" s="2" customFormat="1" ht="10.199999999999999">
      <c r="A681" s="37"/>
      <c r="B681" s="38"/>
      <c r="C681" s="39"/>
      <c r="D681" s="195" t="s">
        <v>245</v>
      </c>
      <c r="E681" s="39"/>
      <c r="F681" s="196" t="s">
        <v>533</v>
      </c>
      <c r="G681" s="39"/>
      <c r="H681" s="39"/>
      <c r="I681" s="197"/>
      <c r="J681" s="39"/>
      <c r="K681" s="39"/>
      <c r="L681" s="42"/>
      <c r="M681" s="198"/>
      <c r="N681" s="199"/>
      <c r="O681" s="67"/>
      <c r="P681" s="67"/>
      <c r="Q681" s="67"/>
      <c r="R681" s="67"/>
      <c r="S681" s="67"/>
      <c r="T681" s="68"/>
      <c r="U681" s="37"/>
      <c r="V681" s="37"/>
      <c r="W681" s="37"/>
      <c r="X681" s="37"/>
      <c r="Y681" s="37"/>
      <c r="Z681" s="37"/>
      <c r="AA681" s="37"/>
      <c r="AB681" s="37"/>
      <c r="AC681" s="37"/>
      <c r="AD681" s="37"/>
      <c r="AE681" s="37"/>
      <c r="AT681" s="20" t="s">
        <v>245</v>
      </c>
      <c r="AU681" s="20" t="s">
        <v>88</v>
      </c>
    </row>
    <row r="682" spans="1:65" s="14" customFormat="1" ht="10.199999999999999">
      <c r="B682" s="211"/>
      <c r="C682" s="212"/>
      <c r="D682" s="202" t="s">
        <v>247</v>
      </c>
      <c r="E682" s="213" t="s">
        <v>19</v>
      </c>
      <c r="F682" s="214" t="s">
        <v>5278</v>
      </c>
      <c r="G682" s="212"/>
      <c r="H682" s="215">
        <v>290.89</v>
      </c>
      <c r="I682" s="216"/>
      <c r="J682" s="212"/>
      <c r="K682" s="212"/>
      <c r="L682" s="217"/>
      <c r="M682" s="218"/>
      <c r="N682" s="219"/>
      <c r="O682" s="219"/>
      <c r="P682" s="219"/>
      <c r="Q682" s="219"/>
      <c r="R682" s="219"/>
      <c r="S682" s="219"/>
      <c r="T682" s="220"/>
      <c r="AT682" s="221" t="s">
        <v>247</v>
      </c>
      <c r="AU682" s="221" t="s">
        <v>88</v>
      </c>
      <c r="AV682" s="14" t="s">
        <v>88</v>
      </c>
      <c r="AW682" s="14" t="s">
        <v>37</v>
      </c>
      <c r="AX682" s="14" t="s">
        <v>83</v>
      </c>
      <c r="AY682" s="221" t="s">
        <v>237</v>
      </c>
    </row>
    <row r="683" spans="1:65" s="2" customFormat="1" ht="37.799999999999997" customHeight="1">
      <c r="A683" s="37"/>
      <c r="B683" s="38"/>
      <c r="C683" s="182" t="s">
        <v>1020</v>
      </c>
      <c r="D683" s="182" t="s">
        <v>239</v>
      </c>
      <c r="E683" s="183" t="s">
        <v>536</v>
      </c>
      <c r="F683" s="184" t="s">
        <v>537</v>
      </c>
      <c r="G683" s="185" t="s">
        <v>141</v>
      </c>
      <c r="H683" s="186">
        <v>54.064999999999998</v>
      </c>
      <c r="I683" s="187"/>
      <c r="J683" s="188">
        <f>ROUND(I683*H683,2)</f>
        <v>0</v>
      </c>
      <c r="K683" s="184" t="s">
        <v>242</v>
      </c>
      <c r="L683" s="42"/>
      <c r="M683" s="189" t="s">
        <v>19</v>
      </c>
      <c r="N683" s="190" t="s">
        <v>48</v>
      </c>
      <c r="O683" s="67"/>
      <c r="P683" s="191">
        <f>O683*H683</f>
        <v>0</v>
      </c>
      <c r="Q683" s="191">
        <v>0</v>
      </c>
      <c r="R683" s="191">
        <f>Q683*H683</f>
        <v>0</v>
      </c>
      <c r="S683" s="191">
        <v>7.5999999999999998E-2</v>
      </c>
      <c r="T683" s="192">
        <f>S683*H683</f>
        <v>4.1089399999999996</v>
      </c>
      <c r="U683" s="37"/>
      <c r="V683" s="37"/>
      <c r="W683" s="37"/>
      <c r="X683" s="37"/>
      <c r="Y683" s="37"/>
      <c r="Z683" s="37"/>
      <c r="AA683" s="37"/>
      <c r="AB683" s="37"/>
      <c r="AC683" s="37"/>
      <c r="AD683" s="37"/>
      <c r="AE683" s="37"/>
      <c r="AR683" s="193" t="s">
        <v>243</v>
      </c>
      <c r="AT683" s="193" t="s">
        <v>239</v>
      </c>
      <c r="AU683" s="193" t="s">
        <v>88</v>
      </c>
      <c r="AY683" s="20" t="s">
        <v>237</v>
      </c>
      <c r="BE683" s="194">
        <f>IF(N683="základní",J683,0)</f>
        <v>0</v>
      </c>
      <c r="BF683" s="194">
        <f>IF(N683="snížená",J683,0)</f>
        <v>0</v>
      </c>
      <c r="BG683" s="194">
        <f>IF(N683="zákl. přenesená",J683,0)</f>
        <v>0</v>
      </c>
      <c r="BH683" s="194">
        <f>IF(N683="sníž. přenesená",J683,0)</f>
        <v>0</v>
      </c>
      <c r="BI683" s="194">
        <f>IF(N683="nulová",J683,0)</f>
        <v>0</v>
      </c>
      <c r="BJ683" s="20" t="s">
        <v>88</v>
      </c>
      <c r="BK683" s="194">
        <f>ROUND(I683*H683,2)</f>
        <v>0</v>
      </c>
      <c r="BL683" s="20" t="s">
        <v>243</v>
      </c>
      <c r="BM683" s="193" t="s">
        <v>5379</v>
      </c>
    </row>
    <row r="684" spans="1:65" s="2" customFormat="1" ht="10.199999999999999">
      <c r="A684" s="37"/>
      <c r="B684" s="38"/>
      <c r="C684" s="39"/>
      <c r="D684" s="195" t="s">
        <v>245</v>
      </c>
      <c r="E684" s="39"/>
      <c r="F684" s="196" t="s">
        <v>539</v>
      </c>
      <c r="G684" s="39"/>
      <c r="H684" s="39"/>
      <c r="I684" s="197"/>
      <c r="J684" s="39"/>
      <c r="K684" s="39"/>
      <c r="L684" s="42"/>
      <c r="M684" s="198"/>
      <c r="N684" s="199"/>
      <c r="O684" s="67"/>
      <c r="P684" s="67"/>
      <c r="Q684" s="67"/>
      <c r="R684" s="67"/>
      <c r="S684" s="67"/>
      <c r="T684" s="68"/>
      <c r="U684" s="37"/>
      <c r="V684" s="37"/>
      <c r="W684" s="37"/>
      <c r="X684" s="37"/>
      <c r="Y684" s="37"/>
      <c r="Z684" s="37"/>
      <c r="AA684" s="37"/>
      <c r="AB684" s="37"/>
      <c r="AC684" s="37"/>
      <c r="AD684" s="37"/>
      <c r="AE684" s="37"/>
      <c r="AT684" s="20" t="s">
        <v>245</v>
      </c>
      <c r="AU684" s="20" t="s">
        <v>88</v>
      </c>
    </row>
    <row r="685" spans="1:65" s="13" customFormat="1" ht="10.199999999999999">
      <c r="B685" s="200"/>
      <c r="C685" s="201"/>
      <c r="D685" s="202" t="s">
        <v>247</v>
      </c>
      <c r="E685" s="203" t="s">
        <v>19</v>
      </c>
      <c r="F685" s="204" t="s">
        <v>4154</v>
      </c>
      <c r="G685" s="201"/>
      <c r="H685" s="203" t="s">
        <v>19</v>
      </c>
      <c r="I685" s="205"/>
      <c r="J685" s="201"/>
      <c r="K685" s="201"/>
      <c r="L685" s="206"/>
      <c r="M685" s="207"/>
      <c r="N685" s="208"/>
      <c r="O685" s="208"/>
      <c r="P685" s="208"/>
      <c r="Q685" s="208"/>
      <c r="R685" s="208"/>
      <c r="S685" s="208"/>
      <c r="T685" s="209"/>
      <c r="AT685" s="210" t="s">
        <v>247</v>
      </c>
      <c r="AU685" s="210" t="s">
        <v>88</v>
      </c>
      <c r="AV685" s="13" t="s">
        <v>83</v>
      </c>
      <c r="AW685" s="13" t="s">
        <v>37</v>
      </c>
      <c r="AX685" s="13" t="s">
        <v>76</v>
      </c>
      <c r="AY685" s="210" t="s">
        <v>237</v>
      </c>
    </row>
    <row r="686" spans="1:65" s="14" customFormat="1" ht="10.199999999999999">
      <c r="B686" s="211"/>
      <c r="C686" s="212"/>
      <c r="D686" s="202" t="s">
        <v>247</v>
      </c>
      <c r="E686" s="213" t="s">
        <v>19</v>
      </c>
      <c r="F686" s="214" t="s">
        <v>542</v>
      </c>
      <c r="G686" s="212"/>
      <c r="H686" s="215">
        <v>7.2</v>
      </c>
      <c r="I686" s="216"/>
      <c r="J686" s="212"/>
      <c r="K686" s="212"/>
      <c r="L686" s="217"/>
      <c r="M686" s="218"/>
      <c r="N686" s="219"/>
      <c r="O686" s="219"/>
      <c r="P686" s="219"/>
      <c r="Q686" s="219"/>
      <c r="R686" s="219"/>
      <c r="S686" s="219"/>
      <c r="T686" s="220"/>
      <c r="AT686" s="221" t="s">
        <v>247</v>
      </c>
      <c r="AU686" s="221" t="s">
        <v>88</v>
      </c>
      <c r="AV686" s="14" t="s">
        <v>88</v>
      </c>
      <c r="AW686" s="14" t="s">
        <v>37</v>
      </c>
      <c r="AX686" s="14" t="s">
        <v>76</v>
      </c>
      <c r="AY686" s="221" t="s">
        <v>237</v>
      </c>
    </row>
    <row r="687" spans="1:65" s="14" customFormat="1" ht="10.199999999999999">
      <c r="B687" s="211"/>
      <c r="C687" s="212"/>
      <c r="D687" s="202" t="s">
        <v>247</v>
      </c>
      <c r="E687" s="213" t="s">
        <v>19</v>
      </c>
      <c r="F687" s="214" t="s">
        <v>5380</v>
      </c>
      <c r="G687" s="212"/>
      <c r="H687" s="215">
        <v>11.2</v>
      </c>
      <c r="I687" s="216"/>
      <c r="J687" s="212"/>
      <c r="K687" s="212"/>
      <c r="L687" s="217"/>
      <c r="M687" s="218"/>
      <c r="N687" s="219"/>
      <c r="O687" s="219"/>
      <c r="P687" s="219"/>
      <c r="Q687" s="219"/>
      <c r="R687" s="219"/>
      <c r="S687" s="219"/>
      <c r="T687" s="220"/>
      <c r="AT687" s="221" t="s">
        <v>247</v>
      </c>
      <c r="AU687" s="221" t="s">
        <v>88</v>
      </c>
      <c r="AV687" s="14" t="s">
        <v>88</v>
      </c>
      <c r="AW687" s="14" t="s">
        <v>37</v>
      </c>
      <c r="AX687" s="14" t="s">
        <v>76</v>
      </c>
      <c r="AY687" s="221" t="s">
        <v>237</v>
      </c>
    </row>
    <row r="688" spans="1:65" s="14" customFormat="1" ht="10.199999999999999">
      <c r="B688" s="211"/>
      <c r="C688" s="212"/>
      <c r="D688" s="202" t="s">
        <v>247</v>
      </c>
      <c r="E688" s="213" t="s">
        <v>19</v>
      </c>
      <c r="F688" s="214" t="s">
        <v>4157</v>
      </c>
      <c r="G688" s="212"/>
      <c r="H688" s="215">
        <v>1.8</v>
      </c>
      <c r="I688" s="216"/>
      <c r="J688" s="212"/>
      <c r="K688" s="212"/>
      <c r="L688" s="217"/>
      <c r="M688" s="218"/>
      <c r="N688" s="219"/>
      <c r="O688" s="219"/>
      <c r="P688" s="219"/>
      <c r="Q688" s="219"/>
      <c r="R688" s="219"/>
      <c r="S688" s="219"/>
      <c r="T688" s="220"/>
      <c r="AT688" s="221" t="s">
        <v>247</v>
      </c>
      <c r="AU688" s="221" t="s">
        <v>88</v>
      </c>
      <c r="AV688" s="14" t="s">
        <v>88</v>
      </c>
      <c r="AW688" s="14" t="s">
        <v>37</v>
      </c>
      <c r="AX688" s="14" t="s">
        <v>76</v>
      </c>
      <c r="AY688" s="221" t="s">
        <v>237</v>
      </c>
    </row>
    <row r="689" spans="1:65" s="14" customFormat="1" ht="10.199999999999999">
      <c r="B689" s="211"/>
      <c r="C689" s="212"/>
      <c r="D689" s="202" t="s">
        <v>247</v>
      </c>
      <c r="E689" s="213" t="s">
        <v>19</v>
      </c>
      <c r="F689" s="214" t="s">
        <v>5381</v>
      </c>
      <c r="G689" s="212"/>
      <c r="H689" s="215">
        <v>2.0649999999999999</v>
      </c>
      <c r="I689" s="216"/>
      <c r="J689" s="212"/>
      <c r="K689" s="212"/>
      <c r="L689" s="217"/>
      <c r="M689" s="218"/>
      <c r="N689" s="219"/>
      <c r="O689" s="219"/>
      <c r="P689" s="219"/>
      <c r="Q689" s="219"/>
      <c r="R689" s="219"/>
      <c r="S689" s="219"/>
      <c r="T689" s="220"/>
      <c r="AT689" s="221" t="s">
        <v>247</v>
      </c>
      <c r="AU689" s="221" t="s">
        <v>88</v>
      </c>
      <c r="AV689" s="14" t="s">
        <v>88</v>
      </c>
      <c r="AW689" s="14" t="s">
        <v>37</v>
      </c>
      <c r="AX689" s="14" t="s">
        <v>76</v>
      </c>
      <c r="AY689" s="221" t="s">
        <v>237</v>
      </c>
    </row>
    <row r="690" spans="1:65" s="15" customFormat="1" ht="10.199999999999999">
      <c r="B690" s="222"/>
      <c r="C690" s="223"/>
      <c r="D690" s="202" t="s">
        <v>247</v>
      </c>
      <c r="E690" s="224" t="s">
        <v>19</v>
      </c>
      <c r="F690" s="225" t="s">
        <v>251</v>
      </c>
      <c r="G690" s="223"/>
      <c r="H690" s="226">
        <v>22.265000000000001</v>
      </c>
      <c r="I690" s="227"/>
      <c r="J690" s="223"/>
      <c r="K690" s="223"/>
      <c r="L690" s="228"/>
      <c r="M690" s="229"/>
      <c r="N690" s="230"/>
      <c r="O690" s="230"/>
      <c r="P690" s="230"/>
      <c r="Q690" s="230"/>
      <c r="R690" s="230"/>
      <c r="S690" s="230"/>
      <c r="T690" s="231"/>
      <c r="AT690" s="232" t="s">
        <v>247</v>
      </c>
      <c r="AU690" s="232" t="s">
        <v>88</v>
      </c>
      <c r="AV690" s="15" t="s">
        <v>92</v>
      </c>
      <c r="AW690" s="15" t="s">
        <v>37</v>
      </c>
      <c r="AX690" s="15" t="s">
        <v>76</v>
      </c>
      <c r="AY690" s="232" t="s">
        <v>237</v>
      </c>
    </row>
    <row r="691" spans="1:65" s="13" customFormat="1" ht="10.199999999999999">
      <c r="B691" s="200"/>
      <c r="C691" s="201"/>
      <c r="D691" s="202" t="s">
        <v>247</v>
      </c>
      <c r="E691" s="203" t="s">
        <v>19</v>
      </c>
      <c r="F691" s="204" t="s">
        <v>248</v>
      </c>
      <c r="G691" s="201"/>
      <c r="H691" s="203" t="s">
        <v>19</v>
      </c>
      <c r="I691" s="205"/>
      <c r="J691" s="201"/>
      <c r="K691" s="201"/>
      <c r="L691" s="206"/>
      <c r="M691" s="207"/>
      <c r="N691" s="208"/>
      <c r="O691" s="208"/>
      <c r="P691" s="208"/>
      <c r="Q691" s="208"/>
      <c r="R691" s="208"/>
      <c r="S691" s="208"/>
      <c r="T691" s="209"/>
      <c r="AT691" s="210" t="s">
        <v>247</v>
      </c>
      <c r="AU691" s="210" t="s">
        <v>88</v>
      </c>
      <c r="AV691" s="13" t="s">
        <v>83</v>
      </c>
      <c r="AW691" s="13" t="s">
        <v>37</v>
      </c>
      <c r="AX691" s="13" t="s">
        <v>76</v>
      </c>
      <c r="AY691" s="210" t="s">
        <v>237</v>
      </c>
    </row>
    <row r="692" spans="1:65" s="14" customFormat="1" ht="10.199999999999999">
      <c r="B692" s="211"/>
      <c r="C692" s="212"/>
      <c r="D692" s="202" t="s">
        <v>247</v>
      </c>
      <c r="E692" s="213" t="s">
        <v>19</v>
      </c>
      <c r="F692" s="214" t="s">
        <v>4157</v>
      </c>
      <c r="G692" s="212"/>
      <c r="H692" s="215">
        <v>1.8</v>
      </c>
      <c r="I692" s="216"/>
      <c r="J692" s="212"/>
      <c r="K692" s="212"/>
      <c r="L692" s="217"/>
      <c r="M692" s="218"/>
      <c r="N692" s="219"/>
      <c r="O692" s="219"/>
      <c r="P692" s="219"/>
      <c r="Q692" s="219"/>
      <c r="R692" s="219"/>
      <c r="S692" s="219"/>
      <c r="T692" s="220"/>
      <c r="AT692" s="221" t="s">
        <v>247</v>
      </c>
      <c r="AU692" s="221" t="s">
        <v>88</v>
      </c>
      <c r="AV692" s="14" t="s">
        <v>88</v>
      </c>
      <c r="AW692" s="14" t="s">
        <v>37</v>
      </c>
      <c r="AX692" s="14" t="s">
        <v>76</v>
      </c>
      <c r="AY692" s="221" t="s">
        <v>237</v>
      </c>
    </row>
    <row r="693" spans="1:65" s="15" customFormat="1" ht="10.199999999999999">
      <c r="B693" s="222"/>
      <c r="C693" s="223"/>
      <c r="D693" s="202" t="s">
        <v>247</v>
      </c>
      <c r="E693" s="224" t="s">
        <v>19</v>
      </c>
      <c r="F693" s="225" t="s">
        <v>251</v>
      </c>
      <c r="G693" s="223"/>
      <c r="H693" s="226">
        <v>1.8</v>
      </c>
      <c r="I693" s="227"/>
      <c r="J693" s="223"/>
      <c r="K693" s="223"/>
      <c r="L693" s="228"/>
      <c r="M693" s="229"/>
      <c r="N693" s="230"/>
      <c r="O693" s="230"/>
      <c r="P693" s="230"/>
      <c r="Q693" s="230"/>
      <c r="R693" s="230"/>
      <c r="S693" s="230"/>
      <c r="T693" s="231"/>
      <c r="AT693" s="232" t="s">
        <v>247</v>
      </c>
      <c r="AU693" s="232" t="s">
        <v>88</v>
      </c>
      <c r="AV693" s="15" t="s">
        <v>92</v>
      </c>
      <c r="AW693" s="15" t="s">
        <v>37</v>
      </c>
      <c r="AX693" s="15" t="s">
        <v>76</v>
      </c>
      <c r="AY693" s="232" t="s">
        <v>237</v>
      </c>
    </row>
    <row r="694" spans="1:65" s="13" customFormat="1" ht="10.199999999999999">
      <c r="B694" s="200"/>
      <c r="C694" s="201"/>
      <c r="D694" s="202" t="s">
        <v>247</v>
      </c>
      <c r="E694" s="203" t="s">
        <v>19</v>
      </c>
      <c r="F694" s="204" t="s">
        <v>252</v>
      </c>
      <c r="G694" s="201"/>
      <c r="H694" s="203" t="s">
        <v>19</v>
      </c>
      <c r="I694" s="205"/>
      <c r="J694" s="201"/>
      <c r="K694" s="201"/>
      <c r="L694" s="206"/>
      <c r="M694" s="207"/>
      <c r="N694" s="208"/>
      <c r="O694" s="208"/>
      <c r="P694" s="208"/>
      <c r="Q694" s="208"/>
      <c r="R694" s="208"/>
      <c r="S694" s="208"/>
      <c r="T694" s="209"/>
      <c r="AT694" s="210" t="s">
        <v>247</v>
      </c>
      <c r="AU694" s="210" t="s">
        <v>88</v>
      </c>
      <c r="AV694" s="13" t="s">
        <v>83</v>
      </c>
      <c r="AW694" s="13" t="s">
        <v>37</v>
      </c>
      <c r="AX694" s="13" t="s">
        <v>76</v>
      </c>
      <c r="AY694" s="210" t="s">
        <v>237</v>
      </c>
    </row>
    <row r="695" spans="1:65" s="14" customFormat="1" ht="10.199999999999999">
      <c r="B695" s="211"/>
      <c r="C695" s="212"/>
      <c r="D695" s="202" t="s">
        <v>247</v>
      </c>
      <c r="E695" s="213" t="s">
        <v>19</v>
      </c>
      <c r="F695" s="214" t="s">
        <v>541</v>
      </c>
      <c r="G695" s="212"/>
      <c r="H695" s="215">
        <v>12.8</v>
      </c>
      <c r="I695" s="216"/>
      <c r="J695" s="212"/>
      <c r="K695" s="212"/>
      <c r="L695" s="217"/>
      <c r="M695" s="218"/>
      <c r="N695" s="219"/>
      <c r="O695" s="219"/>
      <c r="P695" s="219"/>
      <c r="Q695" s="219"/>
      <c r="R695" s="219"/>
      <c r="S695" s="219"/>
      <c r="T695" s="220"/>
      <c r="AT695" s="221" t="s">
        <v>247</v>
      </c>
      <c r="AU695" s="221" t="s">
        <v>88</v>
      </c>
      <c r="AV695" s="14" t="s">
        <v>88</v>
      </c>
      <c r="AW695" s="14" t="s">
        <v>37</v>
      </c>
      <c r="AX695" s="14" t="s">
        <v>76</v>
      </c>
      <c r="AY695" s="221" t="s">
        <v>237</v>
      </c>
    </row>
    <row r="696" spans="1:65" s="14" customFormat="1" ht="10.199999999999999">
      <c r="B696" s="211"/>
      <c r="C696" s="212"/>
      <c r="D696" s="202" t="s">
        <v>247</v>
      </c>
      <c r="E696" s="213" t="s">
        <v>19</v>
      </c>
      <c r="F696" s="214" t="s">
        <v>5382</v>
      </c>
      <c r="G696" s="212"/>
      <c r="H696" s="215">
        <v>1.2</v>
      </c>
      <c r="I696" s="216"/>
      <c r="J696" s="212"/>
      <c r="K696" s="212"/>
      <c r="L696" s="217"/>
      <c r="M696" s="218"/>
      <c r="N696" s="219"/>
      <c r="O696" s="219"/>
      <c r="P696" s="219"/>
      <c r="Q696" s="219"/>
      <c r="R696" s="219"/>
      <c r="S696" s="219"/>
      <c r="T696" s="220"/>
      <c r="AT696" s="221" t="s">
        <v>247</v>
      </c>
      <c r="AU696" s="221" t="s">
        <v>88</v>
      </c>
      <c r="AV696" s="14" t="s">
        <v>88</v>
      </c>
      <c r="AW696" s="14" t="s">
        <v>37</v>
      </c>
      <c r="AX696" s="14" t="s">
        <v>76</v>
      </c>
      <c r="AY696" s="221" t="s">
        <v>237</v>
      </c>
    </row>
    <row r="697" spans="1:65" s="15" customFormat="1" ht="10.199999999999999">
      <c r="B697" s="222"/>
      <c r="C697" s="223"/>
      <c r="D697" s="202" t="s">
        <v>247</v>
      </c>
      <c r="E697" s="224" t="s">
        <v>19</v>
      </c>
      <c r="F697" s="225" t="s">
        <v>251</v>
      </c>
      <c r="G697" s="223"/>
      <c r="H697" s="226">
        <v>14</v>
      </c>
      <c r="I697" s="227"/>
      <c r="J697" s="223"/>
      <c r="K697" s="223"/>
      <c r="L697" s="228"/>
      <c r="M697" s="229"/>
      <c r="N697" s="230"/>
      <c r="O697" s="230"/>
      <c r="P697" s="230"/>
      <c r="Q697" s="230"/>
      <c r="R697" s="230"/>
      <c r="S697" s="230"/>
      <c r="T697" s="231"/>
      <c r="AT697" s="232" t="s">
        <v>247</v>
      </c>
      <c r="AU697" s="232" t="s">
        <v>88</v>
      </c>
      <c r="AV697" s="15" t="s">
        <v>92</v>
      </c>
      <c r="AW697" s="15" t="s">
        <v>37</v>
      </c>
      <c r="AX697" s="15" t="s">
        <v>76</v>
      </c>
      <c r="AY697" s="232" t="s">
        <v>237</v>
      </c>
    </row>
    <row r="698" spans="1:65" s="13" customFormat="1" ht="10.199999999999999">
      <c r="B698" s="200"/>
      <c r="C698" s="201"/>
      <c r="D698" s="202" t="s">
        <v>247</v>
      </c>
      <c r="E698" s="203" t="s">
        <v>19</v>
      </c>
      <c r="F698" s="204" t="s">
        <v>256</v>
      </c>
      <c r="G698" s="201"/>
      <c r="H698" s="203" t="s">
        <v>19</v>
      </c>
      <c r="I698" s="205"/>
      <c r="J698" s="201"/>
      <c r="K698" s="201"/>
      <c r="L698" s="206"/>
      <c r="M698" s="207"/>
      <c r="N698" s="208"/>
      <c r="O698" s="208"/>
      <c r="P698" s="208"/>
      <c r="Q698" s="208"/>
      <c r="R698" s="208"/>
      <c r="S698" s="208"/>
      <c r="T698" s="209"/>
      <c r="AT698" s="210" t="s">
        <v>247</v>
      </c>
      <c r="AU698" s="210" t="s">
        <v>88</v>
      </c>
      <c r="AV698" s="13" t="s">
        <v>83</v>
      </c>
      <c r="AW698" s="13" t="s">
        <v>37</v>
      </c>
      <c r="AX698" s="13" t="s">
        <v>76</v>
      </c>
      <c r="AY698" s="210" t="s">
        <v>237</v>
      </c>
    </row>
    <row r="699" spans="1:65" s="14" customFormat="1" ht="10.199999999999999">
      <c r="B699" s="211"/>
      <c r="C699" s="212"/>
      <c r="D699" s="202" t="s">
        <v>247</v>
      </c>
      <c r="E699" s="213" t="s">
        <v>19</v>
      </c>
      <c r="F699" s="214" t="s">
        <v>5383</v>
      </c>
      <c r="G699" s="212"/>
      <c r="H699" s="215">
        <v>16</v>
      </c>
      <c r="I699" s="216"/>
      <c r="J699" s="212"/>
      <c r="K699" s="212"/>
      <c r="L699" s="217"/>
      <c r="M699" s="218"/>
      <c r="N699" s="219"/>
      <c r="O699" s="219"/>
      <c r="P699" s="219"/>
      <c r="Q699" s="219"/>
      <c r="R699" s="219"/>
      <c r="S699" s="219"/>
      <c r="T699" s="220"/>
      <c r="AT699" s="221" t="s">
        <v>247</v>
      </c>
      <c r="AU699" s="221" t="s">
        <v>88</v>
      </c>
      <c r="AV699" s="14" t="s">
        <v>88</v>
      </c>
      <c r="AW699" s="14" t="s">
        <v>37</v>
      </c>
      <c r="AX699" s="14" t="s">
        <v>76</v>
      </c>
      <c r="AY699" s="221" t="s">
        <v>237</v>
      </c>
    </row>
    <row r="700" spans="1:65" s="15" customFormat="1" ht="10.199999999999999">
      <c r="B700" s="222"/>
      <c r="C700" s="223"/>
      <c r="D700" s="202" t="s">
        <v>247</v>
      </c>
      <c r="E700" s="224" t="s">
        <v>19</v>
      </c>
      <c r="F700" s="225" t="s">
        <v>251</v>
      </c>
      <c r="G700" s="223"/>
      <c r="H700" s="226">
        <v>16</v>
      </c>
      <c r="I700" s="227"/>
      <c r="J700" s="223"/>
      <c r="K700" s="223"/>
      <c r="L700" s="228"/>
      <c r="M700" s="229"/>
      <c r="N700" s="230"/>
      <c r="O700" s="230"/>
      <c r="P700" s="230"/>
      <c r="Q700" s="230"/>
      <c r="R700" s="230"/>
      <c r="S700" s="230"/>
      <c r="T700" s="231"/>
      <c r="AT700" s="232" t="s">
        <v>247</v>
      </c>
      <c r="AU700" s="232" t="s">
        <v>88</v>
      </c>
      <c r="AV700" s="15" t="s">
        <v>92</v>
      </c>
      <c r="AW700" s="15" t="s">
        <v>37</v>
      </c>
      <c r="AX700" s="15" t="s">
        <v>76</v>
      </c>
      <c r="AY700" s="232" t="s">
        <v>237</v>
      </c>
    </row>
    <row r="701" spans="1:65" s="16" customFormat="1" ht="10.199999999999999">
      <c r="B701" s="233"/>
      <c r="C701" s="234"/>
      <c r="D701" s="202" t="s">
        <v>247</v>
      </c>
      <c r="E701" s="235" t="s">
        <v>19</v>
      </c>
      <c r="F701" s="236" t="s">
        <v>260</v>
      </c>
      <c r="G701" s="234"/>
      <c r="H701" s="237">
        <v>54.064999999999998</v>
      </c>
      <c r="I701" s="238"/>
      <c r="J701" s="234"/>
      <c r="K701" s="234"/>
      <c r="L701" s="239"/>
      <c r="M701" s="240"/>
      <c r="N701" s="241"/>
      <c r="O701" s="241"/>
      <c r="P701" s="241"/>
      <c r="Q701" s="241"/>
      <c r="R701" s="241"/>
      <c r="S701" s="241"/>
      <c r="T701" s="242"/>
      <c r="AT701" s="243" t="s">
        <v>247</v>
      </c>
      <c r="AU701" s="243" t="s">
        <v>88</v>
      </c>
      <c r="AV701" s="16" t="s">
        <v>243</v>
      </c>
      <c r="AW701" s="16" t="s">
        <v>37</v>
      </c>
      <c r="AX701" s="16" t="s">
        <v>83</v>
      </c>
      <c r="AY701" s="243" t="s">
        <v>237</v>
      </c>
    </row>
    <row r="702" spans="1:65" s="2" customFormat="1" ht="37.799999999999997" customHeight="1">
      <c r="A702" s="37"/>
      <c r="B702" s="38"/>
      <c r="C702" s="182" t="s">
        <v>1024</v>
      </c>
      <c r="D702" s="182" t="s">
        <v>239</v>
      </c>
      <c r="E702" s="183" t="s">
        <v>4159</v>
      </c>
      <c r="F702" s="184" t="s">
        <v>4160</v>
      </c>
      <c r="G702" s="185" t="s">
        <v>141</v>
      </c>
      <c r="H702" s="186">
        <v>7.2450000000000001</v>
      </c>
      <c r="I702" s="187"/>
      <c r="J702" s="188">
        <f>ROUND(I702*H702,2)</f>
        <v>0</v>
      </c>
      <c r="K702" s="184" t="s">
        <v>242</v>
      </c>
      <c r="L702" s="42"/>
      <c r="M702" s="189" t="s">
        <v>19</v>
      </c>
      <c r="N702" s="190" t="s">
        <v>48</v>
      </c>
      <c r="O702" s="67"/>
      <c r="P702" s="191">
        <f>O702*H702</f>
        <v>0</v>
      </c>
      <c r="Q702" s="191">
        <v>0</v>
      </c>
      <c r="R702" s="191">
        <f>Q702*H702</f>
        <v>0</v>
      </c>
      <c r="S702" s="191">
        <v>6.3E-2</v>
      </c>
      <c r="T702" s="192">
        <f>S702*H702</f>
        <v>0.45643500000000004</v>
      </c>
      <c r="U702" s="37"/>
      <c r="V702" s="37"/>
      <c r="W702" s="37"/>
      <c r="X702" s="37"/>
      <c r="Y702" s="37"/>
      <c r="Z702" s="37"/>
      <c r="AA702" s="37"/>
      <c r="AB702" s="37"/>
      <c r="AC702" s="37"/>
      <c r="AD702" s="37"/>
      <c r="AE702" s="37"/>
      <c r="AR702" s="193" t="s">
        <v>243</v>
      </c>
      <c r="AT702" s="193" t="s">
        <v>239</v>
      </c>
      <c r="AU702" s="193" t="s">
        <v>88</v>
      </c>
      <c r="AY702" s="20" t="s">
        <v>237</v>
      </c>
      <c r="BE702" s="194">
        <f>IF(N702="základní",J702,0)</f>
        <v>0</v>
      </c>
      <c r="BF702" s="194">
        <f>IF(N702="snížená",J702,0)</f>
        <v>0</v>
      </c>
      <c r="BG702" s="194">
        <f>IF(N702="zákl. přenesená",J702,0)</f>
        <v>0</v>
      </c>
      <c r="BH702" s="194">
        <f>IF(N702="sníž. přenesená",J702,0)</f>
        <v>0</v>
      </c>
      <c r="BI702" s="194">
        <f>IF(N702="nulová",J702,0)</f>
        <v>0</v>
      </c>
      <c r="BJ702" s="20" t="s">
        <v>88</v>
      </c>
      <c r="BK702" s="194">
        <f>ROUND(I702*H702,2)</f>
        <v>0</v>
      </c>
      <c r="BL702" s="20" t="s">
        <v>243</v>
      </c>
      <c r="BM702" s="193" t="s">
        <v>5384</v>
      </c>
    </row>
    <row r="703" spans="1:65" s="2" customFormat="1" ht="10.199999999999999">
      <c r="A703" s="37"/>
      <c r="B703" s="38"/>
      <c r="C703" s="39"/>
      <c r="D703" s="195" t="s">
        <v>245</v>
      </c>
      <c r="E703" s="39"/>
      <c r="F703" s="196" t="s">
        <v>4162</v>
      </c>
      <c r="G703" s="39"/>
      <c r="H703" s="39"/>
      <c r="I703" s="197"/>
      <c r="J703" s="39"/>
      <c r="K703" s="39"/>
      <c r="L703" s="42"/>
      <c r="M703" s="198"/>
      <c r="N703" s="199"/>
      <c r="O703" s="67"/>
      <c r="P703" s="67"/>
      <c r="Q703" s="67"/>
      <c r="R703" s="67"/>
      <c r="S703" s="67"/>
      <c r="T703" s="68"/>
      <c r="U703" s="37"/>
      <c r="V703" s="37"/>
      <c r="W703" s="37"/>
      <c r="X703" s="37"/>
      <c r="Y703" s="37"/>
      <c r="Z703" s="37"/>
      <c r="AA703" s="37"/>
      <c r="AB703" s="37"/>
      <c r="AC703" s="37"/>
      <c r="AD703" s="37"/>
      <c r="AE703" s="37"/>
      <c r="AT703" s="20" t="s">
        <v>245</v>
      </c>
      <c r="AU703" s="20" t="s">
        <v>88</v>
      </c>
    </row>
    <row r="704" spans="1:65" s="13" customFormat="1" ht="10.199999999999999">
      <c r="B704" s="200"/>
      <c r="C704" s="201"/>
      <c r="D704" s="202" t="s">
        <v>247</v>
      </c>
      <c r="E704" s="203" t="s">
        <v>19</v>
      </c>
      <c r="F704" s="204" t="s">
        <v>4163</v>
      </c>
      <c r="G704" s="201"/>
      <c r="H704" s="203" t="s">
        <v>19</v>
      </c>
      <c r="I704" s="205"/>
      <c r="J704" s="201"/>
      <c r="K704" s="201"/>
      <c r="L704" s="206"/>
      <c r="M704" s="207"/>
      <c r="N704" s="208"/>
      <c r="O704" s="208"/>
      <c r="P704" s="208"/>
      <c r="Q704" s="208"/>
      <c r="R704" s="208"/>
      <c r="S704" s="208"/>
      <c r="T704" s="209"/>
      <c r="AT704" s="210" t="s">
        <v>247</v>
      </c>
      <c r="AU704" s="210" t="s">
        <v>88</v>
      </c>
      <c r="AV704" s="13" t="s">
        <v>83</v>
      </c>
      <c r="AW704" s="13" t="s">
        <v>37</v>
      </c>
      <c r="AX704" s="13" t="s">
        <v>76</v>
      </c>
      <c r="AY704" s="210" t="s">
        <v>237</v>
      </c>
    </row>
    <row r="705" spans="1:65" s="14" customFormat="1" ht="10.199999999999999">
      <c r="B705" s="211"/>
      <c r="C705" s="212"/>
      <c r="D705" s="202" t="s">
        <v>247</v>
      </c>
      <c r="E705" s="213" t="s">
        <v>19</v>
      </c>
      <c r="F705" s="214" t="s">
        <v>5385</v>
      </c>
      <c r="G705" s="212"/>
      <c r="H705" s="215">
        <v>2.5019999999999998</v>
      </c>
      <c r="I705" s="216"/>
      <c r="J705" s="212"/>
      <c r="K705" s="212"/>
      <c r="L705" s="217"/>
      <c r="M705" s="218"/>
      <c r="N705" s="219"/>
      <c r="O705" s="219"/>
      <c r="P705" s="219"/>
      <c r="Q705" s="219"/>
      <c r="R705" s="219"/>
      <c r="S705" s="219"/>
      <c r="T705" s="220"/>
      <c r="AT705" s="221" t="s">
        <v>247</v>
      </c>
      <c r="AU705" s="221" t="s">
        <v>88</v>
      </c>
      <c r="AV705" s="14" t="s">
        <v>88</v>
      </c>
      <c r="AW705" s="14" t="s">
        <v>37</v>
      </c>
      <c r="AX705" s="14" t="s">
        <v>76</v>
      </c>
      <c r="AY705" s="221" t="s">
        <v>237</v>
      </c>
    </row>
    <row r="706" spans="1:65" s="14" customFormat="1" ht="10.199999999999999">
      <c r="B706" s="211"/>
      <c r="C706" s="212"/>
      <c r="D706" s="202" t="s">
        <v>247</v>
      </c>
      <c r="E706" s="213" t="s">
        <v>19</v>
      </c>
      <c r="F706" s="214" t="s">
        <v>5223</v>
      </c>
      <c r="G706" s="212"/>
      <c r="H706" s="215">
        <v>3.8410000000000002</v>
      </c>
      <c r="I706" s="216"/>
      <c r="J706" s="212"/>
      <c r="K706" s="212"/>
      <c r="L706" s="217"/>
      <c r="M706" s="218"/>
      <c r="N706" s="219"/>
      <c r="O706" s="219"/>
      <c r="P706" s="219"/>
      <c r="Q706" s="219"/>
      <c r="R706" s="219"/>
      <c r="S706" s="219"/>
      <c r="T706" s="220"/>
      <c r="AT706" s="221" t="s">
        <v>247</v>
      </c>
      <c r="AU706" s="221" t="s">
        <v>88</v>
      </c>
      <c r="AV706" s="14" t="s">
        <v>88</v>
      </c>
      <c r="AW706" s="14" t="s">
        <v>37</v>
      </c>
      <c r="AX706" s="14" t="s">
        <v>76</v>
      </c>
      <c r="AY706" s="221" t="s">
        <v>237</v>
      </c>
    </row>
    <row r="707" spans="1:65" s="15" customFormat="1" ht="10.199999999999999">
      <c r="B707" s="222"/>
      <c r="C707" s="223"/>
      <c r="D707" s="202" t="s">
        <v>247</v>
      </c>
      <c r="E707" s="224" t="s">
        <v>19</v>
      </c>
      <c r="F707" s="225" t="s">
        <v>251</v>
      </c>
      <c r="G707" s="223"/>
      <c r="H707" s="226">
        <v>6.343</v>
      </c>
      <c r="I707" s="227"/>
      <c r="J707" s="223"/>
      <c r="K707" s="223"/>
      <c r="L707" s="228"/>
      <c r="M707" s="229"/>
      <c r="N707" s="230"/>
      <c r="O707" s="230"/>
      <c r="P707" s="230"/>
      <c r="Q707" s="230"/>
      <c r="R707" s="230"/>
      <c r="S707" s="230"/>
      <c r="T707" s="231"/>
      <c r="AT707" s="232" t="s">
        <v>247</v>
      </c>
      <c r="AU707" s="232" t="s">
        <v>88</v>
      </c>
      <c r="AV707" s="15" t="s">
        <v>92</v>
      </c>
      <c r="AW707" s="15" t="s">
        <v>37</v>
      </c>
      <c r="AX707" s="15" t="s">
        <v>76</v>
      </c>
      <c r="AY707" s="232" t="s">
        <v>237</v>
      </c>
    </row>
    <row r="708" spans="1:65" s="13" customFormat="1" ht="10.199999999999999">
      <c r="B708" s="200"/>
      <c r="C708" s="201"/>
      <c r="D708" s="202" t="s">
        <v>247</v>
      </c>
      <c r="E708" s="203" t="s">
        <v>19</v>
      </c>
      <c r="F708" s="204" t="s">
        <v>248</v>
      </c>
      <c r="G708" s="201"/>
      <c r="H708" s="203" t="s">
        <v>19</v>
      </c>
      <c r="I708" s="205"/>
      <c r="J708" s="201"/>
      <c r="K708" s="201"/>
      <c r="L708" s="206"/>
      <c r="M708" s="207"/>
      <c r="N708" s="208"/>
      <c r="O708" s="208"/>
      <c r="P708" s="208"/>
      <c r="Q708" s="208"/>
      <c r="R708" s="208"/>
      <c r="S708" s="208"/>
      <c r="T708" s="209"/>
      <c r="AT708" s="210" t="s">
        <v>247</v>
      </c>
      <c r="AU708" s="210" t="s">
        <v>88</v>
      </c>
      <c r="AV708" s="13" t="s">
        <v>83</v>
      </c>
      <c r="AW708" s="13" t="s">
        <v>37</v>
      </c>
      <c r="AX708" s="13" t="s">
        <v>76</v>
      </c>
      <c r="AY708" s="210" t="s">
        <v>237</v>
      </c>
    </row>
    <row r="709" spans="1:65" s="14" customFormat="1" ht="10.199999999999999">
      <c r="B709" s="211"/>
      <c r="C709" s="212"/>
      <c r="D709" s="202" t="s">
        <v>247</v>
      </c>
      <c r="E709" s="213" t="s">
        <v>19</v>
      </c>
      <c r="F709" s="214" t="s">
        <v>5386</v>
      </c>
      <c r="G709" s="212"/>
      <c r="H709" s="215">
        <v>3.78</v>
      </c>
      <c r="I709" s="216"/>
      <c r="J709" s="212"/>
      <c r="K709" s="212"/>
      <c r="L709" s="217"/>
      <c r="M709" s="218"/>
      <c r="N709" s="219"/>
      <c r="O709" s="219"/>
      <c r="P709" s="219"/>
      <c r="Q709" s="219"/>
      <c r="R709" s="219"/>
      <c r="S709" s="219"/>
      <c r="T709" s="220"/>
      <c r="AT709" s="221" t="s">
        <v>247</v>
      </c>
      <c r="AU709" s="221" t="s">
        <v>88</v>
      </c>
      <c r="AV709" s="14" t="s">
        <v>88</v>
      </c>
      <c r="AW709" s="14" t="s">
        <v>37</v>
      </c>
      <c r="AX709" s="14" t="s">
        <v>76</v>
      </c>
      <c r="AY709" s="221" t="s">
        <v>237</v>
      </c>
    </row>
    <row r="710" spans="1:65" s="14" customFormat="1" ht="10.199999999999999">
      <c r="B710" s="211"/>
      <c r="C710" s="212"/>
      <c r="D710" s="202" t="s">
        <v>247</v>
      </c>
      <c r="E710" s="213" t="s">
        <v>19</v>
      </c>
      <c r="F710" s="214" t="s">
        <v>5387</v>
      </c>
      <c r="G710" s="212"/>
      <c r="H710" s="215">
        <v>3.4649999999999999</v>
      </c>
      <c r="I710" s="216"/>
      <c r="J710" s="212"/>
      <c r="K710" s="212"/>
      <c r="L710" s="217"/>
      <c r="M710" s="218"/>
      <c r="N710" s="219"/>
      <c r="O710" s="219"/>
      <c r="P710" s="219"/>
      <c r="Q710" s="219"/>
      <c r="R710" s="219"/>
      <c r="S710" s="219"/>
      <c r="T710" s="220"/>
      <c r="AT710" s="221" t="s">
        <v>247</v>
      </c>
      <c r="AU710" s="221" t="s">
        <v>88</v>
      </c>
      <c r="AV710" s="14" t="s">
        <v>88</v>
      </c>
      <c r="AW710" s="14" t="s">
        <v>37</v>
      </c>
      <c r="AX710" s="14" t="s">
        <v>76</v>
      </c>
      <c r="AY710" s="221" t="s">
        <v>237</v>
      </c>
    </row>
    <row r="711" spans="1:65" s="15" customFormat="1" ht="10.199999999999999">
      <c r="B711" s="222"/>
      <c r="C711" s="223"/>
      <c r="D711" s="202" t="s">
        <v>247</v>
      </c>
      <c r="E711" s="224" t="s">
        <v>19</v>
      </c>
      <c r="F711" s="225" t="s">
        <v>251</v>
      </c>
      <c r="G711" s="223"/>
      <c r="H711" s="226">
        <v>7.2450000000000001</v>
      </c>
      <c r="I711" s="227"/>
      <c r="J711" s="223"/>
      <c r="K711" s="223"/>
      <c r="L711" s="228"/>
      <c r="M711" s="229"/>
      <c r="N711" s="230"/>
      <c r="O711" s="230"/>
      <c r="P711" s="230"/>
      <c r="Q711" s="230"/>
      <c r="R711" s="230"/>
      <c r="S711" s="230"/>
      <c r="T711" s="231"/>
      <c r="AT711" s="232" t="s">
        <v>247</v>
      </c>
      <c r="AU711" s="232" t="s">
        <v>88</v>
      </c>
      <c r="AV711" s="15" t="s">
        <v>92</v>
      </c>
      <c r="AW711" s="15" t="s">
        <v>37</v>
      </c>
      <c r="AX711" s="15" t="s">
        <v>83</v>
      </c>
      <c r="AY711" s="232" t="s">
        <v>237</v>
      </c>
    </row>
    <row r="712" spans="1:65" s="2" customFormat="1" ht="44.25" customHeight="1">
      <c r="A712" s="37"/>
      <c r="B712" s="38"/>
      <c r="C712" s="182" t="s">
        <v>1026</v>
      </c>
      <c r="D712" s="182" t="s">
        <v>239</v>
      </c>
      <c r="E712" s="183" t="s">
        <v>5388</v>
      </c>
      <c r="F712" s="184" t="s">
        <v>5389</v>
      </c>
      <c r="G712" s="185" t="s">
        <v>290</v>
      </c>
      <c r="H712" s="186">
        <v>6</v>
      </c>
      <c r="I712" s="187"/>
      <c r="J712" s="188">
        <f>ROUND(I712*H712,2)</f>
        <v>0</v>
      </c>
      <c r="K712" s="184" t="s">
        <v>242</v>
      </c>
      <c r="L712" s="42"/>
      <c r="M712" s="189" t="s">
        <v>19</v>
      </c>
      <c r="N712" s="190" t="s">
        <v>48</v>
      </c>
      <c r="O712" s="67"/>
      <c r="P712" s="191">
        <f>O712*H712</f>
        <v>0</v>
      </c>
      <c r="Q712" s="191">
        <v>0</v>
      </c>
      <c r="R712" s="191">
        <f>Q712*H712</f>
        <v>0</v>
      </c>
      <c r="S712" s="191">
        <v>0.48799999999999999</v>
      </c>
      <c r="T712" s="192">
        <f>S712*H712</f>
        <v>2.9279999999999999</v>
      </c>
      <c r="U712" s="37"/>
      <c r="V712" s="37"/>
      <c r="W712" s="37"/>
      <c r="X712" s="37"/>
      <c r="Y712" s="37"/>
      <c r="Z712" s="37"/>
      <c r="AA712" s="37"/>
      <c r="AB712" s="37"/>
      <c r="AC712" s="37"/>
      <c r="AD712" s="37"/>
      <c r="AE712" s="37"/>
      <c r="AR712" s="193" t="s">
        <v>243</v>
      </c>
      <c r="AT712" s="193" t="s">
        <v>239</v>
      </c>
      <c r="AU712" s="193" t="s">
        <v>88</v>
      </c>
      <c r="AY712" s="20" t="s">
        <v>237</v>
      </c>
      <c r="BE712" s="194">
        <f>IF(N712="základní",J712,0)</f>
        <v>0</v>
      </c>
      <c r="BF712" s="194">
        <f>IF(N712="snížená",J712,0)</f>
        <v>0</v>
      </c>
      <c r="BG712" s="194">
        <f>IF(N712="zákl. přenesená",J712,0)</f>
        <v>0</v>
      </c>
      <c r="BH712" s="194">
        <f>IF(N712="sníž. přenesená",J712,0)</f>
        <v>0</v>
      </c>
      <c r="BI712" s="194">
        <f>IF(N712="nulová",J712,0)</f>
        <v>0</v>
      </c>
      <c r="BJ712" s="20" t="s">
        <v>88</v>
      </c>
      <c r="BK712" s="194">
        <f>ROUND(I712*H712,2)</f>
        <v>0</v>
      </c>
      <c r="BL712" s="20" t="s">
        <v>243</v>
      </c>
      <c r="BM712" s="193" t="s">
        <v>5390</v>
      </c>
    </row>
    <row r="713" spans="1:65" s="2" customFormat="1" ht="10.199999999999999">
      <c r="A713" s="37"/>
      <c r="B713" s="38"/>
      <c r="C713" s="39"/>
      <c r="D713" s="195" t="s">
        <v>245</v>
      </c>
      <c r="E713" s="39"/>
      <c r="F713" s="196" t="s">
        <v>5391</v>
      </c>
      <c r="G713" s="39"/>
      <c r="H713" s="39"/>
      <c r="I713" s="197"/>
      <c r="J713" s="39"/>
      <c r="K713" s="39"/>
      <c r="L713" s="42"/>
      <c r="M713" s="198"/>
      <c r="N713" s="199"/>
      <c r="O713" s="67"/>
      <c r="P713" s="67"/>
      <c r="Q713" s="67"/>
      <c r="R713" s="67"/>
      <c r="S713" s="67"/>
      <c r="T713" s="68"/>
      <c r="U713" s="37"/>
      <c r="V713" s="37"/>
      <c r="W713" s="37"/>
      <c r="X713" s="37"/>
      <c r="Y713" s="37"/>
      <c r="Z713" s="37"/>
      <c r="AA713" s="37"/>
      <c r="AB713" s="37"/>
      <c r="AC713" s="37"/>
      <c r="AD713" s="37"/>
      <c r="AE713" s="37"/>
      <c r="AT713" s="20" t="s">
        <v>245</v>
      </c>
      <c r="AU713" s="20" t="s">
        <v>88</v>
      </c>
    </row>
    <row r="714" spans="1:65" s="13" customFormat="1" ht="10.199999999999999">
      <c r="B714" s="200"/>
      <c r="C714" s="201"/>
      <c r="D714" s="202" t="s">
        <v>247</v>
      </c>
      <c r="E714" s="203" t="s">
        <v>19</v>
      </c>
      <c r="F714" s="204" t="s">
        <v>3854</v>
      </c>
      <c r="G714" s="201"/>
      <c r="H714" s="203" t="s">
        <v>19</v>
      </c>
      <c r="I714" s="205"/>
      <c r="J714" s="201"/>
      <c r="K714" s="201"/>
      <c r="L714" s="206"/>
      <c r="M714" s="207"/>
      <c r="N714" s="208"/>
      <c r="O714" s="208"/>
      <c r="P714" s="208"/>
      <c r="Q714" s="208"/>
      <c r="R714" s="208"/>
      <c r="S714" s="208"/>
      <c r="T714" s="209"/>
      <c r="AT714" s="210" t="s">
        <v>247</v>
      </c>
      <c r="AU714" s="210" t="s">
        <v>88</v>
      </c>
      <c r="AV714" s="13" t="s">
        <v>83</v>
      </c>
      <c r="AW714" s="13" t="s">
        <v>37</v>
      </c>
      <c r="AX714" s="13" t="s">
        <v>76</v>
      </c>
      <c r="AY714" s="210" t="s">
        <v>237</v>
      </c>
    </row>
    <row r="715" spans="1:65" s="14" customFormat="1" ht="10.199999999999999">
      <c r="B715" s="211"/>
      <c r="C715" s="212"/>
      <c r="D715" s="202" t="s">
        <v>247</v>
      </c>
      <c r="E715" s="213" t="s">
        <v>19</v>
      </c>
      <c r="F715" s="214" t="s">
        <v>5392</v>
      </c>
      <c r="G715" s="212"/>
      <c r="H715" s="215">
        <v>6</v>
      </c>
      <c r="I715" s="216"/>
      <c r="J715" s="212"/>
      <c r="K715" s="212"/>
      <c r="L715" s="217"/>
      <c r="M715" s="218"/>
      <c r="N715" s="219"/>
      <c r="O715" s="219"/>
      <c r="P715" s="219"/>
      <c r="Q715" s="219"/>
      <c r="R715" s="219"/>
      <c r="S715" s="219"/>
      <c r="T715" s="220"/>
      <c r="AT715" s="221" t="s">
        <v>247</v>
      </c>
      <c r="AU715" s="221" t="s">
        <v>88</v>
      </c>
      <c r="AV715" s="14" t="s">
        <v>88</v>
      </c>
      <c r="AW715" s="14" t="s">
        <v>37</v>
      </c>
      <c r="AX715" s="14" t="s">
        <v>83</v>
      </c>
      <c r="AY715" s="221" t="s">
        <v>237</v>
      </c>
    </row>
    <row r="716" spans="1:65" s="2" customFormat="1" ht="37.799999999999997" customHeight="1">
      <c r="A716" s="37"/>
      <c r="B716" s="38"/>
      <c r="C716" s="182" t="s">
        <v>1030</v>
      </c>
      <c r="D716" s="182" t="s">
        <v>239</v>
      </c>
      <c r="E716" s="183" t="s">
        <v>4165</v>
      </c>
      <c r="F716" s="184" t="s">
        <v>4166</v>
      </c>
      <c r="G716" s="185" t="s">
        <v>290</v>
      </c>
      <c r="H716" s="186">
        <v>2</v>
      </c>
      <c r="I716" s="187"/>
      <c r="J716" s="188">
        <f>ROUND(I716*H716,2)</f>
        <v>0</v>
      </c>
      <c r="K716" s="184" t="s">
        <v>242</v>
      </c>
      <c r="L716" s="42"/>
      <c r="M716" s="189" t="s">
        <v>19</v>
      </c>
      <c r="N716" s="190" t="s">
        <v>48</v>
      </c>
      <c r="O716" s="67"/>
      <c r="P716" s="191">
        <f>O716*H716</f>
        <v>0</v>
      </c>
      <c r="Q716" s="191">
        <v>0</v>
      </c>
      <c r="R716" s="191">
        <f>Q716*H716</f>
        <v>0</v>
      </c>
      <c r="S716" s="191">
        <v>3.1E-2</v>
      </c>
      <c r="T716" s="192">
        <f>S716*H716</f>
        <v>6.2E-2</v>
      </c>
      <c r="U716" s="37"/>
      <c r="V716" s="37"/>
      <c r="W716" s="37"/>
      <c r="X716" s="37"/>
      <c r="Y716" s="37"/>
      <c r="Z716" s="37"/>
      <c r="AA716" s="37"/>
      <c r="AB716" s="37"/>
      <c r="AC716" s="37"/>
      <c r="AD716" s="37"/>
      <c r="AE716" s="37"/>
      <c r="AR716" s="193" t="s">
        <v>243</v>
      </c>
      <c r="AT716" s="193" t="s">
        <v>239</v>
      </c>
      <c r="AU716" s="193" t="s">
        <v>88</v>
      </c>
      <c r="AY716" s="20" t="s">
        <v>237</v>
      </c>
      <c r="BE716" s="194">
        <f>IF(N716="základní",J716,0)</f>
        <v>0</v>
      </c>
      <c r="BF716" s="194">
        <f>IF(N716="snížená",J716,0)</f>
        <v>0</v>
      </c>
      <c r="BG716" s="194">
        <f>IF(N716="zákl. přenesená",J716,0)</f>
        <v>0</v>
      </c>
      <c r="BH716" s="194">
        <f>IF(N716="sníž. přenesená",J716,0)</f>
        <v>0</v>
      </c>
      <c r="BI716" s="194">
        <f>IF(N716="nulová",J716,0)</f>
        <v>0</v>
      </c>
      <c r="BJ716" s="20" t="s">
        <v>88</v>
      </c>
      <c r="BK716" s="194">
        <f>ROUND(I716*H716,2)</f>
        <v>0</v>
      </c>
      <c r="BL716" s="20" t="s">
        <v>243</v>
      </c>
      <c r="BM716" s="193" t="s">
        <v>5393</v>
      </c>
    </row>
    <row r="717" spans="1:65" s="2" customFormat="1" ht="10.199999999999999">
      <c r="A717" s="37"/>
      <c r="B717" s="38"/>
      <c r="C717" s="39"/>
      <c r="D717" s="195" t="s">
        <v>245</v>
      </c>
      <c r="E717" s="39"/>
      <c r="F717" s="196" t="s">
        <v>4168</v>
      </c>
      <c r="G717" s="39"/>
      <c r="H717" s="39"/>
      <c r="I717" s="197"/>
      <c r="J717" s="39"/>
      <c r="K717" s="39"/>
      <c r="L717" s="42"/>
      <c r="M717" s="198"/>
      <c r="N717" s="199"/>
      <c r="O717" s="67"/>
      <c r="P717" s="67"/>
      <c r="Q717" s="67"/>
      <c r="R717" s="67"/>
      <c r="S717" s="67"/>
      <c r="T717" s="68"/>
      <c r="U717" s="37"/>
      <c r="V717" s="37"/>
      <c r="W717" s="37"/>
      <c r="X717" s="37"/>
      <c r="Y717" s="37"/>
      <c r="Z717" s="37"/>
      <c r="AA717" s="37"/>
      <c r="AB717" s="37"/>
      <c r="AC717" s="37"/>
      <c r="AD717" s="37"/>
      <c r="AE717" s="37"/>
      <c r="AT717" s="20" t="s">
        <v>245</v>
      </c>
      <c r="AU717" s="20" t="s">
        <v>88</v>
      </c>
    </row>
    <row r="718" spans="1:65" s="13" customFormat="1" ht="10.199999999999999">
      <c r="B718" s="200"/>
      <c r="C718" s="201"/>
      <c r="D718" s="202" t="s">
        <v>247</v>
      </c>
      <c r="E718" s="203" t="s">
        <v>19</v>
      </c>
      <c r="F718" s="204" t="s">
        <v>3854</v>
      </c>
      <c r="G718" s="201"/>
      <c r="H718" s="203" t="s">
        <v>19</v>
      </c>
      <c r="I718" s="205"/>
      <c r="J718" s="201"/>
      <c r="K718" s="201"/>
      <c r="L718" s="206"/>
      <c r="M718" s="207"/>
      <c r="N718" s="208"/>
      <c r="O718" s="208"/>
      <c r="P718" s="208"/>
      <c r="Q718" s="208"/>
      <c r="R718" s="208"/>
      <c r="S718" s="208"/>
      <c r="T718" s="209"/>
      <c r="AT718" s="210" t="s">
        <v>247</v>
      </c>
      <c r="AU718" s="210" t="s">
        <v>88</v>
      </c>
      <c r="AV718" s="13" t="s">
        <v>83</v>
      </c>
      <c r="AW718" s="13" t="s">
        <v>37</v>
      </c>
      <c r="AX718" s="13" t="s">
        <v>76</v>
      </c>
      <c r="AY718" s="210" t="s">
        <v>237</v>
      </c>
    </row>
    <row r="719" spans="1:65" s="14" customFormat="1" ht="10.199999999999999">
      <c r="B719" s="211"/>
      <c r="C719" s="212"/>
      <c r="D719" s="202" t="s">
        <v>247</v>
      </c>
      <c r="E719" s="213" t="s">
        <v>19</v>
      </c>
      <c r="F719" s="214" t="s">
        <v>5394</v>
      </c>
      <c r="G719" s="212"/>
      <c r="H719" s="215">
        <v>2</v>
      </c>
      <c r="I719" s="216"/>
      <c r="J719" s="212"/>
      <c r="K719" s="212"/>
      <c r="L719" s="217"/>
      <c r="M719" s="218"/>
      <c r="N719" s="219"/>
      <c r="O719" s="219"/>
      <c r="P719" s="219"/>
      <c r="Q719" s="219"/>
      <c r="R719" s="219"/>
      <c r="S719" s="219"/>
      <c r="T719" s="220"/>
      <c r="AT719" s="221" t="s">
        <v>247</v>
      </c>
      <c r="AU719" s="221" t="s">
        <v>88</v>
      </c>
      <c r="AV719" s="14" t="s">
        <v>88</v>
      </c>
      <c r="AW719" s="14" t="s">
        <v>37</v>
      </c>
      <c r="AX719" s="14" t="s">
        <v>83</v>
      </c>
      <c r="AY719" s="221" t="s">
        <v>237</v>
      </c>
    </row>
    <row r="720" spans="1:65" s="2" customFormat="1" ht="37.799999999999997" customHeight="1">
      <c r="A720" s="37"/>
      <c r="B720" s="38"/>
      <c r="C720" s="182" t="s">
        <v>1035</v>
      </c>
      <c r="D720" s="182" t="s">
        <v>239</v>
      </c>
      <c r="E720" s="183" t="s">
        <v>4173</v>
      </c>
      <c r="F720" s="184" t="s">
        <v>4174</v>
      </c>
      <c r="G720" s="185" t="s">
        <v>154</v>
      </c>
      <c r="H720" s="186">
        <v>3.35</v>
      </c>
      <c r="I720" s="187"/>
      <c r="J720" s="188">
        <f>ROUND(I720*H720,2)</f>
        <v>0</v>
      </c>
      <c r="K720" s="184" t="s">
        <v>242</v>
      </c>
      <c r="L720" s="42"/>
      <c r="M720" s="189" t="s">
        <v>19</v>
      </c>
      <c r="N720" s="190" t="s">
        <v>48</v>
      </c>
      <c r="O720" s="67"/>
      <c r="P720" s="191">
        <f>O720*H720</f>
        <v>0</v>
      </c>
      <c r="Q720" s="191">
        <v>0</v>
      </c>
      <c r="R720" s="191">
        <f>Q720*H720</f>
        <v>0</v>
      </c>
      <c r="S720" s="191">
        <v>8.9999999999999993E-3</v>
      </c>
      <c r="T720" s="192">
        <f>S720*H720</f>
        <v>3.015E-2</v>
      </c>
      <c r="U720" s="37"/>
      <c r="V720" s="37"/>
      <c r="W720" s="37"/>
      <c r="X720" s="37"/>
      <c r="Y720" s="37"/>
      <c r="Z720" s="37"/>
      <c r="AA720" s="37"/>
      <c r="AB720" s="37"/>
      <c r="AC720" s="37"/>
      <c r="AD720" s="37"/>
      <c r="AE720" s="37"/>
      <c r="AR720" s="193" t="s">
        <v>243</v>
      </c>
      <c r="AT720" s="193" t="s">
        <v>239</v>
      </c>
      <c r="AU720" s="193" t="s">
        <v>88</v>
      </c>
      <c r="AY720" s="20" t="s">
        <v>237</v>
      </c>
      <c r="BE720" s="194">
        <f>IF(N720="základní",J720,0)</f>
        <v>0</v>
      </c>
      <c r="BF720" s="194">
        <f>IF(N720="snížená",J720,0)</f>
        <v>0</v>
      </c>
      <c r="BG720" s="194">
        <f>IF(N720="zákl. přenesená",J720,0)</f>
        <v>0</v>
      </c>
      <c r="BH720" s="194">
        <f>IF(N720="sníž. přenesená",J720,0)</f>
        <v>0</v>
      </c>
      <c r="BI720" s="194">
        <f>IF(N720="nulová",J720,0)</f>
        <v>0</v>
      </c>
      <c r="BJ720" s="20" t="s">
        <v>88</v>
      </c>
      <c r="BK720" s="194">
        <f>ROUND(I720*H720,2)</f>
        <v>0</v>
      </c>
      <c r="BL720" s="20" t="s">
        <v>243</v>
      </c>
      <c r="BM720" s="193" t="s">
        <v>5395</v>
      </c>
    </row>
    <row r="721" spans="1:65" s="2" customFormat="1" ht="10.199999999999999">
      <c r="A721" s="37"/>
      <c r="B721" s="38"/>
      <c r="C721" s="39"/>
      <c r="D721" s="195" t="s">
        <v>245</v>
      </c>
      <c r="E721" s="39"/>
      <c r="F721" s="196" t="s">
        <v>4176</v>
      </c>
      <c r="G721" s="39"/>
      <c r="H721" s="39"/>
      <c r="I721" s="197"/>
      <c r="J721" s="39"/>
      <c r="K721" s="39"/>
      <c r="L721" s="42"/>
      <c r="M721" s="198"/>
      <c r="N721" s="199"/>
      <c r="O721" s="67"/>
      <c r="P721" s="67"/>
      <c r="Q721" s="67"/>
      <c r="R721" s="67"/>
      <c r="S721" s="67"/>
      <c r="T721" s="68"/>
      <c r="U721" s="37"/>
      <c r="V721" s="37"/>
      <c r="W721" s="37"/>
      <c r="X721" s="37"/>
      <c r="Y721" s="37"/>
      <c r="Z721" s="37"/>
      <c r="AA721" s="37"/>
      <c r="AB721" s="37"/>
      <c r="AC721" s="37"/>
      <c r="AD721" s="37"/>
      <c r="AE721" s="37"/>
      <c r="AT721" s="20" t="s">
        <v>245</v>
      </c>
      <c r="AU721" s="20" t="s">
        <v>88</v>
      </c>
    </row>
    <row r="722" spans="1:65" s="13" customFormat="1" ht="10.199999999999999">
      <c r="B722" s="200"/>
      <c r="C722" s="201"/>
      <c r="D722" s="202" t="s">
        <v>247</v>
      </c>
      <c r="E722" s="203" t="s">
        <v>19</v>
      </c>
      <c r="F722" s="204" t="s">
        <v>3854</v>
      </c>
      <c r="G722" s="201"/>
      <c r="H722" s="203" t="s">
        <v>19</v>
      </c>
      <c r="I722" s="205"/>
      <c r="J722" s="201"/>
      <c r="K722" s="201"/>
      <c r="L722" s="206"/>
      <c r="M722" s="207"/>
      <c r="N722" s="208"/>
      <c r="O722" s="208"/>
      <c r="P722" s="208"/>
      <c r="Q722" s="208"/>
      <c r="R722" s="208"/>
      <c r="S722" s="208"/>
      <c r="T722" s="209"/>
      <c r="AT722" s="210" t="s">
        <v>247</v>
      </c>
      <c r="AU722" s="210" t="s">
        <v>88</v>
      </c>
      <c r="AV722" s="13" t="s">
        <v>83</v>
      </c>
      <c r="AW722" s="13" t="s">
        <v>37</v>
      </c>
      <c r="AX722" s="13" t="s">
        <v>76</v>
      </c>
      <c r="AY722" s="210" t="s">
        <v>237</v>
      </c>
    </row>
    <row r="723" spans="1:65" s="14" customFormat="1" ht="10.199999999999999">
      <c r="B723" s="211"/>
      <c r="C723" s="212"/>
      <c r="D723" s="202" t="s">
        <v>247</v>
      </c>
      <c r="E723" s="213" t="s">
        <v>19</v>
      </c>
      <c r="F723" s="214" t="s">
        <v>5396</v>
      </c>
      <c r="G723" s="212"/>
      <c r="H723" s="215">
        <v>3.35</v>
      </c>
      <c r="I723" s="216"/>
      <c r="J723" s="212"/>
      <c r="K723" s="212"/>
      <c r="L723" s="217"/>
      <c r="M723" s="218"/>
      <c r="N723" s="219"/>
      <c r="O723" s="219"/>
      <c r="P723" s="219"/>
      <c r="Q723" s="219"/>
      <c r="R723" s="219"/>
      <c r="S723" s="219"/>
      <c r="T723" s="220"/>
      <c r="AT723" s="221" t="s">
        <v>247</v>
      </c>
      <c r="AU723" s="221" t="s">
        <v>88</v>
      </c>
      <c r="AV723" s="14" t="s">
        <v>88</v>
      </c>
      <c r="AW723" s="14" t="s">
        <v>37</v>
      </c>
      <c r="AX723" s="14" t="s">
        <v>83</v>
      </c>
      <c r="AY723" s="221" t="s">
        <v>237</v>
      </c>
    </row>
    <row r="724" spans="1:65" s="2" customFormat="1" ht="49.05" customHeight="1">
      <c r="A724" s="37"/>
      <c r="B724" s="38"/>
      <c r="C724" s="182" t="s">
        <v>1039</v>
      </c>
      <c r="D724" s="182" t="s">
        <v>239</v>
      </c>
      <c r="E724" s="183" t="s">
        <v>4178</v>
      </c>
      <c r="F724" s="184" t="s">
        <v>4179</v>
      </c>
      <c r="G724" s="185" t="s">
        <v>154</v>
      </c>
      <c r="H724" s="186">
        <v>24.24</v>
      </c>
      <c r="I724" s="187"/>
      <c r="J724" s="188">
        <f>ROUND(I724*H724,2)</f>
        <v>0</v>
      </c>
      <c r="K724" s="184" t="s">
        <v>242</v>
      </c>
      <c r="L724" s="42"/>
      <c r="M724" s="189" t="s">
        <v>19</v>
      </c>
      <c r="N724" s="190" t="s">
        <v>48</v>
      </c>
      <c r="O724" s="67"/>
      <c r="P724" s="191">
        <f>O724*H724</f>
        <v>0</v>
      </c>
      <c r="Q724" s="191">
        <v>0</v>
      </c>
      <c r="R724" s="191">
        <f>Q724*H724</f>
        <v>0</v>
      </c>
      <c r="S724" s="191">
        <v>6.5000000000000002E-2</v>
      </c>
      <c r="T724" s="192">
        <f>S724*H724</f>
        <v>1.5755999999999999</v>
      </c>
      <c r="U724" s="37"/>
      <c r="V724" s="37"/>
      <c r="W724" s="37"/>
      <c r="X724" s="37"/>
      <c r="Y724" s="37"/>
      <c r="Z724" s="37"/>
      <c r="AA724" s="37"/>
      <c r="AB724" s="37"/>
      <c r="AC724" s="37"/>
      <c r="AD724" s="37"/>
      <c r="AE724" s="37"/>
      <c r="AR724" s="193" t="s">
        <v>243</v>
      </c>
      <c r="AT724" s="193" t="s">
        <v>239</v>
      </c>
      <c r="AU724" s="193" t="s">
        <v>88</v>
      </c>
      <c r="AY724" s="20" t="s">
        <v>237</v>
      </c>
      <c r="BE724" s="194">
        <f>IF(N724="základní",J724,0)</f>
        <v>0</v>
      </c>
      <c r="BF724" s="194">
        <f>IF(N724="snížená",J724,0)</f>
        <v>0</v>
      </c>
      <c r="BG724" s="194">
        <f>IF(N724="zákl. přenesená",J724,0)</f>
        <v>0</v>
      </c>
      <c r="BH724" s="194">
        <f>IF(N724="sníž. přenesená",J724,0)</f>
        <v>0</v>
      </c>
      <c r="BI724" s="194">
        <f>IF(N724="nulová",J724,0)</f>
        <v>0</v>
      </c>
      <c r="BJ724" s="20" t="s">
        <v>88</v>
      </c>
      <c r="BK724" s="194">
        <f>ROUND(I724*H724,2)</f>
        <v>0</v>
      </c>
      <c r="BL724" s="20" t="s">
        <v>243</v>
      </c>
      <c r="BM724" s="193" t="s">
        <v>5397</v>
      </c>
    </row>
    <row r="725" spans="1:65" s="2" customFormat="1" ht="10.199999999999999">
      <c r="A725" s="37"/>
      <c r="B725" s="38"/>
      <c r="C725" s="39"/>
      <c r="D725" s="195" t="s">
        <v>245</v>
      </c>
      <c r="E725" s="39"/>
      <c r="F725" s="196" t="s">
        <v>4181</v>
      </c>
      <c r="G725" s="39"/>
      <c r="H725" s="39"/>
      <c r="I725" s="197"/>
      <c r="J725" s="39"/>
      <c r="K725" s="39"/>
      <c r="L725" s="42"/>
      <c r="M725" s="198"/>
      <c r="N725" s="199"/>
      <c r="O725" s="67"/>
      <c r="P725" s="67"/>
      <c r="Q725" s="67"/>
      <c r="R725" s="67"/>
      <c r="S725" s="67"/>
      <c r="T725" s="68"/>
      <c r="U725" s="37"/>
      <c r="V725" s="37"/>
      <c r="W725" s="37"/>
      <c r="X725" s="37"/>
      <c r="Y725" s="37"/>
      <c r="Z725" s="37"/>
      <c r="AA725" s="37"/>
      <c r="AB725" s="37"/>
      <c r="AC725" s="37"/>
      <c r="AD725" s="37"/>
      <c r="AE725" s="37"/>
      <c r="AT725" s="20" t="s">
        <v>245</v>
      </c>
      <c r="AU725" s="20" t="s">
        <v>88</v>
      </c>
    </row>
    <row r="726" spans="1:65" s="13" customFormat="1" ht="10.199999999999999">
      <c r="B726" s="200"/>
      <c r="C726" s="201"/>
      <c r="D726" s="202" t="s">
        <v>247</v>
      </c>
      <c r="E726" s="203" t="s">
        <v>19</v>
      </c>
      <c r="F726" s="204" t="s">
        <v>481</v>
      </c>
      <c r="G726" s="201"/>
      <c r="H726" s="203" t="s">
        <v>19</v>
      </c>
      <c r="I726" s="205"/>
      <c r="J726" s="201"/>
      <c r="K726" s="201"/>
      <c r="L726" s="206"/>
      <c r="M726" s="207"/>
      <c r="N726" s="208"/>
      <c r="O726" s="208"/>
      <c r="P726" s="208"/>
      <c r="Q726" s="208"/>
      <c r="R726" s="208"/>
      <c r="S726" s="208"/>
      <c r="T726" s="209"/>
      <c r="AT726" s="210" t="s">
        <v>247</v>
      </c>
      <c r="AU726" s="210" t="s">
        <v>88</v>
      </c>
      <c r="AV726" s="13" t="s">
        <v>83</v>
      </c>
      <c r="AW726" s="13" t="s">
        <v>37</v>
      </c>
      <c r="AX726" s="13" t="s">
        <v>76</v>
      </c>
      <c r="AY726" s="210" t="s">
        <v>237</v>
      </c>
    </row>
    <row r="727" spans="1:65" s="14" customFormat="1" ht="10.199999999999999">
      <c r="B727" s="211"/>
      <c r="C727" s="212"/>
      <c r="D727" s="202" t="s">
        <v>247</v>
      </c>
      <c r="E727" s="213" t="s">
        <v>19</v>
      </c>
      <c r="F727" s="214" t="s">
        <v>5398</v>
      </c>
      <c r="G727" s="212"/>
      <c r="H727" s="215">
        <v>3.42</v>
      </c>
      <c r="I727" s="216"/>
      <c r="J727" s="212"/>
      <c r="K727" s="212"/>
      <c r="L727" s="217"/>
      <c r="M727" s="218"/>
      <c r="N727" s="219"/>
      <c r="O727" s="219"/>
      <c r="P727" s="219"/>
      <c r="Q727" s="219"/>
      <c r="R727" s="219"/>
      <c r="S727" s="219"/>
      <c r="T727" s="220"/>
      <c r="AT727" s="221" t="s">
        <v>247</v>
      </c>
      <c r="AU727" s="221" t="s">
        <v>88</v>
      </c>
      <c r="AV727" s="14" t="s">
        <v>88</v>
      </c>
      <c r="AW727" s="14" t="s">
        <v>37</v>
      </c>
      <c r="AX727" s="14" t="s">
        <v>76</v>
      </c>
      <c r="AY727" s="221" t="s">
        <v>237</v>
      </c>
    </row>
    <row r="728" spans="1:65" s="14" customFormat="1" ht="10.199999999999999">
      <c r="B728" s="211"/>
      <c r="C728" s="212"/>
      <c r="D728" s="202" t="s">
        <v>247</v>
      </c>
      <c r="E728" s="213" t="s">
        <v>19</v>
      </c>
      <c r="F728" s="214" t="s">
        <v>5399</v>
      </c>
      <c r="G728" s="212"/>
      <c r="H728" s="215">
        <v>10.41</v>
      </c>
      <c r="I728" s="216"/>
      <c r="J728" s="212"/>
      <c r="K728" s="212"/>
      <c r="L728" s="217"/>
      <c r="M728" s="218"/>
      <c r="N728" s="219"/>
      <c r="O728" s="219"/>
      <c r="P728" s="219"/>
      <c r="Q728" s="219"/>
      <c r="R728" s="219"/>
      <c r="S728" s="219"/>
      <c r="T728" s="220"/>
      <c r="AT728" s="221" t="s">
        <v>247</v>
      </c>
      <c r="AU728" s="221" t="s">
        <v>88</v>
      </c>
      <c r="AV728" s="14" t="s">
        <v>88</v>
      </c>
      <c r="AW728" s="14" t="s">
        <v>37</v>
      </c>
      <c r="AX728" s="14" t="s">
        <v>76</v>
      </c>
      <c r="AY728" s="221" t="s">
        <v>237</v>
      </c>
    </row>
    <row r="729" spans="1:65" s="14" customFormat="1" ht="10.199999999999999">
      <c r="B729" s="211"/>
      <c r="C729" s="212"/>
      <c r="D729" s="202" t="s">
        <v>247</v>
      </c>
      <c r="E729" s="213" t="s">
        <v>19</v>
      </c>
      <c r="F729" s="214" t="s">
        <v>5399</v>
      </c>
      <c r="G729" s="212"/>
      <c r="H729" s="215">
        <v>10.41</v>
      </c>
      <c r="I729" s="216"/>
      <c r="J729" s="212"/>
      <c r="K729" s="212"/>
      <c r="L729" s="217"/>
      <c r="M729" s="218"/>
      <c r="N729" s="219"/>
      <c r="O729" s="219"/>
      <c r="P729" s="219"/>
      <c r="Q729" s="219"/>
      <c r="R729" s="219"/>
      <c r="S729" s="219"/>
      <c r="T729" s="220"/>
      <c r="AT729" s="221" t="s">
        <v>247</v>
      </c>
      <c r="AU729" s="221" t="s">
        <v>88</v>
      </c>
      <c r="AV729" s="14" t="s">
        <v>88</v>
      </c>
      <c r="AW729" s="14" t="s">
        <v>37</v>
      </c>
      <c r="AX729" s="14" t="s">
        <v>76</v>
      </c>
      <c r="AY729" s="221" t="s">
        <v>237</v>
      </c>
    </row>
    <row r="730" spans="1:65" s="16" customFormat="1" ht="10.199999999999999">
      <c r="B730" s="233"/>
      <c r="C730" s="234"/>
      <c r="D730" s="202" t="s">
        <v>247</v>
      </c>
      <c r="E730" s="235" t="s">
        <v>19</v>
      </c>
      <c r="F730" s="236" t="s">
        <v>260</v>
      </c>
      <c r="G730" s="234"/>
      <c r="H730" s="237">
        <v>24.24</v>
      </c>
      <c r="I730" s="238"/>
      <c r="J730" s="234"/>
      <c r="K730" s="234"/>
      <c r="L730" s="239"/>
      <c r="M730" s="240"/>
      <c r="N730" s="241"/>
      <c r="O730" s="241"/>
      <c r="P730" s="241"/>
      <c r="Q730" s="241"/>
      <c r="R730" s="241"/>
      <c r="S730" s="241"/>
      <c r="T730" s="242"/>
      <c r="AT730" s="243" t="s">
        <v>247</v>
      </c>
      <c r="AU730" s="243" t="s">
        <v>88</v>
      </c>
      <c r="AV730" s="16" t="s">
        <v>243</v>
      </c>
      <c r="AW730" s="16" t="s">
        <v>37</v>
      </c>
      <c r="AX730" s="16" t="s">
        <v>83</v>
      </c>
      <c r="AY730" s="243" t="s">
        <v>237</v>
      </c>
    </row>
    <row r="731" spans="1:65" s="2" customFormat="1" ht="33" customHeight="1">
      <c r="A731" s="37"/>
      <c r="B731" s="38"/>
      <c r="C731" s="182" t="s">
        <v>1044</v>
      </c>
      <c r="D731" s="182" t="s">
        <v>239</v>
      </c>
      <c r="E731" s="183" t="s">
        <v>546</v>
      </c>
      <c r="F731" s="184" t="s">
        <v>547</v>
      </c>
      <c r="G731" s="185" t="s">
        <v>141</v>
      </c>
      <c r="H731" s="186">
        <v>433.08</v>
      </c>
      <c r="I731" s="187"/>
      <c r="J731" s="188">
        <f>ROUND(I731*H731,2)</f>
        <v>0</v>
      </c>
      <c r="K731" s="184" t="s">
        <v>242</v>
      </c>
      <c r="L731" s="42"/>
      <c r="M731" s="189" t="s">
        <v>19</v>
      </c>
      <c r="N731" s="190" t="s">
        <v>48</v>
      </c>
      <c r="O731" s="67"/>
      <c r="P731" s="191">
        <f>O731*H731</f>
        <v>0</v>
      </c>
      <c r="Q731" s="191">
        <v>0</v>
      </c>
      <c r="R731" s="191">
        <f>Q731*H731</f>
        <v>0</v>
      </c>
      <c r="S731" s="191">
        <v>0.02</v>
      </c>
      <c r="T731" s="192">
        <f>S731*H731</f>
        <v>8.6616</v>
      </c>
      <c r="U731" s="37"/>
      <c r="V731" s="37"/>
      <c r="W731" s="37"/>
      <c r="X731" s="37"/>
      <c r="Y731" s="37"/>
      <c r="Z731" s="37"/>
      <c r="AA731" s="37"/>
      <c r="AB731" s="37"/>
      <c r="AC731" s="37"/>
      <c r="AD731" s="37"/>
      <c r="AE731" s="37"/>
      <c r="AR731" s="193" t="s">
        <v>243</v>
      </c>
      <c r="AT731" s="193" t="s">
        <v>239</v>
      </c>
      <c r="AU731" s="193" t="s">
        <v>88</v>
      </c>
      <c r="AY731" s="20" t="s">
        <v>237</v>
      </c>
      <c r="BE731" s="194">
        <f>IF(N731="základní",J731,0)</f>
        <v>0</v>
      </c>
      <c r="BF731" s="194">
        <f>IF(N731="snížená",J731,0)</f>
        <v>0</v>
      </c>
      <c r="BG731" s="194">
        <f>IF(N731="zákl. přenesená",J731,0)</f>
        <v>0</v>
      </c>
      <c r="BH731" s="194">
        <f>IF(N731="sníž. přenesená",J731,0)</f>
        <v>0</v>
      </c>
      <c r="BI731" s="194">
        <f>IF(N731="nulová",J731,0)</f>
        <v>0</v>
      </c>
      <c r="BJ731" s="20" t="s">
        <v>88</v>
      </c>
      <c r="BK731" s="194">
        <f>ROUND(I731*H731,2)</f>
        <v>0</v>
      </c>
      <c r="BL731" s="20" t="s">
        <v>243</v>
      </c>
      <c r="BM731" s="193" t="s">
        <v>5400</v>
      </c>
    </row>
    <row r="732" spans="1:65" s="2" customFormat="1" ht="10.199999999999999">
      <c r="A732" s="37"/>
      <c r="B732" s="38"/>
      <c r="C732" s="39"/>
      <c r="D732" s="195" t="s">
        <v>245</v>
      </c>
      <c r="E732" s="39"/>
      <c r="F732" s="196" t="s">
        <v>549</v>
      </c>
      <c r="G732" s="39"/>
      <c r="H732" s="39"/>
      <c r="I732" s="197"/>
      <c r="J732" s="39"/>
      <c r="K732" s="39"/>
      <c r="L732" s="42"/>
      <c r="M732" s="198"/>
      <c r="N732" s="199"/>
      <c r="O732" s="67"/>
      <c r="P732" s="67"/>
      <c r="Q732" s="67"/>
      <c r="R732" s="67"/>
      <c r="S732" s="67"/>
      <c r="T732" s="68"/>
      <c r="U732" s="37"/>
      <c r="V732" s="37"/>
      <c r="W732" s="37"/>
      <c r="X732" s="37"/>
      <c r="Y732" s="37"/>
      <c r="Z732" s="37"/>
      <c r="AA732" s="37"/>
      <c r="AB732" s="37"/>
      <c r="AC732" s="37"/>
      <c r="AD732" s="37"/>
      <c r="AE732" s="37"/>
      <c r="AT732" s="20" t="s">
        <v>245</v>
      </c>
      <c r="AU732" s="20" t="s">
        <v>88</v>
      </c>
    </row>
    <row r="733" spans="1:65" s="14" customFormat="1" ht="10.199999999999999">
      <c r="B733" s="211"/>
      <c r="C733" s="212"/>
      <c r="D733" s="202" t="s">
        <v>247</v>
      </c>
      <c r="E733" s="213" t="s">
        <v>19</v>
      </c>
      <c r="F733" s="214" t="s">
        <v>5205</v>
      </c>
      <c r="G733" s="212"/>
      <c r="H733" s="215">
        <v>433.08</v>
      </c>
      <c r="I733" s="216"/>
      <c r="J733" s="212"/>
      <c r="K733" s="212"/>
      <c r="L733" s="217"/>
      <c r="M733" s="218"/>
      <c r="N733" s="219"/>
      <c r="O733" s="219"/>
      <c r="P733" s="219"/>
      <c r="Q733" s="219"/>
      <c r="R733" s="219"/>
      <c r="S733" s="219"/>
      <c r="T733" s="220"/>
      <c r="AT733" s="221" t="s">
        <v>247</v>
      </c>
      <c r="AU733" s="221" t="s">
        <v>88</v>
      </c>
      <c r="AV733" s="14" t="s">
        <v>88</v>
      </c>
      <c r="AW733" s="14" t="s">
        <v>37</v>
      </c>
      <c r="AX733" s="14" t="s">
        <v>83</v>
      </c>
      <c r="AY733" s="221" t="s">
        <v>237</v>
      </c>
    </row>
    <row r="734" spans="1:65" s="2" customFormat="1" ht="37.799999999999997" customHeight="1">
      <c r="A734" s="37"/>
      <c r="B734" s="38"/>
      <c r="C734" s="182" t="s">
        <v>1048</v>
      </c>
      <c r="D734" s="182" t="s">
        <v>239</v>
      </c>
      <c r="E734" s="183" t="s">
        <v>551</v>
      </c>
      <c r="F734" s="184" t="s">
        <v>552</v>
      </c>
      <c r="G734" s="185" t="s">
        <v>141</v>
      </c>
      <c r="H734" s="186">
        <v>455.786</v>
      </c>
      <c r="I734" s="187"/>
      <c r="J734" s="188">
        <f>ROUND(I734*H734,2)</f>
        <v>0</v>
      </c>
      <c r="K734" s="184" t="s">
        <v>242</v>
      </c>
      <c r="L734" s="42"/>
      <c r="M734" s="189" t="s">
        <v>19</v>
      </c>
      <c r="N734" s="190" t="s">
        <v>48</v>
      </c>
      <c r="O734" s="67"/>
      <c r="P734" s="191">
        <f>O734*H734</f>
        <v>0</v>
      </c>
      <c r="Q734" s="191">
        <v>0</v>
      </c>
      <c r="R734" s="191">
        <f>Q734*H734</f>
        <v>0</v>
      </c>
      <c r="S734" s="191">
        <v>0.02</v>
      </c>
      <c r="T734" s="192">
        <f>S734*H734</f>
        <v>9.1157199999999996</v>
      </c>
      <c r="U734" s="37"/>
      <c r="V734" s="37"/>
      <c r="W734" s="37"/>
      <c r="X734" s="37"/>
      <c r="Y734" s="37"/>
      <c r="Z734" s="37"/>
      <c r="AA734" s="37"/>
      <c r="AB734" s="37"/>
      <c r="AC734" s="37"/>
      <c r="AD734" s="37"/>
      <c r="AE734" s="37"/>
      <c r="AR734" s="193" t="s">
        <v>243</v>
      </c>
      <c r="AT734" s="193" t="s">
        <v>239</v>
      </c>
      <c r="AU734" s="193" t="s">
        <v>88</v>
      </c>
      <c r="AY734" s="20" t="s">
        <v>237</v>
      </c>
      <c r="BE734" s="194">
        <f>IF(N734="základní",J734,0)</f>
        <v>0</v>
      </c>
      <c r="BF734" s="194">
        <f>IF(N734="snížená",J734,0)</f>
        <v>0</v>
      </c>
      <c r="BG734" s="194">
        <f>IF(N734="zákl. přenesená",J734,0)</f>
        <v>0</v>
      </c>
      <c r="BH734" s="194">
        <f>IF(N734="sníž. přenesená",J734,0)</f>
        <v>0</v>
      </c>
      <c r="BI734" s="194">
        <f>IF(N734="nulová",J734,0)</f>
        <v>0</v>
      </c>
      <c r="BJ734" s="20" t="s">
        <v>88</v>
      </c>
      <c r="BK734" s="194">
        <f>ROUND(I734*H734,2)</f>
        <v>0</v>
      </c>
      <c r="BL734" s="20" t="s">
        <v>243</v>
      </c>
      <c r="BM734" s="193" t="s">
        <v>5401</v>
      </c>
    </row>
    <row r="735" spans="1:65" s="2" customFormat="1" ht="10.199999999999999">
      <c r="A735" s="37"/>
      <c r="B735" s="38"/>
      <c r="C735" s="39"/>
      <c r="D735" s="195" t="s">
        <v>245</v>
      </c>
      <c r="E735" s="39"/>
      <c r="F735" s="196" t="s">
        <v>554</v>
      </c>
      <c r="G735" s="39"/>
      <c r="H735" s="39"/>
      <c r="I735" s="197"/>
      <c r="J735" s="39"/>
      <c r="K735" s="39"/>
      <c r="L735" s="42"/>
      <c r="M735" s="198"/>
      <c r="N735" s="199"/>
      <c r="O735" s="67"/>
      <c r="P735" s="67"/>
      <c r="Q735" s="67"/>
      <c r="R735" s="67"/>
      <c r="S735" s="67"/>
      <c r="T735" s="68"/>
      <c r="U735" s="37"/>
      <c r="V735" s="37"/>
      <c r="W735" s="37"/>
      <c r="X735" s="37"/>
      <c r="Y735" s="37"/>
      <c r="Z735" s="37"/>
      <c r="AA735" s="37"/>
      <c r="AB735" s="37"/>
      <c r="AC735" s="37"/>
      <c r="AD735" s="37"/>
      <c r="AE735" s="37"/>
      <c r="AT735" s="20" t="s">
        <v>245</v>
      </c>
      <c r="AU735" s="20" t="s">
        <v>88</v>
      </c>
    </row>
    <row r="736" spans="1:65" s="14" customFormat="1" ht="10.199999999999999">
      <c r="B736" s="211"/>
      <c r="C736" s="212"/>
      <c r="D736" s="202" t="s">
        <v>247</v>
      </c>
      <c r="E736" s="213" t="s">
        <v>19</v>
      </c>
      <c r="F736" s="214" t="s">
        <v>4902</v>
      </c>
      <c r="G736" s="212"/>
      <c r="H736" s="215">
        <v>455.786</v>
      </c>
      <c r="I736" s="216"/>
      <c r="J736" s="212"/>
      <c r="K736" s="212"/>
      <c r="L736" s="217"/>
      <c r="M736" s="218"/>
      <c r="N736" s="219"/>
      <c r="O736" s="219"/>
      <c r="P736" s="219"/>
      <c r="Q736" s="219"/>
      <c r="R736" s="219"/>
      <c r="S736" s="219"/>
      <c r="T736" s="220"/>
      <c r="AT736" s="221" t="s">
        <v>247</v>
      </c>
      <c r="AU736" s="221" t="s">
        <v>88</v>
      </c>
      <c r="AV736" s="14" t="s">
        <v>88</v>
      </c>
      <c r="AW736" s="14" t="s">
        <v>37</v>
      </c>
      <c r="AX736" s="14" t="s">
        <v>83</v>
      </c>
      <c r="AY736" s="221" t="s">
        <v>237</v>
      </c>
    </row>
    <row r="737" spans="1:65" s="2" customFormat="1" ht="37.799999999999997" customHeight="1">
      <c r="A737" s="37"/>
      <c r="B737" s="38"/>
      <c r="C737" s="182" t="s">
        <v>1053</v>
      </c>
      <c r="D737" s="182" t="s">
        <v>239</v>
      </c>
      <c r="E737" s="183" t="s">
        <v>556</v>
      </c>
      <c r="F737" s="184" t="s">
        <v>557</v>
      </c>
      <c r="G737" s="185" t="s">
        <v>141</v>
      </c>
      <c r="H737" s="186">
        <v>9.6750000000000007</v>
      </c>
      <c r="I737" s="187"/>
      <c r="J737" s="188">
        <f>ROUND(I737*H737,2)</f>
        <v>0</v>
      </c>
      <c r="K737" s="184" t="s">
        <v>242</v>
      </c>
      <c r="L737" s="42"/>
      <c r="M737" s="189" t="s">
        <v>19</v>
      </c>
      <c r="N737" s="190" t="s">
        <v>48</v>
      </c>
      <c r="O737" s="67"/>
      <c r="P737" s="191">
        <f>O737*H737</f>
        <v>0</v>
      </c>
      <c r="Q737" s="191">
        <v>0</v>
      </c>
      <c r="R737" s="191">
        <f>Q737*H737</f>
        <v>0</v>
      </c>
      <c r="S737" s="191">
        <v>6.8000000000000005E-2</v>
      </c>
      <c r="T737" s="192">
        <f>S737*H737</f>
        <v>0.65790000000000004</v>
      </c>
      <c r="U737" s="37"/>
      <c r="V737" s="37"/>
      <c r="W737" s="37"/>
      <c r="X737" s="37"/>
      <c r="Y737" s="37"/>
      <c r="Z737" s="37"/>
      <c r="AA737" s="37"/>
      <c r="AB737" s="37"/>
      <c r="AC737" s="37"/>
      <c r="AD737" s="37"/>
      <c r="AE737" s="37"/>
      <c r="AR737" s="193" t="s">
        <v>243</v>
      </c>
      <c r="AT737" s="193" t="s">
        <v>239</v>
      </c>
      <c r="AU737" s="193" t="s">
        <v>88</v>
      </c>
      <c r="AY737" s="20" t="s">
        <v>237</v>
      </c>
      <c r="BE737" s="194">
        <f>IF(N737="základní",J737,0)</f>
        <v>0</v>
      </c>
      <c r="BF737" s="194">
        <f>IF(N737="snížená",J737,0)</f>
        <v>0</v>
      </c>
      <c r="BG737" s="194">
        <f>IF(N737="zákl. přenesená",J737,0)</f>
        <v>0</v>
      </c>
      <c r="BH737" s="194">
        <f>IF(N737="sníž. přenesená",J737,0)</f>
        <v>0</v>
      </c>
      <c r="BI737" s="194">
        <f>IF(N737="nulová",J737,0)</f>
        <v>0</v>
      </c>
      <c r="BJ737" s="20" t="s">
        <v>88</v>
      </c>
      <c r="BK737" s="194">
        <f>ROUND(I737*H737,2)</f>
        <v>0</v>
      </c>
      <c r="BL737" s="20" t="s">
        <v>243</v>
      </c>
      <c r="BM737" s="193" t="s">
        <v>5402</v>
      </c>
    </row>
    <row r="738" spans="1:65" s="2" customFormat="1" ht="10.199999999999999">
      <c r="A738" s="37"/>
      <c r="B738" s="38"/>
      <c r="C738" s="39"/>
      <c r="D738" s="195" t="s">
        <v>245</v>
      </c>
      <c r="E738" s="39"/>
      <c r="F738" s="196" t="s">
        <v>559</v>
      </c>
      <c r="G738" s="39"/>
      <c r="H738" s="39"/>
      <c r="I738" s="197"/>
      <c r="J738" s="39"/>
      <c r="K738" s="39"/>
      <c r="L738" s="42"/>
      <c r="M738" s="198"/>
      <c r="N738" s="199"/>
      <c r="O738" s="67"/>
      <c r="P738" s="67"/>
      <c r="Q738" s="67"/>
      <c r="R738" s="67"/>
      <c r="S738" s="67"/>
      <c r="T738" s="68"/>
      <c r="U738" s="37"/>
      <c r="V738" s="37"/>
      <c r="W738" s="37"/>
      <c r="X738" s="37"/>
      <c r="Y738" s="37"/>
      <c r="Z738" s="37"/>
      <c r="AA738" s="37"/>
      <c r="AB738" s="37"/>
      <c r="AC738" s="37"/>
      <c r="AD738" s="37"/>
      <c r="AE738" s="37"/>
      <c r="AT738" s="20" t="s">
        <v>245</v>
      </c>
      <c r="AU738" s="20" t="s">
        <v>88</v>
      </c>
    </row>
    <row r="739" spans="1:65" s="13" customFormat="1" ht="10.199999999999999">
      <c r="B739" s="200"/>
      <c r="C739" s="201"/>
      <c r="D739" s="202" t="s">
        <v>247</v>
      </c>
      <c r="E739" s="203" t="s">
        <v>19</v>
      </c>
      <c r="F739" s="204" t="s">
        <v>3854</v>
      </c>
      <c r="G739" s="201"/>
      <c r="H739" s="203" t="s">
        <v>19</v>
      </c>
      <c r="I739" s="205"/>
      <c r="J739" s="201"/>
      <c r="K739" s="201"/>
      <c r="L739" s="206"/>
      <c r="M739" s="207"/>
      <c r="N739" s="208"/>
      <c r="O739" s="208"/>
      <c r="P739" s="208"/>
      <c r="Q739" s="208"/>
      <c r="R739" s="208"/>
      <c r="S739" s="208"/>
      <c r="T739" s="209"/>
      <c r="AT739" s="210" t="s">
        <v>247</v>
      </c>
      <c r="AU739" s="210" t="s">
        <v>88</v>
      </c>
      <c r="AV739" s="13" t="s">
        <v>83</v>
      </c>
      <c r="AW739" s="13" t="s">
        <v>37</v>
      </c>
      <c r="AX739" s="13" t="s">
        <v>76</v>
      </c>
      <c r="AY739" s="210" t="s">
        <v>237</v>
      </c>
    </row>
    <row r="740" spans="1:65" s="14" customFormat="1" ht="10.199999999999999">
      <c r="B740" s="211"/>
      <c r="C740" s="212"/>
      <c r="D740" s="202" t="s">
        <v>247</v>
      </c>
      <c r="E740" s="213" t="s">
        <v>19</v>
      </c>
      <c r="F740" s="214" t="s">
        <v>5403</v>
      </c>
      <c r="G740" s="212"/>
      <c r="H740" s="215">
        <v>1.8</v>
      </c>
      <c r="I740" s="216"/>
      <c r="J740" s="212"/>
      <c r="K740" s="212"/>
      <c r="L740" s="217"/>
      <c r="M740" s="218"/>
      <c r="N740" s="219"/>
      <c r="O740" s="219"/>
      <c r="P740" s="219"/>
      <c r="Q740" s="219"/>
      <c r="R740" s="219"/>
      <c r="S740" s="219"/>
      <c r="T740" s="220"/>
      <c r="AT740" s="221" t="s">
        <v>247</v>
      </c>
      <c r="AU740" s="221" t="s">
        <v>88</v>
      </c>
      <c r="AV740" s="14" t="s">
        <v>88</v>
      </c>
      <c r="AW740" s="14" t="s">
        <v>37</v>
      </c>
      <c r="AX740" s="14" t="s">
        <v>76</v>
      </c>
      <c r="AY740" s="221" t="s">
        <v>237</v>
      </c>
    </row>
    <row r="741" spans="1:65" s="14" customFormat="1" ht="10.199999999999999">
      <c r="B741" s="211"/>
      <c r="C741" s="212"/>
      <c r="D741" s="202" t="s">
        <v>247</v>
      </c>
      <c r="E741" s="213" t="s">
        <v>19</v>
      </c>
      <c r="F741" s="214" t="s">
        <v>5404</v>
      </c>
      <c r="G741" s="212"/>
      <c r="H741" s="215">
        <v>6.5250000000000004</v>
      </c>
      <c r="I741" s="216"/>
      <c r="J741" s="212"/>
      <c r="K741" s="212"/>
      <c r="L741" s="217"/>
      <c r="M741" s="218"/>
      <c r="N741" s="219"/>
      <c r="O741" s="219"/>
      <c r="P741" s="219"/>
      <c r="Q741" s="219"/>
      <c r="R741" s="219"/>
      <c r="S741" s="219"/>
      <c r="T741" s="220"/>
      <c r="AT741" s="221" t="s">
        <v>247</v>
      </c>
      <c r="AU741" s="221" t="s">
        <v>88</v>
      </c>
      <c r="AV741" s="14" t="s">
        <v>88</v>
      </c>
      <c r="AW741" s="14" t="s">
        <v>37</v>
      </c>
      <c r="AX741" s="14" t="s">
        <v>76</v>
      </c>
      <c r="AY741" s="221" t="s">
        <v>237</v>
      </c>
    </row>
    <row r="742" spans="1:65" s="14" customFormat="1" ht="10.199999999999999">
      <c r="B742" s="211"/>
      <c r="C742" s="212"/>
      <c r="D742" s="202" t="s">
        <v>247</v>
      </c>
      <c r="E742" s="213" t="s">
        <v>19</v>
      </c>
      <c r="F742" s="214" t="s">
        <v>5405</v>
      </c>
      <c r="G742" s="212"/>
      <c r="H742" s="215">
        <v>1.35</v>
      </c>
      <c r="I742" s="216"/>
      <c r="J742" s="212"/>
      <c r="K742" s="212"/>
      <c r="L742" s="217"/>
      <c r="M742" s="218"/>
      <c r="N742" s="219"/>
      <c r="O742" s="219"/>
      <c r="P742" s="219"/>
      <c r="Q742" s="219"/>
      <c r="R742" s="219"/>
      <c r="S742" s="219"/>
      <c r="T742" s="220"/>
      <c r="AT742" s="221" t="s">
        <v>247</v>
      </c>
      <c r="AU742" s="221" t="s">
        <v>88</v>
      </c>
      <c r="AV742" s="14" t="s">
        <v>88</v>
      </c>
      <c r="AW742" s="14" t="s">
        <v>37</v>
      </c>
      <c r="AX742" s="14" t="s">
        <v>76</v>
      </c>
      <c r="AY742" s="221" t="s">
        <v>237</v>
      </c>
    </row>
    <row r="743" spans="1:65" s="16" customFormat="1" ht="10.199999999999999">
      <c r="B743" s="233"/>
      <c r="C743" s="234"/>
      <c r="D743" s="202" t="s">
        <v>247</v>
      </c>
      <c r="E743" s="235" t="s">
        <v>19</v>
      </c>
      <c r="F743" s="236" t="s">
        <v>260</v>
      </c>
      <c r="G743" s="234"/>
      <c r="H743" s="237">
        <v>9.6750000000000007</v>
      </c>
      <c r="I743" s="238"/>
      <c r="J743" s="234"/>
      <c r="K743" s="234"/>
      <c r="L743" s="239"/>
      <c r="M743" s="240"/>
      <c r="N743" s="241"/>
      <c r="O743" s="241"/>
      <c r="P743" s="241"/>
      <c r="Q743" s="241"/>
      <c r="R743" s="241"/>
      <c r="S743" s="241"/>
      <c r="T743" s="242"/>
      <c r="AT743" s="243" t="s">
        <v>247</v>
      </c>
      <c r="AU743" s="243" t="s">
        <v>88</v>
      </c>
      <c r="AV743" s="16" t="s">
        <v>243</v>
      </c>
      <c r="AW743" s="16" t="s">
        <v>37</v>
      </c>
      <c r="AX743" s="16" t="s">
        <v>83</v>
      </c>
      <c r="AY743" s="243" t="s">
        <v>237</v>
      </c>
    </row>
    <row r="744" spans="1:65" s="12" customFormat="1" ht="22.8" customHeight="1">
      <c r="B744" s="166"/>
      <c r="C744" s="167"/>
      <c r="D744" s="168" t="s">
        <v>75</v>
      </c>
      <c r="E744" s="180" t="s">
        <v>1015</v>
      </c>
      <c r="F744" s="180" t="s">
        <v>5406</v>
      </c>
      <c r="G744" s="167"/>
      <c r="H744" s="167"/>
      <c r="I744" s="170"/>
      <c r="J744" s="181">
        <f>BK744</f>
        <v>0</v>
      </c>
      <c r="K744" s="167"/>
      <c r="L744" s="172"/>
      <c r="M744" s="173"/>
      <c r="N744" s="174"/>
      <c r="O744" s="174"/>
      <c r="P744" s="175">
        <f>SUM(P745:P753)</f>
        <v>0</v>
      </c>
      <c r="Q744" s="174"/>
      <c r="R744" s="175">
        <f>SUM(R745:R753)</f>
        <v>3.8630879999999999</v>
      </c>
      <c r="S744" s="174"/>
      <c r="T744" s="176">
        <f>SUM(T745:T753)</f>
        <v>3.8630879999999999</v>
      </c>
      <c r="AR744" s="177" t="s">
        <v>83</v>
      </c>
      <c r="AT744" s="178" t="s">
        <v>75</v>
      </c>
      <c r="AU744" s="178" t="s">
        <v>83</v>
      </c>
      <c r="AY744" s="177" t="s">
        <v>237</v>
      </c>
      <c r="BK744" s="179">
        <f>SUM(BK745:BK753)</f>
        <v>0</v>
      </c>
    </row>
    <row r="745" spans="1:65" s="2" customFormat="1" ht="24.15" customHeight="1">
      <c r="A745" s="37"/>
      <c r="B745" s="38"/>
      <c r="C745" s="182" t="s">
        <v>1055</v>
      </c>
      <c r="D745" s="182" t="s">
        <v>239</v>
      </c>
      <c r="E745" s="183" t="s">
        <v>5407</v>
      </c>
      <c r="F745" s="184" t="s">
        <v>5408</v>
      </c>
      <c r="G745" s="185" t="s">
        <v>141</v>
      </c>
      <c r="H745" s="186">
        <v>80.480999999999995</v>
      </c>
      <c r="I745" s="187"/>
      <c r="J745" s="188">
        <f>ROUND(I745*H745,2)</f>
        <v>0</v>
      </c>
      <c r="K745" s="184" t="s">
        <v>242</v>
      </c>
      <c r="L745" s="42"/>
      <c r="M745" s="189" t="s">
        <v>19</v>
      </c>
      <c r="N745" s="190" t="s">
        <v>48</v>
      </c>
      <c r="O745" s="67"/>
      <c r="P745" s="191">
        <f>O745*H745</f>
        <v>0</v>
      </c>
      <c r="Q745" s="191">
        <v>4.8000000000000001E-2</v>
      </c>
      <c r="R745" s="191">
        <f>Q745*H745</f>
        <v>3.8630879999999999</v>
      </c>
      <c r="S745" s="191">
        <v>4.8000000000000001E-2</v>
      </c>
      <c r="T745" s="192">
        <f>S745*H745</f>
        <v>3.8630879999999999</v>
      </c>
      <c r="U745" s="37"/>
      <c r="V745" s="37"/>
      <c r="W745" s="37"/>
      <c r="X745" s="37"/>
      <c r="Y745" s="37"/>
      <c r="Z745" s="37"/>
      <c r="AA745" s="37"/>
      <c r="AB745" s="37"/>
      <c r="AC745" s="37"/>
      <c r="AD745" s="37"/>
      <c r="AE745" s="37"/>
      <c r="AR745" s="193" t="s">
        <v>243</v>
      </c>
      <c r="AT745" s="193" t="s">
        <v>239</v>
      </c>
      <c r="AU745" s="193" t="s">
        <v>88</v>
      </c>
      <c r="AY745" s="20" t="s">
        <v>237</v>
      </c>
      <c r="BE745" s="194">
        <f>IF(N745="základní",J745,0)</f>
        <v>0</v>
      </c>
      <c r="BF745" s="194">
        <f>IF(N745="snížená",J745,0)</f>
        <v>0</v>
      </c>
      <c r="BG745" s="194">
        <f>IF(N745="zákl. přenesená",J745,0)</f>
        <v>0</v>
      </c>
      <c r="BH745" s="194">
        <f>IF(N745="sníž. přenesená",J745,0)</f>
        <v>0</v>
      </c>
      <c r="BI745" s="194">
        <f>IF(N745="nulová",J745,0)</f>
        <v>0</v>
      </c>
      <c r="BJ745" s="20" t="s">
        <v>88</v>
      </c>
      <c r="BK745" s="194">
        <f>ROUND(I745*H745,2)</f>
        <v>0</v>
      </c>
      <c r="BL745" s="20" t="s">
        <v>243</v>
      </c>
      <c r="BM745" s="193" t="s">
        <v>5409</v>
      </c>
    </row>
    <row r="746" spans="1:65" s="2" customFormat="1" ht="10.199999999999999">
      <c r="A746" s="37"/>
      <c r="B746" s="38"/>
      <c r="C746" s="39"/>
      <c r="D746" s="195" t="s">
        <v>245</v>
      </c>
      <c r="E746" s="39"/>
      <c r="F746" s="196" t="s">
        <v>5410</v>
      </c>
      <c r="G746" s="39"/>
      <c r="H746" s="39"/>
      <c r="I746" s="197"/>
      <c r="J746" s="39"/>
      <c r="K746" s="39"/>
      <c r="L746" s="42"/>
      <c r="M746" s="198"/>
      <c r="N746" s="199"/>
      <c r="O746" s="67"/>
      <c r="P746" s="67"/>
      <c r="Q746" s="67"/>
      <c r="R746" s="67"/>
      <c r="S746" s="67"/>
      <c r="T746" s="68"/>
      <c r="U746" s="37"/>
      <c r="V746" s="37"/>
      <c r="W746" s="37"/>
      <c r="X746" s="37"/>
      <c r="Y746" s="37"/>
      <c r="Z746" s="37"/>
      <c r="AA746" s="37"/>
      <c r="AB746" s="37"/>
      <c r="AC746" s="37"/>
      <c r="AD746" s="37"/>
      <c r="AE746" s="37"/>
      <c r="AT746" s="20" t="s">
        <v>245</v>
      </c>
      <c r="AU746" s="20" t="s">
        <v>88</v>
      </c>
    </row>
    <row r="747" spans="1:65" s="14" customFormat="1" ht="10.199999999999999">
      <c r="B747" s="211"/>
      <c r="C747" s="212"/>
      <c r="D747" s="202" t="s">
        <v>247</v>
      </c>
      <c r="E747" s="213" t="s">
        <v>19</v>
      </c>
      <c r="F747" s="214" t="s">
        <v>4917</v>
      </c>
      <c r="G747" s="212"/>
      <c r="H747" s="215">
        <v>80.480999999999995</v>
      </c>
      <c r="I747" s="216"/>
      <c r="J747" s="212"/>
      <c r="K747" s="212"/>
      <c r="L747" s="217"/>
      <c r="M747" s="218"/>
      <c r="N747" s="219"/>
      <c r="O747" s="219"/>
      <c r="P747" s="219"/>
      <c r="Q747" s="219"/>
      <c r="R747" s="219"/>
      <c r="S747" s="219"/>
      <c r="T747" s="220"/>
      <c r="AT747" s="221" t="s">
        <v>247</v>
      </c>
      <c r="AU747" s="221" t="s">
        <v>88</v>
      </c>
      <c r="AV747" s="14" t="s">
        <v>88</v>
      </c>
      <c r="AW747" s="14" t="s">
        <v>37</v>
      </c>
      <c r="AX747" s="14" t="s">
        <v>83</v>
      </c>
      <c r="AY747" s="221" t="s">
        <v>237</v>
      </c>
    </row>
    <row r="748" spans="1:65" s="2" customFormat="1" ht="24.15" customHeight="1">
      <c r="A748" s="37"/>
      <c r="B748" s="38"/>
      <c r="C748" s="182" t="s">
        <v>1060</v>
      </c>
      <c r="D748" s="182" t="s">
        <v>239</v>
      </c>
      <c r="E748" s="183" t="s">
        <v>5411</v>
      </c>
      <c r="F748" s="184" t="s">
        <v>5412</v>
      </c>
      <c r="G748" s="185" t="s">
        <v>141</v>
      </c>
      <c r="H748" s="186">
        <v>80.480999999999995</v>
      </c>
      <c r="I748" s="187"/>
      <c r="J748" s="188">
        <f>ROUND(I748*H748,2)</f>
        <v>0</v>
      </c>
      <c r="K748" s="184" t="s">
        <v>242</v>
      </c>
      <c r="L748" s="42"/>
      <c r="M748" s="189" t="s">
        <v>19</v>
      </c>
      <c r="N748" s="190" t="s">
        <v>48</v>
      </c>
      <c r="O748" s="67"/>
      <c r="P748" s="191">
        <f>O748*H748</f>
        <v>0</v>
      </c>
      <c r="Q748" s="191">
        <v>0</v>
      </c>
      <c r="R748" s="191">
        <f>Q748*H748</f>
        <v>0</v>
      </c>
      <c r="S748" s="191">
        <v>0</v>
      </c>
      <c r="T748" s="192">
        <f>S748*H748</f>
        <v>0</v>
      </c>
      <c r="U748" s="37"/>
      <c r="V748" s="37"/>
      <c r="W748" s="37"/>
      <c r="X748" s="37"/>
      <c r="Y748" s="37"/>
      <c r="Z748" s="37"/>
      <c r="AA748" s="37"/>
      <c r="AB748" s="37"/>
      <c r="AC748" s="37"/>
      <c r="AD748" s="37"/>
      <c r="AE748" s="37"/>
      <c r="AR748" s="193" t="s">
        <v>243</v>
      </c>
      <c r="AT748" s="193" t="s">
        <v>239</v>
      </c>
      <c r="AU748" s="193" t="s">
        <v>88</v>
      </c>
      <c r="AY748" s="20" t="s">
        <v>237</v>
      </c>
      <c r="BE748" s="194">
        <f>IF(N748="základní",J748,0)</f>
        <v>0</v>
      </c>
      <c r="BF748" s="194">
        <f>IF(N748="snížená",J748,0)</f>
        <v>0</v>
      </c>
      <c r="BG748" s="194">
        <f>IF(N748="zákl. přenesená",J748,0)</f>
        <v>0</v>
      </c>
      <c r="BH748" s="194">
        <f>IF(N748="sníž. přenesená",J748,0)</f>
        <v>0</v>
      </c>
      <c r="BI748" s="194">
        <f>IF(N748="nulová",J748,0)</f>
        <v>0</v>
      </c>
      <c r="BJ748" s="20" t="s">
        <v>88</v>
      </c>
      <c r="BK748" s="194">
        <f>ROUND(I748*H748,2)</f>
        <v>0</v>
      </c>
      <c r="BL748" s="20" t="s">
        <v>243</v>
      </c>
      <c r="BM748" s="193" t="s">
        <v>5413</v>
      </c>
    </row>
    <row r="749" spans="1:65" s="2" customFormat="1" ht="10.199999999999999">
      <c r="A749" s="37"/>
      <c r="B749" s="38"/>
      <c r="C749" s="39"/>
      <c r="D749" s="195" t="s">
        <v>245</v>
      </c>
      <c r="E749" s="39"/>
      <c r="F749" s="196" t="s">
        <v>5414</v>
      </c>
      <c r="G749" s="39"/>
      <c r="H749" s="39"/>
      <c r="I749" s="197"/>
      <c r="J749" s="39"/>
      <c r="K749" s="39"/>
      <c r="L749" s="42"/>
      <c r="M749" s="198"/>
      <c r="N749" s="199"/>
      <c r="O749" s="67"/>
      <c r="P749" s="67"/>
      <c r="Q749" s="67"/>
      <c r="R749" s="67"/>
      <c r="S749" s="67"/>
      <c r="T749" s="68"/>
      <c r="U749" s="37"/>
      <c r="V749" s="37"/>
      <c r="W749" s="37"/>
      <c r="X749" s="37"/>
      <c r="Y749" s="37"/>
      <c r="Z749" s="37"/>
      <c r="AA749" s="37"/>
      <c r="AB749" s="37"/>
      <c r="AC749" s="37"/>
      <c r="AD749" s="37"/>
      <c r="AE749" s="37"/>
      <c r="AT749" s="20" t="s">
        <v>245</v>
      </c>
      <c r="AU749" s="20" t="s">
        <v>88</v>
      </c>
    </row>
    <row r="750" spans="1:65" s="14" customFormat="1" ht="10.199999999999999">
      <c r="B750" s="211"/>
      <c r="C750" s="212"/>
      <c r="D750" s="202" t="s">
        <v>247</v>
      </c>
      <c r="E750" s="213" t="s">
        <v>19</v>
      </c>
      <c r="F750" s="214" t="s">
        <v>4917</v>
      </c>
      <c r="G750" s="212"/>
      <c r="H750" s="215">
        <v>80.480999999999995</v>
      </c>
      <c r="I750" s="216"/>
      <c r="J750" s="212"/>
      <c r="K750" s="212"/>
      <c r="L750" s="217"/>
      <c r="M750" s="218"/>
      <c r="N750" s="219"/>
      <c r="O750" s="219"/>
      <c r="P750" s="219"/>
      <c r="Q750" s="219"/>
      <c r="R750" s="219"/>
      <c r="S750" s="219"/>
      <c r="T750" s="220"/>
      <c r="AT750" s="221" t="s">
        <v>247</v>
      </c>
      <c r="AU750" s="221" t="s">
        <v>88</v>
      </c>
      <c r="AV750" s="14" t="s">
        <v>88</v>
      </c>
      <c r="AW750" s="14" t="s">
        <v>37</v>
      </c>
      <c r="AX750" s="14" t="s">
        <v>83</v>
      </c>
      <c r="AY750" s="221" t="s">
        <v>237</v>
      </c>
    </row>
    <row r="751" spans="1:65" s="2" customFormat="1" ht="24.15" customHeight="1">
      <c r="A751" s="37"/>
      <c r="B751" s="38"/>
      <c r="C751" s="182" t="s">
        <v>1064</v>
      </c>
      <c r="D751" s="182" t="s">
        <v>239</v>
      </c>
      <c r="E751" s="183" t="s">
        <v>5415</v>
      </c>
      <c r="F751" s="184" t="s">
        <v>5416</v>
      </c>
      <c r="G751" s="185" t="s">
        <v>141</v>
      </c>
      <c r="H751" s="186">
        <v>80.480999999999995</v>
      </c>
      <c r="I751" s="187"/>
      <c r="J751" s="188">
        <f>ROUND(I751*H751,2)</f>
        <v>0</v>
      </c>
      <c r="K751" s="184" t="s">
        <v>242</v>
      </c>
      <c r="L751" s="42"/>
      <c r="M751" s="189" t="s">
        <v>19</v>
      </c>
      <c r="N751" s="190" t="s">
        <v>48</v>
      </c>
      <c r="O751" s="67"/>
      <c r="P751" s="191">
        <f>O751*H751</f>
        <v>0</v>
      </c>
      <c r="Q751" s="191">
        <v>0</v>
      </c>
      <c r="R751" s="191">
        <f>Q751*H751</f>
        <v>0</v>
      </c>
      <c r="S751" s="191">
        <v>0</v>
      </c>
      <c r="T751" s="192">
        <f>S751*H751</f>
        <v>0</v>
      </c>
      <c r="U751" s="37"/>
      <c r="V751" s="37"/>
      <c r="W751" s="37"/>
      <c r="X751" s="37"/>
      <c r="Y751" s="37"/>
      <c r="Z751" s="37"/>
      <c r="AA751" s="37"/>
      <c r="AB751" s="37"/>
      <c r="AC751" s="37"/>
      <c r="AD751" s="37"/>
      <c r="AE751" s="37"/>
      <c r="AR751" s="193" t="s">
        <v>243</v>
      </c>
      <c r="AT751" s="193" t="s">
        <v>239</v>
      </c>
      <c r="AU751" s="193" t="s">
        <v>88</v>
      </c>
      <c r="AY751" s="20" t="s">
        <v>237</v>
      </c>
      <c r="BE751" s="194">
        <f>IF(N751="základní",J751,0)</f>
        <v>0</v>
      </c>
      <c r="BF751" s="194">
        <f>IF(N751="snížená",J751,0)</f>
        <v>0</v>
      </c>
      <c r="BG751" s="194">
        <f>IF(N751="zákl. přenesená",J751,0)</f>
        <v>0</v>
      </c>
      <c r="BH751" s="194">
        <f>IF(N751="sníž. přenesená",J751,0)</f>
        <v>0</v>
      </c>
      <c r="BI751" s="194">
        <f>IF(N751="nulová",J751,0)</f>
        <v>0</v>
      </c>
      <c r="BJ751" s="20" t="s">
        <v>88</v>
      </c>
      <c r="BK751" s="194">
        <f>ROUND(I751*H751,2)</f>
        <v>0</v>
      </c>
      <c r="BL751" s="20" t="s">
        <v>243</v>
      </c>
      <c r="BM751" s="193" t="s">
        <v>5417</v>
      </c>
    </row>
    <row r="752" spans="1:65" s="2" customFormat="1" ht="10.199999999999999">
      <c r="A752" s="37"/>
      <c r="B752" s="38"/>
      <c r="C752" s="39"/>
      <c r="D752" s="195" t="s">
        <v>245</v>
      </c>
      <c r="E752" s="39"/>
      <c r="F752" s="196" t="s">
        <v>5418</v>
      </c>
      <c r="G752" s="39"/>
      <c r="H752" s="39"/>
      <c r="I752" s="197"/>
      <c r="J752" s="39"/>
      <c r="K752" s="39"/>
      <c r="L752" s="42"/>
      <c r="M752" s="198"/>
      <c r="N752" s="199"/>
      <c r="O752" s="67"/>
      <c r="P752" s="67"/>
      <c r="Q752" s="67"/>
      <c r="R752" s="67"/>
      <c r="S752" s="67"/>
      <c r="T752" s="68"/>
      <c r="U752" s="37"/>
      <c r="V752" s="37"/>
      <c r="W752" s="37"/>
      <c r="X752" s="37"/>
      <c r="Y752" s="37"/>
      <c r="Z752" s="37"/>
      <c r="AA752" s="37"/>
      <c r="AB752" s="37"/>
      <c r="AC752" s="37"/>
      <c r="AD752" s="37"/>
      <c r="AE752" s="37"/>
      <c r="AT752" s="20" t="s">
        <v>245</v>
      </c>
      <c r="AU752" s="20" t="s">
        <v>88</v>
      </c>
    </row>
    <row r="753" spans="1:65" s="14" customFormat="1" ht="10.199999999999999">
      <c r="B753" s="211"/>
      <c r="C753" s="212"/>
      <c r="D753" s="202" t="s">
        <v>247</v>
      </c>
      <c r="E753" s="213" t="s">
        <v>19</v>
      </c>
      <c r="F753" s="214" t="s">
        <v>4917</v>
      </c>
      <c r="G753" s="212"/>
      <c r="H753" s="215">
        <v>80.480999999999995</v>
      </c>
      <c r="I753" s="216"/>
      <c r="J753" s="212"/>
      <c r="K753" s="212"/>
      <c r="L753" s="217"/>
      <c r="M753" s="218"/>
      <c r="N753" s="219"/>
      <c r="O753" s="219"/>
      <c r="P753" s="219"/>
      <c r="Q753" s="219"/>
      <c r="R753" s="219"/>
      <c r="S753" s="219"/>
      <c r="T753" s="220"/>
      <c r="AT753" s="221" t="s">
        <v>247</v>
      </c>
      <c r="AU753" s="221" t="s">
        <v>88</v>
      </c>
      <c r="AV753" s="14" t="s">
        <v>88</v>
      </c>
      <c r="AW753" s="14" t="s">
        <v>37</v>
      </c>
      <c r="AX753" s="14" t="s">
        <v>83</v>
      </c>
      <c r="AY753" s="221" t="s">
        <v>237</v>
      </c>
    </row>
    <row r="754" spans="1:65" s="12" customFormat="1" ht="22.8" customHeight="1">
      <c r="B754" s="166"/>
      <c r="C754" s="167"/>
      <c r="D754" s="168" t="s">
        <v>75</v>
      </c>
      <c r="E754" s="180" t="s">
        <v>565</v>
      </c>
      <c r="F754" s="180" t="s">
        <v>566</v>
      </c>
      <c r="G754" s="167"/>
      <c r="H754" s="167"/>
      <c r="I754" s="170"/>
      <c r="J754" s="181">
        <f>BK754</f>
        <v>0</v>
      </c>
      <c r="K754" s="167"/>
      <c r="L754" s="172"/>
      <c r="M754" s="173"/>
      <c r="N754" s="174"/>
      <c r="O754" s="174"/>
      <c r="P754" s="175">
        <f>SUM(P755:P786)</f>
        <v>0</v>
      </c>
      <c r="Q754" s="174"/>
      <c r="R754" s="175">
        <f>SUM(R755:R786)</f>
        <v>0</v>
      </c>
      <c r="S754" s="174"/>
      <c r="T754" s="176">
        <f>SUM(T755:T786)</f>
        <v>0</v>
      </c>
      <c r="AR754" s="177" t="s">
        <v>83</v>
      </c>
      <c r="AT754" s="178" t="s">
        <v>75</v>
      </c>
      <c r="AU754" s="178" t="s">
        <v>83</v>
      </c>
      <c r="AY754" s="177" t="s">
        <v>237</v>
      </c>
      <c r="BK754" s="179">
        <f>SUM(BK755:BK786)</f>
        <v>0</v>
      </c>
    </row>
    <row r="755" spans="1:65" s="2" customFormat="1" ht="16.5" customHeight="1">
      <c r="A755" s="37"/>
      <c r="B755" s="38"/>
      <c r="C755" s="182" t="s">
        <v>1073</v>
      </c>
      <c r="D755" s="182" t="s">
        <v>239</v>
      </c>
      <c r="E755" s="183" t="s">
        <v>568</v>
      </c>
      <c r="F755" s="184" t="s">
        <v>569</v>
      </c>
      <c r="G755" s="185" t="s">
        <v>304</v>
      </c>
      <c r="H755" s="186">
        <v>160.53299999999999</v>
      </c>
      <c r="I755" s="187"/>
      <c r="J755" s="188">
        <f>ROUND(I755*H755,2)</f>
        <v>0</v>
      </c>
      <c r="K755" s="184" t="s">
        <v>242</v>
      </c>
      <c r="L755" s="42"/>
      <c r="M755" s="189" t="s">
        <v>19</v>
      </c>
      <c r="N755" s="190" t="s">
        <v>48</v>
      </c>
      <c r="O755" s="67"/>
      <c r="P755" s="191">
        <f>O755*H755</f>
        <v>0</v>
      </c>
      <c r="Q755" s="191">
        <v>0</v>
      </c>
      <c r="R755" s="191">
        <f>Q755*H755</f>
        <v>0</v>
      </c>
      <c r="S755" s="191">
        <v>0</v>
      </c>
      <c r="T755" s="192">
        <f>S755*H755</f>
        <v>0</v>
      </c>
      <c r="U755" s="37"/>
      <c r="V755" s="37"/>
      <c r="W755" s="37"/>
      <c r="X755" s="37"/>
      <c r="Y755" s="37"/>
      <c r="Z755" s="37"/>
      <c r="AA755" s="37"/>
      <c r="AB755" s="37"/>
      <c r="AC755" s="37"/>
      <c r="AD755" s="37"/>
      <c r="AE755" s="37"/>
      <c r="AR755" s="193" t="s">
        <v>243</v>
      </c>
      <c r="AT755" s="193" t="s">
        <v>239</v>
      </c>
      <c r="AU755" s="193" t="s">
        <v>88</v>
      </c>
      <c r="AY755" s="20" t="s">
        <v>237</v>
      </c>
      <c r="BE755" s="194">
        <f>IF(N755="základní",J755,0)</f>
        <v>0</v>
      </c>
      <c r="BF755" s="194">
        <f>IF(N755="snížená",J755,0)</f>
        <v>0</v>
      </c>
      <c r="BG755" s="194">
        <f>IF(N755="zákl. přenesená",J755,0)</f>
        <v>0</v>
      </c>
      <c r="BH755" s="194">
        <f>IF(N755="sníž. přenesená",J755,0)</f>
        <v>0</v>
      </c>
      <c r="BI755" s="194">
        <f>IF(N755="nulová",J755,0)</f>
        <v>0</v>
      </c>
      <c r="BJ755" s="20" t="s">
        <v>88</v>
      </c>
      <c r="BK755" s="194">
        <f>ROUND(I755*H755,2)</f>
        <v>0</v>
      </c>
      <c r="BL755" s="20" t="s">
        <v>243</v>
      </c>
      <c r="BM755" s="193" t="s">
        <v>5419</v>
      </c>
    </row>
    <row r="756" spans="1:65" s="2" customFormat="1" ht="10.199999999999999">
      <c r="A756" s="37"/>
      <c r="B756" s="38"/>
      <c r="C756" s="39"/>
      <c r="D756" s="195" t="s">
        <v>245</v>
      </c>
      <c r="E756" s="39"/>
      <c r="F756" s="196" t="s">
        <v>571</v>
      </c>
      <c r="G756" s="39"/>
      <c r="H756" s="39"/>
      <c r="I756" s="197"/>
      <c r="J756" s="39"/>
      <c r="K756" s="39"/>
      <c r="L756" s="42"/>
      <c r="M756" s="198"/>
      <c r="N756" s="199"/>
      <c r="O756" s="67"/>
      <c r="P756" s="67"/>
      <c r="Q756" s="67"/>
      <c r="R756" s="67"/>
      <c r="S756" s="67"/>
      <c r="T756" s="68"/>
      <c r="U756" s="37"/>
      <c r="V756" s="37"/>
      <c r="W756" s="37"/>
      <c r="X756" s="37"/>
      <c r="Y756" s="37"/>
      <c r="Z756" s="37"/>
      <c r="AA756" s="37"/>
      <c r="AB756" s="37"/>
      <c r="AC756" s="37"/>
      <c r="AD756" s="37"/>
      <c r="AE756" s="37"/>
      <c r="AT756" s="20" t="s">
        <v>245</v>
      </c>
      <c r="AU756" s="20" t="s">
        <v>88</v>
      </c>
    </row>
    <row r="757" spans="1:65" s="2" customFormat="1" ht="37.799999999999997" customHeight="1">
      <c r="A757" s="37"/>
      <c r="B757" s="38"/>
      <c r="C757" s="182" t="s">
        <v>1077</v>
      </c>
      <c r="D757" s="182" t="s">
        <v>239</v>
      </c>
      <c r="E757" s="183" t="s">
        <v>573</v>
      </c>
      <c r="F757" s="184" t="s">
        <v>574</v>
      </c>
      <c r="G757" s="185" t="s">
        <v>304</v>
      </c>
      <c r="H757" s="186">
        <v>160.53299999999999</v>
      </c>
      <c r="I757" s="187"/>
      <c r="J757" s="188">
        <f>ROUND(I757*H757,2)</f>
        <v>0</v>
      </c>
      <c r="K757" s="184" t="s">
        <v>242</v>
      </c>
      <c r="L757" s="42"/>
      <c r="M757" s="189" t="s">
        <v>19</v>
      </c>
      <c r="N757" s="190" t="s">
        <v>48</v>
      </c>
      <c r="O757" s="67"/>
      <c r="P757" s="191">
        <f>O757*H757</f>
        <v>0</v>
      </c>
      <c r="Q757" s="191">
        <v>0</v>
      </c>
      <c r="R757" s="191">
        <f>Q757*H757</f>
        <v>0</v>
      </c>
      <c r="S757" s="191">
        <v>0</v>
      </c>
      <c r="T757" s="192">
        <f>S757*H757</f>
        <v>0</v>
      </c>
      <c r="U757" s="37"/>
      <c r="V757" s="37"/>
      <c r="W757" s="37"/>
      <c r="X757" s="37"/>
      <c r="Y757" s="37"/>
      <c r="Z757" s="37"/>
      <c r="AA757" s="37"/>
      <c r="AB757" s="37"/>
      <c r="AC757" s="37"/>
      <c r="AD757" s="37"/>
      <c r="AE757" s="37"/>
      <c r="AR757" s="193" t="s">
        <v>243</v>
      </c>
      <c r="AT757" s="193" t="s">
        <v>239</v>
      </c>
      <c r="AU757" s="193" t="s">
        <v>88</v>
      </c>
      <c r="AY757" s="20" t="s">
        <v>237</v>
      </c>
      <c r="BE757" s="194">
        <f>IF(N757="základní",J757,0)</f>
        <v>0</v>
      </c>
      <c r="BF757" s="194">
        <f>IF(N757="snížená",J757,0)</f>
        <v>0</v>
      </c>
      <c r="BG757" s="194">
        <f>IF(N757="zákl. přenesená",J757,0)</f>
        <v>0</v>
      </c>
      <c r="BH757" s="194">
        <f>IF(N757="sníž. přenesená",J757,0)</f>
        <v>0</v>
      </c>
      <c r="BI757" s="194">
        <f>IF(N757="nulová",J757,0)</f>
        <v>0</v>
      </c>
      <c r="BJ757" s="20" t="s">
        <v>88</v>
      </c>
      <c r="BK757" s="194">
        <f>ROUND(I757*H757,2)</f>
        <v>0</v>
      </c>
      <c r="BL757" s="20" t="s">
        <v>243</v>
      </c>
      <c r="BM757" s="193" t="s">
        <v>5420</v>
      </c>
    </row>
    <row r="758" spans="1:65" s="2" customFormat="1" ht="10.199999999999999">
      <c r="A758" s="37"/>
      <c r="B758" s="38"/>
      <c r="C758" s="39"/>
      <c r="D758" s="195" t="s">
        <v>245</v>
      </c>
      <c r="E758" s="39"/>
      <c r="F758" s="196" t="s">
        <v>576</v>
      </c>
      <c r="G758" s="39"/>
      <c r="H758" s="39"/>
      <c r="I758" s="197"/>
      <c r="J758" s="39"/>
      <c r="K758" s="39"/>
      <c r="L758" s="42"/>
      <c r="M758" s="198"/>
      <c r="N758" s="199"/>
      <c r="O758" s="67"/>
      <c r="P758" s="67"/>
      <c r="Q758" s="67"/>
      <c r="R758" s="67"/>
      <c r="S758" s="67"/>
      <c r="T758" s="68"/>
      <c r="U758" s="37"/>
      <c r="V758" s="37"/>
      <c r="W758" s="37"/>
      <c r="X758" s="37"/>
      <c r="Y758" s="37"/>
      <c r="Z758" s="37"/>
      <c r="AA758" s="37"/>
      <c r="AB758" s="37"/>
      <c r="AC758" s="37"/>
      <c r="AD758" s="37"/>
      <c r="AE758" s="37"/>
      <c r="AT758" s="20" t="s">
        <v>245</v>
      </c>
      <c r="AU758" s="20" t="s">
        <v>88</v>
      </c>
    </row>
    <row r="759" spans="1:65" s="2" customFormat="1" ht="33" customHeight="1">
      <c r="A759" s="37"/>
      <c r="B759" s="38"/>
      <c r="C759" s="182" t="s">
        <v>1086</v>
      </c>
      <c r="D759" s="182" t="s">
        <v>239</v>
      </c>
      <c r="E759" s="183" t="s">
        <v>578</v>
      </c>
      <c r="F759" s="184" t="s">
        <v>579</v>
      </c>
      <c r="G759" s="185" t="s">
        <v>304</v>
      </c>
      <c r="H759" s="186">
        <v>160.53299999999999</v>
      </c>
      <c r="I759" s="187"/>
      <c r="J759" s="188">
        <f>ROUND(I759*H759,2)</f>
        <v>0</v>
      </c>
      <c r="K759" s="184" t="s">
        <v>242</v>
      </c>
      <c r="L759" s="42"/>
      <c r="M759" s="189" t="s">
        <v>19</v>
      </c>
      <c r="N759" s="190" t="s">
        <v>48</v>
      </c>
      <c r="O759" s="67"/>
      <c r="P759" s="191">
        <f>O759*H759</f>
        <v>0</v>
      </c>
      <c r="Q759" s="191">
        <v>0</v>
      </c>
      <c r="R759" s="191">
        <f>Q759*H759</f>
        <v>0</v>
      </c>
      <c r="S759" s="191">
        <v>0</v>
      </c>
      <c r="T759" s="192">
        <f>S759*H759</f>
        <v>0</v>
      </c>
      <c r="U759" s="37"/>
      <c r="V759" s="37"/>
      <c r="W759" s="37"/>
      <c r="X759" s="37"/>
      <c r="Y759" s="37"/>
      <c r="Z759" s="37"/>
      <c r="AA759" s="37"/>
      <c r="AB759" s="37"/>
      <c r="AC759" s="37"/>
      <c r="AD759" s="37"/>
      <c r="AE759" s="37"/>
      <c r="AR759" s="193" t="s">
        <v>243</v>
      </c>
      <c r="AT759" s="193" t="s">
        <v>239</v>
      </c>
      <c r="AU759" s="193" t="s">
        <v>88</v>
      </c>
      <c r="AY759" s="20" t="s">
        <v>237</v>
      </c>
      <c r="BE759" s="194">
        <f>IF(N759="základní",J759,0)</f>
        <v>0</v>
      </c>
      <c r="BF759" s="194">
        <f>IF(N759="snížená",J759,0)</f>
        <v>0</v>
      </c>
      <c r="BG759" s="194">
        <f>IF(N759="zákl. přenesená",J759,0)</f>
        <v>0</v>
      </c>
      <c r="BH759" s="194">
        <f>IF(N759="sníž. přenesená",J759,0)</f>
        <v>0</v>
      </c>
      <c r="BI759" s="194">
        <f>IF(N759="nulová",J759,0)</f>
        <v>0</v>
      </c>
      <c r="BJ759" s="20" t="s">
        <v>88</v>
      </c>
      <c r="BK759" s="194">
        <f>ROUND(I759*H759,2)</f>
        <v>0</v>
      </c>
      <c r="BL759" s="20" t="s">
        <v>243</v>
      </c>
      <c r="BM759" s="193" t="s">
        <v>5421</v>
      </c>
    </row>
    <row r="760" spans="1:65" s="2" customFormat="1" ht="10.199999999999999">
      <c r="A760" s="37"/>
      <c r="B760" s="38"/>
      <c r="C760" s="39"/>
      <c r="D760" s="195" t="s">
        <v>245</v>
      </c>
      <c r="E760" s="39"/>
      <c r="F760" s="196" t="s">
        <v>581</v>
      </c>
      <c r="G760" s="39"/>
      <c r="H760" s="39"/>
      <c r="I760" s="197"/>
      <c r="J760" s="39"/>
      <c r="K760" s="39"/>
      <c r="L760" s="42"/>
      <c r="M760" s="198"/>
      <c r="N760" s="199"/>
      <c r="O760" s="67"/>
      <c r="P760" s="67"/>
      <c r="Q760" s="67"/>
      <c r="R760" s="67"/>
      <c r="S760" s="67"/>
      <c r="T760" s="68"/>
      <c r="U760" s="37"/>
      <c r="V760" s="37"/>
      <c r="W760" s="37"/>
      <c r="X760" s="37"/>
      <c r="Y760" s="37"/>
      <c r="Z760" s="37"/>
      <c r="AA760" s="37"/>
      <c r="AB760" s="37"/>
      <c r="AC760" s="37"/>
      <c r="AD760" s="37"/>
      <c r="AE760" s="37"/>
      <c r="AT760" s="20" t="s">
        <v>245</v>
      </c>
      <c r="AU760" s="20" t="s">
        <v>88</v>
      </c>
    </row>
    <row r="761" spans="1:65" s="2" customFormat="1" ht="44.25" customHeight="1">
      <c r="A761" s="37"/>
      <c r="B761" s="38"/>
      <c r="C761" s="182" t="s">
        <v>1093</v>
      </c>
      <c r="D761" s="182" t="s">
        <v>239</v>
      </c>
      <c r="E761" s="183" t="s">
        <v>583</v>
      </c>
      <c r="F761" s="184" t="s">
        <v>584</v>
      </c>
      <c r="G761" s="185" t="s">
        <v>304</v>
      </c>
      <c r="H761" s="186">
        <v>2247.462</v>
      </c>
      <c r="I761" s="187"/>
      <c r="J761" s="188">
        <f>ROUND(I761*H761,2)</f>
        <v>0</v>
      </c>
      <c r="K761" s="184" t="s">
        <v>242</v>
      </c>
      <c r="L761" s="42"/>
      <c r="M761" s="189" t="s">
        <v>19</v>
      </c>
      <c r="N761" s="190" t="s">
        <v>48</v>
      </c>
      <c r="O761" s="67"/>
      <c r="P761" s="191">
        <f>O761*H761</f>
        <v>0</v>
      </c>
      <c r="Q761" s="191">
        <v>0</v>
      </c>
      <c r="R761" s="191">
        <f>Q761*H761</f>
        <v>0</v>
      </c>
      <c r="S761" s="191">
        <v>0</v>
      </c>
      <c r="T761" s="192">
        <f>S761*H761</f>
        <v>0</v>
      </c>
      <c r="U761" s="37"/>
      <c r="V761" s="37"/>
      <c r="W761" s="37"/>
      <c r="X761" s="37"/>
      <c r="Y761" s="37"/>
      <c r="Z761" s="37"/>
      <c r="AA761" s="37"/>
      <c r="AB761" s="37"/>
      <c r="AC761" s="37"/>
      <c r="AD761" s="37"/>
      <c r="AE761" s="37"/>
      <c r="AR761" s="193" t="s">
        <v>243</v>
      </c>
      <c r="AT761" s="193" t="s">
        <v>239</v>
      </c>
      <c r="AU761" s="193" t="s">
        <v>88</v>
      </c>
      <c r="AY761" s="20" t="s">
        <v>237</v>
      </c>
      <c r="BE761" s="194">
        <f>IF(N761="základní",J761,0)</f>
        <v>0</v>
      </c>
      <c r="BF761" s="194">
        <f>IF(N761="snížená",J761,0)</f>
        <v>0</v>
      </c>
      <c r="BG761" s="194">
        <f>IF(N761="zákl. přenesená",J761,0)</f>
        <v>0</v>
      </c>
      <c r="BH761" s="194">
        <f>IF(N761="sníž. přenesená",J761,0)</f>
        <v>0</v>
      </c>
      <c r="BI761" s="194">
        <f>IF(N761="nulová",J761,0)</f>
        <v>0</v>
      </c>
      <c r="BJ761" s="20" t="s">
        <v>88</v>
      </c>
      <c r="BK761" s="194">
        <f>ROUND(I761*H761,2)</f>
        <v>0</v>
      </c>
      <c r="BL761" s="20" t="s">
        <v>243</v>
      </c>
      <c r="BM761" s="193" t="s">
        <v>5422</v>
      </c>
    </row>
    <row r="762" spans="1:65" s="2" customFormat="1" ht="10.199999999999999">
      <c r="A762" s="37"/>
      <c r="B762" s="38"/>
      <c r="C762" s="39"/>
      <c r="D762" s="195" t="s">
        <v>245</v>
      </c>
      <c r="E762" s="39"/>
      <c r="F762" s="196" t="s">
        <v>586</v>
      </c>
      <c r="G762" s="39"/>
      <c r="H762" s="39"/>
      <c r="I762" s="197"/>
      <c r="J762" s="39"/>
      <c r="K762" s="39"/>
      <c r="L762" s="42"/>
      <c r="M762" s="198"/>
      <c r="N762" s="199"/>
      <c r="O762" s="67"/>
      <c r="P762" s="67"/>
      <c r="Q762" s="67"/>
      <c r="R762" s="67"/>
      <c r="S762" s="67"/>
      <c r="T762" s="68"/>
      <c r="U762" s="37"/>
      <c r="V762" s="37"/>
      <c r="W762" s="37"/>
      <c r="X762" s="37"/>
      <c r="Y762" s="37"/>
      <c r="Z762" s="37"/>
      <c r="AA762" s="37"/>
      <c r="AB762" s="37"/>
      <c r="AC762" s="37"/>
      <c r="AD762" s="37"/>
      <c r="AE762" s="37"/>
      <c r="AT762" s="20" t="s">
        <v>245</v>
      </c>
      <c r="AU762" s="20" t="s">
        <v>88</v>
      </c>
    </row>
    <row r="763" spans="1:65" s="14" customFormat="1" ht="10.199999999999999">
      <c r="B763" s="211"/>
      <c r="C763" s="212"/>
      <c r="D763" s="202" t="s">
        <v>247</v>
      </c>
      <c r="E763" s="212"/>
      <c r="F763" s="214" t="s">
        <v>5423</v>
      </c>
      <c r="G763" s="212"/>
      <c r="H763" s="215">
        <v>2247.462</v>
      </c>
      <c r="I763" s="216"/>
      <c r="J763" s="212"/>
      <c r="K763" s="212"/>
      <c r="L763" s="217"/>
      <c r="M763" s="218"/>
      <c r="N763" s="219"/>
      <c r="O763" s="219"/>
      <c r="P763" s="219"/>
      <c r="Q763" s="219"/>
      <c r="R763" s="219"/>
      <c r="S763" s="219"/>
      <c r="T763" s="220"/>
      <c r="AT763" s="221" t="s">
        <v>247</v>
      </c>
      <c r="AU763" s="221" t="s">
        <v>88</v>
      </c>
      <c r="AV763" s="14" t="s">
        <v>88</v>
      </c>
      <c r="AW763" s="14" t="s">
        <v>4</v>
      </c>
      <c r="AX763" s="14" t="s">
        <v>83</v>
      </c>
      <c r="AY763" s="221" t="s">
        <v>237</v>
      </c>
    </row>
    <row r="764" spans="1:65" s="2" customFormat="1" ht="44.25" customHeight="1">
      <c r="A764" s="37"/>
      <c r="B764" s="38"/>
      <c r="C764" s="182" t="s">
        <v>1101</v>
      </c>
      <c r="D764" s="182" t="s">
        <v>239</v>
      </c>
      <c r="E764" s="183" t="s">
        <v>589</v>
      </c>
      <c r="F764" s="184" t="s">
        <v>590</v>
      </c>
      <c r="G764" s="185" t="s">
        <v>304</v>
      </c>
      <c r="H764" s="186">
        <v>16.306000000000001</v>
      </c>
      <c r="I764" s="187"/>
      <c r="J764" s="188">
        <f>ROUND(I764*H764,2)</f>
        <v>0</v>
      </c>
      <c r="K764" s="184" t="s">
        <v>242</v>
      </c>
      <c r="L764" s="42"/>
      <c r="M764" s="189" t="s">
        <v>19</v>
      </c>
      <c r="N764" s="190" t="s">
        <v>48</v>
      </c>
      <c r="O764" s="67"/>
      <c r="P764" s="191">
        <f>O764*H764</f>
        <v>0</v>
      </c>
      <c r="Q764" s="191">
        <v>0</v>
      </c>
      <c r="R764" s="191">
        <f>Q764*H764</f>
        <v>0</v>
      </c>
      <c r="S764" s="191">
        <v>0</v>
      </c>
      <c r="T764" s="192">
        <f>S764*H764</f>
        <v>0</v>
      </c>
      <c r="U764" s="37"/>
      <c r="V764" s="37"/>
      <c r="W764" s="37"/>
      <c r="X764" s="37"/>
      <c r="Y764" s="37"/>
      <c r="Z764" s="37"/>
      <c r="AA764" s="37"/>
      <c r="AB764" s="37"/>
      <c r="AC764" s="37"/>
      <c r="AD764" s="37"/>
      <c r="AE764" s="37"/>
      <c r="AR764" s="193" t="s">
        <v>243</v>
      </c>
      <c r="AT764" s="193" t="s">
        <v>239</v>
      </c>
      <c r="AU764" s="193" t="s">
        <v>88</v>
      </c>
      <c r="AY764" s="20" t="s">
        <v>237</v>
      </c>
      <c r="BE764" s="194">
        <f>IF(N764="základní",J764,0)</f>
        <v>0</v>
      </c>
      <c r="BF764" s="194">
        <f>IF(N764="snížená",J764,0)</f>
        <v>0</v>
      </c>
      <c r="BG764" s="194">
        <f>IF(N764="zákl. přenesená",J764,0)</f>
        <v>0</v>
      </c>
      <c r="BH764" s="194">
        <f>IF(N764="sníž. přenesená",J764,0)</f>
        <v>0</v>
      </c>
      <c r="BI764" s="194">
        <f>IF(N764="nulová",J764,0)</f>
        <v>0</v>
      </c>
      <c r="BJ764" s="20" t="s">
        <v>88</v>
      </c>
      <c r="BK764" s="194">
        <f>ROUND(I764*H764,2)</f>
        <v>0</v>
      </c>
      <c r="BL764" s="20" t="s">
        <v>243</v>
      </c>
      <c r="BM764" s="193" t="s">
        <v>5424</v>
      </c>
    </row>
    <row r="765" spans="1:65" s="2" customFormat="1" ht="10.199999999999999">
      <c r="A765" s="37"/>
      <c r="B765" s="38"/>
      <c r="C765" s="39"/>
      <c r="D765" s="195" t="s">
        <v>245</v>
      </c>
      <c r="E765" s="39"/>
      <c r="F765" s="196" t="s">
        <v>592</v>
      </c>
      <c r="G765" s="39"/>
      <c r="H765" s="39"/>
      <c r="I765" s="197"/>
      <c r="J765" s="39"/>
      <c r="K765" s="39"/>
      <c r="L765" s="42"/>
      <c r="M765" s="198"/>
      <c r="N765" s="199"/>
      <c r="O765" s="67"/>
      <c r="P765" s="67"/>
      <c r="Q765" s="67"/>
      <c r="R765" s="67"/>
      <c r="S765" s="67"/>
      <c r="T765" s="68"/>
      <c r="U765" s="37"/>
      <c r="V765" s="37"/>
      <c r="W765" s="37"/>
      <c r="X765" s="37"/>
      <c r="Y765" s="37"/>
      <c r="Z765" s="37"/>
      <c r="AA765" s="37"/>
      <c r="AB765" s="37"/>
      <c r="AC765" s="37"/>
      <c r="AD765" s="37"/>
      <c r="AE765" s="37"/>
      <c r="AT765" s="20" t="s">
        <v>245</v>
      </c>
      <c r="AU765" s="20" t="s">
        <v>88</v>
      </c>
    </row>
    <row r="766" spans="1:65" s="14" customFormat="1" ht="10.199999999999999">
      <c r="B766" s="211"/>
      <c r="C766" s="212"/>
      <c r="D766" s="202" t="s">
        <v>247</v>
      </c>
      <c r="E766" s="213" t="s">
        <v>19</v>
      </c>
      <c r="F766" s="214" t="s">
        <v>5425</v>
      </c>
      <c r="G766" s="212"/>
      <c r="H766" s="215">
        <v>161.13399999999999</v>
      </c>
      <c r="I766" s="216"/>
      <c r="J766" s="212"/>
      <c r="K766" s="212"/>
      <c r="L766" s="217"/>
      <c r="M766" s="218"/>
      <c r="N766" s="219"/>
      <c r="O766" s="219"/>
      <c r="P766" s="219"/>
      <c r="Q766" s="219"/>
      <c r="R766" s="219"/>
      <c r="S766" s="219"/>
      <c r="T766" s="220"/>
      <c r="AT766" s="221" t="s">
        <v>247</v>
      </c>
      <c r="AU766" s="221" t="s">
        <v>88</v>
      </c>
      <c r="AV766" s="14" t="s">
        <v>88</v>
      </c>
      <c r="AW766" s="14" t="s">
        <v>37</v>
      </c>
      <c r="AX766" s="14" t="s">
        <v>76</v>
      </c>
      <c r="AY766" s="221" t="s">
        <v>237</v>
      </c>
    </row>
    <row r="767" spans="1:65" s="14" customFormat="1" ht="10.199999999999999">
      <c r="B767" s="211"/>
      <c r="C767" s="212"/>
      <c r="D767" s="202" t="s">
        <v>247</v>
      </c>
      <c r="E767" s="213" t="s">
        <v>19</v>
      </c>
      <c r="F767" s="214" t="s">
        <v>5426</v>
      </c>
      <c r="G767" s="212"/>
      <c r="H767" s="215">
        <v>-138.137</v>
      </c>
      <c r="I767" s="216"/>
      <c r="J767" s="212"/>
      <c r="K767" s="212"/>
      <c r="L767" s="217"/>
      <c r="M767" s="218"/>
      <c r="N767" s="219"/>
      <c r="O767" s="219"/>
      <c r="P767" s="219"/>
      <c r="Q767" s="219"/>
      <c r="R767" s="219"/>
      <c r="S767" s="219"/>
      <c r="T767" s="220"/>
      <c r="AT767" s="221" t="s">
        <v>247</v>
      </c>
      <c r="AU767" s="221" t="s">
        <v>88</v>
      </c>
      <c r="AV767" s="14" t="s">
        <v>88</v>
      </c>
      <c r="AW767" s="14" t="s">
        <v>37</v>
      </c>
      <c r="AX767" s="14" t="s">
        <v>76</v>
      </c>
      <c r="AY767" s="221" t="s">
        <v>237</v>
      </c>
    </row>
    <row r="768" spans="1:65" s="14" customFormat="1" ht="10.199999999999999">
      <c r="B768" s="211"/>
      <c r="C768" s="212"/>
      <c r="D768" s="202" t="s">
        <v>247</v>
      </c>
      <c r="E768" s="213" t="s">
        <v>19</v>
      </c>
      <c r="F768" s="214" t="s">
        <v>5427</v>
      </c>
      <c r="G768" s="212"/>
      <c r="H768" s="215">
        <v>-5.3680000000000003</v>
      </c>
      <c r="I768" s="216"/>
      <c r="J768" s="212"/>
      <c r="K768" s="212"/>
      <c r="L768" s="217"/>
      <c r="M768" s="218"/>
      <c r="N768" s="219"/>
      <c r="O768" s="219"/>
      <c r="P768" s="219"/>
      <c r="Q768" s="219"/>
      <c r="R768" s="219"/>
      <c r="S768" s="219"/>
      <c r="T768" s="220"/>
      <c r="AT768" s="221" t="s">
        <v>247</v>
      </c>
      <c r="AU768" s="221" t="s">
        <v>88</v>
      </c>
      <c r="AV768" s="14" t="s">
        <v>88</v>
      </c>
      <c r="AW768" s="14" t="s">
        <v>37</v>
      </c>
      <c r="AX768" s="14" t="s">
        <v>76</v>
      </c>
      <c r="AY768" s="221" t="s">
        <v>237</v>
      </c>
    </row>
    <row r="769" spans="1:65" s="14" customFormat="1" ht="10.199999999999999">
      <c r="B769" s="211"/>
      <c r="C769" s="212"/>
      <c r="D769" s="202" t="s">
        <v>247</v>
      </c>
      <c r="E769" s="213" t="s">
        <v>19</v>
      </c>
      <c r="F769" s="214" t="s">
        <v>5428</v>
      </c>
      <c r="G769" s="212"/>
      <c r="H769" s="215">
        <v>-1.323</v>
      </c>
      <c r="I769" s="216"/>
      <c r="J769" s="212"/>
      <c r="K769" s="212"/>
      <c r="L769" s="217"/>
      <c r="M769" s="218"/>
      <c r="N769" s="219"/>
      <c r="O769" s="219"/>
      <c r="P769" s="219"/>
      <c r="Q769" s="219"/>
      <c r="R769" s="219"/>
      <c r="S769" s="219"/>
      <c r="T769" s="220"/>
      <c r="AT769" s="221" t="s">
        <v>247</v>
      </c>
      <c r="AU769" s="221" t="s">
        <v>88</v>
      </c>
      <c r="AV769" s="14" t="s">
        <v>88</v>
      </c>
      <c r="AW769" s="14" t="s">
        <v>37</v>
      </c>
      <c r="AX769" s="14" t="s">
        <v>76</v>
      </c>
      <c r="AY769" s="221" t="s">
        <v>237</v>
      </c>
    </row>
    <row r="770" spans="1:65" s="16" customFormat="1" ht="10.199999999999999">
      <c r="B770" s="233"/>
      <c r="C770" s="234"/>
      <c r="D770" s="202" t="s">
        <v>247</v>
      </c>
      <c r="E770" s="235" t="s">
        <v>19</v>
      </c>
      <c r="F770" s="236" t="s">
        <v>260</v>
      </c>
      <c r="G770" s="234"/>
      <c r="H770" s="237">
        <v>16.306000000000001</v>
      </c>
      <c r="I770" s="238"/>
      <c r="J770" s="234"/>
      <c r="K770" s="234"/>
      <c r="L770" s="239"/>
      <c r="M770" s="240"/>
      <c r="N770" s="241"/>
      <c r="O770" s="241"/>
      <c r="P770" s="241"/>
      <c r="Q770" s="241"/>
      <c r="R770" s="241"/>
      <c r="S770" s="241"/>
      <c r="T770" s="242"/>
      <c r="AT770" s="243" t="s">
        <v>247</v>
      </c>
      <c r="AU770" s="243" t="s">
        <v>88</v>
      </c>
      <c r="AV770" s="16" t="s">
        <v>243</v>
      </c>
      <c r="AW770" s="16" t="s">
        <v>37</v>
      </c>
      <c r="AX770" s="16" t="s">
        <v>83</v>
      </c>
      <c r="AY770" s="243" t="s">
        <v>237</v>
      </c>
    </row>
    <row r="771" spans="1:65" s="2" customFormat="1" ht="44.25" customHeight="1">
      <c r="A771" s="37"/>
      <c r="B771" s="38"/>
      <c r="C771" s="182" t="s">
        <v>1106</v>
      </c>
      <c r="D771" s="182" t="s">
        <v>239</v>
      </c>
      <c r="E771" s="183" t="s">
        <v>598</v>
      </c>
      <c r="F771" s="184" t="s">
        <v>599</v>
      </c>
      <c r="G771" s="185" t="s">
        <v>304</v>
      </c>
      <c r="H771" s="186">
        <v>1.323</v>
      </c>
      <c r="I771" s="187"/>
      <c r="J771" s="188">
        <f>ROUND(I771*H771,2)</f>
        <v>0</v>
      </c>
      <c r="K771" s="184" t="s">
        <v>242</v>
      </c>
      <c r="L771" s="42"/>
      <c r="M771" s="189" t="s">
        <v>19</v>
      </c>
      <c r="N771" s="190" t="s">
        <v>48</v>
      </c>
      <c r="O771" s="67"/>
      <c r="P771" s="191">
        <f>O771*H771</f>
        <v>0</v>
      </c>
      <c r="Q771" s="191">
        <v>0</v>
      </c>
      <c r="R771" s="191">
        <f>Q771*H771</f>
        <v>0</v>
      </c>
      <c r="S771" s="191">
        <v>0</v>
      </c>
      <c r="T771" s="192">
        <f>S771*H771</f>
        <v>0</v>
      </c>
      <c r="U771" s="37"/>
      <c r="V771" s="37"/>
      <c r="W771" s="37"/>
      <c r="X771" s="37"/>
      <c r="Y771" s="37"/>
      <c r="Z771" s="37"/>
      <c r="AA771" s="37"/>
      <c r="AB771" s="37"/>
      <c r="AC771" s="37"/>
      <c r="AD771" s="37"/>
      <c r="AE771" s="37"/>
      <c r="AR771" s="193" t="s">
        <v>243</v>
      </c>
      <c r="AT771" s="193" t="s">
        <v>239</v>
      </c>
      <c r="AU771" s="193" t="s">
        <v>88</v>
      </c>
      <c r="AY771" s="20" t="s">
        <v>237</v>
      </c>
      <c r="BE771" s="194">
        <f>IF(N771="základní",J771,0)</f>
        <v>0</v>
      </c>
      <c r="BF771" s="194">
        <f>IF(N771="snížená",J771,0)</f>
        <v>0</v>
      </c>
      <c r="BG771" s="194">
        <f>IF(N771="zákl. přenesená",J771,0)</f>
        <v>0</v>
      </c>
      <c r="BH771" s="194">
        <f>IF(N771="sníž. přenesená",J771,0)</f>
        <v>0</v>
      </c>
      <c r="BI771" s="194">
        <f>IF(N771="nulová",J771,0)</f>
        <v>0</v>
      </c>
      <c r="BJ771" s="20" t="s">
        <v>88</v>
      </c>
      <c r="BK771" s="194">
        <f>ROUND(I771*H771,2)</f>
        <v>0</v>
      </c>
      <c r="BL771" s="20" t="s">
        <v>243</v>
      </c>
      <c r="BM771" s="193" t="s">
        <v>5429</v>
      </c>
    </row>
    <row r="772" spans="1:65" s="2" customFormat="1" ht="10.199999999999999">
      <c r="A772" s="37"/>
      <c r="B772" s="38"/>
      <c r="C772" s="39"/>
      <c r="D772" s="195" t="s">
        <v>245</v>
      </c>
      <c r="E772" s="39"/>
      <c r="F772" s="196" t="s">
        <v>601</v>
      </c>
      <c r="G772" s="39"/>
      <c r="H772" s="39"/>
      <c r="I772" s="197"/>
      <c r="J772" s="39"/>
      <c r="K772" s="39"/>
      <c r="L772" s="42"/>
      <c r="M772" s="198"/>
      <c r="N772" s="199"/>
      <c r="O772" s="67"/>
      <c r="P772" s="67"/>
      <c r="Q772" s="67"/>
      <c r="R772" s="67"/>
      <c r="S772" s="67"/>
      <c r="T772" s="68"/>
      <c r="U772" s="37"/>
      <c r="V772" s="37"/>
      <c r="W772" s="37"/>
      <c r="X772" s="37"/>
      <c r="Y772" s="37"/>
      <c r="Z772" s="37"/>
      <c r="AA772" s="37"/>
      <c r="AB772" s="37"/>
      <c r="AC772" s="37"/>
      <c r="AD772" s="37"/>
      <c r="AE772" s="37"/>
      <c r="AT772" s="20" t="s">
        <v>245</v>
      </c>
      <c r="AU772" s="20" t="s">
        <v>88</v>
      </c>
    </row>
    <row r="773" spans="1:65" s="14" customFormat="1" ht="10.199999999999999">
      <c r="B773" s="211"/>
      <c r="C773" s="212"/>
      <c r="D773" s="202" t="s">
        <v>247</v>
      </c>
      <c r="E773" s="213" t="s">
        <v>19</v>
      </c>
      <c r="F773" s="214" t="s">
        <v>5430</v>
      </c>
      <c r="G773" s="212"/>
      <c r="H773" s="215">
        <v>1.323</v>
      </c>
      <c r="I773" s="216"/>
      <c r="J773" s="212"/>
      <c r="K773" s="212"/>
      <c r="L773" s="217"/>
      <c r="M773" s="218"/>
      <c r="N773" s="219"/>
      <c r="O773" s="219"/>
      <c r="P773" s="219"/>
      <c r="Q773" s="219"/>
      <c r="R773" s="219"/>
      <c r="S773" s="219"/>
      <c r="T773" s="220"/>
      <c r="AT773" s="221" t="s">
        <v>247</v>
      </c>
      <c r="AU773" s="221" t="s">
        <v>88</v>
      </c>
      <c r="AV773" s="14" t="s">
        <v>88</v>
      </c>
      <c r="AW773" s="14" t="s">
        <v>37</v>
      </c>
      <c r="AX773" s="14" t="s">
        <v>83</v>
      </c>
      <c r="AY773" s="221" t="s">
        <v>237</v>
      </c>
    </row>
    <row r="774" spans="1:65" s="2" customFormat="1" ht="55.5" customHeight="1">
      <c r="A774" s="37"/>
      <c r="B774" s="38"/>
      <c r="C774" s="182" t="s">
        <v>1112</v>
      </c>
      <c r="D774" s="182" t="s">
        <v>239</v>
      </c>
      <c r="E774" s="183" t="s">
        <v>604</v>
      </c>
      <c r="F774" s="184" t="s">
        <v>605</v>
      </c>
      <c r="G774" s="185" t="s">
        <v>304</v>
      </c>
      <c r="H774" s="186">
        <v>138.137</v>
      </c>
      <c r="I774" s="187"/>
      <c r="J774" s="188">
        <f>ROUND(I774*H774,2)</f>
        <v>0</v>
      </c>
      <c r="K774" s="184" t="s">
        <v>242</v>
      </c>
      <c r="L774" s="42"/>
      <c r="M774" s="189" t="s">
        <v>19</v>
      </c>
      <c r="N774" s="190" t="s">
        <v>48</v>
      </c>
      <c r="O774" s="67"/>
      <c r="P774" s="191">
        <f>O774*H774</f>
        <v>0</v>
      </c>
      <c r="Q774" s="191">
        <v>0</v>
      </c>
      <c r="R774" s="191">
        <f>Q774*H774</f>
        <v>0</v>
      </c>
      <c r="S774" s="191">
        <v>0</v>
      </c>
      <c r="T774" s="192">
        <f>S774*H774</f>
        <v>0</v>
      </c>
      <c r="U774" s="37"/>
      <c r="V774" s="37"/>
      <c r="W774" s="37"/>
      <c r="X774" s="37"/>
      <c r="Y774" s="37"/>
      <c r="Z774" s="37"/>
      <c r="AA774" s="37"/>
      <c r="AB774" s="37"/>
      <c r="AC774" s="37"/>
      <c r="AD774" s="37"/>
      <c r="AE774" s="37"/>
      <c r="AR774" s="193" t="s">
        <v>243</v>
      </c>
      <c r="AT774" s="193" t="s">
        <v>239</v>
      </c>
      <c r="AU774" s="193" t="s">
        <v>88</v>
      </c>
      <c r="AY774" s="20" t="s">
        <v>237</v>
      </c>
      <c r="BE774" s="194">
        <f>IF(N774="základní",J774,0)</f>
        <v>0</v>
      </c>
      <c r="BF774" s="194">
        <f>IF(N774="snížená",J774,0)</f>
        <v>0</v>
      </c>
      <c r="BG774" s="194">
        <f>IF(N774="zákl. přenesená",J774,0)</f>
        <v>0</v>
      </c>
      <c r="BH774" s="194">
        <f>IF(N774="sníž. přenesená",J774,0)</f>
        <v>0</v>
      </c>
      <c r="BI774" s="194">
        <f>IF(N774="nulová",J774,0)</f>
        <v>0</v>
      </c>
      <c r="BJ774" s="20" t="s">
        <v>88</v>
      </c>
      <c r="BK774" s="194">
        <f>ROUND(I774*H774,2)</f>
        <v>0</v>
      </c>
      <c r="BL774" s="20" t="s">
        <v>243</v>
      </c>
      <c r="BM774" s="193" t="s">
        <v>5431</v>
      </c>
    </row>
    <row r="775" spans="1:65" s="2" customFormat="1" ht="10.199999999999999">
      <c r="A775" s="37"/>
      <c r="B775" s="38"/>
      <c r="C775" s="39"/>
      <c r="D775" s="195" t="s">
        <v>245</v>
      </c>
      <c r="E775" s="39"/>
      <c r="F775" s="196" t="s">
        <v>607</v>
      </c>
      <c r="G775" s="39"/>
      <c r="H775" s="39"/>
      <c r="I775" s="197"/>
      <c r="J775" s="39"/>
      <c r="K775" s="39"/>
      <c r="L775" s="42"/>
      <c r="M775" s="198"/>
      <c r="N775" s="199"/>
      <c r="O775" s="67"/>
      <c r="P775" s="67"/>
      <c r="Q775" s="67"/>
      <c r="R775" s="67"/>
      <c r="S775" s="67"/>
      <c r="T775" s="68"/>
      <c r="U775" s="37"/>
      <c r="V775" s="37"/>
      <c r="W775" s="37"/>
      <c r="X775" s="37"/>
      <c r="Y775" s="37"/>
      <c r="Z775" s="37"/>
      <c r="AA775" s="37"/>
      <c r="AB775" s="37"/>
      <c r="AC775" s="37"/>
      <c r="AD775" s="37"/>
      <c r="AE775" s="37"/>
      <c r="AT775" s="20" t="s">
        <v>245</v>
      </c>
      <c r="AU775" s="20" t="s">
        <v>88</v>
      </c>
    </row>
    <row r="776" spans="1:65" s="14" customFormat="1" ht="10.199999999999999">
      <c r="B776" s="211"/>
      <c r="C776" s="212"/>
      <c r="D776" s="202" t="s">
        <v>247</v>
      </c>
      <c r="E776" s="213" t="s">
        <v>19</v>
      </c>
      <c r="F776" s="214" t="s">
        <v>5432</v>
      </c>
      <c r="G776" s="212"/>
      <c r="H776" s="215">
        <v>116.16800000000001</v>
      </c>
      <c r="I776" s="216"/>
      <c r="J776" s="212"/>
      <c r="K776" s="212"/>
      <c r="L776" s="217"/>
      <c r="M776" s="218"/>
      <c r="N776" s="219"/>
      <c r="O776" s="219"/>
      <c r="P776" s="219"/>
      <c r="Q776" s="219"/>
      <c r="R776" s="219"/>
      <c r="S776" s="219"/>
      <c r="T776" s="220"/>
      <c r="AT776" s="221" t="s">
        <v>247</v>
      </c>
      <c r="AU776" s="221" t="s">
        <v>88</v>
      </c>
      <c r="AV776" s="14" t="s">
        <v>88</v>
      </c>
      <c r="AW776" s="14" t="s">
        <v>37</v>
      </c>
      <c r="AX776" s="14" t="s">
        <v>76</v>
      </c>
      <c r="AY776" s="221" t="s">
        <v>237</v>
      </c>
    </row>
    <row r="777" spans="1:65" s="14" customFormat="1" ht="10.199999999999999">
      <c r="B777" s="211"/>
      <c r="C777" s="212"/>
      <c r="D777" s="202" t="s">
        <v>247</v>
      </c>
      <c r="E777" s="213" t="s">
        <v>19</v>
      </c>
      <c r="F777" s="214" t="s">
        <v>5433</v>
      </c>
      <c r="G777" s="212"/>
      <c r="H777" s="215">
        <v>-4.5650000000000004</v>
      </c>
      <c r="I777" s="216"/>
      <c r="J777" s="212"/>
      <c r="K777" s="212"/>
      <c r="L777" s="217"/>
      <c r="M777" s="218"/>
      <c r="N777" s="219"/>
      <c r="O777" s="219"/>
      <c r="P777" s="219"/>
      <c r="Q777" s="219"/>
      <c r="R777" s="219"/>
      <c r="S777" s="219"/>
      <c r="T777" s="220"/>
      <c r="AT777" s="221" t="s">
        <v>247</v>
      </c>
      <c r="AU777" s="221" t="s">
        <v>88</v>
      </c>
      <c r="AV777" s="14" t="s">
        <v>88</v>
      </c>
      <c r="AW777" s="14" t="s">
        <v>37</v>
      </c>
      <c r="AX777" s="14" t="s">
        <v>76</v>
      </c>
      <c r="AY777" s="221" t="s">
        <v>237</v>
      </c>
    </row>
    <row r="778" spans="1:65" s="14" customFormat="1" ht="10.199999999999999">
      <c r="B778" s="211"/>
      <c r="C778" s="212"/>
      <c r="D778" s="202" t="s">
        <v>247</v>
      </c>
      <c r="E778" s="213" t="s">
        <v>19</v>
      </c>
      <c r="F778" s="214" t="s">
        <v>5434</v>
      </c>
      <c r="G778" s="212"/>
      <c r="H778" s="215">
        <v>26.533999999999999</v>
      </c>
      <c r="I778" s="216"/>
      <c r="J778" s="212"/>
      <c r="K778" s="212"/>
      <c r="L778" s="217"/>
      <c r="M778" s="218"/>
      <c r="N778" s="219"/>
      <c r="O778" s="219"/>
      <c r="P778" s="219"/>
      <c r="Q778" s="219"/>
      <c r="R778" s="219"/>
      <c r="S778" s="219"/>
      <c r="T778" s="220"/>
      <c r="AT778" s="221" t="s">
        <v>247</v>
      </c>
      <c r="AU778" s="221" t="s">
        <v>88</v>
      </c>
      <c r="AV778" s="14" t="s">
        <v>88</v>
      </c>
      <c r="AW778" s="14" t="s">
        <v>37</v>
      </c>
      <c r="AX778" s="14" t="s">
        <v>76</v>
      </c>
      <c r="AY778" s="221" t="s">
        <v>237</v>
      </c>
    </row>
    <row r="779" spans="1:65" s="16" customFormat="1" ht="10.199999999999999">
      <c r="B779" s="233"/>
      <c r="C779" s="234"/>
      <c r="D779" s="202" t="s">
        <v>247</v>
      </c>
      <c r="E779" s="235" t="s">
        <v>19</v>
      </c>
      <c r="F779" s="236" t="s">
        <v>260</v>
      </c>
      <c r="G779" s="234"/>
      <c r="H779" s="237">
        <v>138.137</v>
      </c>
      <c r="I779" s="238"/>
      <c r="J779" s="234"/>
      <c r="K779" s="234"/>
      <c r="L779" s="239"/>
      <c r="M779" s="240"/>
      <c r="N779" s="241"/>
      <c r="O779" s="241"/>
      <c r="P779" s="241"/>
      <c r="Q779" s="241"/>
      <c r="R779" s="241"/>
      <c r="S779" s="241"/>
      <c r="T779" s="242"/>
      <c r="AT779" s="243" t="s">
        <v>247</v>
      </c>
      <c r="AU779" s="243" t="s">
        <v>88</v>
      </c>
      <c r="AV779" s="16" t="s">
        <v>243</v>
      </c>
      <c r="AW779" s="16" t="s">
        <v>37</v>
      </c>
      <c r="AX779" s="16" t="s">
        <v>83</v>
      </c>
      <c r="AY779" s="243" t="s">
        <v>237</v>
      </c>
    </row>
    <row r="780" spans="1:65" s="2" customFormat="1" ht="16.5" customHeight="1">
      <c r="A780" s="37"/>
      <c r="B780" s="38"/>
      <c r="C780" s="182" t="s">
        <v>1115</v>
      </c>
      <c r="D780" s="182" t="s">
        <v>239</v>
      </c>
      <c r="E780" s="183" t="s">
        <v>612</v>
      </c>
      <c r="F780" s="184" t="s">
        <v>613</v>
      </c>
      <c r="G780" s="185" t="s">
        <v>304</v>
      </c>
      <c r="H780" s="186">
        <v>4.7699999999999996</v>
      </c>
      <c r="I780" s="187"/>
      <c r="J780" s="188">
        <f>ROUND(I780*H780,2)</f>
        <v>0</v>
      </c>
      <c r="K780" s="184" t="s">
        <v>19</v>
      </c>
      <c r="L780" s="42"/>
      <c r="M780" s="189" t="s">
        <v>19</v>
      </c>
      <c r="N780" s="190" t="s">
        <v>48</v>
      </c>
      <c r="O780" s="67"/>
      <c r="P780" s="191">
        <f>O780*H780</f>
        <v>0</v>
      </c>
      <c r="Q780" s="191">
        <v>0</v>
      </c>
      <c r="R780" s="191">
        <f>Q780*H780</f>
        <v>0</v>
      </c>
      <c r="S780" s="191">
        <v>0</v>
      </c>
      <c r="T780" s="192">
        <f>S780*H780</f>
        <v>0</v>
      </c>
      <c r="U780" s="37"/>
      <c r="V780" s="37"/>
      <c r="W780" s="37"/>
      <c r="X780" s="37"/>
      <c r="Y780" s="37"/>
      <c r="Z780" s="37"/>
      <c r="AA780" s="37"/>
      <c r="AB780" s="37"/>
      <c r="AC780" s="37"/>
      <c r="AD780" s="37"/>
      <c r="AE780" s="37"/>
      <c r="AR780" s="193" t="s">
        <v>243</v>
      </c>
      <c r="AT780" s="193" t="s">
        <v>239</v>
      </c>
      <c r="AU780" s="193" t="s">
        <v>88</v>
      </c>
      <c r="AY780" s="20" t="s">
        <v>237</v>
      </c>
      <c r="BE780" s="194">
        <f>IF(N780="základní",J780,0)</f>
        <v>0</v>
      </c>
      <c r="BF780" s="194">
        <f>IF(N780="snížená",J780,0)</f>
        <v>0</v>
      </c>
      <c r="BG780" s="194">
        <f>IF(N780="zákl. přenesená",J780,0)</f>
        <v>0</v>
      </c>
      <c r="BH780" s="194">
        <f>IF(N780="sníž. přenesená",J780,0)</f>
        <v>0</v>
      </c>
      <c r="BI780" s="194">
        <f>IF(N780="nulová",J780,0)</f>
        <v>0</v>
      </c>
      <c r="BJ780" s="20" t="s">
        <v>88</v>
      </c>
      <c r="BK780" s="194">
        <f>ROUND(I780*H780,2)</f>
        <v>0</v>
      </c>
      <c r="BL780" s="20" t="s">
        <v>243</v>
      </c>
      <c r="BM780" s="193" t="s">
        <v>5435</v>
      </c>
    </row>
    <row r="781" spans="1:65" s="14" customFormat="1" ht="10.199999999999999">
      <c r="B781" s="211"/>
      <c r="C781" s="212"/>
      <c r="D781" s="202" t="s">
        <v>247</v>
      </c>
      <c r="E781" s="213" t="s">
        <v>19</v>
      </c>
      <c r="F781" s="214" t="s">
        <v>5436</v>
      </c>
      <c r="G781" s="212"/>
      <c r="H781" s="215">
        <v>4.5650000000000004</v>
      </c>
      <c r="I781" s="216"/>
      <c r="J781" s="212"/>
      <c r="K781" s="212"/>
      <c r="L781" s="217"/>
      <c r="M781" s="218"/>
      <c r="N781" s="219"/>
      <c r="O781" s="219"/>
      <c r="P781" s="219"/>
      <c r="Q781" s="219"/>
      <c r="R781" s="219"/>
      <c r="S781" s="219"/>
      <c r="T781" s="220"/>
      <c r="AT781" s="221" t="s">
        <v>247</v>
      </c>
      <c r="AU781" s="221" t="s">
        <v>88</v>
      </c>
      <c r="AV781" s="14" t="s">
        <v>88</v>
      </c>
      <c r="AW781" s="14" t="s">
        <v>37</v>
      </c>
      <c r="AX781" s="14" t="s">
        <v>76</v>
      </c>
      <c r="AY781" s="221" t="s">
        <v>237</v>
      </c>
    </row>
    <row r="782" spans="1:65" s="14" customFormat="1" ht="10.199999999999999">
      <c r="B782" s="211"/>
      <c r="C782" s="212"/>
      <c r="D782" s="202" t="s">
        <v>247</v>
      </c>
      <c r="E782" s="213" t="s">
        <v>19</v>
      </c>
      <c r="F782" s="214" t="s">
        <v>5437</v>
      </c>
      <c r="G782" s="212"/>
      <c r="H782" s="215">
        <v>0.20300000000000001</v>
      </c>
      <c r="I782" s="216"/>
      <c r="J782" s="212"/>
      <c r="K782" s="212"/>
      <c r="L782" s="217"/>
      <c r="M782" s="218"/>
      <c r="N782" s="219"/>
      <c r="O782" s="219"/>
      <c r="P782" s="219"/>
      <c r="Q782" s="219"/>
      <c r="R782" s="219"/>
      <c r="S782" s="219"/>
      <c r="T782" s="220"/>
      <c r="AT782" s="221" t="s">
        <v>247</v>
      </c>
      <c r="AU782" s="221" t="s">
        <v>88</v>
      </c>
      <c r="AV782" s="14" t="s">
        <v>88</v>
      </c>
      <c r="AW782" s="14" t="s">
        <v>37</v>
      </c>
      <c r="AX782" s="14" t="s">
        <v>76</v>
      </c>
      <c r="AY782" s="221" t="s">
        <v>237</v>
      </c>
    </row>
    <row r="783" spans="1:65" s="14" customFormat="1" ht="10.199999999999999">
      <c r="B783" s="211"/>
      <c r="C783" s="212"/>
      <c r="D783" s="202" t="s">
        <v>247</v>
      </c>
      <c r="E783" s="213" t="s">
        <v>19</v>
      </c>
      <c r="F783" s="214" t="s">
        <v>5438</v>
      </c>
      <c r="G783" s="212"/>
      <c r="H783" s="215">
        <v>2E-3</v>
      </c>
      <c r="I783" s="216"/>
      <c r="J783" s="212"/>
      <c r="K783" s="212"/>
      <c r="L783" s="217"/>
      <c r="M783" s="218"/>
      <c r="N783" s="219"/>
      <c r="O783" s="219"/>
      <c r="P783" s="219"/>
      <c r="Q783" s="219"/>
      <c r="R783" s="219"/>
      <c r="S783" s="219"/>
      <c r="T783" s="220"/>
      <c r="AT783" s="221" t="s">
        <v>247</v>
      </c>
      <c r="AU783" s="221" t="s">
        <v>88</v>
      </c>
      <c r="AV783" s="14" t="s">
        <v>88</v>
      </c>
      <c r="AW783" s="14" t="s">
        <v>37</v>
      </c>
      <c r="AX783" s="14" t="s">
        <v>76</v>
      </c>
      <c r="AY783" s="221" t="s">
        <v>237</v>
      </c>
    </row>
    <row r="784" spans="1:65" s="16" customFormat="1" ht="10.199999999999999">
      <c r="B784" s="233"/>
      <c r="C784" s="234"/>
      <c r="D784" s="202" t="s">
        <v>247</v>
      </c>
      <c r="E784" s="235" t="s">
        <v>19</v>
      </c>
      <c r="F784" s="236" t="s">
        <v>260</v>
      </c>
      <c r="G784" s="234"/>
      <c r="H784" s="237">
        <v>4.7699999999999996</v>
      </c>
      <c r="I784" s="238"/>
      <c r="J784" s="234"/>
      <c r="K784" s="234"/>
      <c r="L784" s="239"/>
      <c r="M784" s="240"/>
      <c r="N784" s="241"/>
      <c r="O784" s="241"/>
      <c r="P784" s="241"/>
      <c r="Q784" s="241"/>
      <c r="R784" s="241"/>
      <c r="S784" s="241"/>
      <c r="T784" s="242"/>
      <c r="AT784" s="243" t="s">
        <v>247</v>
      </c>
      <c r="AU784" s="243" t="s">
        <v>88</v>
      </c>
      <c r="AV784" s="16" t="s">
        <v>243</v>
      </c>
      <c r="AW784" s="16" t="s">
        <v>37</v>
      </c>
      <c r="AX784" s="16" t="s">
        <v>83</v>
      </c>
      <c r="AY784" s="243" t="s">
        <v>237</v>
      </c>
    </row>
    <row r="785" spans="1:65" s="2" customFormat="1" ht="16.5" customHeight="1">
      <c r="A785" s="37"/>
      <c r="B785" s="38"/>
      <c r="C785" s="182" t="s">
        <v>1122</v>
      </c>
      <c r="D785" s="182" t="s">
        <v>239</v>
      </c>
      <c r="E785" s="183" t="s">
        <v>618</v>
      </c>
      <c r="F785" s="184" t="s">
        <v>619</v>
      </c>
      <c r="G785" s="185" t="s">
        <v>304</v>
      </c>
      <c r="H785" s="186">
        <v>0.59799999999999998</v>
      </c>
      <c r="I785" s="187"/>
      <c r="J785" s="188">
        <f>ROUND(I785*H785,2)</f>
        <v>0</v>
      </c>
      <c r="K785" s="184" t="s">
        <v>19</v>
      </c>
      <c r="L785" s="42"/>
      <c r="M785" s="189" t="s">
        <v>19</v>
      </c>
      <c r="N785" s="190" t="s">
        <v>48</v>
      </c>
      <c r="O785" s="67"/>
      <c r="P785" s="191">
        <f>O785*H785</f>
        <v>0</v>
      </c>
      <c r="Q785" s="191">
        <v>0</v>
      </c>
      <c r="R785" s="191">
        <f>Q785*H785</f>
        <v>0</v>
      </c>
      <c r="S785" s="191">
        <v>0</v>
      </c>
      <c r="T785" s="192">
        <f>S785*H785</f>
        <v>0</v>
      </c>
      <c r="U785" s="37"/>
      <c r="V785" s="37"/>
      <c r="W785" s="37"/>
      <c r="X785" s="37"/>
      <c r="Y785" s="37"/>
      <c r="Z785" s="37"/>
      <c r="AA785" s="37"/>
      <c r="AB785" s="37"/>
      <c r="AC785" s="37"/>
      <c r="AD785" s="37"/>
      <c r="AE785" s="37"/>
      <c r="AR785" s="193" t="s">
        <v>243</v>
      </c>
      <c r="AT785" s="193" t="s">
        <v>239</v>
      </c>
      <c r="AU785" s="193" t="s">
        <v>88</v>
      </c>
      <c r="AY785" s="20" t="s">
        <v>237</v>
      </c>
      <c r="BE785" s="194">
        <f>IF(N785="základní",J785,0)</f>
        <v>0</v>
      </c>
      <c r="BF785" s="194">
        <f>IF(N785="snížená",J785,0)</f>
        <v>0</v>
      </c>
      <c r="BG785" s="194">
        <f>IF(N785="zákl. přenesená",J785,0)</f>
        <v>0</v>
      </c>
      <c r="BH785" s="194">
        <f>IF(N785="sníž. přenesená",J785,0)</f>
        <v>0</v>
      </c>
      <c r="BI785" s="194">
        <f>IF(N785="nulová",J785,0)</f>
        <v>0</v>
      </c>
      <c r="BJ785" s="20" t="s">
        <v>88</v>
      </c>
      <c r="BK785" s="194">
        <f>ROUND(I785*H785,2)</f>
        <v>0</v>
      </c>
      <c r="BL785" s="20" t="s">
        <v>243</v>
      </c>
      <c r="BM785" s="193" t="s">
        <v>5439</v>
      </c>
    </row>
    <row r="786" spans="1:65" s="14" customFormat="1" ht="10.199999999999999">
      <c r="B786" s="211"/>
      <c r="C786" s="212"/>
      <c r="D786" s="202" t="s">
        <v>247</v>
      </c>
      <c r="E786" s="213" t="s">
        <v>19</v>
      </c>
      <c r="F786" s="214" t="s">
        <v>5440</v>
      </c>
      <c r="G786" s="212"/>
      <c r="H786" s="215">
        <v>0.59799999999999998</v>
      </c>
      <c r="I786" s="216"/>
      <c r="J786" s="212"/>
      <c r="K786" s="212"/>
      <c r="L786" s="217"/>
      <c r="M786" s="218"/>
      <c r="N786" s="219"/>
      <c r="O786" s="219"/>
      <c r="P786" s="219"/>
      <c r="Q786" s="219"/>
      <c r="R786" s="219"/>
      <c r="S786" s="219"/>
      <c r="T786" s="220"/>
      <c r="AT786" s="221" t="s">
        <v>247</v>
      </c>
      <c r="AU786" s="221" t="s">
        <v>88</v>
      </c>
      <c r="AV786" s="14" t="s">
        <v>88</v>
      </c>
      <c r="AW786" s="14" t="s">
        <v>37</v>
      </c>
      <c r="AX786" s="14" t="s">
        <v>83</v>
      </c>
      <c r="AY786" s="221" t="s">
        <v>237</v>
      </c>
    </row>
    <row r="787" spans="1:65" s="12" customFormat="1" ht="22.8" customHeight="1">
      <c r="B787" s="166"/>
      <c r="C787" s="167"/>
      <c r="D787" s="168" t="s">
        <v>75</v>
      </c>
      <c r="E787" s="180" t="s">
        <v>622</v>
      </c>
      <c r="F787" s="180" t="s">
        <v>623</v>
      </c>
      <c r="G787" s="167"/>
      <c r="H787" s="167"/>
      <c r="I787" s="170"/>
      <c r="J787" s="181">
        <f>BK787</f>
        <v>0</v>
      </c>
      <c r="K787" s="167"/>
      <c r="L787" s="172"/>
      <c r="M787" s="173"/>
      <c r="N787" s="174"/>
      <c r="O787" s="174"/>
      <c r="P787" s="175">
        <f>SUM(P788:P789)</f>
        <v>0</v>
      </c>
      <c r="Q787" s="174"/>
      <c r="R787" s="175">
        <f>SUM(R788:R789)</f>
        <v>0</v>
      </c>
      <c r="S787" s="174"/>
      <c r="T787" s="176">
        <f>SUM(T788:T789)</f>
        <v>0</v>
      </c>
      <c r="AR787" s="177" t="s">
        <v>83</v>
      </c>
      <c r="AT787" s="178" t="s">
        <v>75</v>
      </c>
      <c r="AU787" s="178" t="s">
        <v>83</v>
      </c>
      <c r="AY787" s="177" t="s">
        <v>237</v>
      </c>
      <c r="BK787" s="179">
        <f>SUM(BK788:BK789)</f>
        <v>0</v>
      </c>
    </row>
    <row r="788" spans="1:65" s="2" customFormat="1" ht="78" customHeight="1">
      <c r="A788" s="37"/>
      <c r="B788" s="38"/>
      <c r="C788" s="182" t="s">
        <v>1127</v>
      </c>
      <c r="D788" s="182" t="s">
        <v>239</v>
      </c>
      <c r="E788" s="183" t="s">
        <v>2736</v>
      </c>
      <c r="F788" s="184" t="s">
        <v>2737</v>
      </c>
      <c r="G788" s="185" t="s">
        <v>304</v>
      </c>
      <c r="H788" s="186">
        <v>253.18899999999999</v>
      </c>
      <c r="I788" s="187"/>
      <c r="J788" s="188">
        <f>ROUND(I788*H788,2)</f>
        <v>0</v>
      </c>
      <c r="K788" s="184" t="s">
        <v>242</v>
      </c>
      <c r="L788" s="42"/>
      <c r="M788" s="189" t="s">
        <v>19</v>
      </c>
      <c r="N788" s="190" t="s">
        <v>48</v>
      </c>
      <c r="O788" s="67"/>
      <c r="P788" s="191">
        <f>O788*H788</f>
        <v>0</v>
      </c>
      <c r="Q788" s="191">
        <v>0</v>
      </c>
      <c r="R788" s="191">
        <f>Q788*H788</f>
        <v>0</v>
      </c>
      <c r="S788" s="191">
        <v>0</v>
      </c>
      <c r="T788" s="192">
        <f>S788*H788</f>
        <v>0</v>
      </c>
      <c r="U788" s="37"/>
      <c r="V788" s="37"/>
      <c r="W788" s="37"/>
      <c r="X788" s="37"/>
      <c r="Y788" s="37"/>
      <c r="Z788" s="37"/>
      <c r="AA788" s="37"/>
      <c r="AB788" s="37"/>
      <c r="AC788" s="37"/>
      <c r="AD788" s="37"/>
      <c r="AE788" s="37"/>
      <c r="AR788" s="193" t="s">
        <v>243</v>
      </c>
      <c r="AT788" s="193" t="s">
        <v>239</v>
      </c>
      <c r="AU788" s="193" t="s">
        <v>88</v>
      </c>
      <c r="AY788" s="20" t="s">
        <v>237</v>
      </c>
      <c r="BE788" s="194">
        <f>IF(N788="základní",J788,0)</f>
        <v>0</v>
      </c>
      <c r="BF788" s="194">
        <f>IF(N788="snížená",J788,0)</f>
        <v>0</v>
      </c>
      <c r="BG788" s="194">
        <f>IF(N788="zákl. přenesená",J788,0)</f>
        <v>0</v>
      </c>
      <c r="BH788" s="194">
        <f>IF(N788="sníž. přenesená",J788,0)</f>
        <v>0</v>
      </c>
      <c r="BI788" s="194">
        <f>IF(N788="nulová",J788,0)</f>
        <v>0</v>
      </c>
      <c r="BJ788" s="20" t="s">
        <v>88</v>
      </c>
      <c r="BK788" s="194">
        <f>ROUND(I788*H788,2)</f>
        <v>0</v>
      </c>
      <c r="BL788" s="20" t="s">
        <v>243</v>
      </c>
      <c r="BM788" s="193" t="s">
        <v>5441</v>
      </c>
    </row>
    <row r="789" spans="1:65" s="2" customFormat="1" ht="10.199999999999999">
      <c r="A789" s="37"/>
      <c r="B789" s="38"/>
      <c r="C789" s="39"/>
      <c r="D789" s="195" t="s">
        <v>245</v>
      </c>
      <c r="E789" s="39"/>
      <c r="F789" s="196" t="s">
        <v>2739</v>
      </c>
      <c r="G789" s="39"/>
      <c r="H789" s="39"/>
      <c r="I789" s="197"/>
      <c r="J789" s="39"/>
      <c r="K789" s="39"/>
      <c r="L789" s="42"/>
      <c r="M789" s="198"/>
      <c r="N789" s="199"/>
      <c r="O789" s="67"/>
      <c r="P789" s="67"/>
      <c r="Q789" s="67"/>
      <c r="R789" s="67"/>
      <c r="S789" s="67"/>
      <c r="T789" s="68"/>
      <c r="U789" s="37"/>
      <c r="V789" s="37"/>
      <c r="W789" s="37"/>
      <c r="X789" s="37"/>
      <c r="Y789" s="37"/>
      <c r="Z789" s="37"/>
      <c r="AA789" s="37"/>
      <c r="AB789" s="37"/>
      <c r="AC789" s="37"/>
      <c r="AD789" s="37"/>
      <c r="AE789" s="37"/>
      <c r="AT789" s="20" t="s">
        <v>245</v>
      </c>
      <c r="AU789" s="20" t="s">
        <v>88</v>
      </c>
    </row>
    <row r="790" spans="1:65" s="12" customFormat="1" ht="25.95" customHeight="1">
      <c r="B790" s="166"/>
      <c r="C790" s="167"/>
      <c r="D790" s="168" t="s">
        <v>75</v>
      </c>
      <c r="E790" s="169" t="s">
        <v>629</v>
      </c>
      <c r="F790" s="169" t="s">
        <v>630</v>
      </c>
      <c r="G790" s="167"/>
      <c r="H790" s="167"/>
      <c r="I790" s="170"/>
      <c r="J790" s="171">
        <f>BK790</f>
        <v>0</v>
      </c>
      <c r="K790" s="167"/>
      <c r="L790" s="172"/>
      <c r="M790" s="173"/>
      <c r="N790" s="174"/>
      <c r="O790" s="174"/>
      <c r="P790" s="175">
        <f>P791+P819+P844+P848+P882+P888+P901+P1102+P1234+P1293+P1429+P1436+P1461+P1535+P1605+P1622</f>
        <v>0</v>
      </c>
      <c r="Q790" s="174"/>
      <c r="R790" s="175">
        <f>R791+R819+R844+R848+R882+R888+R901+R1102+R1234+R1293+R1429+R1436+R1461+R1535+R1605+R1622</f>
        <v>48.275490730000008</v>
      </c>
      <c r="S790" s="174"/>
      <c r="T790" s="176">
        <f>T791+T819+T844+T848+T882+T888+T901+T1102+T1234+T1293+T1429+T1436+T1461+T1535+T1605+T1622</f>
        <v>33.661613499999994</v>
      </c>
      <c r="AR790" s="177" t="s">
        <v>88</v>
      </c>
      <c r="AT790" s="178" t="s">
        <v>75</v>
      </c>
      <c r="AU790" s="178" t="s">
        <v>76</v>
      </c>
      <c r="AY790" s="177" t="s">
        <v>237</v>
      </c>
      <c r="BK790" s="179">
        <f>BK791+BK819+BK844+BK848+BK882+BK888+BK901+BK1102+BK1234+BK1293+BK1429+BK1436+BK1461+BK1535+BK1605+BK1622</f>
        <v>0</v>
      </c>
    </row>
    <row r="791" spans="1:65" s="12" customFormat="1" ht="22.8" customHeight="1">
      <c r="B791" s="166"/>
      <c r="C791" s="167"/>
      <c r="D791" s="168" t="s">
        <v>75</v>
      </c>
      <c r="E791" s="180" t="s">
        <v>2740</v>
      </c>
      <c r="F791" s="180" t="s">
        <v>2741</v>
      </c>
      <c r="G791" s="167"/>
      <c r="H791" s="167"/>
      <c r="I791" s="170"/>
      <c r="J791" s="181">
        <f>BK791</f>
        <v>0</v>
      </c>
      <c r="K791" s="167"/>
      <c r="L791" s="172"/>
      <c r="M791" s="173"/>
      <c r="N791" s="174"/>
      <c r="O791" s="174"/>
      <c r="P791" s="175">
        <f>SUM(P792:P818)</f>
        <v>0</v>
      </c>
      <c r="Q791" s="174"/>
      <c r="R791" s="175">
        <f>SUM(R792:R818)</f>
        <v>1.6228416000000001</v>
      </c>
      <c r="S791" s="174"/>
      <c r="T791" s="176">
        <f>SUM(T792:T818)</f>
        <v>0</v>
      </c>
      <c r="AR791" s="177" t="s">
        <v>88</v>
      </c>
      <c r="AT791" s="178" t="s">
        <v>75</v>
      </c>
      <c r="AU791" s="178" t="s">
        <v>83</v>
      </c>
      <c r="AY791" s="177" t="s">
        <v>237</v>
      </c>
      <c r="BK791" s="179">
        <f>SUM(BK792:BK818)</f>
        <v>0</v>
      </c>
    </row>
    <row r="792" spans="1:65" s="2" customFormat="1" ht="37.799999999999997" customHeight="1">
      <c r="A792" s="37"/>
      <c r="B792" s="38"/>
      <c r="C792" s="182" t="s">
        <v>1134</v>
      </c>
      <c r="D792" s="182" t="s">
        <v>239</v>
      </c>
      <c r="E792" s="183" t="s">
        <v>2742</v>
      </c>
      <c r="F792" s="184" t="s">
        <v>2743</v>
      </c>
      <c r="G792" s="185" t="s">
        <v>141</v>
      </c>
      <c r="H792" s="186">
        <v>33.582999999999998</v>
      </c>
      <c r="I792" s="187"/>
      <c r="J792" s="188">
        <f>ROUND(I792*H792,2)</f>
        <v>0</v>
      </c>
      <c r="K792" s="184" t="s">
        <v>242</v>
      </c>
      <c r="L792" s="42"/>
      <c r="M792" s="189" t="s">
        <v>19</v>
      </c>
      <c r="N792" s="190" t="s">
        <v>48</v>
      </c>
      <c r="O792" s="67"/>
      <c r="P792" s="191">
        <f>O792*H792</f>
        <v>0</v>
      </c>
      <c r="Q792" s="191">
        <v>0</v>
      </c>
      <c r="R792" s="191">
        <f>Q792*H792</f>
        <v>0</v>
      </c>
      <c r="S792" s="191">
        <v>0</v>
      </c>
      <c r="T792" s="192">
        <f>S792*H792</f>
        <v>0</v>
      </c>
      <c r="U792" s="37"/>
      <c r="V792" s="37"/>
      <c r="W792" s="37"/>
      <c r="X792" s="37"/>
      <c r="Y792" s="37"/>
      <c r="Z792" s="37"/>
      <c r="AA792" s="37"/>
      <c r="AB792" s="37"/>
      <c r="AC792" s="37"/>
      <c r="AD792" s="37"/>
      <c r="AE792" s="37"/>
      <c r="AR792" s="193" t="s">
        <v>366</v>
      </c>
      <c r="AT792" s="193" t="s">
        <v>239</v>
      </c>
      <c r="AU792" s="193" t="s">
        <v>88</v>
      </c>
      <c r="AY792" s="20" t="s">
        <v>237</v>
      </c>
      <c r="BE792" s="194">
        <f>IF(N792="základní",J792,0)</f>
        <v>0</v>
      </c>
      <c r="BF792" s="194">
        <f>IF(N792="snížená",J792,0)</f>
        <v>0</v>
      </c>
      <c r="BG792" s="194">
        <f>IF(N792="zákl. přenesená",J792,0)</f>
        <v>0</v>
      </c>
      <c r="BH792" s="194">
        <f>IF(N792="sníž. přenesená",J792,0)</f>
        <v>0</v>
      </c>
      <c r="BI792" s="194">
        <f>IF(N792="nulová",J792,0)</f>
        <v>0</v>
      </c>
      <c r="BJ792" s="20" t="s">
        <v>88</v>
      </c>
      <c r="BK792" s="194">
        <f>ROUND(I792*H792,2)</f>
        <v>0</v>
      </c>
      <c r="BL792" s="20" t="s">
        <v>366</v>
      </c>
      <c r="BM792" s="193" t="s">
        <v>5442</v>
      </c>
    </row>
    <row r="793" spans="1:65" s="2" customFormat="1" ht="10.199999999999999">
      <c r="A793" s="37"/>
      <c r="B793" s="38"/>
      <c r="C793" s="39"/>
      <c r="D793" s="195" t="s">
        <v>245</v>
      </c>
      <c r="E793" s="39"/>
      <c r="F793" s="196" t="s">
        <v>2745</v>
      </c>
      <c r="G793" s="39"/>
      <c r="H793" s="39"/>
      <c r="I793" s="197"/>
      <c r="J793" s="39"/>
      <c r="K793" s="39"/>
      <c r="L793" s="42"/>
      <c r="M793" s="198"/>
      <c r="N793" s="199"/>
      <c r="O793" s="67"/>
      <c r="P793" s="67"/>
      <c r="Q793" s="67"/>
      <c r="R793" s="67"/>
      <c r="S793" s="67"/>
      <c r="T793" s="68"/>
      <c r="U793" s="37"/>
      <c r="V793" s="37"/>
      <c r="W793" s="37"/>
      <c r="X793" s="37"/>
      <c r="Y793" s="37"/>
      <c r="Z793" s="37"/>
      <c r="AA793" s="37"/>
      <c r="AB793" s="37"/>
      <c r="AC793" s="37"/>
      <c r="AD793" s="37"/>
      <c r="AE793" s="37"/>
      <c r="AT793" s="20" t="s">
        <v>245</v>
      </c>
      <c r="AU793" s="20" t="s">
        <v>88</v>
      </c>
    </row>
    <row r="794" spans="1:65" s="14" customFormat="1" ht="10.199999999999999">
      <c r="B794" s="211"/>
      <c r="C794" s="212"/>
      <c r="D794" s="202" t="s">
        <v>247</v>
      </c>
      <c r="E794" s="213" t="s">
        <v>19</v>
      </c>
      <c r="F794" s="214" t="s">
        <v>4942</v>
      </c>
      <c r="G794" s="212"/>
      <c r="H794" s="215">
        <v>33.582999999999998</v>
      </c>
      <c r="I794" s="216"/>
      <c r="J794" s="212"/>
      <c r="K794" s="212"/>
      <c r="L794" s="217"/>
      <c r="M794" s="218"/>
      <c r="N794" s="219"/>
      <c r="O794" s="219"/>
      <c r="P794" s="219"/>
      <c r="Q794" s="219"/>
      <c r="R794" s="219"/>
      <c r="S794" s="219"/>
      <c r="T794" s="220"/>
      <c r="AT794" s="221" t="s">
        <v>247</v>
      </c>
      <c r="AU794" s="221" t="s">
        <v>88</v>
      </c>
      <c r="AV794" s="14" t="s">
        <v>88</v>
      </c>
      <c r="AW794" s="14" t="s">
        <v>37</v>
      </c>
      <c r="AX794" s="14" t="s">
        <v>83</v>
      </c>
      <c r="AY794" s="221" t="s">
        <v>237</v>
      </c>
    </row>
    <row r="795" spans="1:65" s="2" customFormat="1" ht="16.5" customHeight="1">
      <c r="A795" s="37"/>
      <c r="B795" s="38"/>
      <c r="C795" s="244" t="s">
        <v>1140</v>
      </c>
      <c r="D795" s="244" t="s">
        <v>296</v>
      </c>
      <c r="E795" s="245" t="s">
        <v>2747</v>
      </c>
      <c r="F795" s="246" t="s">
        <v>2748</v>
      </c>
      <c r="G795" s="247" t="s">
        <v>304</v>
      </c>
      <c r="H795" s="248">
        <v>0.01</v>
      </c>
      <c r="I795" s="249"/>
      <c r="J795" s="250">
        <f>ROUND(I795*H795,2)</f>
        <v>0</v>
      </c>
      <c r="K795" s="246" t="s">
        <v>242</v>
      </c>
      <c r="L795" s="251"/>
      <c r="M795" s="252" t="s">
        <v>19</v>
      </c>
      <c r="N795" s="253" t="s">
        <v>48</v>
      </c>
      <c r="O795" s="67"/>
      <c r="P795" s="191">
        <f>O795*H795</f>
        <v>0</v>
      </c>
      <c r="Q795" s="191">
        <v>1</v>
      </c>
      <c r="R795" s="191">
        <f>Q795*H795</f>
        <v>0.01</v>
      </c>
      <c r="S795" s="191">
        <v>0</v>
      </c>
      <c r="T795" s="192">
        <f>S795*H795</f>
        <v>0</v>
      </c>
      <c r="U795" s="37"/>
      <c r="V795" s="37"/>
      <c r="W795" s="37"/>
      <c r="X795" s="37"/>
      <c r="Y795" s="37"/>
      <c r="Z795" s="37"/>
      <c r="AA795" s="37"/>
      <c r="AB795" s="37"/>
      <c r="AC795" s="37"/>
      <c r="AD795" s="37"/>
      <c r="AE795" s="37"/>
      <c r="AR795" s="193" t="s">
        <v>523</v>
      </c>
      <c r="AT795" s="193" t="s">
        <v>296</v>
      </c>
      <c r="AU795" s="193" t="s">
        <v>88</v>
      </c>
      <c r="AY795" s="20" t="s">
        <v>237</v>
      </c>
      <c r="BE795" s="194">
        <f>IF(N795="základní",J795,0)</f>
        <v>0</v>
      </c>
      <c r="BF795" s="194">
        <f>IF(N795="snížená",J795,0)</f>
        <v>0</v>
      </c>
      <c r="BG795" s="194">
        <f>IF(N795="zákl. přenesená",J795,0)</f>
        <v>0</v>
      </c>
      <c r="BH795" s="194">
        <f>IF(N795="sníž. přenesená",J795,0)</f>
        <v>0</v>
      </c>
      <c r="BI795" s="194">
        <f>IF(N795="nulová",J795,0)</f>
        <v>0</v>
      </c>
      <c r="BJ795" s="20" t="s">
        <v>88</v>
      </c>
      <c r="BK795" s="194">
        <f>ROUND(I795*H795,2)</f>
        <v>0</v>
      </c>
      <c r="BL795" s="20" t="s">
        <v>366</v>
      </c>
      <c r="BM795" s="193" t="s">
        <v>5443</v>
      </c>
    </row>
    <row r="796" spans="1:65" s="14" customFormat="1" ht="10.199999999999999">
      <c r="B796" s="211"/>
      <c r="C796" s="212"/>
      <c r="D796" s="202" t="s">
        <v>247</v>
      </c>
      <c r="E796" s="212"/>
      <c r="F796" s="214" t="s">
        <v>5444</v>
      </c>
      <c r="G796" s="212"/>
      <c r="H796" s="215">
        <v>0.01</v>
      </c>
      <c r="I796" s="216"/>
      <c r="J796" s="212"/>
      <c r="K796" s="212"/>
      <c r="L796" s="217"/>
      <c r="M796" s="218"/>
      <c r="N796" s="219"/>
      <c r="O796" s="219"/>
      <c r="P796" s="219"/>
      <c r="Q796" s="219"/>
      <c r="R796" s="219"/>
      <c r="S796" s="219"/>
      <c r="T796" s="220"/>
      <c r="AT796" s="221" t="s">
        <v>247</v>
      </c>
      <c r="AU796" s="221" t="s">
        <v>88</v>
      </c>
      <c r="AV796" s="14" t="s">
        <v>88</v>
      </c>
      <c r="AW796" s="14" t="s">
        <v>4</v>
      </c>
      <c r="AX796" s="14" t="s">
        <v>83</v>
      </c>
      <c r="AY796" s="221" t="s">
        <v>237</v>
      </c>
    </row>
    <row r="797" spans="1:65" s="2" customFormat="1" ht="33" customHeight="1">
      <c r="A797" s="37"/>
      <c r="B797" s="38"/>
      <c r="C797" s="182" t="s">
        <v>1145</v>
      </c>
      <c r="D797" s="182" t="s">
        <v>239</v>
      </c>
      <c r="E797" s="183" t="s">
        <v>2751</v>
      </c>
      <c r="F797" s="184" t="s">
        <v>2752</v>
      </c>
      <c r="G797" s="185" t="s">
        <v>141</v>
      </c>
      <c r="H797" s="186">
        <v>80.480999999999995</v>
      </c>
      <c r="I797" s="187"/>
      <c r="J797" s="188">
        <f>ROUND(I797*H797,2)</f>
        <v>0</v>
      </c>
      <c r="K797" s="184" t="s">
        <v>242</v>
      </c>
      <c r="L797" s="42"/>
      <c r="M797" s="189" t="s">
        <v>19</v>
      </c>
      <c r="N797" s="190" t="s">
        <v>48</v>
      </c>
      <c r="O797" s="67"/>
      <c r="P797" s="191">
        <f>O797*H797</f>
        <v>0</v>
      </c>
      <c r="Q797" s="191">
        <v>0</v>
      </c>
      <c r="R797" s="191">
        <f>Q797*H797</f>
        <v>0</v>
      </c>
      <c r="S797" s="191">
        <v>0</v>
      </c>
      <c r="T797" s="192">
        <f>S797*H797</f>
        <v>0</v>
      </c>
      <c r="U797" s="37"/>
      <c r="V797" s="37"/>
      <c r="W797" s="37"/>
      <c r="X797" s="37"/>
      <c r="Y797" s="37"/>
      <c r="Z797" s="37"/>
      <c r="AA797" s="37"/>
      <c r="AB797" s="37"/>
      <c r="AC797" s="37"/>
      <c r="AD797" s="37"/>
      <c r="AE797" s="37"/>
      <c r="AR797" s="193" t="s">
        <v>366</v>
      </c>
      <c r="AT797" s="193" t="s">
        <v>239</v>
      </c>
      <c r="AU797" s="193" t="s">
        <v>88</v>
      </c>
      <c r="AY797" s="20" t="s">
        <v>237</v>
      </c>
      <c r="BE797" s="194">
        <f>IF(N797="základní",J797,0)</f>
        <v>0</v>
      </c>
      <c r="BF797" s="194">
        <f>IF(N797="snížená",J797,0)</f>
        <v>0</v>
      </c>
      <c r="BG797" s="194">
        <f>IF(N797="zákl. přenesená",J797,0)</f>
        <v>0</v>
      </c>
      <c r="BH797" s="194">
        <f>IF(N797="sníž. přenesená",J797,0)</f>
        <v>0</v>
      </c>
      <c r="BI797" s="194">
        <f>IF(N797="nulová",J797,0)</f>
        <v>0</v>
      </c>
      <c r="BJ797" s="20" t="s">
        <v>88</v>
      </c>
      <c r="BK797" s="194">
        <f>ROUND(I797*H797,2)</f>
        <v>0</v>
      </c>
      <c r="BL797" s="20" t="s">
        <v>366</v>
      </c>
      <c r="BM797" s="193" t="s">
        <v>5445</v>
      </c>
    </row>
    <row r="798" spans="1:65" s="2" customFormat="1" ht="10.199999999999999">
      <c r="A798" s="37"/>
      <c r="B798" s="38"/>
      <c r="C798" s="39"/>
      <c r="D798" s="195" t="s">
        <v>245</v>
      </c>
      <c r="E798" s="39"/>
      <c r="F798" s="196" t="s">
        <v>2754</v>
      </c>
      <c r="G798" s="39"/>
      <c r="H798" s="39"/>
      <c r="I798" s="197"/>
      <c r="J798" s="39"/>
      <c r="K798" s="39"/>
      <c r="L798" s="42"/>
      <c r="M798" s="198"/>
      <c r="N798" s="199"/>
      <c r="O798" s="67"/>
      <c r="P798" s="67"/>
      <c r="Q798" s="67"/>
      <c r="R798" s="67"/>
      <c r="S798" s="67"/>
      <c r="T798" s="68"/>
      <c r="U798" s="37"/>
      <c r="V798" s="37"/>
      <c r="W798" s="37"/>
      <c r="X798" s="37"/>
      <c r="Y798" s="37"/>
      <c r="Z798" s="37"/>
      <c r="AA798" s="37"/>
      <c r="AB798" s="37"/>
      <c r="AC798" s="37"/>
      <c r="AD798" s="37"/>
      <c r="AE798" s="37"/>
      <c r="AT798" s="20" t="s">
        <v>245</v>
      </c>
      <c r="AU798" s="20" t="s">
        <v>88</v>
      </c>
    </row>
    <row r="799" spans="1:65" s="14" customFormat="1" ht="10.199999999999999">
      <c r="B799" s="211"/>
      <c r="C799" s="212"/>
      <c r="D799" s="202" t="s">
        <v>247</v>
      </c>
      <c r="E799" s="213" t="s">
        <v>19</v>
      </c>
      <c r="F799" s="214" t="s">
        <v>4917</v>
      </c>
      <c r="G799" s="212"/>
      <c r="H799" s="215">
        <v>80.480999999999995</v>
      </c>
      <c r="I799" s="216"/>
      <c r="J799" s="212"/>
      <c r="K799" s="212"/>
      <c r="L799" s="217"/>
      <c r="M799" s="218"/>
      <c r="N799" s="219"/>
      <c r="O799" s="219"/>
      <c r="P799" s="219"/>
      <c r="Q799" s="219"/>
      <c r="R799" s="219"/>
      <c r="S799" s="219"/>
      <c r="T799" s="220"/>
      <c r="AT799" s="221" t="s">
        <v>247</v>
      </c>
      <c r="AU799" s="221" t="s">
        <v>88</v>
      </c>
      <c r="AV799" s="14" t="s">
        <v>88</v>
      </c>
      <c r="AW799" s="14" t="s">
        <v>37</v>
      </c>
      <c r="AX799" s="14" t="s">
        <v>83</v>
      </c>
      <c r="AY799" s="221" t="s">
        <v>237</v>
      </c>
    </row>
    <row r="800" spans="1:65" s="2" customFormat="1" ht="16.5" customHeight="1">
      <c r="A800" s="37"/>
      <c r="B800" s="38"/>
      <c r="C800" s="244" t="s">
        <v>1150</v>
      </c>
      <c r="D800" s="244" t="s">
        <v>296</v>
      </c>
      <c r="E800" s="245" t="s">
        <v>2747</v>
      </c>
      <c r="F800" s="246" t="s">
        <v>2748</v>
      </c>
      <c r="G800" s="247" t="s">
        <v>304</v>
      </c>
      <c r="H800" s="248">
        <v>2.7E-2</v>
      </c>
      <c r="I800" s="249"/>
      <c r="J800" s="250">
        <f>ROUND(I800*H800,2)</f>
        <v>0</v>
      </c>
      <c r="K800" s="246" t="s">
        <v>242</v>
      </c>
      <c r="L800" s="251"/>
      <c r="M800" s="252" t="s">
        <v>19</v>
      </c>
      <c r="N800" s="253" t="s">
        <v>48</v>
      </c>
      <c r="O800" s="67"/>
      <c r="P800" s="191">
        <f>O800*H800</f>
        <v>0</v>
      </c>
      <c r="Q800" s="191">
        <v>1</v>
      </c>
      <c r="R800" s="191">
        <f>Q800*H800</f>
        <v>2.7E-2</v>
      </c>
      <c r="S800" s="191">
        <v>0</v>
      </c>
      <c r="T800" s="192">
        <f>S800*H800</f>
        <v>0</v>
      </c>
      <c r="U800" s="37"/>
      <c r="V800" s="37"/>
      <c r="W800" s="37"/>
      <c r="X800" s="37"/>
      <c r="Y800" s="37"/>
      <c r="Z800" s="37"/>
      <c r="AA800" s="37"/>
      <c r="AB800" s="37"/>
      <c r="AC800" s="37"/>
      <c r="AD800" s="37"/>
      <c r="AE800" s="37"/>
      <c r="AR800" s="193" t="s">
        <v>523</v>
      </c>
      <c r="AT800" s="193" t="s">
        <v>296</v>
      </c>
      <c r="AU800" s="193" t="s">
        <v>88</v>
      </c>
      <c r="AY800" s="20" t="s">
        <v>237</v>
      </c>
      <c r="BE800" s="194">
        <f>IF(N800="základní",J800,0)</f>
        <v>0</v>
      </c>
      <c r="BF800" s="194">
        <f>IF(N800="snížená",J800,0)</f>
        <v>0</v>
      </c>
      <c r="BG800" s="194">
        <f>IF(N800="zákl. přenesená",J800,0)</f>
        <v>0</v>
      </c>
      <c r="BH800" s="194">
        <f>IF(N800="sníž. přenesená",J800,0)</f>
        <v>0</v>
      </c>
      <c r="BI800" s="194">
        <f>IF(N800="nulová",J800,0)</f>
        <v>0</v>
      </c>
      <c r="BJ800" s="20" t="s">
        <v>88</v>
      </c>
      <c r="BK800" s="194">
        <f>ROUND(I800*H800,2)</f>
        <v>0</v>
      </c>
      <c r="BL800" s="20" t="s">
        <v>366</v>
      </c>
      <c r="BM800" s="193" t="s">
        <v>5446</v>
      </c>
    </row>
    <row r="801" spans="1:65" s="14" customFormat="1" ht="10.199999999999999">
      <c r="B801" s="211"/>
      <c r="C801" s="212"/>
      <c r="D801" s="202" t="s">
        <v>247</v>
      </c>
      <c r="E801" s="212"/>
      <c r="F801" s="214" t="s">
        <v>5447</v>
      </c>
      <c r="G801" s="212"/>
      <c r="H801" s="215">
        <v>2.7E-2</v>
      </c>
      <c r="I801" s="216"/>
      <c r="J801" s="212"/>
      <c r="K801" s="212"/>
      <c r="L801" s="217"/>
      <c r="M801" s="218"/>
      <c r="N801" s="219"/>
      <c r="O801" s="219"/>
      <c r="P801" s="219"/>
      <c r="Q801" s="219"/>
      <c r="R801" s="219"/>
      <c r="S801" s="219"/>
      <c r="T801" s="220"/>
      <c r="AT801" s="221" t="s">
        <v>247</v>
      </c>
      <c r="AU801" s="221" t="s">
        <v>88</v>
      </c>
      <c r="AV801" s="14" t="s">
        <v>88</v>
      </c>
      <c r="AW801" s="14" t="s">
        <v>4</v>
      </c>
      <c r="AX801" s="14" t="s">
        <v>83</v>
      </c>
      <c r="AY801" s="221" t="s">
        <v>237</v>
      </c>
    </row>
    <row r="802" spans="1:65" s="2" customFormat="1" ht="24.15" customHeight="1">
      <c r="A802" s="37"/>
      <c r="B802" s="38"/>
      <c r="C802" s="182" t="s">
        <v>1156</v>
      </c>
      <c r="D802" s="182" t="s">
        <v>239</v>
      </c>
      <c r="E802" s="183" t="s">
        <v>2779</v>
      </c>
      <c r="F802" s="184" t="s">
        <v>2780</v>
      </c>
      <c r="G802" s="185" t="s">
        <v>141</v>
      </c>
      <c r="H802" s="186">
        <v>67.165999999999997</v>
      </c>
      <c r="I802" s="187"/>
      <c r="J802" s="188">
        <f>ROUND(I802*H802,2)</f>
        <v>0</v>
      </c>
      <c r="K802" s="184" t="s">
        <v>242</v>
      </c>
      <c r="L802" s="42"/>
      <c r="M802" s="189" t="s">
        <v>19</v>
      </c>
      <c r="N802" s="190" t="s">
        <v>48</v>
      </c>
      <c r="O802" s="67"/>
      <c r="P802" s="191">
        <f>O802*H802</f>
        <v>0</v>
      </c>
      <c r="Q802" s="191">
        <v>4.0000000000000002E-4</v>
      </c>
      <c r="R802" s="191">
        <f>Q802*H802</f>
        <v>2.6866399999999999E-2</v>
      </c>
      <c r="S802" s="191">
        <v>0</v>
      </c>
      <c r="T802" s="192">
        <f>S802*H802</f>
        <v>0</v>
      </c>
      <c r="U802" s="37"/>
      <c r="V802" s="37"/>
      <c r="W802" s="37"/>
      <c r="X802" s="37"/>
      <c r="Y802" s="37"/>
      <c r="Z802" s="37"/>
      <c r="AA802" s="37"/>
      <c r="AB802" s="37"/>
      <c r="AC802" s="37"/>
      <c r="AD802" s="37"/>
      <c r="AE802" s="37"/>
      <c r="AR802" s="193" t="s">
        <v>366</v>
      </c>
      <c r="AT802" s="193" t="s">
        <v>239</v>
      </c>
      <c r="AU802" s="193" t="s">
        <v>88</v>
      </c>
      <c r="AY802" s="20" t="s">
        <v>237</v>
      </c>
      <c r="BE802" s="194">
        <f>IF(N802="základní",J802,0)</f>
        <v>0</v>
      </c>
      <c r="BF802" s="194">
        <f>IF(N802="snížená",J802,0)</f>
        <v>0</v>
      </c>
      <c r="BG802" s="194">
        <f>IF(N802="zákl. přenesená",J802,0)</f>
        <v>0</v>
      </c>
      <c r="BH802" s="194">
        <f>IF(N802="sníž. přenesená",J802,0)</f>
        <v>0</v>
      </c>
      <c r="BI802" s="194">
        <f>IF(N802="nulová",J802,0)</f>
        <v>0</v>
      </c>
      <c r="BJ802" s="20" t="s">
        <v>88</v>
      </c>
      <c r="BK802" s="194">
        <f>ROUND(I802*H802,2)</f>
        <v>0</v>
      </c>
      <c r="BL802" s="20" t="s">
        <v>366</v>
      </c>
      <c r="BM802" s="193" t="s">
        <v>5448</v>
      </c>
    </row>
    <row r="803" spans="1:65" s="2" customFormat="1" ht="10.199999999999999">
      <c r="A803" s="37"/>
      <c r="B803" s="38"/>
      <c r="C803" s="39"/>
      <c r="D803" s="195" t="s">
        <v>245</v>
      </c>
      <c r="E803" s="39"/>
      <c r="F803" s="196" t="s">
        <v>2782</v>
      </c>
      <c r="G803" s="39"/>
      <c r="H803" s="39"/>
      <c r="I803" s="197"/>
      <c r="J803" s="39"/>
      <c r="K803" s="39"/>
      <c r="L803" s="42"/>
      <c r="M803" s="198"/>
      <c r="N803" s="199"/>
      <c r="O803" s="67"/>
      <c r="P803" s="67"/>
      <c r="Q803" s="67"/>
      <c r="R803" s="67"/>
      <c r="S803" s="67"/>
      <c r="T803" s="68"/>
      <c r="U803" s="37"/>
      <c r="V803" s="37"/>
      <c r="W803" s="37"/>
      <c r="X803" s="37"/>
      <c r="Y803" s="37"/>
      <c r="Z803" s="37"/>
      <c r="AA803" s="37"/>
      <c r="AB803" s="37"/>
      <c r="AC803" s="37"/>
      <c r="AD803" s="37"/>
      <c r="AE803" s="37"/>
      <c r="AT803" s="20" t="s">
        <v>245</v>
      </c>
      <c r="AU803" s="20" t="s">
        <v>88</v>
      </c>
    </row>
    <row r="804" spans="1:65" s="14" customFormat="1" ht="10.199999999999999">
      <c r="B804" s="211"/>
      <c r="C804" s="212"/>
      <c r="D804" s="202" t="s">
        <v>247</v>
      </c>
      <c r="E804" s="213" t="s">
        <v>19</v>
      </c>
      <c r="F804" s="214" t="s">
        <v>5449</v>
      </c>
      <c r="G804" s="212"/>
      <c r="H804" s="215">
        <v>67.165999999999997</v>
      </c>
      <c r="I804" s="216"/>
      <c r="J804" s="212"/>
      <c r="K804" s="212"/>
      <c r="L804" s="217"/>
      <c r="M804" s="218"/>
      <c r="N804" s="219"/>
      <c r="O804" s="219"/>
      <c r="P804" s="219"/>
      <c r="Q804" s="219"/>
      <c r="R804" s="219"/>
      <c r="S804" s="219"/>
      <c r="T804" s="220"/>
      <c r="AT804" s="221" t="s">
        <v>247</v>
      </c>
      <c r="AU804" s="221" t="s">
        <v>88</v>
      </c>
      <c r="AV804" s="14" t="s">
        <v>88</v>
      </c>
      <c r="AW804" s="14" t="s">
        <v>37</v>
      </c>
      <c r="AX804" s="14" t="s">
        <v>83</v>
      </c>
      <c r="AY804" s="221" t="s">
        <v>237</v>
      </c>
    </row>
    <row r="805" spans="1:65" s="2" customFormat="1" ht="49.05" customHeight="1">
      <c r="A805" s="37"/>
      <c r="B805" s="38"/>
      <c r="C805" s="244" t="s">
        <v>1162</v>
      </c>
      <c r="D805" s="244" t="s">
        <v>296</v>
      </c>
      <c r="E805" s="245" t="s">
        <v>2783</v>
      </c>
      <c r="F805" s="246" t="s">
        <v>2784</v>
      </c>
      <c r="G805" s="247" t="s">
        <v>141</v>
      </c>
      <c r="H805" s="248">
        <v>78.281999999999996</v>
      </c>
      <c r="I805" s="249"/>
      <c r="J805" s="250">
        <f>ROUND(I805*H805,2)</f>
        <v>0</v>
      </c>
      <c r="K805" s="246" t="s">
        <v>242</v>
      </c>
      <c r="L805" s="251"/>
      <c r="M805" s="252" t="s">
        <v>19</v>
      </c>
      <c r="N805" s="253" t="s">
        <v>48</v>
      </c>
      <c r="O805" s="67"/>
      <c r="P805" s="191">
        <f>O805*H805</f>
        <v>0</v>
      </c>
      <c r="Q805" s="191">
        <v>5.4000000000000003E-3</v>
      </c>
      <c r="R805" s="191">
        <f>Q805*H805</f>
        <v>0.42272280000000001</v>
      </c>
      <c r="S805" s="191">
        <v>0</v>
      </c>
      <c r="T805" s="192">
        <f>S805*H805</f>
        <v>0</v>
      </c>
      <c r="U805" s="37"/>
      <c r="V805" s="37"/>
      <c r="W805" s="37"/>
      <c r="X805" s="37"/>
      <c r="Y805" s="37"/>
      <c r="Z805" s="37"/>
      <c r="AA805" s="37"/>
      <c r="AB805" s="37"/>
      <c r="AC805" s="37"/>
      <c r="AD805" s="37"/>
      <c r="AE805" s="37"/>
      <c r="AR805" s="193" t="s">
        <v>523</v>
      </c>
      <c r="AT805" s="193" t="s">
        <v>296</v>
      </c>
      <c r="AU805" s="193" t="s">
        <v>88</v>
      </c>
      <c r="AY805" s="20" t="s">
        <v>237</v>
      </c>
      <c r="BE805" s="194">
        <f>IF(N805="základní",J805,0)</f>
        <v>0</v>
      </c>
      <c r="BF805" s="194">
        <f>IF(N805="snížená",J805,0)</f>
        <v>0</v>
      </c>
      <c r="BG805" s="194">
        <f>IF(N805="zákl. přenesená",J805,0)</f>
        <v>0</v>
      </c>
      <c r="BH805" s="194">
        <f>IF(N805="sníž. přenesená",J805,0)</f>
        <v>0</v>
      </c>
      <c r="BI805" s="194">
        <f>IF(N805="nulová",J805,0)</f>
        <v>0</v>
      </c>
      <c r="BJ805" s="20" t="s">
        <v>88</v>
      </c>
      <c r="BK805" s="194">
        <f>ROUND(I805*H805,2)</f>
        <v>0</v>
      </c>
      <c r="BL805" s="20" t="s">
        <v>366</v>
      </c>
      <c r="BM805" s="193" t="s">
        <v>5450</v>
      </c>
    </row>
    <row r="806" spans="1:65" s="14" customFormat="1" ht="10.199999999999999">
      <c r="B806" s="211"/>
      <c r="C806" s="212"/>
      <c r="D806" s="202" t="s">
        <v>247</v>
      </c>
      <c r="E806" s="212"/>
      <c r="F806" s="214" t="s">
        <v>5451</v>
      </c>
      <c r="G806" s="212"/>
      <c r="H806" s="215">
        <v>78.281999999999996</v>
      </c>
      <c r="I806" s="216"/>
      <c r="J806" s="212"/>
      <c r="K806" s="212"/>
      <c r="L806" s="217"/>
      <c r="M806" s="218"/>
      <c r="N806" s="219"/>
      <c r="O806" s="219"/>
      <c r="P806" s="219"/>
      <c r="Q806" s="219"/>
      <c r="R806" s="219"/>
      <c r="S806" s="219"/>
      <c r="T806" s="220"/>
      <c r="AT806" s="221" t="s">
        <v>247</v>
      </c>
      <c r="AU806" s="221" t="s">
        <v>88</v>
      </c>
      <c r="AV806" s="14" t="s">
        <v>88</v>
      </c>
      <c r="AW806" s="14" t="s">
        <v>4</v>
      </c>
      <c r="AX806" s="14" t="s">
        <v>83</v>
      </c>
      <c r="AY806" s="221" t="s">
        <v>237</v>
      </c>
    </row>
    <row r="807" spans="1:65" s="2" customFormat="1" ht="24.15" customHeight="1">
      <c r="A807" s="37"/>
      <c r="B807" s="38"/>
      <c r="C807" s="182" t="s">
        <v>1166</v>
      </c>
      <c r="D807" s="182" t="s">
        <v>239</v>
      </c>
      <c r="E807" s="183" t="s">
        <v>4217</v>
      </c>
      <c r="F807" s="184" t="s">
        <v>4218</v>
      </c>
      <c r="G807" s="185" t="s">
        <v>141</v>
      </c>
      <c r="H807" s="186">
        <v>160.96199999999999</v>
      </c>
      <c r="I807" s="187"/>
      <c r="J807" s="188">
        <f>ROUND(I807*H807,2)</f>
        <v>0</v>
      </c>
      <c r="K807" s="184" t="s">
        <v>242</v>
      </c>
      <c r="L807" s="42"/>
      <c r="M807" s="189" t="s">
        <v>19</v>
      </c>
      <c r="N807" s="190" t="s">
        <v>48</v>
      </c>
      <c r="O807" s="67"/>
      <c r="P807" s="191">
        <f>O807*H807</f>
        <v>0</v>
      </c>
      <c r="Q807" s="191">
        <v>4.0000000000000002E-4</v>
      </c>
      <c r="R807" s="191">
        <f>Q807*H807</f>
        <v>6.4384799999999992E-2</v>
      </c>
      <c r="S807" s="191">
        <v>0</v>
      </c>
      <c r="T807" s="192">
        <f>S807*H807</f>
        <v>0</v>
      </c>
      <c r="U807" s="37"/>
      <c r="V807" s="37"/>
      <c r="W807" s="37"/>
      <c r="X807" s="37"/>
      <c r="Y807" s="37"/>
      <c r="Z807" s="37"/>
      <c r="AA807" s="37"/>
      <c r="AB807" s="37"/>
      <c r="AC807" s="37"/>
      <c r="AD807" s="37"/>
      <c r="AE807" s="37"/>
      <c r="AR807" s="193" t="s">
        <v>366</v>
      </c>
      <c r="AT807" s="193" t="s">
        <v>239</v>
      </c>
      <c r="AU807" s="193" t="s">
        <v>88</v>
      </c>
      <c r="AY807" s="20" t="s">
        <v>237</v>
      </c>
      <c r="BE807" s="194">
        <f>IF(N807="základní",J807,0)</f>
        <v>0</v>
      </c>
      <c r="BF807" s="194">
        <f>IF(N807="snížená",J807,0)</f>
        <v>0</v>
      </c>
      <c r="BG807" s="194">
        <f>IF(N807="zákl. přenesená",J807,0)</f>
        <v>0</v>
      </c>
      <c r="BH807" s="194">
        <f>IF(N807="sníž. přenesená",J807,0)</f>
        <v>0</v>
      </c>
      <c r="BI807" s="194">
        <f>IF(N807="nulová",J807,0)</f>
        <v>0</v>
      </c>
      <c r="BJ807" s="20" t="s">
        <v>88</v>
      </c>
      <c r="BK807" s="194">
        <f>ROUND(I807*H807,2)</f>
        <v>0</v>
      </c>
      <c r="BL807" s="20" t="s">
        <v>366</v>
      </c>
      <c r="BM807" s="193" t="s">
        <v>5452</v>
      </c>
    </row>
    <row r="808" spans="1:65" s="2" customFormat="1" ht="10.199999999999999">
      <c r="A808" s="37"/>
      <c r="B808" s="38"/>
      <c r="C808" s="39"/>
      <c r="D808" s="195" t="s">
        <v>245</v>
      </c>
      <c r="E808" s="39"/>
      <c r="F808" s="196" t="s">
        <v>4220</v>
      </c>
      <c r="G808" s="39"/>
      <c r="H808" s="39"/>
      <c r="I808" s="197"/>
      <c r="J808" s="39"/>
      <c r="K808" s="39"/>
      <c r="L808" s="42"/>
      <c r="M808" s="198"/>
      <c r="N808" s="199"/>
      <c r="O808" s="67"/>
      <c r="P808" s="67"/>
      <c r="Q808" s="67"/>
      <c r="R808" s="67"/>
      <c r="S808" s="67"/>
      <c r="T808" s="68"/>
      <c r="U808" s="37"/>
      <c r="V808" s="37"/>
      <c r="W808" s="37"/>
      <c r="X808" s="37"/>
      <c r="Y808" s="37"/>
      <c r="Z808" s="37"/>
      <c r="AA808" s="37"/>
      <c r="AB808" s="37"/>
      <c r="AC808" s="37"/>
      <c r="AD808" s="37"/>
      <c r="AE808" s="37"/>
      <c r="AT808" s="20" t="s">
        <v>245</v>
      </c>
      <c r="AU808" s="20" t="s">
        <v>88</v>
      </c>
    </row>
    <row r="809" spans="1:65" s="14" customFormat="1" ht="10.199999999999999">
      <c r="B809" s="211"/>
      <c r="C809" s="212"/>
      <c r="D809" s="202" t="s">
        <v>247</v>
      </c>
      <c r="E809" s="213" t="s">
        <v>19</v>
      </c>
      <c r="F809" s="214" t="s">
        <v>5453</v>
      </c>
      <c r="G809" s="212"/>
      <c r="H809" s="215">
        <v>160.96199999999999</v>
      </c>
      <c r="I809" s="216"/>
      <c r="J809" s="212"/>
      <c r="K809" s="212"/>
      <c r="L809" s="217"/>
      <c r="M809" s="218"/>
      <c r="N809" s="219"/>
      <c r="O809" s="219"/>
      <c r="P809" s="219"/>
      <c r="Q809" s="219"/>
      <c r="R809" s="219"/>
      <c r="S809" s="219"/>
      <c r="T809" s="220"/>
      <c r="AT809" s="221" t="s">
        <v>247</v>
      </c>
      <c r="AU809" s="221" t="s">
        <v>88</v>
      </c>
      <c r="AV809" s="14" t="s">
        <v>88</v>
      </c>
      <c r="AW809" s="14" t="s">
        <v>37</v>
      </c>
      <c r="AX809" s="14" t="s">
        <v>83</v>
      </c>
      <c r="AY809" s="221" t="s">
        <v>237</v>
      </c>
    </row>
    <row r="810" spans="1:65" s="2" customFormat="1" ht="49.05" customHeight="1">
      <c r="A810" s="37"/>
      <c r="B810" s="38"/>
      <c r="C810" s="244" t="s">
        <v>1171</v>
      </c>
      <c r="D810" s="244" t="s">
        <v>296</v>
      </c>
      <c r="E810" s="245" t="s">
        <v>2783</v>
      </c>
      <c r="F810" s="246" t="s">
        <v>2784</v>
      </c>
      <c r="G810" s="247" t="s">
        <v>141</v>
      </c>
      <c r="H810" s="248">
        <v>196.535</v>
      </c>
      <c r="I810" s="249"/>
      <c r="J810" s="250">
        <f>ROUND(I810*H810,2)</f>
        <v>0</v>
      </c>
      <c r="K810" s="246" t="s">
        <v>242</v>
      </c>
      <c r="L810" s="251"/>
      <c r="M810" s="252" t="s">
        <v>19</v>
      </c>
      <c r="N810" s="253" t="s">
        <v>48</v>
      </c>
      <c r="O810" s="67"/>
      <c r="P810" s="191">
        <f>O810*H810</f>
        <v>0</v>
      </c>
      <c r="Q810" s="191">
        <v>5.4000000000000003E-3</v>
      </c>
      <c r="R810" s="191">
        <f>Q810*H810</f>
        <v>1.0612889999999999</v>
      </c>
      <c r="S810" s="191">
        <v>0</v>
      </c>
      <c r="T810" s="192">
        <f>S810*H810</f>
        <v>0</v>
      </c>
      <c r="U810" s="37"/>
      <c r="V810" s="37"/>
      <c r="W810" s="37"/>
      <c r="X810" s="37"/>
      <c r="Y810" s="37"/>
      <c r="Z810" s="37"/>
      <c r="AA810" s="37"/>
      <c r="AB810" s="37"/>
      <c r="AC810" s="37"/>
      <c r="AD810" s="37"/>
      <c r="AE810" s="37"/>
      <c r="AR810" s="193" t="s">
        <v>523</v>
      </c>
      <c r="AT810" s="193" t="s">
        <v>296</v>
      </c>
      <c r="AU810" s="193" t="s">
        <v>88</v>
      </c>
      <c r="AY810" s="20" t="s">
        <v>237</v>
      </c>
      <c r="BE810" s="194">
        <f>IF(N810="základní",J810,0)</f>
        <v>0</v>
      </c>
      <c r="BF810" s="194">
        <f>IF(N810="snížená",J810,0)</f>
        <v>0</v>
      </c>
      <c r="BG810" s="194">
        <f>IF(N810="zákl. přenesená",J810,0)</f>
        <v>0</v>
      </c>
      <c r="BH810" s="194">
        <f>IF(N810="sníž. přenesená",J810,0)</f>
        <v>0</v>
      </c>
      <c r="BI810" s="194">
        <f>IF(N810="nulová",J810,0)</f>
        <v>0</v>
      </c>
      <c r="BJ810" s="20" t="s">
        <v>88</v>
      </c>
      <c r="BK810" s="194">
        <f>ROUND(I810*H810,2)</f>
        <v>0</v>
      </c>
      <c r="BL810" s="20" t="s">
        <v>366</v>
      </c>
      <c r="BM810" s="193" t="s">
        <v>5454</v>
      </c>
    </row>
    <row r="811" spans="1:65" s="14" customFormat="1" ht="10.199999999999999">
      <c r="B811" s="211"/>
      <c r="C811" s="212"/>
      <c r="D811" s="202" t="s">
        <v>247</v>
      </c>
      <c r="E811" s="212"/>
      <c r="F811" s="214" t="s">
        <v>5455</v>
      </c>
      <c r="G811" s="212"/>
      <c r="H811" s="215">
        <v>196.535</v>
      </c>
      <c r="I811" s="216"/>
      <c r="J811" s="212"/>
      <c r="K811" s="212"/>
      <c r="L811" s="217"/>
      <c r="M811" s="218"/>
      <c r="N811" s="219"/>
      <c r="O811" s="219"/>
      <c r="P811" s="219"/>
      <c r="Q811" s="219"/>
      <c r="R811" s="219"/>
      <c r="S811" s="219"/>
      <c r="T811" s="220"/>
      <c r="AT811" s="221" t="s">
        <v>247</v>
      </c>
      <c r="AU811" s="221" t="s">
        <v>88</v>
      </c>
      <c r="AV811" s="14" t="s">
        <v>88</v>
      </c>
      <c r="AW811" s="14" t="s">
        <v>4</v>
      </c>
      <c r="AX811" s="14" t="s">
        <v>83</v>
      </c>
      <c r="AY811" s="221" t="s">
        <v>237</v>
      </c>
    </row>
    <row r="812" spans="1:65" s="2" customFormat="1" ht="24.15" customHeight="1">
      <c r="A812" s="37"/>
      <c r="B812" s="38"/>
      <c r="C812" s="182" t="s">
        <v>1175</v>
      </c>
      <c r="D812" s="182" t="s">
        <v>239</v>
      </c>
      <c r="E812" s="183" t="s">
        <v>5456</v>
      </c>
      <c r="F812" s="184" t="s">
        <v>5457</v>
      </c>
      <c r="G812" s="185" t="s">
        <v>141</v>
      </c>
      <c r="H812" s="186">
        <v>33.582999999999998</v>
      </c>
      <c r="I812" s="187"/>
      <c r="J812" s="188">
        <f>ROUND(I812*H812,2)</f>
        <v>0</v>
      </c>
      <c r="K812" s="184" t="s">
        <v>242</v>
      </c>
      <c r="L812" s="42"/>
      <c r="M812" s="189" t="s">
        <v>19</v>
      </c>
      <c r="N812" s="190" t="s">
        <v>48</v>
      </c>
      <c r="O812" s="67"/>
      <c r="P812" s="191">
        <f>O812*H812</f>
        <v>0</v>
      </c>
      <c r="Q812" s="191">
        <v>0</v>
      </c>
      <c r="R812" s="191">
        <f>Q812*H812</f>
        <v>0</v>
      </c>
      <c r="S812" s="191">
        <v>0</v>
      </c>
      <c r="T812" s="192">
        <f>S812*H812</f>
        <v>0</v>
      </c>
      <c r="U812" s="37"/>
      <c r="V812" s="37"/>
      <c r="W812" s="37"/>
      <c r="X812" s="37"/>
      <c r="Y812" s="37"/>
      <c r="Z812" s="37"/>
      <c r="AA812" s="37"/>
      <c r="AB812" s="37"/>
      <c r="AC812" s="37"/>
      <c r="AD812" s="37"/>
      <c r="AE812" s="37"/>
      <c r="AR812" s="193" t="s">
        <v>366</v>
      </c>
      <c r="AT812" s="193" t="s">
        <v>239</v>
      </c>
      <c r="AU812" s="193" t="s">
        <v>88</v>
      </c>
      <c r="AY812" s="20" t="s">
        <v>237</v>
      </c>
      <c r="BE812" s="194">
        <f>IF(N812="základní",J812,0)</f>
        <v>0</v>
      </c>
      <c r="BF812" s="194">
        <f>IF(N812="snížená",J812,0)</f>
        <v>0</v>
      </c>
      <c r="BG812" s="194">
        <f>IF(N812="zákl. přenesená",J812,0)</f>
        <v>0</v>
      </c>
      <c r="BH812" s="194">
        <f>IF(N812="sníž. přenesená",J812,0)</f>
        <v>0</v>
      </c>
      <c r="BI812" s="194">
        <f>IF(N812="nulová",J812,0)</f>
        <v>0</v>
      </c>
      <c r="BJ812" s="20" t="s">
        <v>88</v>
      </c>
      <c r="BK812" s="194">
        <f>ROUND(I812*H812,2)</f>
        <v>0</v>
      </c>
      <c r="BL812" s="20" t="s">
        <v>366</v>
      </c>
      <c r="BM812" s="193" t="s">
        <v>5458</v>
      </c>
    </row>
    <row r="813" spans="1:65" s="2" customFormat="1" ht="10.199999999999999">
      <c r="A813" s="37"/>
      <c r="B813" s="38"/>
      <c r="C813" s="39"/>
      <c r="D813" s="195" t="s">
        <v>245</v>
      </c>
      <c r="E813" s="39"/>
      <c r="F813" s="196" t="s">
        <v>5459</v>
      </c>
      <c r="G813" s="39"/>
      <c r="H813" s="39"/>
      <c r="I813" s="197"/>
      <c r="J813" s="39"/>
      <c r="K813" s="39"/>
      <c r="L813" s="42"/>
      <c r="M813" s="198"/>
      <c r="N813" s="199"/>
      <c r="O813" s="67"/>
      <c r="P813" s="67"/>
      <c r="Q813" s="67"/>
      <c r="R813" s="67"/>
      <c r="S813" s="67"/>
      <c r="T813" s="68"/>
      <c r="U813" s="37"/>
      <c r="V813" s="37"/>
      <c r="W813" s="37"/>
      <c r="X813" s="37"/>
      <c r="Y813" s="37"/>
      <c r="Z813" s="37"/>
      <c r="AA813" s="37"/>
      <c r="AB813" s="37"/>
      <c r="AC813" s="37"/>
      <c r="AD813" s="37"/>
      <c r="AE813" s="37"/>
      <c r="AT813" s="20" t="s">
        <v>245</v>
      </c>
      <c r="AU813" s="20" t="s">
        <v>88</v>
      </c>
    </row>
    <row r="814" spans="1:65" s="14" customFormat="1" ht="10.199999999999999">
      <c r="B814" s="211"/>
      <c r="C814" s="212"/>
      <c r="D814" s="202" t="s">
        <v>247</v>
      </c>
      <c r="E814" s="213" t="s">
        <v>19</v>
      </c>
      <c r="F814" s="214" t="s">
        <v>4942</v>
      </c>
      <c r="G814" s="212"/>
      <c r="H814" s="215">
        <v>33.582999999999998</v>
      </c>
      <c r="I814" s="216"/>
      <c r="J814" s="212"/>
      <c r="K814" s="212"/>
      <c r="L814" s="217"/>
      <c r="M814" s="218"/>
      <c r="N814" s="219"/>
      <c r="O814" s="219"/>
      <c r="P814" s="219"/>
      <c r="Q814" s="219"/>
      <c r="R814" s="219"/>
      <c r="S814" s="219"/>
      <c r="T814" s="220"/>
      <c r="AT814" s="221" t="s">
        <v>247</v>
      </c>
      <c r="AU814" s="221" t="s">
        <v>88</v>
      </c>
      <c r="AV814" s="14" t="s">
        <v>88</v>
      </c>
      <c r="AW814" s="14" t="s">
        <v>37</v>
      </c>
      <c r="AX814" s="14" t="s">
        <v>83</v>
      </c>
      <c r="AY814" s="221" t="s">
        <v>237</v>
      </c>
    </row>
    <row r="815" spans="1:65" s="2" customFormat="1" ht="16.5" customHeight="1">
      <c r="A815" s="37"/>
      <c r="B815" s="38"/>
      <c r="C815" s="244" t="s">
        <v>1181</v>
      </c>
      <c r="D815" s="244" t="s">
        <v>296</v>
      </c>
      <c r="E815" s="245" t="s">
        <v>4232</v>
      </c>
      <c r="F815" s="246" t="s">
        <v>4233</v>
      </c>
      <c r="G815" s="247" t="s">
        <v>141</v>
      </c>
      <c r="H815" s="248">
        <v>35.262</v>
      </c>
      <c r="I815" s="249"/>
      <c r="J815" s="250">
        <f>ROUND(I815*H815,2)</f>
        <v>0</v>
      </c>
      <c r="K815" s="246" t="s">
        <v>242</v>
      </c>
      <c r="L815" s="251"/>
      <c r="M815" s="252" t="s">
        <v>19</v>
      </c>
      <c r="N815" s="253" t="s">
        <v>48</v>
      </c>
      <c r="O815" s="67"/>
      <c r="P815" s="191">
        <f>O815*H815</f>
        <v>0</v>
      </c>
      <c r="Q815" s="191">
        <v>2.9999999999999997E-4</v>
      </c>
      <c r="R815" s="191">
        <f>Q815*H815</f>
        <v>1.0578599999999999E-2</v>
      </c>
      <c r="S815" s="191">
        <v>0</v>
      </c>
      <c r="T815" s="192">
        <f>S815*H815</f>
        <v>0</v>
      </c>
      <c r="U815" s="37"/>
      <c r="V815" s="37"/>
      <c r="W815" s="37"/>
      <c r="X815" s="37"/>
      <c r="Y815" s="37"/>
      <c r="Z815" s="37"/>
      <c r="AA815" s="37"/>
      <c r="AB815" s="37"/>
      <c r="AC815" s="37"/>
      <c r="AD815" s="37"/>
      <c r="AE815" s="37"/>
      <c r="AR815" s="193" t="s">
        <v>523</v>
      </c>
      <c r="AT815" s="193" t="s">
        <v>296</v>
      </c>
      <c r="AU815" s="193" t="s">
        <v>88</v>
      </c>
      <c r="AY815" s="20" t="s">
        <v>237</v>
      </c>
      <c r="BE815" s="194">
        <f>IF(N815="základní",J815,0)</f>
        <v>0</v>
      </c>
      <c r="BF815" s="194">
        <f>IF(N815="snížená",J815,0)</f>
        <v>0</v>
      </c>
      <c r="BG815" s="194">
        <f>IF(N815="zákl. přenesená",J815,0)</f>
        <v>0</v>
      </c>
      <c r="BH815" s="194">
        <f>IF(N815="sníž. přenesená",J815,0)</f>
        <v>0</v>
      </c>
      <c r="BI815" s="194">
        <f>IF(N815="nulová",J815,0)</f>
        <v>0</v>
      </c>
      <c r="BJ815" s="20" t="s">
        <v>88</v>
      </c>
      <c r="BK815" s="194">
        <f>ROUND(I815*H815,2)</f>
        <v>0</v>
      </c>
      <c r="BL815" s="20" t="s">
        <v>366</v>
      </c>
      <c r="BM815" s="193" t="s">
        <v>5460</v>
      </c>
    </row>
    <row r="816" spans="1:65" s="14" customFormat="1" ht="10.199999999999999">
      <c r="B816" s="211"/>
      <c r="C816" s="212"/>
      <c r="D816" s="202" t="s">
        <v>247</v>
      </c>
      <c r="E816" s="212"/>
      <c r="F816" s="214" t="s">
        <v>5461</v>
      </c>
      <c r="G816" s="212"/>
      <c r="H816" s="215">
        <v>35.262</v>
      </c>
      <c r="I816" s="216"/>
      <c r="J816" s="212"/>
      <c r="K816" s="212"/>
      <c r="L816" s="217"/>
      <c r="M816" s="218"/>
      <c r="N816" s="219"/>
      <c r="O816" s="219"/>
      <c r="P816" s="219"/>
      <c r="Q816" s="219"/>
      <c r="R816" s="219"/>
      <c r="S816" s="219"/>
      <c r="T816" s="220"/>
      <c r="AT816" s="221" t="s">
        <v>247</v>
      </c>
      <c r="AU816" s="221" t="s">
        <v>88</v>
      </c>
      <c r="AV816" s="14" t="s">
        <v>88</v>
      </c>
      <c r="AW816" s="14" t="s">
        <v>4</v>
      </c>
      <c r="AX816" s="14" t="s">
        <v>83</v>
      </c>
      <c r="AY816" s="221" t="s">
        <v>237</v>
      </c>
    </row>
    <row r="817" spans="1:65" s="2" customFormat="1" ht="55.5" customHeight="1">
      <c r="A817" s="37"/>
      <c r="B817" s="38"/>
      <c r="C817" s="182" t="s">
        <v>1187</v>
      </c>
      <c r="D817" s="182" t="s">
        <v>239</v>
      </c>
      <c r="E817" s="183" t="s">
        <v>2807</v>
      </c>
      <c r="F817" s="184" t="s">
        <v>2808</v>
      </c>
      <c r="G817" s="185" t="s">
        <v>304</v>
      </c>
      <c r="H817" s="186">
        <v>1.623</v>
      </c>
      <c r="I817" s="187"/>
      <c r="J817" s="188">
        <f>ROUND(I817*H817,2)</f>
        <v>0</v>
      </c>
      <c r="K817" s="184" t="s">
        <v>242</v>
      </c>
      <c r="L817" s="42"/>
      <c r="M817" s="189" t="s">
        <v>19</v>
      </c>
      <c r="N817" s="190" t="s">
        <v>48</v>
      </c>
      <c r="O817" s="67"/>
      <c r="P817" s="191">
        <f>O817*H817</f>
        <v>0</v>
      </c>
      <c r="Q817" s="191">
        <v>0</v>
      </c>
      <c r="R817" s="191">
        <f>Q817*H817</f>
        <v>0</v>
      </c>
      <c r="S817" s="191">
        <v>0</v>
      </c>
      <c r="T817" s="192">
        <f>S817*H817</f>
        <v>0</v>
      </c>
      <c r="U817" s="37"/>
      <c r="V817" s="37"/>
      <c r="W817" s="37"/>
      <c r="X817" s="37"/>
      <c r="Y817" s="37"/>
      <c r="Z817" s="37"/>
      <c r="AA817" s="37"/>
      <c r="AB817" s="37"/>
      <c r="AC817" s="37"/>
      <c r="AD817" s="37"/>
      <c r="AE817" s="37"/>
      <c r="AR817" s="193" t="s">
        <v>366</v>
      </c>
      <c r="AT817" s="193" t="s">
        <v>239</v>
      </c>
      <c r="AU817" s="193" t="s">
        <v>88</v>
      </c>
      <c r="AY817" s="20" t="s">
        <v>237</v>
      </c>
      <c r="BE817" s="194">
        <f>IF(N817="základní",J817,0)</f>
        <v>0</v>
      </c>
      <c r="BF817" s="194">
        <f>IF(N817="snížená",J817,0)</f>
        <v>0</v>
      </c>
      <c r="BG817" s="194">
        <f>IF(N817="zákl. přenesená",J817,0)</f>
        <v>0</v>
      </c>
      <c r="BH817" s="194">
        <f>IF(N817="sníž. přenesená",J817,0)</f>
        <v>0</v>
      </c>
      <c r="BI817" s="194">
        <f>IF(N817="nulová",J817,0)</f>
        <v>0</v>
      </c>
      <c r="BJ817" s="20" t="s">
        <v>88</v>
      </c>
      <c r="BK817" s="194">
        <f>ROUND(I817*H817,2)</f>
        <v>0</v>
      </c>
      <c r="BL817" s="20" t="s">
        <v>366</v>
      </c>
      <c r="BM817" s="193" t="s">
        <v>5462</v>
      </c>
    </row>
    <row r="818" spans="1:65" s="2" customFormat="1" ht="10.199999999999999">
      <c r="A818" s="37"/>
      <c r="B818" s="38"/>
      <c r="C818" s="39"/>
      <c r="D818" s="195" t="s">
        <v>245</v>
      </c>
      <c r="E818" s="39"/>
      <c r="F818" s="196" t="s">
        <v>2810</v>
      </c>
      <c r="G818" s="39"/>
      <c r="H818" s="39"/>
      <c r="I818" s="197"/>
      <c r="J818" s="39"/>
      <c r="K818" s="39"/>
      <c r="L818" s="42"/>
      <c r="M818" s="198"/>
      <c r="N818" s="199"/>
      <c r="O818" s="67"/>
      <c r="P818" s="67"/>
      <c r="Q818" s="67"/>
      <c r="R818" s="67"/>
      <c r="S818" s="67"/>
      <c r="T818" s="68"/>
      <c r="U818" s="37"/>
      <c r="V818" s="37"/>
      <c r="W818" s="37"/>
      <c r="X818" s="37"/>
      <c r="Y818" s="37"/>
      <c r="Z818" s="37"/>
      <c r="AA818" s="37"/>
      <c r="AB818" s="37"/>
      <c r="AC818" s="37"/>
      <c r="AD818" s="37"/>
      <c r="AE818" s="37"/>
      <c r="AT818" s="20" t="s">
        <v>245</v>
      </c>
      <c r="AU818" s="20" t="s">
        <v>88</v>
      </c>
    </row>
    <row r="819" spans="1:65" s="12" customFormat="1" ht="22.8" customHeight="1">
      <c r="B819" s="166"/>
      <c r="C819" s="167"/>
      <c r="D819" s="168" t="s">
        <v>75</v>
      </c>
      <c r="E819" s="180" t="s">
        <v>631</v>
      </c>
      <c r="F819" s="180" t="s">
        <v>632</v>
      </c>
      <c r="G819" s="167"/>
      <c r="H819" s="167"/>
      <c r="I819" s="170"/>
      <c r="J819" s="181">
        <f>BK819</f>
        <v>0</v>
      </c>
      <c r="K819" s="167"/>
      <c r="L819" s="172"/>
      <c r="M819" s="173"/>
      <c r="N819" s="174"/>
      <c r="O819" s="174"/>
      <c r="P819" s="175">
        <f>SUM(P820:P843)</f>
        <v>0</v>
      </c>
      <c r="Q819" s="174"/>
      <c r="R819" s="175">
        <f>SUM(R820:R843)</f>
        <v>0.51571084999999994</v>
      </c>
      <c r="S819" s="174"/>
      <c r="T819" s="176">
        <f>SUM(T820:T843)</f>
        <v>0</v>
      </c>
      <c r="AR819" s="177" t="s">
        <v>88</v>
      </c>
      <c r="AT819" s="178" t="s">
        <v>75</v>
      </c>
      <c r="AU819" s="178" t="s">
        <v>83</v>
      </c>
      <c r="AY819" s="177" t="s">
        <v>237</v>
      </c>
      <c r="BK819" s="179">
        <f>SUM(BK820:BK843)</f>
        <v>0</v>
      </c>
    </row>
    <row r="820" spans="1:65" s="2" customFormat="1" ht="24.15" customHeight="1">
      <c r="A820" s="37"/>
      <c r="B820" s="38"/>
      <c r="C820" s="182" t="s">
        <v>1192</v>
      </c>
      <c r="D820" s="182" t="s">
        <v>239</v>
      </c>
      <c r="E820" s="183" t="s">
        <v>644</v>
      </c>
      <c r="F820" s="184" t="s">
        <v>645</v>
      </c>
      <c r="G820" s="185" t="s">
        <v>154</v>
      </c>
      <c r="H820" s="186">
        <v>144.15799999999999</v>
      </c>
      <c r="I820" s="187"/>
      <c r="J820" s="188">
        <f>ROUND(I820*H820,2)</f>
        <v>0</v>
      </c>
      <c r="K820" s="184" t="s">
        <v>242</v>
      </c>
      <c r="L820" s="42"/>
      <c r="M820" s="189" t="s">
        <v>19</v>
      </c>
      <c r="N820" s="190" t="s">
        <v>48</v>
      </c>
      <c r="O820" s="67"/>
      <c r="P820" s="191">
        <f>O820*H820</f>
        <v>0</v>
      </c>
      <c r="Q820" s="191">
        <v>0</v>
      </c>
      <c r="R820" s="191">
        <f>Q820*H820</f>
        <v>0</v>
      </c>
      <c r="S820" s="191">
        <v>0</v>
      </c>
      <c r="T820" s="192">
        <f>S820*H820</f>
        <v>0</v>
      </c>
      <c r="U820" s="37"/>
      <c r="V820" s="37"/>
      <c r="W820" s="37"/>
      <c r="X820" s="37"/>
      <c r="Y820" s="37"/>
      <c r="Z820" s="37"/>
      <c r="AA820" s="37"/>
      <c r="AB820" s="37"/>
      <c r="AC820" s="37"/>
      <c r="AD820" s="37"/>
      <c r="AE820" s="37"/>
      <c r="AR820" s="193" t="s">
        <v>366</v>
      </c>
      <c r="AT820" s="193" t="s">
        <v>239</v>
      </c>
      <c r="AU820" s="193" t="s">
        <v>88</v>
      </c>
      <c r="AY820" s="20" t="s">
        <v>237</v>
      </c>
      <c r="BE820" s="194">
        <f>IF(N820="základní",J820,0)</f>
        <v>0</v>
      </c>
      <c r="BF820" s="194">
        <f>IF(N820="snížená",J820,0)</f>
        <v>0</v>
      </c>
      <c r="BG820" s="194">
        <f>IF(N820="zákl. přenesená",J820,0)</f>
        <v>0</v>
      </c>
      <c r="BH820" s="194">
        <f>IF(N820="sníž. přenesená",J820,0)</f>
        <v>0</v>
      </c>
      <c r="BI820" s="194">
        <f>IF(N820="nulová",J820,0)</f>
        <v>0</v>
      </c>
      <c r="BJ820" s="20" t="s">
        <v>88</v>
      </c>
      <c r="BK820" s="194">
        <f>ROUND(I820*H820,2)</f>
        <v>0</v>
      </c>
      <c r="BL820" s="20" t="s">
        <v>366</v>
      </c>
      <c r="BM820" s="193" t="s">
        <v>5463</v>
      </c>
    </row>
    <row r="821" spans="1:65" s="2" customFormat="1" ht="10.199999999999999">
      <c r="A821" s="37"/>
      <c r="B821" s="38"/>
      <c r="C821" s="39"/>
      <c r="D821" s="195" t="s">
        <v>245</v>
      </c>
      <c r="E821" s="39"/>
      <c r="F821" s="196" t="s">
        <v>647</v>
      </c>
      <c r="G821" s="39"/>
      <c r="H821" s="39"/>
      <c r="I821" s="197"/>
      <c r="J821" s="39"/>
      <c r="K821" s="39"/>
      <c r="L821" s="42"/>
      <c r="M821" s="198"/>
      <c r="N821" s="199"/>
      <c r="O821" s="67"/>
      <c r="P821" s="67"/>
      <c r="Q821" s="67"/>
      <c r="R821" s="67"/>
      <c r="S821" s="67"/>
      <c r="T821" s="68"/>
      <c r="U821" s="37"/>
      <c r="V821" s="37"/>
      <c r="W821" s="37"/>
      <c r="X821" s="37"/>
      <c r="Y821" s="37"/>
      <c r="Z821" s="37"/>
      <c r="AA821" s="37"/>
      <c r="AB821" s="37"/>
      <c r="AC821" s="37"/>
      <c r="AD821" s="37"/>
      <c r="AE821" s="37"/>
      <c r="AT821" s="20" t="s">
        <v>245</v>
      </c>
      <c r="AU821" s="20" t="s">
        <v>88</v>
      </c>
    </row>
    <row r="822" spans="1:65" s="14" customFormat="1" ht="10.199999999999999">
      <c r="B822" s="211"/>
      <c r="C822" s="212"/>
      <c r="D822" s="202" t="s">
        <v>247</v>
      </c>
      <c r="E822" s="213" t="s">
        <v>19</v>
      </c>
      <c r="F822" s="214" t="s">
        <v>5464</v>
      </c>
      <c r="G822" s="212"/>
      <c r="H822" s="215">
        <v>144.15799999999999</v>
      </c>
      <c r="I822" s="216"/>
      <c r="J822" s="212"/>
      <c r="K822" s="212"/>
      <c r="L822" s="217"/>
      <c r="M822" s="218"/>
      <c r="N822" s="219"/>
      <c r="O822" s="219"/>
      <c r="P822" s="219"/>
      <c r="Q822" s="219"/>
      <c r="R822" s="219"/>
      <c r="S822" s="219"/>
      <c r="T822" s="220"/>
      <c r="AT822" s="221" t="s">
        <v>247</v>
      </c>
      <c r="AU822" s="221" t="s">
        <v>88</v>
      </c>
      <c r="AV822" s="14" t="s">
        <v>88</v>
      </c>
      <c r="AW822" s="14" t="s">
        <v>37</v>
      </c>
      <c r="AX822" s="14" t="s">
        <v>83</v>
      </c>
      <c r="AY822" s="221" t="s">
        <v>237</v>
      </c>
    </row>
    <row r="823" spans="1:65" s="2" customFormat="1" ht="24.15" customHeight="1">
      <c r="A823" s="37"/>
      <c r="B823" s="38"/>
      <c r="C823" s="244" t="s">
        <v>1213</v>
      </c>
      <c r="D823" s="244" t="s">
        <v>296</v>
      </c>
      <c r="E823" s="245" t="s">
        <v>650</v>
      </c>
      <c r="F823" s="246" t="s">
        <v>651</v>
      </c>
      <c r="G823" s="247" t="s">
        <v>154</v>
      </c>
      <c r="H823" s="248">
        <v>151.36600000000001</v>
      </c>
      <c r="I823" s="249"/>
      <c r="J823" s="250">
        <f>ROUND(I823*H823,2)</f>
        <v>0</v>
      </c>
      <c r="K823" s="246" t="s">
        <v>242</v>
      </c>
      <c r="L823" s="251"/>
      <c r="M823" s="252" t="s">
        <v>19</v>
      </c>
      <c r="N823" s="253" t="s">
        <v>48</v>
      </c>
      <c r="O823" s="67"/>
      <c r="P823" s="191">
        <f>O823*H823</f>
        <v>0</v>
      </c>
      <c r="Q823" s="191">
        <v>2.9999999999999997E-4</v>
      </c>
      <c r="R823" s="191">
        <f>Q823*H823</f>
        <v>4.54098E-2</v>
      </c>
      <c r="S823" s="191">
        <v>0</v>
      </c>
      <c r="T823" s="192">
        <f>S823*H823</f>
        <v>0</v>
      </c>
      <c r="U823" s="37"/>
      <c r="V823" s="37"/>
      <c r="W823" s="37"/>
      <c r="X823" s="37"/>
      <c r="Y823" s="37"/>
      <c r="Z823" s="37"/>
      <c r="AA823" s="37"/>
      <c r="AB823" s="37"/>
      <c r="AC823" s="37"/>
      <c r="AD823" s="37"/>
      <c r="AE823" s="37"/>
      <c r="AR823" s="193" t="s">
        <v>523</v>
      </c>
      <c r="AT823" s="193" t="s">
        <v>296</v>
      </c>
      <c r="AU823" s="193" t="s">
        <v>88</v>
      </c>
      <c r="AY823" s="20" t="s">
        <v>237</v>
      </c>
      <c r="BE823" s="194">
        <f>IF(N823="základní",J823,0)</f>
        <v>0</v>
      </c>
      <c r="BF823" s="194">
        <f>IF(N823="snížená",J823,0)</f>
        <v>0</v>
      </c>
      <c r="BG823" s="194">
        <f>IF(N823="zákl. přenesená",J823,0)</f>
        <v>0</v>
      </c>
      <c r="BH823" s="194">
        <f>IF(N823="sníž. přenesená",J823,0)</f>
        <v>0</v>
      </c>
      <c r="BI823" s="194">
        <f>IF(N823="nulová",J823,0)</f>
        <v>0</v>
      </c>
      <c r="BJ823" s="20" t="s">
        <v>88</v>
      </c>
      <c r="BK823" s="194">
        <f>ROUND(I823*H823,2)</f>
        <v>0</v>
      </c>
      <c r="BL823" s="20" t="s">
        <v>366</v>
      </c>
      <c r="BM823" s="193" t="s">
        <v>5465</v>
      </c>
    </row>
    <row r="824" spans="1:65" s="14" customFormat="1" ht="10.199999999999999">
      <c r="B824" s="211"/>
      <c r="C824" s="212"/>
      <c r="D824" s="202" t="s">
        <v>247</v>
      </c>
      <c r="E824" s="212"/>
      <c r="F824" s="214" t="s">
        <v>5466</v>
      </c>
      <c r="G824" s="212"/>
      <c r="H824" s="215">
        <v>151.36600000000001</v>
      </c>
      <c r="I824" s="216"/>
      <c r="J824" s="212"/>
      <c r="K824" s="212"/>
      <c r="L824" s="217"/>
      <c r="M824" s="218"/>
      <c r="N824" s="219"/>
      <c r="O824" s="219"/>
      <c r="P824" s="219"/>
      <c r="Q824" s="219"/>
      <c r="R824" s="219"/>
      <c r="S824" s="219"/>
      <c r="T824" s="220"/>
      <c r="AT824" s="221" t="s">
        <v>247</v>
      </c>
      <c r="AU824" s="221" t="s">
        <v>88</v>
      </c>
      <c r="AV824" s="14" t="s">
        <v>88</v>
      </c>
      <c r="AW824" s="14" t="s">
        <v>4</v>
      </c>
      <c r="AX824" s="14" t="s">
        <v>83</v>
      </c>
      <c r="AY824" s="221" t="s">
        <v>237</v>
      </c>
    </row>
    <row r="825" spans="1:65" s="2" customFormat="1" ht="44.25" customHeight="1">
      <c r="A825" s="37"/>
      <c r="B825" s="38"/>
      <c r="C825" s="182" t="s">
        <v>1226</v>
      </c>
      <c r="D825" s="182" t="s">
        <v>239</v>
      </c>
      <c r="E825" s="183" t="s">
        <v>5467</v>
      </c>
      <c r="F825" s="184" t="s">
        <v>5468</v>
      </c>
      <c r="G825" s="185" t="s">
        <v>141</v>
      </c>
      <c r="H825" s="186">
        <v>80.480999999999995</v>
      </c>
      <c r="I825" s="187"/>
      <c r="J825" s="188">
        <f>ROUND(I825*H825,2)</f>
        <v>0</v>
      </c>
      <c r="K825" s="184" t="s">
        <v>242</v>
      </c>
      <c r="L825" s="42"/>
      <c r="M825" s="189" t="s">
        <v>19</v>
      </c>
      <c r="N825" s="190" t="s">
        <v>48</v>
      </c>
      <c r="O825" s="67"/>
      <c r="P825" s="191">
        <f>O825*H825</f>
        <v>0</v>
      </c>
      <c r="Q825" s="191">
        <v>3.0000000000000001E-5</v>
      </c>
      <c r="R825" s="191">
        <f>Q825*H825</f>
        <v>2.41443E-3</v>
      </c>
      <c r="S825" s="191">
        <v>0</v>
      </c>
      <c r="T825" s="192">
        <f>S825*H825</f>
        <v>0</v>
      </c>
      <c r="U825" s="37"/>
      <c r="V825" s="37"/>
      <c r="W825" s="37"/>
      <c r="X825" s="37"/>
      <c r="Y825" s="37"/>
      <c r="Z825" s="37"/>
      <c r="AA825" s="37"/>
      <c r="AB825" s="37"/>
      <c r="AC825" s="37"/>
      <c r="AD825" s="37"/>
      <c r="AE825" s="37"/>
      <c r="AR825" s="193" t="s">
        <v>366</v>
      </c>
      <c r="AT825" s="193" t="s">
        <v>239</v>
      </c>
      <c r="AU825" s="193" t="s">
        <v>88</v>
      </c>
      <c r="AY825" s="20" t="s">
        <v>237</v>
      </c>
      <c r="BE825" s="194">
        <f>IF(N825="základní",J825,0)</f>
        <v>0</v>
      </c>
      <c r="BF825" s="194">
        <f>IF(N825="snížená",J825,0)</f>
        <v>0</v>
      </c>
      <c r="BG825" s="194">
        <f>IF(N825="zákl. přenesená",J825,0)</f>
        <v>0</v>
      </c>
      <c r="BH825" s="194">
        <f>IF(N825="sníž. přenesená",J825,0)</f>
        <v>0</v>
      </c>
      <c r="BI825" s="194">
        <f>IF(N825="nulová",J825,0)</f>
        <v>0</v>
      </c>
      <c r="BJ825" s="20" t="s">
        <v>88</v>
      </c>
      <c r="BK825" s="194">
        <f>ROUND(I825*H825,2)</f>
        <v>0</v>
      </c>
      <c r="BL825" s="20" t="s">
        <v>366</v>
      </c>
      <c r="BM825" s="193" t="s">
        <v>5469</v>
      </c>
    </row>
    <row r="826" spans="1:65" s="2" customFormat="1" ht="10.199999999999999">
      <c r="A826" s="37"/>
      <c r="B826" s="38"/>
      <c r="C826" s="39"/>
      <c r="D826" s="195" t="s">
        <v>245</v>
      </c>
      <c r="E826" s="39"/>
      <c r="F826" s="196" t="s">
        <v>5470</v>
      </c>
      <c r="G826" s="39"/>
      <c r="H826" s="39"/>
      <c r="I826" s="197"/>
      <c r="J826" s="39"/>
      <c r="K826" s="39"/>
      <c r="L826" s="42"/>
      <c r="M826" s="198"/>
      <c r="N826" s="199"/>
      <c r="O826" s="67"/>
      <c r="P826" s="67"/>
      <c r="Q826" s="67"/>
      <c r="R826" s="67"/>
      <c r="S826" s="67"/>
      <c r="T826" s="68"/>
      <c r="U826" s="37"/>
      <c r="V826" s="37"/>
      <c r="W826" s="37"/>
      <c r="X826" s="37"/>
      <c r="Y826" s="37"/>
      <c r="Z826" s="37"/>
      <c r="AA826" s="37"/>
      <c r="AB826" s="37"/>
      <c r="AC826" s="37"/>
      <c r="AD826" s="37"/>
      <c r="AE826" s="37"/>
      <c r="AT826" s="20" t="s">
        <v>245</v>
      </c>
      <c r="AU826" s="20" t="s">
        <v>88</v>
      </c>
    </row>
    <row r="827" spans="1:65" s="14" customFormat="1" ht="10.199999999999999">
      <c r="B827" s="211"/>
      <c r="C827" s="212"/>
      <c r="D827" s="202" t="s">
        <v>247</v>
      </c>
      <c r="E827" s="213" t="s">
        <v>19</v>
      </c>
      <c r="F827" s="214" t="s">
        <v>4917</v>
      </c>
      <c r="G827" s="212"/>
      <c r="H827" s="215">
        <v>80.480999999999995</v>
      </c>
      <c r="I827" s="216"/>
      <c r="J827" s="212"/>
      <c r="K827" s="212"/>
      <c r="L827" s="217"/>
      <c r="M827" s="218"/>
      <c r="N827" s="219"/>
      <c r="O827" s="219"/>
      <c r="P827" s="219"/>
      <c r="Q827" s="219"/>
      <c r="R827" s="219"/>
      <c r="S827" s="219"/>
      <c r="T827" s="220"/>
      <c r="AT827" s="221" t="s">
        <v>247</v>
      </c>
      <c r="AU827" s="221" t="s">
        <v>88</v>
      </c>
      <c r="AV827" s="14" t="s">
        <v>88</v>
      </c>
      <c r="AW827" s="14" t="s">
        <v>37</v>
      </c>
      <c r="AX827" s="14" t="s">
        <v>83</v>
      </c>
      <c r="AY827" s="221" t="s">
        <v>237</v>
      </c>
    </row>
    <row r="828" spans="1:65" s="2" customFormat="1" ht="24.15" customHeight="1">
      <c r="A828" s="37"/>
      <c r="B828" s="38"/>
      <c r="C828" s="244" t="s">
        <v>1232</v>
      </c>
      <c r="D828" s="244" t="s">
        <v>296</v>
      </c>
      <c r="E828" s="245" t="s">
        <v>2552</v>
      </c>
      <c r="F828" s="246" t="s">
        <v>2553</v>
      </c>
      <c r="G828" s="247" t="s">
        <v>141</v>
      </c>
      <c r="H828" s="248">
        <v>86.918999999999997</v>
      </c>
      <c r="I828" s="249"/>
      <c r="J828" s="250">
        <f>ROUND(I828*H828,2)</f>
        <v>0</v>
      </c>
      <c r="K828" s="246" t="s">
        <v>242</v>
      </c>
      <c r="L828" s="251"/>
      <c r="M828" s="252" t="s">
        <v>19</v>
      </c>
      <c r="N828" s="253" t="s">
        <v>48</v>
      </c>
      <c r="O828" s="67"/>
      <c r="P828" s="191">
        <f>O828*H828</f>
        <v>0</v>
      </c>
      <c r="Q828" s="191">
        <v>4.7999999999999996E-3</v>
      </c>
      <c r="R828" s="191">
        <f>Q828*H828</f>
        <v>0.41721119999999995</v>
      </c>
      <c r="S828" s="191">
        <v>0</v>
      </c>
      <c r="T828" s="192">
        <f>S828*H828</f>
        <v>0</v>
      </c>
      <c r="U828" s="37"/>
      <c r="V828" s="37"/>
      <c r="W828" s="37"/>
      <c r="X828" s="37"/>
      <c r="Y828" s="37"/>
      <c r="Z828" s="37"/>
      <c r="AA828" s="37"/>
      <c r="AB828" s="37"/>
      <c r="AC828" s="37"/>
      <c r="AD828" s="37"/>
      <c r="AE828" s="37"/>
      <c r="AR828" s="193" t="s">
        <v>523</v>
      </c>
      <c r="AT828" s="193" t="s">
        <v>296</v>
      </c>
      <c r="AU828" s="193" t="s">
        <v>88</v>
      </c>
      <c r="AY828" s="20" t="s">
        <v>237</v>
      </c>
      <c r="BE828" s="194">
        <f>IF(N828="základní",J828,0)</f>
        <v>0</v>
      </c>
      <c r="BF828" s="194">
        <f>IF(N828="snížená",J828,0)</f>
        <v>0</v>
      </c>
      <c r="BG828" s="194">
        <f>IF(N828="zákl. přenesená",J828,0)</f>
        <v>0</v>
      </c>
      <c r="BH828" s="194">
        <f>IF(N828="sníž. přenesená",J828,0)</f>
        <v>0</v>
      </c>
      <c r="BI828" s="194">
        <f>IF(N828="nulová",J828,0)</f>
        <v>0</v>
      </c>
      <c r="BJ828" s="20" t="s">
        <v>88</v>
      </c>
      <c r="BK828" s="194">
        <f>ROUND(I828*H828,2)</f>
        <v>0</v>
      </c>
      <c r="BL828" s="20" t="s">
        <v>366</v>
      </c>
      <c r="BM828" s="193" t="s">
        <v>5471</v>
      </c>
    </row>
    <row r="829" spans="1:65" s="14" customFormat="1" ht="10.199999999999999">
      <c r="B829" s="211"/>
      <c r="C829" s="212"/>
      <c r="D829" s="202" t="s">
        <v>247</v>
      </c>
      <c r="E829" s="212"/>
      <c r="F829" s="214" t="s">
        <v>5472</v>
      </c>
      <c r="G829" s="212"/>
      <c r="H829" s="215">
        <v>86.918999999999997</v>
      </c>
      <c r="I829" s="216"/>
      <c r="J829" s="212"/>
      <c r="K829" s="212"/>
      <c r="L829" s="217"/>
      <c r="M829" s="218"/>
      <c r="N829" s="219"/>
      <c r="O829" s="219"/>
      <c r="P829" s="219"/>
      <c r="Q829" s="219"/>
      <c r="R829" s="219"/>
      <c r="S829" s="219"/>
      <c r="T829" s="220"/>
      <c r="AT829" s="221" t="s">
        <v>247</v>
      </c>
      <c r="AU829" s="221" t="s">
        <v>88</v>
      </c>
      <c r="AV829" s="14" t="s">
        <v>88</v>
      </c>
      <c r="AW829" s="14" t="s">
        <v>4</v>
      </c>
      <c r="AX829" s="14" t="s">
        <v>83</v>
      </c>
      <c r="AY829" s="221" t="s">
        <v>237</v>
      </c>
    </row>
    <row r="830" spans="1:65" s="2" customFormat="1" ht="44.25" customHeight="1">
      <c r="A830" s="37"/>
      <c r="B830" s="38"/>
      <c r="C830" s="182" t="s">
        <v>1238</v>
      </c>
      <c r="D830" s="182" t="s">
        <v>239</v>
      </c>
      <c r="E830" s="183" t="s">
        <v>4244</v>
      </c>
      <c r="F830" s="184" t="s">
        <v>4245</v>
      </c>
      <c r="G830" s="185" t="s">
        <v>141</v>
      </c>
      <c r="H830" s="186">
        <v>5.0869999999999997</v>
      </c>
      <c r="I830" s="187"/>
      <c r="J830" s="188">
        <f>ROUND(I830*H830,2)</f>
        <v>0</v>
      </c>
      <c r="K830" s="184" t="s">
        <v>242</v>
      </c>
      <c r="L830" s="42"/>
      <c r="M830" s="189" t="s">
        <v>19</v>
      </c>
      <c r="N830" s="190" t="s">
        <v>48</v>
      </c>
      <c r="O830" s="67"/>
      <c r="P830" s="191">
        <f>O830*H830</f>
        <v>0</v>
      </c>
      <c r="Q830" s="191">
        <v>2.0000000000000002E-5</v>
      </c>
      <c r="R830" s="191">
        <f>Q830*H830</f>
        <v>1.0174E-4</v>
      </c>
      <c r="S830" s="191">
        <v>0</v>
      </c>
      <c r="T830" s="192">
        <f>S830*H830</f>
        <v>0</v>
      </c>
      <c r="U830" s="37"/>
      <c r="V830" s="37"/>
      <c r="W830" s="37"/>
      <c r="X830" s="37"/>
      <c r="Y830" s="37"/>
      <c r="Z830" s="37"/>
      <c r="AA830" s="37"/>
      <c r="AB830" s="37"/>
      <c r="AC830" s="37"/>
      <c r="AD830" s="37"/>
      <c r="AE830" s="37"/>
      <c r="AR830" s="193" t="s">
        <v>366</v>
      </c>
      <c r="AT830" s="193" t="s">
        <v>239</v>
      </c>
      <c r="AU830" s="193" t="s">
        <v>88</v>
      </c>
      <c r="AY830" s="20" t="s">
        <v>237</v>
      </c>
      <c r="BE830" s="194">
        <f>IF(N830="základní",J830,0)</f>
        <v>0</v>
      </c>
      <c r="BF830" s="194">
        <f>IF(N830="snížená",J830,0)</f>
        <v>0</v>
      </c>
      <c r="BG830" s="194">
        <f>IF(N830="zákl. přenesená",J830,0)</f>
        <v>0</v>
      </c>
      <c r="BH830" s="194">
        <f>IF(N830="sníž. přenesená",J830,0)</f>
        <v>0</v>
      </c>
      <c r="BI830" s="194">
        <f>IF(N830="nulová",J830,0)</f>
        <v>0</v>
      </c>
      <c r="BJ830" s="20" t="s">
        <v>88</v>
      </c>
      <c r="BK830" s="194">
        <f>ROUND(I830*H830,2)</f>
        <v>0</v>
      </c>
      <c r="BL830" s="20" t="s">
        <v>366</v>
      </c>
      <c r="BM830" s="193" t="s">
        <v>5473</v>
      </c>
    </row>
    <row r="831" spans="1:65" s="2" customFormat="1" ht="10.199999999999999">
      <c r="A831" s="37"/>
      <c r="B831" s="38"/>
      <c r="C831" s="39"/>
      <c r="D831" s="195" t="s">
        <v>245</v>
      </c>
      <c r="E831" s="39"/>
      <c r="F831" s="196" t="s">
        <v>4247</v>
      </c>
      <c r="G831" s="39"/>
      <c r="H831" s="39"/>
      <c r="I831" s="197"/>
      <c r="J831" s="39"/>
      <c r="K831" s="39"/>
      <c r="L831" s="42"/>
      <c r="M831" s="198"/>
      <c r="N831" s="199"/>
      <c r="O831" s="67"/>
      <c r="P831" s="67"/>
      <c r="Q831" s="67"/>
      <c r="R831" s="67"/>
      <c r="S831" s="67"/>
      <c r="T831" s="68"/>
      <c r="U831" s="37"/>
      <c r="V831" s="37"/>
      <c r="W831" s="37"/>
      <c r="X831" s="37"/>
      <c r="Y831" s="37"/>
      <c r="Z831" s="37"/>
      <c r="AA831" s="37"/>
      <c r="AB831" s="37"/>
      <c r="AC831" s="37"/>
      <c r="AD831" s="37"/>
      <c r="AE831" s="37"/>
      <c r="AT831" s="20" t="s">
        <v>245</v>
      </c>
      <c r="AU831" s="20" t="s">
        <v>88</v>
      </c>
    </row>
    <row r="832" spans="1:65" s="13" customFormat="1" ht="10.199999999999999">
      <c r="B832" s="200"/>
      <c r="C832" s="201"/>
      <c r="D832" s="202" t="s">
        <v>247</v>
      </c>
      <c r="E832" s="203" t="s">
        <v>19</v>
      </c>
      <c r="F832" s="204" t="s">
        <v>3854</v>
      </c>
      <c r="G832" s="201"/>
      <c r="H832" s="203" t="s">
        <v>19</v>
      </c>
      <c r="I832" s="205"/>
      <c r="J832" s="201"/>
      <c r="K832" s="201"/>
      <c r="L832" s="206"/>
      <c r="M832" s="207"/>
      <c r="N832" s="208"/>
      <c r="O832" s="208"/>
      <c r="P832" s="208"/>
      <c r="Q832" s="208"/>
      <c r="R832" s="208"/>
      <c r="S832" s="208"/>
      <c r="T832" s="209"/>
      <c r="AT832" s="210" t="s">
        <v>247</v>
      </c>
      <c r="AU832" s="210" t="s">
        <v>88</v>
      </c>
      <c r="AV832" s="13" t="s">
        <v>83</v>
      </c>
      <c r="AW832" s="13" t="s">
        <v>37</v>
      </c>
      <c r="AX832" s="13" t="s">
        <v>76</v>
      </c>
      <c r="AY832" s="210" t="s">
        <v>237</v>
      </c>
    </row>
    <row r="833" spans="1:65" s="14" customFormat="1" ht="10.199999999999999">
      <c r="B833" s="211"/>
      <c r="C833" s="212"/>
      <c r="D833" s="202" t="s">
        <v>247</v>
      </c>
      <c r="E833" s="213" t="s">
        <v>19</v>
      </c>
      <c r="F833" s="214" t="s">
        <v>5207</v>
      </c>
      <c r="G833" s="212"/>
      <c r="H833" s="215">
        <v>5.0869999999999997</v>
      </c>
      <c r="I833" s="216"/>
      <c r="J833" s="212"/>
      <c r="K833" s="212"/>
      <c r="L833" s="217"/>
      <c r="M833" s="218"/>
      <c r="N833" s="219"/>
      <c r="O833" s="219"/>
      <c r="P833" s="219"/>
      <c r="Q833" s="219"/>
      <c r="R833" s="219"/>
      <c r="S833" s="219"/>
      <c r="T833" s="220"/>
      <c r="AT833" s="221" t="s">
        <v>247</v>
      </c>
      <c r="AU833" s="221" t="s">
        <v>88</v>
      </c>
      <c r="AV833" s="14" t="s">
        <v>88</v>
      </c>
      <c r="AW833" s="14" t="s">
        <v>37</v>
      </c>
      <c r="AX833" s="14" t="s">
        <v>83</v>
      </c>
      <c r="AY833" s="221" t="s">
        <v>237</v>
      </c>
    </row>
    <row r="834" spans="1:65" s="2" customFormat="1" ht="24.15" customHeight="1">
      <c r="A834" s="37"/>
      <c r="B834" s="38"/>
      <c r="C834" s="244" t="s">
        <v>1257</v>
      </c>
      <c r="D834" s="244" t="s">
        <v>296</v>
      </c>
      <c r="E834" s="245" t="s">
        <v>4248</v>
      </c>
      <c r="F834" s="246" t="s">
        <v>4249</v>
      </c>
      <c r="G834" s="247" t="s">
        <v>141</v>
      </c>
      <c r="H834" s="248">
        <v>5.3410000000000002</v>
      </c>
      <c r="I834" s="249"/>
      <c r="J834" s="250">
        <f>ROUND(I834*H834,2)</f>
        <v>0</v>
      </c>
      <c r="K834" s="246" t="s">
        <v>242</v>
      </c>
      <c r="L834" s="251"/>
      <c r="M834" s="252" t="s">
        <v>19</v>
      </c>
      <c r="N834" s="253" t="s">
        <v>48</v>
      </c>
      <c r="O834" s="67"/>
      <c r="P834" s="191">
        <f>O834*H834</f>
        <v>0</v>
      </c>
      <c r="Q834" s="191">
        <v>1.3999999999999999E-4</v>
      </c>
      <c r="R834" s="191">
        <f>Q834*H834</f>
        <v>7.4773999999999999E-4</v>
      </c>
      <c r="S834" s="191">
        <v>0</v>
      </c>
      <c r="T834" s="192">
        <f>S834*H834</f>
        <v>0</v>
      </c>
      <c r="U834" s="37"/>
      <c r="V834" s="37"/>
      <c r="W834" s="37"/>
      <c r="X834" s="37"/>
      <c r="Y834" s="37"/>
      <c r="Z834" s="37"/>
      <c r="AA834" s="37"/>
      <c r="AB834" s="37"/>
      <c r="AC834" s="37"/>
      <c r="AD834" s="37"/>
      <c r="AE834" s="37"/>
      <c r="AR834" s="193" t="s">
        <v>523</v>
      </c>
      <c r="AT834" s="193" t="s">
        <v>296</v>
      </c>
      <c r="AU834" s="193" t="s">
        <v>88</v>
      </c>
      <c r="AY834" s="20" t="s">
        <v>237</v>
      </c>
      <c r="BE834" s="194">
        <f>IF(N834="základní",J834,0)</f>
        <v>0</v>
      </c>
      <c r="BF834" s="194">
        <f>IF(N834="snížená",J834,0)</f>
        <v>0</v>
      </c>
      <c r="BG834" s="194">
        <f>IF(N834="zákl. přenesená",J834,0)</f>
        <v>0</v>
      </c>
      <c r="BH834" s="194">
        <f>IF(N834="sníž. přenesená",J834,0)</f>
        <v>0</v>
      </c>
      <c r="BI834" s="194">
        <f>IF(N834="nulová",J834,0)</f>
        <v>0</v>
      </c>
      <c r="BJ834" s="20" t="s">
        <v>88</v>
      </c>
      <c r="BK834" s="194">
        <f>ROUND(I834*H834,2)</f>
        <v>0</v>
      </c>
      <c r="BL834" s="20" t="s">
        <v>366</v>
      </c>
      <c r="BM834" s="193" t="s">
        <v>5474</v>
      </c>
    </row>
    <row r="835" spans="1:65" s="14" customFormat="1" ht="10.199999999999999">
      <c r="B835" s="211"/>
      <c r="C835" s="212"/>
      <c r="D835" s="202" t="s">
        <v>247</v>
      </c>
      <c r="E835" s="212"/>
      <c r="F835" s="214" t="s">
        <v>5475</v>
      </c>
      <c r="G835" s="212"/>
      <c r="H835" s="215">
        <v>5.3410000000000002</v>
      </c>
      <c r="I835" s="216"/>
      <c r="J835" s="212"/>
      <c r="K835" s="212"/>
      <c r="L835" s="217"/>
      <c r="M835" s="218"/>
      <c r="N835" s="219"/>
      <c r="O835" s="219"/>
      <c r="P835" s="219"/>
      <c r="Q835" s="219"/>
      <c r="R835" s="219"/>
      <c r="S835" s="219"/>
      <c r="T835" s="220"/>
      <c r="AT835" s="221" t="s">
        <v>247</v>
      </c>
      <c r="AU835" s="221" t="s">
        <v>88</v>
      </c>
      <c r="AV835" s="14" t="s">
        <v>88</v>
      </c>
      <c r="AW835" s="14" t="s">
        <v>4</v>
      </c>
      <c r="AX835" s="14" t="s">
        <v>83</v>
      </c>
      <c r="AY835" s="221" t="s">
        <v>237</v>
      </c>
    </row>
    <row r="836" spans="1:65" s="2" customFormat="1" ht="49.05" customHeight="1">
      <c r="A836" s="37"/>
      <c r="B836" s="38"/>
      <c r="C836" s="182" t="s">
        <v>1262</v>
      </c>
      <c r="D836" s="182" t="s">
        <v>239</v>
      </c>
      <c r="E836" s="183" t="s">
        <v>2843</v>
      </c>
      <c r="F836" s="184" t="s">
        <v>2844</v>
      </c>
      <c r="G836" s="185" t="s">
        <v>141</v>
      </c>
      <c r="H836" s="186">
        <v>5.0869999999999997</v>
      </c>
      <c r="I836" s="187"/>
      <c r="J836" s="188">
        <f>ROUND(I836*H836,2)</f>
        <v>0</v>
      </c>
      <c r="K836" s="184" t="s">
        <v>242</v>
      </c>
      <c r="L836" s="42"/>
      <c r="M836" s="189" t="s">
        <v>19</v>
      </c>
      <c r="N836" s="190" t="s">
        <v>48</v>
      </c>
      <c r="O836" s="67"/>
      <c r="P836" s="191">
        <f>O836*H836</f>
        <v>0</v>
      </c>
      <c r="Q836" s="191">
        <v>6.1199999999999996E-3</v>
      </c>
      <c r="R836" s="191">
        <f>Q836*H836</f>
        <v>3.1132439999999997E-2</v>
      </c>
      <c r="S836" s="191">
        <v>0</v>
      </c>
      <c r="T836" s="192">
        <f>S836*H836</f>
        <v>0</v>
      </c>
      <c r="U836" s="37"/>
      <c r="V836" s="37"/>
      <c r="W836" s="37"/>
      <c r="X836" s="37"/>
      <c r="Y836" s="37"/>
      <c r="Z836" s="37"/>
      <c r="AA836" s="37"/>
      <c r="AB836" s="37"/>
      <c r="AC836" s="37"/>
      <c r="AD836" s="37"/>
      <c r="AE836" s="37"/>
      <c r="AR836" s="193" t="s">
        <v>366</v>
      </c>
      <c r="AT836" s="193" t="s">
        <v>239</v>
      </c>
      <c r="AU836" s="193" t="s">
        <v>88</v>
      </c>
      <c r="AY836" s="20" t="s">
        <v>237</v>
      </c>
      <c r="BE836" s="194">
        <f>IF(N836="základní",J836,0)</f>
        <v>0</v>
      </c>
      <c r="BF836" s="194">
        <f>IF(N836="snížená",J836,0)</f>
        <v>0</v>
      </c>
      <c r="BG836" s="194">
        <f>IF(N836="zákl. přenesená",J836,0)</f>
        <v>0</v>
      </c>
      <c r="BH836" s="194">
        <f>IF(N836="sníž. přenesená",J836,0)</f>
        <v>0</v>
      </c>
      <c r="BI836" s="194">
        <f>IF(N836="nulová",J836,0)</f>
        <v>0</v>
      </c>
      <c r="BJ836" s="20" t="s">
        <v>88</v>
      </c>
      <c r="BK836" s="194">
        <f>ROUND(I836*H836,2)</f>
        <v>0</v>
      </c>
      <c r="BL836" s="20" t="s">
        <v>366</v>
      </c>
      <c r="BM836" s="193" t="s">
        <v>5476</v>
      </c>
    </row>
    <row r="837" spans="1:65" s="2" customFormat="1" ht="10.199999999999999">
      <c r="A837" s="37"/>
      <c r="B837" s="38"/>
      <c r="C837" s="39"/>
      <c r="D837" s="195" t="s">
        <v>245</v>
      </c>
      <c r="E837" s="39"/>
      <c r="F837" s="196" t="s">
        <v>2846</v>
      </c>
      <c r="G837" s="39"/>
      <c r="H837" s="39"/>
      <c r="I837" s="197"/>
      <c r="J837" s="39"/>
      <c r="K837" s="39"/>
      <c r="L837" s="42"/>
      <c r="M837" s="198"/>
      <c r="N837" s="199"/>
      <c r="O837" s="67"/>
      <c r="P837" s="67"/>
      <c r="Q837" s="67"/>
      <c r="R837" s="67"/>
      <c r="S837" s="67"/>
      <c r="T837" s="68"/>
      <c r="U837" s="37"/>
      <c r="V837" s="37"/>
      <c r="W837" s="37"/>
      <c r="X837" s="37"/>
      <c r="Y837" s="37"/>
      <c r="Z837" s="37"/>
      <c r="AA837" s="37"/>
      <c r="AB837" s="37"/>
      <c r="AC837" s="37"/>
      <c r="AD837" s="37"/>
      <c r="AE837" s="37"/>
      <c r="AT837" s="20" t="s">
        <v>245</v>
      </c>
      <c r="AU837" s="20" t="s">
        <v>88</v>
      </c>
    </row>
    <row r="838" spans="1:65" s="13" customFormat="1" ht="10.199999999999999">
      <c r="B838" s="200"/>
      <c r="C838" s="201"/>
      <c r="D838" s="202" t="s">
        <v>247</v>
      </c>
      <c r="E838" s="203" t="s">
        <v>19</v>
      </c>
      <c r="F838" s="204" t="s">
        <v>3854</v>
      </c>
      <c r="G838" s="201"/>
      <c r="H838" s="203" t="s">
        <v>19</v>
      </c>
      <c r="I838" s="205"/>
      <c r="J838" s="201"/>
      <c r="K838" s="201"/>
      <c r="L838" s="206"/>
      <c r="M838" s="207"/>
      <c r="N838" s="208"/>
      <c r="O838" s="208"/>
      <c r="P838" s="208"/>
      <c r="Q838" s="208"/>
      <c r="R838" s="208"/>
      <c r="S838" s="208"/>
      <c r="T838" s="209"/>
      <c r="AT838" s="210" t="s">
        <v>247</v>
      </c>
      <c r="AU838" s="210" t="s">
        <v>88</v>
      </c>
      <c r="AV838" s="13" t="s">
        <v>83</v>
      </c>
      <c r="AW838" s="13" t="s">
        <v>37</v>
      </c>
      <c r="AX838" s="13" t="s">
        <v>76</v>
      </c>
      <c r="AY838" s="210" t="s">
        <v>237</v>
      </c>
    </row>
    <row r="839" spans="1:65" s="14" customFormat="1" ht="10.199999999999999">
      <c r="B839" s="211"/>
      <c r="C839" s="212"/>
      <c r="D839" s="202" t="s">
        <v>247</v>
      </c>
      <c r="E839" s="213" t="s">
        <v>19</v>
      </c>
      <c r="F839" s="214" t="s">
        <v>5207</v>
      </c>
      <c r="G839" s="212"/>
      <c r="H839" s="215">
        <v>5.0869999999999997</v>
      </c>
      <c r="I839" s="216"/>
      <c r="J839" s="212"/>
      <c r="K839" s="212"/>
      <c r="L839" s="217"/>
      <c r="M839" s="218"/>
      <c r="N839" s="219"/>
      <c r="O839" s="219"/>
      <c r="P839" s="219"/>
      <c r="Q839" s="219"/>
      <c r="R839" s="219"/>
      <c r="S839" s="219"/>
      <c r="T839" s="220"/>
      <c r="AT839" s="221" t="s">
        <v>247</v>
      </c>
      <c r="AU839" s="221" t="s">
        <v>88</v>
      </c>
      <c r="AV839" s="14" t="s">
        <v>88</v>
      </c>
      <c r="AW839" s="14" t="s">
        <v>37</v>
      </c>
      <c r="AX839" s="14" t="s">
        <v>83</v>
      </c>
      <c r="AY839" s="221" t="s">
        <v>237</v>
      </c>
    </row>
    <row r="840" spans="1:65" s="2" customFormat="1" ht="24.15" customHeight="1">
      <c r="A840" s="37"/>
      <c r="B840" s="38"/>
      <c r="C840" s="244" t="s">
        <v>1268</v>
      </c>
      <c r="D840" s="244" t="s">
        <v>296</v>
      </c>
      <c r="E840" s="245" t="s">
        <v>5477</v>
      </c>
      <c r="F840" s="246" t="s">
        <v>5478</v>
      </c>
      <c r="G840" s="247" t="s">
        <v>141</v>
      </c>
      <c r="H840" s="248">
        <v>5.3410000000000002</v>
      </c>
      <c r="I840" s="249"/>
      <c r="J840" s="250">
        <f>ROUND(I840*H840,2)</f>
        <v>0</v>
      </c>
      <c r="K840" s="246" t="s">
        <v>242</v>
      </c>
      <c r="L840" s="251"/>
      <c r="M840" s="252" t="s">
        <v>19</v>
      </c>
      <c r="N840" s="253" t="s">
        <v>48</v>
      </c>
      <c r="O840" s="67"/>
      <c r="P840" s="191">
        <f>O840*H840</f>
        <v>0</v>
      </c>
      <c r="Q840" s="191">
        <v>3.5000000000000001E-3</v>
      </c>
      <c r="R840" s="191">
        <f>Q840*H840</f>
        <v>1.8693500000000002E-2</v>
      </c>
      <c r="S840" s="191">
        <v>0</v>
      </c>
      <c r="T840" s="192">
        <f>S840*H840</f>
        <v>0</v>
      </c>
      <c r="U840" s="37"/>
      <c r="V840" s="37"/>
      <c r="W840" s="37"/>
      <c r="X840" s="37"/>
      <c r="Y840" s="37"/>
      <c r="Z840" s="37"/>
      <c r="AA840" s="37"/>
      <c r="AB840" s="37"/>
      <c r="AC840" s="37"/>
      <c r="AD840" s="37"/>
      <c r="AE840" s="37"/>
      <c r="AR840" s="193" t="s">
        <v>523</v>
      </c>
      <c r="AT840" s="193" t="s">
        <v>296</v>
      </c>
      <c r="AU840" s="193" t="s">
        <v>88</v>
      </c>
      <c r="AY840" s="20" t="s">
        <v>237</v>
      </c>
      <c r="BE840" s="194">
        <f>IF(N840="základní",J840,0)</f>
        <v>0</v>
      </c>
      <c r="BF840" s="194">
        <f>IF(N840="snížená",J840,0)</f>
        <v>0</v>
      </c>
      <c r="BG840" s="194">
        <f>IF(N840="zákl. přenesená",J840,0)</f>
        <v>0</v>
      </c>
      <c r="BH840" s="194">
        <f>IF(N840="sníž. přenesená",J840,0)</f>
        <v>0</v>
      </c>
      <c r="BI840" s="194">
        <f>IF(N840="nulová",J840,0)</f>
        <v>0</v>
      </c>
      <c r="BJ840" s="20" t="s">
        <v>88</v>
      </c>
      <c r="BK840" s="194">
        <f>ROUND(I840*H840,2)</f>
        <v>0</v>
      </c>
      <c r="BL840" s="20" t="s">
        <v>366</v>
      </c>
      <c r="BM840" s="193" t="s">
        <v>5479</v>
      </c>
    </row>
    <row r="841" spans="1:65" s="14" customFormat="1" ht="10.199999999999999">
      <c r="B841" s="211"/>
      <c r="C841" s="212"/>
      <c r="D841" s="202" t="s">
        <v>247</v>
      </c>
      <c r="E841" s="212"/>
      <c r="F841" s="214" t="s">
        <v>5475</v>
      </c>
      <c r="G841" s="212"/>
      <c r="H841" s="215">
        <v>5.3410000000000002</v>
      </c>
      <c r="I841" s="216"/>
      <c r="J841" s="212"/>
      <c r="K841" s="212"/>
      <c r="L841" s="217"/>
      <c r="M841" s="218"/>
      <c r="N841" s="219"/>
      <c r="O841" s="219"/>
      <c r="P841" s="219"/>
      <c r="Q841" s="219"/>
      <c r="R841" s="219"/>
      <c r="S841" s="219"/>
      <c r="T841" s="220"/>
      <c r="AT841" s="221" t="s">
        <v>247</v>
      </c>
      <c r="AU841" s="221" t="s">
        <v>88</v>
      </c>
      <c r="AV841" s="14" t="s">
        <v>88</v>
      </c>
      <c r="AW841" s="14" t="s">
        <v>4</v>
      </c>
      <c r="AX841" s="14" t="s">
        <v>83</v>
      </c>
      <c r="AY841" s="221" t="s">
        <v>237</v>
      </c>
    </row>
    <row r="842" spans="1:65" s="2" customFormat="1" ht="55.5" customHeight="1">
      <c r="A842" s="37"/>
      <c r="B842" s="38"/>
      <c r="C842" s="182" t="s">
        <v>1280</v>
      </c>
      <c r="D842" s="182" t="s">
        <v>239</v>
      </c>
      <c r="E842" s="183" t="s">
        <v>654</v>
      </c>
      <c r="F842" s="184" t="s">
        <v>655</v>
      </c>
      <c r="G842" s="185" t="s">
        <v>304</v>
      </c>
      <c r="H842" s="186">
        <v>0.51600000000000001</v>
      </c>
      <c r="I842" s="187"/>
      <c r="J842" s="188">
        <f>ROUND(I842*H842,2)</f>
        <v>0</v>
      </c>
      <c r="K842" s="184" t="s">
        <v>242</v>
      </c>
      <c r="L842" s="42"/>
      <c r="M842" s="189" t="s">
        <v>19</v>
      </c>
      <c r="N842" s="190" t="s">
        <v>48</v>
      </c>
      <c r="O842" s="67"/>
      <c r="P842" s="191">
        <f>O842*H842</f>
        <v>0</v>
      </c>
      <c r="Q842" s="191">
        <v>0</v>
      </c>
      <c r="R842" s="191">
        <f>Q842*H842</f>
        <v>0</v>
      </c>
      <c r="S842" s="191">
        <v>0</v>
      </c>
      <c r="T842" s="192">
        <f>S842*H842</f>
        <v>0</v>
      </c>
      <c r="U842" s="37"/>
      <c r="V842" s="37"/>
      <c r="W842" s="37"/>
      <c r="X842" s="37"/>
      <c r="Y842" s="37"/>
      <c r="Z842" s="37"/>
      <c r="AA842" s="37"/>
      <c r="AB842" s="37"/>
      <c r="AC842" s="37"/>
      <c r="AD842" s="37"/>
      <c r="AE842" s="37"/>
      <c r="AR842" s="193" t="s">
        <v>366</v>
      </c>
      <c r="AT842" s="193" t="s">
        <v>239</v>
      </c>
      <c r="AU842" s="193" t="s">
        <v>88</v>
      </c>
      <c r="AY842" s="20" t="s">
        <v>237</v>
      </c>
      <c r="BE842" s="194">
        <f>IF(N842="základní",J842,0)</f>
        <v>0</v>
      </c>
      <c r="BF842" s="194">
        <f>IF(N842="snížená",J842,0)</f>
        <v>0</v>
      </c>
      <c r="BG842" s="194">
        <f>IF(N842="zákl. přenesená",J842,0)</f>
        <v>0</v>
      </c>
      <c r="BH842" s="194">
        <f>IF(N842="sníž. přenesená",J842,0)</f>
        <v>0</v>
      </c>
      <c r="BI842" s="194">
        <f>IF(N842="nulová",J842,0)</f>
        <v>0</v>
      </c>
      <c r="BJ842" s="20" t="s">
        <v>88</v>
      </c>
      <c r="BK842" s="194">
        <f>ROUND(I842*H842,2)</f>
        <v>0</v>
      </c>
      <c r="BL842" s="20" t="s">
        <v>366</v>
      </c>
      <c r="BM842" s="193" t="s">
        <v>5480</v>
      </c>
    </row>
    <row r="843" spans="1:65" s="2" customFormat="1" ht="10.199999999999999">
      <c r="A843" s="37"/>
      <c r="B843" s="38"/>
      <c r="C843" s="39"/>
      <c r="D843" s="195" t="s">
        <v>245</v>
      </c>
      <c r="E843" s="39"/>
      <c r="F843" s="196" t="s">
        <v>657</v>
      </c>
      <c r="G843" s="39"/>
      <c r="H843" s="39"/>
      <c r="I843" s="197"/>
      <c r="J843" s="39"/>
      <c r="K843" s="39"/>
      <c r="L843" s="42"/>
      <c r="M843" s="198"/>
      <c r="N843" s="199"/>
      <c r="O843" s="67"/>
      <c r="P843" s="67"/>
      <c r="Q843" s="67"/>
      <c r="R843" s="67"/>
      <c r="S843" s="67"/>
      <c r="T843" s="68"/>
      <c r="U843" s="37"/>
      <c r="V843" s="37"/>
      <c r="W843" s="37"/>
      <c r="X843" s="37"/>
      <c r="Y843" s="37"/>
      <c r="Z843" s="37"/>
      <c r="AA843" s="37"/>
      <c r="AB843" s="37"/>
      <c r="AC843" s="37"/>
      <c r="AD843" s="37"/>
      <c r="AE843" s="37"/>
      <c r="AT843" s="20" t="s">
        <v>245</v>
      </c>
      <c r="AU843" s="20" t="s">
        <v>88</v>
      </c>
    </row>
    <row r="844" spans="1:65" s="12" customFormat="1" ht="22.8" customHeight="1">
      <c r="B844" s="166"/>
      <c r="C844" s="167"/>
      <c r="D844" s="168" t="s">
        <v>75</v>
      </c>
      <c r="E844" s="180" t="s">
        <v>658</v>
      </c>
      <c r="F844" s="180" t="s">
        <v>659</v>
      </c>
      <c r="G844" s="167"/>
      <c r="H844" s="167"/>
      <c r="I844" s="170"/>
      <c r="J844" s="181">
        <f>BK844</f>
        <v>0</v>
      </c>
      <c r="K844" s="167"/>
      <c r="L844" s="172"/>
      <c r="M844" s="173"/>
      <c r="N844" s="174"/>
      <c r="O844" s="174"/>
      <c r="P844" s="175">
        <f>SUM(P845:P847)</f>
        <v>0</v>
      </c>
      <c r="Q844" s="174"/>
      <c r="R844" s="175">
        <f>SUM(R845:R847)</f>
        <v>0</v>
      </c>
      <c r="S844" s="174"/>
      <c r="T844" s="176">
        <f>SUM(T845:T847)</f>
        <v>2.9610000000000001E-2</v>
      </c>
      <c r="AR844" s="177" t="s">
        <v>88</v>
      </c>
      <c r="AT844" s="178" t="s">
        <v>75</v>
      </c>
      <c r="AU844" s="178" t="s">
        <v>83</v>
      </c>
      <c r="AY844" s="177" t="s">
        <v>237</v>
      </c>
      <c r="BK844" s="179">
        <f>SUM(BK845:BK847)</f>
        <v>0</v>
      </c>
    </row>
    <row r="845" spans="1:65" s="2" customFormat="1" ht="24.15" customHeight="1">
      <c r="A845" s="37"/>
      <c r="B845" s="38"/>
      <c r="C845" s="182" t="s">
        <v>1287</v>
      </c>
      <c r="D845" s="182" t="s">
        <v>239</v>
      </c>
      <c r="E845" s="183" t="s">
        <v>661</v>
      </c>
      <c r="F845" s="184" t="s">
        <v>662</v>
      </c>
      <c r="G845" s="185" t="s">
        <v>290</v>
      </c>
      <c r="H845" s="186">
        <v>1</v>
      </c>
      <c r="I845" s="187"/>
      <c r="J845" s="188">
        <f>ROUND(I845*H845,2)</f>
        <v>0</v>
      </c>
      <c r="K845" s="184" t="s">
        <v>242</v>
      </c>
      <c r="L845" s="42"/>
      <c r="M845" s="189" t="s">
        <v>19</v>
      </c>
      <c r="N845" s="190" t="s">
        <v>48</v>
      </c>
      <c r="O845" s="67"/>
      <c r="P845" s="191">
        <f>O845*H845</f>
        <v>0</v>
      </c>
      <c r="Q845" s="191">
        <v>0</v>
      </c>
      <c r="R845" s="191">
        <f>Q845*H845</f>
        <v>0</v>
      </c>
      <c r="S845" s="191">
        <v>2.9610000000000001E-2</v>
      </c>
      <c r="T845" s="192">
        <f>S845*H845</f>
        <v>2.9610000000000001E-2</v>
      </c>
      <c r="U845" s="37"/>
      <c r="V845" s="37"/>
      <c r="W845" s="37"/>
      <c r="X845" s="37"/>
      <c r="Y845" s="37"/>
      <c r="Z845" s="37"/>
      <c r="AA845" s="37"/>
      <c r="AB845" s="37"/>
      <c r="AC845" s="37"/>
      <c r="AD845" s="37"/>
      <c r="AE845" s="37"/>
      <c r="AR845" s="193" t="s">
        <v>366</v>
      </c>
      <c r="AT845" s="193" t="s">
        <v>239</v>
      </c>
      <c r="AU845" s="193" t="s">
        <v>88</v>
      </c>
      <c r="AY845" s="20" t="s">
        <v>237</v>
      </c>
      <c r="BE845" s="194">
        <f>IF(N845="základní",J845,0)</f>
        <v>0</v>
      </c>
      <c r="BF845" s="194">
        <f>IF(N845="snížená",J845,0)</f>
        <v>0</v>
      </c>
      <c r="BG845" s="194">
        <f>IF(N845="zákl. přenesená",J845,0)</f>
        <v>0</v>
      </c>
      <c r="BH845" s="194">
        <f>IF(N845="sníž. přenesená",J845,0)</f>
        <v>0</v>
      </c>
      <c r="BI845" s="194">
        <f>IF(N845="nulová",J845,0)</f>
        <v>0</v>
      </c>
      <c r="BJ845" s="20" t="s">
        <v>88</v>
      </c>
      <c r="BK845" s="194">
        <f>ROUND(I845*H845,2)</f>
        <v>0</v>
      </c>
      <c r="BL845" s="20" t="s">
        <v>366</v>
      </c>
      <c r="BM845" s="193" t="s">
        <v>5481</v>
      </c>
    </row>
    <row r="846" spans="1:65" s="2" customFormat="1" ht="10.199999999999999">
      <c r="A846" s="37"/>
      <c r="B846" s="38"/>
      <c r="C846" s="39"/>
      <c r="D846" s="195" t="s">
        <v>245</v>
      </c>
      <c r="E846" s="39"/>
      <c r="F846" s="196" t="s">
        <v>664</v>
      </c>
      <c r="G846" s="39"/>
      <c r="H846" s="39"/>
      <c r="I846" s="197"/>
      <c r="J846" s="39"/>
      <c r="K846" s="39"/>
      <c r="L846" s="42"/>
      <c r="M846" s="198"/>
      <c r="N846" s="199"/>
      <c r="O846" s="67"/>
      <c r="P846" s="67"/>
      <c r="Q846" s="67"/>
      <c r="R846" s="67"/>
      <c r="S846" s="67"/>
      <c r="T846" s="68"/>
      <c r="U846" s="37"/>
      <c r="V846" s="37"/>
      <c r="W846" s="37"/>
      <c r="X846" s="37"/>
      <c r="Y846" s="37"/>
      <c r="Z846" s="37"/>
      <c r="AA846" s="37"/>
      <c r="AB846" s="37"/>
      <c r="AC846" s="37"/>
      <c r="AD846" s="37"/>
      <c r="AE846" s="37"/>
      <c r="AT846" s="20" t="s">
        <v>245</v>
      </c>
      <c r="AU846" s="20" t="s">
        <v>88</v>
      </c>
    </row>
    <row r="847" spans="1:65" s="14" customFormat="1" ht="10.199999999999999">
      <c r="B847" s="211"/>
      <c r="C847" s="212"/>
      <c r="D847" s="202" t="s">
        <v>247</v>
      </c>
      <c r="E847" s="213" t="s">
        <v>19</v>
      </c>
      <c r="F847" s="214" t="s">
        <v>5482</v>
      </c>
      <c r="G847" s="212"/>
      <c r="H847" s="215">
        <v>1</v>
      </c>
      <c r="I847" s="216"/>
      <c r="J847" s="212"/>
      <c r="K847" s="212"/>
      <c r="L847" s="217"/>
      <c r="M847" s="218"/>
      <c r="N847" s="219"/>
      <c r="O847" s="219"/>
      <c r="P847" s="219"/>
      <c r="Q847" s="219"/>
      <c r="R847" s="219"/>
      <c r="S847" s="219"/>
      <c r="T847" s="220"/>
      <c r="AT847" s="221" t="s">
        <v>247</v>
      </c>
      <c r="AU847" s="221" t="s">
        <v>88</v>
      </c>
      <c r="AV847" s="14" t="s">
        <v>88</v>
      </c>
      <c r="AW847" s="14" t="s">
        <v>37</v>
      </c>
      <c r="AX847" s="14" t="s">
        <v>83</v>
      </c>
      <c r="AY847" s="221" t="s">
        <v>237</v>
      </c>
    </row>
    <row r="848" spans="1:65" s="12" customFormat="1" ht="22.8" customHeight="1">
      <c r="B848" s="166"/>
      <c r="C848" s="167"/>
      <c r="D848" s="168" t="s">
        <v>75</v>
      </c>
      <c r="E848" s="180" t="s">
        <v>668</v>
      </c>
      <c r="F848" s="180" t="s">
        <v>669</v>
      </c>
      <c r="G848" s="167"/>
      <c r="H848" s="167"/>
      <c r="I848" s="170"/>
      <c r="J848" s="181">
        <f>BK848</f>
        <v>0</v>
      </c>
      <c r="K848" s="167"/>
      <c r="L848" s="172"/>
      <c r="M848" s="173"/>
      <c r="N848" s="174"/>
      <c r="O848" s="174"/>
      <c r="P848" s="175">
        <f>SUM(P849:P881)</f>
        <v>0</v>
      </c>
      <c r="Q848" s="174"/>
      <c r="R848" s="175">
        <f>SUM(R849:R881)</f>
        <v>0</v>
      </c>
      <c r="S848" s="174"/>
      <c r="T848" s="176">
        <f>SUM(T849:T881)</f>
        <v>0.24232999999999999</v>
      </c>
      <c r="AR848" s="177" t="s">
        <v>88</v>
      </c>
      <c r="AT848" s="178" t="s">
        <v>75</v>
      </c>
      <c r="AU848" s="178" t="s">
        <v>83</v>
      </c>
      <c r="AY848" s="177" t="s">
        <v>237</v>
      </c>
      <c r="BK848" s="179">
        <f>SUM(BK849:BK881)</f>
        <v>0</v>
      </c>
    </row>
    <row r="849" spans="1:65" s="2" customFormat="1" ht="16.5" customHeight="1">
      <c r="A849" s="37"/>
      <c r="B849" s="38"/>
      <c r="C849" s="182" t="s">
        <v>1292</v>
      </c>
      <c r="D849" s="182" t="s">
        <v>239</v>
      </c>
      <c r="E849" s="183" t="s">
        <v>671</v>
      </c>
      <c r="F849" s="184" t="s">
        <v>672</v>
      </c>
      <c r="G849" s="185" t="s">
        <v>673</v>
      </c>
      <c r="H849" s="186">
        <v>3</v>
      </c>
      <c r="I849" s="187"/>
      <c r="J849" s="188">
        <f>ROUND(I849*H849,2)</f>
        <v>0</v>
      </c>
      <c r="K849" s="184" t="s">
        <v>242</v>
      </c>
      <c r="L849" s="42"/>
      <c r="M849" s="189" t="s">
        <v>19</v>
      </c>
      <c r="N849" s="190" t="s">
        <v>48</v>
      </c>
      <c r="O849" s="67"/>
      <c r="P849" s="191">
        <f>O849*H849</f>
        <v>0</v>
      </c>
      <c r="Q849" s="191">
        <v>0</v>
      </c>
      <c r="R849" s="191">
        <f>Q849*H849</f>
        <v>0</v>
      </c>
      <c r="S849" s="191">
        <v>3.4200000000000001E-2</v>
      </c>
      <c r="T849" s="192">
        <f>S849*H849</f>
        <v>0.1026</v>
      </c>
      <c r="U849" s="37"/>
      <c r="V849" s="37"/>
      <c r="W849" s="37"/>
      <c r="X849" s="37"/>
      <c r="Y849" s="37"/>
      <c r="Z849" s="37"/>
      <c r="AA849" s="37"/>
      <c r="AB849" s="37"/>
      <c r="AC849" s="37"/>
      <c r="AD849" s="37"/>
      <c r="AE849" s="37"/>
      <c r="AR849" s="193" t="s">
        <v>366</v>
      </c>
      <c r="AT849" s="193" t="s">
        <v>239</v>
      </c>
      <c r="AU849" s="193" t="s">
        <v>88</v>
      </c>
      <c r="AY849" s="20" t="s">
        <v>237</v>
      </c>
      <c r="BE849" s="194">
        <f>IF(N849="základní",J849,0)</f>
        <v>0</v>
      </c>
      <c r="BF849" s="194">
        <f>IF(N849="snížená",J849,0)</f>
        <v>0</v>
      </c>
      <c r="BG849" s="194">
        <f>IF(N849="zákl. přenesená",J849,0)</f>
        <v>0</v>
      </c>
      <c r="BH849" s="194">
        <f>IF(N849="sníž. přenesená",J849,0)</f>
        <v>0</v>
      </c>
      <c r="BI849" s="194">
        <f>IF(N849="nulová",J849,0)</f>
        <v>0</v>
      </c>
      <c r="BJ849" s="20" t="s">
        <v>88</v>
      </c>
      <c r="BK849" s="194">
        <f>ROUND(I849*H849,2)</f>
        <v>0</v>
      </c>
      <c r="BL849" s="20" t="s">
        <v>366</v>
      </c>
      <c r="BM849" s="193" t="s">
        <v>5483</v>
      </c>
    </row>
    <row r="850" spans="1:65" s="2" customFormat="1" ht="10.199999999999999">
      <c r="A850" s="37"/>
      <c r="B850" s="38"/>
      <c r="C850" s="39"/>
      <c r="D850" s="195" t="s">
        <v>245</v>
      </c>
      <c r="E850" s="39"/>
      <c r="F850" s="196" t="s">
        <v>675</v>
      </c>
      <c r="G850" s="39"/>
      <c r="H850" s="39"/>
      <c r="I850" s="197"/>
      <c r="J850" s="39"/>
      <c r="K850" s="39"/>
      <c r="L850" s="42"/>
      <c r="M850" s="198"/>
      <c r="N850" s="199"/>
      <c r="O850" s="67"/>
      <c r="P850" s="67"/>
      <c r="Q850" s="67"/>
      <c r="R850" s="67"/>
      <c r="S850" s="67"/>
      <c r="T850" s="68"/>
      <c r="U850" s="37"/>
      <c r="V850" s="37"/>
      <c r="W850" s="37"/>
      <c r="X850" s="37"/>
      <c r="Y850" s="37"/>
      <c r="Z850" s="37"/>
      <c r="AA850" s="37"/>
      <c r="AB850" s="37"/>
      <c r="AC850" s="37"/>
      <c r="AD850" s="37"/>
      <c r="AE850" s="37"/>
      <c r="AT850" s="20" t="s">
        <v>245</v>
      </c>
      <c r="AU850" s="20" t="s">
        <v>88</v>
      </c>
    </row>
    <row r="851" spans="1:65" s="13" customFormat="1" ht="10.199999999999999">
      <c r="B851" s="200"/>
      <c r="C851" s="201"/>
      <c r="D851" s="202" t="s">
        <v>247</v>
      </c>
      <c r="E851" s="203" t="s">
        <v>19</v>
      </c>
      <c r="F851" s="204" t="s">
        <v>3854</v>
      </c>
      <c r="G851" s="201"/>
      <c r="H851" s="203" t="s">
        <v>19</v>
      </c>
      <c r="I851" s="205"/>
      <c r="J851" s="201"/>
      <c r="K851" s="201"/>
      <c r="L851" s="206"/>
      <c r="M851" s="207"/>
      <c r="N851" s="208"/>
      <c r="O851" s="208"/>
      <c r="P851" s="208"/>
      <c r="Q851" s="208"/>
      <c r="R851" s="208"/>
      <c r="S851" s="208"/>
      <c r="T851" s="209"/>
      <c r="AT851" s="210" t="s">
        <v>247</v>
      </c>
      <c r="AU851" s="210" t="s">
        <v>88</v>
      </c>
      <c r="AV851" s="13" t="s">
        <v>83</v>
      </c>
      <c r="AW851" s="13" t="s">
        <v>37</v>
      </c>
      <c r="AX851" s="13" t="s">
        <v>76</v>
      </c>
      <c r="AY851" s="210" t="s">
        <v>237</v>
      </c>
    </row>
    <row r="852" spans="1:65" s="14" customFormat="1" ht="10.199999999999999">
      <c r="B852" s="211"/>
      <c r="C852" s="212"/>
      <c r="D852" s="202" t="s">
        <v>247</v>
      </c>
      <c r="E852" s="213" t="s">
        <v>19</v>
      </c>
      <c r="F852" s="214" t="s">
        <v>5484</v>
      </c>
      <c r="G852" s="212"/>
      <c r="H852" s="215">
        <v>2</v>
      </c>
      <c r="I852" s="216"/>
      <c r="J852" s="212"/>
      <c r="K852" s="212"/>
      <c r="L852" s="217"/>
      <c r="M852" s="218"/>
      <c r="N852" s="219"/>
      <c r="O852" s="219"/>
      <c r="P852" s="219"/>
      <c r="Q852" s="219"/>
      <c r="R852" s="219"/>
      <c r="S852" s="219"/>
      <c r="T852" s="220"/>
      <c r="AT852" s="221" t="s">
        <v>247</v>
      </c>
      <c r="AU852" s="221" t="s">
        <v>88</v>
      </c>
      <c r="AV852" s="14" t="s">
        <v>88</v>
      </c>
      <c r="AW852" s="14" t="s">
        <v>37</v>
      </c>
      <c r="AX852" s="14" t="s">
        <v>76</v>
      </c>
      <c r="AY852" s="221" t="s">
        <v>237</v>
      </c>
    </row>
    <row r="853" spans="1:65" s="14" customFormat="1" ht="10.199999999999999">
      <c r="B853" s="211"/>
      <c r="C853" s="212"/>
      <c r="D853" s="202" t="s">
        <v>247</v>
      </c>
      <c r="E853" s="213" t="s">
        <v>19</v>
      </c>
      <c r="F853" s="214" t="s">
        <v>5485</v>
      </c>
      <c r="G853" s="212"/>
      <c r="H853" s="215">
        <v>1</v>
      </c>
      <c r="I853" s="216"/>
      <c r="J853" s="212"/>
      <c r="K853" s="212"/>
      <c r="L853" s="217"/>
      <c r="M853" s="218"/>
      <c r="N853" s="219"/>
      <c r="O853" s="219"/>
      <c r="P853" s="219"/>
      <c r="Q853" s="219"/>
      <c r="R853" s="219"/>
      <c r="S853" s="219"/>
      <c r="T853" s="220"/>
      <c r="AT853" s="221" t="s">
        <v>247</v>
      </c>
      <c r="AU853" s="221" t="s">
        <v>88</v>
      </c>
      <c r="AV853" s="14" t="s">
        <v>88</v>
      </c>
      <c r="AW853" s="14" t="s">
        <v>37</v>
      </c>
      <c r="AX853" s="14" t="s">
        <v>76</v>
      </c>
      <c r="AY853" s="221" t="s">
        <v>237</v>
      </c>
    </row>
    <row r="854" spans="1:65" s="16" customFormat="1" ht="10.199999999999999">
      <c r="B854" s="233"/>
      <c r="C854" s="234"/>
      <c r="D854" s="202" t="s">
        <v>247</v>
      </c>
      <c r="E854" s="235" t="s">
        <v>19</v>
      </c>
      <c r="F854" s="236" t="s">
        <v>260</v>
      </c>
      <c r="G854" s="234"/>
      <c r="H854" s="237">
        <v>3</v>
      </c>
      <c r="I854" s="238"/>
      <c r="J854" s="234"/>
      <c r="K854" s="234"/>
      <c r="L854" s="239"/>
      <c r="M854" s="240"/>
      <c r="N854" s="241"/>
      <c r="O854" s="241"/>
      <c r="P854" s="241"/>
      <c r="Q854" s="241"/>
      <c r="R854" s="241"/>
      <c r="S854" s="241"/>
      <c r="T854" s="242"/>
      <c r="AT854" s="243" t="s">
        <v>247</v>
      </c>
      <c r="AU854" s="243" t="s">
        <v>88</v>
      </c>
      <c r="AV854" s="16" t="s">
        <v>243</v>
      </c>
      <c r="AW854" s="16" t="s">
        <v>37</v>
      </c>
      <c r="AX854" s="16" t="s">
        <v>83</v>
      </c>
      <c r="AY854" s="243" t="s">
        <v>237</v>
      </c>
    </row>
    <row r="855" spans="1:65" s="2" customFormat="1" ht="16.5" customHeight="1">
      <c r="A855" s="37"/>
      <c r="B855" s="38"/>
      <c r="C855" s="182" t="s">
        <v>1297</v>
      </c>
      <c r="D855" s="182" t="s">
        <v>239</v>
      </c>
      <c r="E855" s="183" t="s">
        <v>677</v>
      </c>
      <c r="F855" s="184" t="s">
        <v>678</v>
      </c>
      <c r="G855" s="185" t="s">
        <v>673</v>
      </c>
      <c r="H855" s="186">
        <v>2</v>
      </c>
      <c r="I855" s="187"/>
      <c r="J855" s="188">
        <f>ROUND(I855*H855,2)</f>
        <v>0</v>
      </c>
      <c r="K855" s="184" t="s">
        <v>242</v>
      </c>
      <c r="L855" s="42"/>
      <c r="M855" s="189" t="s">
        <v>19</v>
      </c>
      <c r="N855" s="190" t="s">
        <v>48</v>
      </c>
      <c r="O855" s="67"/>
      <c r="P855" s="191">
        <f>O855*H855</f>
        <v>0</v>
      </c>
      <c r="Q855" s="191">
        <v>0</v>
      </c>
      <c r="R855" s="191">
        <f>Q855*H855</f>
        <v>0</v>
      </c>
      <c r="S855" s="191">
        <v>1.72E-2</v>
      </c>
      <c r="T855" s="192">
        <f>S855*H855</f>
        <v>3.44E-2</v>
      </c>
      <c r="U855" s="37"/>
      <c r="V855" s="37"/>
      <c r="W855" s="37"/>
      <c r="X855" s="37"/>
      <c r="Y855" s="37"/>
      <c r="Z855" s="37"/>
      <c r="AA855" s="37"/>
      <c r="AB855" s="37"/>
      <c r="AC855" s="37"/>
      <c r="AD855" s="37"/>
      <c r="AE855" s="37"/>
      <c r="AR855" s="193" t="s">
        <v>366</v>
      </c>
      <c r="AT855" s="193" t="s">
        <v>239</v>
      </c>
      <c r="AU855" s="193" t="s">
        <v>88</v>
      </c>
      <c r="AY855" s="20" t="s">
        <v>237</v>
      </c>
      <c r="BE855" s="194">
        <f>IF(N855="základní",J855,0)</f>
        <v>0</v>
      </c>
      <c r="BF855" s="194">
        <f>IF(N855="snížená",J855,0)</f>
        <v>0</v>
      </c>
      <c r="BG855" s="194">
        <f>IF(N855="zákl. přenesená",J855,0)</f>
        <v>0</v>
      </c>
      <c r="BH855" s="194">
        <f>IF(N855="sníž. přenesená",J855,0)</f>
        <v>0</v>
      </c>
      <c r="BI855" s="194">
        <f>IF(N855="nulová",J855,0)</f>
        <v>0</v>
      </c>
      <c r="BJ855" s="20" t="s">
        <v>88</v>
      </c>
      <c r="BK855" s="194">
        <f>ROUND(I855*H855,2)</f>
        <v>0</v>
      </c>
      <c r="BL855" s="20" t="s">
        <v>366</v>
      </c>
      <c r="BM855" s="193" t="s">
        <v>5486</v>
      </c>
    </row>
    <row r="856" spans="1:65" s="2" customFormat="1" ht="10.199999999999999">
      <c r="A856" s="37"/>
      <c r="B856" s="38"/>
      <c r="C856" s="39"/>
      <c r="D856" s="195" t="s">
        <v>245</v>
      </c>
      <c r="E856" s="39"/>
      <c r="F856" s="196" t="s">
        <v>680</v>
      </c>
      <c r="G856" s="39"/>
      <c r="H856" s="39"/>
      <c r="I856" s="197"/>
      <c r="J856" s="39"/>
      <c r="K856" s="39"/>
      <c r="L856" s="42"/>
      <c r="M856" s="198"/>
      <c r="N856" s="199"/>
      <c r="O856" s="67"/>
      <c r="P856" s="67"/>
      <c r="Q856" s="67"/>
      <c r="R856" s="67"/>
      <c r="S856" s="67"/>
      <c r="T856" s="68"/>
      <c r="U856" s="37"/>
      <c r="V856" s="37"/>
      <c r="W856" s="37"/>
      <c r="X856" s="37"/>
      <c r="Y856" s="37"/>
      <c r="Z856" s="37"/>
      <c r="AA856" s="37"/>
      <c r="AB856" s="37"/>
      <c r="AC856" s="37"/>
      <c r="AD856" s="37"/>
      <c r="AE856" s="37"/>
      <c r="AT856" s="20" t="s">
        <v>245</v>
      </c>
      <c r="AU856" s="20" t="s">
        <v>88</v>
      </c>
    </row>
    <row r="857" spans="1:65" s="13" customFormat="1" ht="10.199999999999999">
      <c r="B857" s="200"/>
      <c r="C857" s="201"/>
      <c r="D857" s="202" t="s">
        <v>247</v>
      </c>
      <c r="E857" s="203" t="s">
        <v>19</v>
      </c>
      <c r="F857" s="204" t="s">
        <v>3854</v>
      </c>
      <c r="G857" s="201"/>
      <c r="H857" s="203" t="s">
        <v>19</v>
      </c>
      <c r="I857" s="205"/>
      <c r="J857" s="201"/>
      <c r="K857" s="201"/>
      <c r="L857" s="206"/>
      <c r="M857" s="207"/>
      <c r="N857" s="208"/>
      <c r="O857" s="208"/>
      <c r="P857" s="208"/>
      <c r="Q857" s="208"/>
      <c r="R857" s="208"/>
      <c r="S857" s="208"/>
      <c r="T857" s="209"/>
      <c r="AT857" s="210" t="s">
        <v>247</v>
      </c>
      <c r="AU857" s="210" t="s">
        <v>88</v>
      </c>
      <c r="AV857" s="13" t="s">
        <v>83</v>
      </c>
      <c r="AW857" s="13" t="s">
        <v>37</v>
      </c>
      <c r="AX857" s="13" t="s">
        <v>76</v>
      </c>
      <c r="AY857" s="210" t="s">
        <v>237</v>
      </c>
    </row>
    <row r="858" spans="1:65" s="14" customFormat="1" ht="10.199999999999999">
      <c r="B858" s="211"/>
      <c r="C858" s="212"/>
      <c r="D858" s="202" t="s">
        <v>247</v>
      </c>
      <c r="E858" s="213" t="s">
        <v>19</v>
      </c>
      <c r="F858" s="214" t="s">
        <v>5484</v>
      </c>
      <c r="G858" s="212"/>
      <c r="H858" s="215">
        <v>2</v>
      </c>
      <c r="I858" s="216"/>
      <c r="J858" s="212"/>
      <c r="K858" s="212"/>
      <c r="L858" s="217"/>
      <c r="M858" s="218"/>
      <c r="N858" s="219"/>
      <c r="O858" s="219"/>
      <c r="P858" s="219"/>
      <c r="Q858" s="219"/>
      <c r="R858" s="219"/>
      <c r="S858" s="219"/>
      <c r="T858" s="220"/>
      <c r="AT858" s="221" t="s">
        <v>247</v>
      </c>
      <c r="AU858" s="221" t="s">
        <v>88</v>
      </c>
      <c r="AV858" s="14" t="s">
        <v>88</v>
      </c>
      <c r="AW858" s="14" t="s">
        <v>37</v>
      </c>
      <c r="AX858" s="14" t="s">
        <v>83</v>
      </c>
      <c r="AY858" s="221" t="s">
        <v>237</v>
      </c>
    </row>
    <row r="859" spans="1:65" s="2" customFormat="1" ht="21.75" customHeight="1">
      <c r="A859" s="37"/>
      <c r="B859" s="38"/>
      <c r="C859" s="182" t="s">
        <v>1302</v>
      </c>
      <c r="D859" s="182" t="s">
        <v>239</v>
      </c>
      <c r="E859" s="183" t="s">
        <v>685</v>
      </c>
      <c r="F859" s="184" t="s">
        <v>686</v>
      </c>
      <c r="G859" s="185" t="s">
        <v>673</v>
      </c>
      <c r="H859" s="186">
        <v>3</v>
      </c>
      <c r="I859" s="187"/>
      <c r="J859" s="188">
        <f>ROUND(I859*H859,2)</f>
        <v>0</v>
      </c>
      <c r="K859" s="184" t="s">
        <v>242</v>
      </c>
      <c r="L859" s="42"/>
      <c r="M859" s="189" t="s">
        <v>19</v>
      </c>
      <c r="N859" s="190" t="s">
        <v>48</v>
      </c>
      <c r="O859" s="67"/>
      <c r="P859" s="191">
        <f>O859*H859</f>
        <v>0</v>
      </c>
      <c r="Q859" s="191">
        <v>0</v>
      </c>
      <c r="R859" s="191">
        <f>Q859*H859</f>
        <v>0</v>
      </c>
      <c r="S859" s="191">
        <v>6.6E-3</v>
      </c>
      <c r="T859" s="192">
        <f>S859*H859</f>
        <v>1.9799999999999998E-2</v>
      </c>
      <c r="U859" s="37"/>
      <c r="V859" s="37"/>
      <c r="W859" s="37"/>
      <c r="X859" s="37"/>
      <c r="Y859" s="37"/>
      <c r="Z859" s="37"/>
      <c r="AA859" s="37"/>
      <c r="AB859" s="37"/>
      <c r="AC859" s="37"/>
      <c r="AD859" s="37"/>
      <c r="AE859" s="37"/>
      <c r="AR859" s="193" t="s">
        <v>366</v>
      </c>
      <c r="AT859" s="193" t="s">
        <v>239</v>
      </c>
      <c r="AU859" s="193" t="s">
        <v>88</v>
      </c>
      <c r="AY859" s="20" t="s">
        <v>237</v>
      </c>
      <c r="BE859" s="194">
        <f>IF(N859="základní",J859,0)</f>
        <v>0</v>
      </c>
      <c r="BF859" s="194">
        <f>IF(N859="snížená",J859,0)</f>
        <v>0</v>
      </c>
      <c r="BG859" s="194">
        <f>IF(N859="zákl. přenesená",J859,0)</f>
        <v>0</v>
      </c>
      <c r="BH859" s="194">
        <f>IF(N859="sníž. přenesená",J859,0)</f>
        <v>0</v>
      </c>
      <c r="BI859" s="194">
        <f>IF(N859="nulová",J859,0)</f>
        <v>0</v>
      </c>
      <c r="BJ859" s="20" t="s">
        <v>88</v>
      </c>
      <c r="BK859" s="194">
        <f>ROUND(I859*H859,2)</f>
        <v>0</v>
      </c>
      <c r="BL859" s="20" t="s">
        <v>366</v>
      </c>
      <c r="BM859" s="193" t="s">
        <v>5487</v>
      </c>
    </row>
    <row r="860" spans="1:65" s="2" customFormat="1" ht="10.199999999999999">
      <c r="A860" s="37"/>
      <c r="B860" s="38"/>
      <c r="C860" s="39"/>
      <c r="D860" s="195" t="s">
        <v>245</v>
      </c>
      <c r="E860" s="39"/>
      <c r="F860" s="196" t="s">
        <v>688</v>
      </c>
      <c r="G860" s="39"/>
      <c r="H860" s="39"/>
      <c r="I860" s="197"/>
      <c r="J860" s="39"/>
      <c r="K860" s="39"/>
      <c r="L860" s="42"/>
      <c r="M860" s="198"/>
      <c r="N860" s="199"/>
      <c r="O860" s="67"/>
      <c r="P860" s="67"/>
      <c r="Q860" s="67"/>
      <c r="R860" s="67"/>
      <c r="S860" s="67"/>
      <c r="T860" s="68"/>
      <c r="U860" s="37"/>
      <c r="V860" s="37"/>
      <c r="W860" s="37"/>
      <c r="X860" s="37"/>
      <c r="Y860" s="37"/>
      <c r="Z860" s="37"/>
      <c r="AA860" s="37"/>
      <c r="AB860" s="37"/>
      <c r="AC860" s="37"/>
      <c r="AD860" s="37"/>
      <c r="AE860" s="37"/>
      <c r="AT860" s="20" t="s">
        <v>245</v>
      </c>
      <c r="AU860" s="20" t="s">
        <v>88</v>
      </c>
    </row>
    <row r="861" spans="1:65" s="13" customFormat="1" ht="10.199999999999999">
      <c r="B861" s="200"/>
      <c r="C861" s="201"/>
      <c r="D861" s="202" t="s">
        <v>247</v>
      </c>
      <c r="E861" s="203" t="s">
        <v>19</v>
      </c>
      <c r="F861" s="204" t="s">
        <v>3854</v>
      </c>
      <c r="G861" s="201"/>
      <c r="H861" s="203" t="s">
        <v>19</v>
      </c>
      <c r="I861" s="205"/>
      <c r="J861" s="201"/>
      <c r="K861" s="201"/>
      <c r="L861" s="206"/>
      <c r="M861" s="207"/>
      <c r="N861" s="208"/>
      <c r="O861" s="208"/>
      <c r="P861" s="208"/>
      <c r="Q861" s="208"/>
      <c r="R861" s="208"/>
      <c r="S861" s="208"/>
      <c r="T861" s="209"/>
      <c r="AT861" s="210" t="s">
        <v>247</v>
      </c>
      <c r="AU861" s="210" t="s">
        <v>88</v>
      </c>
      <c r="AV861" s="13" t="s">
        <v>83</v>
      </c>
      <c r="AW861" s="13" t="s">
        <v>37</v>
      </c>
      <c r="AX861" s="13" t="s">
        <v>76</v>
      </c>
      <c r="AY861" s="210" t="s">
        <v>237</v>
      </c>
    </row>
    <row r="862" spans="1:65" s="14" customFormat="1" ht="10.199999999999999">
      <c r="B862" s="211"/>
      <c r="C862" s="212"/>
      <c r="D862" s="202" t="s">
        <v>247</v>
      </c>
      <c r="E862" s="213" t="s">
        <v>19</v>
      </c>
      <c r="F862" s="214" t="s">
        <v>5484</v>
      </c>
      <c r="G862" s="212"/>
      <c r="H862" s="215">
        <v>2</v>
      </c>
      <c r="I862" s="216"/>
      <c r="J862" s="212"/>
      <c r="K862" s="212"/>
      <c r="L862" s="217"/>
      <c r="M862" s="218"/>
      <c r="N862" s="219"/>
      <c r="O862" s="219"/>
      <c r="P862" s="219"/>
      <c r="Q862" s="219"/>
      <c r="R862" s="219"/>
      <c r="S862" s="219"/>
      <c r="T862" s="220"/>
      <c r="AT862" s="221" t="s">
        <v>247</v>
      </c>
      <c r="AU862" s="221" t="s">
        <v>88</v>
      </c>
      <c r="AV862" s="14" t="s">
        <v>88</v>
      </c>
      <c r="AW862" s="14" t="s">
        <v>37</v>
      </c>
      <c r="AX862" s="14" t="s">
        <v>76</v>
      </c>
      <c r="AY862" s="221" t="s">
        <v>237</v>
      </c>
    </row>
    <row r="863" spans="1:65" s="14" customFormat="1" ht="10.199999999999999">
      <c r="B863" s="211"/>
      <c r="C863" s="212"/>
      <c r="D863" s="202" t="s">
        <v>247</v>
      </c>
      <c r="E863" s="213" t="s">
        <v>19</v>
      </c>
      <c r="F863" s="214" t="s">
        <v>5485</v>
      </c>
      <c r="G863" s="212"/>
      <c r="H863" s="215">
        <v>1</v>
      </c>
      <c r="I863" s="216"/>
      <c r="J863" s="212"/>
      <c r="K863" s="212"/>
      <c r="L863" s="217"/>
      <c r="M863" s="218"/>
      <c r="N863" s="219"/>
      <c r="O863" s="219"/>
      <c r="P863" s="219"/>
      <c r="Q863" s="219"/>
      <c r="R863" s="219"/>
      <c r="S863" s="219"/>
      <c r="T863" s="220"/>
      <c r="AT863" s="221" t="s">
        <v>247</v>
      </c>
      <c r="AU863" s="221" t="s">
        <v>88</v>
      </c>
      <c r="AV863" s="14" t="s">
        <v>88</v>
      </c>
      <c r="AW863" s="14" t="s">
        <v>37</v>
      </c>
      <c r="AX863" s="14" t="s">
        <v>76</v>
      </c>
      <c r="AY863" s="221" t="s">
        <v>237</v>
      </c>
    </row>
    <row r="864" spans="1:65" s="16" customFormat="1" ht="10.199999999999999">
      <c r="B864" s="233"/>
      <c r="C864" s="234"/>
      <c r="D864" s="202" t="s">
        <v>247</v>
      </c>
      <c r="E864" s="235" t="s">
        <v>19</v>
      </c>
      <c r="F864" s="236" t="s">
        <v>260</v>
      </c>
      <c r="G864" s="234"/>
      <c r="H864" s="237">
        <v>3</v>
      </c>
      <c r="I864" s="238"/>
      <c r="J864" s="234"/>
      <c r="K864" s="234"/>
      <c r="L864" s="239"/>
      <c r="M864" s="240"/>
      <c r="N864" s="241"/>
      <c r="O864" s="241"/>
      <c r="P864" s="241"/>
      <c r="Q864" s="241"/>
      <c r="R864" s="241"/>
      <c r="S864" s="241"/>
      <c r="T864" s="242"/>
      <c r="AT864" s="243" t="s">
        <v>247</v>
      </c>
      <c r="AU864" s="243" t="s">
        <v>88</v>
      </c>
      <c r="AV864" s="16" t="s">
        <v>243</v>
      </c>
      <c r="AW864" s="16" t="s">
        <v>37</v>
      </c>
      <c r="AX864" s="16" t="s">
        <v>83</v>
      </c>
      <c r="AY864" s="243" t="s">
        <v>237</v>
      </c>
    </row>
    <row r="865" spans="1:65" s="2" customFormat="1" ht="16.5" customHeight="1">
      <c r="A865" s="37"/>
      <c r="B865" s="38"/>
      <c r="C865" s="182" t="s">
        <v>1307</v>
      </c>
      <c r="D865" s="182" t="s">
        <v>239</v>
      </c>
      <c r="E865" s="183" t="s">
        <v>718</v>
      </c>
      <c r="F865" s="184" t="s">
        <v>719</v>
      </c>
      <c r="G865" s="185" t="s">
        <v>673</v>
      </c>
      <c r="H865" s="186">
        <v>2</v>
      </c>
      <c r="I865" s="187"/>
      <c r="J865" s="188">
        <f>ROUND(I865*H865,2)</f>
        <v>0</v>
      </c>
      <c r="K865" s="184" t="s">
        <v>242</v>
      </c>
      <c r="L865" s="42"/>
      <c r="M865" s="189" t="s">
        <v>19</v>
      </c>
      <c r="N865" s="190" t="s">
        <v>48</v>
      </c>
      <c r="O865" s="67"/>
      <c r="P865" s="191">
        <f>O865*H865</f>
        <v>0</v>
      </c>
      <c r="Q865" s="191">
        <v>0</v>
      </c>
      <c r="R865" s="191">
        <f>Q865*H865</f>
        <v>0</v>
      </c>
      <c r="S865" s="191">
        <v>1.56E-3</v>
      </c>
      <c r="T865" s="192">
        <f>S865*H865</f>
        <v>3.1199999999999999E-3</v>
      </c>
      <c r="U865" s="37"/>
      <c r="V865" s="37"/>
      <c r="W865" s="37"/>
      <c r="X865" s="37"/>
      <c r="Y865" s="37"/>
      <c r="Z865" s="37"/>
      <c r="AA865" s="37"/>
      <c r="AB865" s="37"/>
      <c r="AC865" s="37"/>
      <c r="AD865" s="37"/>
      <c r="AE865" s="37"/>
      <c r="AR865" s="193" t="s">
        <v>366</v>
      </c>
      <c r="AT865" s="193" t="s">
        <v>239</v>
      </c>
      <c r="AU865" s="193" t="s">
        <v>88</v>
      </c>
      <c r="AY865" s="20" t="s">
        <v>237</v>
      </c>
      <c r="BE865" s="194">
        <f>IF(N865="základní",J865,0)</f>
        <v>0</v>
      </c>
      <c r="BF865" s="194">
        <f>IF(N865="snížená",J865,0)</f>
        <v>0</v>
      </c>
      <c r="BG865" s="194">
        <f>IF(N865="zákl. přenesená",J865,0)</f>
        <v>0</v>
      </c>
      <c r="BH865" s="194">
        <f>IF(N865="sníž. přenesená",J865,0)</f>
        <v>0</v>
      </c>
      <c r="BI865" s="194">
        <f>IF(N865="nulová",J865,0)</f>
        <v>0</v>
      </c>
      <c r="BJ865" s="20" t="s">
        <v>88</v>
      </c>
      <c r="BK865" s="194">
        <f>ROUND(I865*H865,2)</f>
        <v>0</v>
      </c>
      <c r="BL865" s="20" t="s">
        <v>366</v>
      </c>
      <c r="BM865" s="193" t="s">
        <v>5488</v>
      </c>
    </row>
    <row r="866" spans="1:65" s="2" customFormat="1" ht="10.199999999999999">
      <c r="A866" s="37"/>
      <c r="B866" s="38"/>
      <c r="C866" s="39"/>
      <c r="D866" s="195" t="s">
        <v>245</v>
      </c>
      <c r="E866" s="39"/>
      <c r="F866" s="196" t="s">
        <v>721</v>
      </c>
      <c r="G866" s="39"/>
      <c r="H866" s="39"/>
      <c r="I866" s="197"/>
      <c r="J866" s="39"/>
      <c r="K866" s="39"/>
      <c r="L866" s="42"/>
      <c r="M866" s="198"/>
      <c r="N866" s="199"/>
      <c r="O866" s="67"/>
      <c r="P866" s="67"/>
      <c r="Q866" s="67"/>
      <c r="R866" s="67"/>
      <c r="S866" s="67"/>
      <c r="T866" s="68"/>
      <c r="U866" s="37"/>
      <c r="V866" s="37"/>
      <c r="W866" s="37"/>
      <c r="X866" s="37"/>
      <c r="Y866" s="37"/>
      <c r="Z866" s="37"/>
      <c r="AA866" s="37"/>
      <c r="AB866" s="37"/>
      <c r="AC866" s="37"/>
      <c r="AD866" s="37"/>
      <c r="AE866" s="37"/>
      <c r="AT866" s="20" t="s">
        <v>245</v>
      </c>
      <c r="AU866" s="20" t="s">
        <v>88</v>
      </c>
    </row>
    <row r="867" spans="1:65" s="13" customFormat="1" ht="10.199999999999999">
      <c r="B867" s="200"/>
      <c r="C867" s="201"/>
      <c r="D867" s="202" t="s">
        <v>247</v>
      </c>
      <c r="E867" s="203" t="s">
        <v>19</v>
      </c>
      <c r="F867" s="204" t="s">
        <v>3854</v>
      </c>
      <c r="G867" s="201"/>
      <c r="H867" s="203" t="s">
        <v>19</v>
      </c>
      <c r="I867" s="205"/>
      <c r="J867" s="201"/>
      <c r="K867" s="201"/>
      <c r="L867" s="206"/>
      <c r="M867" s="207"/>
      <c r="N867" s="208"/>
      <c r="O867" s="208"/>
      <c r="P867" s="208"/>
      <c r="Q867" s="208"/>
      <c r="R867" s="208"/>
      <c r="S867" s="208"/>
      <c r="T867" s="209"/>
      <c r="AT867" s="210" t="s">
        <v>247</v>
      </c>
      <c r="AU867" s="210" t="s">
        <v>88</v>
      </c>
      <c r="AV867" s="13" t="s">
        <v>83</v>
      </c>
      <c r="AW867" s="13" t="s">
        <v>37</v>
      </c>
      <c r="AX867" s="13" t="s">
        <v>76</v>
      </c>
      <c r="AY867" s="210" t="s">
        <v>237</v>
      </c>
    </row>
    <row r="868" spans="1:65" s="14" customFormat="1" ht="10.199999999999999">
      <c r="B868" s="211"/>
      <c r="C868" s="212"/>
      <c r="D868" s="202" t="s">
        <v>247</v>
      </c>
      <c r="E868" s="213" t="s">
        <v>19</v>
      </c>
      <c r="F868" s="214" t="s">
        <v>5484</v>
      </c>
      <c r="G868" s="212"/>
      <c r="H868" s="215">
        <v>2</v>
      </c>
      <c r="I868" s="216"/>
      <c r="J868" s="212"/>
      <c r="K868" s="212"/>
      <c r="L868" s="217"/>
      <c r="M868" s="218"/>
      <c r="N868" s="219"/>
      <c r="O868" s="219"/>
      <c r="P868" s="219"/>
      <c r="Q868" s="219"/>
      <c r="R868" s="219"/>
      <c r="S868" s="219"/>
      <c r="T868" s="220"/>
      <c r="AT868" s="221" t="s">
        <v>247</v>
      </c>
      <c r="AU868" s="221" t="s">
        <v>88</v>
      </c>
      <c r="AV868" s="14" t="s">
        <v>88</v>
      </c>
      <c r="AW868" s="14" t="s">
        <v>37</v>
      </c>
      <c r="AX868" s="14" t="s">
        <v>83</v>
      </c>
      <c r="AY868" s="221" t="s">
        <v>237</v>
      </c>
    </row>
    <row r="869" spans="1:65" s="2" customFormat="1" ht="16.5" customHeight="1">
      <c r="A869" s="37"/>
      <c r="B869" s="38"/>
      <c r="C869" s="182" t="s">
        <v>1312</v>
      </c>
      <c r="D869" s="182" t="s">
        <v>239</v>
      </c>
      <c r="E869" s="183" t="s">
        <v>4257</v>
      </c>
      <c r="F869" s="184" t="s">
        <v>4258</v>
      </c>
      <c r="G869" s="185" t="s">
        <v>673</v>
      </c>
      <c r="H869" s="186">
        <v>1</v>
      </c>
      <c r="I869" s="187"/>
      <c r="J869" s="188">
        <f>ROUND(I869*H869,2)</f>
        <v>0</v>
      </c>
      <c r="K869" s="184" t="s">
        <v>242</v>
      </c>
      <c r="L869" s="42"/>
      <c r="M869" s="189" t="s">
        <v>19</v>
      </c>
      <c r="N869" s="190" t="s">
        <v>48</v>
      </c>
      <c r="O869" s="67"/>
      <c r="P869" s="191">
        <f>O869*H869</f>
        <v>0</v>
      </c>
      <c r="Q869" s="191">
        <v>0</v>
      </c>
      <c r="R869" s="191">
        <f>Q869*H869</f>
        <v>0</v>
      </c>
      <c r="S869" s="191">
        <v>8.5999999999999998E-4</v>
      </c>
      <c r="T869" s="192">
        <f>S869*H869</f>
        <v>8.5999999999999998E-4</v>
      </c>
      <c r="U869" s="37"/>
      <c r="V869" s="37"/>
      <c r="W869" s="37"/>
      <c r="X869" s="37"/>
      <c r="Y869" s="37"/>
      <c r="Z869" s="37"/>
      <c r="AA869" s="37"/>
      <c r="AB869" s="37"/>
      <c r="AC869" s="37"/>
      <c r="AD869" s="37"/>
      <c r="AE869" s="37"/>
      <c r="AR869" s="193" t="s">
        <v>366</v>
      </c>
      <c r="AT869" s="193" t="s">
        <v>239</v>
      </c>
      <c r="AU869" s="193" t="s">
        <v>88</v>
      </c>
      <c r="AY869" s="20" t="s">
        <v>237</v>
      </c>
      <c r="BE869" s="194">
        <f>IF(N869="základní",J869,0)</f>
        <v>0</v>
      </c>
      <c r="BF869" s="194">
        <f>IF(N869="snížená",J869,0)</f>
        <v>0</v>
      </c>
      <c r="BG869" s="194">
        <f>IF(N869="zákl. přenesená",J869,0)</f>
        <v>0</v>
      </c>
      <c r="BH869" s="194">
        <f>IF(N869="sníž. přenesená",J869,0)</f>
        <v>0</v>
      </c>
      <c r="BI869" s="194">
        <f>IF(N869="nulová",J869,0)</f>
        <v>0</v>
      </c>
      <c r="BJ869" s="20" t="s">
        <v>88</v>
      </c>
      <c r="BK869" s="194">
        <f>ROUND(I869*H869,2)</f>
        <v>0</v>
      </c>
      <c r="BL869" s="20" t="s">
        <v>366</v>
      </c>
      <c r="BM869" s="193" t="s">
        <v>5489</v>
      </c>
    </row>
    <row r="870" spans="1:65" s="2" customFormat="1" ht="10.199999999999999">
      <c r="A870" s="37"/>
      <c r="B870" s="38"/>
      <c r="C870" s="39"/>
      <c r="D870" s="195" t="s">
        <v>245</v>
      </c>
      <c r="E870" s="39"/>
      <c r="F870" s="196" t="s">
        <v>4260</v>
      </c>
      <c r="G870" s="39"/>
      <c r="H870" s="39"/>
      <c r="I870" s="197"/>
      <c r="J870" s="39"/>
      <c r="K870" s="39"/>
      <c r="L870" s="42"/>
      <c r="M870" s="198"/>
      <c r="N870" s="199"/>
      <c r="O870" s="67"/>
      <c r="P870" s="67"/>
      <c r="Q870" s="67"/>
      <c r="R870" s="67"/>
      <c r="S870" s="67"/>
      <c r="T870" s="68"/>
      <c r="U870" s="37"/>
      <c r="V870" s="37"/>
      <c r="W870" s="37"/>
      <c r="X870" s="37"/>
      <c r="Y870" s="37"/>
      <c r="Z870" s="37"/>
      <c r="AA870" s="37"/>
      <c r="AB870" s="37"/>
      <c r="AC870" s="37"/>
      <c r="AD870" s="37"/>
      <c r="AE870" s="37"/>
      <c r="AT870" s="20" t="s">
        <v>245</v>
      </c>
      <c r="AU870" s="20" t="s">
        <v>88</v>
      </c>
    </row>
    <row r="871" spans="1:65" s="13" customFormat="1" ht="10.199999999999999">
      <c r="B871" s="200"/>
      <c r="C871" s="201"/>
      <c r="D871" s="202" t="s">
        <v>247</v>
      </c>
      <c r="E871" s="203" t="s">
        <v>19</v>
      </c>
      <c r="F871" s="204" t="s">
        <v>3854</v>
      </c>
      <c r="G871" s="201"/>
      <c r="H871" s="203" t="s">
        <v>19</v>
      </c>
      <c r="I871" s="205"/>
      <c r="J871" s="201"/>
      <c r="K871" s="201"/>
      <c r="L871" s="206"/>
      <c r="M871" s="207"/>
      <c r="N871" s="208"/>
      <c r="O871" s="208"/>
      <c r="P871" s="208"/>
      <c r="Q871" s="208"/>
      <c r="R871" s="208"/>
      <c r="S871" s="208"/>
      <c r="T871" s="209"/>
      <c r="AT871" s="210" t="s">
        <v>247</v>
      </c>
      <c r="AU871" s="210" t="s">
        <v>88</v>
      </c>
      <c r="AV871" s="13" t="s">
        <v>83</v>
      </c>
      <c r="AW871" s="13" t="s">
        <v>37</v>
      </c>
      <c r="AX871" s="13" t="s">
        <v>76</v>
      </c>
      <c r="AY871" s="210" t="s">
        <v>237</v>
      </c>
    </row>
    <row r="872" spans="1:65" s="14" customFormat="1" ht="10.199999999999999">
      <c r="B872" s="211"/>
      <c r="C872" s="212"/>
      <c r="D872" s="202" t="s">
        <v>247</v>
      </c>
      <c r="E872" s="213" t="s">
        <v>19</v>
      </c>
      <c r="F872" s="214" t="s">
        <v>5485</v>
      </c>
      <c r="G872" s="212"/>
      <c r="H872" s="215">
        <v>1</v>
      </c>
      <c r="I872" s="216"/>
      <c r="J872" s="212"/>
      <c r="K872" s="212"/>
      <c r="L872" s="217"/>
      <c r="M872" s="218"/>
      <c r="N872" s="219"/>
      <c r="O872" s="219"/>
      <c r="P872" s="219"/>
      <c r="Q872" s="219"/>
      <c r="R872" s="219"/>
      <c r="S872" s="219"/>
      <c r="T872" s="220"/>
      <c r="AT872" s="221" t="s">
        <v>247</v>
      </c>
      <c r="AU872" s="221" t="s">
        <v>88</v>
      </c>
      <c r="AV872" s="14" t="s">
        <v>88</v>
      </c>
      <c r="AW872" s="14" t="s">
        <v>37</v>
      </c>
      <c r="AX872" s="14" t="s">
        <v>83</v>
      </c>
      <c r="AY872" s="221" t="s">
        <v>237</v>
      </c>
    </row>
    <row r="873" spans="1:65" s="2" customFormat="1" ht="24.15" customHeight="1">
      <c r="A873" s="37"/>
      <c r="B873" s="38"/>
      <c r="C873" s="182" t="s">
        <v>1316</v>
      </c>
      <c r="D873" s="182" t="s">
        <v>239</v>
      </c>
      <c r="E873" s="183" t="s">
        <v>722</v>
      </c>
      <c r="F873" s="184" t="s">
        <v>723</v>
      </c>
      <c r="G873" s="185" t="s">
        <v>290</v>
      </c>
      <c r="H873" s="186">
        <v>3</v>
      </c>
      <c r="I873" s="187"/>
      <c r="J873" s="188">
        <f>ROUND(I873*H873,2)</f>
        <v>0</v>
      </c>
      <c r="K873" s="184" t="s">
        <v>242</v>
      </c>
      <c r="L873" s="42"/>
      <c r="M873" s="189" t="s">
        <v>19</v>
      </c>
      <c r="N873" s="190" t="s">
        <v>48</v>
      </c>
      <c r="O873" s="67"/>
      <c r="P873" s="191">
        <f>O873*H873</f>
        <v>0</v>
      </c>
      <c r="Q873" s="191">
        <v>0</v>
      </c>
      <c r="R873" s="191">
        <f>Q873*H873</f>
        <v>0</v>
      </c>
      <c r="S873" s="191">
        <v>8.4999999999999995E-4</v>
      </c>
      <c r="T873" s="192">
        <f>S873*H873</f>
        <v>2.5499999999999997E-3</v>
      </c>
      <c r="U873" s="37"/>
      <c r="V873" s="37"/>
      <c r="W873" s="37"/>
      <c r="X873" s="37"/>
      <c r="Y873" s="37"/>
      <c r="Z873" s="37"/>
      <c r="AA873" s="37"/>
      <c r="AB873" s="37"/>
      <c r="AC873" s="37"/>
      <c r="AD873" s="37"/>
      <c r="AE873" s="37"/>
      <c r="AR873" s="193" t="s">
        <v>366</v>
      </c>
      <c r="AT873" s="193" t="s">
        <v>239</v>
      </c>
      <c r="AU873" s="193" t="s">
        <v>88</v>
      </c>
      <c r="AY873" s="20" t="s">
        <v>237</v>
      </c>
      <c r="BE873" s="194">
        <f>IF(N873="základní",J873,0)</f>
        <v>0</v>
      </c>
      <c r="BF873" s="194">
        <f>IF(N873="snížená",J873,0)</f>
        <v>0</v>
      </c>
      <c r="BG873" s="194">
        <f>IF(N873="zákl. přenesená",J873,0)</f>
        <v>0</v>
      </c>
      <c r="BH873" s="194">
        <f>IF(N873="sníž. přenesená",J873,0)</f>
        <v>0</v>
      </c>
      <c r="BI873" s="194">
        <f>IF(N873="nulová",J873,0)</f>
        <v>0</v>
      </c>
      <c r="BJ873" s="20" t="s">
        <v>88</v>
      </c>
      <c r="BK873" s="194">
        <f>ROUND(I873*H873,2)</f>
        <v>0</v>
      </c>
      <c r="BL873" s="20" t="s">
        <v>366</v>
      </c>
      <c r="BM873" s="193" t="s">
        <v>5490</v>
      </c>
    </row>
    <row r="874" spans="1:65" s="2" customFormat="1" ht="10.199999999999999">
      <c r="A874" s="37"/>
      <c r="B874" s="38"/>
      <c r="C874" s="39"/>
      <c r="D874" s="195" t="s">
        <v>245</v>
      </c>
      <c r="E874" s="39"/>
      <c r="F874" s="196" t="s">
        <v>725</v>
      </c>
      <c r="G874" s="39"/>
      <c r="H874" s="39"/>
      <c r="I874" s="197"/>
      <c r="J874" s="39"/>
      <c r="K874" s="39"/>
      <c r="L874" s="42"/>
      <c r="M874" s="198"/>
      <c r="N874" s="199"/>
      <c r="O874" s="67"/>
      <c r="P874" s="67"/>
      <c r="Q874" s="67"/>
      <c r="R874" s="67"/>
      <c r="S874" s="67"/>
      <c r="T874" s="68"/>
      <c r="U874" s="37"/>
      <c r="V874" s="37"/>
      <c r="W874" s="37"/>
      <c r="X874" s="37"/>
      <c r="Y874" s="37"/>
      <c r="Z874" s="37"/>
      <c r="AA874" s="37"/>
      <c r="AB874" s="37"/>
      <c r="AC874" s="37"/>
      <c r="AD874" s="37"/>
      <c r="AE874" s="37"/>
      <c r="AT874" s="20" t="s">
        <v>245</v>
      </c>
      <c r="AU874" s="20" t="s">
        <v>88</v>
      </c>
    </row>
    <row r="875" spans="1:65" s="13" customFormat="1" ht="10.199999999999999">
      <c r="B875" s="200"/>
      <c r="C875" s="201"/>
      <c r="D875" s="202" t="s">
        <v>247</v>
      </c>
      <c r="E875" s="203" t="s">
        <v>19</v>
      </c>
      <c r="F875" s="204" t="s">
        <v>3854</v>
      </c>
      <c r="G875" s="201"/>
      <c r="H875" s="203" t="s">
        <v>19</v>
      </c>
      <c r="I875" s="205"/>
      <c r="J875" s="201"/>
      <c r="K875" s="201"/>
      <c r="L875" s="206"/>
      <c r="M875" s="207"/>
      <c r="N875" s="208"/>
      <c r="O875" s="208"/>
      <c r="P875" s="208"/>
      <c r="Q875" s="208"/>
      <c r="R875" s="208"/>
      <c r="S875" s="208"/>
      <c r="T875" s="209"/>
      <c r="AT875" s="210" t="s">
        <v>247</v>
      </c>
      <c r="AU875" s="210" t="s">
        <v>88</v>
      </c>
      <c r="AV875" s="13" t="s">
        <v>83</v>
      </c>
      <c r="AW875" s="13" t="s">
        <v>37</v>
      </c>
      <c r="AX875" s="13" t="s">
        <v>76</v>
      </c>
      <c r="AY875" s="210" t="s">
        <v>237</v>
      </c>
    </row>
    <row r="876" spans="1:65" s="14" customFormat="1" ht="10.199999999999999">
      <c r="B876" s="211"/>
      <c r="C876" s="212"/>
      <c r="D876" s="202" t="s">
        <v>247</v>
      </c>
      <c r="E876" s="213" t="s">
        <v>19</v>
      </c>
      <c r="F876" s="214" t="s">
        <v>5484</v>
      </c>
      <c r="G876" s="212"/>
      <c r="H876" s="215">
        <v>2</v>
      </c>
      <c r="I876" s="216"/>
      <c r="J876" s="212"/>
      <c r="K876" s="212"/>
      <c r="L876" s="217"/>
      <c r="M876" s="218"/>
      <c r="N876" s="219"/>
      <c r="O876" s="219"/>
      <c r="P876" s="219"/>
      <c r="Q876" s="219"/>
      <c r="R876" s="219"/>
      <c r="S876" s="219"/>
      <c r="T876" s="220"/>
      <c r="AT876" s="221" t="s">
        <v>247</v>
      </c>
      <c r="AU876" s="221" t="s">
        <v>88</v>
      </c>
      <c r="AV876" s="14" t="s">
        <v>88</v>
      </c>
      <c r="AW876" s="14" t="s">
        <v>37</v>
      </c>
      <c r="AX876" s="14" t="s">
        <v>76</v>
      </c>
      <c r="AY876" s="221" t="s">
        <v>237</v>
      </c>
    </row>
    <row r="877" spans="1:65" s="14" customFormat="1" ht="10.199999999999999">
      <c r="B877" s="211"/>
      <c r="C877" s="212"/>
      <c r="D877" s="202" t="s">
        <v>247</v>
      </c>
      <c r="E877" s="213" t="s">
        <v>19</v>
      </c>
      <c r="F877" s="214" t="s">
        <v>5485</v>
      </c>
      <c r="G877" s="212"/>
      <c r="H877" s="215">
        <v>1</v>
      </c>
      <c r="I877" s="216"/>
      <c r="J877" s="212"/>
      <c r="K877" s="212"/>
      <c r="L877" s="217"/>
      <c r="M877" s="218"/>
      <c r="N877" s="219"/>
      <c r="O877" s="219"/>
      <c r="P877" s="219"/>
      <c r="Q877" s="219"/>
      <c r="R877" s="219"/>
      <c r="S877" s="219"/>
      <c r="T877" s="220"/>
      <c r="AT877" s="221" t="s">
        <v>247</v>
      </c>
      <c r="AU877" s="221" t="s">
        <v>88</v>
      </c>
      <c r="AV877" s="14" t="s">
        <v>88</v>
      </c>
      <c r="AW877" s="14" t="s">
        <v>37</v>
      </c>
      <c r="AX877" s="14" t="s">
        <v>76</v>
      </c>
      <c r="AY877" s="221" t="s">
        <v>237</v>
      </c>
    </row>
    <row r="878" spans="1:65" s="16" customFormat="1" ht="10.199999999999999">
      <c r="B878" s="233"/>
      <c r="C878" s="234"/>
      <c r="D878" s="202" t="s">
        <v>247</v>
      </c>
      <c r="E878" s="235" t="s">
        <v>19</v>
      </c>
      <c r="F878" s="236" t="s">
        <v>260</v>
      </c>
      <c r="G878" s="234"/>
      <c r="H878" s="237">
        <v>3</v>
      </c>
      <c r="I878" s="238"/>
      <c r="J878" s="234"/>
      <c r="K878" s="234"/>
      <c r="L878" s="239"/>
      <c r="M878" s="240"/>
      <c r="N878" s="241"/>
      <c r="O878" s="241"/>
      <c r="P878" s="241"/>
      <c r="Q878" s="241"/>
      <c r="R878" s="241"/>
      <c r="S878" s="241"/>
      <c r="T878" s="242"/>
      <c r="AT878" s="243" t="s">
        <v>247</v>
      </c>
      <c r="AU878" s="243" t="s">
        <v>88</v>
      </c>
      <c r="AV878" s="16" t="s">
        <v>243</v>
      </c>
      <c r="AW878" s="16" t="s">
        <v>37</v>
      </c>
      <c r="AX878" s="16" t="s">
        <v>83</v>
      </c>
      <c r="AY878" s="243" t="s">
        <v>237</v>
      </c>
    </row>
    <row r="879" spans="1:65" s="2" customFormat="1" ht="16.5" customHeight="1">
      <c r="A879" s="37"/>
      <c r="B879" s="38"/>
      <c r="C879" s="182" t="s">
        <v>1321</v>
      </c>
      <c r="D879" s="182" t="s">
        <v>239</v>
      </c>
      <c r="E879" s="183" t="s">
        <v>5491</v>
      </c>
      <c r="F879" s="184" t="s">
        <v>5492</v>
      </c>
      <c r="G879" s="185" t="s">
        <v>673</v>
      </c>
      <c r="H879" s="186">
        <v>1</v>
      </c>
      <c r="I879" s="187"/>
      <c r="J879" s="188">
        <f>ROUND(I879*H879,2)</f>
        <v>0</v>
      </c>
      <c r="K879" s="184" t="s">
        <v>19</v>
      </c>
      <c r="L879" s="42"/>
      <c r="M879" s="189" t="s">
        <v>19</v>
      </c>
      <c r="N879" s="190" t="s">
        <v>48</v>
      </c>
      <c r="O879" s="67"/>
      <c r="P879" s="191">
        <f>O879*H879</f>
        <v>0</v>
      </c>
      <c r="Q879" s="191">
        <v>0</v>
      </c>
      <c r="R879" s="191">
        <f>Q879*H879</f>
        <v>0</v>
      </c>
      <c r="S879" s="191">
        <v>7.9000000000000001E-2</v>
      </c>
      <c r="T879" s="192">
        <f>S879*H879</f>
        <v>7.9000000000000001E-2</v>
      </c>
      <c r="U879" s="37"/>
      <c r="V879" s="37"/>
      <c r="W879" s="37"/>
      <c r="X879" s="37"/>
      <c r="Y879" s="37"/>
      <c r="Z879" s="37"/>
      <c r="AA879" s="37"/>
      <c r="AB879" s="37"/>
      <c r="AC879" s="37"/>
      <c r="AD879" s="37"/>
      <c r="AE879" s="37"/>
      <c r="AR879" s="193" t="s">
        <v>366</v>
      </c>
      <c r="AT879" s="193" t="s">
        <v>239</v>
      </c>
      <c r="AU879" s="193" t="s">
        <v>88</v>
      </c>
      <c r="AY879" s="20" t="s">
        <v>237</v>
      </c>
      <c r="BE879" s="194">
        <f>IF(N879="základní",J879,0)</f>
        <v>0</v>
      </c>
      <c r="BF879" s="194">
        <f>IF(N879="snížená",J879,0)</f>
        <v>0</v>
      </c>
      <c r="BG879" s="194">
        <f>IF(N879="zákl. přenesená",J879,0)</f>
        <v>0</v>
      </c>
      <c r="BH879" s="194">
        <f>IF(N879="sníž. přenesená",J879,0)</f>
        <v>0</v>
      </c>
      <c r="BI879" s="194">
        <f>IF(N879="nulová",J879,0)</f>
        <v>0</v>
      </c>
      <c r="BJ879" s="20" t="s">
        <v>88</v>
      </c>
      <c r="BK879" s="194">
        <f>ROUND(I879*H879,2)</f>
        <v>0</v>
      </c>
      <c r="BL879" s="20" t="s">
        <v>366</v>
      </c>
      <c r="BM879" s="193" t="s">
        <v>5493</v>
      </c>
    </row>
    <row r="880" spans="1:65" s="13" customFormat="1" ht="10.199999999999999">
      <c r="B880" s="200"/>
      <c r="C880" s="201"/>
      <c r="D880" s="202" t="s">
        <v>247</v>
      </c>
      <c r="E880" s="203" t="s">
        <v>19</v>
      </c>
      <c r="F880" s="204" t="s">
        <v>3854</v>
      </c>
      <c r="G880" s="201"/>
      <c r="H880" s="203" t="s">
        <v>19</v>
      </c>
      <c r="I880" s="205"/>
      <c r="J880" s="201"/>
      <c r="K880" s="201"/>
      <c r="L880" s="206"/>
      <c r="M880" s="207"/>
      <c r="N880" s="208"/>
      <c r="O880" s="208"/>
      <c r="P880" s="208"/>
      <c r="Q880" s="208"/>
      <c r="R880" s="208"/>
      <c r="S880" s="208"/>
      <c r="T880" s="209"/>
      <c r="AT880" s="210" t="s">
        <v>247</v>
      </c>
      <c r="AU880" s="210" t="s">
        <v>88</v>
      </c>
      <c r="AV880" s="13" t="s">
        <v>83</v>
      </c>
      <c r="AW880" s="13" t="s">
        <v>37</v>
      </c>
      <c r="AX880" s="13" t="s">
        <v>76</v>
      </c>
      <c r="AY880" s="210" t="s">
        <v>237</v>
      </c>
    </row>
    <row r="881" spans="1:65" s="14" customFormat="1" ht="10.199999999999999">
      <c r="B881" s="211"/>
      <c r="C881" s="212"/>
      <c r="D881" s="202" t="s">
        <v>247</v>
      </c>
      <c r="E881" s="213" t="s">
        <v>19</v>
      </c>
      <c r="F881" s="214" t="s">
        <v>5482</v>
      </c>
      <c r="G881" s="212"/>
      <c r="H881" s="215">
        <v>1</v>
      </c>
      <c r="I881" s="216"/>
      <c r="J881" s="212"/>
      <c r="K881" s="212"/>
      <c r="L881" s="217"/>
      <c r="M881" s="218"/>
      <c r="N881" s="219"/>
      <c r="O881" s="219"/>
      <c r="P881" s="219"/>
      <c r="Q881" s="219"/>
      <c r="R881" s="219"/>
      <c r="S881" s="219"/>
      <c r="T881" s="220"/>
      <c r="AT881" s="221" t="s">
        <v>247</v>
      </c>
      <c r="AU881" s="221" t="s">
        <v>88</v>
      </c>
      <c r="AV881" s="14" t="s">
        <v>88</v>
      </c>
      <c r="AW881" s="14" t="s">
        <v>37</v>
      </c>
      <c r="AX881" s="14" t="s">
        <v>83</v>
      </c>
      <c r="AY881" s="221" t="s">
        <v>237</v>
      </c>
    </row>
    <row r="882" spans="1:65" s="12" customFormat="1" ht="22.8" customHeight="1">
      <c r="B882" s="166"/>
      <c r="C882" s="167"/>
      <c r="D882" s="168" t="s">
        <v>75</v>
      </c>
      <c r="E882" s="180" t="s">
        <v>731</v>
      </c>
      <c r="F882" s="180" t="s">
        <v>732</v>
      </c>
      <c r="G882" s="167"/>
      <c r="H882" s="167"/>
      <c r="I882" s="170"/>
      <c r="J882" s="181">
        <f>BK882</f>
        <v>0</v>
      </c>
      <c r="K882" s="167"/>
      <c r="L882" s="172"/>
      <c r="M882" s="173"/>
      <c r="N882" s="174"/>
      <c r="O882" s="174"/>
      <c r="P882" s="175">
        <f>SUM(P883:P887)</f>
        <v>0</v>
      </c>
      <c r="Q882" s="174"/>
      <c r="R882" s="175">
        <f>SUM(R883:R887)</f>
        <v>3.2000000000000002E-3</v>
      </c>
      <c r="S882" s="174"/>
      <c r="T882" s="176">
        <f>SUM(T883:T887)</f>
        <v>0.20320000000000002</v>
      </c>
      <c r="AR882" s="177" t="s">
        <v>88</v>
      </c>
      <c r="AT882" s="178" t="s">
        <v>75</v>
      </c>
      <c r="AU882" s="178" t="s">
        <v>83</v>
      </c>
      <c r="AY882" s="177" t="s">
        <v>237</v>
      </c>
      <c r="BK882" s="179">
        <f>SUM(BK883:BK887)</f>
        <v>0</v>
      </c>
    </row>
    <row r="883" spans="1:65" s="2" customFormat="1" ht="21.75" customHeight="1">
      <c r="A883" s="37"/>
      <c r="B883" s="38"/>
      <c r="C883" s="182" t="s">
        <v>1325</v>
      </c>
      <c r="D883" s="182" t="s">
        <v>239</v>
      </c>
      <c r="E883" s="183" t="s">
        <v>734</v>
      </c>
      <c r="F883" s="184" t="s">
        <v>735</v>
      </c>
      <c r="G883" s="185" t="s">
        <v>154</v>
      </c>
      <c r="H883" s="186">
        <v>80</v>
      </c>
      <c r="I883" s="187"/>
      <c r="J883" s="188">
        <f>ROUND(I883*H883,2)</f>
        <v>0</v>
      </c>
      <c r="K883" s="184" t="s">
        <v>242</v>
      </c>
      <c r="L883" s="42"/>
      <c r="M883" s="189" t="s">
        <v>19</v>
      </c>
      <c r="N883" s="190" t="s">
        <v>48</v>
      </c>
      <c r="O883" s="67"/>
      <c r="P883" s="191">
        <f>O883*H883</f>
        <v>0</v>
      </c>
      <c r="Q883" s="191">
        <v>4.0000000000000003E-5</v>
      </c>
      <c r="R883" s="191">
        <f>Q883*H883</f>
        <v>3.2000000000000002E-3</v>
      </c>
      <c r="S883" s="191">
        <v>2.5400000000000002E-3</v>
      </c>
      <c r="T883" s="192">
        <f>S883*H883</f>
        <v>0.20320000000000002</v>
      </c>
      <c r="U883" s="37"/>
      <c r="V883" s="37"/>
      <c r="W883" s="37"/>
      <c r="X883" s="37"/>
      <c r="Y883" s="37"/>
      <c r="Z883" s="37"/>
      <c r="AA883" s="37"/>
      <c r="AB883" s="37"/>
      <c r="AC883" s="37"/>
      <c r="AD883" s="37"/>
      <c r="AE883" s="37"/>
      <c r="AR883" s="193" t="s">
        <v>366</v>
      </c>
      <c r="AT883" s="193" t="s">
        <v>239</v>
      </c>
      <c r="AU883" s="193" t="s">
        <v>88</v>
      </c>
      <c r="AY883" s="20" t="s">
        <v>237</v>
      </c>
      <c r="BE883" s="194">
        <f>IF(N883="základní",J883,0)</f>
        <v>0</v>
      </c>
      <c r="BF883" s="194">
        <f>IF(N883="snížená",J883,0)</f>
        <v>0</v>
      </c>
      <c r="BG883" s="194">
        <f>IF(N883="zákl. přenesená",J883,0)</f>
        <v>0</v>
      </c>
      <c r="BH883" s="194">
        <f>IF(N883="sníž. přenesená",J883,0)</f>
        <v>0</v>
      </c>
      <c r="BI883" s="194">
        <f>IF(N883="nulová",J883,0)</f>
        <v>0</v>
      </c>
      <c r="BJ883" s="20" t="s">
        <v>88</v>
      </c>
      <c r="BK883" s="194">
        <f>ROUND(I883*H883,2)</f>
        <v>0</v>
      </c>
      <c r="BL883" s="20" t="s">
        <v>366</v>
      </c>
      <c r="BM883" s="193" t="s">
        <v>5494</v>
      </c>
    </row>
    <row r="884" spans="1:65" s="2" customFormat="1" ht="10.199999999999999">
      <c r="A884" s="37"/>
      <c r="B884" s="38"/>
      <c r="C884" s="39"/>
      <c r="D884" s="195" t="s">
        <v>245</v>
      </c>
      <c r="E884" s="39"/>
      <c r="F884" s="196" t="s">
        <v>737</v>
      </c>
      <c r="G884" s="39"/>
      <c r="H884" s="39"/>
      <c r="I884" s="197"/>
      <c r="J884" s="39"/>
      <c r="K884" s="39"/>
      <c r="L884" s="42"/>
      <c r="M884" s="198"/>
      <c r="N884" s="199"/>
      <c r="O884" s="67"/>
      <c r="P884" s="67"/>
      <c r="Q884" s="67"/>
      <c r="R884" s="67"/>
      <c r="S884" s="67"/>
      <c r="T884" s="68"/>
      <c r="U884" s="37"/>
      <c r="V884" s="37"/>
      <c r="W884" s="37"/>
      <c r="X884" s="37"/>
      <c r="Y884" s="37"/>
      <c r="Z884" s="37"/>
      <c r="AA884" s="37"/>
      <c r="AB884" s="37"/>
      <c r="AC884" s="37"/>
      <c r="AD884" s="37"/>
      <c r="AE884" s="37"/>
      <c r="AT884" s="20" t="s">
        <v>245</v>
      </c>
      <c r="AU884" s="20" t="s">
        <v>88</v>
      </c>
    </row>
    <row r="885" spans="1:65" s="14" customFormat="1" ht="10.199999999999999">
      <c r="B885" s="211"/>
      <c r="C885" s="212"/>
      <c r="D885" s="202" t="s">
        <v>247</v>
      </c>
      <c r="E885" s="213" t="s">
        <v>19</v>
      </c>
      <c r="F885" s="214" t="s">
        <v>738</v>
      </c>
      <c r="G885" s="212"/>
      <c r="H885" s="215">
        <v>80</v>
      </c>
      <c r="I885" s="216"/>
      <c r="J885" s="212"/>
      <c r="K885" s="212"/>
      <c r="L885" s="217"/>
      <c r="M885" s="218"/>
      <c r="N885" s="219"/>
      <c r="O885" s="219"/>
      <c r="P885" s="219"/>
      <c r="Q885" s="219"/>
      <c r="R885" s="219"/>
      <c r="S885" s="219"/>
      <c r="T885" s="220"/>
      <c r="AT885" s="221" t="s">
        <v>247</v>
      </c>
      <c r="AU885" s="221" t="s">
        <v>88</v>
      </c>
      <c r="AV885" s="14" t="s">
        <v>88</v>
      </c>
      <c r="AW885" s="14" t="s">
        <v>37</v>
      </c>
      <c r="AX885" s="14" t="s">
        <v>83</v>
      </c>
      <c r="AY885" s="221" t="s">
        <v>237</v>
      </c>
    </row>
    <row r="886" spans="1:65" s="2" customFormat="1" ht="55.5" customHeight="1">
      <c r="A886" s="37"/>
      <c r="B886" s="38"/>
      <c r="C886" s="182" t="s">
        <v>1332</v>
      </c>
      <c r="D886" s="182" t="s">
        <v>239</v>
      </c>
      <c r="E886" s="183" t="s">
        <v>740</v>
      </c>
      <c r="F886" s="184" t="s">
        <v>741</v>
      </c>
      <c r="G886" s="185" t="s">
        <v>304</v>
      </c>
      <c r="H886" s="186">
        <v>3.0000000000000001E-3</v>
      </c>
      <c r="I886" s="187"/>
      <c r="J886" s="188">
        <f>ROUND(I886*H886,2)</f>
        <v>0</v>
      </c>
      <c r="K886" s="184" t="s">
        <v>242</v>
      </c>
      <c r="L886" s="42"/>
      <c r="M886" s="189" t="s">
        <v>19</v>
      </c>
      <c r="N886" s="190" t="s">
        <v>48</v>
      </c>
      <c r="O886" s="67"/>
      <c r="P886" s="191">
        <f>O886*H886</f>
        <v>0</v>
      </c>
      <c r="Q886" s="191">
        <v>0</v>
      </c>
      <c r="R886" s="191">
        <f>Q886*H886</f>
        <v>0</v>
      </c>
      <c r="S886" s="191">
        <v>0</v>
      </c>
      <c r="T886" s="192">
        <f>S886*H886</f>
        <v>0</v>
      </c>
      <c r="U886" s="37"/>
      <c r="V886" s="37"/>
      <c r="W886" s="37"/>
      <c r="X886" s="37"/>
      <c r="Y886" s="37"/>
      <c r="Z886" s="37"/>
      <c r="AA886" s="37"/>
      <c r="AB886" s="37"/>
      <c r="AC886" s="37"/>
      <c r="AD886" s="37"/>
      <c r="AE886" s="37"/>
      <c r="AR886" s="193" t="s">
        <v>366</v>
      </c>
      <c r="AT886" s="193" t="s">
        <v>239</v>
      </c>
      <c r="AU886" s="193" t="s">
        <v>88</v>
      </c>
      <c r="AY886" s="20" t="s">
        <v>237</v>
      </c>
      <c r="BE886" s="194">
        <f>IF(N886="základní",J886,0)</f>
        <v>0</v>
      </c>
      <c r="BF886" s="194">
        <f>IF(N886="snížená",J886,0)</f>
        <v>0</v>
      </c>
      <c r="BG886" s="194">
        <f>IF(N886="zákl. přenesená",J886,0)</f>
        <v>0</v>
      </c>
      <c r="BH886" s="194">
        <f>IF(N886="sníž. přenesená",J886,0)</f>
        <v>0</v>
      </c>
      <c r="BI886" s="194">
        <f>IF(N886="nulová",J886,0)</f>
        <v>0</v>
      </c>
      <c r="BJ886" s="20" t="s">
        <v>88</v>
      </c>
      <c r="BK886" s="194">
        <f>ROUND(I886*H886,2)</f>
        <v>0</v>
      </c>
      <c r="BL886" s="20" t="s">
        <v>366</v>
      </c>
      <c r="BM886" s="193" t="s">
        <v>5495</v>
      </c>
    </row>
    <row r="887" spans="1:65" s="2" customFormat="1" ht="10.199999999999999">
      <c r="A887" s="37"/>
      <c r="B887" s="38"/>
      <c r="C887" s="39"/>
      <c r="D887" s="195" t="s">
        <v>245</v>
      </c>
      <c r="E887" s="39"/>
      <c r="F887" s="196" t="s">
        <v>743</v>
      </c>
      <c r="G887" s="39"/>
      <c r="H887" s="39"/>
      <c r="I887" s="197"/>
      <c r="J887" s="39"/>
      <c r="K887" s="39"/>
      <c r="L887" s="42"/>
      <c r="M887" s="198"/>
      <c r="N887" s="199"/>
      <c r="O887" s="67"/>
      <c r="P887" s="67"/>
      <c r="Q887" s="67"/>
      <c r="R887" s="67"/>
      <c r="S887" s="67"/>
      <c r="T887" s="68"/>
      <c r="U887" s="37"/>
      <c r="V887" s="37"/>
      <c r="W887" s="37"/>
      <c r="X887" s="37"/>
      <c r="Y887" s="37"/>
      <c r="Z887" s="37"/>
      <c r="AA887" s="37"/>
      <c r="AB887" s="37"/>
      <c r="AC887" s="37"/>
      <c r="AD887" s="37"/>
      <c r="AE887" s="37"/>
      <c r="AT887" s="20" t="s">
        <v>245</v>
      </c>
      <c r="AU887" s="20" t="s">
        <v>88</v>
      </c>
    </row>
    <row r="888" spans="1:65" s="12" customFormat="1" ht="22.8" customHeight="1">
      <c r="B888" s="166"/>
      <c r="C888" s="167"/>
      <c r="D888" s="168" t="s">
        <v>75</v>
      </c>
      <c r="E888" s="180" t="s">
        <v>744</v>
      </c>
      <c r="F888" s="180" t="s">
        <v>745</v>
      </c>
      <c r="G888" s="167"/>
      <c r="H888" s="167"/>
      <c r="I888" s="170"/>
      <c r="J888" s="181">
        <f>BK888</f>
        <v>0</v>
      </c>
      <c r="K888" s="167"/>
      <c r="L888" s="172"/>
      <c r="M888" s="173"/>
      <c r="N888" s="174"/>
      <c r="O888" s="174"/>
      <c r="P888" s="175">
        <f>SUM(P889:P900)</f>
        <v>0</v>
      </c>
      <c r="Q888" s="174"/>
      <c r="R888" s="175">
        <f>SUM(R889:R900)</f>
        <v>1.9200000000000003E-3</v>
      </c>
      <c r="S888" s="174"/>
      <c r="T888" s="176">
        <f>SUM(T889:T900)</f>
        <v>1.6050599999999999</v>
      </c>
      <c r="AR888" s="177" t="s">
        <v>88</v>
      </c>
      <c r="AT888" s="178" t="s">
        <v>75</v>
      </c>
      <c r="AU888" s="178" t="s">
        <v>83</v>
      </c>
      <c r="AY888" s="177" t="s">
        <v>237</v>
      </c>
      <c r="BK888" s="179">
        <f>SUM(BK889:BK900)</f>
        <v>0</v>
      </c>
    </row>
    <row r="889" spans="1:65" s="2" customFormat="1" ht="16.5" customHeight="1">
      <c r="A889" s="37"/>
      <c r="B889" s="38"/>
      <c r="C889" s="182" t="s">
        <v>1341</v>
      </c>
      <c r="D889" s="182" t="s">
        <v>239</v>
      </c>
      <c r="E889" s="183" t="s">
        <v>747</v>
      </c>
      <c r="F889" s="184" t="s">
        <v>748</v>
      </c>
      <c r="G889" s="185" t="s">
        <v>141</v>
      </c>
      <c r="H889" s="186">
        <v>42.3</v>
      </c>
      <c r="I889" s="187"/>
      <c r="J889" s="188">
        <f>ROUND(I889*H889,2)</f>
        <v>0</v>
      </c>
      <c r="K889" s="184" t="s">
        <v>242</v>
      </c>
      <c r="L889" s="42"/>
      <c r="M889" s="189" t="s">
        <v>19</v>
      </c>
      <c r="N889" s="190" t="s">
        <v>48</v>
      </c>
      <c r="O889" s="67"/>
      <c r="P889" s="191">
        <f>O889*H889</f>
        <v>0</v>
      </c>
      <c r="Q889" s="191">
        <v>0</v>
      </c>
      <c r="R889" s="191">
        <f>Q889*H889</f>
        <v>0</v>
      </c>
      <c r="S889" s="191">
        <v>2.3800000000000002E-2</v>
      </c>
      <c r="T889" s="192">
        <f>S889*H889</f>
        <v>1.00674</v>
      </c>
      <c r="U889" s="37"/>
      <c r="V889" s="37"/>
      <c r="W889" s="37"/>
      <c r="X889" s="37"/>
      <c r="Y889" s="37"/>
      <c r="Z889" s="37"/>
      <c r="AA889" s="37"/>
      <c r="AB889" s="37"/>
      <c r="AC889" s="37"/>
      <c r="AD889" s="37"/>
      <c r="AE889" s="37"/>
      <c r="AR889" s="193" t="s">
        <v>366</v>
      </c>
      <c r="AT889" s="193" t="s">
        <v>239</v>
      </c>
      <c r="AU889" s="193" t="s">
        <v>88</v>
      </c>
      <c r="AY889" s="20" t="s">
        <v>237</v>
      </c>
      <c r="BE889" s="194">
        <f>IF(N889="základní",J889,0)</f>
        <v>0</v>
      </c>
      <c r="BF889" s="194">
        <f>IF(N889="snížená",J889,0)</f>
        <v>0</v>
      </c>
      <c r="BG889" s="194">
        <f>IF(N889="zákl. přenesená",J889,0)</f>
        <v>0</v>
      </c>
      <c r="BH889" s="194">
        <f>IF(N889="sníž. přenesená",J889,0)</f>
        <v>0</v>
      </c>
      <c r="BI889" s="194">
        <f>IF(N889="nulová",J889,0)</f>
        <v>0</v>
      </c>
      <c r="BJ889" s="20" t="s">
        <v>88</v>
      </c>
      <c r="BK889" s="194">
        <f>ROUND(I889*H889,2)</f>
        <v>0</v>
      </c>
      <c r="BL889" s="20" t="s">
        <v>366</v>
      </c>
      <c r="BM889" s="193" t="s">
        <v>5496</v>
      </c>
    </row>
    <row r="890" spans="1:65" s="2" customFormat="1" ht="10.199999999999999">
      <c r="A890" s="37"/>
      <c r="B890" s="38"/>
      <c r="C890" s="39"/>
      <c r="D890" s="195" t="s">
        <v>245</v>
      </c>
      <c r="E890" s="39"/>
      <c r="F890" s="196" t="s">
        <v>750</v>
      </c>
      <c r="G890" s="39"/>
      <c r="H890" s="39"/>
      <c r="I890" s="197"/>
      <c r="J890" s="39"/>
      <c r="K890" s="39"/>
      <c r="L890" s="42"/>
      <c r="M890" s="198"/>
      <c r="N890" s="199"/>
      <c r="O890" s="67"/>
      <c r="P890" s="67"/>
      <c r="Q890" s="67"/>
      <c r="R890" s="67"/>
      <c r="S890" s="67"/>
      <c r="T890" s="68"/>
      <c r="U890" s="37"/>
      <c r="V890" s="37"/>
      <c r="W890" s="37"/>
      <c r="X890" s="37"/>
      <c r="Y890" s="37"/>
      <c r="Z890" s="37"/>
      <c r="AA890" s="37"/>
      <c r="AB890" s="37"/>
      <c r="AC890" s="37"/>
      <c r="AD890" s="37"/>
      <c r="AE890" s="37"/>
      <c r="AT890" s="20" t="s">
        <v>245</v>
      </c>
      <c r="AU890" s="20" t="s">
        <v>88</v>
      </c>
    </row>
    <row r="891" spans="1:65" s="14" customFormat="1" ht="10.199999999999999">
      <c r="B891" s="211"/>
      <c r="C891" s="212"/>
      <c r="D891" s="202" t="s">
        <v>247</v>
      </c>
      <c r="E891" s="213" t="s">
        <v>19</v>
      </c>
      <c r="F891" s="214" t="s">
        <v>5497</v>
      </c>
      <c r="G891" s="212"/>
      <c r="H891" s="215">
        <v>9.9</v>
      </c>
      <c r="I891" s="216"/>
      <c r="J891" s="212"/>
      <c r="K891" s="212"/>
      <c r="L891" s="217"/>
      <c r="M891" s="218"/>
      <c r="N891" s="219"/>
      <c r="O891" s="219"/>
      <c r="P891" s="219"/>
      <c r="Q891" s="219"/>
      <c r="R891" s="219"/>
      <c r="S891" s="219"/>
      <c r="T891" s="220"/>
      <c r="AT891" s="221" t="s">
        <v>247</v>
      </c>
      <c r="AU891" s="221" t="s">
        <v>88</v>
      </c>
      <c r="AV891" s="14" t="s">
        <v>88</v>
      </c>
      <c r="AW891" s="14" t="s">
        <v>37</v>
      </c>
      <c r="AX891" s="14" t="s">
        <v>76</v>
      </c>
      <c r="AY891" s="221" t="s">
        <v>237</v>
      </c>
    </row>
    <row r="892" spans="1:65" s="14" customFormat="1" ht="10.199999999999999">
      <c r="B892" s="211"/>
      <c r="C892" s="212"/>
      <c r="D892" s="202" t="s">
        <v>247</v>
      </c>
      <c r="E892" s="213" t="s">
        <v>19</v>
      </c>
      <c r="F892" s="214" t="s">
        <v>5498</v>
      </c>
      <c r="G892" s="212"/>
      <c r="H892" s="215">
        <v>8.1</v>
      </c>
      <c r="I892" s="216"/>
      <c r="J892" s="212"/>
      <c r="K892" s="212"/>
      <c r="L892" s="217"/>
      <c r="M892" s="218"/>
      <c r="N892" s="219"/>
      <c r="O892" s="219"/>
      <c r="P892" s="219"/>
      <c r="Q892" s="219"/>
      <c r="R892" s="219"/>
      <c r="S892" s="219"/>
      <c r="T892" s="220"/>
      <c r="AT892" s="221" t="s">
        <v>247</v>
      </c>
      <c r="AU892" s="221" t="s">
        <v>88</v>
      </c>
      <c r="AV892" s="14" t="s">
        <v>88</v>
      </c>
      <c r="AW892" s="14" t="s">
        <v>37</v>
      </c>
      <c r="AX892" s="14" t="s">
        <v>76</v>
      </c>
      <c r="AY892" s="221" t="s">
        <v>237</v>
      </c>
    </row>
    <row r="893" spans="1:65" s="14" customFormat="1" ht="10.199999999999999">
      <c r="B893" s="211"/>
      <c r="C893" s="212"/>
      <c r="D893" s="202" t="s">
        <v>247</v>
      </c>
      <c r="E893" s="213" t="s">
        <v>19</v>
      </c>
      <c r="F893" s="214" t="s">
        <v>752</v>
      </c>
      <c r="G893" s="212"/>
      <c r="H893" s="215">
        <v>10.8</v>
      </c>
      <c r="I893" s="216"/>
      <c r="J893" s="212"/>
      <c r="K893" s="212"/>
      <c r="L893" s="217"/>
      <c r="M893" s="218"/>
      <c r="N893" s="219"/>
      <c r="O893" s="219"/>
      <c r="P893" s="219"/>
      <c r="Q893" s="219"/>
      <c r="R893" s="219"/>
      <c r="S893" s="219"/>
      <c r="T893" s="220"/>
      <c r="AT893" s="221" t="s">
        <v>247</v>
      </c>
      <c r="AU893" s="221" t="s">
        <v>88</v>
      </c>
      <c r="AV893" s="14" t="s">
        <v>88</v>
      </c>
      <c r="AW893" s="14" t="s">
        <v>37</v>
      </c>
      <c r="AX893" s="14" t="s">
        <v>76</v>
      </c>
      <c r="AY893" s="221" t="s">
        <v>237</v>
      </c>
    </row>
    <row r="894" spans="1:65" s="14" customFormat="1" ht="10.199999999999999">
      <c r="B894" s="211"/>
      <c r="C894" s="212"/>
      <c r="D894" s="202" t="s">
        <v>247</v>
      </c>
      <c r="E894" s="213" t="s">
        <v>19</v>
      </c>
      <c r="F894" s="214" t="s">
        <v>5499</v>
      </c>
      <c r="G894" s="212"/>
      <c r="H894" s="215">
        <v>13.5</v>
      </c>
      <c r="I894" s="216"/>
      <c r="J894" s="212"/>
      <c r="K894" s="212"/>
      <c r="L894" s="217"/>
      <c r="M894" s="218"/>
      <c r="N894" s="219"/>
      <c r="O894" s="219"/>
      <c r="P894" s="219"/>
      <c r="Q894" s="219"/>
      <c r="R894" s="219"/>
      <c r="S894" s="219"/>
      <c r="T894" s="220"/>
      <c r="AT894" s="221" t="s">
        <v>247</v>
      </c>
      <c r="AU894" s="221" t="s">
        <v>88</v>
      </c>
      <c r="AV894" s="14" t="s">
        <v>88</v>
      </c>
      <c r="AW894" s="14" t="s">
        <v>37</v>
      </c>
      <c r="AX894" s="14" t="s">
        <v>76</v>
      </c>
      <c r="AY894" s="221" t="s">
        <v>237</v>
      </c>
    </row>
    <row r="895" spans="1:65" s="16" customFormat="1" ht="10.199999999999999">
      <c r="B895" s="233"/>
      <c r="C895" s="234"/>
      <c r="D895" s="202" t="s">
        <v>247</v>
      </c>
      <c r="E895" s="235" t="s">
        <v>19</v>
      </c>
      <c r="F895" s="236" t="s">
        <v>260</v>
      </c>
      <c r="G895" s="234"/>
      <c r="H895" s="237">
        <v>42.3</v>
      </c>
      <c r="I895" s="238"/>
      <c r="J895" s="234"/>
      <c r="K895" s="234"/>
      <c r="L895" s="239"/>
      <c r="M895" s="240"/>
      <c r="N895" s="241"/>
      <c r="O895" s="241"/>
      <c r="P895" s="241"/>
      <c r="Q895" s="241"/>
      <c r="R895" s="241"/>
      <c r="S895" s="241"/>
      <c r="T895" s="242"/>
      <c r="AT895" s="243" t="s">
        <v>247</v>
      </c>
      <c r="AU895" s="243" t="s">
        <v>88</v>
      </c>
      <c r="AV895" s="16" t="s">
        <v>243</v>
      </c>
      <c r="AW895" s="16" t="s">
        <v>37</v>
      </c>
      <c r="AX895" s="16" t="s">
        <v>83</v>
      </c>
      <c r="AY895" s="243" t="s">
        <v>237</v>
      </c>
    </row>
    <row r="896" spans="1:65" s="2" customFormat="1" ht="24.15" customHeight="1">
      <c r="A896" s="37"/>
      <c r="B896" s="38"/>
      <c r="C896" s="182" t="s">
        <v>1371</v>
      </c>
      <c r="D896" s="182" t="s">
        <v>239</v>
      </c>
      <c r="E896" s="183" t="s">
        <v>5500</v>
      </c>
      <c r="F896" s="184" t="s">
        <v>5501</v>
      </c>
      <c r="G896" s="185" t="s">
        <v>290</v>
      </c>
      <c r="H896" s="186">
        <v>24</v>
      </c>
      <c r="I896" s="187"/>
      <c r="J896" s="188">
        <f>ROUND(I896*H896,2)</f>
        <v>0</v>
      </c>
      <c r="K896" s="184" t="s">
        <v>242</v>
      </c>
      <c r="L896" s="42"/>
      <c r="M896" s="189" t="s">
        <v>19</v>
      </c>
      <c r="N896" s="190" t="s">
        <v>48</v>
      </c>
      <c r="O896" s="67"/>
      <c r="P896" s="191">
        <f>O896*H896</f>
        <v>0</v>
      </c>
      <c r="Q896" s="191">
        <v>8.0000000000000007E-5</v>
      </c>
      <c r="R896" s="191">
        <f>Q896*H896</f>
        <v>1.9200000000000003E-3</v>
      </c>
      <c r="S896" s="191">
        <v>2.4930000000000001E-2</v>
      </c>
      <c r="T896" s="192">
        <f>S896*H896</f>
        <v>0.59831999999999996</v>
      </c>
      <c r="U896" s="37"/>
      <c r="V896" s="37"/>
      <c r="W896" s="37"/>
      <c r="X896" s="37"/>
      <c r="Y896" s="37"/>
      <c r="Z896" s="37"/>
      <c r="AA896" s="37"/>
      <c r="AB896" s="37"/>
      <c r="AC896" s="37"/>
      <c r="AD896" s="37"/>
      <c r="AE896" s="37"/>
      <c r="AR896" s="193" t="s">
        <v>366</v>
      </c>
      <c r="AT896" s="193" t="s">
        <v>239</v>
      </c>
      <c r="AU896" s="193" t="s">
        <v>88</v>
      </c>
      <c r="AY896" s="20" t="s">
        <v>237</v>
      </c>
      <c r="BE896" s="194">
        <f>IF(N896="základní",J896,0)</f>
        <v>0</v>
      </c>
      <c r="BF896" s="194">
        <f>IF(N896="snížená",J896,0)</f>
        <v>0</v>
      </c>
      <c r="BG896" s="194">
        <f>IF(N896="zákl. přenesená",J896,0)</f>
        <v>0</v>
      </c>
      <c r="BH896" s="194">
        <f>IF(N896="sníž. přenesená",J896,0)</f>
        <v>0</v>
      </c>
      <c r="BI896" s="194">
        <f>IF(N896="nulová",J896,0)</f>
        <v>0</v>
      </c>
      <c r="BJ896" s="20" t="s">
        <v>88</v>
      </c>
      <c r="BK896" s="194">
        <f>ROUND(I896*H896,2)</f>
        <v>0</v>
      </c>
      <c r="BL896" s="20" t="s">
        <v>366</v>
      </c>
      <c r="BM896" s="193" t="s">
        <v>5502</v>
      </c>
    </row>
    <row r="897" spans="1:65" s="2" customFormat="1" ht="10.199999999999999">
      <c r="A897" s="37"/>
      <c r="B897" s="38"/>
      <c r="C897" s="39"/>
      <c r="D897" s="195" t="s">
        <v>245</v>
      </c>
      <c r="E897" s="39"/>
      <c r="F897" s="196" t="s">
        <v>5503</v>
      </c>
      <c r="G897" s="39"/>
      <c r="H897" s="39"/>
      <c r="I897" s="197"/>
      <c r="J897" s="39"/>
      <c r="K897" s="39"/>
      <c r="L897" s="42"/>
      <c r="M897" s="198"/>
      <c r="N897" s="199"/>
      <c r="O897" s="67"/>
      <c r="P897" s="67"/>
      <c r="Q897" s="67"/>
      <c r="R897" s="67"/>
      <c r="S897" s="67"/>
      <c r="T897" s="68"/>
      <c r="U897" s="37"/>
      <c r="V897" s="37"/>
      <c r="W897" s="37"/>
      <c r="X897" s="37"/>
      <c r="Y897" s="37"/>
      <c r="Z897" s="37"/>
      <c r="AA897" s="37"/>
      <c r="AB897" s="37"/>
      <c r="AC897" s="37"/>
      <c r="AD897" s="37"/>
      <c r="AE897" s="37"/>
      <c r="AT897" s="20" t="s">
        <v>245</v>
      </c>
      <c r="AU897" s="20" t="s">
        <v>88</v>
      </c>
    </row>
    <row r="898" spans="1:65" s="14" customFormat="1" ht="10.199999999999999">
      <c r="B898" s="211"/>
      <c r="C898" s="212"/>
      <c r="D898" s="202" t="s">
        <v>247</v>
      </c>
      <c r="E898" s="213" t="s">
        <v>19</v>
      </c>
      <c r="F898" s="214" t="s">
        <v>5504</v>
      </c>
      <c r="G898" s="212"/>
      <c r="H898" s="215">
        <v>24</v>
      </c>
      <c r="I898" s="216"/>
      <c r="J898" s="212"/>
      <c r="K898" s="212"/>
      <c r="L898" s="217"/>
      <c r="M898" s="218"/>
      <c r="N898" s="219"/>
      <c r="O898" s="219"/>
      <c r="P898" s="219"/>
      <c r="Q898" s="219"/>
      <c r="R898" s="219"/>
      <c r="S898" s="219"/>
      <c r="T898" s="220"/>
      <c r="AT898" s="221" t="s">
        <v>247</v>
      </c>
      <c r="AU898" s="221" t="s">
        <v>88</v>
      </c>
      <c r="AV898" s="14" t="s">
        <v>88</v>
      </c>
      <c r="AW898" s="14" t="s">
        <v>37</v>
      </c>
      <c r="AX898" s="14" t="s">
        <v>83</v>
      </c>
      <c r="AY898" s="221" t="s">
        <v>237</v>
      </c>
    </row>
    <row r="899" spans="1:65" s="2" customFormat="1" ht="55.5" customHeight="1">
      <c r="A899" s="37"/>
      <c r="B899" s="38"/>
      <c r="C899" s="182" t="s">
        <v>1376</v>
      </c>
      <c r="D899" s="182" t="s">
        <v>239</v>
      </c>
      <c r="E899" s="183" t="s">
        <v>5505</v>
      </c>
      <c r="F899" s="184" t="s">
        <v>5506</v>
      </c>
      <c r="G899" s="185" t="s">
        <v>304</v>
      </c>
      <c r="H899" s="186">
        <v>2E-3</v>
      </c>
      <c r="I899" s="187"/>
      <c r="J899" s="188">
        <f>ROUND(I899*H899,2)</f>
        <v>0</v>
      </c>
      <c r="K899" s="184" t="s">
        <v>242</v>
      </c>
      <c r="L899" s="42"/>
      <c r="M899" s="189" t="s">
        <v>19</v>
      </c>
      <c r="N899" s="190" t="s">
        <v>48</v>
      </c>
      <c r="O899" s="67"/>
      <c r="P899" s="191">
        <f>O899*H899</f>
        <v>0</v>
      </c>
      <c r="Q899" s="191">
        <v>0</v>
      </c>
      <c r="R899" s="191">
        <f>Q899*H899</f>
        <v>0</v>
      </c>
      <c r="S899" s="191">
        <v>0</v>
      </c>
      <c r="T899" s="192">
        <f>S899*H899</f>
        <v>0</v>
      </c>
      <c r="U899" s="37"/>
      <c r="V899" s="37"/>
      <c r="W899" s="37"/>
      <c r="X899" s="37"/>
      <c r="Y899" s="37"/>
      <c r="Z899" s="37"/>
      <c r="AA899" s="37"/>
      <c r="AB899" s="37"/>
      <c r="AC899" s="37"/>
      <c r="AD899" s="37"/>
      <c r="AE899" s="37"/>
      <c r="AR899" s="193" t="s">
        <v>366</v>
      </c>
      <c r="AT899" s="193" t="s">
        <v>239</v>
      </c>
      <c r="AU899" s="193" t="s">
        <v>88</v>
      </c>
      <c r="AY899" s="20" t="s">
        <v>237</v>
      </c>
      <c r="BE899" s="194">
        <f>IF(N899="základní",J899,0)</f>
        <v>0</v>
      </c>
      <c r="BF899" s="194">
        <f>IF(N899="snížená",J899,0)</f>
        <v>0</v>
      </c>
      <c r="BG899" s="194">
        <f>IF(N899="zákl. přenesená",J899,0)</f>
        <v>0</v>
      </c>
      <c r="BH899" s="194">
        <f>IF(N899="sníž. přenesená",J899,0)</f>
        <v>0</v>
      </c>
      <c r="BI899" s="194">
        <f>IF(N899="nulová",J899,0)</f>
        <v>0</v>
      </c>
      <c r="BJ899" s="20" t="s">
        <v>88</v>
      </c>
      <c r="BK899" s="194">
        <f>ROUND(I899*H899,2)</f>
        <v>0</v>
      </c>
      <c r="BL899" s="20" t="s">
        <v>366</v>
      </c>
      <c r="BM899" s="193" t="s">
        <v>5507</v>
      </c>
    </row>
    <row r="900" spans="1:65" s="2" customFormat="1" ht="10.199999999999999">
      <c r="A900" s="37"/>
      <c r="B900" s="38"/>
      <c r="C900" s="39"/>
      <c r="D900" s="195" t="s">
        <v>245</v>
      </c>
      <c r="E900" s="39"/>
      <c r="F900" s="196" t="s">
        <v>5508</v>
      </c>
      <c r="G900" s="39"/>
      <c r="H900" s="39"/>
      <c r="I900" s="197"/>
      <c r="J900" s="39"/>
      <c r="K900" s="39"/>
      <c r="L900" s="42"/>
      <c r="M900" s="198"/>
      <c r="N900" s="199"/>
      <c r="O900" s="67"/>
      <c r="P900" s="67"/>
      <c r="Q900" s="67"/>
      <c r="R900" s="67"/>
      <c r="S900" s="67"/>
      <c r="T900" s="68"/>
      <c r="U900" s="37"/>
      <c r="V900" s="37"/>
      <c r="W900" s="37"/>
      <c r="X900" s="37"/>
      <c r="Y900" s="37"/>
      <c r="Z900" s="37"/>
      <c r="AA900" s="37"/>
      <c r="AB900" s="37"/>
      <c r="AC900" s="37"/>
      <c r="AD900" s="37"/>
      <c r="AE900" s="37"/>
      <c r="AT900" s="20" t="s">
        <v>245</v>
      </c>
      <c r="AU900" s="20" t="s">
        <v>88</v>
      </c>
    </row>
    <row r="901" spans="1:65" s="12" customFormat="1" ht="22.8" customHeight="1">
      <c r="B901" s="166"/>
      <c r="C901" s="167"/>
      <c r="D901" s="168" t="s">
        <v>75</v>
      </c>
      <c r="E901" s="180" t="s">
        <v>754</v>
      </c>
      <c r="F901" s="180" t="s">
        <v>755</v>
      </c>
      <c r="G901" s="167"/>
      <c r="H901" s="167"/>
      <c r="I901" s="170"/>
      <c r="J901" s="181">
        <f>BK901</f>
        <v>0</v>
      </c>
      <c r="K901" s="167"/>
      <c r="L901" s="172"/>
      <c r="M901" s="173"/>
      <c r="N901" s="174"/>
      <c r="O901" s="174"/>
      <c r="P901" s="175">
        <f>SUM(P902:P1101)</f>
        <v>0</v>
      </c>
      <c r="Q901" s="174"/>
      <c r="R901" s="175">
        <f>SUM(R902:R1101)</f>
        <v>15.595120639999999</v>
      </c>
      <c r="S901" s="174"/>
      <c r="T901" s="176">
        <f>SUM(T902:T1101)</f>
        <v>0</v>
      </c>
      <c r="AR901" s="177" t="s">
        <v>88</v>
      </c>
      <c r="AT901" s="178" t="s">
        <v>75</v>
      </c>
      <c r="AU901" s="178" t="s">
        <v>83</v>
      </c>
      <c r="AY901" s="177" t="s">
        <v>237</v>
      </c>
      <c r="BK901" s="179">
        <f>SUM(BK902:BK1101)</f>
        <v>0</v>
      </c>
    </row>
    <row r="902" spans="1:65" s="2" customFormat="1" ht="55.5" customHeight="1">
      <c r="A902" s="37"/>
      <c r="B902" s="38"/>
      <c r="C902" s="182" t="s">
        <v>1381</v>
      </c>
      <c r="D902" s="182" t="s">
        <v>239</v>
      </c>
      <c r="E902" s="183" t="s">
        <v>757</v>
      </c>
      <c r="F902" s="184" t="s">
        <v>758</v>
      </c>
      <c r="G902" s="185" t="s">
        <v>141</v>
      </c>
      <c r="H902" s="186">
        <v>55.066000000000003</v>
      </c>
      <c r="I902" s="187"/>
      <c r="J902" s="188">
        <f>ROUND(I902*H902,2)</f>
        <v>0</v>
      </c>
      <c r="K902" s="184" t="s">
        <v>242</v>
      </c>
      <c r="L902" s="42"/>
      <c r="M902" s="189" t="s">
        <v>19</v>
      </c>
      <c r="N902" s="190" t="s">
        <v>48</v>
      </c>
      <c r="O902" s="67"/>
      <c r="P902" s="191">
        <f>O902*H902</f>
        <v>0</v>
      </c>
      <c r="Q902" s="191">
        <v>2.5510000000000001E-2</v>
      </c>
      <c r="R902" s="191">
        <f>Q902*H902</f>
        <v>1.4047336600000002</v>
      </c>
      <c r="S902" s="191">
        <v>0</v>
      </c>
      <c r="T902" s="192">
        <f>S902*H902</f>
        <v>0</v>
      </c>
      <c r="U902" s="37"/>
      <c r="V902" s="37"/>
      <c r="W902" s="37"/>
      <c r="X902" s="37"/>
      <c r="Y902" s="37"/>
      <c r="Z902" s="37"/>
      <c r="AA902" s="37"/>
      <c r="AB902" s="37"/>
      <c r="AC902" s="37"/>
      <c r="AD902" s="37"/>
      <c r="AE902" s="37"/>
      <c r="AR902" s="193" t="s">
        <v>366</v>
      </c>
      <c r="AT902" s="193" t="s">
        <v>239</v>
      </c>
      <c r="AU902" s="193" t="s">
        <v>88</v>
      </c>
      <c r="AY902" s="20" t="s">
        <v>237</v>
      </c>
      <c r="BE902" s="194">
        <f>IF(N902="základní",J902,0)</f>
        <v>0</v>
      </c>
      <c r="BF902" s="194">
        <f>IF(N902="snížená",J902,0)</f>
        <v>0</v>
      </c>
      <c r="BG902" s="194">
        <f>IF(N902="zákl. přenesená",J902,0)</f>
        <v>0</v>
      </c>
      <c r="BH902" s="194">
        <f>IF(N902="sníž. přenesená",J902,0)</f>
        <v>0</v>
      </c>
      <c r="BI902" s="194">
        <f>IF(N902="nulová",J902,0)</f>
        <v>0</v>
      </c>
      <c r="BJ902" s="20" t="s">
        <v>88</v>
      </c>
      <c r="BK902" s="194">
        <f>ROUND(I902*H902,2)</f>
        <v>0</v>
      </c>
      <c r="BL902" s="20" t="s">
        <v>366</v>
      </c>
      <c r="BM902" s="193" t="s">
        <v>5509</v>
      </c>
    </row>
    <row r="903" spans="1:65" s="2" customFormat="1" ht="10.199999999999999">
      <c r="A903" s="37"/>
      <c r="B903" s="38"/>
      <c r="C903" s="39"/>
      <c r="D903" s="195" t="s">
        <v>245</v>
      </c>
      <c r="E903" s="39"/>
      <c r="F903" s="196" t="s">
        <v>760</v>
      </c>
      <c r="G903" s="39"/>
      <c r="H903" s="39"/>
      <c r="I903" s="197"/>
      <c r="J903" s="39"/>
      <c r="K903" s="39"/>
      <c r="L903" s="42"/>
      <c r="M903" s="198"/>
      <c r="N903" s="199"/>
      <c r="O903" s="67"/>
      <c r="P903" s="67"/>
      <c r="Q903" s="67"/>
      <c r="R903" s="67"/>
      <c r="S903" s="67"/>
      <c r="T903" s="68"/>
      <c r="U903" s="37"/>
      <c r="V903" s="37"/>
      <c r="W903" s="37"/>
      <c r="X903" s="37"/>
      <c r="Y903" s="37"/>
      <c r="Z903" s="37"/>
      <c r="AA903" s="37"/>
      <c r="AB903" s="37"/>
      <c r="AC903" s="37"/>
      <c r="AD903" s="37"/>
      <c r="AE903" s="37"/>
      <c r="AT903" s="20" t="s">
        <v>245</v>
      </c>
      <c r="AU903" s="20" t="s">
        <v>88</v>
      </c>
    </row>
    <row r="904" spans="1:65" s="13" customFormat="1" ht="10.199999999999999">
      <c r="B904" s="200"/>
      <c r="C904" s="201"/>
      <c r="D904" s="202" t="s">
        <v>247</v>
      </c>
      <c r="E904" s="203" t="s">
        <v>19</v>
      </c>
      <c r="F904" s="204" t="s">
        <v>248</v>
      </c>
      <c r="G904" s="201"/>
      <c r="H904" s="203" t="s">
        <v>19</v>
      </c>
      <c r="I904" s="205"/>
      <c r="J904" s="201"/>
      <c r="K904" s="201"/>
      <c r="L904" s="206"/>
      <c r="M904" s="207"/>
      <c r="N904" s="208"/>
      <c r="O904" s="208"/>
      <c r="P904" s="208"/>
      <c r="Q904" s="208"/>
      <c r="R904" s="208"/>
      <c r="S904" s="208"/>
      <c r="T904" s="209"/>
      <c r="AT904" s="210" t="s">
        <v>247</v>
      </c>
      <c r="AU904" s="210" t="s">
        <v>88</v>
      </c>
      <c r="AV904" s="13" t="s">
        <v>83</v>
      </c>
      <c r="AW904" s="13" t="s">
        <v>37</v>
      </c>
      <c r="AX904" s="13" t="s">
        <v>76</v>
      </c>
      <c r="AY904" s="210" t="s">
        <v>237</v>
      </c>
    </row>
    <row r="905" spans="1:65" s="14" customFormat="1" ht="10.199999999999999">
      <c r="B905" s="211"/>
      <c r="C905" s="212"/>
      <c r="D905" s="202" t="s">
        <v>247</v>
      </c>
      <c r="E905" s="213" t="s">
        <v>19</v>
      </c>
      <c r="F905" s="214" t="s">
        <v>5510</v>
      </c>
      <c r="G905" s="212"/>
      <c r="H905" s="215">
        <v>7.0720000000000001</v>
      </c>
      <c r="I905" s="216"/>
      <c r="J905" s="212"/>
      <c r="K905" s="212"/>
      <c r="L905" s="217"/>
      <c r="M905" s="218"/>
      <c r="N905" s="219"/>
      <c r="O905" s="219"/>
      <c r="P905" s="219"/>
      <c r="Q905" s="219"/>
      <c r="R905" s="219"/>
      <c r="S905" s="219"/>
      <c r="T905" s="220"/>
      <c r="AT905" s="221" t="s">
        <v>247</v>
      </c>
      <c r="AU905" s="221" t="s">
        <v>88</v>
      </c>
      <c r="AV905" s="14" t="s">
        <v>88</v>
      </c>
      <c r="AW905" s="14" t="s">
        <v>37</v>
      </c>
      <c r="AX905" s="14" t="s">
        <v>76</v>
      </c>
      <c r="AY905" s="221" t="s">
        <v>237</v>
      </c>
    </row>
    <row r="906" spans="1:65" s="14" customFormat="1" ht="10.199999999999999">
      <c r="B906" s="211"/>
      <c r="C906" s="212"/>
      <c r="D906" s="202" t="s">
        <v>247</v>
      </c>
      <c r="E906" s="213" t="s">
        <v>19</v>
      </c>
      <c r="F906" s="214" t="s">
        <v>5511</v>
      </c>
      <c r="G906" s="212"/>
      <c r="H906" s="215">
        <v>6.3879999999999999</v>
      </c>
      <c r="I906" s="216"/>
      <c r="J906" s="212"/>
      <c r="K906" s="212"/>
      <c r="L906" s="217"/>
      <c r="M906" s="218"/>
      <c r="N906" s="219"/>
      <c r="O906" s="219"/>
      <c r="P906" s="219"/>
      <c r="Q906" s="219"/>
      <c r="R906" s="219"/>
      <c r="S906" s="219"/>
      <c r="T906" s="220"/>
      <c r="AT906" s="221" t="s">
        <v>247</v>
      </c>
      <c r="AU906" s="221" t="s">
        <v>88</v>
      </c>
      <c r="AV906" s="14" t="s">
        <v>88</v>
      </c>
      <c r="AW906" s="14" t="s">
        <v>37</v>
      </c>
      <c r="AX906" s="14" t="s">
        <v>76</v>
      </c>
      <c r="AY906" s="221" t="s">
        <v>237</v>
      </c>
    </row>
    <row r="907" spans="1:65" s="14" customFormat="1" ht="10.199999999999999">
      <c r="B907" s="211"/>
      <c r="C907" s="212"/>
      <c r="D907" s="202" t="s">
        <v>247</v>
      </c>
      <c r="E907" s="213" t="s">
        <v>19</v>
      </c>
      <c r="F907" s="214" t="s">
        <v>5512</v>
      </c>
      <c r="G907" s="212"/>
      <c r="H907" s="215">
        <v>0.871</v>
      </c>
      <c r="I907" s="216"/>
      <c r="J907" s="212"/>
      <c r="K907" s="212"/>
      <c r="L907" s="217"/>
      <c r="M907" s="218"/>
      <c r="N907" s="219"/>
      <c r="O907" s="219"/>
      <c r="P907" s="219"/>
      <c r="Q907" s="219"/>
      <c r="R907" s="219"/>
      <c r="S907" s="219"/>
      <c r="T907" s="220"/>
      <c r="AT907" s="221" t="s">
        <v>247</v>
      </c>
      <c r="AU907" s="221" t="s">
        <v>88</v>
      </c>
      <c r="AV907" s="14" t="s">
        <v>88</v>
      </c>
      <c r="AW907" s="14" t="s">
        <v>37</v>
      </c>
      <c r="AX907" s="14" t="s">
        <v>76</v>
      </c>
      <c r="AY907" s="221" t="s">
        <v>237</v>
      </c>
    </row>
    <row r="908" spans="1:65" s="14" customFormat="1" ht="10.199999999999999">
      <c r="B908" s="211"/>
      <c r="C908" s="212"/>
      <c r="D908" s="202" t="s">
        <v>247</v>
      </c>
      <c r="E908" s="213" t="s">
        <v>19</v>
      </c>
      <c r="F908" s="214" t="s">
        <v>5513</v>
      </c>
      <c r="G908" s="212"/>
      <c r="H908" s="215">
        <v>2.4969999999999999</v>
      </c>
      <c r="I908" s="216"/>
      <c r="J908" s="212"/>
      <c r="K908" s="212"/>
      <c r="L908" s="217"/>
      <c r="M908" s="218"/>
      <c r="N908" s="219"/>
      <c r="O908" s="219"/>
      <c r="P908" s="219"/>
      <c r="Q908" s="219"/>
      <c r="R908" s="219"/>
      <c r="S908" s="219"/>
      <c r="T908" s="220"/>
      <c r="AT908" s="221" t="s">
        <v>247</v>
      </c>
      <c r="AU908" s="221" t="s">
        <v>88</v>
      </c>
      <c r="AV908" s="14" t="s">
        <v>88</v>
      </c>
      <c r="AW908" s="14" t="s">
        <v>37</v>
      </c>
      <c r="AX908" s="14" t="s">
        <v>76</v>
      </c>
      <c r="AY908" s="221" t="s">
        <v>237</v>
      </c>
    </row>
    <row r="909" spans="1:65" s="15" customFormat="1" ht="10.199999999999999">
      <c r="B909" s="222"/>
      <c r="C909" s="223"/>
      <c r="D909" s="202" t="s">
        <v>247</v>
      </c>
      <c r="E909" s="224" t="s">
        <v>19</v>
      </c>
      <c r="F909" s="225" t="s">
        <v>251</v>
      </c>
      <c r="G909" s="223"/>
      <c r="H909" s="226">
        <v>16.827999999999999</v>
      </c>
      <c r="I909" s="227"/>
      <c r="J909" s="223"/>
      <c r="K909" s="223"/>
      <c r="L909" s="228"/>
      <c r="M909" s="229"/>
      <c r="N909" s="230"/>
      <c r="O909" s="230"/>
      <c r="P909" s="230"/>
      <c r="Q909" s="230"/>
      <c r="R909" s="230"/>
      <c r="S909" s="230"/>
      <c r="T909" s="231"/>
      <c r="AT909" s="232" t="s">
        <v>247</v>
      </c>
      <c r="AU909" s="232" t="s">
        <v>88</v>
      </c>
      <c r="AV909" s="15" t="s">
        <v>92</v>
      </c>
      <c r="AW909" s="15" t="s">
        <v>37</v>
      </c>
      <c r="AX909" s="15" t="s">
        <v>76</v>
      </c>
      <c r="AY909" s="232" t="s">
        <v>237</v>
      </c>
    </row>
    <row r="910" spans="1:65" s="13" customFormat="1" ht="10.199999999999999">
      <c r="B910" s="200"/>
      <c r="C910" s="201"/>
      <c r="D910" s="202" t="s">
        <v>247</v>
      </c>
      <c r="E910" s="203" t="s">
        <v>19</v>
      </c>
      <c r="F910" s="204" t="s">
        <v>252</v>
      </c>
      <c r="G910" s="201"/>
      <c r="H910" s="203" t="s">
        <v>19</v>
      </c>
      <c r="I910" s="205"/>
      <c r="J910" s="201"/>
      <c r="K910" s="201"/>
      <c r="L910" s="206"/>
      <c r="M910" s="207"/>
      <c r="N910" s="208"/>
      <c r="O910" s="208"/>
      <c r="P910" s="208"/>
      <c r="Q910" s="208"/>
      <c r="R910" s="208"/>
      <c r="S910" s="208"/>
      <c r="T910" s="209"/>
      <c r="AT910" s="210" t="s">
        <v>247</v>
      </c>
      <c r="AU910" s="210" t="s">
        <v>88</v>
      </c>
      <c r="AV910" s="13" t="s">
        <v>83</v>
      </c>
      <c r="AW910" s="13" t="s">
        <v>37</v>
      </c>
      <c r="AX910" s="13" t="s">
        <v>76</v>
      </c>
      <c r="AY910" s="210" t="s">
        <v>237</v>
      </c>
    </row>
    <row r="911" spans="1:65" s="14" customFormat="1" ht="10.199999999999999">
      <c r="B911" s="211"/>
      <c r="C911" s="212"/>
      <c r="D911" s="202" t="s">
        <v>247</v>
      </c>
      <c r="E911" s="213" t="s">
        <v>19</v>
      </c>
      <c r="F911" s="214" t="s">
        <v>5514</v>
      </c>
      <c r="G911" s="212"/>
      <c r="H911" s="215">
        <v>2.129</v>
      </c>
      <c r="I911" s="216"/>
      <c r="J911" s="212"/>
      <c r="K911" s="212"/>
      <c r="L911" s="217"/>
      <c r="M911" s="218"/>
      <c r="N911" s="219"/>
      <c r="O911" s="219"/>
      <c r="P911" s="219"/>
      <c r="Q911" s="219"/>
      <c r="R911" s="219"/>
      <c r="S911" s="219"/>
      <c r="T911" s="220"/>
      <c r="AT911" s="221" t="s">
        <v>247</v>
      </c>
      <c r="AU911" s="221" t="s">
        <v>88</v>
      </c>
      <c r="AV911" s="14" t="s">
        <v>88</v>
      </c>
      <c r="AW911" s="14" t="s">
        <v>37</v>
      </c>
      <c r="AX911" s="14" t="s">
        <v>76</v>
      </c>
      <c r="AY911" s="221" t="s">
        <v>237</v>
      </c>
    </row>
    <row r="912" spans="1:65" s="14" customFormat="1" ht="10.199999999999999">
      <c r="B912" s="211"/>
      <c r="C912" s="212"/>
      <c r="D912" s="202" t="s">
        <v>247</v>
      </c>
      <c r="E912" s="213" t="s">
        <v>19</v>
      </c>
      <c r="F912" s="214" t="s">
        <v>5515</v>
      </c>
      <c r="G912" s="212"/>
      <c r="H912" s="215">
        <v>4.1589999999999998</v>
      </c>
      <c r="I912" s="216"/>
      <c r="J912" s="212"/>
      <c r="K912" s="212"/>
      <c r="L912" s="217"/>
      <c r="M912" s="218"/>
      <c r="N912" s="219"/>
      <c r="O912" s="219"/>
      <c r="P912" s="219"/>
      <c r="Q912" s="219"/>
      <c r="R912" s="219"/>
      <c r="S912" s="219"/>
      <c r="T912" s="220"/>
      <c r="AT912" s="221" t="s">
        <v>247</v>
      </c>
      <c r="AU912" s="221" t="s">
        <v>88</v>
      </c>
      <c r="AV912" s="14" t="s">
        <v>88</v>
      </c>
      <c r="AW912" s="14" t="s">
        <v>37</v>
      </c>
      <c r="AX912" s="14" t="s">
        <v>76</v>
      </c>
      <c r="AY912" s="221" t="s">
        <v>237</v>
      </c>
    </row>
    <row r="913" spans="1:65" s="14" customFormat="1" ht="10.199999999999999">
      <c r="B913" s="211"/>
      <c r="C913" s="212"/>
      <c r="D913" s="202" t="s">
        <v>247</v>
      </c>
      <c r="E913" s="213" t="s">
        <v>19</v>
      </c>
      <c r="F913" s="214" t="s">
        <v>5516</v>
      </c>
      <c r="G913" s="212"/>
      <c r="H913" s="215">
        <v>7.7649999999999997</v>
      </c>
      <c r="I913" s="216"/>
      <c r="J913" s="212"/>
      <c r="K913" s="212"/>
      <c r="L913" s="217"/>
      <c r="M913" s="218"/>
      <c r="N913" s="219"/>
      <c r="O913" s="219"/>
      <c r="P913" s="219"/>
      <c r="Q913" s="219"/>
      <c r="R913" s="219"/>
      <c r="S913" s="219"/>
      <c r="T913" s="220"/>
      <c r="AT913" s="221" t="s">
        <v>247</v>
      </c>
      <c r="AU913" s="221" t="s">
        <v>88</v>
      </c>
      <c r="AV913" s="14" t="s">
        <v>88</v>
      </c>
      <c r="AW913" s="14" t="s">
        <v>37</v>
      </c>
      <c r="AX913" s="14" t="s">
        <v>76</v>
      </c>
      <c r="AY913" s="221" t="s">
        <v>237</v>
      </c>
    </row>
    <row r="914" spans="1:65" s="15" customFormat="1" ht="10.199999999999999">
      <c r="B914" s="222"/>
      <c r="C914" s="223"/>
      <c r="D914" s="202" t="s">
        <v>247</v>
      </c>
      <c r="E914" s="224" t="s">
        <v>19</v>
      </c>
      <c r="F914" s="225" t="s">
        <v>251</v>
      </c>
      <c r="G914" s="223"/>
      <c r="H914" s="226">
        <v>14.053000000000001</v>
      </c>
      <c r="I914" s="227"/>
      <c r="J914" s="223"/>
      <c r="K914" s="223"/>
      <c r="L914" s="228"/>
      <c r="M914" s="229"/>
      <c r="N914" s="230"/>
      <c r="O914" s="230"/>
      <c r="P914" s="230"/>
      <c r="Q914" s="230"/>
      <c r="R914" s="230"/>
      <c r="S914" s="230"/>
      <c r="T914" s="231"/>
      <c r="AT914" s="232" t="s">
        <v>247</v>
      </c>
      <c r="AU914" s="232" t="s">
        <v>88</v>
      </c>
      <c r="AV914" s="15" t="s">
        <v>92</v>
      </c>
      <c r="AW914" s="15" t="s">
        <v>37</v>
      </c>
      <c r="AX914" s="15" t="s">
        <v>76</v>
      </c>
      <c r="AY914" s="232" t="s">
        <v>237</v>
      </c>
    </row>
    <row r="915" spans="1:65" s="13" customFormat="1" ht="10.199999999999999">
      <c r="B915" s="200"/>
      <c r="C915" s="201"/>
      <c r="D915" s="202" t="s">
        <v>247</v>
      </c>
      <c r="E915" s="203" t="s">
        <v>19</v>
      </c>
      <c r="F915" s="204" t="s">
        <v>256</v>
      </c>
      <c r="G915" s="201"/>
      <c r="H915" s="203" t="s">
        <v>19</v>
      </c>
      <c r="I915" s="205"/>
      <c r="J915" s="201"/>
      <c r="K915" s="201"/>
      <c r="L915" s="206"/>
      <c r="M915" s="207"/>
      <c r="N915" s="208"/>
      <c r="O915" s="208"/>
      <c r="P915" s="208"/>
      <c r="Q915" s="208"/>
      <c r="R915" s="208"/>
      <c r="S915" s="208"/>
      <c r="T915" s="209"/>
      <c r="AT915" s="210" t="s">
        <v>247</v>
      </c>
      <c r="AU915" s="210" t="s">
        <v>88</v>
      </c>
      <c r="AV915" s="13" t="s">
        <v>83</v>
      </c>
      <c r="AW915" s="13" t="s">
        <v>37</v>
      </c>
      <c r="AX915" s="13" t="s">
        <v>76</v>
      </c>
      <c r="AY915" s="210" t="s">
        <v>237</v>
      </c>
    </row>
    <row r="916" spans="1:65" s="14" customFormat="1" ht="10.199999999999999">
      <c r="B916" s="211"/>
      <c r="C916" s="212"/>
      <c r="D916" s="202" t="s">
        <v>247</v>
      </c>
      <c r="E916" s="213" t="s">
        <v>19</v>
      </c>
      <c r="F916" s="214" t="s">
        <v>5517</v>
      </c>
      <c r="G916" s="212"/>
      <c r="H916" s="215">
        <v>6.907</v>
      </c>
      <c r="I916" s="216"/>
      <c r="J916" s="212"/>
      <c r="K916" s="212"/>
      <c r="L916" s="217"/>
      <c r="M916" s="218"/>
      <c r="N916" s="219"/>
      <c r="O916" s="219"/>
      <c r="P916" s="219"/>
      <c r="Q916" s="219"/>
      <c r="R916" s="219"/>
      <c r="S916" s="219"/>
      <c r="T916" s="220"/>
      <c r="AT916" s="221" t="s">
        <v>247</v>
      </c>
      <c r="AU916" s="221" t="s">
        <v>88</v>
      </c>
      <c r="AV916" s="14" t="s">
        <v>88</v>
      </c>
      <c r="AW916" s="14" t="s">
        <v>37</v>
      </c>
      <c r="AX916" s="14" t="s">
        <v>76</v>
      </c>
      <c r="AY916" s="221" t="s">
        <v>237</v>
      </c>
    </row>
    <row r="917" spans="1:65" s="14" customFormat="1" ht="10.199999999999999">
      <c r="B917" s="211"/>
      <c r="C917" s="212"/>
      <c r="D917" s="202" t="s">
        <v>247</v>
      </c>
      <c r="E917" s="213" t="s">
        <v>19</v>
      </c>
      <c r="F917" s="214" t="s">
        <v>5518</v>
      </c>
      <c r="G917" s="212"/>
      <c r="H917" s="215">
        <v>2.129</v>
      </c>
      <c r="I917" s="216"/>
      <c r="J917" s="212"/>
      <c r="K917" s="212"/>
      <c r="L917" s="217"/>
      <c r="M917" s="218"/>
      <c r="N917" s="219"/>
      <c r="O917" s="219"/>
      <c r="P917" s="219"/>
      <c r="Q917" s="219"/>
      <c r="R917" s="219"/>
      <c r="S917" s="219"/>
      <c r="T917" s="220"/>
      <c r="AT917" s="221" t="s">
        <v>247</v>
      </c>
      <c r="AU917" s="221" t="s">
        <v>88</v>
      </c>
      <c r="AV917" s="14" t="s">
        <v>88</v>
      </c>
      <c r="AW917" s="14" t="s">
        <v>37</v>
      </c>
      <c r="AX917" s="14" t="s">
        <v>76</v>
      </c>
      <c r="AY917" s="221" t="s">
        <v>237</v>
      </c>
    </row>
    <row r="918" spans="1:65" s="14" customFormat="1" ht="10.199999999999999">
      <c r="B918" s="211"/>
      <c r="C918" s="212"/>
      <c r="D918" s="202" t="s">
        <v>247</v>
      </c>
      <c r="E918" s="213" t="s">
        <v>19</v>
      </c>
      <c r="F918" s="214" t="s">
        <v>5519</v>
      </c>
      <c r="G918" s="212"/>
      <c r="H918" s="215">
        <v>4.1589999999999998</v>
      </c>
      <c r="I918" s="216"/>
      <c r="J918" s="212"/>
      <c r="K918" s="212"/>
      <c r="L918" s="217"/>
      <c r="M918" s="218"/>
      <c r="N918" s="219"/>
      <c r="O918" s="219"/>
      <c r="P918" s="219"/>
      <c r="Q918" s="219"/>
      <c r="R918" s="219"/>
      <c r="S918" s="219"/>
      <c r="T918" s="220"/>
      <c r="AT918" s="221" t="s">
        <v>247</v>
      </c>
      <c r="AU918" s="221" t="s">
        <v>88</v>
      </c>
      <c r="AV918" s="14" t="s">
        <v>88</v>
      </c>
      <c r="AW918" s="14" t="s">
        <v>37</v>
      </c>
      <c r="AX918" s="14" t="s">
        <v>76</v>
      </c>
      <c r="AY918" s="221" t="s">
        <v>237</v>
      </c>
    </row>
    <row r="919" spans="1:65" s="14" customFormat="1" ht="10.199999999999999">
      <c r="B919" s="211"/>
      <c r="C919" s="212"/>
      <c r="D919" s="202" t="s">
        <v>247</v>
      </c>
      <c r="E919" s="213" t="s">
        <v>19</v>
      </c>
      <c r="F919" s="214" t="s">
        <v>5520</v>
      </c>
      <c r="G919" s="212"/>
      <c r="H919" s="215">
        <v>7.6219999999999999</v>
      </c>
      <c r="I919" s="216"/>
      <c r="J919" s="212"/>
      <c r="K919" s="212"/>
      <c r="L919" s="217"/>
      <c r="M919" s="218"/>
      <c r="N919" s="219"/>
      <c r="O919" s="219"/>
      <c r="P919" s="219"/>
      <c r="Q919" s="219"/>
      <c r="R919" s="219"/>
      <c r="S919" s="219"/>
      <c r="T919" s="220"/>
      <c r="AT919" s="221" t="s">
        <v>247</v>
      </c>
      <c r="AU919" s="221" t="s">
        <v>88</v>
      </c>
      <c r="AV919" s="14" t="s">
        <v>88</v>
      </c>
      <c r="AW919" s="14" t="s">
        <v>37</v>
      </c>
      <c r="AX919" s="14" t="s">
        <v>76</v>
      </c>
      <c r="AY919" s="221" t="s">
        <v>237</v>
      </c>
    </row>
    <row r="920" spans="1:65" s="14" customFormat="1" ht="10.199999999999999">
      <c r="B920" s="211"/>
      <c r="C920" s="212"/>
      <c r="D920" s="202" t="s">
        <v>247</v>
      </c>
      <c r="E920" s="213" t="s">
        <v>19</v>
      </c>
      <c r="F920" s="214" t="s">
        <v>5521</v>
      </c>
      <c r="G920" s="212"/>
      <c r="H920" s="215">
        <v>0.871</v>
      </c>
      <c r="I920" s="216"/>
      <c r="J920" s="212"/>
      <c r="K920" s="212"/>
      <c r="L920" s="217"/>
      <c r="M920" s="218"/>
      <c r="N920" s="219"/>
      <c r="O920" s="219"/>
      <c r="P920" s="219"/>
      <c r="Q920" s="219"/>
      <c r="R920" s="219"/>
      <c r="S920" s="219"/>
      <c r="T920" s="220"/>
      <c r="AT920" s="221" t="s">
        <v>247</v>
      </c>
      <c r="AU920" s="221" t="s">
        <v>88</v>
      </c>
      <c r="AV920" s="14" t="s">
        <v>88</v>
      </c>
      <c r="AW920" s="14" t="s">
        <v>37</v>
      </c>
      <c r="AX920" s="14" t="s">
        <v>76</v>
      </c>
      <c r="AY920" s="221" t="s">
        <v>237</v>
      </c>
    </row>
    <row r="921" spans="1:65" s="14" customFormat="1" ht="10.199999999999999">
      <c r="B921" s="211"/>
      <c r="C921" s="212"/>
      <c r="D921" s="202" t="s">
        <v>247</v>
      </c>
      <c r="E921" s="213" t="s">
        <v>19</v>
      </c>
      <c r="F921" s="214" t="s">
        <v>5513</v>
      </c>
      <c r="G921" s="212"/>
      <c r="H921" s="215">
        <v>2.4969999999999999</v>
      </c>
      <c r="I921" s="216"/>
      <c r="J921" s="212"/>
      <c r="K921" s="212"/>
      <c r="L921" s="217"/>
      <c r="M921" s="218"/>
      <c r="N921" s="219"/>
      <c r="O921" s="219"/>
      <c r="P921" s="219"/>
      <c r="Q921" s="219"/>
      <c r="R921" s="219"/>
      <c r="S921" s="219"/>
      <c r="T921" s="220"/>
      <c r="AT921" s="221" t="s">
        <v>247</v>
      </c>
      <c r="AU921" s="221" t="s">
        <v>88</v>
      </c>
      <c r="AV921" s="14" t="s">
        <v>88</v>
      </c>
      <c r="AW921" s="14" t="s">
        <v>37</v>
      </c>
      <c r="AX921" s="14" t="s">
        <v>76</v>
      </c>
      <c r="AY921" s="221" t="s">
        <v>237</v>
      </c>
    </row>
    <row r="922" spans="1:65" s="15" customFormat="1" ht="10.199999999999999">
      <c r="B922" s="222"/>
      <c r="C922" s="223"/>
      <c r="D922" s="202" t="s">
        <v>247</v>
      </c>
      <c r="E922" s="224" t="s">
        <v>19</v>
      </c>
      <c r="F922" s="225" t="s">
        <v>251</v>
      </c>
      <c r="G922" s="223"/>
      <c r="H922" s="226">
        <v>24.184999999999999</v>
      </c>
      <c r="I922" s="227"/>
      <c r="J922" s="223"/>
      <c r="K922" s="223"/>
      <c r="L922" s="228"/>
      <c r="M922" s="229"/>
      <c r="N922" s="230"/>
      <c r="O922" s="230"/>
      <c r="P922" s="230"/>
      <c r="Q922" s="230"/>
      <c r="R922" s="230"/>
      <c r="S922" s="230"/>
      <c r="T922" s="231"/>
      <c r="AT922" s="232" t="s">
        <v>247</v>
      </c>
      <c r="AU922" s="232" t="s">
        <v>88</v>
      </c>
      <c r="AV922" s="15" t="s">
        <v>92</v>
      </c>
      <c r="AW922" s="15" t="s">
        <v>37</v>
      </c>
      <c r="AX922" s="15" t="s">
        <v>76</v>
      </c>
      <c r="AY922" s="232" t="s">
        <v>237</v>
      </c>
    </row>
    <row r="923" spans="1:65" s="16" customFormat="1" ht="10.199999999999999">
      <c r="B923" s="233"/>
      <c r="C923" s="234"/>
      <c r="D923" s="202" t="s">
        <v>247</v>
      </c>
      <c r="E923" s="235" t="s">
        <v>19</v>
      </c>
      <c r="F923" s="236" t="s">
        <v>260</v>
      </c>
      <c r="G923" s="234"/>
      <c r="H923" s="237">
        <v>55.066000000000003</v>
      </c>
      <c r="I923" s="238"/>
      <c r="J923" s="234"/>
      <c r="K923" s="234"/>
      <c r="L923" s="239"/>
      <c r="M923" s="240"/>
      <c r="N923" s="241"/>
      <c r="O923" s="241"/>
      <c r="P923" s="241"/>
      <c r="Q923" s="241"/>
      <c r="R923" s="241"/>
      <c r="S923" s="241"/>
      <c r="T923" s="242"/>
      <c r="AT923" s="243" t="s">
        <v>247</v>
      </c>
      <c r="AU923" s="243" t="s">
        <v>88</v>
      </c>
      <c r="AV923" s="16" t="s">
        <v>243</v>
      </c>
      <c r="AW923" s="16" t="s">
        <v>37</v>
      </c>
      <c r="AX923" s="16" t="s">
        <v>83</v>
      </c>
      <c r="AY923" s="243" t="s">
        <v>237</v>
      </c>
    </row>
    <row r="924" spans="1:65" s="2" customFormat="1" ht="62.7" customHeight="1">
      <c r="A924" s="37"/>
      <c r="B924" s="38"/>
      <c r="C924" s="182" t="s">
        <v>1402</v>
      </c>
      <c r="D924" s="182" t="s">
        <v>239</v>
      </c>
      <c r="E924" s="183" t="s">
        <v>773</v>
      </c>
      <c r="F924" s="184" t="s">
        <v>774</v>
      </c>
      <c r="G924" s="185" t="s">
        <v>141</v>
      </c>
      <c r="H924" s="186">
        <v>53.171999999999997</v>
      </c>
      <c r="I924" s="187"/>
      <c r="J924" s="188">
        <f>ROUND(I924*H924,2)</f>
        <v>0</v>
      </c>
      <c r="K924" s="184" t="s">
        <v>242</v>
      </c>
      <c r="L924" s="42"/>
      <c r="M924" s="189" t="s">
        <v>19</v>
      </c>
      <c r="N924" s="190" t="s">
        <v>48</v>
      </c>
      <c r="O924" s="67"/>
      <c r="P924" s="191">
        <f>O924*H924</f>
        <v>0</v>
      </c>
      <c r="Q924" s="191">
        <v>2.614E-2</v>
      </c>
      <c r="R924" s="191">
        <f>Q924*H924</f>
        <v>1.3899160799999999</v>
      </c>
      <c r="S924" s="191">
        <v>0</v>
      </c>
      <c r="T924" s="192">
        <f>S924*H924</f>
        <v>0</v>
      </c>
      <c r="U924" s="37"/>
      <c r="V924" s="37"/>
      <c r="W924" s="37"/>
      <c r="X924" s="37"/>
      <c r="Y924" s="37"/>
      <c r="Z924" s="37"/>
      <c r="AA924" s="37"/>
      <c r="AB924" s="37"/>
      <c r="AC924" s="37"/>
      <c r="AD924" s="37"/>
      <c r="AE924" s="37"/>
      <c r="AR924" s="193" t="s">
        <v>366</v>
      </c>
      <c r="AT924" s="193" t="s">
        <v>239</v>
      </c>
      <c r="AU924" s="193" t="s">
        <v>88</v>
      </c>
      <c r="AY924" s="20" t="s">
        <v>237</v>
      </c>
      <c r="BE924" s="194">
        <f>IF(N924="základní",J924,0)</f>
        <v>0</v>
      </c>
      <c r="BF924" s="194">
        <f>IF(N924="snížená",J924,0)</f>
        <v>0</v>
      </c>
      <c r="BG924" s="194">
        <f>IF(N924="zákl. přenesená",J924,0)</f>
        <v>0</v>
      </c>
      <c r="BH924" s="194">
        <f>IF(N924="sníž. přenesená",J924,0)</f>
        <v>0</v>
      </c>
      <c r="BI924" s="194">
        <f>IF(N924="nulová",J924,0)</f>
        <v>0</v>
      </c>
      <c r="BJ924" s="20" t="s">
        <v>88</v>
      </c>
      <c r="BK924" s="194">
        <f>ROUND(I924*H924,2)</f>
        <v>0</v>
      </c>
      <c r="BL924" s="20" t="s">
        <v>366</v>
      </c>
      <c r="BM924" s="193" t="s">
        <v>5522</v>
      </c>
    </row>
    <row r="925" spans="1:65" s="2" customFormat="1" ht="10.199999999999999">
      <c r="A925" s="37"/>
      <c r="B925" s="38"/>
      <c r="C925" s="39"/>
      <c r="D925" s="195" t="s">
        <v>245</v>
      </c>
      <c r="E925" s="39"/>
      <c r="F925" s="196" t="s">
        <v>776</v>
      </c>
      <c r="G925" s="39"/>
      <c r="H925" s="39"/>
      <c r="I925" s="197"/>
      <c r="J925" s="39"/>
      <c r="K925" s="39"/>
      <c r="L925" s="42"/>
      <c r="M925" s="198"/>
      <c r="N925" s="199"/>
      <c r="O925" s="67"/>
      <c r="P925" s="67"/>
      <c r="Q925" s="67"/>
      <c r="R925" s="67"/>
      <c r="S925" s="67"/>
      <c r="T925" s="68"/>
      <c r="U925" s="37"/>
      <c r="V925" s="37"/>
      <c r="W925" s="37"/>
      <c r="X925" s="37"/>
      <c r="Y925" s="37"/>
      <c r="Z925" s="37"/>
      <c r="AA925" s="37"/>
      <c r="AB925" s="37"/>
      <c r="AC925" s="37"/>
      <c r="AD925" s="37"/>
      <c r="AE925" s="37"/>
      <c r="AT925" s="20" t="s">
        <v>245</v>
      </c>
      <c r="AU925" s="20" t="s">
        <v>88</v>
      </c>
    </row>
    <row r="926" spans="1:65" s="13" customFormat="1" ht="10.199999999999999">
      <c r="B926" s="200"/>
      <c r="C926" s="201"/>
      <c r="D926" s="202" t="s">
        <v>247</v>
      </c>
      <c r="E926" s="203" t="s">
        <v>19</v>
      </c>
      <c r="F926" s="204" t="s">
        <v>248</v>
      </c>
      <c r="G926" s="201"/>
      <c r="H926" s="203" t="s">
        <v>19</v>
      </c>
      <c r="I926" s="205"/>
      <c r="J926" s="201"/>
      <c r="K926" s="201"/>
      <c r="L926" s="206"/>
      <c r="M926" s="207"/>
      <c r="N926" s="208"/>
      <c r="O926" s="208"/>
      <c r="P926" s="208"/>
      <c r="Q926" s="208"/>
      <c r="R926" s="208"/>
      <c r="S926" s="208"/>
      <c r="T926" s="209"/>
      <c r="AT926" s="210" t="s">
        <v>247</v>
      </c>
      <c r="AU926" s="210" t="s">
        <v>88</v>
      </c>
      <c r="AV926" s="13" t="s">
        <v>83</v>
      </c>
      <c r="AW926" s="13" t="s">
        <v>37</v>
      </c>
      <c r="AX926" s="13" t="s">
        <v>76</v>
      </c>
      <c r="AY926" s="210" t="s">
        <v>237</v>
      </c>
    </row>
    <row r="927" spans="1:65" s="14" customFormat="1" ht="10.199999999999999">
      <c r="B927" s="211"/>
      <c r="C927" s="212"/>
      <c r="D927" s="202" t="s">
        <v>247</v>
      </c>
      <c r="E927" s="213" t="s">
        <v>19</v>
      </c>
      <c r="F927" s="214" t="s">
        <v>5523</v>
      </c>
      <c r="G927" s="212"/>
      <c r="H927" s="215">
        <v>9.2859999999999996</v>
      </c>
      <c r="I927" s="216"/>
      <c r="J927" s="212"/>
      <c r="K927" s="212"/>
      <c r="L927" s="217"/>
      <c r="M927" s="218"/>
      <c r="N927" s="219"/>
      <c r="O927" s="219"/>
      <c r="P927" s="219"/>
      <c r="Q927" s="219"/>
      <c r="R927" s="219"/>
      <c r="S927" s="219"/>
      <c r="T927" s="220"/>
      <c r="AT927" s="221" t="s">
        <v>247</v>
      </c>
      <c r="AU927" s="221" t="s">
        <v>88</v>
      </c>
      <c r="AV927" s="14" t="s">
        <v>88</v>
      </c>
      <c r="AW927" s="14" t="s">
        <v>37</v>
      </c>
      <c r="AX927" s="14" t="s">
        <v>76</v>
      </c>
      <c r="AY927" s="221" t="s">
        <v>237</v>
      </c>
    </row>
    <row r="928" spans="1:65" s="14" customFormat="1" ht="10.199999999999999">
      <c r="B928" s="211"/>
      <c r="C928" s="212"/>
      <c r="D928" s="202" t="s">
        <v>247</v>
      </c>
      <c r="E928" s="213" t="s">
        <v>19</v>
      </c>
      <c r="F928" s="214" t="s">
        <v>5524</v>
      </c>
      <c r="G928" s="212"/>
      <c r="H928" s="215">
        <v>9.0289999999999999</v>
      </c>
      <c r="I928" s="216"/>
      <c r="J928" s="212"/>
      <c r="K928" s="212"/>
      <c r="L928" s="217"/>
      <c r="M928" s="218"/>
      <c r="N928" s="219"/>
      <c r="O928" s="219"/>
      <c r="P928" s="219"/>
      <c r="Q928" s="219"/>
      <c r="R928" s="219"/>
      <c r="S928" s="219"/>
      <c r="T928" s="220"/>
      <c r="AT928" s="221" t="s">
        <v>247</v>
      </c>
      <c r="AU928" s="221" t="s">
        <v>88</v>
      </c>
      <c r="AV928" s="14" t="s">
        <v>88</v>
      </c>
      <c r="AW928" s="14" t="s">
        <v>37</v>
      </c>
      <c r="AX928" s="14" t="s">
        <v>76</v>
      </c>
      <c r="AY928" s="221" t="s">
        <v>237</v>
      </c>
    </row>
    <row r="929" spans="1:65" s="15" customFormat="1" ht="10.199999999999999">
      <c r="B929" s="222"/>
      <c r="C929" s="223"/>
      <c r="D929" s="202" t="s">
        <v>247</v>
      </c>
      <c r="E929" s="224" t="s">
        <v>19</v>
      </c>
      <c r="F929" s="225" t="s">
        <v>251</v>
      </c>
      <c r="G929" s="223"/>
      <c r="H929" s="226">
        <v>18.315000000000001</v>
      </c>
      <c r="I929" s="227"/>
      <c r="J929" s="223"/>
      <c r="K929" s="223"/>
      <c r="L929" s="228"/>
      <c r="M929" s="229"/>
      <c r="N929" s="230"/>
      <c r="O929" s="230"/>
      <c r="P929" s="230"/>
      <c r="Q929" s="230"/>
      <c r="R929" s="230"/>
      <c r="S929" s="230"/>
      <c r="T929" s="231"/>
      <c r="AT929" s="232" t="s">
        <v>247</v>
      </c>
      <c r="AU929" s="232" t="s">
        <v>88</v>
      </c>
      <c r="AV929" s="15" t="s">
        <v>92</v>
      </c>
      <c r="AW929" s="15" t="s">
        <v>37</v>
      </c>
      <c r="AX929" s="15" t="s">
        <v>76</v>
      </c>
      <c r="AY929" s="232" t="s">
        <v>237</v>
      </c>
    </row>
    <row r="930" spans="1:65" s="13" customFormat="1" ht="10.199999999999999">
      <c r="B930" s="200"/>
      <c r="C930" s="201"/>
      <c r="D930" s="202" t="s">
        <v>247</v>
      </c>
      <c r="E930" s="203" t="s">
        <v>19</v>
      </c>
      <c r="F930" s="204" t="s">
        <v>252</v>
      </c>
      <c r="G930" s="201"/>
      <c r="H930" s="203" t="s">
        <v>19</v>
      </c>
      <c r="I930" s="205"/>
      <c r="J930" s="201"/>
      <c r="K930" s="201"/>
      <c r="L930" s="206"/>
      <c r="M930" s="207"/>
      <c r="N930" s="208"/>
      <c r="O930" s="208"/>
      <c r="P930" s="208"/>
      <c r="Q930" s="208"/>
      <c r="R930" s="208"/>
      <c r="S930" s="208"/>
      <c r="T930" s="209"/>
      <c r="AT930" s="210" t="s">
        <v>247</v>
      </c>
      <c r="AU930" s="210" t="s">
        <v>88</v>
      </c>
      <c r="AV930" s="13" t="s">
        <v>83</v>
      </c>
      <c r="AW930" s="13" t="s">
        <v>37</v>
      </c>
      <c r="AX930" s="13" t="s">
        <v>76</v>
      </c>
      <c r="AY930" s="210" t="s">
        <v>237</v>
      </c>
    </row>
    <row r="931" spans="1:65" s="14" customFormat="1" ht="10.199999999999999">
      <c r="B931" s="211"/>
      <c r="C931" s="212"/>
      <c r="D931" s="202" t="s">
        <v>247</v>
      </c>
      <c r="E931" s="213" t="s">
        <v>19</v>
      </c>
      <c r="F931" s="214" t="s">
        <v>5525</v>
      </c>
      <c r="G931" s="212"/>
      <c r="H931" s="215">
        <v>9.24</v>
      </c>
      <c r="I931" s="216"/>
      <c r="J931" s="212"/>
      <c r="K931" s="212"/>
      <c r="L931" s="217"/>
      <c r="M931" s="218"/>
      <c r="N931" s="219"/>
      <c r="O931" s="219"/>
      <c r="P931" s="219"/>
      <c r="Q931" s="219"/>
      <c r="R931" s="219"/>
      <c r="S931" s="219"/>
      <c r="T931" s="220"/>
      <c r="AT931" s="221" t="s">
        <v>247</v>
      </c>
      <c r="AU931" s="221" t="s">
        <v>88</v>
      </c>
      <c r="AV931" s="14" t="s">
        <v>88</v>
      </c>
      <c r="AW931" s="14" t="s">
        <v>37</v>
      </c>
      <c r="AX931" s="14" t="s">
        <v>76</v>
      </c>
      <c r="AY931" s="221" t="s">
        <v>237</v>
      </c>
    </row>
    <row r="932" spans="1:65" s="14" customFormat="1" ht="10.199999999999999">
      <c r="B932" s="211"/>
      <c r="C932" s="212"/>
      <c r="D932" s="202" t="s">
        <v>247</v>
      </c>
      <c r="E932" s="213" t="s">
        <v>19</v>
      </c>
      <c r="F932" s="214" t="s">
        <v>5526</v>
      </c>
      <c r="G932" s="212"/>
      <c r="H932" s="215">
        <v>3.9289999999999998</v>
      </c>
      <c r="I932" s="216"/>
      <c r="J932" s="212"/>
      <c r="K932" s="212"/>
      <c r="L932" s="217"/>
      <c r="M932" s="218"/>
      <c r="N932" s="219"/>
      <c r="O932" s="219"/>
      <c r="P932" s="219"/>
      <c r="Q932" s="219"/>
      <c r="R932" s="219"/>
      <c r="S932" s="219"/>
      <c r="T932" s="220"/>
      <c r="AT932" s="221" t="s">
        <v>247</v>
      </c>
      <c r="AU932" s="221" t="s">
        <v>88</v>
      </c>
      <c r="AV932" s="14" t="s">
        <v>88</v>
      </c>
      <c r="AW932" s="14" t="s">
        <v>37</v>
      </c>
      <c r="AX932" s="14" t="s">
        <v>76</v>
      </c>
      <c r="AY932" s="221" t="s">
        <v>237</v>
      </c>
    </row>
    <row r="933" spans="1:65" s="15" customFormat="1" ht="10.199999999999999">
      <c r="B933" s="222"/>
      <c r="C933" s="223"/>
      <c r="D933" s="202" t="s">
        <v>247</v>
      </c>
      <c r="E933" s="224" t="s">
        <v>19</v>
      </c>
      <c r="F933" s="225" t="s">
        <v>251</v>
      </c>
      <c r="G933" s="223"/>
      <c r="H933" s="226">
        <v>13.169</v>
      </c>
      <c r="I933" s="227"/>
      <c r="J933" s="223"/>
      <c r="K933" s="223"/>
      <c r="L933" s="228"/>
      <c r="M933" s="229"/>
      <c r="N933" s="230"/>
      <c r="O933" s="230"/>
      <c r="P933" s="230"/>
      <c r="Q933" s="230"/>
      <c r="R933" s="230"/>
      <c r="S933" s="230"/>
      <c r="T933" s="231"/>
      <c r="AT933" s="232" t="s">
        <v>247</v>
      </c>
      <c r="AU933" s="232" t="s">
        <v>88</v>
      </c>
      <c r="AV933" s="15" t="s">
        <v>92</v>
      </c>
      <c r="AW933" s="15" t="s">
        <v>37</v>
      </c>
      <c r="AX933" s="15" t="s">
        <v>76</v>
      </c>
      <c r="AY933" s="232" t="s">
        <v>237</v>
      </c>
    </row>
    <row r="934" spans="1:65" s="13" customFormat="1" ht="10.199999999999999">
      <c r="B934" s="200"/>
      <c r="C934" s="201"/>
      <c r="D934" s="202" t="s">
        <v>247</v>
      </c>
      <c r="E934" s="203" t="s">
        <v>19</v>
      </c>
      <c r="F934" s="204" t="s">
        <v>256</v>
      </c>
      <c r="G934" s="201"/>
      <c r="H934" s="203" t="s">
        <v>19</v>
      </c>
      <c r="I934" s="205"/>
      <c r="J934" s="201"/>
      <c r="K934" s="201"/>
      <c r="L934" s="206"/>
      <c r="M934" s="207"/>
      <c r="N934" s="208"/>
      <c r="O934" s="208"/>
      <c r="P934" s="208"/>
      <c r="Q934" s="208"/>
      <c r="R934" s="208"/>
      <c r="S934" s="208"/>
      <c r="T934" s="209"/>
      <c r="AT934" s="210" t="s">
        <v>247</v>
      </c>
      <c r="AU934" s="210" t="s">
        <v>88</v>
      </c>
      <c r="AV934" s="13" t="s">
        <v>83</v>
      </c>
      <c r="AW934" s="13" t="s">
        <v>37</v>
      </c>
      <c r="AX934" s="13" t="s">
        <v>76</v>
      </c>
      <c r="AY934" s="210" t="s">
        <v>237</v>
      </c>
    </row>
    <row r="935" spans="1:65" s="14" customFormat="1" ht="10.199999999999999">
      <c r="B935" s="211"/>
      <c r="C935" s="212"/>
      <c r="D935" s="202" t="s">
        <v>247</v>
      </c>
      <c r="E935" s="213" t="s">
        <v>19</v>
      </c>
      <c r="F935" s="214" t="s">
        <v>5527</v>
      </c>
      <c r="G935" s="212"/>
      <c r="H935" s="215">
        <v>9.0549999999999997</v>
      </c>
      <c r="I935" s="216"/>
      <c r="J935" s="212"/>
      <c r="K935" s="212"/>
      <c r="L935" s="217"/>
      <c r="M935" s="218"/>
      <c r="N935" s="219"/>
      <c r="O935" s="219"/>
      <c r="P935" s="219"/>
      <c r="Q935" s="219"/>
      <c r="R935" s="219"/>
      <c r="S935" s="219"/>
      <c r="T935" s="220"/>
      <c r="AT935" s="221" t="s">
        <v>247</v>
      </c>
      <c r="AU935" s="221" t="s">
        <v>88</v>
      </c>
      <c r="AV935" s="14" t="s">
        <v>88</v>
      </c>
      <c r="AW935" s="14" t="s">
        <v>37</v>
      </c>
      <c r="AX935" s="14" t="s">
        <v>76</v>
      </c>
      <c r="AY935" s="221" t="s">
        <v>237</v>
      </c>
    </row>
    <row r="936" spans="1:65" s="14" customFormat="1" ht="10.199999999999999">
      <c r="B936" s="211"/>
      <c r="C936" s="212"/>
      <c r="D936" s="202" t="s">
        <v>247</v>
      </c>
      <c r="E936" s="213" t="s">
        <v>19</v>
      </c>
      <c r="F936" s="214" t="s">
        <v>5528</v>
      </c>
      <c r="G936" s="212"/>
      <c r="H936" s="215">
        <v>3.8250000000000002</v>
      </c>
      <c r="I936" s="216"/>
      <c r="J936" s="212"/>
      <c r="K936" s="212"/>
      <c r="L936" s="217"/>
      <c r="M936" s="218"/>
      <c r="N936" s="219"/>
      <c r="O936" s="219"/>
      <c r="P936" s="219"/>
      <c r="Q936" s="219"/>
      <c r="R936" s="219"/>
      <c r="S936" s="219"/>
      <c r="T936" s="220"/>
      <c r="AT936" s="221" t="s">
        <v>247</v>
      </c>
      <c r="AU936" s="221" t="s">
        <v>88</v>
      </c>
      <c r="AV936" s="14" t="s">
        <v>88</v>
      </c>
      <c r="AW936" s="14" t="s">
        <v>37</v>
      </c>
      <c r="AX936" s="14" t="s">
        <v>76</v>
      </c>
      <c r="AY936" s="221" t="s">
        <v>237</v>
      </c>
    </row>
    <row r="937" spans="1:65" s="14" customFormat="1" ht="10.199999999999999">
      <c r="B937" s="211"/>
      <c r="C937" s="212"/>
      <c r="D937" s="202" t="s">
        <v>247</v>
      </c>
      <c r="E937" s="213" t="s">
        <v>19</v>
      </c>
      <c r="F937" s="214" t="s">
        <v>5529</v>
      </c>
      <c r="G937" s="212"/>
      <c r="H937" s="215">
        <v>8.8079999999999998</v>
      </c>
      <c r="I937" s="216"/>
      <c r="J937" s="212"/>
      <c r="K937" s="212"/>
      <c r="L937" s="217"/>
      <c r="M937" s="218"/>
      <c r="N937" s="219"/>
      <c r="O937" s="219"/>
      <c r="P937" s="219"/>
      <c r="Q937" s="219"/>
      <c r="R937" s="219"/>
      <c r="S937" s="219"/>
      <c r="T937" s="220"/>
      <c r="AT937" s="221" t="s">
        <v>247</v>
      </c>
      <c r="AU937" s="221" t="s">
        <v>88</v>
      </c>
      <c r="AV937" s="14" t="s">
        <v>88</v>
      </c>
      <c r="AW937" s="14" t="s">
        <v>37</v>
      </c>
      <c r="AX937" s="14" t="s">
        <v>76</v>
      </c>
      <c r="AY937" s="221" t="s">
        <v>237</v>
      </c>
    </row>
    <row r="938" spans="1:65" s="15" customFormat="1" ht="10.199999999999999">
      <c r="B938" s="222"/>
      <c r="C938" s="223"/>
      <c r="D938" s="202" t="s">
        <v>247</v>
      </c>
      <c r="E938" s="224" t="s">
        <v>19</v>
      </c>
      <c r="F938" s="225" t="s">
        <v>251</v>
      </c>
      <c r="G938" s="223"/>
      <c r="H938" s="226">
        <v>21.687999999999999</v>
      </c>
      <c r="I938" s="227"/>
      <c r="J938" s="223"/>
      <c r="K938" s="223"/>
      <c r="L938" s="228"/>
      <c r="M938" s="229"/>
      <c r="N938" s="230"/>
      <c r="O938" s="230"/>
      <c r="P938" s="230"/>
      <c r="Q938" s="230"/>
      <c r="R938" s="230"/>
      <c r="S938" s="230"/>
      <c r="T938" s="231"/>
      <c r="AT938" s="232" t="s">
        <v>247</v>
      </c>
      <c r="AU938" s="232" t="s">
        <v>88</v>
      </c>
      <c r="AV938" s="15" t="s">
        <v>92</v>
      </c>
      <c r="AW938" s="15" t="s">
        <v>37</v>
      </c>
      <c r="AX938" s="15" t="s">
        <v>76</v>
      </c>
      <c r="AY938" s="232" t="s">
        <v>237</v>
      </c>
    </row>
    <row r="939" spans="1:65" s="16" customFormat="1" ht="10.199999999999999">
      <c r="B939" s="233"/>
      <c r="C939" s="234"/>
      <c r="D939" s="202" t="s">
        <v>247</v>
      </c>
      <c r="E939" s="235" t="s">
        <v>19</v>
      </c>
      <c r="F939" s="236" t="s">
        <v>260</v>
      </c>
      <c r="G939" s="234"/>
      <c r="H939" s="237">
        <v>53.171999999999997</v>
      </c>
      <c r="I939" s="238"/>
      <c r="J939" s="234"/>
      <c r="K939" s="234"/>
      <c r="L939" s="239"/>
      <c r="M939" s="240"/>
      <c r="N939" s="241"/>
      <c r="O939" s="241"/>
      <c r="P939" s="241"/>
      <c r="Q939" s="241"/>
      <c r="R939" s="241"/>
      <c r="S939" s="241"/>
      <c r="T939" s="242"/>
      <c r="AT939" s="243" t="s">
        <v>247</v>
      </c>
      <c r="AU939" s="243" t="s">
        <v>88</v>
      </c>
      <c r="AV939" s="16" t="s">
        <v>243</v>
      </c>
      <c r="AW939" s="16" t="s">
        <v>37</v>
      </c>
      <c r="AX939" s="16" t="s">
        <v>83</v>
      </c>
      <c r="AY939" s="243" t="s">
        <v>237</v>
      </c>
    </row>
    <row r="940" spans="1:65" s="2" customFormat="1" ht="55.5" customHeight="1">
      <c r="A940" s="37"/>
      <c r="B940" s="38"/>
      <c r="C940" s="182" t="s">
        <v>1412</v>
      </c>
      <c r="D940" s="182" t="s">
        <v>239</v>
      </c>
      <c r="E940" s="183" t="s">
        <v>791</v>
      </c>
      <c r="F940" s="184" t="s">
        <v>792</v>
      </c>
      <c r="G940" s="185" t="s">
        <v>141</v>
      </c>
      <c r="H940" s="186">
        <v>96.8</v>
      </c>
      <c r="I940" s="187"/>
      <c r="J940" s="188">
        <f>ROUND(I940*H940,2)</f>
        <v>0</v>
      </c>
      <c r="K940" s="184" t="s">
        <v>242</v>
      </c>
      <c r="L940" s="42"/>
      <c r="M940" s="189" t="s">
        <v>19</v>
      </c>
      <c r="N940" s="190" t="s">
        <v>48</v>
      </c>
      <c r="O940" s="67"/>
      <c r="P940" s="191">
        <f>O940*H940</f>
        <v>0</v>
      </c>
      <c r="Q940" s="191">
        <v>3.0870000000000002E-2</v>
      </c>
      <c r="R940" s="191">
        <f>Q940*H940</f>
        <v>2.988216</v>
      </c>
      <c r="S940" s="191">
        <v>0</v>
      </c>
      <c r="T940" s="192">
        <f>S940*H940</f>
        <v>0</v>
      </c>
      <c r="U940" s="37"/>
      <c r="V940" s="37"/>
      <c r="W940" s="37"/>
      <c r="X940" s="37"/>
      <c r="Y940" s="37"/>
      <c r="Z940" s="37"/>
      <c r="AA940" s="37"/>
      <c r="AB940" s="37"/>
      <c r="AC940" s="37"/>
      <c r="AD940" s="37"/>
      <c r="AE940" s="37"/>
      <c r="AR940" s="193" t="s">
        <v>366</v>
      </c>
      <c r="AT940" s="193" t="s">
        <v>239</v>
      </c>
      <c r="AU940" s="193" t="s">
        <v>88</v>
      </c>
      <c r="AY940" s="20" t="s">
        <v>237</v>
      </c>
      <c r="BE940" s="194">
        <f>IF(N940="základní",J940,0)</f>
        <v>0</v>
      </c>
      <c r="BF940" s="194">
        <f>IF(N940="snížená",J940,0)</f>
        <v>0</v>
      </c>
      <c r="BG940" s="194">
        <f>IF(N940="zákl. přenesená",J940,0)</f>
        <v>0</v>
      </c>
      <c r="BH940" s="194">
        <f>IF(N940="sníž. přenesená",J940,0)</f>
        <v>0</v>
      </c>
      <c r="BI940" s="194">
        <f>IF(N940="nulová",J940,0)</f>
        <v>0</v>
      </c>
      <c r="BJ940" s="20" t="s">
        <v>88</v>
      </c>
      <c r="BK940" s="194">
        <f>ROUND(I940*H940,2)</f>
        <v>0</v>
      </c>
      <c r="BL940" s="20" t="s">
        <v>366</v>
      </c>
      <c r="BM940" s="193" t="s">
        <v>5530</v>
      </c>
    </row>
    <row r="941" spans="1:65" s="2" customFormat="1" ht="10.199999999999999">
      <c r="A941" s="37"/>
      <c r="B941" s="38"/>
      <c r="C941" s="39"/>
      <c r="D941" s="195" t="s">
        <v>245</v>
      </c>
      <c r="E941" s="39"/>
      <c r="F941" s="196" t="s">
        <v>794</v>
      </c>
      <c r="G941" s="39"/>
      <c r="H941" s="39"/>
      <c r="I941" s="197"/>
      <c r="J941" s="39"/>
      <c r="K941" s="39"/>
      <c r="L941" s="42"/>
      <c r="M941" s="198"/>
      <c r="N941" s="199"/>
      <c r="O941" s="67"/>
      <c r="P941" s="67"/>
      <c r="Q941" s="67"/>
      <c r="R941" s="67"/>
      <c r="S941" s="67"/>
      <c r="T941" s="68"/>
      <c r="U941" s="37"/>
      <c r="V941" s="37"/>
      <c r="W941" s="37"/>
      <c r="X941" s="37"/>
      <c r="Y941" s="37"/>
      <c r="Z941" s="37"/>
      <c r="AA941" s="37"/>
      <c r="AB941" s="37"/>
      <c r="AC941" s="37"/>
      <c r="AD941" s="37"/>
      <c r="AE941" s="37"/>
      <c r="AT941" s="20" t="s">
        <v>245</v>
      </c>
      <c r="AU941" s="20" t="s">
        <v>88</v>
      </c>
    </row>
    <row r="942" spans="1:65" s="13" customFormat="1" ht="10.199999999999999">
      <c r="B942" s="200"/>
      <c r="C942" s="201"/>
      <c r="D942" s="202" t="s">
        <v>247</v>
      </c>
      <c r="E942" s="203" t="s">
        <v>19</v>
      </c>
      <c r="F942" s="204" t="s">
        <v>248</v>
      </c>
      <c r="G942" s="201"/>
      <c r="H942" s="203" t="s">
        <v>19</v>
      </c>
      <c r="I942" s="205"/>
      <c r="J942" s="201"/>
      <c r="K942" s="201"/>
      <c r="L942" s="206"/>
      <c r="M942" s="207"/>
      <c r="N942" s="208"/>
      <c r="O942" s="208"/>
      <c r="P942" s="208"/>
      <c r="Q942" s="208"/>
      <c r="R942" s="208"/>
      <c r="S942" s="208"/>
      <c r="T942" s="209"/>
      <c r="AT942" s="210" t="s">
        <v>247</v>
      </c>
      <c r="AU942" s="210" t="s">
        <v>88</v>
      </c>
      <c r="AV942" s="13" t="s">
        <v>83</v>
      </c>
      <c r="AW942" s="13" t="s">
        <v>37</v>
      </c>
      <c r="AX942" s="13" t="s">
        <v>76</v>
      </c>
      <c r="AY942" s="210" t="s">
        <v>237</v>
      </c>
    </row>
    <row r="943" spans="1:65" s="14" customFormat="1" ht="10.199999999999999">
      <c r="B943" s="211"/>
      <c r="C943" s="212"/>
      <c r="D943" s="202" t="s">
        <v>247</v>
      </c>
      <c r="E943" s="213" t="s">
        <v>19</v>
      </c>
      <c r="F943" s="214" t="s">
        <v>5531</v>
      </c>
      <c r="G943" s="212"/>
      <c r="H943" s="215">
        <v>4.4859999999999998</v>
      </c>
      <c r="I943" s="216"/>
      <c r="J943" s="212"/>
      <c r="K943" s="212"/>
      <c r="L943" s="217"/>
      <c r="M943" s="218"/>
      <c r="N943" s="219"/>
      <c r="O943" s="219"/>
      <c r="P943" s="219"/>
      <c r="Q943" s="219"/>
      <c r="R943" s="219"/>
      <c r="S943" s="219"/>
      <c r="T943" s="220"/>
      <c r="AT943" s="221" t="s">
        <v>247</v>
      </c>
      <c r="AU943" s="221" t="s">
        <v>88</v>
      </c>
      <c r="AV943" s="14" t="s">
        <v>88</v>
      </c>
      <c r="AW943" s="14" t="s">
        <v>37</v>
      </c>
      <c r="AX943" s="14" t="s">
        <v>76</v>
      </c>
      <c r="AY943" s="221" t="s">
        <v>237</v>
      </c>
    </row>
    <row r="944" spans="1:65" s="14" customFormat="1" ht="10.199999999999999">
      <c r="B944" s="211"/>
      <c r="C944" s="212"/>
      <c r="D944" s="202" t="s">
        <v>247</v>
      </c>
      <c r="E944" s="213" t="s">
        <v>19</v>
      </c>
      <c r="F944" s="214" t="s">
        <v>5532</v>
      </c>
      <c r="G944" s="212"/>
      <c r="H944" s="215">
        <v>13.191000000000001</v>
      </c>
      <c r="I944" s="216"/>
      <c r="J944" s="212"/>
      <c r="K944" s="212"/>
      <c r="L944" s="217"/>
      <c r="M944" s="218"/>
      <c r="N944" s="219"/>
      <c r="O944" s="219"/>
      <c r="P944" s="219"/>
      <c r="Q944" s="219"/>
      <c r="R944" s="219"/>
      <c r="S944" s="219"/>
      <c r="T944" s="220"/>
      <c r="AT944" s="221" t="s">
        <v>247</v>
      </c>
      <c r="AU944" s="221" t="s">
        <v>88</v>
      </c>
      <c r="AV944" s="14" t="s">
        <v>88</v>
      </c>
      <c r="AW944" s="14" t="s">
        <v>37</v>
      </c>
      <c r="AX944" s="14" t="s">
        <v>76</v>
      </c>
      <c r="AY944" s="221" t="s">
        <v>237</v>
      </c>
    </row>
    <row r="945" spans="1:65" s="14" customFormat="1" ht="10.199999999999999">
      <c r="B945" s="211"/>
      <c r="C945" s="212"/>
      <c r="D945" s="202" t="s">
        <v>247</v>
      </c>
      <c r="E945" s="213" t="s">
        <v>19</v>
      </c>
      <c r="F945" s="214" t="s">
        <v>5533</v>
      </c>
      <c r="G945" s="212"/>
      <c r="H945" s="215">
        <v>9.2460000000000004</v>
      </c>
      <c r="I945" s="216"/>
      <c r="J945" s="212"/>
      <c r="K945" s="212"/>
      <c r="L945" s="217"/>
      <c r="M945" s="218"/>
      <c r="N945" s="219"/>
      <c r="O945" s="219"/>
      <c r="P945" s="219"/>
      <c r="Q945" s="219"/>
      <c r="R945" s="219"/>
      <c r="S945" s="219"/>
      <c r="T945" s="220"/>
      <c r="AT945" s="221" t="s">
        <v>247</v>
      </c>
      <c r="AU945" s="221" t="s">
        <v>88</v>
      </c>
      <c r="AV945" s="14" t="s">
        <v>88</v>
      </c>
      <c r="AW945" s="14" t="s">
        <v>37</v>
      </c>
      <c r="AX945" s="14" t="s">
        <v>76</v>
      </c>
      <c r="AY945" s="221" t="s">
        <v>237</v>
      </c>
    </row>
    <row r="946" spans="1:65" s="15" customFormat="1" ht="10.199999999999999">
      <c r="B946" s="222"/>
      <c r="C946" s="223"/>
      <c r="D946" s="202" t="s">
        <v>247</v>
      </c>
      <c r="E946" s="224" t="s">
        <v>19</v>
      </c>
      <c r="F946" s="225" t="s">
        <v>251</v>
      </c>
      <c r="G946" s="223"/>
      <c r="H946" s="226">
        <v>26.922999999999998</v>
      </c>
      <c r="I946" s="227"/>
      <c r="J946" s="223"/>
      <c r="K946" s="223"/>
      <c r="L946" s="228"/>
      <c r="M946" s="229"/>
      <c r="N946" s="230"/>
      <c r="O946" s="230"/>
      <c r="P946" s="230"/>
      <c r="Q946" s="230"/>
      <c r="R946" s="230"/>
      <c r="S946" s="230"/>
      <c r="T946" s="231"/>
      <c r="AT946" s="232" t="s">
        <v>247</v>
      </c>
      <c r="AU946" s="232" t="s">
        <v>88</v>
      </c>
      <c r="AV946" s="15" t="s">
        <v>92</v>
      </c>
      <c r="AW946" s="15" t="s">
        <v>37</v>
      </c>
      <c r="AX946" s="15" t="s">
        <v>76</v>
      </c>
      <c r="AY946" s="232" t="s">
        <v>237</v>
      </c>
    </row>
    <row r="947" spans="1:65" s="13" customFormat="1" ht="10.199999999999999">
      <c r="B947" s="200"/>
      <c r="C947" s="201"/>
      <c r="D947" s="202" t="s">
        <v>247</v>
      </c>
      <c r="E947" s="203" t="s">
        <v>19</v>
      </c>
      <c r="F947" s="204" t="s">
        <v>252</v>
      </c>
      <c r="G947" s="201"/>
      <c r="H947" s="203" t="s">
        <v>19</v>
      </c>
      <c r="I947" s="205"/>
      <c r="J947" s="201"/>
      <c r="K947" s="201"/>
      <c r="L947" s="206"/>
      <c r="M947" s="207"/>
      <c r="N947" s="208"/>
      <c r="O947" s="208"/>
      <c r="P947" s="208"/>
      <c r="Q947" s="208"/>
      <c r="R947" s="208"/>
      <c r="S947" s="208"/>
      <c r="T947" s="209"/>
      <c r="AT947" s="210" t="s">
        <v>247</v>
      </c>
      <c r="AU947" s="210" t="s">
        <v>88</v>
      </c>
      <c r="AV947" s="13" t="s">
        <v>83</v>
      </c>
      <c r="AW947" s="13" t="s">
        <v>37</v>
      </c>
      <c r="AX947" s="13" t="s">
        <v>76</v>
      </c>
      <c r="AY947" s="210" t="s">
        <v>237</v>
      </c>
    </row>
    <row r="948" spans="1:65" s="14" customFormat="1" ht="10.199999999999999">
      <c r="B948" s="211"/>
      <c r="C948" s="212"/>
      <c r="D948" s="202" t="s">
        <v>247</v>
      </c>
      <c r="E948" s="213" t="s">
        <v>19</v>
      </c>
      <c r="F948" s="214" t="s">
        <v>5534</v>
      </c>
      <c r="G948" s="212"/>
      <c r="H948" s="215">
        <v>4.4630000000000001</v>
      </c>
      <c r="I948" s="216"/>
      <c r="J948" s="212"/>
      <c r="K948" s="212"/>
      <c r="L948" s="217"/>
      <c r="M948" s="218"/>
      <c r="N948" s="219"/>
      <c r="O948" s="219"/>
      <c r="P948" s="219"/>
      <c r="Q948" s="219"/>
      <c r="R948" s="219"/>
      <c r="S948" s="219"/>
      <c r="T948" s="220"/>
      <c r="AT948" s="221" t="s">
        <v>247</v>
      </c>
      <c r="AU948" s="221" t="s">
        <v>88</v>
      </c>
      <c r="AV948" s="14" t="s">
        <v>88</v>
      </c>
      <c r="AW948" s="14" t="s">
        <v>37</v>
      </c>
      <c r="AX948" s="14" t="s">
        <v>76</v>
      </c>
      <c r="AY948" s="221" t="s">
        <v>237</v>
      </c>
    </row>
    <row r="949" spans="1:65" s="14" customFormat="1" ht="10.199999999999999">
      <c r="B949" s="211"/>
      <c r="C949" s="212"/>
      <c r="D949" s="202" t="s">
        <v>247</v>
      </c>
      <c r="E949" s="213" t="s">
        <v>19</v>
      </c>
      <c r="F949" s="214" t="s">
        <v>5535</v>
      </c>
      <c r="G949" s="212"/>
      <c r="H949" s="215">
        <v>13.127000000000001</v>
      </c>
      <c r="I949" s="216"/>
      <c r="J949" s="212"/>
      <c r="K949" s="212"/>
      <c r="L949" s="217"/>
      <c r="M949" s="218"/>
      <c r="N949" s="219"/>
      <c r="O949" s="219"/>
      <c r="P949" s="219"/>
      <c r="Q949" s="219"/>
      <c r="R949" s="219"/>
      <c r="S949" s="219"/>
      <c r="T949" s="220"/>
      <c r="AT949" s="221" t="s">
        <v>247</v>
      </c>
      <c r="AU949" s="221" t="s">
        <v>88</v>
      </c>
      <c r="AV949" s="14" t="s">
        <v>88</v>
      </c>
      <c r="AW949" s="14" t="s">
        <v>37</v>
      </c>
      <c r="AX949" s="14" t="s">
        <v>76</v>
      </c>
      <c r="AY949" s="221" t="s">
        <v>237</v>
      </c>
    </row>
    <row r="950" spans="1:65" s="14" customFormat="1" ht="10.199999999999999">
      <c r="B950" s="211"/>
      <c r="C950" s="212"/>
      <c r="D950" s="202" t="s">
        <v>247</v>
      </c>
      <c r="E950" s="213" t="s">
        <v>19</v>
      </c>
      <c r="F950" s="214" t="s">
        <v>5536</v>
      </c>
      <c r="G950" s="212"/>
      <c r="H950" s="215">
        <v>13.127000000000001</v>
      </c>
      <c r="I950" s="216"/>
      <c r="J950" s="212"/>
      <c r="K950" s="212"/>
      <c r="L950" s="217"/>
      <c r="M950" s="218"/>
      <c r="N950" s="219"/>
      <c r="O950" s="219"/>
      <c r="P950" s="219"/>
      <c r="Q950" s="219"/>
      <c r="R950" s="219"/>
      <c r="S950" s="219"/>
      <c r="T950" s="220"/>
      <c r="AT950" s="221" t="s">
        <v>247</v>
      </c>
      <c r="AU950" s="221" t="s">
        <v>88</v>
      </c>
      <c r="AV950" s="14" t="s">
        <v>88</v>
      </c>
      <c r="AW950" s="14" t="s">
        <v>37</v>
      </c>
      <c r="AX950" s="14" t="s">
        <v>76</v>
      </c>
      <c r="AY950" s="221" t="s">
        <v>237</v>
      </c>
    </row>
    <row r="951" spans="1:65" s="15" customFormat="1" ht="10.199999999999999">
      <c r="B951" s="222"/>
      <c r="C951" s="223"/>
      <c r="D951" s="202" t="s">
        <v>247</v>
      </c>
      <c r="E951" s="224" t="s">
        <v>19</v>
      </c>
      <c r="F951" s="225" t="s">
        <v>251</v>
      </c>
      <c r="G951" s="223"/>
      <c r="H951" s="226">
        <v>30.716999999999999</v>
      </c>
      <c r="I951" s="227"/>
      <c r="J951" s="223"/>
      <c r="K951" s="223"/>
      <c r="L951" s="228"/>
      <c r="M951" s="229"/>
      <c r="N951" s="230"/>
      <c r="O951" s="230"/>
      <c r="P951" s="230"/>
      <c r="Q951" s="230"/>
      <c r="R951" s="230"/>
      <c r="S951" s="230"/>
      <c r="T951" s="231"/>
      <c r="AT951" s="232" t="s">
        <v>247</v>
      </c>
      <c r="AU951" s="232" t="s">
        <v>88</v>
      </c>
      <c r="AV951" s="15" t="s">
        <v>92</v>
      </c>
      <c r="AW951" s="15" t="s">
        <v>37</v>
      </c>
      <c r="AX951" s="15" t="s">
        <v>76</v>
      </c>
      <c r="AY951" s="232" t="s">
        <v>237</v>
      </c>
    </row>
    <row r="952" spans="1:65" s="13" customFormat="1" ht="10.199999999999999">
      <c r="B952" s="200"/>
      <c r="C952" s="201"/>
      <c r="D952" s="202" t="s">
        <v>247</v>
      </c>
      <c r="E952" s="203" t="s">
        <v>19</v>
      </c>
      <c r="F952" s="204" t="s">
        <v>256</v>
      </c>
      <c r="G952" s="201"/>
      <c r="H952" s="203" t="s">
        <v>19</v>
      </c>
      <c r="I952" s="205"/>
      <c r="J952" s="201"/>
      <c r="K952" s="201"/>
      <c r="L952" s="206"/>
      <c r="M952" s="207"/>
      <c r="N952" s="208"/>
      <c r="O952" s="208"/>
      <c r="P952" s="208"/>
      <c r="Q952" s="208"/>
      <c r="R952" s="208"/>
      <c r="S952" s="208"/>
      <c r="T952" s="209"/>
      <c r="AT952" s="210" t="s">
        <v>247</v>
      </c>
      <c r="AU952" s="210" t="s">
        <v>88</v>
      </c>
      <c r="AV952" s="13" t="s">
        <v>83</v>
      </c>
      <c r="AW952" s="13" t="s">
        <v>37</v>
      </c>
      <c r="AX952" s="13" t="s">
        <v>76</v>
      </c>
      <c r="AY952" s="210" t="s">
        <v>237</v>
      </c>
    </row>
    <row r="953" spans="1:65" s="14" customFormat="1" ht="10.199999999999999">
      <c r="B953" s="211"/>
      <c r="C953" s="212"/>
      <c r="D953" s="202" t="s">
        <v>247</v>
      </c>
      <c r="E953" s="213" t="s">
        <v>19</v>
      </c>
      <c r="F953" s="214" t="s">
        <v>5537</v>
      </c>
      <c r="G953" s="212"/>
      <c r="H953" s="215">
        <v>4.37</v>
      </c>
      <c r="I953" s="216"/>
      <c r="J953" s="212"/>
      <c r="K953" s="212"/>
      <c r="L953" s="217"/>
      <c r="M953" s="218"/>
      <c r="N953" s="219"/>
      <c r="O953" s="219"/>
      <c r="P953" s="219"/>
      <c r="Q953" s="219"/>
      <c r="R953" s="219"/>
      <c r="S953" s="219"/>
      <c r="T953" s="220"/>
      <c r="AT953" s="221" t="s">
        <v>247</v>
      </c>
      <c r="AU953" s="221" t="s">
        <v>88</v>
      </c>
      <c r="AV953" s="14" t="s">
        <v>88</v>
      </c>
      <c r="AW953" s="14" t="s">
        <v>37</v>
      </c>
      <c r="AX953" s="14" t="s">
        <v>76</v>
      </c>
      <c r="AY953" s="221" t="s">
        <v>237</v>
      </c>
    </row>
    <row r="954" spans="1:65" s="14" customFormat="1" ht="10.199999999999999">
      <c r="B954" s="211"/>
      <c r="C954" s="212"/>
      <c r="D954" s="202" t="s">
        <v>247</v>
      </c>
      <c r="E954" s="213" t="s">
        <v>19</v>
      </c>
      <c r="F954" s="214" t="s">
        <v>5538</v>
      </c>
      <c r="G954" s="212"/>
      <c r="H954" s="215">
        <v>12.875</v>
      </c>
      <c r="I954" s="216"/>
      <c r="J954" s="212"/>
      <c r="K954" s="212"/>
      <c r="L954" s="217"/>
      <c r="M954" s="218"/>
      <c r="N954" s="219"/>
      <c r="O954" s="219"/>
      <c r="P954" s="219"/>
      <c r="Q954" s="219"/>
      <c r="R954" s="219"/>
      <c r="S954" s="219"/>
      <c r="T954" s="220"/>
      <c r="AT954" s="221" t="s">
        <v>247</v>
      </c>
      <c r="AU954" s="221" t="s">
        <v>88</v>
      </c>
      <c r="AV954" s="14" t="s">
        <v>88</v>
      </c>
      <c r="AW954" s="14" t="s">
        <v>37</v>
      </c>
      <c r="AX954" s="14" t="s">
        <v>76</v>
      </c>
      <c r="AY954" s="221" t="s">
        <v>237</v>
      </c>
    </row>
    <row r="955" spans="1:65" s="14" customFormat="1" ht="10.199999999999999">
      <c r="B955" s="211"/>
      <c r="C955" s="212"/>
      <c r="D955" s="202" t="s">
        <v>247</v>
      </c>
      <c r="E955" s="213" t="s">
        <v>19</v>
      </c>
      <c r="F955" s="214" t="s">
        <v>5539</v>
      </c>
      <c r="G955" s="212"/>
      <c r="H955" s="215">
        <v>12.875</v>
      </c>
      <c r="I955" s="216"/>
      <c r="J955" s="212"/>
      <c r="K955" s="212"/>
      <c r="L955" s="217"/>
      <c r="M955" s="218"/>
      <c r="N955" s="219"/>
      <c r="O955" s="219"/>
      <c r="P955" s="219"/>
      <c r="Q955" s="219"/>
      <c r="R955" s="219"/>
      <c r="S955" s="219"/>
      <c r="T955" s="220"/>
      <c r="AT955" s="221" t="s">
        <v>247</v>
      </c>
      <c r="AU955" s="221" t="s">
        <v>88</v>
      </c>
      <c r="AV955" s="14" t="s">
        <v>88</v>
      </c>
      <c r="AW955" s="14" t="s">
        <v>37</v>
      </c>
      <c r="AX955" s="14" t="s">
        <v>76</v>
      </c>
      <c r="AY955" s="221" t="s">
        <v>237</v>
      </c>
    </row>
    <row r="956" spans="1:65" s="14" customFormat="1" ht="10.199999999999999">
      <c r="B956" s="211"/>
      <c r="C956" s="212"/>
      <c r="D956" s="202" t="s">
        <v>247</v>
      </c>
      <c r="E956" s="213" t="s">
        <v>19</v>
      </c>
      <c r="F956" s="214" t="s">
        <v>5540</v>
      </c>
      <c r="G956" s="212"/>
      <c r="H956" s="215">
        <v>9.0399999999999991</v>
      </c>
      <c r="I956" s="216"/>
      <c r="J956" s="212"/>
      <c r="K956" s="212"/>
      <c r="L956" s="217"/>
      <c r="M956" s="218"/>
      <c r="N956" s="219"/>
      <c r="O956" s="219"/>
      <c r="P956" s="219"/>
      <c r="Q956" s="219"/>
      <c r="R956" s="219"/>
      <c r="S956" s="219"/>
      <c r="T956" s="220"/>
      <c r="AT956" s="221" t="s">
        <v>247</v>
      </c>
      <c r="AU956" s="221" t="s">
        <v>88</v>
      </c>
      <c r="AV956" s="14" t="s">
        <v>88</v>
      </c>
      <c r="AW956" s="14" t="s">
        <v>37</v>
      </c>
      <c r="AX956" s="14" t="s">
        <v>76</v>
      </c>
      <c r="AY956" s="221" t="s">
        <v>237</v>
      </c>
    </row>
    <row r="957" spans="1:65" s="15" customFormat="1" ht="10.199999999999999">
      <c r="B957" s="222"/>
      <c r="C957" s="223"/>
      <c r="D957" s="202" t="s">
        <v>247</v>
      </c>
      <c r="E957" s="224" t="s">
        <v>19</v>
      </c>
      <c r="F957" s="225" t="s">
        <v>251</v>
      </c>
      <c r="G957" s="223"/>
      <c r="H957" s="226">
        <v>39.159999999999997</v>
      </c>
      <c r="I957" s="227"/>
      <c r="J957" s="223"/>
      <c r="K957" s="223"/>
      <c r="L957" s="228"/>
      <c r="M957" s="229"/>
      <c r="N957" s="230"/>
      <c r="O957" s="230"/>
      <c r="P957" s="230"/>
      <c r="Q957" s="230"/>
      <c r="R957" s="230"/>
      <c r="S957" s="230"/>
      <c r="T957" s="231"/>
      <c r="AT957" s="232" t="s">
        <v>247</v>
      </c>
      <c r="AU957" s="232" t="s">
        <v>88</v>
      </c>
      <c r="AV957" s="15" t="s">
        <v>92</v>
      </c>
      <c r="AW957" s="15" t="s">
        <v>37</v>
      </c>
      <c r="AX957" s="15" t="s">
        <v>76</v>
      </c>
      <c r="AY957" s="232" t="s">
        <v>237</v>
      </c>
    </row>
    <row r="958" spans="1:65" s="16" customFormat="1" ht="10.199999999999999">
      <c r="B958" s="233"/>
      <c r="C958" s="234"/>
      <c r="D958" s="202" t="s">
        <v>247</v>
      </c>
      <c r="E958" s="235" t="s">
        <v>19</v>
      </c>
      <c r="F958" s="236" t="s">
        <v>260</v>
      </c>
      <c r="G958" s="234"/>
      <c r="H958" s="237">
        <v>96.8</v>
      </c>
      <c r="I958" s="238"/>
      <c r="J958" s="234"/>
      <c r="K958" s="234"/>
      <c r="L958" s="239"/>
      <c r="M958" s="240"/>
      <c r="N958" s="241"/>
      <c r="O958" s="241"/>
      <c r="P958" s="241"/>
      <c r="Q958" s="241"/>
      <c r="R958" s="241"/>
      <c r="S958" s="241"/>
      <c r="T958" s="242"/>
      <c r="AT958" s="243" t="s">
        <v>247</v>
      </c>
      <c r="AU958" s="243" t="s">
        <v>88</v>
      </c>
      <c r="AV958" s="16" t="s">
        <v>243</v>
      </c>
      <c r="AW958" s="16" t="s">
        <v>37</v>
      </c>
      <c r="AX958" s="16" t="s">
        <v>83</v>
      </c>
      <c r="AY958" s="243" t="s">
        <v>237</v>
      </c>
    </row>
    <row r="959" spans="1:65" s="2" customFormat="1" ht="66.75" customHeight="1">
      <c r="A959" s="37"/>
      <c r="B959" s="38"/>
      <c r="C959" s="182" t="s">
        <v>1417</v>
      </c>
      <c r="D959" s="182" t="s">
        <v>239</v>
      </c>
      <c r="E959" s="183" t="s">
        <v>805</v>
      </c>
      <c r="F959" s="184" t="s">
        <v>806</v>
      </c>
      <c r="G959" s="185" t="s">
        <v>141</v>
      </c>
      <c r="H959" s="186">
        <v>62.026000000000003</v>
      </c>
      <c r="I959" s="187"/>
      <c r="J959" s="188">
        <f>ROUND(I959*H959,2)</f>
        <v>0</v>
      </c>
      <c r="K959" s="184" t="s">
        <v>242</v>
      </c>
      <c r="L959" s="42"/>
      <c r="M959" s="189" t="s">
        <v>19</v>
      </c>
      <c r="N959" s="190" t="s">
        <v>48</v>
      </c>
      <c r="O959" s="67"/>
      <c r="P959" s="191">
        <f>O959*H959</f>
        <v>0</v>
      </c>
      <c r="Q959" s="191">
        <v>3.0870000000000002E-2</v>
      </c>
      <c r="R959" s="191">
        <f>Q959*H959</f>
        <v>1.9147426200000002</v>
      </c>
      <c r="S959" s="191">
        <v>0</v>
      </c>
      <c r="T959" s="192">
        <f>S959*H959</f>
        <v>0</v>
      </c>
      <c r="U959" s="37"/>
      <c r="V959" s="37"/>
      <c r="W959" s="37"/>
      <c r="X959" s="37"/>
      <c r="Y959" s="37"/>
      <c r="Z959" s="37"/>
      <c r="AA959" s="37"/>
      <c r="AB959" s="37"/>
      <c r="AC959" s="37"/>
      <c r="AD959" s="37"/>
      <c r="AE959" s="37"/>
      <c r="AR959" s="193" t="s">
        <v>366</v>
      </c>
      <c r="AT959" s="193" t="s">
        <v>239</v>
      </c>
      <c r="AU959" s="193" t="s">
        <v>88</v>
      </c>
      <c r="AY959" s="20" t="s">
        <v>237</v>
      </c>
      <c r="BE959" s="194">
        <f>IF(N959="základní",J959,0)</f>
        <v>0</v>
      </c>
      <c r="BF959" s="194">
        <f>IF(N959="snížená",J959,0)</f>
        <v>0</v>
      </c>
      <c r="BG959" s="194">
        <f>IF(N959="zákl. přenesená",J959,0)</f>
        <v>0</v>
      </c>
      <c r="BH959" s="194">
        <f>IF(N959="sníž. přenesená",J959,0)</f>
        <v>0</v>
      </c>
      <c r="BI959" s="194">
        <f>IF(N959="nulová",J959,0)</f>
        <v>0</v>
      </c>
      <c r="BJ959" s="20" t="s">
        <v>88</v>
      </c>
      <c r="BK959" s="194">
        <f>ROUND(I959*H959,2)</f>
        <v>0</v>
      </c>
      <c r="BL959" s="20" t="s">
        <v>366</v>
      </c>
      <c r="BM959" s="193" t="s">
        <v>5541</v>
      </c>
    </row>
    <row r="960" spans="1:65" s="2" customFormat="1" ht="10.199999999999999">
      <c r="A960" s="37"/>
      <c r="B960" s="38"/>
      <c r="C960" s="39"/>
      <c r="D960" s="195" t="s">
        <v>245</v>
      </c>
      <c r="E960" s="39"/>
      <c r="F960" s="196" t="s">
        <v>808</v>
      </c>
      <c r="G960" s="39"/>
      <c r="H960" s="39"/>
      <c r="I960" s="197"/>
      <c r="J960" s="39"/>
      <c r="K960" s="39"/>
      <c r="L960" s="42"/>
      <c r="M960" s="198"/>
      <c r="N960" s="199"/>
      <c r="O960" s="67"/>
      <c r="P960" s="67"/>
      <c r="Q960" s="67"/>
      <c r="R960" s="67"/>
      <c r="S960" s="67"/>
      <c r="T960" s="68"/>
      <c r="U960" s="37"/>
      <c r="V960" s="37"/>
      <c r="W960" s="37"/>
      <c r="X960" s="37"/>
      <c r="Y960" s="37"/>
      <c r="Z960" s="37"/>
      <c r="AA960" s="37"/>
      <c r="AB960" s="37"/>
      <c r="AC960" s="37"/>
      <c r="AD960" s="37"/>
      <c r="AE960" s="37"/>
      <c r="AT960" s="20" t="s">
        <v>245</v>
      </c>
      <c r="AU960" s="20" t="s">
        <v>88</v>
      </c>
    </row>
    <row r="961" spans="2:51" s="13" customFormat="1" ht="10.199999999999999">
      <c r="B961" s="200"/>
      <c r="C961" s="201"/>
      <c r="D961" s="202" t="s">
        <v>247</v>
      </c>
      <c r="E961" s="203" t="s">
        <v>19</v>
      </c>
      <c r="F961" s="204" t="s">
        <v>248</v>
      </c>
      <c r="G961" s="201"/>
      <c r="H961" s="203" t="s">
        <v>19</v>
      </c>
      <c r="I961" s="205"/>
      <c r="J961" s="201"/>
      <c r="K961" s="201"/>
      <c r="L961" s="206"/>
      <c r="M961" s="207"/>
      <c r="N961" s="208"/>
      <c r="O961" s="208"/>
      <c r="P961" s="208"/>
      <c r="Q961" s="208"/>
      <c r="R961" s="208"/>
      <c r="S961" s="208"/>
      <c r="T961" s="209"/>
      <c r="AT961" s="210" t="s">
        <v>247</v>
      </c>
      <c r="AU961" s="210" t="s">
        <v>88</v>
      </c>
      <c r="AV961" s="13" t="s">
        <v>83</v>
      </c>
      <c r="AW961" s="13" t="s">
        <v>37</v>
      </c>
      <c r="AX961" s="13" t="s">
        <v>76</v>
      </c>
      <c r="AY961" s="210" t="s">
        <v>237</v>
      </c>
    </row>
    <row r="962" spans="2:51" s="14" customFormat="1" ht="10.199999999999999">
      <c r="B962" s="211"/>
      <c r="C962" s="212"/>
      <c r="D962" s="202" t="s">
        <v>247</v>
      </c>
      <c r="E962" s="213" t="s">
        <v>19</v>
      </c>
      <c r="F962" s="214" t="s">
        <v>5542</v>
      </c>
      <c r="G962" s="212"/>
      <c r="H962" s="215">
        <v>6.4180000000000001</v>
      </c>
      <c r="I962" s="216"/>
      <c r="J962" s="212"/>
      <c r="K962" s="212"/>
      <c r="L962" s="217"/>
      <c r="M962" s="218"/>
      <c r="N962" s="219"/>
      <c r="O962" s="219"/>
      <c r="P962" s="219"/>
      <c r="Q962" s="219"/>
      <c r="R962" s="219"/>
      <c r="S962" s="219"/>
      <c r="T962" s="220"/>
      <c r="AT962" s="221" t="s">
        <v>247</v>
      </c>
      <c r="AU962" s="221" t="s">
        <v>88</v>
      </c>
      <c r="AV962" s="14" t="s">
        <v>88</v>
      </c>
      <c r="AW962" s="14" t="s">
        <v>37</v>
      </c>
      <c r="AX962" s="14" t="s">
        <v>76</v>
      </c>
      <c r="AY962" s="221" t="s">
        <v>237</v>
      </c>
    </row>
    <row r="963" spans="2:51" s="14" customFormat="1" ht="10.199999999999999">
      <c r="B963" s="211"/>
      <c r="C963" s="212"/>
      <c r="D963" s="202" t="s">
        <v>247</v>
      </c>
      <c r="E963" s="213" t="s">
        <v>19</v>
      </c>
      <c r="F963" s="214" t="s">
        <v>5543</v>
      </c>
      <c r="G963" s="212"/>
      <c r="H963" s="215">
        <v>5.2510000000000003</v>
      </c>
      <c r="I963" s="216"/>
      <c r="J963" s="212"/>
      <c r="K963" s="212"/>
      <c r="L963" s="217"/>
      <c r="M963" s="218"/>
      <c r="N963" s="219"/>
      <c r="O963" s="219"/>
      <c r="P963" s="219"/>
      <c r="Q963" s="219"/>
      <c r="R963" s="219"/>
      <c r="S963" s="219"/>
      <c r="T963" s="220"/>
      <c r="AT963" s="221" t="s">
        <v>247</v>
      </c>
      <c r="AU963" s="221" t="s">
        <v>88</v>
      </c>
      <c r="AV963" s="14" t="s">
        <v>88</v>
      </c>
      <c r="AW963" s="14" t="s">
        <v>37</v>
      </c>
      <c r="AX963" s="14" t="s">
        <v>76</v>
      </c>
      <c r="AY963" s="221" t="s">
        <v>237</v>
      </c>
    </row>
    <row r="964" spans="2:51" s="15" customFormat="1" ht="10.199999999999999">
      <c r="B964" s="222"/>
      <c r="C964" s="223"/>
      <c r="D964" s="202" t="s">
        <v>247</v>
      </c>
      <c r="E964" s="224" t="s">
        <v>19</v>
      </c>
      <c r="F964" s="225" t="s">
        <v>251</v>
      </c>
      <c r="G964" s="223"/>
      <c r="H964" s="226">
        <v>11.669</v>
      </c>
      <c r="I964" s="227"/>
      <c r="J964" s="223"/>
      <c r="K964" s="223"/>
      <c r="L964" s="228"/>
      <c r="M964" s="229"/>
      <c r="N964" s="230"/>
      <c r="O964" s="230"/>
      <c r="P964" s="230"/>
      <c r="Q964" s="230"/>
      <c r="R964" s="230"/>
      <c r="S964" s="230"/>
      <c r="T964" s="231"/>
      <c r="AT964" s="232" t="s">
        <v>247</v>
      </c>
      <c r="AU964" s="232" t="s">
        <v>88</v>
      </c>
      <c r="AV964" s="15" t="s">
        <v>92</v>
      </c>
      <c r="AW964" s="15" t="s">
        <v>37</v>
      </c>
      <c r="AX964" s="15" t="s">
        <v>76</v>
      </c>
      <c r="AY964" s="232" t="s">
        <v>237</v>
      </c>
    </row>
    <row r="965" spans="2:51" s="13" customFormat="1" ht="10.199999999999999">
      <c r="B965" s="200"/>
      <c r="C965" s="201"/>
      <c r="D965" s="202" t="s">
        <v>247</v>
      </c>
      <c r="E965" s="203" t="s">
        <v>19</v>
      </c>
      <c r="F965" s="204" t="s">
        <v>252</v>
      </c>
      <c r="G965" s="201"/>
      <c r="H965" s="203" t="s">
        <v>19</v>
      </c>
      <c r="I965" s="205"/>
      <c r="J965" s="201"/>
      <c r="K965" s="201"/>
      <c r="L965" s="206"/>
      <c r="M965" s="207"/>
      <c r="N965" s="208"/>
      <c r="O965" s="208"/>
      <c r="P965" s="208"/>
      <c r="Q965" s="208"/>
      <c r="R965" s="208"/>
      <c r="S965" s="208"/>
      <c r="T965" s="209"/>
      <c r="AT965" s="210" t="s">
        <v>247</v>
      </c>
      <c r="AU965" s="210" t="s">
        <v>88</v>
      </c>
      <c r="AV965" s="13" t="s">
        <v>83</v>
      </c>
      <c r="AW965" s="13" t="s">
        <v>37</v>
      </c>
      <c r="AX965" s="13" t="s">
        <v>76</v>
      </c>
      <c r="AY965" s="210" t="s">
        <v>237</v>
      </c>
    </row>
    <row r="966" spans="2:51" s="14" customFormat="1" ht="10.199999999999999">
      <c r="B966" s="211"/>
      <c r="C966" s="212"/>
      <c r="D966" s="202" t="s">
        <v>247</v>
      </c>
      <c r="E966" s="213" t="s">
        <v>19</v>
      </c>
      <c r="F966" s="214" t="s">
        <v>5544</v>
      </c>
      <c r="G966" s="212"/>
      <c r="H966" s="215">
        <v>5.2309999999999999</v>
      </c>
      <c r="I966" s="216"/>
      <c r="J966" s="212"/>
      <c r="K966" s="212"/>
      <c r="L966" s="217"/>
      <c r="M966" s="218"/>
      <c r="N966" s="219"/>
      <c r="O966" s="219"/>
      <c r="P966" s="219"/>
      <c r="Q966" s="219"/>
      <c r="R966" s="219"/>
      <c r="S966" s="219"/>
      <c r="T966" s="220"/>
      <c r="AT966" s="221" t="s">
        <v>247</v>
      </c>
      <c r="AU966" s="221" t="s">
        <v>88</v>
      </c>
      <c r="AV966" s="14" t="s">
        <v>88</v>
      </c>
      <c r="AW966" s="14" t="s">
        <v>37</v>
      </c>
      <c r="AX966" s="14" t="s">
        <v>76</v>
      </c>
      <c r="AY966" s="221" t="s">
        <v>237</v>
      </c>
    </row>
    <row r="967" spans="2:51" s="14" customFormat="1" ht="10.199999999999999">
      <c r="B967" s="211"/>
      <c r="C967" s="212"/>
      <c r="D967" s="202" t="s">
        <v>247</v>
      </c>
      <c r="E967" s="213" t="s">
        <v>19</v>
      </c>
      <c r="F967" s="214" t="s">
        <v>5545</v>
      </c>
      <c r="G967" s="212"/>
      <c r="H967" s="215">
        <v>6.4329999999999998</v>
      </c>
      <c r="I967" s="216"/>
      <c r="J967" s="212"/>
      <c r="K967" s="212"/>
      <c r="L967" s="217"/>
      <c r="M967" s="218"/>
      <c r="N967" s="219"/>
      <c r="O967" s="219"/>
      <c r="P967" s="219"/>
      <c r="Q967" s="219"/>
      <c r="R967" s="219"/>
      <c r="S967" s="219"/>
      <c r="T967" s="220"/>
      <c r="AT967" s="221" t="s">
        <v>247</v>
      </c>
      <c r="AU967" s="221" t="s">
        <v>88</v>
      </c>
      <c r="AV967" s="14" t="s">
        <v>88</v>
      </c>
      <c r="AW967" s="14" t="s">
        <v>37</v>
      </c>
      <c r="AX967" s="14" t="s">
        <v>76</v>
      </c>
      <c r="AY967" s="221" t="s">
        <v>237</v>
      </c>
    </row>
    <row r="968" spans="2:51" s="14" customFormat="1" ht="10.199999999999999">
      <c r="B968" s="211"/>
      <c r="C968" s="212"/>
      <c r="D968" s="202" t="s">
        <v>247</v>
      </c>
      <c r="E968" s="213" t="s">
        <v>19</v>
      </c>
      <c r="F968" s="214" t="s">
        <v>5546</v>
      </c>
      <c r="G968" s="212"/>
      <c r="H968" s="215">
        <v>10.356999999999999</v>
      </c>
      <c r="I968" s="216"/>
      <c r="J968" s="212"/>
      <c r="K968" s="212"/>
      <c r="L968" s="217"/>
      <c r="M968" s="218"/>
      <c r="N968" s="219"/>
      <c r="O968" s="219"/>
      <c r="P968" s="219"/>
      <c r="Q968" s="219"/>
      <c r="R968" s="219"/>
      <c r="S968" s="219"/>
      <c r="T968" s="220"/>
      <c r="AT968" s="221" t="s">
        <v>247</v>
      </c>
      <c r="AU968" s="221" t="s">
        <v>88</v>
      </c>
      <c r="AV968" s="14" t="s">
        <v>88</v>
      </c>
      <c r="AW968" s="14" t="s">
        <v>37</v>
      </c>
      <c r="AX968" s="14" t="s">
        <v>76</v>
      </c>
      <c r="AY968" s="221" t="s">
        <v>237</v>
      </c>
    </row>
    <row r="969" spans="2:51" s="15" customFormat="1" ht="10.199999999999999">
      <c r="B969" s="222"/>
      <c r="C969" s="223"/>
      <c r="D969" s="202" t="s">
        <v>247</v>
      </c>
      <c r="E969" s="224" t="s">
        <v>19</v>
      </c>
      <c r="F969" s="225" t="s">
        <v>251</v>
      </c>
      <c r="G969" s="223"/>
      <c r="H969" s="226">
        <v>22.021000000000001</v>
      </c>
      <c r="I969" s="227"/>
      <c r="J969" s="223"/>
      <c r="K969" s="223"/>
      <c r="L969" s="228"/>
      <c r="M969" s="229"/>
      <c r="N969" s="230"/>
      <c r="O969" s="230"/>
      <c r="P969" s="230"/>
      <c r="Q969" s="230"/>
      <c r="R969" s="230"/>
      <c r="S969" s="230"/>
      <c r="T969" s="231"/>
      <c r="AT969" s="232" t="s">
        <v>247</v>
      </c>
      <c r="AU969" s="232" t="s">
        <v>88</v>
      </c>
      <c r="AV969" s="15" t="s">
        <v>92</v>
      </c>
      <c r="AW969" s="15" t="s">
        <v>37</v>
      </c>
      <c r="AX969" s="15" t="s">
        <v>76</v>
      </c>
      <c r="AY969" s="232" t="s">
        <v>237</v>
      </c>
    </row>
    <row r="970" spans="2:51" s="13" customFormat="1" ht="10.199999999999999">
      <c r="B970" s="200"/>
      <c r="C970" s="201"/>
      <c r="D970" s="202" t="s">
        <v>247</v>
      </c>
      <c r="E970" s="203" t="s">
        <v>19</v>
      </c>
      <c r="F970" s="204" t="s">
        <v>256</v>
      </c>
      <c r="G970" s="201"/>
      <c r="H970" s="203" t="s">
        <v>19</v>
      </c>
      <c r="I970" s="205"/>
      <c r="J970" s="201"/>
      <c r="K970" s="201"/>
      <c r="L970" s="206"/>
      <c r="M970" s="207"/>
      <c r="N970" s="208"/>
      <c r="O970" s="208"/>
      <c r="P970" s="208"/>
      <c r="Q970" s="208"/>
      <c r="R970" s="208"/>
      <c r="S970" s="208"/>
      <c r="T970" s="209"/>
      <c r="AT970" s="210" t="s">
        <v>247</v>
      </c>
      <c r="AU970" s="210" t="s">
        <v>88</v>
      </c>
      <c r="AV970" s="13" t="s">
        <v>83</v>
      </c>
      <c r="AW970" s="13" t="s">
        <v>37</v>
      </c>
      <c r="AX970" s="13" t="s">
        <v>76</v>
      </c>
      <c r="AY970" s="210" t="s">
        <v>237</v>
      </c>
    </row>
    <row r="971" spans="2:51" s="14" customFormat="1" ht="10.199999999999999">
      <c r="B971" s="211"/>
      <c r="C971" s="212"/>
      <c r="D971" s="202" t="s">
        <v>247</v>
      </c>
      <c r="E971" s="213" t="s">
        <v>19</v>
      </c>
      <c r="F971" s="214" t="s">
        <v>5547</v>
      </c>
      <c r="G971" s="212"/>
      <c r="H971" s="215">
        <v>5.1520000000000001</v>
      </c>
      <c r="I971" s="216"/>
      <c r="J971" s="212"/>
      <c r="K971" s="212"/>
      <c r="L971" s="217"/>
      <c r="M971" s="218"/>
      <c r="N971" s="219"/>
      <c r="O971" s="219"/>
      <c r="P971" s="219"/>
      <c r="Q971" s="219"/>
      <c r="R971" s="219"/>
      <c r="S971" s="219"/>
      <c r="T971" s="220"/>
      <c r="AT971" s="221" t="s">
        <v>247</v>
      </c>
      <c r="AU971" s="221" t="s">
        <v>88</v>
      </c>
      <c r="AV971" s="14" t="s">
        <v>88</v>
      </c>
      <c r="AW971" s="14" t="s">
        <v>37</v>
      </c>
      <c r="AX971" s="14" t="s">
        <v>76</v>
      </c>
      <c r="AY971" s="221" t="s">
        <v>237</v>
      </c>
    </row>
    <row r="972" spans="2:51" s="14" customFormat="1" ht="10.199999999999999">
      <c r="B972" s="211"/>
      <c r="C972" s="212"/>
      <c r="D972" s="202" t="s">
        <v>247</v>
      </c>
      <c r="E972" s="213" t="s">
        <v>19</v>
      </c>
      <c r="F972" s="214" t="s">
        <v>5548</v>
      </c>
      <c r="G972" s="212"/>
      <c r="H972" s="215">
        <v>6.2450000000000001</v>
      </c>
      <c r="I972" s="216"/>
      <c r="J972" s="212"/>
      <c r="K972" s="212"/>
      <c r="L972" s="217"/>
      <c r="M972" s="218"/>
      <c r="N972" s="219"/>
      <c r="O972" s="219"/>
      <c r="P972" s="219"/>
      <c r="Q972" s="219"/>
      <c r="R972" s="219"/>
      <c r="S972" s="219"/>
      <c r="T972" s="220"/>
      <c r="AT972" s="221" t="s">
        <v>247</v>
      </c>
      <c r="AU972" s="221" t="s">
        <v>88</v>
      </c>
      <c r="AV972" s="14" t="s">
        <v>88</v>
      </c>
      <c r="AW972" s="14" t="s">
        <v>37</v>
      </c>
      <c r="AX972" s="14" t="s">
        <v>76</v>
      </c>
      <c r="AY972" s="221" t="s">
        <v>237</v>
      </c>
    </row>
    <row r="973" spans="2:51" s="14" customFormat="1" ht="10.199999999999999">
      <c r="B973" s="211"/>
      <c r="C973" s="212"/>
      <c r="D973" s="202" t="s">
        <v>247</v>
      </c>
      <c r="E973" s="213" t="s">
        <v>19</v>
      </c>
      <c r="F973" s="214" t="s">
        <v>5549</v>
      </c>
      <c r="G973" s="212"/>
      <c r="H973" s="215">
        <v>6.6349999999999998</v>
      </c>
      <c r="I973" s="216"/>
      <c r="J973" s="212"/>
      <c r="K973" s="212"/>
      <c r="L973" s="217"/>
      <c r="M973" s="218"/>
      <c r="N973" s="219"/>
      <c r="O973" s="219"/>
      <c r="P973" s="219"/>
      <c r="Q973" s="219"/>
      <c r="R973" s="219"/>
      <c r="S973" s="219"/>
      <c r="T973" s="220"/>
      <c r="AT973" s="221" t="s">
        <v>247</v>
      </c>
      <c r="AU973" s="221" t="s">
        <v>88</v>
      </c>
      <c r="AV973" s="14" t="s">
        <v>88</v>
      </c>
      <c r="AW973" s="14" t="s">
        <v>37</v>
      </c>
      <c r="AX973" s="14" t="s">
        <v>76</v>
      </c>
      <c r="AY973" s="221" t="s">
        <v>237</v>
      </c>
    </row>
    <row r="974" spans="2:51" s="14" customFormat="1" ht="10.199999999999999">
      <c r="B974" s="211"/>
      <c r="C974" s="212"/>
      <c r="D974" s="202" t="s">
        <v>247</v>
      </c>
      <c r="E974" s="213" t="s">
        <v>19</v>
      </c>
      <c r="F974" s="214" t="s">
        <v>5550</v>
      </c>
      <c r="G974" s="212"/>
      <c r="H974" s="215">
        <v>10.304</v>
      </c>
      <c r="I974" s="216"/>
      <c r="J974" s="212"/>
      <c r="K974" s="212"/>
      <c r="L974" s="217"/>
      <c r="M974" s="218"/>
      <c r="N974" s="219"/>
      <c r="O974" s="219"/>
      <c r="P974" s="219"/>
      <c r="Q974" s="219"/>
      <c r="R974" s="219"/>
      <c r="S974" s="219"/>
      <c r="T974" s="220"/>
      <c r="AT974" s="221" t="s">
        <v>247</v>
      </c>
      <c r="AU974" s="221" t="s">
        <v>88</v>
      </c>
      <c r="AV974" s="14" t="s">
        <v>88</v>
      </c>
      <c r="AW974" s="14" t="s">
        <v>37</v>
      </c>
      <c r="AX974" s="14" t="s">
        <v>76</v>
      </c>
      <c r="AY974" s="221" t="s">
        <v>237</v>
      </c>
    </row>
    <row r="975" spans="2:51" s="15" customFormat="1" ht="10.199999999999999">
      <c r="B975" s="222"/>
      <c r="C975" s="223"/>
      <c r="D975" s="202" t="s">
        <v>247</v>
      </c>
      <c r="E975" s="224" t="s">
        <v>19</v>
      </c>
      <c r="F975" s="225" t="s">
        <v>251</v>
      </c>
      <c r="G975" s="223"/>
      <c r="H975" s="226">
        <v>28.335999999999999</v>
      </c>
      <c r="I975" s="227"/>
      <c r="J975" s="223"/>
      <c r="K975" s="223"/>
      <c r="L975" s="228"/>
      <c r="M975" s="229"/>
      <c r="N975" s="230"/>
      <c r="O975" s="230"/>
      <c r="P975" s="230"/>
      <c r="Q975" s="230"/>
      <c r="R975" s="230"/>
      <c r="S975" s="230"/>
      <c r="T975" s="231"/>
      <c r="AT975" s="232" t="s">
        <v>247</v>
      </c>
      <c r="AU975" s="232" t="s">
        <v>88</v>
      </c>
      <c r="AV975" s="15" t="s">
        <v>92</v>
      </c>
      <c r="AW975" s="15" t="s">
        <v>37</v>
      </c>
      <c r="AX975" s="15" t="s">
        <v>76</v>
      </c>
      <c r="AY975" s="232" t="s">
        <v>237</v>
      </c>
    </row>
    <row r="976" spans="2:51" s="16" customFormat="1" ht="10.199999999999999">
      <c r="B976" s="233"/>
      <c r="C976" s="234"/>
      <c r="D976" s="202" t="s">
        <v>247</v>
      </c>
      <c r="E976" s="235" t="s">
        <v>19</v>
      </c>
      <c r="F976" s="236" t="s">
        <v>260</v>
      </c>
      <c r="G976" s="234"/>
      <c r="H976" s="237">
        <v>62.026000000000003</v>
      </c>
      <c r="I976" s="238"/>
      <c r="J976" s="234"/>
      <c r="K976" s="234"/>
      <c r="L976" s="239"/>
      <c r="M976" s="240"/>
      <c r="N976" s="241"/>
      <c r="O976" s="241"/>
      <c r="P976" s="241"/>
      <c r="Q976" s="241"/>
      <c r="R976" s="241"/>
      <c r="S976" s="241"/>
      <c r="T976" s="242"/>
      <c r="AT976" s="243" t="s">
        <v>247</v>
      </c>
      <c r="AU976" s="243" t="s">
        <v>88</v>
      </c>
      <c r="AV976" s="16" t="s">
        <v>243</v>
      </c>
      <c r="AW976" s="16" t="s">
        <v>37</v>
      </c>
      <c r="AX976" s="16" t="s">
        <v>83</v>
      </c>
      <c r="AY976" s="243" t="s">
        <v>237</v>
      </c>
    </row>
    <row r="977" spans="1:65" s="2" customFormat="1" ht="90" customHeight="1">
      <c r="A977" s="37"/>
      <c r="B977" s="38"/>
      <c r="C977" s="182" t="s">
        <v>1421</v>
      </c>
      <c r="D977" s="182" t="s">
        <v>239</v>
      </c>
      <c r="E977" s="183" t="s">
        <v>818</v>
      </c>
      <c r="F977" s="184" t="s">
        <v>819</v>
      </c>
      <c r="G977" s="185" t="s">
        <v>141</v>
      </c>
      <c r="H977" s="186">
        <v>10.17</v>
      </c>
      <c r="I977" s="187"/>
      <c r="J977" s="188">
        <f>ROUND(I977*H977,2)</f>
        <v>0</v>
      </c>
      <c r="K977" s="184" t="s">
        <v>242</v>
      </c>
      <c r="L977" s="42"/>
      <c r="M977" s="189" t="s">
        <v>19</v>
      </c>
      <c r="N977" s="190" t="s">
        <v>48</v>
      </c>
      <c r="O977" s="67"/>
      <c r="P977" s="191">
        <f>O977*H977</f>
        <v>0</v>
      </c>
      <c r="Q977" s="191">
        <v>6.5490000000000007E-2</v>
      </c>
      <c r="R977" s="191">
        <f>Q977*H977</f>
        <v>0.66603330000000005</v>
      </c>
      <c r="S977" s="191">
        <v>0</v>
      </c>
      <c r="T977" s="192">
        <f>S977*H977</f>
        <v>0</v>
      </c>
      <c r="U977" s="37"/>
      <c r="V977" s="37"/>
      <c r="W977" s="37"/>
      <c r="X977" s="37"/>
      <c r="Y977" s="37"/>
      <c r="Z977" s="37"/>
      <c r="AA977" s="37"/>
      <c r="AB977" s="37"/>
      <c r="AC977" s="37"/>
      <c r="AD977" s="37"/>
      <c r="AE977" s="37"/>
      <c r="AR977" s="193" t="s">
        <v>366</v>
      </c>
      <c r="AT977" s="193" t="s">
        <v>239</v>
      </c>
      <c r="AU977" s="193" t="s">
        <v>88</v>
      </c>
      <c r="AY977" s="20" t="s">
        <v>237</v>
      </c>
      <c r="BE977" s="194">
        <f>IF(N977="základní",J977,0)</f>
        <v>0</v>
      </c>
      <c r="BF977" s="194">
        <f>IF(N977="snížená",J977,0)</f>
        <v>0</v>
      </c>
      <c r="BG977" s="194">
        <f>IF(N977="zákl. přenesená",J977,0)</f>
        <v>0</v>
      </c>
      <c r="BH977" s="194">
        <f>IF(N977="sníž. přenesená",J977,0)</f>
        <v>0</v>
      </c>
      <c r="BI977" s="194">
        <f>IF(N977="nulová",J977,0)</f>
        <v>0</v>
      </c>
      <c r="BJ977" s="20" t="s">
        <v>88</v>
      </c>
      <c r="BK977" s="194">
        <f>ROUND(I977*H977,2)</f>
        <v>0</v>
      </c>
      <c r="BL977" s="20" t="s">
        <v>366</v>
      </c>
      <c r="BM977" s="193" t="s">
        <v>5551</v>
      </c>
    </row>
    <row r="978" spans="1:65" s="2" customFormat="1" ht="10.199999999999999">
      <c r="A978" s="37"/>
      <c r="B978" s="38"/>
      <c r="C978" s="39"/>
      <c r="D978" s="195" t="s">
        <v>245</v>
      </c>
      <c r="E978" s="39"/>
      <c r="F978" s="196" t="s">
        <v>821</v>
      </c>
      <c r="G978" s="39"/>
      <c r="H978" s="39"/>
      <c r="I978" s="197"/>
      <c r="J978" s="39"/>
      <c r="K978" s="39"/>
      <c r="L978" s="42"/>
      <c r="M978" s="198"/>
      <c r="N978" s="199"/>
      <c r="O978" s="67"/>
      <c r="P978" s="67"/>
      <c r="Q978" s="67"/>
      <c r="R978" s="67"/>
      <c r="S978" s="67"/>
      <c r="T978" s="68"/>
      <c r="U978" s="37"/>
      <c r="V978" s="37"/>
      <c r="W978" s="37"/>
      <c r="X978" s="37"/>
      <c r="Y978" s="37"/>
      <c r="Z978" s="37"/>
      <c r="AA978" s="37"/>
      <c r="AB978" s="37"/>
      <c r="AC978" s="37"/>
      <c r="AD978" s="37"/>
      <c r="AE978" s="37"/>
      <c r="AT978" s="20" t="s">
        <v>245</v>
      </c>
      <c r="AU978" s="20" t="s">
        <v>88</v>
      </c>
    </row>
    <row r="979" spans="1:65" s="14" customFormat="1" ht="10.199999999999999">
      <c r="B979" s="211"/>
      <c r="C979" s="212"/>
      <c r="D979" s="202" t="s">
        <v>247</v>
      </c>
      <c r="E979" s="213" t="s">
        <v>19</v>
      </c>
      <c r="F979" s="214" t="s">
        <v>5552</v>
      </c>
      <c r="G979" s="212"/>
      <c r="H979" s="215">
        <v>10.17</v>
      </c>
      <c r="I979" s="216"/>
      <c r="J979" s="212"/>
      <c r="K979" s="212"/>
      <c r="L979" s="217"/>
      <c r="M979" s="218"/>
      <c r="N979" s="219"/>
      <c r="O979" s="219"/>
      <c r="P979" s="219"/>
      <c r="Q979" s="219"/>
      <c r="R979" s="219"/>
      <c r="S979" s="219"/>
      <c r="T979" s="220"/>
      <c r="AT979" s="221" t="s">
        <v>247</v>
      </c>
      <c r="AU979" s="221" t="s">
        <v>88</v>
      </c>
      <c r="AV979" s="14" t="s">
        <v>88</v>
      </c>
      <c r="AW979" s="14" t="s">
        <v>37</v>
      </c>
      <c r="AX979" s="14" t="s">
        <v>83</v>
      </c>
      <c r="AY979" s="221" t="s">
        <v>237</v>
      </c>
    </row>
    <row r="980" spans="1:65" s="2" customFormat="1" ht="44.25" customHeight="1">
      <c r="A980" s="37"/>
      <c r="B980" s="38"/>
      <c r="C980" s="182" t="s">
        <v>1453</v>
      </c>
      <c r="D980" s="182" t="s">
        <v>239</v>
      </c>
      <c r="E980" s="183" t="s">
        <v>831</v>
      </c>
      <c r="F980" s="184" t="s">
        <v>832</v>
      </c>
      <c r="G980" s="185" t="s">
        <v>154</v>
      </c>
      <c r="H980" s="186">
        <v>20.56</v>
      </c>
      <c r="I980" s="187"/>
      <c r="J980" s="188">
        <f>ROUND(I980*H980,2)</f>
        <v>0</v>
      </c>
      <c r="K980" s="184" t="s">
        <v>242</v>
      </c>
      <c r="L980" s="42"/>
      <c r="M980" s="189" t="s">
        <v>19</v>
      </c>
      <c r="N980" s="190" t="s">
        <v>48</v>
      </c>
      <c r="O980" s="67"/>
      <c r="P980" s="191">
        <f>O980*H980</f>
        <v>0</v>
      </c>
      <c r="Q980" s="191">
        <v>5.1900000000000002E-3</v>
      </c>
      <c r="R980" s="191">
        <f>Q980*H980</f>
        <v>0.10670639999999999</v>
      </c>
      <c r="S980" s="191">
        <v>0</v>
      </c>
      <c r="T980" s="192">
        <f>S980*H980</f>
        <v>0</v>
      </c>
      <c r="U980" s="37"/>
      <c r="V980" s="37"/>
      <c r="W980" s="37"/>
      <c r="X980" s="37"/>
      <c r="Y980" s="37"/>
      <c r="Z980" s="37"/>
      <c r="AA980" s="37"/>
      <c r="AB980" s="37"/>
      <c r="AC980" s="37"/>
      <c r="AD980" s="37"/>
      <c r="AE980" s="37"/>
      <c r="AR980" s="193" t="s">
        <v>366</v>
      </c>
      <c r="AT980" s="193" t="s">
        <v>239</v>
      </c>
      <c r="AU980" s="193" t="s">
        <v>88</v>
      </c>
      <c r="AY980" s="20" t="s">
        <v>237</v>
      </c>
      <c r="BE980" s="194">
        <f>IF(N980="základní",J980,0)</f>
        <v>0</v>
      </c>
      <c r="BF980" s="194">
        <f>IF(N980="snížená",J980,0)</f>
        <v>0</v>
      </c>
      <c r="BG980" s="194">
        <f>IF(N980="zákl. přenesená",J980,0)</f>
        <v>0</v>
      </c>
      <c r="BH980" s="194">
        <f>IF(N980="sníž. přenesená",J980,0)</f>
        <v>0</v>
      </c>
      <c r="BI980" s="194">
        <f>IF(N980="nulová",J980,0)</f>
        <v>0</v>
      </c>
      <c r="BJ980" s="20" t="s">
        <v>88</v>
      </c>
      <c r="BK980" s="194">
        <f>ROUND(I980*H980,2)</f>
        <v>0</v>
      </c>
      <c r="BL980" s="20" t="s">
        <v>366</v>
      </c>
      <c r="BM980" s="193" t="s">
        <v>5553</v>
      </c>
    </row>
    <row r="981" spans="1:65" s="2" customFormat="1" ht="10.199999999999999">
      <c r="A981" s="37"/>
      <c r="B981" s="38"/>
      <c r="C981" s="39"/>
      <c r="D981" s="195" t="s">
        <v>245</v>
      </c>
      <c r="E981" s="39"/>
      <c r="F981" s="196" t="s">
        <v>834</v>
      </c>
      <c r="G981" s="39"/>
      <c r="H981" s="39"/>
      <c r="I981" s="197"/>
      <c r="J981" s="39"/>
      <c r="K981" s="39"/>
      <c r="L981" s="42"/>
      <c r="M981" s="198"/>
      <c r="N981" s="199"/>
      <c r="O981" s="67"/>
      <c r="P981" s="67"/>
      <c r="Q981" s="67"/>
      <c r="R981" s="67"/>
      <c r="S981" s="67"/>
      <c r="T981" s="68"/>
      <c r="U981" s="37"/>
      <c r="V981" s="37"/>
      <c r="W981" s="37"/>
      <c r="X981" s="37"/>
      <c r="Y981" s="37"/>
      <c r="Z981" s="37"/>
      <c r="AA981" s="37"/>
      <c r="AB981" s="37"/>
      <c r="AC981" s="37"/>
      <c r="AD981" s="37"/>
      <c r="AE981" s="37"/>
      <c r="AT981" s="20" t="s">
        <v>245</v>
      </c>
      <c r="AU981" s="20" t="s">
        <v>88</v>
      </c>
    </row>
    <row r="982" spans="1:65" s="13" customFormat="1" ht="10.199999999999999">
      <c r="B982" s="200"/>
      <c r="C982" s="201"/>
      <c r="D982" s="202" t="s">
        <v>247</v>
      </c>
      <c r="E982" s="203" t="s">
        <v>19</v>
      </c>
      <c r="F982" s="204" t="s">
        <v>835</v>
      </c>
      <c r="G982" s="201"/>
      <c r="H982" s="203" t="s">
        <v>19</v>
      </c>
      <c r="I982" s="205"/>
      <c r="J982" s="201"/>
      <c r="K982" s="201"/>
      <c r="L982" s="206"/>
      <c r="M982" s="207"/>
      <c r="N982" s="208"/>
      <c r="O982" s="208"/>
      <c r="P982" s="208"/>
      <c r="Q982" s="208"/>
      <c r="R982" s="208"/>
      <c r="S982" s="208"/>
      <c r="T982" s="209"/>
      <c r="AT982" s="210" t="s">
        <v>247</v>
      </c>
      <c r="AU982" s="210" t="s">
        <v>88</v>
      </c>
      <c r="AV982" s="13" t="s">
        <v>83</v>
      </c>
      <c r="AW982" s="13" t="s">
        <v>37</v>
      </c>
      <c r="AX982" s="13" t="s">
        <v>76</v>
      </c>
      <c r="AY982" s="210" t="s">
        <v>237</v>
      </c>
    </row>
    <row r="983" spans="1:65" s="14" customFormat="1" ht="10.199999999999999">
      <c r="B983" s="211"/>
      <c r="C983" s="212"/>
      <c r="D983" s="202" t="s">
        <v>247</v>
      </c>
      <c r="E983" s="213" t="s">
        <v>19</v>
      </c>
      <c r="F983" s="214" t="s">
        <v>5554</v>
      </c>
      <c r="G983" s="212"/>
      <c r="H983" s="215">
        <v>0.6</v>
      </c>
      <c r="I983" s="216"/>
      <c r="J983" s="212"/>
      <c r="K983" s="212"/>
      <c r="L983" s="217"/>
      <c r="M983" s="218"/>
      <c r="N983" s="219"/>
      <c r="O983" s="219"/>
      <c r="P983" s="219"/>
      <c r="Q983" s="219"/>
      <c r="R983" s="219"/>
      <c r="S983" s="219"/>
      <c r="T983" s="220"/>
      <c r="AT983" s="221" t="s">
        <v>247</v>
      </c>
      <c r="AU983" s="221" t="s">
        <v>88</v>
      </c>
      <c r="AV983" s="14" t="s">
        <v>88</v>
      </c>
      <c r="AW983" s="14" t="s">
        <v>37</v>
      </c>
      <c r="AX983" s="14" t="s">
        <v>76</v>
      </c>
      <c r="AY983" s="221" t="s">
        <v>237</v>
      </c>
    </row>
    <row r="984" spans="1:65" s="14" customFormat="1" ht="10.199999999999999">
      <c r="B984" s="211"/>
      <c r="C984" s="212"/>
      <c r="D984" s="202" t="s">
        <v>247</v>
      </c>
      <c r="E984" s="213" t="s">
        <v>19</v>
      </c>
      <c r="F984" s="214" t="s">
        <v>5555</v>
      </c>
      <c r="G984" s="212"/>
      <c r="H984" s="215">
        <v>2.42</v>
      </c>
      <c r="I984" s="216"/>
      <c r="J984" s="212"/>
      <c r="K984" s="212"/>
      <c r="L984" s="217"/>
      <c r="M984" s="218"/>
      <c r="N984" s="219"/>
      <c r="O984" s="219"/>
      <c r="P984" s="219"/>
      <c r="Q984" s="219"/>
      <c r="R984" s="219"/>
      <c r="S984" s="219"/>
      <c r="T984" s="220"/>
      <c r="AT984" s="221" t="s">
        <v>247</v>
      </c>
      <c r="AU984" s="221" t="s">
        <v>88</v>
      </c>
      <c r="AV984" s="14" t="s">
        <v>88</v>
      </c>
      <c r="AW984" s="14" t="s">
        <v>37</v>
      </c>
      <c r="AX984" s="14" t="s">
        <v>76</v>
      </c>
      <c r="AY984" s="221" t="s">
        <v>237</v>
      </c>
    </row>
    <row r="985" spans="1:65" s="14" customFormat="1" ht="10.199999999999999">
      <c r="B985" s="211"/>
      <c r="C985" s="212"/>
      <c r="D985" s="202" t="s">
        <v>247</v>
      </c>
      <c r="E985" s="213" t="s">
        <v>19</v>
      </c>
      <c r="F985" s="214" t="s">
        <v>5556</v>
      </c>
      <c r="G985" s="212"/>
      <c r="H985" s="215">
        <v>0.6</v>
      </c>
      <c r="I985" s="216"/>
      <c r="J985" s="212"/>
      <c r="K985" s="212"/>
      <c r="L985" s="217"/>
      <c r="M985" s="218"/>
      <c r="N985" s="219"/>
      <c r="O985" s="219"/>
      <c r="P985" s="219"/>
      <c r="Q985" s="219"/>
      <c r="R985" s="219"/>
      <c r="S985" s="219"/>
      <c r="T985" s="220"/>
      <c r="AT985" s="221" t="s">
        <v>247</v>
      </c>
      <c r="AU985" s="221" t="s">
        <v>88</v>
      </c>
      <c r="AV985" s="14" t="s">
        <v>88</v>
      </c>
      <c r="AW985" s="14" t="s">
        <v>37</v>
      </c>
      <c r="AX985" s="14" t="s">
        <v>76</v>
      </c>
      <c r="AY985" s="221" t="s">
        <v>237</v>
      </c>
    </row>
    <row r="986" spans="1:65" s="14" customFormat="1" ht="10.199999999999999">
      <c r="B986" s="211"/>
      <c r="C986" s="212"/>
      <c r="D986" s="202" t="s">
        <v>247</v>
      </c>
      <c r="E986" s="213" t="s">
        <v>19</v>
      </c>
      <c r="F986" s="214" t="s">
        <v>5557</v>
      </c>
      <c r="G986" s="212"/>
      <c r="H986" s="215">
        <v>2.15</v>
      </c>
      <c r="I986" s="216"/>
      <c r="J986" s="212"/>
      <c r="K986" s="212"/>
      <c r="L986" s="217"/>
      <c r="M986" s="218"/>
      <c r="N986" s="219"/>
      <c r="O986" s="219"/>
      <c r="P986" s="219"/>
      <c r="Q986" s="219"/>
      <c r="R986" s="219"/>
      <c r="S986" s="219"/>
      <c r="T986" s="220"/>
      <c r="AT986" s="221" t="s">
        <v>247</v>
      </c>
      <c r="AU986" s="221" t="s">
        <v>88</v>
      </c>
      <c r="AV986" s="14" t="s">
        <v>88</v>
      </c>
      <c r="AW986" s="14" t="s">
        <v>37</v>
      </c>
      <c r="AX986" s="14" t="s">
        <v>76</v>
      </c>
      <c r="AY986" s="221" t="s">
        <v>237</v>
      </c>
    </row>
    <row r="987" spans="1:65" s="14" customFormat="1" ht="10.199999999999999">
      <c r="B987" s="211"/>
      <c r="C987" s="212"/>
      <c r="D987" s="202" t="s">
        <v>247</v>
      </c>
      <c r="E987" s="213" t="s">
        <v>19</v>
      </c>
      <c r="F987" s="214" t="s">
        <v>5558</v>
      </c>
      <c r="G987" s="212"/>
      <c r="H987" s="215">
        <v>0.6</v>
      </c>
      <c r="I987" s="216"/>
      <c r="J987" s="212"/>
      <c r="K987" s="212"/>
      <c r="L987" s="217"/>
      <c r="M987" s="218"/>
      <c r="N987" s="219"/>
      <c r="O987" s="219"/>
      <c r="P987" s="219"/>
      <c r="Q987" s="219"/>
      <c r="R987" s="219"/>
      <c r="S987" s="219"/>
      <c r="T987" s="220"/>
      <c r="AT987" s="221" t="s">
        <v>247</v>
      </c>
      <c r="AU987" s="221" t="s">
        <v>88</v>
      </c>
      <c r="AV987" s="14" t="s">
        <v>88</v>
      </c>
      <c r="AW987" s="14" t="s">
        <v>37</v>
      </c>
      <c r="AX987" s="14" t="s">
        <v>76</v>
      </c>
      <c r="AY987" s="221" t="s">
        <v>237</v>
      </c>
    </row>
    <row r="988" spans="1:65" s="14" customFormat="1" ht="10.199999999999999">
      <c r="B988" s="211"/>
      <c r="C988" s="212"/>
      <c r="D988" s="202" t="s">
        <v>247</v>
      </c>
      <c r="E988" s="213" t="s">
        <v>19</v>
      </c>
      <c r="F988" s="214" t="s">
        <v>5559</v>
      </c>
      <c r="G988" s="212"/>
      <c r="H988" s="215">
        <v>2.42</v>
      </c>
      <c r="I988" s="216"/>
      <c r="J988" s="212"/>
      <c r="K988" s="212"/>
      <c r="L988" s="217"/>
      <c r="M988" s="218"/>
      <c r="N988" s="219"/>
      <c r="O988" s="219"/>
      <c r="P988" s="219"/>
      <c r="Q988" s="219"/>
      <c r="R988" s="219"/>
      <c r="S988" s="219"/>
      <c r="T988" s="220"/>
      <c r="AT988" s="221" t="s">
        <v>247</v>
      </c>
      <c r="AU988" s="221" t="s">
        <v>88</v>
      </c>
      <c r="AV988" s="14" t="s">
        <v>88</v>
      </c>
      <c r="AW988" s="14" t="s">
        <v>37</v>
      </c>
      <c r="AX988" s="14" t="s">
        <v>76</v>
      </c>
      <c r="AY988" s="221" t="s">
        <v>237</v>
      </c>
    </row>
    <row r="989" spans="1:65" s="14" customFormat="1" ht="10.199999999999999">
      <c r="B989" s="211"/>
      <c r="C989" s="212"/>
      <c r="D989" s="202" t="s">
        <v>247</v>
      </c>
      <c r="E989" s="213" t="s">
        <v>19</v>
      </c>
      <c r="F989" s="214" t="s">
        <v>5560</v>
      </c>
      <c r="G989" s="212"/>
      <c r="H989" s="215">
        <v>2.4300000000000002</v>
      </c>
      <c r="I989" s="216"/>
      <c r="J989" s="212"/>
      <c r="K989" s="212"/>
      <c r="L989" s="217"/>
      <c r="M989" s="218"/>
      <c r="N989" s="219"/>
      <c r="O989" s="219"/>
      <c r="P989" s="219"/>
      <c r="Q989" s="219"/>
      <c r="R989" s="219"/>
      <c r="S989" s="219"/>
      <c r="T989" s="220"/>
      <c r="AT989" s="221" t="s">
        <v>247</v>
      </c>
      <c r="AU989" s="221" t="s">
        <v>88</v>
      </c>
      <c r="AV989" s="14" t="s">
        <v>88</v>
      </c>
      <c r="AW989" s="14" t="s">
        <v>37</v>
      </c>
      <c r="AX989" s="14" t="s">
        <v>76</v>
      </c>
      <c r="AY989" s="221" t="s">
        <v>237</v>
      </c>
    </row>
    <row r="990" spans="1:65" s="14" customFormat="1" ht="10.199999999999999">
      <c r="B990" s="211"/>
      <c r="C990" s="212"/>
      <c r="D990" s="202" t="s">
        <v>247</v>
      </c>
      <c r="E990" s="213" t="s">
        <v>19</v>
      </c>
      <c r="F990" s="214" t="s">
        <v>5561</v>
      </c>
      <c r="G990" s="212"/>
      <c r="H990" s="215">
        <v>0.6</v>
      </c>
      <c r="I990" s="216"/>
      <c r="J990" s="212"/>
      <c r="K990" s="212"/>
      <c r="L990" s="217"/>
      <c r="M990" s="218"/>
      <c r="N990" s="219"/>
      <c r="O990" s="219"/>
      <c r="P990" s="219"/>
      <c r="Q990" s="219"/>
      <c r="R990" s="219"/>
      <c r="S990" s="219"/>
      <c r="T990" s="220"/>
      <c r="AT990" s="221" t="s">
        <v>247</v>
      </c>
      <c r="AU990" s="221" t="s">
        <v>88</v>
      </c>
      <c r="AV990" s="14" t="s">
        <v>88</v>
      </c>
      <c r="AW990" s="14" t="s">
        <v>37</v>
      </c>
      <c r="AX990" s="14" t="s">
        <v>76</v>
      </c>
      <c r="AY990" s="221" t="s">
        <v>237</v>
      </c>
    </row>
    <row r="991" spans="1:65" s="14" customFormat="1" ht="10.199999999999999">
      <c r="B991" s="211"/>
      <c r="C991" s="212"/>
      <c r="D991" s="202" t="s">
        <v>247</v>
      </c>
      <c r="E991" s="213" t="s">
        <v>19</v>
      </c>
      <c r="F991" s="214" t="s">
        <v>5562</v>
      </c>
      <c r="G991" s="212"/>
      <c r="H991" s="215">
        <v>0.6</v>
      </c>
      <c r="I991" s="216"/>
      <c r="J991" s="212"/>
      <c r="K991" s="212"/>
      <c r="L991" s="217"/>
      <c r="M991" s="218"/>
      <c r="N991" s="219"/>
      <c r="O991" s="219"/>
      <c r="P991" s="219"/>
      <c r="Q991" s="219"/>
      <c r="R991" s="219"/>
      <c r="S991" s="219"/>
      <c r="T991" s="220"/>
      <c r="AT991" s="221" t="s">
        <v>247</v>
      </c>
      <c r="AU991" s="221" t="s">
        <v>88</v>
      </c>
      <c r="AV991" s="14" t="s">
        <v>88</v>
      </c>
      <c r="AW991" s="14" t="s">
        <v>37</v>
      </c>
      <c r="AX991" s="14" t="s">
        <v>76</v>
      </c>
      <c r="AY991" s="221" t="s">
        <v>237</v>
      </c>
    </row>
    <row r="992" spans="1:65" s="14" customFormat="1" ht="10.199999999999999">
      <c r="B992" s="211"/>
      <c r="C992" s="212"/>
      <c r="D992" s="202" t="s">
        <v>247</v>
      </c>
      <c r="E992" s="213" t="s">
        <v>19</v>
      </c>
      <c r="F992" s="214" t="s">
        <v>5563</v>
      </c>
      <c r="G992" s="212"/>
      <c r="H992" s="215">
        <v>2.42</v>
      </c>
      <c r="I992" s="216"/>
      <c r="J992" s="212"/>
      <c r="K992" s="212"/>
      <c r="L992" s="217"/>
      <c r="M992" s="218"/>
      <c r="N992" s="219"/>
      <c r="O992" s="219"/>
      <c r="P992" s="219"/>
      <c r="Q992" s="219"/>
      <c r="R992" s="219"/>
      <c r="S992" s="219"/>
      <c r="T992" s="220"/>
      <c r="AT992" s="221" t="s">
        <v>247</v>
      </c>
      <c r="AU992" s="221" t="s">
        <v>88</v>
      </c>
      <c r="AV992" s="14" t="s">
        <v>88</v>
      </c>
      <c r="AW992" s="14" t="s">
        <v>37</v>
      </c>
      <c r="AX992" s="14" t="s">
        <v>76</v>
      </c>
      <c r="AY992" s="221" t="s">
        <v>237</v>
      </c>
    </row>
    <row r="993" spans="1:65" s="14" customFormat="1" ht="10.199999999999999">
      <c r="B993" s="211"/>
      <c r="C993" s="212"/>
      <c r="D993" s="202" t="s">
        <v>247</v>
      </c>
      <c r="E993" s="213" t="s">
        <v>19</v>
      </c>
      <c r="F993" s="214" t="s">
        <v>5564</v>
      </c>
      <c r="G993" s="212"/>
      <c r="H993" s="215">
        <v>2.37</v>
      </c>
      <c r="I993" s="216"/>
      <c r="J993" s="212"/>
      <c r="K993" s="212"/>
      <c r="L993" s="217"/>
      <c r="M993" s="218"/>
      <c r="N993" s="219"/>
      <c r="O993" s="219"/>
      <c r="P993" s="219"/>
      <c r="Q993" s="219"/>
      <c r="R993" s="219"/>
      <c r="S993" s="219"/>
      <c r="T993" s="220"/>
      <c r="AT993" s="221" t="s">
        <v>247</v>
      </c>
      <c r="AU993" s="221" t="s">
        <v>88</v>
      </c>
      <c r="AV993" s="14" t="s">
        <v>88</v>
      </c>
      <c r="AW993" s="14" t="s">
        <v>37</v>
      </c>
      <c r="AX993" s="14" t="s">
        <v>76</v>
      </c>
      <c r="AY993" s="221" t="s">
        <v>237</v>
      </c>
    </row>
    <row r="994" spans="1:65" s="14" customFormat="1" ht="10.199999999999999">
      <c r="B994" s="211"/>
      <c r="C994" s="212"/>
      <c r="D994" s="202" t="s">
        <v>247</v>
      </c>
      <c r="E994" s="213" t="s">
        <v>19</v>
      </c>
      <c r="F994" s="214" t="s">
        <v>5565</v>
      </c>
      <c r="G994" s="212"/>
      <c r="H994" s="215">
        <v>0.6</v>
      </c>
      <c r="I994" s="216"/>
      <c r="J994" s="212"/>
      <c r="K994" s="212"/>
      <c r="L994" s="217"/>
      <c r="M994" s="218"/>
      <c r="N994" s="219"/>
      <c r="O994" s="219"/>
      <c r="P994" s="219"/>
      <c r="Q994" s="219"/>
      <c r="R994" s="219"/>
      <c r="S994" s="219"/>
      <c r="T994" s="220"/>
      <c r="AT994" s="221" t="s">
        <v>247</v>
      </c>
      <c r="AU994" s="221" t="s">
        <v>88</v>
      </c>
      <c r="AV994" s="14" t="s">
        <v>88</v>
      </c>
      <c r="AW994" s="14" t="s">
        <v>37</v>
      </c>
      <c r="AX994" s="14" t="s">
        <v>76</v>
      </c>
      <c r="AY994" s="221" t="s">
        <v>237</v>
      </c>
    </row>
    <row r="995" spans="1:65" s="14" customFormat="1" ht="10.199999999999999">
      <c r="B995" s="211"/>
      <c r="C995" s="212"/>
      <c r="D995" s="202" t="s">
        <v>247</v>
      </c>
      <c r="E995" s="213" t="s">
        <v>19</v>
      </c>
      <c r="F995" s="214" t="s">
        <v>5566</v>
      </c>
      <c r="G995" s="212"/>
      <c r="H995" s="215">
        <v>0.6</v>
      </c>
      <c r="I995" s="216"/>
      <c r="J995" s="212"/>
      <c r="K995" s="212"/>
      <c r="L995" s="217"/>
      <c r="M995" s="218"/>
      <c r="N995" s="219"/>
      <c r="O995" s="219"/>
      <c r="P995" s="219"/>
      <c r="Q995" s="219"/>
      <c r="R995" s="219"/>
      <c r="S995" s="219"/>
      <c r="T995" s="220"/>
      <c r="AT995" s="221" t="s">
        <v>247</v>
      </c>
      <c r="AU995" s="221" t="s">
        <v>88</v>
      </c>
      <c r="AV995" s="14" t="s">
        <v>88</v>
      </c>
      <c r="AW995" s="14" t="s">
        <v>37</v>
      </c>
      <c r="AX995" s="14" t="s">
        <v>76</v>
      </c>
      <c r="AY995" s="221" t="s">
        <v>237</v>
      </c>
    </row>
    <row r="996" spans="1:65" s="14" customFormat="1" ht="10.199999999999999">
      <c r="B996" s="211"/>
      <c r="C996" s="212"/>
      <c r="D996" s="202" t="s">
        <v>247</v>
      </c>
      <c r="E996" s="213" t="s">
        <v>19</v>
      </c>
      <c r="F996" s="214" t="s">
        <v>5567</v>
      </c>
      <c r="G996" s="212"/>
      <c r="H996" s="215">
        <v>2.15</v>
      </c>
      <c r="I996" s="216"/>
      <c r="J996" s="212"/>
      <c r="K996" s="212"/>
      <c r="L996" s="217"/>
      <c r="M996" s="218"/>
      <c r="N996" s="219"/>
      <c r="O996" s="219"/>
      <c r="P996" s="219"/>
      <c r="Q996" s="219"/>
      <c r="R996" s="219"/>
      <c r="S996" s="219"/>
      <c r="T996" s="220"/>
      <c r="AT996" s="221" t="s">
        <v>247</v>
      </c>
      <c r="AU996" s="221" t="s">
        <v>88</v>
      </c>
      <c r="AV996" s="14" t="s">
        <v>88</v>
      </c>
      <c r="AW996" s="14" t="s">
        <v>37</v>
      </c>
      <c r="AX996" s="14" t="s">
        <v>76</v>
      </c>
      <c r="AY996" s="221" t="s">
        <v>237</v>
      </c>
    </row>
    <row r="997" spans="1:65" s="16" customFormat="1" ht="10.199999999999999">
      <c r="B997" s="233"/>
      <c r="C997" s="234"/>
      <c r="D997" s="202" t="s">
        <v>247</v>
      </c>
      <c r="E997" s="235" t="s">
        <v>19</v>
      </c>
      <c r="F997" s="236" t="s">
        <v>260</v>
      </c>
      <c r="G997" s="234"/>
      <c r="H997" s="237">
        <v>20.56</v>
      </c>
      <c r="I997" s="238"/>
      <c r="J997" s="234"/>
      <c r="K997" s="234"/>
      <c r="L997" s="239"/>
      <c r="M997" s="240"/>
      <c r="N997" s="241"/>
      <c r="O997" s="241"/>
      <c r="P997" s="241"/>
      <c r="Q997" s="241"/>
      <c r="R997" s="241"/>
      <c r="S997" s="241"/>
      <c r="T997" s="242"/>
      <c r="AT997" s="243" t="s">
        <v>247</v>
      </c>
      <c r="AU997" s="243" t="s">
        <v>88</v>
      </c>
      <c r="AV997" s="16" t="s">
        <v>243</v>
      </c>
      <c r="AW997" s="16" t="s">
        <v>37</v>
      </c>
      <c r="AX997" s="16" t="s">
        <v>83</v>
      </c>
      <c r="AY997" s="243" t="s">
        <v>237</v>
      </c>
    </row>
    <row r="998" spans="1:65" s="2" customFormat="1" ht="33" customHeight="1">
      <c r="A998" s="37"/>
      <c r="B998" s="38"/>
      <c r="C998" s="182" t="s">
        <v>1457</v>
      </c>
      <c r="D998" s="182" t="s">
        <v>239</v>
      </c>
      <c r="E998" s="183" t="s">
        <v>858</v>
      </c>
      <c r="F998" s="184" t="s">
        <v>859</v>
      </c>
      <c r="G998" s="185" t="s">
        <v>141</v>
      </c>
      <c r="H998" s="186">
        <v>267.06400000000002</v>
      </c>
      <c r="I998" s="187"/>
      <c r="J998" s="188">
        <f>ROUND(I998*H998,2)</f>
        <v>0</v>
      </c>
      <c r="K998" s="184" t="s">
        <v>242</v>
      </c>
      <c r="L998" s="42"/>
      <c r="M998" s="189" t="s">
        <v>19</v>
      </c>
      <c r="N998" s="190" t="s">
        <v>48</v>
      </c>
      <c r="O998" s="67"/>
      <c r="P998" s="191">
        <f>O998*H998</f>
        <v>0</v>
      </c>
      <c r="Q998" s="191">
        <v>3.2000000000000002E-3</v>
      </c>
      <c r="R998" s="191">
        <f>Q998*H998</f>
        <v>0.85460480000000016</v>
      </c>
      <c r="S998" s="191">
        <v>0</v>
      </c>
      <c r="T998" s="192">
        <f>S998*H998</f>
        <v>0</v>
      </c>
      <c r="U998" s="37"/>
      <c r="V998" s="37"/>
      <c r="W998" s="37"/>
      <c r="X998" s="37"/>
      <c r="Y998" s="37"/>
      <c r="Z998" s="37"/>
      <c r="AA998" s="37"/>
      <c r="AB998" s="37"/>
      <c r="AC998" s="37"/>
      <c r="AD998" s="37"/>
      <c r="AE998" s="37"/>
      <c r="AR998" s="193" t="s">
        <v>366</v>
      </c>
      <c r="AT998" s="193" t="s">
        <v>239</v>
      </c>
      <c r="AU998" s="193" t="s">
        <v>88</v>
      </c>
      <c r="AY998" s="20" t="s">
        <v>237</v>
      </c>
      <c r="BE998" s="194">
        <f>IF(N998="základní",J998,0)</f>
        <v>0</v>
      </c>
      <c r="BF998" s="194">
        <f>IF(N998="snížená",J998,0)</f>
        <v>0</v>
      </c>
      <c r="BG998" s="194">
        <f>IF(N998="zákl. přenesená",J998,0)</f>
        <v>0</v>
      </c>
      <c r="BH998" s="194">
        <f>IF(N998="sníž. přenesená",J998,0)</f>
        <v>0</v>
      </c>
      <c r="BI998" s="194">
        <f>IF(N998="nulová",J998,0)</f>
        <v>0</v>
      </c>
      <c r="BJ998" s="20" t="s">
        <v>88</v>
      </c>
      <c r="BK998" s="194">
        <f>ROUND(I998*H998,2)</f>
        <v>0</v>
      </c>
      <c r="BL998" s="20" t="s">
        <v>366</v>
      </c>
      <c r="BM998" s="193" t="s">
        <v>5568</v>
      </c>
    </row>
    <row r="999" spans="1:65" s="2" customFormat="1" ht="10.199999999999999">
      <c r="A999" s="37"/>
      <c r="B999" s="38"/>
      <c r="C999" s="39"/>
      <c r="D999" s="195" t="s">
        <v>245</v>
      </c>
      <c r="E999" s="39"/>
      <c r="F999" s="196" t="s">
        <v>861</v>
      </c>
      <c r="G999" s="39"/>
      <c r="H999" s="39"/>
      <c r="I999" s="197"/>
      <c r="J999" s="39"/>
      <c r="K999" s="39"/>
      <c r="L999" s="42"/>
      <c r="M999" s="198"/>
      <c r="N999" s="199"/>
      <c r="O999" s="67"/>
      <c r="P999" s="67"/>
      <c r="Q999" s="67"/>
      <c r="R999" s="67"/>
      <c r="S999" s="67"/>
      <c r="T999" s="68"/>
      <c r="U999" s="37"/>
      <c r="V999" s="37"/>
      <c r="W999" s="37"/>
      <c r="X999" s="37"/>
      <c r="Y999" s="37"/>
      <c r="Z999" s="37"/>
      <c r="AA999" s="37"/>
      <c r="AB999" s="37"/>
      <c r="AC999" s="37"/>
      <c r="AD999" s="37"/>
      <c r="AE999" s="37"/>
      <c r="AT999" s="20" t="s">
        <v>245</v>
      </c>
      <c r="AU999" s="20" t="s">
        <v>88</v>
      </c>
    </row>
    <row r="1000" spans="1:65" s="14" customFormat="1" ht="10.199999999999999">
      <c r="B1000" s="211"/>
      <c r="C1000" s="212"/>
      <c r="D1000" s="202" t="s">
        <v>247</v>
      </c>
      <c r="E1000" s="213" t="s">
        <v>19</v>
      </c>
      <c r="F1000" s="214" t="s">
        <v>5569</v>
      </c>
      <c r="G1000" s="212"/>
      <c r="H1000" s="215">
        <v>267.06400000000002</v>
      </c>
      <c r="I1000" s="216"/>
      <c r="J1000" s="212"/>
      <c r="K1000" s="212"/>
      <c r="L1000" s="217"/>
      <c r="M1000" s="218"/>
      <c r="N1000" s="219"/>
      <c r="O1000" s="219"/>
      <c r="P1000" s="219"/>
      <c r="Q1000" s="219"/>
      <c r="R1000" s="219"/>
      <c r="S1000" s="219"/>
      <c r="T1000" s="220"/>
      <c r="AT1000" s="221" t="s">
        <v>247</v>
      </c>
      <c r="AU1000" s="221" t="s">
        <v>88</v>
      </c>
      <c r="AV1000" s="14" t="s">
        <v>88</v>
      </c>
      <c r="AW1000" s="14" t="s">
        <v>37</v>
      </c>
      <c r="AX1000" s="14" t="s">
        <v>83</v>
      </c>
      <c r="AY1000" s="221" t="s">
        <v>237</v>
      </c>
    </row>
    <row r="1001" spans="1:65" s="2" customFormat="1" ht="78" customHeight="1">
      <c r="A1001" s="37"/>
      <c r="B1001" s="38"/>
      <c r="C1001" s="182" t="s">
        <v>1462</v>
      </c>
      <c r="D1001" s="182" t="s">
        <v>239</v>
      </c>
      <c r="E1001" s="183" t="s">
        <v>864</v>
      </c>
      <c r="F1001" s="184" t="s">
        <v>865</v>
      </c>
      <c r="G1001" s="185" t="s">
        <v>141</v>
      </c>
      <c r="H1001" s="186">
        <v>10.428000000000001</v>
      </c>
      <c r="I1001" s="187"/>
      <c r="J1001" s="188">
        <f>ROUND(I1001*H1001,2)</f>
        <v>0</v>
      </c>
      <c r="K1001" s="184" t="s">
        <v>242</v>
      </c>
      <c r="L1001" s="42"/>
      <c r="M1001" s="189" t="s">
        <v>19</v>
      </c>
      <c r="N1001" s="190" t="s">
        <v>48</v>
      </c>
      <c r="O1001" s="67"/>
      <c r="P1001" s="191">
        <f>O1001*H1001</f>
        <v>0</v>
      </c>
      <c r="Q1001" s="191">
        <v>4.9959999999999997E-2</v>
      </c>
      <c r="R1001" s="191">
        <f>Q1001*H1001</f>
        <v>0.52098288000000004</v>
      </c>
      <c r="S1001" s="191">
        <v>0</v>
      </c>
      <c r="T1001" s="192">
        <f>S1001*H1001</f>
        <v>0</v>
      </c>
      <c r="U1001" s="37"/>
      <c r="V1001" s="37"/>
      <c r="W1001" s="37"/>
      <c r="X1001" s="37"/>
      <c r="Y1001" s="37"/>
      <c r="Z1001" s="37"/>
      <c r="AA1001" s="37"/>
      <c r="AB1001" s="37"/>
      <c r="AC1001" s="37"/>
      <c r="AD1001" s="37"/>
      <c r="AE1001" s="37"/>
      <c r="AR1001" s="193" t="s">
        <v>366</v>
      </c>
      <c r="AT1001" s="193" t="s">
        <v>239</v>
      </c>
      <c r="AU1001" s="193" t="s">
        <v>88</v>
      </c>
      <c r="AY1001" s="20" t="s">
        <v>237</v>
      </c>
      <c r="BE1001" s="194">
        <f>IF(N1001="základní",J1001,0)</f>
        <v>0</v>
      </c>
      <c r="BF1001" s="194">
        <f>IF(N1001="snížená",J1001,0)</f>
        <v>0</v>
      </c>
      <c r="BG1001" s="194">
        <f>IF(N1001="zákl. přenesená",J1001,0)</f>
        <v>0</v>
      </c>
      <c r="BH1001" s="194">
        <f>IF(N1001="sníž. přenesená",J1001,0)</f>
        <v>0</v>
      </c>
      <c r="BI1001" s="194">
        <f>IF(N1001="nulová",J1001,0)</f>
        <v>0</v>
      </c>
      <c r="BJ1001" s="20" t="s">
        <v>88</v>
      </c>
      <c r="BK1001" s="194">
        <f>ROUND(I1001*H1001,2)</f>
        <v>0</v>
      </c>
      <c r="BL1001" s="20" t="s">
        <v>366</v>
      </c>
      <c r="BM1001" s="193" t="s">
        <v>5570</v>
      </c>
    </row>
    <row r="1002" spans="1:65" s="2" customFormat="1" ht="10.199999999999999">
      <c r="A1002" s="37"/>
      <c r="B1002" s="38"/>
      <c r="C1002" s="39"/>
      <c r="D1002" s="195" t="s">
        <v>245</v>
      </c>
      <c r="E1002" s="39"/>
      <c r="F1002" s="196" t="s">
        <v>867</v>
      </c>
      <c r="G1002" s="39"/>
      <c r="H1002" s="39"/>
      <c r="I1002" s="197"/>
      <c r="J1002" s="39"/>
      <c r="K1002" s="39"/>
      <c r="L1002" s="42"/>
      <c r="M1002" s="198"/>
      <c r="N1002" s="199"/>
      <c r="O1002" s="67"/>
      <c r="P1002" s="67"/>
      <c r="Q1002" s="67"/>
      <c r="R1002" s="67"/>
      <c r="S1002" s="67"/>
      <c r="T1002" s="68"/>
      <c r="U1002" s="37"/>
      <c r="V1002" s="37"/>
      <c r="W1002" s="37"/>
      <c r="X1002" s="37"/>
      <c r="Y1002" s="37"/>
      <c r="Z1002" s="37"/>
      <c r="AA1002" s="37"/>
      <c r="AB1002" s="37"/>
      <c r="AC1002" s="37"/>
      <c r="AD1002" s="37"/>
      <c r="AE1002" s="37"/>
      <c r="AT1002" s="20" t="s">
        <v>245</v>
      </c>
      <c r="AU1002" s="20" t="s">
        <v>88</v>
      </c>
    </row>
    <row r="1003" spans="1:65" s="14" customFormat="1" ht="10.199999999999999">
      <c r="B1003" s="211"/>
      <c r="C1003" s="212"/>
      <c r="D1003" s="202" t="s">
        <v>247</v>
      </c>
      <c r="E1003" s="213" t="s">
        <v>19</v>
      </c>
      <c r="F1003" s="214" t="s">
        <v>5571</v>
      </c>
      <c r="G1003" s="212"/>
      <c r="H1003" s="215">
        <v>2.2440000000000002</v>
      </c>
      <c r="I1003" s="216"/>
      <c r="J1003" s="212"/>
      <c r="K1003" s="212"/>
      <c r="L1003" s="217"/>
      <c r="M1003" s="218"/>
      <c r="N1003" s="219"/>
      <c r="O1003" s="219"/>
      <c r="P1003" s="219"/>
      <c r="Q1003" s="219"/>
      <c r="R1003" s="219"/>
      <c r="S1003" s="219"/>
      <c r="T1003" s="220"/>
      <c r="AT1003" s="221" t="s">
        <v>247</v>
      </c>
      <c r="AU1003" s="221" t="s">
        <v>88</v>
      </c>
      <c r="AV1003" s="14" t="s">
        <v>88</v>
      </c>
      <c r="AW1003" s="14" t="s">
        <v>37</v>
      </c>
      <c r="AX1003" s="14" t="s">
        <v>76</v>
      </c>
      <c r="AY1003" s="221" t="s">
        <v>237</v>
      </c>
    </row>
    <row r="1004" spans="1:65" s="14" customFormat="1" ht="10.199999999999999">
      <c r="B1004" s="211"/>
      <c r="C1004" s="212"/>
      <c r="D1004" s="202" t="s">
        <v>247</v>
      </c>
      <c r="E1004" s="213" t="s">
        <v>19</v>
      </c>
      <c r="F1004" s="214" t="s">
        <v>5572</v>
      </c>
      <c r="G1004" s="212"/>
      <c r="H1004" s="215">
        <v>1.1040000000000001</v>
      </c>
      <c r="I1004" s="216"/>
      <c r="J1004" s="212"/>
      <c r="K1004" s="212"/>
      <c r="L1004" s="217"/>
      <c r="M1004" s="218"/>
      <c r="N1004" s="219"/>
      <c r="O1004" s="219"/>
      <c r="P1004" s="219"/>
      <c r="Q1004" s="219"/>
      <c r="R1004" s="219"/>
      <c r="S1004" s="219"/>
      <c r="T1004" s="220"/>
      <c r="AT1004" s="221" t="s">
        <v>247</v>
      </c>
      <c r="AU1004" s="221" t="s">
        <v>88</v>
      </c>
      <c r="AV1004" s="14" t="s">
        <v>88</v>
      </c>
      <c r="AW1004" s="14" t="s">
        <v>37</v>
      </c>
      <c r="AX1004" s="14" t="s">
        <v>76</v>
      </c>
      <c r="AY1004" s="221" t="s">
        <v>237</v>
      </c>
    </row>
    <row r="1005" spans="1:65" s="14" customFormat="1" ht="10.199999999999999">
      <c r="B1005" s="211"/>
      <c r="C1005" s="212"/>
      <c r="D1005" s="202" t="s">
        <v>247</v>
      </c>
      <c r="E1005" s="213" t="s">
        <v>19</v>
      </c>
      <c r="F1005" s="214" t="s">
        <v>5573</v>
      </c>
      <c r="G1005" s="212"/>
      <c r="H1005" s="215">
        <v>1.08</v>
      </c>
      <c r="I1005" s="216"/>
      <c r="J1005" s="212"/>
      <c r="K1005" s="212"/>
      <c r="L1005" s="217"/>
      <c r="M1005" s="218"/>
      <c r="N1005" s="219"/>
      <c r="O1005" s="219"/>
      <c r="P1005" s="219"/>
      <c r="Q1005" s="219"/>
      <c r="R1005" s="219"/>
      <c r="S1005" s="219"/>
      <c r="T1005" s="220"/>
      <c r="AT1005" s="221" t="s">
        <v>247</v>
      </c>
      <c r="AU1005" s="221" t="s">
        <v>88</v>
      </c>
      <c r="AV1005" s="14" t="s">
        <v>88</v>
      </c>
      <c r="AW1005" s="14" t="s">
        <v>37</v>
      </c>
      <c r="AX1005" s="14" t="s">
        <v>76</v>
      </c>
      <c r="AY1005" s="221" t="s">
        <v>237</v>
      </c>
    </row>
    <row r="1006" spans="1:65" s="14" customFormat="1" ht="10.199999999999999">
      <c r="B1006" s="211"/>
      <c r="C1006" s="212"/>
      <c r="D1006" s="202" t="s">
        <v>247</v>
      </c>
      <c r="E1006" s="213" t="s">
        <v>19</v>
      </c>
      <c r="F1006" s="214" t="s">
        <v>5574</v>
      </c>
      <c r="G1006" s="212"/>
      <c r="H1006" s="215">
        <v>0.84</v>
      </c>
      <c r="I1006" s="216"/>
      <c r="J1006" s="212"/>
      <c r="K1006" s="212"/>
      <c r="L1006" s="217"/>
      <c r="M1006" s="218"/>
      <c r="N1006" s="219"/>
      <c r="O1006" s="219"/>
      <c r="P1006" s="219"/>
      <c r="Q1006" s="219"/>
      <c r="R1006" s="219"/>
      <c r="S1006" s="219"/>
      <c r="T1006" s="220"/>
      <c r="AT1006" s="221" t="s">
        <v>247</v>
      </c>
      <c r="AU1006" s="221" t="s">
        <v>88</v>
      </c>
      <c r="AV1006" s="14" t="s">
        <v>88</v>
      </c>
      <c r="AW1006" s="14" t="s">
        <v>37</v>
      </c>
      <c r="AX1006" s="14" t="s">
        <v>76</v>
      </c>
      <c r="AY1006" s="221" t="s">
        <v>237</v>
      </c>
    </row>
    <row r="1007" spans="1:65" s="14" customFormat="1" ht="10.199999999999999">
      <c r="B1007" s="211"/>
      <c r="C1007" s="212"/>
      <c r="D1007" s="202" t="s">
        <v>247</v>
      </c>
      <c r="E1007" s="213" t="s">
        <v>19</v>
      </c>
      <c r="F1007" s="214" t="s">
        <v>5575</v>
      </c>
      <c r="G1007" s="212"/>
      <c r="H1007" s="215">
        <v>1.08</v>
      </c>
      <c r="I1007" s="216"/>
      <c r="J1007" s="212"/>
      <c r="K1007" s="212"/>
      <c r="L1007" s="217"/>
      <c r="M1007" s="218"/>
      <c r="N1007" s="219"/>
      <c r="O1007" s="219"/>
      <c r="P1007" s="219"/>
      <c r="Q1007" s="219"/>
      <c r="R1007" s="219"/>
      <c r="S1007" s="219"/>
      <c r="T1007" s="220"/>
      <c r="AT1007" s="221" t="s">
        <v>247</v>
      </c>
      <c r="AU1007" s="221" t="s">
        <v>88</v>
      </c>
      <c r="AV1007" s="14" t="s">
        <v>88</v>
      </c>
      <c r="AW1007" s="14" t="s">
        <v>37</v>
      </c>
      <c r="AX1007" s="14" t="s">
        <v>76</v>
      </c>
      <c r="AY1007" s="221" t="s">
        <v>237</v>
      </c>
    </row>
    <row r="1008" spans="1:65" s="14" customFormat="1" ht="10.199999999999999">
      <c r="B1008" s="211"/>
      <c r="C1008" s="212"/>
      <c r="D1008" s="202" t="s">
        <v>247</v>
      </c>
      <c r="E1008" s="213" t="s">
        <v>19</v>
      </c>
      <c r="F1008" s="214" t="s">
        <v>5576</v>
      </c>
      <c r="G1008" s="212"/>
      <c r="H1008" s="215">
        <v>1.08</v>
      </c>
      <c r="I1008" s="216"/>
      <c r="J1008" s="212"/>
      <c r="K1008" s="212"/>
      <c r="L1008" s="217"/>
      <c r="M1008" s="218"/>
      <c r="N1008" s="219"/>
      <c r="O1008" s="219"/>
      <c r="P1008" s="219"/>
      <c r="Q1008" s="219"/>
      <c r="R1008" s="219"/>
      <c r="S1008" s="219"/>
      <c r="T1008" s="220"/>
      <c r="AT1008" s="221" t="s">
        <v>247</v>
      </c>
      <c r="AU1008" s="221" t="s">
        <v>88</v>
      </c>
      <c r="AV1008" s="14" t="s">
        <v>88</v>
      </c>
      <c r="AW1008" s="14" t="s">
        <v>37</v>
      </c>
      <c r="AX1008" s="14" t="s">
        <v>76</v>
      </c>
      <c r="AY1008" s="221" t="s">
        <v>237</v>
      </c>
    </row>
    <row r="1009" spans="1:65" s="14" customFormat="1" ht="10.199999999999999">
      <c r="B1009" s="211"/>
      <c r="C1009" s="212"/>
      <c r="D1009" s="202" t="s">
        <v>247</v>
      </c>
      <c r="E1009" s="213" t="s">
        <v>19</v>
      </c>
      <c r="F1009" s="214" t="s">
        <v>5577</v>
      </c>
      <c r="G1009" s="212"/>
      <c r="H1009" s="215">
        <v>1.08</v>
      </c>
      <c r="I1009" s="216"/>
      <c r="J1009" s="212"/>
      <c r="K1009" s="212"/>
      <c r="L1009" s="217"/>
      <c r="M1009" s="218"/>
      <c r="N1009" s="219"/>
      <c r="O1009" s="219"/>
      <c r="P1009" s="219"/>
      <c r="Q1009" s="219"/>
      <c r="R1009" s="219"/>
      <c r="S1009" s="219"/>
      <c r="T1009" s="220"/>
      <c r="AT1009" s="221" t="s">
        <v>247</v>
      </c>
      <c r="AU1009" s="221" t="s">
        <v>88</v>
      </c>
      <c r="AV1009" s="14" t="s">
        <v>88</v>
      </c>
      <c r="AW1009" s="14" t="s">
        <v>37</v>
      </c>
      <c r="AX1009" s="14" t="s">
        <v>76</v>
      </c>
      <c r="AY1009" s="221" t="s">
        <v>237</v>
      </c>
    </row>
    <row r="1010" spans="1:65" s="14" customFormat="1" ht="10.199999999999999">
      <c r="B1010" s="211"/>
      <c r="C1010" s="212"/>
      <c r="D1010" s="202" t="s">
        <v>247</v>
      </c>
      <c r="E1010" s="213" t="s">
        <v>19</v>
      </c>
      <c r="F1010" s="214" t="s">
        <v>5578</v>
      </c>
      <c r="G1010" s="212"/>
      <c r="H1010" s="215">
        <v>1.08</v>
      </c>
      <c r="I1010" s="216"/>
      <c r="J1010" s="212"/>
      <c r="K1010" s="212"/>
      <c r="L1010" s="217"/>
      <c r="M1010" s="218"/>
      <c r="N1010" s="219"/>
      <c r="O1010" s="219"/>
      <c r="P1010" s="219"/>
      <c r="Q1010" s="219"/>
      <c r="R1010" s="219"/>
      <c r="S1010" s="219"/>
      <c r="T1010" s="220"/>
      <c r="AT1010" s="221" t="s">
        <v>247</v>
      </c>
      <c r="AU1010" s="221" t="s">
        <v>88</v>
      </c>
      <c r="AV1010" s="14" t="s">
        <v>88</v>
      </c>
      <c r="AW1010" s="14" t="s">
        <v>37</v>
      </c>
      <c r="AX1010" s="14" t="s">
        <v>76</v>
      </c>
      <c r="AY1010" s="221" t="s">
        <v>237</v>
      </c>
    </row>
    <row r="1011" spans="1:65" s="14" customFormat="1" ht="10.199999999999999">
      <c r="B1011" s="211"/>
      <c r="C1011" s="212"/>
      <c r="D1011" s="202" t="s">
        <v>247</v>
      </c>
      <c r="E1011" s="213" t="s">
        <v>19</v>
      </c>
      <c r="F1011" s="214" t="s">
        <v>5579</v>
      </c>
      <c r="G1011" s="212"/>
      <c r="H1011" s="215">
        <v>0.84</v>
      </c>
      <c r="I1011" s="216"/>
      <c r="J1011" s="212"/>
      <c r="K1011" s="212"/>
      <c r="L1011" s="217"/>
      <c r="M1011" s="218"/>
      <c r="N1011" s="219"/>
      <c r="O1011" s="219"/>
      <c r="P1011" s="219"/>
      <c r="Q1011" s="219"/>
      <c r="R1011" s="219"/>
      <c r="S1011" s="219"/>
      <c r="T1011" s="220"/>
      <c r="AT1011" s="221" t="s">
        <v>247</v>
      </c>
      <c r="AU1011" s="221" t="s">
        <v>88</v>
      </c>
      <c r="AV1011" s="14" t="s">
        <v>88</v>
      </c>
      <c r="AW1011" s="14" t="s">
        <v>37</v>
      </c>
      <c r="AX1011" s="14" t="s">
        <v>76</v>
      </c>
      <c r="AY1011" s="221" t="s">
        <v>237</v>
      </c>
    </row>
    <row r="1012" spans="1:65" s="16" customFormat="1" ht="10.199999999999999">
      <c r="B1012" s="233"/>
      <c r="C1012" s="234"/>
      <c r="D1012" s="202" t="s">
        <v>247</v>
      </c>
      <c r="E1012" s="235" t="s">
        <v>19</v>
      </c>
      <c r="F1012" s="236" t="s">
        <v>260</v>
      </c>
      <c r="G1012" s="234"/>
      <c r="H1012" s="237">
        <v>10.428000000000001</v>
      </c>
      <c r="I1012" s="238"/>
      <c r="J1012" s="234"/>
      <c r="K1012" s="234"/>
      <c r="L1012" s="239"/>
      <c r="M1012" s="240"/>
      <c r="N1012" s="241"/>
      <c r="O1012" s="241"/>
      <c r="P1012" s="241"/>
      <c r="Q1012" s="241"/>
      <c r="R1012" s="241"/>
      <c r="S1012" s="241"/>
      <c r="T1012" s="242"/>
      <c r="AT1012" s="243" t="s">
        <v>247</v>
      </c>
      <c r="AU1012" s="243" t="s">
        <v>88</v>
      </c>
      <c r="AV1012" s="16" t="s">
        <v>243</v>
      </c>
      <c r="AW1012" s="16" t="s">
        <v>37</v>
      </c>
      <c r="AX1012" s="16" t="s">
        <v>83</v>
      </c>
      <c r="AY1012" s="243" t="s">
        <v>237</v>
      </c>
    </row>
    <row r="1013" spans="1:65" s="2" customFormat="1" ht="55.5" customHeight="1">
      <c r="A1013" s="37"/>
      <c r="B1013" s="38"/>
      <c r="C1013" s="182" t="s">
        <v>1469</v>
      </c>
      <c r="D1013" s="182" t="s">
        <v>239</v>
      </c>
      <c r="E1013" s="183" t="s">
        <v>882</v>
      </c>
      <c r="F1013" s="184" t="s">
        <v>883</v>
      </c>
      <c r="G1013" s="185" t="s">
        <v>141</v>
      </c>
      <c r="H1013" s="186">
        <v>14.439</v>
      </c>
      <c r="I1013" s="187"/>
      <c r="J1013" s="188">
        <f>ROUND(I1013*H1013,2)</f>
        <v>0</v>
      </c>
      <c r="K1013" s="184" t="s">
        <v>242</v>
      </c>
      <c r="L1013" s="42"/>
      <c r="M1013" s="189" t="s">
        <v>19</v>
      </c>
      <c r="N1013" s="190" t="s">
        <v>48</v>
      </c>
      <c r="O1013" s="67"/>
      <c r="P1013" s="191">
        <f>O1013*H1013</f>
        <v>0</v>
      </c>
      <c r="Q1013" s="191">
        <v>1.866E-2</v>
      </c>
      <c r="R1013" s="191">
        <f>Q1013*H1013</f>
        <v>0.26943173999999998</v>
      </c>
      <c r="S1013" s="191">
        <v>0</v>
      </c>
      <c r="T1013" s="192">
        <f>S1013*H1013</f>
        <v>0</v>
      </c>
      <c r="U1013" s="37"/>
      <c r="V1013" s="37"/>
      <c r="W1013" s="37"/>
      <c r="X1013" s="37"/>
      <c r="Y1013" s="37"/>
      <c r="Z1013" s="37"/>
      <c r="AA1013" s="37"/>
      <c r="AB1013" s="37"/>
      <c r="AC1013" s="37"/>
      <c r="AD1013" s="37"/>
      <c r="AE1013" s="37"/>
      <c r="AR1013" s="193" t="s">
        <v>366</v>
      </c>
      <c r="AT1013" s="193" t="s">
        <v>239</v>
      </c>
      <c r="AU1013" s="193" t="s">
        <v>88</v>
      </c>
      <c r="AY1013" s="20" t="s">
        <v>237</v>
      </c>
      <c r="BE1013" s="194">
        <f>IF(N1013="základní",J1013,0)</f>
        <v>0</v>
      </c>
      <c r="BF1013" s="194">
        <f>IF(N1013="snížená",J1013,0)</f>
        <v>0</v>
      </c>
      <c r="BG1013" s="194">
        <f>IF(N1013="zákl. přenesená",J1013,0)</f>
        <v>0</v>
      </c>
      <c r="BH1013" s="194">
        <f>IF(N1013="sníž. přenesená",J1013,0)</f>
        <v>0</v>
      </c>
      <c r="BI1013" s="194">
        <f>IF(N1013="nulová",J1013,0)</f>
        <v>0</v>
      </c>
      <c r="BJ1013" s="20" t="s">
        <v>88</v>
      </c>
      <c r="BK1013" s="194">
        <f>ROUND(I1013*H1013,2)</f>
        <v>0</v>
      </c>
      <c r="BL1013" s="20" t="s">
        <v>366</v>
      </c>
      <c r="BM1013" s="193" t="s">
        <v>5580</v>
      </c>
    </row>
    <row r="1014" spans="1:65" s="2" customFormat="1" ht="10.199999999999999">
      <c r="A1014" s="37"/>
      <c r="B1014" s="38"/>
      <c r="C1014" s="39"/>
      <c r="D1014" s="195" t="s">
        <v>245</v>
      </c>
      <c r="E1014" s="39"/>
      <c r="F1014" s="196" t="s">
        <v>885</v>
      </c>
      <c r="G1014" s="39"/>
      <c r="H1014" s="39"/>
      <c r="I1014" s="197"/>
      <c r="J1014" s="39"/>
      <c r="K1014" s="39"/>
      <c r="L1014" s="42"/>
      <c r="M1014" s="198"/>
      <c r="N1014" s="199"/>
      <c r="O1014" s="67"/>
      <c r="P1014" s="67"/>
      <c r="Q1014" s="67"/>
      <c r="R1014" s="67"/>
      <c r="S1014" s="67"/>
      <c r="T1014" s="68"/>
      <c r="U1014" s="37"/>
      <c r="V1014" s="37"/>
      <c r="W1014" s="37"/>
      <c r="X1014" s="37"/>
      <c r="Y1014" s="37"/>
      <c r="Z1014" s="37"/>
      <c r="AA1014" s="37"/>
      <c r="AB1014" s="37"/>
      <c r="AC1014" s="37"/>
      <c r="AD1014" s="37"/>
      <c r="AE1014" s="37"/>
      <c r="AT1014" s="20" t="s">
        <v>245</v>
      </c>
      <c r="AU1014" s="20" t="s">
        <v>88</v>
      </c>
    </row>
    <row r="1015" spans="1:65" s="13" customFormat="1" ht="10.199999999999999">
      <c r="B1015" s="200"/>
      <c r="C1015" s="201"/>
      <c r="D1015" s="202" t="s">
        <v>247</v>
      </c>
      <c r="E1015" s="203" t="s">
        <v>19</v>
      </c>
      <c r="F1015" s="204" t="s">
        <v>248</v>
      </c>
      <c r="G1015" s="201"/>
      <c r="H1015" s="203" t="s">
        <v>19</v>
      </c>
      <c r="I1015" s="205"/>
      <c r="J1015" s="201"/>
      <c r="K1015" s="201"/>
      <c r="L1015" s="206"/>
      <c r="M1015" s="207"/>
      <c r="N1015" s="208"/>
      <c r="O1015" s="208"/>
      <c r="P1015" s="208"/>
      <c r="Q1015" s="208"/>
      <c r="R1015" s="208"/>
      <c r="S1015" s="208"/>
      <c r="T1015" s="209"/>
      <c r="AT1015" s="210" t="s">
        <v>247</v>
      </c>
      <c r="AU1015" s="210" t="s">
        <v>88</v>
      </c>
      <c r="AV1015" s="13" t="s">
        <v>83</v>
      </c>
      <c r="AW1015" s="13" t="s">
        <v>37</v>
      </c>
      <c r="AX1015" s="13" t="s">
        <v>76</v>
      </c>
      <c r="AY1015" s="210" t="s">
        <v>237</v>
      </c>
    </row>
    <row r="1016" spans="1:65" s="14" customFormat="1" ht="10.199999999999999">
      <c r="B1016" s="211"/>
      <c r="C1016" s="212"/>
      <c r="D1016" s="202" t="s">
        <v>247</v>
      </c>
      <c r="E1016" s="213" t="s">
        <v>19</v>
      </c>
      <c r="F1016" s="214" t="s">
        <v>5581</v>
      </c>
      <c r="G1016" s="212"/>
      <c r="H1016" s="215">
        <v>3.1429999999999998</v>
      </c>
      <c r="I1016" s="216"/>
      <c r="J1016" s="212"/>
      <c r="K1016" s="212"/>
      <c r="L1016" s="217"/>
      <c r="M1016" s="218"/>
      <c r="N1016" s="219"/>
      <c r="O1016" s="219"/>
      <c r="P1016" s="219"/>
      <c r="Q1016" s="219"/>
      <c r="R1016" s="219"/>
      <c r="S1016" s="219"/>
      <c r="T1016" s="220"/>
      <c r="AT1016" s="221" t="s">
        <v>247</v>
      </c>
      <c r="AU1016" s="221" t="s">
        <v>88</v>
      </c>
      <c r="AV1016" s="14" t="s">
        <v>88</v>
      </c>
      <c r="AW1016" s="14" t="s">
        <v>37</v>
      </c>
      <c r="AX1016" s="14" t="s">
        <v>76</v>
      </c>
      <c r="AY1016" s="221" t="s">
        <v>237</v>
      </c>
    </row>
    <row r="1017" spans="1:65" s="14" customFormat="1" ht="10.199999999999999">
      <c r="B1017" s="211"/>
      <c r="C1017" s="212"/>
      <c r="D1017" s="202" t="s">
        <v>247</v>
      </c>
      <c r="E1017" s="213" t="s">
        <v>19</v>
      </c>
      <c r="F1017" s="214" t="s">
        <v>5582</v>
      </c>
      <c r="G1017" s="212"/>
      <c r="H1017" s="215">
        <v>2.5190000000000001</v>
      </c>
      <c r="I1017" s="216"/>
      <c r="J1017" s="212"/>
      <c r="K1017" s="212"/>
      <c r="L1017" s="217"/>
      <c r="M1017" s="218"/>
      <c r="N1017" s="219"/>
      <c r="O1017" s="219"/>
      <c r="P1017" s="219"/>
      <c r="Q1017" s="219"/>
      <c r="R1017" s="219"/>
      <c r="S1017" s="219"/>
      <c r="T1017" s="220"/>
      <c r="AT1017" s="221" t="s">
        <v>247</v>
      </c>
      <c r="AU1017" s="221" t="s">
        <v>88</v>
      </c>
      <c r="AV1017" s="14" t="s">
        <v>88</v>
      </c>
      <c r="AW1017" s="14" t="s">
        <v>37</v>
      </c>
      <c r="AX1017" s="14" t="s">
        <v>76</v>
      </c>
      <c r="AY1017" s="221" t="s">
        <v>237</v>
      </c>
    </row>
    <row r="1018" spans="1:65" s="15" customFormat="1" ht="10.199999999999999">
      <c r="B1018" s="222"/>
      <c r="C1018" s="223"/>
      <c r="D1018" s="202" t="s">
        <v>247</v>
      </c>
      <c r="E1018" s="224" t="s">
        <v>19</v>
      </c>
      <c r="F1018" s="225" t="s">
        <v>251</v>
      </c>
      <c r="G1018" s="223"/>
      <c r="H1018" s="226">
        <v>5.6619999999999999</v>
      </c>
      <c r="I1018" s="227"/>
      <c r="J1018" s="223"/>
      <c r="K1018" s="223"/>
      <c r="L1018" s="228"/>
      <c r="M1018" s="229"/>
      <c r="N1018" s="230"/>
      <c r="O1018" s="230"/>
      <c r="P1018" s="230"/>
      <c r="Q1018" s="230"/>
      <c r="R1018" s="230"/>
      <c r="S1018" s="230"/>
      <c r="T1018" s="231"/>
      <c r="AT1018" s="232" t="s">
        <v>247</v>
      </c>
      <c r="AU1018" s="232" t="s">
        <v>88</v>
      </c>
      <c r="AV1018" s="15" t="s">
        <v>92</v>
      </c>
      <c r="AW1018" s="15" t="s">
        <v>37</v>
      </c>
      <c r="AX1018" s="15" t="s">
        <v>76</v>
      </c>
      <c r="AY1018" s="232" t="s">
        <v>237</v>
      </c>
    </row>
    <row r="1019" spans="1:65" s="13" customFormat="1" ht="10.199999999999999">
      <c r="B1019" s="200"/>
      <c r="C1019" s="201"/>
      <c r="D1019" s="202" t="s">
        <v>247</v>
      </c>
      <c r="E1019" s="203" t="s">
        <v>19</v>
      </c>
      <c r="F1019" s="204" t="s">
        <v>252</v>
      </c>
      <c r="G1019" s="201"/>
      <c r="H1019" s="203" t="s">
        <v>19</v>
      </c>
      <c r="I1019" s="205"/>
      <c r="J1019" s="201"/>
      <c r="K1019" s="201"/>
      <c r="L1019" s="206"/>
      <c r="M1019" s="207"/>
      <c r="N1019" s="208"/>
      <c r="O1019" s="208"/>
      <c r="P1019" s="208"/>
      <c r="Q1019" s="208"/>
      <c r="R1019" s="208"/>
      <c r="S1019" s="208"/>
      <c r="T1019" s="209"/>
      <c r="AT1019" s="210" t="s">
        <v>247</v>
      </c>
      <c r="AU1019" s="210" t="s">
        <v>88</v>
      </c>
      <c r="AV1019" s="13" t="s">
        <v>83</v>
      </c>
      <c r="AW1019" s="13" t="s">
        <v>37</v>
      </c>
      <c r="AX1019" s="13" t="s">
        <v>76</v>
      </c>
      <c r="AY1019" s="210" t="s">
        <v>237</v>
      </c>
    </row>
    <row r="1020" spans="1:65" s="14" customFormat="1" ht="10.199999999999999">
      <c r="B1020" s="211"/>
      <c r="C1020" s="212"/>
      <c r="D1020" s="202" t="s">
        <v>247</v>
      </c>
      <c r="E1020" s="213" t="s">
        <v>19</v>
      </c>
      <c r="F1020" s="214" t="s">
        <v>5583</v>
      </c>
      <c r="G1020" s="212"/>
      <c r="H1020" s="215">
        <v>3.17</v>
      </c>
      <c r="I1020" s="216"/>
      <c r="J1020" s="212"/>
      <c r="K1020" s="212"/>
      <c r="L1020" s="217"/>
      <c r="M1020" s="218"/>
      <c r="N1020" s="219"/>
      <c r="O1020" s="219"/>
      <c r="P1020" s="219"/>
      <c r="Q1020" s="219"/>
      <c r="R1020" s="219"/>
      <c r="S1020" s="219"/>
      <c r="T1020" s="220"/>
      <c r="AT1020" s="221" t="s">
        <v>247</v>
      </c>
      <c r="AU1020" s="221" t="s">
        <v>88</v>
      </c>
      <c r="AV1020" s="14" t="s">
        <v>88</v>
      </c>
      <c r="AW1020" s="14" t="s">
        <v>37</v>
      </c>
      <c r="AX1020" s="14" t="s">
        <v>76</v>
      </c>
      <c r="AY1020" s="221" t="s">
        <v>237</v>
      </c>
    </row>
    <row r="1021" spans="1:65" s="15" customFormat="1" ht="10.199999999999999">
      <c r="B1021" s="222"/>
      <c r="C1021" s="223"/>
      <c r="D1021" s="202" t="s">
        <v>247</v>
      </c>
      <c r="E1021" s="224" t="s">
        <v>19</v>
      </c>
      <c r="F1021" s="225" t="s">
        <v>251</v>
      </c>
      <c r="G1021" s="223"/>
      <c r="H1021" s="226">
        <v>3.17</v>
      </c>
      <c r="I1021" s="227"/>
      <c r="J1021" s="223"/>
      <c r="K1021" s="223"/>
      <c r="L1021" s="228"/>
      <c r="M1021" s="229"/>
      <c r="N1021" s="230"/>
      <c r="O1021" s="230"/>
      <c r="P1021" s="230"/>
      <c r="Q1021" s="230"/>
      <c r="R1021" s="230"/>
      <c r="S1021" s="230"/>
      <c r="T1021" s="231"/>
      <c r="AT1021" s="232" t="s">
        <v>247</v>
      </c>
      <c r="AU1021" s="232" t="s">
        <v>88</v>
      </c>
      <c r="AV1021" s="15" t="s">
        <v>92</v>
      </c>
      <c r="AW1021" s="15" t="s">
        <v>37</v>
      </c>
      <c r="AX1021" s="15" t="s">
        <v>76</v>
      </c>
      <c r="AY1021" s="232" t="s">
        <v>237</v>
      </c>
    </row>
    <row r="1022" spans="1:65" s="14" customFormat="1" ht="10.199999999999999">
      <c r="B1022" s="211"/>
      <c r="C1022" s="212"/>
      <c r="D1022" s="202" t="s">
        <v>247</v>
      </c>
      <c r="E1022" s="213" t="s">
        <v>19</v>
      </c>
      <c r="F1022" s="214" t="s">
        <v>5584</v>
      </c>
      <c r="G1022" s="212"/>
      <c r="H1022" s="215">
        <v>3.1349999999999998</v>
      </c>
      <c r="I1022" s="216"/>
      <c r="J1022" s="212"/>
      <c r="K1022" s="212"/>
      <c r="L1022" s="217"/>
      <c r="M1022" s="218"/>
      <c r="N1022" s="219"/>
      <c r="O1022" s="219"/>
      <c r="P1022" s="219"/>
      <c r="Q1022" s="219"/>
      <c r="R1022" s="219"/>
      <c r="S1022" s="219"/>
      <c r="T1022" s="220"/>
      <c r="AT1022" s="221" t="s">
        <v>247</v>
      </c>
      <c r="AU1022" s="221" t="s">
        <v>88</v>
      </c>
      <c r="AV1022" s="14" t="s">
        <v>88</v>
      </c>
      <c r="AW1022" s="14" t="s">
        <v>37</v>
      </c>
      <c r="AX1022" s="14" t="s">
        <v>76</v>
      </c>
      <c r="AY1022" s="221" t="s">
        <v>237</v>
      </c>
    </row>
    <row r="1023" spans="1:65" s="14" customFormat="1" ht="10.199999999999999">
      <c r="B1023" s="211"/>
      <c r="C1023" s="212"/>
      <c r="D1023" s="202" t="s">
        <v>247</v>
      </c>
      <c r="E1023" s="213" t="s">
        <v>19</v>
      </c>
      <c r="F1023" s="214" t="s">
        <v>5585</v>
      </c>
      <c r="G1023" s="212"/>
      <c r="H1023" s="215">
        <v>2.472</v>
      </c>
      <c r="I1023" s="216"/>
      <c r="J1023" s="212"/>
      <c r="K1023" s="212"/>
      <c r="L1023" s="217"/>
      <c r="M1023" s="218"/>
      <c r="N1023" s="219"/>
      <c r="O1023" s="219"/>
      <c r="P1023" s="219"/>
      <c r="Q1023" s="219"/>
      <c r="R1023" s="219"/>
      <c r="S1023" s="219"/>
      <c r="T1023" s="220"/>
      <c r="AT1023" s="221" t="s">
        <v>247</v>
      </c>
      <c r="AU1023" s="221" t="s">
        <v>88</v>
      </c>
      <c r="AV1023" s="14" t="s">
        <v>88</v>
      </c>
      <c r="AW1023" s="14" t="s">
        <v>37</v>
      </c>
      <c r="AX1023" s="14" t="s">
        <v>76</v>
      </c>
      <c r="AY1023" s="221" t="s">
        <v>237</v>
      </c>
    </row>
    <row r="1024" spans="1:65" s="15" customFormat="1" ht="10.199999999999999">
      <c r="B1024" s="222"/>
      <c r="C1024" s="223"/>
      <c r="D1024" s="202" t="s">
        <v>247</v>
      </c>
      <c r="E1024" s="224" t="s">
        <v>19</v>
      </c>
      <c r="F1024" s="225" t="s">
        <v>251</v>
      </c>
      <c r="G1024" s="223"/>
      <c r="H1024" s="226">
        <v>5.6070000000000002</v>
      </c>
      <c r="I1024" s="227"/>
      <c r="J1024" s="223"/>
      <c r="K1024" s="223"/>
      <c r="L1024" s="228"/>
      <c r="M1024" s="229"/>
      <c r="N1024" s="230"/>
      <c r="O1024" s="230"/>
      <c r="P1024" s="230"/>
      <c r="Q1024" s="230"/>
      <c r="R1024" s="230"/>
      <c r="S1024" s="230"/>
      <c r="T1024" s="231"/>
      <c r="AT1024" s="232" t="s">
        <v>247</v>
      </c>
      <c r="AU1024" s="232" t="s">
        <v>88</v>
      </c>
      <c r="AV1024" s="15" t="s">
        <v>92</v>
      </c>
      <c r="AW1024" s="15" t="s">
        <v>37</v>
      </c>
      <c r="AX1024" s="15" t="s">
        <v>76</v>
      </c>
      <c r="AY1024" s="232" t="s">
        <v>237</v>
      </c>
    </row>
    <row r="1025" spans="1:65" s="16" customFormat="1" ht="10.199999999999999">
      <c r="B1025" s="233"/>
      <c r="C1025" s="234"/>
      <c r="D1025" s="202" t="s">
        <v>247</v>
      </c>
      <c r="E1025" s="235" t="s">
        <v>19</v>
      </c>
      <c r="F1025" s="236" t="s">
        <v>260</v>
      </c>
      <c r="G1025" s="234"/>
      <c r="H1025" s="237">
        <v>14.439</v>
      </c>
      <c r="I1025" s="238"/>
      <c r="J1025" s="234"/>
      <c r="K1025" s="234"/>
      <c r="L1025" s="239"/>
      <c r="M1025" s="240"/>
      <c r="N1025" s="241"/>
      <c r="O1025" s="241"/>
      <c r="P1025" s="241"/>
      <c r="Q1025" s="241"/>
      <c r="R1025" s="241"/>
      <c r="S1025" s="241"/>
      <c r="T1025" s="242"/>
      <c r="AT1025" s="243" t="s">
        <v>247</v>
      </c>
      <c r="AU1025" s="243" t="s">
        <v>88</v>
      </c>
      <c r="AV1025" s="16" t="s">
        <v>243</v>
      </c>
      <c r="AW1025" s="16" t="s">
        <v>37</v>
      </c>
      <c r="AX1025" s="16" t="s">
        <v>83</v>
      </c>
      <c r="AY1025" s="243" t="s">
        <v>237</v>
      </c>
    </row>
    <row r="1026" spans="1:65" s="2" customFormat="1" ht="62.7" customHeight="1">
      <c r="A1026" s="37"/>
      <c r="B1026" s="38"/>
      <c r="C1026" s="182" t="s">
        <v>1479</v>
      </c>
      <c r="D1026" s="182" t="s">
        <v>239</v>
      </c>
      <c r="E1026" s="183" t="s">
        <v>898</v>
      </c>
      <c r="F1026" s="184" t="s">
        <v>899</v>
      </c>
      <c r="G1026" s="185" t="s">
        <v>141</v>
      </c>
      <c r="H1026" s="186">
        <v>14.478999999999999</v>
      </c>
      <c r="I1026" s="187"/>
      <c r="J1026" s="188">
        <f>ROUND(I1026*H1026,2)</f>
        <v>0</v>
      </c>
      <c r="K1026" s="184" t="s">
        <v>242</v>
      </c>
      <c r="L1026" s="42"/>
      <c r="M1026" s="189" t="s">
        <v>19</v>
      </c>
      <c r="N1026" s="190" t="s">
        <v>48</v>
      </c>
      <c r="O1026" s="67"/>
      <c r="P1026" s="191">
        <f>O1026*H1026</f>
        <v>0</v>
      </c>
      <c r="Q1026" s="191">
        <v>1.866E-2</v>
      </c>
      <c r="R1026" s="191">
        <f>Q1026*H1026</f>
        <v>0.27017813999999996</v>
      </c>
      <c r="S1026" s="191">
        <v>0</v>
      </c>
      <c r="T1026" s="192">
        <f>S1026*H1026</f>
        <v>0</v>
      </c>
      <c r="U1026" s="37"/>
      <c r="V1026" s="37"/>
      <c r="W1026" s="37"/>
      <c r="X1026" s="37"/>
      <c r="Y1026" s="37"/>
      <c r="Z1026" s="37"/>
      <c r="AA1026" s="37"/>
      <c r="AB1026" s="37"/>
      <c r="AC1026" s="37"/>
      <c r="AD1026" s="37"/>
      <c r="AE1026" s="37"/>
      <c r="AR1026" s="193" t="s">
        <v>366</v>
      </c>
      <c r="AT1026" s="193" t="s">
        <v>239</v>
      </c>
      <c r="AU1026" s="193" t="s">
        <v>88</v>
      </c>
      <c r="AY1026" s="20" t="s">
        <v>237</v>
      </c>
      <c r="BE1026" s="194">
        <f>IF(N1026="základní",J1026,0)</f>
        <v>0</v>
      </c>
      <c r="BF1026" s="194">
        <f>IF(N1026="snížená",J1026,0)</f>
        <v>0</v>
      </c>
      <c r="BG1026" s="194">
        <f>IF(N1026="zákl. přenesená",J1026,0)</f>
        <v>0</v>
      </c>
      <c r="BH1026" s="194">
        <f>IF(N1026="sníž. přenesená",J1026,0)</f>
        <v>0</v>
      </c>
      <c r="BI1026" s="194">
        <f>IF(N1026="nulová",J1026,0)</f>
        <v>0</v>
      </c>
      <c r="BJ1026" s="20" t="s">
        <v>88</v>
      </c>
      <c r="BK1026" s="194">
        <f>ROUND(I1026*H1026,2)</f>
        <v>0</v>
      </c>
      <c r="BL1026" s="20" t="s">
        <v>366</v>
      </c>
      <c r="BM1026" s="193" t="s">
        <v>5586</v>
      </c>
    </row>
    <row r="1027" spans="1:65" s="2" customFormat="1" ht="10.199999999999999">
      <c r="A1027" s="37"/>
      <c r="B1027" s="38"/>
      <c r="C1027" s="39"/>
      <c r="D1027" s="195" t="s">
        <v>245</v>
      </c>
      <c r="E1027" s="39"/>
      <c r="F1027" s="196" t="s">
        <v>901</v>
      </c>
      <c r="G1027" s="39"/>
      <c r="H1027" s="39"/>
      <c r="I1027" s="197"/>
      <c r="J1027" s="39"/>
      <c r="K1027" s="39"/>
      <c r="L1027" s="42"/>
      <c r="M1027" s="198"/>
      <c r="N1027" s="199"/>
      <c r="O1027" s="67"/>
      <c r="P1027" s="67"/>
      <c r="Q1027" s="67"/>
      <c r="R1027" s="67"/>
      <c r="S1027" s="67"/>
      <c r="T1027" s="68"/>
      <c r="U1027" s="37"/>
      <c r="V1027" s="37"/>
      <c r="W1027" s="37"/>
      <c r="X1027" s="37"/>
      <c r="Y1027" s="37"/>
      <c r="Z1027" s="37"/>
      <c r="AA1027" s="37"/>
      <c r="AB1027" s="37"/>
      <c r="AC1027" s="37"/>
      <c r="AD1027" s="37"/>
      <c r="AE1027" s="37"/>
      <c r="AT1027" s="20" t="s">
        <v>245</v>
      </c>
      <c r="AU1027" s="20" t="s">
        <v>88</v>
      </c>
    </row>
    <row r="1028" spans="1:65" s="13" customFormat="1" ht="10.199999999999999">
      <c r="B1028" s="200"/>
      <c r="C1028" s="201"/>
      <c r="D1028" s="202" t="s">
        <v>247</v>
      </c>
      <c r="E1028" s="203" t="s">
        <v>19</v>
      </c>
      <c r="F1028" s="204" t="s">
        <v>248</v>
      </c>
      <c r="G1028" s="201"/>
      <c r="H1028" s="203" t="s">
        <v>19</v>
      </c>
      <c r="I1028" s="205"/>
      <c r="J1028" s="201"/>
      <c r="K1028" s="201"/>
      <c r="L1028" s="206"/>
      <c r="M1028" s="207"/>
      <c r="N1028" s="208"/>
      <c r="O1028" s="208"/>
      <c r="P1028" s="208"/>
      <c r="Q1028" s="208"/>
      <c r="R1028" s="208"/>
      <c r="S1028" s="208"/>
      <c r="T1028" s="209"/>
      <c r="AT1028" s="210" t="s">
        <v>247</v>
      </c>
      <c r="AU1028" s="210" t="s">
        <v>88</v>
      </c>
      <c r="AV1028" s="13" t="s">
        <v>83</v>
      </c>
      <c r="AW1028" s="13" t="s">
        <v>37</v>
      </c>
      <c r="AX1028" s="13" t="s">
        <v>76</v>
      </c>
      <c r="AY1028" s="210" t="s">
        <v>237</v>
      </c>
    </row>
    <row r="1029" spans="1:65" s="14" customFormat="1" ht="10.199999999999999">
      <c r="B1029" s="211"/>
      <c r="C1029" s="212"/>
      <c r="D1029" s="202" t="s">
        <v>247</v>
      </c>
      <c r="E1029" s="213" t="s">
        <v>19</v>
      </c>
      <c r="F1029" s="214" t="s">
        <v>5587</v>
      </c>
      <c r="G1029" s="212"/>
      <c r="H1029" s="215">
        <v>2.387</v>
      </c>
      <c r="I1029" s="216"/>
      <c r="J1029" s="212"/>
      <c r="K1029" s="212"/>
      <c r="L1029" s="217"/>
      <c r="M1029" s="218"/>
      <c r="N1029" s="219"/>
      <c r="O1029" s="219"/>
      <c r="P1029" s="219"/>
      <c r="Q1029" s="219"/>
      <c r="R1029" s="219"/>
      <c r="S1029" s="219"/>
      <c r="T1029" s="220"/>
      <c r="AT1029" s="221" t="s">
        <v>247</v>
      </c>
      <c r="AU1029" s="221" t="s">
        <v>88</v>
      </c>
      <c r="AV1029" s="14" t="s">
        <v>88</v>
      </c>
      <c r="AW1029" s="14" t="s">
        <v>37</v>
      </c>
      <c r="AX1029" s="14" t="s">
        <v>76</v>
      </c>
      <c r="AY1029" s="221" t="s">
        <v>237</v>
      </c>
    </row>
    <row r="1030" spans="1:65" s="14" customFormat="1" ht="10.199999999999999">
      <c r="B1030" s="211"/>
      <c r="C1030" s="212"/>
      <c r="D1030" s="202" t="s">
        <v>247</v>
      </c>
      <c r="E1030" s="213" t="s">
        <v>19</v>
      </c>
      <c r="F1030" s="214" t="s">
        <v>5588</v>
      </c>
      <c r="G1030" s="212"/>
      <c r="H1030" s="215">
        <v>2.6520000000000001</v>
      </c>
      <c r="I1030" s="216"/>
      <c r="J1030" s="212"/>
      <c r="K1030" s="212"/>
      <c r="L1030" s="217"/>
      <c r="M1030" s="218"/>
      <c r="N1030" s="219"/>
      <c r="O1030" s="219"/>
      <c r="P1030" s="219"/>
      <c r="Q1030" s="219"/>
      <c r="R1030" s="219"/>
      <c r="S1030" s="219"/>
      <c r="T1030" s="220"/>
      <c r="AT1030" s="221" t="s">
        <v>247</v>
      </c>
      <c r="AU1030" s="221" t="s">
        <v>88</v>
      </c>
      <c r="AV1030" s="14" t="s">
        <v>88</v>
      </c>
      <c r="AW1030" s="14" t="s">
        <v>37</v>
      </c>
      <c r="AX1030" s="14" t="s">
        <v>76</v>
      </c>
      <c r="AY1030" s="221" t="s">
        <v>237</v>
      </c>
    </row>
    <row r="1031" spans="1:65" s="15" customFormat="1" ht="10.199999999999999">
      <c r="B1031" s="222"/>
      <c r="C1031" s="223"/>
      <c r="D1031" s="202" t="s">
        <v>247</v>
      </c>
      <c r="E1031" s="224" t="s">
        <v>19</v>
      </c>
      <c r="F1031" s="225" t="s">
        <v>251</v>
      </c>
      <c r="G1031" s="223"/>
      <c r="H1031" s="226">
        <v>5.0389999999999997</v>
      </c>
      <c r="I1031" s="227"/>
      <c r="J1031" s="223"/>
      <c r="K1031" s="223"/>
      <c r="L1031" s="228"/>
      <c r="M1031" s="229"/>
      <c r="N1031" s="230"/>
      <c r="O1031" s="230"/>
      <c r="P1031" s="230"/>
      <c r="Q1031" s="230"/>
      <c r="R1031" s="230"/>
      <c r="S1031" s="230"/>
      <c r="T1031" s="231"/>
      <c r="AT1031" s="232" t="s">
        <v>247</v>
      </c>
      <c r="AU1031" s="232" t="s">
        <v>88</v>
      </c>
      <c r="AV1031" s="15" t="s">
        <v>92</v>
      </c>
      <c r="AW1031" s="15" t="s">
        <v>37</v>
      </c>
      <c r="AX1031" s="15" t="s">
        <v>76</v>
      </c>
      <c r="AY1031" s="232" t="s">
        <v>237</v>
      </c>
    </row>
    <row r="1032" spans="1:65" s="13" customFormat="1" ht="10.199999999999999">
      <c r="B1032" s="200"/>
      <c r="C1032" s="201"/>
      <c r="D1032" s="202" t="s">
        <v>247</v>
      </c>
      <c r="E1032" s="203" t="s">
        <v>19</v>
      </c>
      <c r="F1032" s="204" t="s">
        <v>252</v>
      </c>
      <c r="G1032" s="201"/>
      <c r="H1032" s="203" t="s">
        <v>19</v>
      </c>
      <c r="I1032" s="205"/>
      <c r="J1032" s="201"/>
      <c r="K1032" s="201"/>
      <c r="L1032" s="206"/>
      <c r="M1032" s="207"/>
      <c r="N1032" s="208"/>
      <c r="O1032" s="208"/>
      <c r="P1032" s="208"/>
      <c r="Q1032" s="208"/>
      <c r="R1032" s="208"/>
      <c r="S1032" s="208"/>
      <c r="T1032" s="209"/>
      <c r="AT1032" s="210" t="s">
        <v>247</v>
      </c>
      <c r="AU1032" s="210" t="s">
        <v>88</v>
      </c>
      <c r="AV1032" s="13" t="s">
        <v>83</v>
      </c>
      <c r="AW1032" s="13" t="s">
        <v>37</v>
      </c>
      <c r="AX1032" s="13" t="s">
        <v>76</v>
      </c>
      <c r="AY1032" s="210" t="s">
        <v>237</v>
      </c>
    </row>
    <row r="1033" spans="1:65" s="14" customFormat="1" ht="10.199999999999999">
      <c r="B1033" s="211"/>
      <c r="C1033" s="212"/>
      <c r="D1033" s="202" t="s">
        <v>247</v>
      </c>
      <c r="E1033" s="213" t="s">
        <v>19</v>
      </c>
      <c r="F1033" s="214" t="s">
        <v>5589</v>
      </c>
      <c r="G1033" s="212"/>
      <c r="H1033" s="215">
        <v>2.3780000000000001</v>
      </c>
      <c r="I1033" s="216"/>
      <c r="J1033" s="212"/>
      <c r="K1033" s="212"/>
      <c r="L1033" s="217"/>
      <c r="M1033" s="218"/>
      <c r="N1033" s="219"/>
      <c r="O1033" s="219"/>
      <c r="P1033" s="219"/>
      <c r="Q1033" s="219"/>
      <c r="R1033" s="219"/>
      <c r="S1033" s="219"/>
      <c r="T1033" s="220"/>
      <c r="AT1033" s="221" t="s">
        <v>247</v>
      </c>
      <c r="AU1033" s="221" t="s">
        <v>88</v>
      </c>
      <c r="AV1033" s="14" t="s">
        <v>88</v>
      </c>
      <c r="AW1033" s="14" t="s">
        <v>37</v>
      </c>
      <c r="AX1033" s="14" t="s">
        <v>76</v>
      </c>
      <c r="AY1033" s="221" t="s">
        <v>237</v>
      </c>
    </row>
    <row r="1034" spans="1:65" s="14" customFormat="1" ht="10.199999999999999">
      <c r="B1034" s="211"/>
      <c r="C1034" s="212"/>
      <c r="D1034" s="202" t="s">
        <v>247</v>
      </c>
      <c r="E1034" s="213" t="s">
        <v>19</v>
      </c>
      <c r="F1034" s="214" t="s">
        <v>5590</v>
      </c>
      <c r="G1034" s="212"/>
      <c r="H1034" s="215">
        <v>2.3780000000000001</v>
      </c>
      <c r="I1034" s="216"/>
      <c r="J1034" s="212"/>
      <c r="K1034" s="212"/>
      <c r="L1034" s="217"/>
      <c r="M1034" s="218"/>
      <c r="N1034" s="219"/>
      <c r="O1034" s="219"/>
      <c r="P1034" s="219"/>
      <c r="Q1034" s="219"/>
      <c r="R1034" s="219"/>
      <c r="S1034" s="219"/>
      <c r="T1034" s="220"/>
      <c r="AT1034" s="221" t="s">
        <v>247</v>
      </c>
      <c r="AU1034" s="221" t="s">
        <v>88</v>
      </c>
      <c r="AV1034" s="14" t="s">
        <v>88</v>
      </c>
      <c r="AW1034" s="14" t="s">
        <v>37</v>
      </c>
      <c r="AX1034" s="14" t="s">
        <v>76</v>
      </c>
      <c r="AY1034" s="221" t="s">
        <v>237</v>
      </c>
    </row>
    <row r="1035" spans="1:65" s="15" customFormat="1" ht="10.199999999999999">
      <c r="B1035" s="222"/>
      <c r="C1035" s="223"/>
      <c r="D1035" s="202" t="s">
        <v>247</v>
      </c>
      <c r="E1035" s="224" t="s">
        <v>19</v>
      </c>
      <c r="F1035" s="225" t="s">
        <v>251</v>
      </c>
      <c r="G1035" s="223"/>
      <c r="H1035" s="226">
        <v>4.7560000000000002</v>
      </c>
      <c r="I1035" s="227"/>
      <c r="J1035" s="223"/>
      <c r="K1035" s="223"/>
      <c r="L1035" s="228"/>
      <c r="M1035" s="229"/>
      <c r="N1035" s="230"/>
      <c r="O1035" s="230"/>
      <c r="P1035" s="230"/>
      <c r="Q1035" s="230"/>
      <c r="R1035" s="230"/>
      <c r="S1035" s="230"/>
      <c r="T1035" s="231"/>
      <c r="AT1035" s="232" t="s">
        <v>247</v>
      </c>
      <c r="AU1035" s="232" t="s">
        <v>88</v>
      </c>
      <c r="AV1035" s="15" t="s">
        <v>92</v>
      </c>
      <c r="AW1035" s="15" t="s">
        <v>37</v>
      </c>
      <c r="AX1035" s="15" t="s">
        <v>76</v>
      </c>
      <c r="AY1035" s="232" t="s">
        <v>237</v>
      </c>
    </row>
    <row r="1036" spans="1:65" s="13" customFormat="1" ht="10.199999999999999">
      <c r="B1036" s="200"/>
      <c r="C1036" s="201"/>
      <c r="D1036" s="202" t="s">
        <v>247</v>
      </c>
      <c r="E1036" s="203" t="s">
        <v>19</v>
      </c>
      <c r="F1036" s="204" t="s">
        <v>256</v>
      </c>
      <c r="G1036" s="201"/>
      <c r="H1036" s="203" t="s">
        <v>19</v>
      </c>
      <c r="I1036" s="205"/>
      <c r="J1036" s="201"/>
      <c r="K1036" s="201"/>
      <c r="L1036" s="206"/>
      <c r="M1036" s="207"/>
      <c r="N1036" s="208"/>
      <c r="O1036" s="208"/>
      <c r="P1036" s="208"/>
      <c r="Q1036" s="208"/>
      <c r="R1036" s="208"/>
      <c r="S1036" s="208"/>
      <c r="T1036" s="209"/>
      <c r="AT1036" s="210" t="s">
        <v>247</v>
      </c>
      <c r="AU1036" s="210" t="s">
        <v>88</v>
      </c>
      <c r="AV1036" s="13" t="s">
        <v>83</v>
      </c>
      <c r="AW1036" s="13" t="s">
        <v>37</v>
      </c>
      <c r="AX1036" s="13" t="s">
        <v>76</v>
      </c>
      <c r="AY1036" s="210" t="s">
        <v>237</v>
      </c>
    </row>
    <row r="1037" spans="1:65" s="14" customFormat="1" ht="10.199999999999999">
      <c r="B1037" s="211"/>
      <c r="C1037" s="212"/>
      <c r="D1037" s="202" t="s">
        <v>247</v>
      </c>
      <c r="E1037" s="213" t="s">
        <v>19</v>
      </c>
      <c r="F1037" s="214" t="s">
        <v>5591</v>
      </c>
      <c r="G1037" s="212"/>
      <c r="H1037" s="215">
        <v>2.3420000000000001</v>
      </c>
      <c r="I1037" s="216"/>
      <c r="J1037" s="212"/>
      <c r="K1037" s="212"/>
      <c r="L1037" s="217"/>
      <c r="M1037" s="218"/>
      <c r="N1037" s="219"/>
      <c r="O1037" s="219"/>
      <c r="P1037" s="219"/>
      <c r="Q1037" s="219"/>
      <c r="R1037" s="219"/>
      <c r="S1037" s="219"/>
      <c r="T1037" s="220"/>
      <c r="AT1037" s="221" t="s">
        <v>247</v>
      </c>
      <c r="AU1037" s="221" t="s">
        <v>88</v>
      </c>
      <c r="AV1037" s="14" t="s">
        <v>88</v>
      </c>
      <c r="AW1037" s="14" t="s">
        <v>37</v>
      </c>
      <c r="AX1037" s="14" t="s">
        <v>76</v>
      </c>
      <c r="AY1037" s="221" t="s">
        <v>237</v>
      </c>
    </row>
    <row r="1038" spans="1:65" s="14" customFormat="1" ht="10.199999999999999">
      <c r="B1038" s="211"/>
      <c r="C1038" s="212"/>
      <c r="D1038" s="202" t="s">
        <v>247</v>
      </c>
      <c r="E1038" s="213" t="s">
        <v>19</v>
      </c>
      <c r="F1038" s="214" t="s">
        <v>5592</v>
      </c>
      <c r="G1038" s="212"/>
      <c r="H1038" s="215">
        <v>2.3420000000000001</v>
      </c>
      <c r="I1038" s="216"/>
      <c r="J1038" s="212"/>
      <c r="K1038" s="212"/>
      <c r="L1038" s="217"/>
      <c r="M1038" s="218"/>
      <c r="N1038" s="219"/>
      <c r="O1038" s="219"/>
      <c r="P1038" s="219"/>
      <c r="Q1038" s="219"/>
      <c r="R1038" s="219"/>
      <c r="S1038" s="219"/>
      <c r="T1038" s="220"/>
      <c r="AT1038" s="221" t="s">
        <v>247</v>
      </c>
      <c r="AU1038" s="221" t="s">
        <v>88</v>
      </c>
      <c r="AV1038" s="14" t="s">
        <v>88</v>
      </c>
      <c r="AW1038" s="14" t="s">
        <v>37</v>
      </c>
      <c r="AX1038" s="14" t="s">
        <v>76</v>
      </c>
      <c r="AY1038" s="221" t="s">
        <v>237</v>
      </c>
    </row>
    <row r="1039" spans="1:65" s="15" customFormat="1" ht="10.199999999999999">
      <c r="B1039" s="222"/>
      <c r="C1039" s="223"/>
      <c r="D1039" s="202" t="s">
        <v>247</v>
      </c>
      <c r="E1039" s="224" t="s">
        <v>19</v>
      </c>
      <c r="F1039" s="225" t="s">
        <v>251</v>
      </c>
      <c r="G1039" s="223"/>
      <c r="H1039" s="226">
        <v>4.6840000000000002</v>
      </c>
      <c r="I1039" s="227"/>
      <c r="J1039" s="223"/>
      <c r="K1039" s="223"/>
      <c r="L1039" s="228"/>
      <c r="M1039" s="229"/>
      <c r="N1039" s="230"/>
      <c r="O1039" s="230"/>
      <c r="P1039" s="230"/>
      <c r="Q1039" s="230"/>
      <c r="R1039" s="230"/>
      <c r="S1039" s="230"/>
      <c r="T1039" s="231"/>
      <c r="AT1039" s="232" t="s">
        <v>247</v>
      </c>
      <c r="AU1039" s="232" t="s">
        <v>88</v>
      </c>
      <c r="AV1039" s="15" t="s">
        <v>92</v>
      </c>
      <c r="AW1039" s="15" t="s">
        <v>37</v>
      </c>
      <c r="AX1039" s="15" t="s">
        <v>76</v>
      </c>
      <c r="AY1039" s="232" t="s">
        <v>237</v>
      </c>
    </row>
    <row r="1040" spans="1:65" s="16" customFormat="1" ht="10.199999999999999">
      <c r="B1040" s="233"/>
      <c r="C1040" s="234"/>
      <c r="D1040" s="202" t="s">
        <v>247</v>
      </c>
      <c r="E1040" s="235" t="s">
        <v>19</v>
      </c>
      <c r="F1040" s="236" t="s">
        <v>260</v>
      </c>
      <c r="G1040" s="234"/>
      <c r="H1040" s="237">
        <v>14.478999999999999</v>
      </c>
      <c r="I1040" s="238"/>
      <c r="J1040" s="234"/>
      <c r="K1040" s="234"/>
      <c r="L1040" s="239"/>
      <c r="M1040" s="240"/>
      <c r="N1040" s="241"/>
      <c r="O1040" s="241"/>
      <c r="P1040" s="241"/>
      <c r="Q1040" s="241"/>
      <c r="R1040" s="241"/>
      <c r="S1040" s="241"/>
      <c r="T1040" s="242"/>
      <c r="AT1040" s="243" t="s">
        <v>247</v>
      </c>
      <c r="AU1040" s="243" t="s">
        <v>88</v>
      </c>
      <c r="AV1040" s="16" t="s">
        <v>243</v>
      </c>
      <c r="AW1040" s="16" t="s">
        <v>37</v>
      </c>
      <c r="AX1040" s="16" t="s">
        <v>83</v>
      </c>
      <c r="AY1040" s="243" t="s">
        <v>237</v>
      </c>
    </row>
    <row r="1041" spans="1:65" s="2" customFormat="1" ht="55.5" customHeight="1">
      <c r="A1041" s="37"/>
      <c r="B1041" s="38"/>
      <c r="C1041" s="182" t="s">
        <v>1484</v>
      </c>
      <c r="D1041" s="182" t="s">
        <v>239</v>
      </c>
      <c r="E1041" s="183" t="s">
        <v>911</v>
      </c>
      <c r="F1041" s="184" t="s">
        <v>912</v>
      </c>
      <c r="G1041" s="185" t="s">
        <v>141</v>
      </c>
      <c r="H1041" s="186">
        <v>39.042000000000002</v>
      </c>
      <c r="I1041" s="187"/>
      <c r="J1041" s="188">
        <f>ROUND(I1041*H1041,2)</f>
        <v>0</v>
      </c>
      <c r="K1041" s="184" t="s">
        <v>19</v>
      </c>
      <c r="L1041" s="42"/>
      <c r="M1041" s="189" t="s">
        <v>19</v>
      </c>
      <c r="N1041" s="190" t="s">
        <v>48</v>
      </c>
      <c r="O1041" s="67"/>
      <c r="P1041" s="191">
        <f>O1041*H1041</f>
        <v>0</v>
      </c>
      <c r="Q1041" s="191">
        <v>2.9309999999999999E-2</v>
      </c>
      <c r="R1041" s="191">
        <f>Q1041*H1041</f>
        <v>1.14432102</v>
      </c>
      <c r="S1041" s="191">
        <v>0</v>
      </c>
      <c r="T1041" s="192">
        <f>S1041*H1041</f>
        <v>0</v>
      </c>
      <c r="U1041" s="37"/>
      <c r="V1041" s="37"/>
      <c r="W1041" s="37"/>
      <c r="X1041" s="37"/>
      <c r="Y1041" s="37"/>
      <c r="Z1041" s="37"/>
      <c r="AA1041" s="37"/>
      <c r="AB1041" s="37"/>
      <c r="AC1041" s="37"/>
      <c r="AD1041" s="37"/>
      <c r="AE1041" s="37"/>
      <c r="AR1041" s="193" t="s">
        <v>366</v>
      </c>
      <c r="AT1041" s="193" t="s">
        <v>239</v>
      </c>
      <c r="AU1041" s="193" t="s">
        <v>88</v>
      </c>
      <c r="AY1041" s="20" t="s">
        <v>237</v>
      </c>
      <c r="BE1041" s="194">
        <f>IF(N1041="základní",J1041,0)</f>
        <v>0</v>
      </c>
      <c r="BF1041" s="194">
        <f>IF(N1041="snížená",J1041,0)</f>
        <v>0</v>
      </c>
      <c r="BG1041" s="194">
        <f>IF(N1041="zákl. přenesená",J1041,0)</f>
        <v>0</v>
      </c>
      <c r="BH1041" s="194">
        <f>IF(N1041="sníž. přenesená",J1041,0)</f>
        <v>0</v>
      </c>
      <c r="BI1041" s="194">
        <f>IF(N1041="nulová",J1041,0)</f>
        <v>0</v>
      </c>
      <c r="BJ1041" s="20" t="s">
        <v>88</v>
      </c>
      <c r="BK1041" s="194">
        <f>ROUND(I1041*H1041,2)</f>
        <v>0</v>
      </c>
      <c r="BL1041" s="20" t="s">
        <v>366</v>
      </c>
      <c r="BM1041" s="193" t="s">
        <v>5593</v>
      </c>
    </row>
    <row r="1042" spans="1:65" s="2" customFormat="1" ht="48">
      <c r="A1042" s="37"/>
      <c r="B1042" s="38"/>
      <c r="C1042" s="39"/>
      <c r="D1042" s="202" t="s">
        <v>914</v>
      </c>
      <c r="E1042" s="39"/>
      <c r="F1042" s="254" t="s">
        <v>915</v>
      </c>
      <c r="G1042" s="39"/>
      <c r="H1042" s="39"/>
      <c r="I1042" s="197"/>
      <c r="J1042" s="39"/>
      <c r="K1042" s="39"/>
      <c r="L1042" s="42"/>
      <c r="M1042" s="198"/>
      <c r="N1042" s="199"/>
      <c r="O1042" s="67"/>
      <c r="P1042" s="67"/>
      <c r="Q1042" s="67"/>
      <c r="R1042" s="67"/>
      <c r="S1042" s="67"/>
      <c r="T1042" s="68"/>
      <c r="U1042" s="37"/>
      <c r="V1042" s="37"/>
      <c r="W1042" s="37"/>
      <c r="X1042" s="37"/>
      <c r="Y1042" s="37"/>
      <c r="Z1042" s="37"/>
      <c r="AA1042" s="37"/>
      <c r="AB1042" s="37"/>
      <c r="AC1042" s="37"/>
      <c r="AD1042" s="37"/>
      <c r="AE1042" s="37"/>
      <c r="AT1042" s="20" t="s">
        <v>914</v>
      </c>
      <c r="AU1042" s="20" t="s">
        <v>88</v>
      </c>
    </row>
    <row r="1043" spans="1:65" s="13" customFormat="1" ht="10.199999999999999">
      <c r="B1043" s="200"/>
      <c r="C1043" s="201"/>
      <c r="D1043" s="202" t="s">
        <v>247</v>
      </c>
      <c r="E1043" s="203" t="s">
        <v>19</v>
      </c>
      <c r="F1043" s="204" t="s">
        <v>5594</v>
      </c>
      <c r="G1043" s="201"/>
      <c r="H1043" s="203" t="s">
        <v>19</v>
      </c>
      <c r="I1043" s="205"/>
      <c r="J1043" s="201"/>
      <c r="K1043" s="201"/>
      <c r="L1043" s="206"/>
      <c r="M1043" s="207"/>
      <c r="N1043" s="208"/>
      <c r="O1043" s="208"/>
      <c r="P1043" s="208"/>
      <c r="Q1043" s="208"/>
      <c r="R1043" s="208"/>
      <c r="S1043" s="208"/>
      <c r="T1043" s="209"/>
      <c r="AT1043" s="210" t="s">
        <v>247</v>
      </c>
      <c r="AU1043" s="210" t="s">
        <v>88</v>
      </c>
      <c r="AV1043" s="13" t="s">
        <v>83</v>
      </c>
      <c r="AW1043" s="13" t="s">
        <v>37</v>
      </c>
      <c r="AX1043" s="13" t="s">
        <v>76</v>
      </c>
      <c r="AY1043" s="210" t="s">
        <v>237</v>
      </c>
    </row>
    <row r="1044" spans="1:65" s="13" customFormat="1" ht="10.199999999999999">
      <c r="B1044" s="200"/>
      <c r="C1044" s="201"/>
      <c r="D1044" s="202" t="s">
        <v>247</v>
      </c>
      <c r="E1044" s="203" t="s">
        <v>19</v>
      </c>
      <c r="F1044" s="204" t="s">
        <v>248</v>
      </c>
      <c r="G1044" s="201"/>
      <c r="H1044" s="203" t="s">
        <v>19</v>
      </c>
      <c r="I1044" s="205"/>
      <c r="J1044" s="201"/>
      <c r="K1044" s="201"/>
      <c r="L1044" s="206"/>
      <c r="M1044" s="207"/>
      <c r="N1044" s="208"/>
      <c r="O1044" s="208"/>
      <c r="P1044" s="208"/>
      <c r="Q1044" s="208"/>
      <c r="R1044" s="208"/>
      <c r="S1044" s="208"/>
      <c r="T1044" s="209"/>
      <c r="AT1044" s="210" t="s">
        <v>247</v>
      </c>
      <c r="AU1044" s="210" t="s">
        <v>88</v>
      </c>
      <c r="AV1044" s="13" t="s">
        <v>83</v>
      </c>
      <c r="AW1044" s="13" t="s">
        <v>37</v>
      </c>
      <c r="AX1044" s="13" t="s">
        <v>76</v>
      </c>
      <c r="AY1044" s="210" t="s">
        <v>237</v>
      </c>
    </row>
    <row r="1045" spans="1:65" s="14" customFormat="1" ht="10.199999999999999">
      <c r="B1045" s="211"/>
      <c r="C1045" s="212"/>
      <c r="D1045" s="202" t="s">
        <v>247</v>
      </c>
      <c r="E1045" s="213" t="s">
        <v>19</v>
      </c>
      <c r="F1045" s="214" t="s">
        <v>5595</v>
      </c>
      <c r="G1045" s="212"/>
      <c r="H1045" s="215">
        <v>6.5110000000000001</v>
      </c>
      <c r="I1045" s="216"/>
      <c r="J1045" s="212"/>
      <c r="K1045" s="212"/>
      <c r="L1045" s="217"/>
      <c r="M1045" s="218"/>
      <c r="N1045" s="219"/>
      <c r="O1045" s="219"/>
      <c r="P1045" s="219"/>
      <c r="Q1045" s="219"/>
      <c r="R1045" s="219"/>
      <c r="S1045" s="219"/>
      <c r="T1045" s="220"/>
      <c r="AT1045" s="221" t="s">
        <v>247</v>
      </c>
      <c r="AU1045" s="221" t="s">
        <v>88</v>
      </c>
      <c r="AV1045" s="14" t="s">
        <v>88</v>
      </c>
      <c r="AW1045" s="14" t="s">
        <v>37</v>
      </c>
      <c r="AX1045" s="14" t="s">
        <v>76</v>
      </c>
      <c r="AY1045" s="221" t="s">
        <v>237</v>
      </c>
    </row>
    <row r="1046" spans="1:65" s="14" customFormat="1" ht="10.199999999999999">
      <c r="B1046" s="211"/>
      <c r="C1046" s="212"/>
      <c r="D1046" s="202" t="s">
        <v>247</v>
      </c>
      <c r="E1046" s="213" t="s">
        <v>19</v>
      </c>
      <c r="F1046" s="214" t="s">
        <v>5596</v>
      </c>
      <c r="G1046" s="212"/>
      <c r="H1046" s="215">
        <v>10.926</v>
      </c>
      <c r="I1046" s="216"/>
      <c r="J1046" s="212"/>
      <c r="K1046" s="212"/>
      <c r="L1046" s="217"/>
      <c r="M1046" s="218"/>
      <c r="N1046" s="219"/>
      <c r="O1046" s="219"/>
      <c r="P1046" s="219"/>
      <c r="Q1046" s="219"/>
      <c r="R1046" s="219"/>
      <c r="S1046" s="219"/>
      <c r="T1046" s="220"/>
      <c r="AT1046" s="221" t="s">
        <v>247</v>
      </c>
      <c r="AU1046" s="221" t="s">
        <v>88</v>
      </c>
      <c r="AV1046" s="14" t="s">
        <v>88</v>
      </c>
      <c r="AW1046" s="14" t="s">
        <v>37</v>
      </c>
      <c r="AX1046" s="14" t="s">
        <v>76</v>
      </c>
      <c r="AY1046" s="221" t="s">
        <v>237</v>
      </c>
    </row>
    <row r="1047" spans="1:65" s="14" customFormat="1" ht="10.199999999999999">
      <c r="B1047" s="211"/>
      <c r="C1047" s="212"/>
      <c r="D1047" s="202" t="s">
        <v>247</v>
      </c>
      <c r="E1047" s="213" t="s">
        <v>19</v>
      </c>
      <c r="F1047" s="214" t="s">
        <v>5597</v>
      </c>
      <c r="G1047" s="212"/>
      <c r="H1047" s="215">
        <v>10.885</v>
      </c>
      <c r="I1047" s="216"/>
      <c r="J1047" s="212"/>
      <c r="K1047" s="212"/>
      <c r="L1047" s="217"/>
      <c r="M1047" s="218"/>
      <c r="N1047" s="219"/>
      <c r="O1047" s="219"/>
      <c r="P1047" s="219"/>
      <c r="Q1047" s="219"/>
      <c r="R1047" s="219"/>
      <c r="S1047" s="219"/>
      <c r="T1047" s="220"/>
      <c r="AT1047" s="221" t="s">
        <v>247</v>
      </c>
      <c r="AU1047" s="221" t="s">
        <v>88</v>
      </c>
      <c r="AV1047" s="14" t="s">
        <v>88</v>
      </c>
      <c r="AW1047" s="14" t="s">
        <v>37</v>
      </c>
      <c r="AX1047" s="14" t="s">
        <v>76</v>
      </c>
      <c r="AY1047" s="221" t="s">
        <v>237</v>
      </c>
    </row>
    <row r="1048" spans="1:65" s="14" customFormat="1" ht="10.199999999999999">
      <c r="B1048" s="211"/>
      <c r="C1048" s="212"/>
      <c r="D1048" s="202" t="s">
        <v>247</v>
      </c>
      <c r="E1048" s="213" t="s">
        <v>19</v>
      </c>
      <c r="F1048" s="214" t="s">
        <v>5598</v>
      </c>
      <c r="G1048" s="212"/>
      <c r="H1048" s="215">
        <v>10.72</v>
      </c>
      <c r="I1048" s="216"/>
      <c r="J1048" s="212"/>
      <c r="K1048" s="212"/>
      <c r="L1048" s="217"/>
      <c r="M1048" s="218"/>
      <c r="N1048" s="219"/>
      <c r="O1048" s="219"/>
      <c r="P1048" s="219"/>
      <c r="Q1048" s="219"/>
      <c r="R1048" s="219"/>
      <c r="S1048" s="219"/>
      <c r="T1048" s="220"/>
      <c r="AT1048" s="221" t="s">
        <v>247</v>
      </c>
      <c r="AU1048" s="221" t="s">
        <v>88</v>
      </c>
      <c r="AV1048" s="14" t="s">
        <v>88</v>
      </c>
      <c r="AW1048" s="14" t="s">
        <v>37</v>
      </c>
      <c r="AX1048" s="14" t="s">
        <v>76</v>
      </c>
      <c r="AY1048" s="221" t="s">
        <v>237</v>
      </c>
    </row>
    <row r="1049" spans="1:65" s="16" customFormat="1" ht="10.199999999999999">
      <c r="B1049" s="233"/>
      <c r="C1049" s="234"/>
      <c r="D1049" s="202" t="s">
        <v>247</v>
      </c>
      <c r="E1049" s="235" t="s">
        <v>19</v>
      </c>
      <c r="F1049" s="236" t="s">
        <v>260</v>
      </c>
      <c r="G1049" s="234"/>
      <c r="H1049" s="237">
        <v>39.042000000000002</v>
      </c>
      <c r="I1049" s="238"/>
      <c r="J1049" s="234"/>
      <c r="K1049" s="234"/>
      <c r="L1049" s="239"/>
      <c r="M1049" s="240"/>
      <c r="N1049" s="241"/>
      <c r="O1049" s="241"/>
      <c r="P1049" s="241"/>
      <c r="Q1049" s="241"/>
      <c r="R1049" s="241"/>
      <c r="S1049" s="241"/>
      <c r="T1049" s="242"/>
      <c r="AT1049" s="243" t="s">
        <v>247</v>
      </c>
      <c r="AU1049" s="243" t="s">
        <v>88</v>
      </c>
      <c r="AV1049" s="16" t="s">
        <v>243</v>
      </c>
      <c r="AW1049" s="16" t="s">
        <v>37</v>
      </c>
      <c r="AX1049" s="16" t="s">
        <v>83</v>
      </c>
      <c r="AY1049" s="243" t="s">
        <v>237</v>
      </c>
    </row>
    <row r="1050" spans="1:65" s="2" customFormat="1" ht="37.799999999999997" customHeight="1">
      <c r="A1050" s="37"/>
      <c r="B1050" s="38"/>
      <c r="C1050" s="182" t="s">
        <v>1489</v>
      </c>
      <c r="D1050" s="182" t="s">
        <v>239</v>
      </c>
      <c r="E1050" s="183" t="s">
        <v>935</v>
      </c>
      <c r="F1050" s="184" t="s">
        <v>936</v>
      </c>
      <c r="G1050" s="185" t="s">
        <v>141</v>
      </c>
      <c r="H1050" s="186">
        <v>78.385000000000005</v>
      </c>
      <c r="I1050" s="187"/>
      <c r="J1050" s="188">
        <f>ROUND(I1050*H1050,2)</f>
        <v>0</v>
      </c>
      <c r="K1050" s="184" t="s">
        <v>242</v>
      </c>
      <c r="L1050" s="42"/>
      <c r="M1050" s="189" t="s">
        <v>19</v>
      </c>
      <c r="N1050" s="190" t="s">
        <v>48</v>
      </c>
      <c r="O1050" s="67"/>
      <c r="P1050" s="191">
        <f>O1050*H1050</f>
        <v>0</v>
      </c>
      <c r="Q1050" s="191">
        <v>1.6000000000000001E-3</v>
      </c>
      <c r="R1050" s="191">
        <f>Q1050*H1050</f>
        <v>0.12541600000000003</v>
      </c>
      <c r="S1050" s="191">
        <v>0</v>
      </c>
      <c r="T1050" s="192">
        <f>S1050*H1050</f>
        <v>0</v>
      </c>
      <c r="U1050" s="37"/>
      <c r="V1050" s="37"/>
      <c r="W1050" s="37"/>
      <c r="X1050" s="37"/>
      <c r="Y1050" s="37"/>
      <c r="Z1050" s="37"/>
      <c r="AA1050" s="37"/>
      <c r="AB1050" s="37"/>
      <c r="AC1050" s="37"/>
      <c r="AD1050" s="37"/>
      <c r="AE1050" s="37"/>
      <c r="AR1050" s="193" t="s">
        <v>366</v>
      </c>
      <c r="AT1050" s="193" t="s">
        <v>239</v>
      </c>
      <c r="AU1050" s="193" t="s">
        <v>88</v>
      </c>
      <c r="AY1050" s="20" t="s">
        <v>237</v>
      </c>
      <c r="BE1050" s="194">
        <f>IF(N1050="základní",J1050,0)</f>
        <v>0</v>
      </c>
      <c r="BF1050" s="194">
        <f>IF(N1050="snížená",J1050,0)</f>
        <v>0</v>
      </c>
      <c r="BG1050" s="194">
        <f>IF(N1050="zákl. přenesená",J1050,0)</f>
        <v>0</v>
      </c>
      <c r="BH1050" s="194">
        <f>IF(N1050="sníž. přenesená",J1050,0)</f>
        <v>0</v>
      </c>
      <c r="BI1050" s="194">
        <f>IF(N1050="nulová",J1050,0)</f>
        <v>0</v>
      </c>
      <c r="BJ1050" s="20" t="s">
        <v>88</v>
      </c>
      <c r="BK1050" s="194">
        <f>ROUND(I1050*H1050,2)</f>
        <v>0</v>
      </c>
      <c r="BL1050" s="20" t="s">
        <v>366</v>
      </c>
      <c r="BM1050" s="193" t="s">
        <v>5599</v>
      </c>
    </row>
    <row r="1051" spans="1:65" s="2" customFormat="1" ht="10.199999999999999">
      <c r="A1051" s="37"/>
      <c r="B1051" s="38"/>
      <c r="C1051" s="39"/>
      <c r="D1051" s="195" t="s">
        <v>245</v>
      </c>
      <c r="E1051" s="39"/>
      <c r="F1051" s="196" t="s">
        <v>938</v>
      </c>
      <c r="G1051" s="39"/>
      <c r="H1051" s="39"/>
      <c r="I1051" s="197"/>
      <c r="J1051" s="39"/>
      <c r="K1051" s="39"/>
      <c r="L1051" s="42"/>
      <c r="M1051" s="198"/>
      <c r="N1051" s="199"/>
      <c r="O1051" s="67"/>
      <c r="P1051" s="67"/>
      <c r="Q1051" s="67"/>
      <c r="R1051" s="67"/>
      <c r="S1051" s="67"/>
      <c r="T1051" s="68"/>
      <c r="U1051" s="37"/>
      <c r="V1051" s="37"/>
      <c r="W1051" s="37"/>
      <c r="X1051" s="37"/>
      <c r="Y1051" s="37"/>
      <c r="Z1051" s="37"/>
      <c r="AA1051" s="37"/>
      <c r="AB1051" s="37"/>
      <c r="AC1051" s="37"/>
      <c r="AD1051" s="37"/>
      <c r="AE1051" s="37"/>
      <c r="AT1051" s="20" t="s">
        <v>245</v>
      </c>
      <c r="AU1051" s="20" t="s">
        <v>88</v>
      </c>
    </row>
    <row r="1052" spans="1:65" s="14" customFormat="1" ht="10.199999999999999">
      <c r="B1052" s="211"/>
      <c r="C1052" s="212"/>
      <c r="D1052" s="202" t="s">
        <v>247</v>
      </c>
      <c r="E1052" s="213" t="s">
        <v>19</v>
      </c>
      <c r="F1052" s="214" t="s">
        <v>5600</v>
      </c>
      <c r="G1052" s="212"/>
      <c r="H1052" s="215">
        <v>78.385000000000005</v>
      </c>
      <c r="I1052" s="216"/>
      <c r="J1052" s="212"/>
      <c r="K1052" s="212"/>
      <c r="L1052" s="217"/>
      <c r="M1052" s="218"/>
      <c r="N1052" s="219"/>
      <c r="O1052" s="219"/>
      <c r="P1052" s="219"/>
      <c r="Q1052" s="219"/>
      <c r="R1052" s="219"/>
      <c r="S1052" s="219"/>
      <c r="T1052" s="220"/>
      <c r="AT1052" s="221" t="s">
        <v>247</v>
      </c>
      <c r="AU1052" s="221" t="s">
        <v>88</v>
      </c>
      <c r="AV1052" s="14" t="s">
        <v>88</v>
      </c>
      <c r="AW1052" s="14" t="s">
        <v>37</v>
      </c>
      <c r="AX1052" s="14" t="s">
        <v>83</v>
      </c>
      <c r="AY1052" s="221" t="s">
        <v>237</v>
      </c>
    </row>
    <row r="1053" spans="1:65" s="2" customFormat="1" ht="49.05" customHeight="1">
      <c r="A1053" s="37"/>
      <c r="B1053" s="38"/>
      <c r="C1053" s="182" t="s">
        <v>1495</v>
      </c>
      <c r="D1053" s="182" t="s">
        <v>239</v>
      </c>
      <c r="E1053" s="183" t="s">
        <v>941</v>
      </c>
      <c r="F1053" s="184" t="s">
        <v>942</v>
      </c>
      <c r="G1053" s="185" t="s">
        <v>141</v>
      </c>
      <c r="H1053" s="186">
        <v>42.71</v>
      </c>
      <c r="I1053" s="187"/>
      <c r="J1053" s="188">
        <f>ROUND(I1053*H1053,2)</f>
        <v>0</v>
      </c>
      <c r="K1053" s="184" t="s">
        <v>242</v>
      </c>
      <c r="L1053" s="42"/>
      <c r="M1053" s="189" t="s">
        <v>19</v>
      </c>
      <c r="N1053" s="190" t="s">
        <v>48</v>
      </c>
      <c r="O1053" s="67"/>
      <c r="P1053" s="191">
        <f>O1053*H1053</f>
        <v>0</v>
      </c>
      <c r="Q1053" s="191">
        <v>1.26E-2</v>
      </c>
      <c r="R1053" s="191">
        <f>Q1053*H1053</f>
        <v>0.53814600000000001</v>
      </c>
      <c r="S1053" s="191">
        <v>0</v>
      </c>
      <c r="T1053" s="192">
        <f>S1053*H1053</f>
        <v>0</v>
      </c>
      <c r="U1053" s="37"/>
      <c r="V1053" s="37"/>
      <c r="W1053" s="37"/>
      <c r="X1053" s="37"/>
      <c r="Y1053" s="37"/>
      <c r="Z1053" s="37"/>
      <c r="AA1053" s="37"/>
      <c r="AB1053" s="37"/>
      <c r="AC1053" s="37"/>
      <c r="AD1053" s="37"/>
      <c r="AE1053" s="37"/>
      <c r="AR1053" s="193" t="s">
        <v>366</v>
      </c>
      <c r="AT1053" s="193" t="s">
        <v>239</v>
      </c>
      <c r="AU1053" s="193" t="s">
        <v>88</v>
      </c>
      <c r="AY1053" s="20" t="s">
        <v>237</v>
      </c>
      <c r="BE1053" s="194">
        <f>IF(N1053="základní",J1053,0)</f>
        <v>0</v>
      </c>
      <c r="BF1053" s="194">
        <f>IF(N1053="snížená",J1053,0)</f>
        <v>0</v>
      </c>
      <c r="BG1053" s="194">
        <f>IF(N1053="zákl. přenesená",J1053,0)</f>
        <v>0</v>
      </c>
      <c r="BH1053" s="194">
        <f>IF(N1053="sníž. přenesená",J1053,0)</f>
        <v>0</v>
      </c>
      <c r="BI1053" s="194">
        <f>IF(N1053="nulová",J1053,0)</f>
        <v>0</v>
      </c>
      <c r="BJ1053" s="20" t="s">
        <v>88</v>
      </c>
      <c r="BK1053" s="194">
        <f>ROUND(I1053*H1053,2)</f>
        <v>0</v>
      </c>
      <c r="BL1053" s="20" t="s">
        <v>366</v>
      </c>
      <c r="BM1053" s="193" t="s">
        <v>5601</v>
      </c>
    </row>
    <row r="1054" spans="1:65" s="2" customFormat="1" ht="10.199999999999999">
      <c r="A1054" s="37"/>
      <c r="B1054" s="38"/>
      <c r="C1054" s="39"/>
      <c r="D1054" s="195" t="s">
        <v>245</v>
      </c>
      <c r="E1054" s="39"/>
      <c r="F1054" s="196" t="s">
        <v>944</v>
      </c>
      <c r="G1054" s="39"/>
      <c r="H1054" s="39"/>
      <c r="I1054" s="197"/>
      <c r="J1054" s="39"/>
      <c r="K1054" s="39"/>
      <c r="L1054" s="42"/>
      <c r="M1054" s="198"/>
      <c r="N1054" s="199"/>
      <c r="O1054" s="67"/>
      <c r="P1054" s="67"/>
      <c r="Q1054" s="67"/>
      <c r="R1054" s="67"/>
      <c r="S1054" s="67"/>
      <c r="T1054" s="68"/>
      <c r="U1054" s="37"/>
      <c r="V1054" s="37"/>
      <c r="W1054" s="37"/>
      <c r="X1054" s="37"/>
      <c r="Y1054" s="37"/>
      <c r="Z1054" s="37"/>
      <c r="AA1054" s="37"/>
      <c r="AB1054" s="37"/>
      <c r="AC1054" s="37"/>
      <c r="AD1054" s="37"/>
      <c r="AE1054" s="37"/>
      <c r="AT1054" s="20" t="s">
        <v>245</v>
      </c>
      <c r="AU1054" s="20" t="s">
        <v>88</v>
      </c>
    </row>
    <row r="1055" spans="1:65" s="14" customFormat="1" ht="10.199999999999999">
      <c r="B1055" s="211"/>
      <c r="C1055" s="212"/>
      <c r="D1055" s="202" t="s">
        <v>247</v>
      </c>
      <c r="E1055" s="213" t="s">
        <v>19</v>
      </c>
      <c r="F1055" s="214" t="s">
        <v>147</v>
      </c>
      <c r="G1055" s="212"/>
      <c r="H1055" s="215">
        <v>42.71</v>
      </c>
      <c r="I1055" s="216"/>
      <c r="J1055" s="212"/>
      <c r="K1055" s="212"/>
      <c r="L1055" s="217"/>
      <c r="M1055" s="218"/>
      <c r="N1055" s="219"/>
      <c r="O1055" s="219"/>
      <c r="P1055" s="219"/>
      <c r="Q1055" s="219"/>
      <c r="R1055" s="219"/>
      <c r="S1055" s="219"/>
      <c r="T1055" s="220"/>
      <c r="AT1055" s="221" t="s">
        <v>247</v>
      </c>
      <c r="AU1055" s="221" t="s">
        <v>88</v>
      </c>
      <c r="AV1055" s="14" t="s">
        <v>88</v>
      </c>
      <c r="AW1055" s="14" t="s">
        <v>37</v>
      </c>
      <c r="AX1055" s="14" t="s">
        <v>83</v>
      </c>
      <c r="AY1055" s="221" t="s">
        <v>237</v>
      </c>
    </row>
    <row r="1056" spans="1:65" s="2" customFormat="1" ht="49.05" customHeight="1">
      <c r="A1056" s="37"/>
      <c r="B1056" s="38"/>
      <c r="C1056" s="182" t="s">
        <v>1500</v>
      </c>
      <c r="D1056" s="182" t="s">
        <v>239</v>
      </c>
      <c r="E1056" s="183" t="s">
        <v>5602</v>
      </c>
      <c r="F1056" s="184" t="s">
        <v>5603</v>
      </c>
      <c r="G1056" s="185" t="s">
        <v>141</v>
      </c>
      <c r="H1056" s="186">
        <v>9.4700000000000006</v>
      </c>
      <c r="I1056" s="187"/>
      <c r="J1056" s="188">
        <f>ROUND(I1056*H1056,2)</f>
        <v>0</v>
      </c>
      <c r="K1056" s="184" t="s">
        <v>242</v>
      </c>
      <c r="L1056" s="42"/>
      <c r="M1056" s="189" t="s">
        <v>19</v>
      </c>
      <c r="N1056" s="190" t="s">
        <v>48</v>
      </c>
      <c r="O1056" s="67"/>
      <c r="P1056" s="191">
        <f>O1056*H1056</f>
        <v>0</v>
      </c>
      <c r="Q1056" s="191">
        <v>2.5059999999999999E-2</v>
      </c>
      <c r="R1056" s="191">
        <f>Q1056*H1056</f>
        <v>0.23731820000000001</v>
      </c>
      <c r="S1056" s="191">
        <v>0</v>
      </c>
      <c r="T1056" s="192">
        <f>S1056*H1056</f>
        <v>0</v>
      </c>
      <c r="U1056" s="37"/>
      <c r="V1056" s="37"/>
      <c r="W1056" s="37"/>
      <c r="X1056" s="37"/>
      <c r="Y1056" s="37"/>
      <c r="Z1056" s="37"/>
      <c r="AA1056" s="37"/>
      <c r="AB1056" s="37"/>
      <c r="AC1056" s="37"/>
      <c r="AD1056" s="37"/>
      <c r="AE1056" s="37"/>
      <c r="AR1056" s="193" t="s">
        <v>366</v>
      </c>
      <c r="AT1056" s="193" t="s">
        <v>239</v>
      </c>
      <c r="AU1056" s="193" t="s">
        <v>88</v>
      </c>
      <c r="AY1056" s="20" t="s">
        <v>237</v>
      </c>
      <c r="BE1056" s="194">
        <f>IF(N1056="základní",J1056,0)</f>
        <v>0</v>
      </c>
      <c r="BF1056" s="194">
        <f>IF(N1056="snížená",J1056,0)</f>
        <v>0</v>
      </c>
      <c r="BG1056" s="194">
        <f>IF(N1056="zákl. přenesená",J1056,0)</f>
        <v>0</v>
      </c>
      <c r="BH1056" s="194">
        <f>IF(N1056="sníž. přenesená",J1056,0)</f>
        <v>0</v>
      </c>
      <c r="BI1056" s="194">
        <f>IF(N1056="nulová",J1056,0)</f>
        <v>0</v>
      </c>
      <c r="BJ1056" s="20" t="s">
        <v>88</v>
      </c>
      <c r="BK1056" s="194">
        <f>ROUND(I1056*H1056,2)</f>
        <v>0</v>
      </c>
      <c r="BL1056" s="20" t="s">
        <v>366</v>
      </c>
      <c r="BM1056" s="193" t="s">
        <v>5604</v>
      </c>
    </row>
    <row r="1057" spans="1:65" s="2" customFormat="1" ht="10.199999999999999">
      <c r="A1057" s="37"/>
      <c r="B1057" s="38"/>
      <c r="C1057" s="39"/>
      <c r="D1057" s="195" t="s">
        <v>245</v>
      </c>
      <c r="E1057" s="39"/>
      <c r="F1057" s="196" t="s">
        <v>5605</v>
      </c>
      <c r="G1057" s="39"/>
      <c r="H1057" s="39"/>
      <c r="I1057" s="197"/>
      <c r="J1057" s="39"/>
      <c r="K1057" s="39"/>
      <c r="L1057" s="42"/>
      <c r="M1057" s="198"/>
      <c r="N1057" s="199"/>
      <c r="O1057" s="67"/>
      <c r="P1057" s="67"/>
      <c r="Q1057" s="67"/>
      <c r="R1057" s="67"/>
      <c r="S1057" s="67"/>
      <c r="T1057" s="68"/>
      <c r="U1057" s="37"/>
      <c r="V1057" s="37"/>
      <c r="W1057" s="37"/>
      <c r="X1057" s="37"/>
      <c r="Y1057" s="37"/>
      <c r="Z1057" s="37"/>
      <c r="AA1057" s="37"/>
      <c r="AB1057" s="37"/>
      <c r="AC1057" s="37"/>
      <c r="AD1057" s="37"/>
      <c r="AE1057" s="37"/>
      <c r="AT1057" s="20" t="s">
        <v>245</v>
      </c>
      <c r="AU1057" s="20" t="s">
        <v>88</v>
      </c>
    </row>
    <row r="1058" spans="1:65" s="14" customFormat="1" ht="10.199999999999999">
      <c r="B1058" s="211"/>
      <c r="C1058" s="212"/>
      <c r="D1058" s="202" t="s">
        <v>247</v>
      </c>
      <c r="E1058" s="213" t="s">
        <v>19</v>
      </c>
      <c r="F1058" s="214" t="s">
        <v>4882</v>
      </c>
      <c r="G1058" s="212"/>
      <c r="H1058" s="215">
        <v>9.4700000000000006</v>
      </c>
      <c r="I1058" s="216"/>
      <c r="J1058" s="212"/>
      <c r="K1058" s="212"/>
      <c r="L1058" s="217"/>
      <c r="M1058" s="218"/>
      <c r="N1058" s="219"/>
      <c r="O1058" s="219"/>
      <c r="P1058" s="219"/>
      <c r="Q1058" s="219"/>
      <c r="R1058" s="219"/>
      <c r="S1058" s="219"/>
      <c r="T1058" s="220"/>
      <c r="AT1058" s="221" t="s">
        <v>247</v>
      </c>
      <c r="AU1058" s="221" t="s">
        <v>88</v>
      </c>
      <c r="AV1058" s="14" t="s">
        <v>88</v>
      </c>
      <c r="AW1058" s="14" t="s">
        <v>37</v>
      </c>
      <c r="AX1058" s="14" t="s">
        <v>83</v>
      </c>
      <c r="AY1058" s="221" t="s">
        <v>237</v>
      </c>
    </row>
    <row r="1059" spans="1:65" s="2" customFormat="1" ht="37.799999999999997" customHeight="1">
      <c r="A1059" s="37"/>
      <c r="B1059" s="38"/>
      <c r="C1059" s="182" t="s">
        <v>1507</v>
      </c>
      <c r="D1059" s="182" t="s">
        <v>239</v>
      </c>
      <c r="E1059" s="183" t="s">
        <v>951</v>
      </c>
      <c r="F1059" s="184" t="s">
        <v>952</v>
      </c>
      <c r="G1059" s="185" t="s">
        <v>290</v>
      </c>
      <c r="H1059" s="186">
        <v>12</v>
      </c>
      <c r="I1059" s="187"/>
      <c r="J1059" s="188">
        <f>ROUND(I1059*H1059,2)</f>
        <v>0</v>
      </c>
      <c r="K1059" s="184" t="s">
        <v>242</v>
      </c>
      <c r="L1059" s="42"/>
      <c r="M1059" s="189" t="s">
        <v>19</v>
      </c>
      <c r="N1059" s="190" t="s">
        <v>48</v>
      </c>
      <c r="O1059" s="67"/>
      <c r="P1059" s="191">
        <f>O1059*H1059</f>
        <v>0</v>
      </c>
      <c r="Q1059" s="191">
        <v>3.0000000000000001E-5</v>
      </c>
      <c r="R1059" s="191">
        <f>Q1059*H1059</f>
        <v>3.6000000000000002E-4</v>
      </c>
      <c r="S1059" s="191">
        <v>0</v>
      </c>
      <c r="T1059" s="192">
        <f>S1059*H1059</f>
        <v>0</v>
      </c>
      <c r="U1059" s="37"/>
      <c r="V1059" s="37"/>
      <c r="W1059" s="37"/>
      <c r="X1059" s="37"/>
      <c r="Y1059" s="37"/>
      <c r="Z1059" s="37"/>
      <c r="AA1059" s="37"/>
      <c r="AB1059" s="37"/>
      <c r="AC1059" s="37"/>
      <c r="AD1059" s="37"/>
      <c r="AE1059" s="37"/>
      <c r="AR1059" s="193" t="s">
        <v>366</v>
      </c>
      <c r="AT1059" s="193" t="s">
        <v>239</v>
      </c>
      <c r="AU1059" s="193" t="s">
        <v>88</v>
      </c>
      <c r="AY1059" s="20" t="s">
        <v>237</v>
      </c>
      <c r="BE1059" s="194">
        <f>IF(N1059="základní",J1059,0)</f>
        <v>0</v>
      </c>
      <c r="BF1059" s="194">
        <f>IF(N1059="snížená",J1059,0)</f>
        <v>0</v>
      </c>
      <c r="BG1059" s="194">
        <f>IF(N1059="zákl. přenesená",J1059,0)</f>
        <v>0</v>
      </c>
      <c r="BH1059" s="194">
        <f>IF(N1059="sníž. přenesená",J1059,0)</f>
        <v>0</v>
      </c>
      <c r="BI1059" s="194">
        <f>IF(N1059="nulová",J1059,0)</f>
        <v>0</v>
      </c>
      <c r="BJ1059" s="20" t="s">
        <v>88</v>
      </c>
      <c r="BK1059" s="194">
        <f>ROUND(I1059*H1059,2)</f>
        <v>0</v>
      </c>
      <c r="BL1059" s="20" t="s">
        <v>366</v>
      </c>
      <c r="BM1059" s="193" t="s">
        <v>5606</v>
      </c>
    </row>
    <row r="1060" spans="1:65" s="2" customFormat="1" ht="10.199999999999999">
      <c r="A1060" s="37"/>
      <c r="B1060" s="38"/>
      <c r="C1060" s="39"/>
      <c r="D1060" s="195" t="s">
        <v>245</v>
      </c>
      <c r="E1060" s="39"/>
      <c r="F1060" s="196" t="s">
        <v>954</v>
      </c>
      <c r="G1060" s="39"/>
      <c r="H1060" s="39"/>
      <c r="I1060" s="197"/>
      <c r="J1060" s="39"/>
      <c r="K1060" s="39"/>
      <c r="L1060" s="42"/>
      <c r="M1060" s="198"/>
      <c r="N1060" s="199"/>
      <c r="O1060" s="67"/>
      <c r="P1060" s="67"/>
      <c r="Q1060" s="67"/>
      <c r="R1060" s="67"/>
      <c r="S1060" s="67"/>
      <c r="T1060" s="68"/>
      <c r="U1060" s="37"/>
      <c r="V1060" s="37"/>
      <c r="W1060" s="37"/>
      <c r="X1060" s="37"/>
      <c r="Y1060" s="37"/>
      <c r="Z1060" s="37"/>
      <c r="AA1060" s="37"/>
      <c r="AB1060" s="37"/>
      <c r="AC1060" s="37"/>
      <c r="AD1060" s="37"/>
      <c r="AE1060" s="37"/>
      <c r="AT1060" s="20" t="s">
        <v>245</v>
      </c>
      <c r="AU1060" s="20" t="s">
        <v>88</v>
      </c>
    </row>
    <row r="1061" spans="1:65" s="14" customFormat="1" ht="10.199999999999999">
      <c r="B1061" s="211"/>
      <c r="C1061" s="212"/>
      <c r="D1061" s="202" t="s">
        <v>247</v>
      </c>
      <c r="E1061" s="213" t="s">
        <v>19</v>
      </c>
      <c r="F1061" s="214" t="s">
        <v>5607</v>
      </c>
      <c r="G1061" s="212"/>
      <c r="H1061" s="215">
        <v>12</v>
      </c>
      <c r="I1061" s="216"/>
      <c r="J1061" s="212"/>
      <c r="K1061" s="212"/>
      <c r="L1061" s="217"/>
      <c r="M1061" s="218"/>
      <c r="N1061" s="219"/>
      <c r="O1061" s="219"/>
      <c r="P1061" s="219"/>
      <c r="Q1061" s="219"/>
      <c r="R1061" s="219"/>
      <c r="S1061" s="219"/>
      <c r="T1061" s="220"/>
      <c r="AT1061" s="221" t="s">
        <v>247</v>
      </c>
      <c r="AU1061" s="221" t="s">
        <v>88</v>
      </c>
      <c r="AV1061" s="14" t="s">
        <v>88</v>
      </c>
      <c r="AW1061" s="14" t="s">
        <v>37</v>
      </c>
      <c r="AX1061" s="14" t="s">
        <v>83</v>
      </c>
      <c r="AY1061" s="221" t="s">
        <v>237</v>
      </c>
    </row>
    <row r="1062" spans="1:65" s="2" customFormat="1" ht="24.15" customHeight="1">
      <c r="A1062" s="37"/>
      <c r="B1062" s="38"/>
      <c r="C1062" s="244" t="s">
        <v>1514</v>
      </c>
      <c r="D1062" s="244" t="s">
        <v>296</v>
      </c>
      <c r="E1062" s="245" t="s">
        <v>956</v>
      </c>
      <c r="F1062" s="246" t="s">
        <v>957</v>
      </c>
      <c r="G1062" s="247" t="s">
        <v>290</v>
      </c>
      <c r="H1062" s="248">
        <v>12</v>
      </c>
      <c r="I1062" s="249"/>
      <c r="J1062" s="250">
        <f>ROUND(I1062*H1062,2)</f>
        <v>0</v>
      </c>
      <c r="K1062" s="246" t="s">
        <v>242</v>
      </c>
      <c r="L1062" s="251"/>
      <c r="M1062" s="252" t="s">
        <v>19</v>
      </c>
      <c r="N1062" s="253" t="s">
        <v>48</v>
      </c>
      <c r="O1062" s="67"/>
      <c r="P1062" s="191">
        <f>O1062*H1062</f>
        <v>0</v>
      </c>
      <c r="Q1062" s="191">
        <v>3.2000000000000002E-3</v>
      </c>
      <c r="R1062" s="191">
        <f>Q1062*H1062</f>
        <v>3.8400000000000004E-2</v>
      </c>
      <c r="S1062" s="191">
        <v>0</v>
      </c>
      <c r="T1062" s="192">
        <f>S1062*H1062</f>
        <v>0</v>
      </c>
      <c r="U1062" s="37"/>
      <c r="V1062" s="37"/>
      <c r="W1062" s="37"/>
      <c r="X1062" s="37"/>
      <c r="Y1062" s="37"/>
      <c r="Z1062" s="37"/>
      <c r="AA1062" s="37"/>
      <c r="AB1062" s="37"/>
      <c r="AC1062" s="37"/>
      <c r="AD1062" s="37"/>
      <c r="AE1062" s="37"/>
      <c r="AR1062" s="193" t="s">
        <v>523</v>
      </c>
      <c r="AT1062" s="193" t="s">
        <v>296</v>
      </c>
      <c r="AU1062" s="193" t="s">
        <v>88</v>
      </c>
      <c r="AY1062" s="20" t="s">
        <v>237</v>
      </c>
      <c r="BE1062" s="194">
        <f>IF(N1062="základní",J1062,0)</f>
        <v>0</v>
      </c>
      <c r="BF1062" s="194">
        <f>IF(N1062="snížená",J1062,0)</f>
        <v>0</v>
      </c>
      <c r="BG1062" s="194">
        <f>IF(N1062="zákl. přenesená",J1062,0)</f>
        <v>0</v>
      </c>
      <c r="BH1062" s="194">
        <f>IF(N1062="sníž. přenesená",J1062,0)</f>
        <v>0</v>
      </c>
      <c r="BI1062" s="194">
        <f>IF(N1062="nulová",J1062,0)</f>
        <v>0</v>
      </c>
      <c r="BJ1062" s="20" t="s">
        <v>88</v>
      </c>
      <c r="BK1062" s="194">
        <f>ROUND(I1062*H1062,2)</f>
        <v>0</v>
      </c>
      <c r="BL1062" s="20" t="s">
        <v>366</v>
      </c>
      <c r="BM1062" s="193" t="s">
        <v>5608</v>
      </c>
    </row>
    <row r="1063" spans="1:65" s="2" customFormat="1" ht="49.05" customHeight="1">
      <c r="A1063" s="37"/>
      <c r="B1063" s="38"/>
      <c r="C1063" s="182" t="s">
        <v>1707</v>
      </c>
      <c r="D1063" s="182" t="s">
        <v>239</v>
      </c>
      <c r="E1063" s="183" t="s">
        <v>5609</v>
      </c>
      <c r="F1063" s="184" t="s">
        <v>5610</v>
      </c>
      <c r="G1063" s="185" t="s">
        <v>141</v>
      </c>
      <c r="H1063" s="186">
        <v>6.6059999999999999</v>
      </c>
      <c r="I1063" s="187"/>
      <c r="J1063" s="188">
        <f>ROUND(I1063*H1063,2)</f>
        <v>0</v>
      </c>
      <c r="K1063" s="184" t="s">
        <v>19</v>
      </c>
      <c r="L1063" s="42"/>
      <c r="M1063" s="189" t="s">
        <v>19</v>
      </c>
      <c r="N1063" s="190" t="s">
        <v>48</v>
      </c>
      <c r="O1063" s="67"/>
      <c r="P1063" s="191">
        <f>O1063*H1063</f>
        <v>0</v>
      </c>
      <c r="Q1063" s="191">
        <v>1.5259999999999999E-2</v>
      </c>
      <c r="R1063" s="191">
        <f>Q1063*H1063</f>
        <v>0.10080755999999999</v>
      </c>
      <c r="S1063" s="191">
        <v>0</v>
      </c>
      <c r="T1063" s="192">
        <f>S1063*H1063</f>
        <v>0</v>
      </c>
      <c r="U1063" s="37"/>
      <c r="V1063" s="37"/>
      <c r="W1063" s="37"/>
      <c r="X1063" s="37"/>
      <c r="Y1063" s="37"/>
      <c r="Z1063" s="37"/>
      <c r="AA1063" s="37"/>
      <c r="AB1063" s="37"/>
      <c r="AC1063" s="37"/>
      <c r="AD1063" s="37"/>
      <c r="AE1063" s="37"/>
      <c r="AR1063" s="193" t="s">
        <v>366</v>
      </c>
      <c r="AT1063" s="193" t="s">
        <v>239</v>
      </c>
      <c r="AU1063" s="193" t="s">
        <v>88</v>
      </c>
      <c r="AY1063" s="20" t="s">
        <v>237</v>
      </c>
      <c r="BE1063" s="194">
        <f>IF(N1063="základní",J1063,0)</f>
        <v>0</v>
      </c>
      <c r="BF1063" s="194">
        <f>IF(N1063="snížená",J1063,0)</f>
        <v>0</v>
      </c>
      <c r="BG1063" s="194">
        <f>IF(N1063="zákl. přenesená",J1063,0)</f>
        <v>0</v>
      </c>
      <c r="BH1063" s="194">
        <f>IF(N1063="sníž. přenesená",J1063,0)</f>
        <v>0</v>
      </c>
      <c r="BI1063" s="194">
        <f>IF(N1063="nulová",J1063,0)</f>
        <v>0</v>
      </c>
      <c r="BJ1063" s="20" t="s">
        <v>88</v>
      </c>
      <c r="BK1063" s="194">
        <f>ROUND(I1063*H1063,2)</f>
        <v>0</v>
      </c>
      <c r="BL1063" s="20" t="s">
        <v>366</v>
      </c>
      <c r="BM1063" s="193" t="s">
        <v>5611</v>
      </c>
    </row>
    <row r="1064" spans="1:65" s="2" customFormat="1" ht="19.2">
      <c r="A1064" s="37"/>
      <c r="B1064" s="38"/>
      <c r="C1064" s="39"/>
      <c r="D1064" s="202" t="s">
        <v>914</v>
      </c>
      <c r="E1064" s="39"/>
      <c r="F1064" s="254" t="s">
        <v>5612</v>
      </c>
      <c r="G1064" s="39"/>
      <c r="H1064" s="39"/>
      <c r="I1064" s="197"/>
      <c r="J1064" s="39"/>
      <c r="K1064" s="39"/>
      <c r="L1064" s="42"/>
      <c r="M1064" s="198"/>
      <c r="N1064" s="199"/>
      <c r="O1064" s="67"/>
      <c r="P1064" s="67"/>
      <c r="Q1064" s="67"/>
      <c r="R1064" s="67"/>
      <c r="S1064" s="67"/>
      <c r="T1064" s="68"/>
      <c r="U1064" s="37"/>
      <c r="V1064" s="37"/>
      <c r="W1064" s="37"/>
      <c r="X1064" s="37"/>
      <c r="Y1064" s="37"/>
      <c r="Z1064" s="37"/>
      <c r="AA1064" s="37"/>
      <c r="AB1064" s="37"/>
      <c r="AC1064" s="37"/>
      <c r="AD1064" s="37"/>
      <c r="AE1064" s="37"/>
      <c r="AT1064" s="20" t="s">
        <v>914</v>
      </c>
      <c r="AU1064" s="20" t="s">
        <v>88</v>
      </c>
    </row>
    <row r="1065" spans="1:65" s="14" customFormat="1" ht="10.199999999999999">
      <c r="B1065" s="211"/>
      <c r="C1065" s="212"/>
      <c r="D1065" s="202" t="s">
        <v>247</v>
      </c>
      <c r="E1065" s="213" t="s">
        <v>19</v>
      </c>
      <c r="F1065" s="214" t="s">
        <v>4890</v>
      </c>
      <c r="G1065" s="212"/>
      <c r="H1065" s="215">
        <v>6.6059999999999999</v>
      </c>
      <c r="I1065" s="216"/>
      <c r="J1065" s="212"/>
      <c r="K1065" s="212"/>
      <c r="L1065" s="217"/>
      <c r="M1065" s="218"/>
      <c r="N1065" s="219"/>
      <c r="O1065" s="219"/>
      <c r="P1065" s="219"/>
      <c r="Q1065" s="219"/>
      <c r="R1065" s="219"/>
      <c r="S1065" s="219"/>
      <c r="T1065" s="220"/>
      <c r="AT1065" s="221" t="s">
        <v>247</v>
      </c>
      <c r="AU1065" s="221" t="s">
        <v>88</v>
      </c>
      <c r="AV1065" s="14" t="s">
        <v>88</v>
      </c>
      <c r="AW1065" s="14" t="s">
        <v>37</v>
      </c>
      <c r="AX1065" s="14" t="s">
        <v>83</v>
      </c>
      <c r="AY1065" s="221" t="s">
        <v>237</v>
      </c>
    </row>
    <row r="1066" spans="1:65" s="2" customFormat="1" ht="49.05" customHeight="1">
      <c r="A1066" s="37"/>
      <c r="B1066" s="38"/>
      <c r="C1066" s="182" t="s">
        <v>4372</v>
      </c>
      <c r="D1066" s="182" t="s">
        <v>239</v>
      </c>
      <c r="E1066" s="183" t="s">
        <v>5613</v>
      </c>
      <c r="F1066" s="184" t="s">
        <v>5614</v>
      </c>
      <c r="G1066" s="185" t="s">
        <v>141</v>
      </c>
      <c r="H1066" s="186">
        <v>162.274</v>
      </c>
      <c r="I1066" s="187"/>
      <c r="J1066" s="188">
        <f>ROUND(I1066*H1066,2)</f>
        <v>0</v>
      </c>
      <c r="K1066" s="184" t="s">
        <v>19</v>
      </c>
      <c r="L1066" s="42"/>
      <c r="M1066" s="189" t="s">
        <v>19</v>
      </c>
      <c r="N1066" s="190" t="s">
        <v>48</v>
      </c>
      <c r="O1066" s="67"/>
      <c r="P1066" s="191">
        <f>O1066*H1066</f>
        <v>0</v>
      </c>
      <c r="Q1066" s="191">
        <v>1.5259999999999999E-2</v>
      </c>
      <c r="R1066" s="191">
        <f>Q1066*H1066</f>
        <v>2.4763012399999997</v>
      </c>
      <c r="S1066" s="191">
        <v>0</v>
      </c>
      <c r="T1066" s="192">
        <f>S1066*H1066</f>
        <v>0</v>
      </c>
      <c r="U1066" s="37"/>
      <c r="V1066" s="37"/>
      <c r="W1066" s="37"/>
      <c r="X1066" s="37"/>
      <c r="Y1066" s="37"/>
      <c r="Z1066" s="37"/>
      <c r="AA1066" s="37"/>
      <c r="AB1066" s="37"/>
      <c r="AC1066" s="37"/>
      <c r="AD1066" s="37"/>
      <c r="AE1066" s="37"/>
      <c r="AR1066" s="193" t="s">
        <v>366</v>
      </c>
      <c r="AT1066" s="193" t="s">
        <v>239</v>
      </c>
      <c r="AU1066" s="193" t="s">
        <v>88</v>
      </c>
      <c r="AY1066" s="20" t="s">
        <v>237</v>
      </c>
      <c r="BE1066" s="194">
        <f>IF(N1066="základní",J1066,0)</f>
        <v>0</v>
      </c>
      <c r="BF1066" s="194">
        <f>IF(N1066="snížená",J1066,0)</f>
        <v>0</v>
      </c>
      <c r="BG1066" s="194">
        <f>IF(N1066="zákl. přenesená",J1066,0)</f>
        <v>0</v>
      </c>
      <c r="BH1066" s="194">
        <f>IF(N1066="sníž. přenesená",J1066,0)</f>
        <v>0</v>
      </c>
      <c r="BI1066" s="194">
        <f>IF(N1066="nulová",J1066,0)</f>
        <v>0</v>
      </c>
      <c r="BJ1066" s="20" t="s">
        <v>88</v>
      </c>
      <c r="BK1066" s="194">
        <f>ROUND(I1066*H1066,2)</f>
        <v>0</v>
      </c>
      <c r="BL1066" s="20" t="s">
        <v>366</v>
      </c>
      <c r="BM1066" s="193" t="s">
        <v>5615</v>
      </c>
    </row>
    <row r="1067" spans="1:65" s="2" customFormat="1" ht="28.8">
      <c r="A1067" s="37"/>
      <c r="B1067" s="38"/>
      <c r="C1067" s="39"/>
      <c r="D1067" s="202" t="s">
        <v>914</v>
      </c>
      <c r="E1067" s="39"/>
      <c r="F1067" s="254" t="s">
        <v>5616</v>
      </c>
      <c r="G1067" s="39"/>
      <c r="H1067" s="39"/>
      <c r="I1067" s="197"/>
      <c r="J1067" s="39"/>
      <c r="K1067" s="39"/>
      <c r="L1067" s="42"/>
      <c r="M1067" s="198"/>
      <c r="N1067" s="199"/>
      <c r="O1067" s="67"/>
      <c r="P1067" s="67"/>
      <c r="Q1067" s="67"/>
      <c r="R1067" s="67"/>
      <c r="S1067" s="67"/>
      <c r="T1067" s="68"/>
      <c r="U1067" s="37"/>
      <c r="V1067" s="37"/>
      <c r="W1067" s="37"/>
      <c r="X1067" s="37"/>
      <c r="Y1067" s="37"/>
      <c r="Z1067" s="37"/>
      <c r="AA1067" s="37"/>
      <c r="AB1067" s="37"/>
      <c r="AC1067" s="37"/>
      <c r="AD1067" s="37"/>
      <c r="AE1067" s="37"/>
      <c r="AT1067" s="20" t="s">
        <v>914</v>
      </c>
      <c r="AU1067" s="20" t="s">
        <v>88</v>
      </c>
    </row>
    <row r="1068" spans="1:65" s="14" customFormat="1" ht="10.199999999999999">
      <c r="B1068" s="211"/>
      <c r="C1068" s="212"/>
      <c r="D1068" s="202" t="s">
        <v>247</v>
      </c>
      <c r="E1068" s="213" t="s">
        <v>19</v>
      </c>
      <c r="F1068" s="214" t="s">
        <v>4884</v>
      </c>
      <c r="G1068" s="212"/>
      <c r="H1068" s="215">
        <v>162.274</v>
      </c>
      <c r="I1068" s="216"/>
      <c r="J1068" s="212"/>
      <c r="K1068" s="212"/>
      <c r="L1068" s="217"/>
      <c r="M1068" s="218"/>
      <c r="N1068" s="219"/>
      <c r="O1068" s="219"/>
      <c r="P1068" s="219"/>
      <c r="Q1068" s="219"/>
      <c r="R1068" s="219"/>
      <c r="S1068" s="219"/>
      <c r="T1068" s="220"/>
      <c r="AT1068" s="221" t="s">
        <v>247</v>
      </c>
      <c r="AU1068" s="221" t="s">
        <v>88</v>
      </c>
      <c r="AV1068" s="14" t="s">
        <v>88</v>
      </c>
      <c r="AW1068" s="14" t="s">
        <v>37</v>
      </c>
      <c r="AX1068" s="14" t="s">
        <v>83</v>
      </c>
      <c r="AY1068" s="221" t="s">
        <v>237</v>
      </c>
    </row>
    <row r="1069" spans="1:65" s="2" customFormat="1" ht="33" customHeight="1">
      <c r="A1069" s="37"/>
      <c r="B1069" s="38"/>
      <c r="C1069" s="182" t="s">
        <v>1710</v>
      </c>
      <c r="D1069" s="182" t="s">
        <v>239</v>
      </c>
      <c r="E1069" s="183" t="s">
        <v>946</v>
      </c>
      <c r="F1069" s="184" t="s">
        <v>947</v>
      </c>
      <c r="G1069" s="185" t="s">
        <v>141</v>
      </c>
      <c r="H1069" s="186">
        <v>178.35</v>
      </c>
      <c r="I1069" s="187"/>
      <c r="J1069" s="188">
        <f>ROUND(I1069*H1069,2)</f>
        <v>0</v>
      </c>
      <c r="K1069" s="184" t="s">
        <v>242</v>
      </c>
      <c r="L1069" s="42"/>
      <c r="M1069" s="189" t="s">
        <v>19</v>
      </c>
      <c r="N1069" s="190" t="s">
        <v>48</v>
      </c>
      <c r="O1069" s="67"/>
      <c r="P1069" s="191">
        <f>O1069*H1069</f>
        <v>0</v>
      </c>
      <c r="Q1069" s="191">
        <v>1.6000000000000001E-3</v>
      </c>
      <c r="R1069" s="191">
        <f>Q1069*H1069</f>
        <v>0.28536</v>
      </c>
      <c r="S1069" s="191">
        <v>0</v>
      </c>
      <c r="T1069" s="192">
        <f>S1069*H1069</f>
        <v>0</v>
      </c>
      <c r="U1069" s="37"/>
      <c r="V1069" s="37"/>
      <c r="W1069" s="37"/>
      <c r="X1069" s="37"/>
      <c r="Y1069" s="37"/>
      <c r="Z1069" s="37"/>
      <c r="AA1069" s="37"/>
      <c r="AB1069" s="37"/>
      <c r="AC1069" s="37"/>
      <c r="AD1069" s="37"/>
      <c r="AE1069" s="37"/>
      <c r="AR1069" s="193" t="s">
        <v>366</v>
      </c>
      <c r="AT1069" s="193" t="s">
        <v>239</v>
      </c>
      <c r="AU1069" s="193" t="s">
        <v>88</v>
      </c>
      <c r="AY1069" s="20" t="s">
        <v>237</v>
      </c>
      <c r="BE1069" s="194">
        <f>IF(N1069="základní",J1069,0)</f>
        <v>0</v>
      </c>
      <c r="BF1069" s="194">
        <f>IF(N1069="snížená",J1069,0)</f>
        <v>0</v>
      </c>
      <c r="BG1069" s="194">
        <f>IF(N1069="zákl. přenesená",J1069,0)</f>
        <v>0</v>
      </c>
      <c r="BH1069" s="194">
        <f>IF(N1069="sníž. přenesená",J1069,0)</f>
        <v>0</v>
      </c>
      <c r="BI1069" s="194">
        <f>IF(N1069="nulová",J1069,0)</f>
        <v>0</v>
      </c>
      <c r="BJ1069" s="20" t="s">
        <v>88</v>
      </c>
      <c r="BK1069" s="194">
        <f>ROUND(I1069*H1069,2)</f>
        <v>0</v>
      </c>
      <c r="BL1069" s="20" t="s">
        <v>366</v>
      </c>
      <c r="BM1069" s="193" t="s">
        <v>5617</v>
      </c>
    </row>
    <row r="1070" spans="1:65" s="2" customFormat="1" ht="10.199999999999999">
      <c r="A1070" s="37"/>
      <c r="B1070" s="38"/>
      <c r="C1070" s="39"/>
      <c r="D1070" s="195" t="s">
        <v>245</v>
      </c>
      <c r="E1070" s="39"/>
      <c r="F1070" s="196" t="s">
        <v>949</v>
      </c>
      <c r="G1070" s="39"/>
      <c r="H1070" s="39"/>
      <c r="I1070" s="197"/>
      <c r="J1070" s="39"/>
      <c r="K1070" s="39"/>
      <c r="L1070" s="42"/>
      <c r="M1070" s="198"/>
      <c r="N1070" s="199"/>
      <c r="O1070" s="67"/>
      <c r="P1070" s="67"/>
      <c r="Q1070" s="67"/>
      <c r="R1070" s="67"/>
      <c r="S1070" s="67"/>
      <c r="T1070" s="68"/>
      <c r="U1070" s="37"/>
      <c r="V1070" s="37"/>
      <c r="W1070" s="37"/>
      <c r="X1070" s="37"/>
      <c r="Y1070" s="37"/>
      <c r="Z1070" s="37"/>
      <c r="AA1070" s="37"/>
      <c r="AB1070" s="37"/>
      <c r="AC1070" s="37"/>
      <c r="AD1070" s="37"/>
      <c r="AE1070" s="37"/>
      <c r="AT1070" s="20" t="s">
        <v>245</v>
      </c>
      <c r="AU1070" s="20" t="s">
        <v>88</v>
      </c>
    </row>
    <row r="1071" spans="1:65" s="14" customFormat="1" ht="10.199999999999999">
      <c r="B1071" s="211"/>
      <c r="C1071" s="212"/>
      <c r="D1071" s="202" t="s">
        <v>247</v>
      </c>
      <c r="E1071" s="213" t="s">
        <v>19</v>
      </c>
      <c r="F1071" s="214" t="s">
        <v>5618</v>
      </c>
      <c r="G1071" s="212"/>
      <c r="H1071" s="215">
        <v>178.35</v>
      </c>
      <c r="I1071" s="216"/>
      <c r="J1071" s="212"/>
      <c r="K1071" s="212"/>
      <c r="L1071" s="217"/>
      <c r="M1071" s="218"/>
      <c r="N1071" s="219"/>
      <c r="O1071" s="219"/>
      <c r="P1071" s="219"/>
      <c r="Q1071" s="219"/>
      <c r="R1071" s="219"/>
      <c r="S1071" s="219"/>
      <c r="T1071" s="220"/>
      <c r="AT1071" s="221" t="s">
        <v>247</v>
      </c>
      <c r="AU1071" s="221" t="s">
        <v>88</v>
      </c>
      <c r="AV1071" s="14" t="s">
        <v>88</v>
      </c>
      <c r="AW1071" s="14" t="s">
        <v>37</v>
      </c>
      <c r="AX1071" s="14" t="s">
        <v>83</v>
      </c>
      <c r="AY1071" s="221" t="s">
        <v>237</v>
      </c>
    </row>
    <row r="1072" spans="1:65" s="2" customFormat="1" ht="33" customHeight="1">
      <c r="A1072" s="37"/>
      <c r="B1072" s="38"/>
      <c r="C1072" s="182" t="s">
        <v>4381</v>
      </c>
      <c r="D1072" s="182" t="s">
        <v>239</v>
      </c>
      <c r="E1072" s="183" t="s">
        <v>4348</v>
      </c>
      <c r="F1072" s="184" t="s">
        <v>4349</v>
      </c>
      <c r="G1072" s="185" t="s">
        <v>290</v>
      </c>
      <c r="H1072" s="186">
        <v>2</v>
      </c>
      <c r="I1072" s="187"/>
      <c r="J1072" s="188">
        <f>ROUND(I1072*H1072,2)</f>
        <v>0</v>
      </c>
      <c r="K1072" s="184" t="s">
        <v>242</v>
      </c>
      <c r="L1072" s="42"/>
      <c r="M1072" s="189" t="s">
        <v>19</v>
      </c>
      <c r="N1072" s="190" t="s">
        <v>48</v>
      </c>
      <c r="O1072" s="67"/>
      <c r="P1072" s="191">
        <f>O1072*H1072</f>
        <v>0</v>
      </c>
      <c r="Q1072" s="191">
        <v>2.2000000000000001E-4</v>
      </c>
      <c r="R1072" s="191">
        <f>Q1072*H1072</f>
        <v>4.4000000000000002E-4</v>
      </c>
      <c r="S1072" s="191">
        <v>0</v>
      </c>
      <c r="T1072" s="192">
        <f>S1072*H1072</f>
        <v>0</v>
      </c>
      <c r="U1072" s="37"/>
      <c r="V1072" s="37"/>
      <c r="W1072" s="37"/>
      <c r="X1072" s="37"/>
      <c r="Y1072" s="37"/>
      <c r="Z1072" s="37"/>
      <c r="AA1072" s="37"/>
      <c r="AB1072" s="37"/>
      <c r="AC1072" s="37"/>
      <c r="AD1072" s="37"/>
      <c r="AE1072" s="37"/>
      <c r="AR1072" s="193" t="s">
        <v>366</v>
      </c>
      <c r="AT1072" s="193" t="s">
        <v>239</v>
      </c>
      <c r="AU1072" s="193" t="s">
        <v>88</v>
      </c>
      <c r="AY1072" s="20" t="s">
        <v>237</v>
      </c>
      <c r="BE1072" s="194">
        <f>IF(N1072="základní",J1072,0)</f>
        <v>0</v>
      </c>
      <c r="BF1072" s="194">
        <f>IF(N1072="snížená",J1072,0)</f>
        <v>0</v>
      </c>
      <c r="BG1072" s="194">
        <f>IF(N1072="zákl. přenesená",J1072,0)</f>
        <v>0</v>
      </c>
      <c r="BH1072" s="194">
        <f>IF(N1072="sníž. přenesená",J1072,0)</f>
        <v>0</v>
      </c>
      <c r="BI1072" s="194">
        <f>IF(N1072="nulová",J1072,0)</f>
        <v>0</v>
      </c>
      <c r="BJ1072" s="20" t="s">
        <v>88</v>
      </c>
      <c r="BK1072" s="194">
        <f>ROUND(I1072*H1072,2)</f>
        <v>0</v>
      </c>
      <c r="BL1072" s="20" t="s">
        <v>366</v>
      </c>
      <c r="BM1072" s="193" t="s">
        <v>5619</v>
      </c>
    </row>
    <row r="1073" spans="1:65" s="2" customFormat="1" ht="10.199999999999999">
      <c r="A1073" s="37"/>
      <c r="B1073" s="38"/>
      <c r="C1073" s="39"/>
      <c r="D1073" s="195" t="s">
        <v>245</v>
      </c>
      <c r="E1073" s="39"/>
      <c r="F1073" s="196" t="s">
        <v>4351</v>
      </c>
      <c r="G1073" s="39"/>
      <c r="H1073" s="39"/>
      <c r="I1073" s="197"/>
      <c r="J1073" s="39"/>
      <c r="K1073" s="39"/>
      <c r="L1073" s="42"/>
      <c r="M1073" s="198"/>
      <c r="N1073" s="199"/>
      <c r="O1073" s="67"/>
      <c r="P1073" s="67"/>
      <c r="Q1073" s="67"/>
      <c r="R1073" s="67"/>
      <c r="S1073" s="67"/>
      <c r="T1073" s="68"/>
      <c r="U1073" s="37"/>
      <c r="V1073" s="37"/>
      <c r="W1073" s="37"/>
      <c r="X1073" s="37"/>
      <c r="Y1073" s="37"/>
      <c r="Z1073" s="37"/>
      <c r="AA1073" s="37"/>
      <c r="AB1073" s="37"/>
      <c r="AC1073" s="37"/>
      <c r="AD1073" s="37"/>
      <c r="AE1073" s="37"/>
      <c r="AT1073" s="20" t="s">
        <v>245</v>
      </c>
      <c r="AU1073" s="20" t="s">
        <v>88</v>
      </c>
    </row>
    <row r="1074" spans="1:65" s="14" customFormat="1" ht="10.199999999999999">
      <c r="B1074" s="211"/>
      <c r="C1074" s="212"/>
      <c r="D1074" s="202" t="s">
        <v>247</v>
      </c>
      <c r="E1074" s="213" t="s">
        <v>19</v>
      </c>
      <c r="F1074" s="214" t="s">
        <v>5620</v>
      </c>
      <c r="G1074" s="212"/>
      <c r="H1074" s="215">
        <v>2</v>
      </c>
      <c r="I1074" s="216"/>
      <c r="J1074" s="212"/>
      <c r="K1074" s="212"/>
      <c r="L1074" s="217"/>
      <c r="M1074" s="218"/>
      <c r="N1074" s="219"/>
      <c r="O1074" s="219"/>
      <c r="P1074" s="219"/>
      <c r="Q1074" s="219"/>
      <c r="R1074" s="219"/>
      <c r="S1074" s="219"/>
      <c r="T1074" s="220"/>
      <c r="AT1074" s="221" t="s">
        <v>247</v>
      </c>
      <c r="AU1074" s="221" t="s">
        <v>88</v>
      </c>
      <c r="AV1074" s="14" t="s">
        <v>88</v>
      </c>
      <c r="AW1074" s="14" t="s">
        <v>37</v>
      </c>
      <c r="AX1074" s="14" t="s">
        <v>83</v>
      </c>
      <c r="AY1074" s="221" t="s">
        <v>237</v>
      </c>
    </row>
    <row r="1075" spans="1:65" s="2" customFormat="1" ht="33" customHeight="1">
      <c r="A1075" s="37"/>
      <c r="B1075" s="38"/>
      <c r="C1075" s="244" t="s">
        <v>1713</v>
      </c>
      <c r="D1075" s="244" t="s">
        <v>296</v>
      </c>
      <c r="E1075" s="245" t="s">
        <v>4354</v>
      </c>
      <c r="F1075" s="246" t="s">
        <v>4355</v>
      </c>
      <c r="G1075" s="247" t="s">
        <v>290</v>
      </c>
      <c r="H1075" s="248">
        <v>2</v>
      </c>
      <c r="I1075" s="249"/>
      <c r="J1075" s="250">
        <f>ROUND(I1075*H1075,2)</f>
        <v>0</v>
      </c>
      <c r="K1075" s="246" t="s">
        <v>242</v>
      </c>
      <c r="L1075" s="251"/>
      <c r="M1075" s="252" t="s">
        <v>19</v>
      </c>
      <c r="N1075" s="253" t="s">
        <v>48</v>
      </c>
      <c r="O1075" s="67"/>
      <c r="P1075" s="191">
        <f>O1075*H1075</f>
        <v>0</v>
      </c>
      <c r="Q1075" s="191">
        <v>1.2489999999999999E-2</v>
      </c>
      <c r="R1075" s="191">
        <f>Q1075*H1075</f>
        <v>2.4979999999999999E-2</v>
      </c>
      <c r="S1075" s="191">
        <v>0</v>
      </c>
      <c r="T1075" s="192">
        <f>S1075*H1075</f>
        <v>0</v>
      </c>
      <c r="U1075" s="37"/>
      <c r="V1075" s="37"/>
      <c r="W1075" s="37"/>
      <c r="X1075" s="37"/>
      <c r="Y1075" s="37"/>
      <c r="Z1075" s="37"/>
      <c r="AA1075" s="37"/>
      <c r="AB1075" s="37"/>
      <c r="AC1075" s="37"/>
      <c r="AD1075" s="37"/>
      <c r="AE1075" s="37"/>
      <c r="AR1075" s="193" t="s">
        <v>523</v>
      </c>
      <c r="AT1075" s="193" t="s">
        <v>296</v>
      </c>
      <c r="AU1075" s="193" t="s">
        <v>88</v>
      </c>
      <c r="AY1075" s="20" t="s">
        <v>237</v>
      </c>
      <c r="BE1075" s="194">
        <f>IF(N1075="základní",J1075,0)</f>
        <v>0</v>
      </c>
      <c r="BF1075" s="194">
        <f>IF(N1075="snížená",J1075,0)</f>
        <v>0</v>
      </c>
      <c r="BG1075" s="194">
        <f>IF(N1075="zákl. přenesená",J1075,0)</f>
        <v>0</v>
      </c>
      <c r="BH1075" s="194">
        <f>IF(N1075="sníž. přenesená",J1075,0)</f>
        <v>0</v>
      </c>
      <c r="BI1075" s="194">
        <f>IF(N1075="nulová",J1075,0)</f>
        <v>0</v>
      </c>
      <c r="BJ1075" s="20" t="s">
        <v>88</v>
      </c>
      <c r="BK1075" s="194">
        <f>ROUND(I1075*H1075,2)</f>
        <v>0</v>
      </c>
      <c r="BL1075" s="20" t="s">
        <v>366</v>
      </c>
      <c r="BM1075" s="193" t="s">
        <v>5621</v>
      </c>
    </row>
    <row r="1076" spans="1:65" s="2" customFormat="1" ht="33" customHeight="1">
      <c r="A1076" s="37"/>
      <c r="B1076" s="38"/>
      <c r="C1076" s="182" t="s">
        <v>4386</v>
      </c>
      <c r="D1076" s="182" t="s">
        <v>239</v>
      </c>
      <c r="E1076" s="183" t="s">
        <v>4348</v>
      </c>
      <c r="F1076" s="184" t="s">
        <v>4349</v>
      </c>
      <c r="G1076" s="185" t="s">
        <v>290</v>
      </c>
      <c r="H1076" s="186">
        <v>3</v>
      </c>
      <c r="I1076" s="187"/>
      <c r="J1076" s="188">
        <f>ROUND(I1076*H1076,2)</f>
        <v>0</v>
      </c>
      <c r="K1076" s="184" t="s">
        <v>242</v>
      </c>
      <c r="L1076" s="42"/>
      <c r="M1076" s="189" t="s">
        <v>19</v>
      </c>
      <c r="N1076" s="190" t="s">
        <v>48</v>
      </c>
      <c r="O1076" s="67"/>
      <c r="P1076" s="191">
        <f>O1076*H1076</f>
        <v>0</v>
      </c>
      <c r="Q1076" s="191">
        <v>2.2000000000000001E-4</v>
      </c>
      <c r="R1076" s="191">
        <f>Q1076*H1076</f>
        <v>6.6E-4</v>
      </c>
      <c r="S1076" s="191">
        <v>0</v>
      </c>
      <c r="T1076" s="192">
        <f>S1076*H1076</f>
        <v>0</v>
      </c>
      <c r="U1076" s="37"/>
      <c r="V1076" s="37"/>
      <c r="W1076" s="37"/>
      <c r="X1076" s="37"/>
      <c r="Y1076" s="37"/>
      <c r="Z1076" s="37"/>
      <c r="AA1076" s="37"/>
      <c r="AB1076" s="37"/>
      <c r="AC1076" s="37"/>
      <c r="AD1076" s="37"/>
      <c r="AE1076" s="37"/>
      <c r="AR1076" s="193" t="s">
        <v>366</v>
      </c>
      <c r="AT1076" s="193" t="s">
        <v>239</v>
      </c>
      <c r="AU1076" s="193" t="s">
        <v>88</v>
      </c>
      <c r="AY1076" s="20" t="s">
        <v>237</v>
      </c>
      <c r="BE1076" s="194">
        <f>IF(N1076="základní",J1076,0)</f>
        <v>0</v>
      </c>
      <c r="BF1076" s="194">
        <f>IF(N1076="snížená",J1076,0)</f>
        <v>0</v>
      </c>
      <c r="BG1076" s="194">
        <f>IF(N1076="zákl. přenesená",J1076,0)</f>
        <v>0</v>
      </c>
      <c r="BH1076" s="194">
        <f>IF(N1076="sníž. přenesená",J1076,0)</f>
        <v>0</v>
      </c>
      <c r="BI1076" s="194">
        <f>IF(N1076="nulová",J1076,0)</f>
        <v>0</v>
      </c>
      <c r="BJ1076" s="20" t="s">
        <v>88</v>
      </c>
      <c r="BK1076" s="194">
        <f>ROUND(I1076*H1076,2)</f>
        <v>0</v>
      </c>
      <c r="BL1076" s="20" t="s">
        <v>366</v>
      </c>
      <c r="BM1076" s="193" t="s">
        <v>5622</v>
      </c>
    </row>
    <row r="1077" spans="1:65" s="2" customFormat="1" ht="10.199999999999999">
      <c r="A1077" s="37"/>
      <c r="B1077" s="38"/>
      <c r="C1077" s="39"/>
      <c r="D1077" s="195" t="s">
        <v>245</v>
      </c>
      <c r="E1077" s="39"/>
      <c r="F1077" s="196" t="s">
        <v>4351</v>
      </c>
      <c r="G1077" s="39"/>
      <c r="H1077" s="39"/>
      <c r="I1077" s="197"/>
      <c r="J1077" s="39"/>
      <c r="K1077" s="39"/>
      <c r="L1077" s="42"/>
      <c r="M1077" s="198"/>
      <c r="N1077" s="199"/>
      <c r="O1077" s="67"/>
      <c r="P1077" s="67"/>
      <c r="Q1077" s="67"/>
      <c r="R1077" s="67"/>
      <c r="S1077" s="67"/>
      <c r="T1077" s="68"/>
      <c r="U1077" s="37"/>
      <c r="V1077" s="37"/>
      <c r="W1077" s="37"/>
      <c r="X1077" s="37"/>
      <c r="Y1077" s="37"/>
      <c r="Z1077" s="37"/>
      <c r="AA1077" s="37"/>
      <c r="AB1077" s="37"/>
      <c r="AC1077" s="37"/>
      <c r="AD1077" s="37"/>
      <c r="AE1077" s="37"/>
      <c r="AT1077" s="20" t="s">
        <v>245</v>
      </c>
      <c r="AU1077" s="20" t="s">
        <v>88</v>
      </c>
    </row>
    <row r="1078" spans="1:65" s="14" customFormat="1" ht="10.199999999999999">
      <c r="B1078" s="211"/>
      <c r="C1078" s="212"/>
      <c r="D1078" s="202" t="s">
        <v>247</v>
      </c>
      <c r="E1078" s="213" t="s">
        <v>19</v>
      </c>
      <c r="F1078" s="214" t="s">
        <v>5623</v>
      </c>
      <c r="G1078" s="212"/>
      <c r="H1078" s="215">
        <v>2</v>
      </c>
      <c r="I1078" s="216"/>
      <c r="J1078" s="212"/>
      <c r="K1078" s="212"/>
      <c r="L1078" s="217"/>
      <c r="M1078" s="218"/>
      <c r="N1078" s="219"/>
      <c r="O1078" s="219"/>
      <c r="P1078" s="219"/>
      <c r="Q1078" s="219"/>
      <c r="R1078" s="219"/>
      <c r="S1078" s="219"/>
      <c r="T1078" s="220"/>
      <c r="AT1078" s="221" t="s">
        <v>247</v>
      </c>
      <c r="AU1078" s="221" t="s">
        <v>88</v>
      </c>
      <c r="AV1078" s="14" t="s">
        <v>88</v>
      </c>
      <c r="AW1078" s="14" t="s">
        <v>37</v>
      </c>
      <c r="AX1078" s="14" t="s">
        <v>76</v>
      </c>
      <c r="AY1078" s="221" t="s">
        <v>237</v>
      </c>
    </row>
    <row r="1079" spans="1:65" s="14" customFormat="1" ht="10.199999999999999">
      <c r="B1079" s="211"/>
      <c r="C1079" s="212"/>
      <c r="D1079" s="202" t="s">
        <v>247</v>
      </c>
      <c r="E1079" s="213" t="s">
        <v>19</v>
      </c>
      <c r="F1079" s="214" t="s">
        <v>5624</v>
      </c>
      <c r="G1079" s="212"/>
      <c r="H1079" s="215">
        <v>1</v>
      </c>
      <c r="I1079" s="216"/>
      <c r="J1079" s="212"/>
      <c r="K1079" s="212"/>
      <c r="L1079" s="217"/>
      <c r="M1079" s="218"/>
      <c r="N1079" s="219"/>
      <c r="O1079" s="219"/>
      <c r="P1079" s="219"/>
      <c r="Q1079" s="219"/>
      <c r="R1079" s="219"/>
      <c r="S1079" s="219"/>
      <c r="T1079" s="220"/>
      <c r="AT1079" s="221" t="s">
        <v>247</v>
      </c>
      <c r="AU1079" s="221" t="s">
        <v>88</v>
      </c>
      <c r="AV1079" s="14" t="s">
        <v>88</v>
      </c>
      <c r="AW1079" s="14" t="s">
        <v>37</v>
      </c>
      <c r="AX1079" s="14" t="s">
        <v>76</v>
      </c>
      <c r="AY1079" s="221" t="s">
        <v>237</v>
      </c>
    </row>
    <row r="1080" spans="1:65" s="16" customFormat="1" ht="10.199999999999999">
      <c r="B1080" s="233"/>
      <c r="C1080" s="234"/>
      <c r="D1080" s="202" t="s">
        <v>247</v>
      </c>
      <c r="E1080" s="235" t="s">
        <v>19</v>
      </c>
      <c r="F1080" s="236" t="s">
        <v>260</v>
      </c>
      <c r="G1080" s="234"/>
      <c r="H1080" s="237">
        <v>3</v>
      </c>
      <c r="I1080" s="238"/>
      <c r="J1080" s="234"/>
      <c r="K1080" s="234"/>
      <c r="L1080" s="239"/>
      <c r="M1080" s="240"/>
      <c r="N1080" s="241"/>
      <c r="O1080" s="241"/>
      <c r="P1080" s="241"/>
      <c r="Q1080" s="241"/>
      <c r="R1080" s="241"/>
      <c r="S1080" s="241"/>
      <c r="T1080" s="242"/>
      <c r="AT1080" s="243" t="s">
        <v>247</v>
      </c>
      <c r="AU1080" s="243" t="s">
        <v>88</v>
      </c>
      <c r="AV1080" s="16" t="s">
        <v>243</v>
      </c>
      <c r="AW1080" s="16" t="s">
        <v>37</v>
      </c>
      <c r="AX1080" s="16" t="s">
        <v>83</v>
      </c>
      <c r="AY1080" s="243" t="s">
        <v>237</v>
      </c>
    </row>
    <row r="1081" spans="1:65" s="2" customFormat="1" ht="33" customHeight="1">
      <c r="A1081" s="37"/>
      <c r="B1081" s="38"/>
      <c r="C1081" s="244" t="s">
        <v>4388</v>
      </c>
      <c r="D1081" s="244" t="s">
        <v>296</v>
      </c>
      <c r="E1081" s="245" t="s">
        <v>5625</v>
      </c>
      <c r="F1081" s="246" t="s">
        <v>5626</v>
      </c>
      <c r="G1081" s="247" t="s">
        <v>290</v>
      </c>
      <c r="H1081" s="248">
        <v>3</v>
      </c>
      <c r="I1081" s="249"/>
      <c r="J1081" s="250">
        <f>ROUND(I1081*H1081,2)</f>
        <v>0</v>
      </c>
      <c r="K1081" s="246" t="s">
        <v>242</v>
      </c>
      <c r="L1081" s="251"/>
      <c r="M1081" s="252" t="s">
        <v>19</v>
      </c>
      <c r="N1081" s="253" t="s">
        <v>48</v>
      </c>
      <c r="O1081" s="67"/>
      <c r="P1081" s="191">
        <f>O1081*H1081</f>
        <v>0</v>
      </c>
      <c r="Q1081" s="191">
        <v>1.225E-2</v>
      </c>
      <c r="R1081" s="191">
        <f>Q1081*H1081</f>
        <v>3.6750000000000005E-2</v>
      </c>
      <c r="S1081" s="191">
        <v>0</v>
      </c>
      <c r="T1081" s="192">
        <f>S1081*H1081</f>
        <v>0</v>
      </c>
      <c r="U1081" s="37"/>
      <c r="V1081" s="37"/>
      <c r="W1081" s="37"/>
      <c r="X1081" s="37"/>
      <c r="Y1081" s="37"/>
      <c r="Z1081" s="37"/>
      <c r="AA1081" s="37"/>
      <c r="AB1081" s="37"/>
      <c r="AC1081" s="37"/>
      <c r="AD1081" s="37"/>
      <c r="AE1081" s="37"/>
      <c r="AR1081" s="193" t="s">
        <v>523</v>
      </c>
      <c r="AT1081" s="193" t="s">
        <v>296</v>
      </c>
      <c r="AU1081" s="193" t="s">
        <v>88</v>
      </c>
      <c r="AY1081" s="20" t="s">
        <v>237</v>
      </c>
      <c r="BE1081" s="194">
        <f>IF(N1081="základní",J1081,0)</f>
        <v>0</v>
      </c>
      <c r="BF1081" s="194">
        <f>IF(N1081="snížená",J1081,0)</f>
        <v>0</v>
      </c>
      <c r="BG1081" s="194">
        <f>IF(N1081="zákl. přenesená",J1081,0)</f>
        <v>0</v>
      </c>
      <c r="BH1081" s="194">
        <f>IF(N1081="sníž. přenesená",J1081,0)</f>
        <v>0</v>
      </c>
      <c r="BI1081" s="194">
        <f>IF(N1081="nulová",J1081,0)</f>
        <v>0</v>
      </c>
      <c r="BJ1081" s="20" t="s">
        <v>88</v>
      </c>
      <c r="BK1081" s="194">
        <f>ROUND(I1081*H1081,2)</f>
        <v>0</v>
      </c>
      <c r="BL1081" s="20" t="s">
        <v>366</v>
      </c>
      <c r="BM1081" s="193" t="s">
        <v>5627</v>
      </c>
    </row>
    <row r="1082" spans="1:65" s="2" customFormat="1" ht="33" customHeight="1">
      <c r="A1082" s="37"/>
      <c r="B1082" s="38"/>
      <c r="C1082" s="182" t="s">
        <v>4392</v>
      </c>
      <c r="D1082" s="182" t="s">
        <v>239</v>
      </c>
      <c r="E1082" s="183" t="s">
        <v>4348</v>
      </c>
      <c r="F1082" s="184" t="s">
        <v>4349</v>
      </c>
      <c r="G1082" s="185" t="s">
        <v>290</v>
      </c>
      <c r="H1082" s="186">
        <v>1</v>
      </c>
      <c r="I1082" s="187"/>
      <c r="J1082" s="188">
        <f>ROUND(I1082*H1082,2)</f>
        <v>0</v>
      </c>
      <c r="K1082" s="184" t="s">
        <v>242</v>
      </c>
      <c r="L1082" s="42"/>
      <c r="M1082" s="189" t="s">
        <v>19</v>
      </c>
      <c r="N1082" s="190" t="s">
        <v>48</v>
      </c>
      <c r="O1082" s="67"/>
      <c r="P1082" s="191">
        <f>O1082*H1082</f>
        <v>0</v>
      </c>
      <c r="Q1082" s="191">
        <v>2.2000000000000001E-4</v>
      </c>
      <c r="R1082" s="191">
        <f>Q1082*H1082</f>
        <v>2.2000000000000001E-4</v>
      </c>
      <c r="S1082" s="191">
        <v>0</v>
      </c>
      <c r="T1082" s="192">
        <f>S1082*H1082</f>
        <v>0</v>
      </c>
      <c r="U1082" s="37"/>
      <c r="V1082" s="37"/>
      <c r="W1082" s="37"/>
      <c r="X1082" s="37"/>
      <c r="Y1082" s="37"/>
      <c r="Z1082" s="37"/>
      <c r="AA1082" s="37"/>
      <c r="AB1082" s="37"/>
      <c r="AC1082" s="37"/>
      <c r="AD1082" s="37"/>
      <c r="AE1082" s="37"/>
      <c r="AR1082" s="193" t="s">
        <v>366</v>
      </c>
      <c r="AT1082" s="193" t="s">
        <v>239</v>
      </c>
      <c r="AU1082" s="193" t="s">
        <v>88</v>
      </c>
      <c r="AY1082" s="20" t="s">
        <v>237</v>
      </c>
      <c r="BE1082" s="194">
        <f>IF(N1082="základní",J1082,0)</f>
        <v>0</v>
      </c>
      <c r="BF1082" s="194">
        <f>IF(N1082="snížená",J1082,0)</f>
        <v>0</v>
      </c>
      <c r="BG1082" s="194">
        <f>IF(N1082="zákl. přenesená",J1082,0)</f>
        <v>0</v>
      </c>
      <c r="BH1082" s="194">
        <f>IF(N1082="sníž. přenesená",J1082,0)</f>
        <v>0</v>
      </c>
      <c r="BI1082" s="194">
        <f>IF(N1082="nulová",J1082,0)</f>
        <v>0</v>
      </c>
      <c r="BJ1082" s="20" t="s">
        <v>88</v>
      </c>
      <c r="BK1082" s="194">
        <f>ROUND(I1082*H1082,2)</f>
        <v>0</v>
      </c>
      <c r="BL1082" s="20" t="s">
        <v>366</v>
      </c>
      <c r="BM1082" s="193" t="s">
        <v>5628</v>
      </c>
    </row>
    <row r="1083" spans="1:65" s="2" customFormat="1" ht="10.199999999999999">
      <c r="A1083" s="37"/>
      <c r="B1083" s="38"/>
      <c r="C1083" s="39"/>
      <c r="D1083" s="195" t="s">
        <v>245</v>
      </c>
      <c r="E1083" s="39"/>
      <c r="F1083" s="196" t="s">
        <v>4351</v>
      </c>
      <c r="G1083" s="39"/>
      <c r="H1083" s="39"/>
      <c r="I1083" s="197"/>
      <c r="J1083" s="39"/>
      <c r="K1083" s="39"/>
      <c r="L1083" s="42"/>
      <c r="M1083" s="198"/>
      <c r="N1083" s="199"/>
      <c r="O1083" s="67"/>
      <c r="P1083" s="67"/>
      <c r="Q1083" s="67"/>
      <c r="R1083" s="67"/>
      <c r="S1083" s="67"/>
      <c r="T1083" s="68"/>
      <c r="U1083" s="37"/>
      <c r="V1083" s="37"/>
      <c r="W1083" s="37"/>
      <c r="X1083" s="37"/>
      <c r="Y1083" s="37"/>
      <c r="Z1083" s="37"/>
      <c r="AA1083" s="37"/>
      <c r="AB1083" s="37"/>
      <c r="AC1083" s="37"/>
      <c r="AD1083" s="37"/>
      <c r="AE1083" s="37"/>
      <c r="AT1083" s="20" t="s">
        <v>245</v>
      </c>
      <c r="AU1083" s="20" t="s">
        <v>88</v>
      </c>
    </row>
    <row r="1084" spans="1:65" s="14" customFormat="1" ht="10.199999999999999">
      <c r="B1084" s="211"/>
      <c r="C1084" s="212"/>
      <c r="D1084" s="202" t="s">
        <v>247</v>
      </c>
      <c r="E1084" s="213" t="s">
        <v>19</v>
      </c>
      <c r="F1084" s="214" t="s">
        <v>5629</v>
      </c>
      <c r="G1084" s="212"/>
      <c r="H1084" s="215">
        <v>1</v>
      </c>
      <c r="I1084" s="216"/>
      <c r="J1084" s="212"/>
      <c r="K1084" s="212"/>
      <c r="L1084" s="217"/>
      <c r="M1084" s="218"/>
      <c r="N1084" s="219"/>
      <c r="O1084" s="219"/>
      <c r="P1084" s="219"/>
      <c r="Q1084" s="219"/>
      <c r="R1084" s="219"/>
      <c r="S1084" s="219"/>
      <c r="T1084" s="220"/>
      <c r="AT1084" s="221" t="s">
        <v>247</v>
      </c>
      <c r="AU1084" s="221" t="s">
        <v>88</v>
      </c>
      <c r="AV1084" s="14" t="s">
        <v>88</v>
      </c>
      <c r="AW1084" s="14" t="s">
        <v>37</v>
      </c>
      <c r="AX1084" s="14" t="s">
        <v>83</v>
      </c>
      <c r="AY1084" s="221" t="s">
        <v>237</v>
      </c>
    </row>
    <row r="1085" spans="1:65" s="2" customFormat="1" ht="33" customHeight="1">
      <c r="A1085" s="37"/>
      <c r="B1085" s="38"/>
      <c r="C1085" s="244" t="s">
        <v>2163</v>
      </c>
      <c r="D1085" s="244" t="s">
        <v>296</v>
      </c>
      <c r="E1085" s="245" t="s">
        <v>5630</v>
      </c>
      <c r="F1085" s="246" t="s">
        <v>5631</v>
      </c>
      <c r="G1085" s="247" t="s">
        <v>290</v>
      </c>
      <c r="H1085" s="248">
        <v>1</v>
      </c>
      <c r="I1085" s="249"/>
      <c r="J1085" s="250">
        <f>ROUND(I1085*H1085,2)</f>
        <v>0</v>
      </c>
      <c r="K1085" s="246" t="s">
        <v>242</v>
      </c>
      <c r="L1085" s="251"/>
      <c r="M1085" s="252" t="s">
        <v>19</v>
      </c>
      <c r="N1085" s="253" t="s">
        <v>48</v>
      </c>
      <c r="O1085" s="67"/>
      <c r="P1085" s="191">
        <f>O1085*H1085</f>
        <v>0</v>
      </c>
      <c r="Q1085" s="191">
        <v>1.489E-2</v>
      </c>
      <c r="R1085" s="191">
        <f>Q1085*H1085</f>
        <v>1.489E-2</v>
      </c>
      <c r="S1085" s="191">
        <v>0</v>
      </c>
      <c r="T1085" s="192">
        <f>S1085*H1085</f>
        <v>0</v>
      </c>
      <c r="U1085" s="37"/>
      <c r="V1085" s="37"/>
      <c r="W1085" s="37"/>
      <c r="X1085" s="37"/>
      <c r="Y1085" s="37"/>
      <c r="Z1085" s="37"/>
      <c r="AA1085" s="37"/>
      <c r="AB1085" s="37"/>
      <c r="AC1085" s="37"/>
      <c r="AD1085" s="37"/>
      <c r="AE1085" s="37"/>
      <c r="AR1085" s="193" t="s">
        <v>523</v>
      </c>
      <c r="AT1085" s="193" t="s">
        <v>296</v>
      </c>
      <c r="AU1085" s="193" t="s">
        <v>88</v>
      </c>
      <c r="AY1085" s="20" t="s">
        <v>237</v>
      </c>
      <c r="BE1085" s="194">
        <f>IF(N1085="základní",J1085,0)</f>
        <v>0</v>
      </c>
      <c r="BF1085" s="194">
        <f>IF(N1085="snížená",J1085,0)</f>
        <v>0</v>
      </c>
      <c r="BG1085" s="194">
        <f>IF(N1085="zákl. přenesená",J1085,0)</f>
        <v>0</v>
      </c>
      <c r="BH1085" s="194">
        <f>IF(N1085="sníž. přenesená",J1085,0)</f>
        <v>0</v>
      </c>
      <c r="BI1085" s="194">
        <f>IF(N1085="nulová",J1085,0)</f>
        <v>0</v>
      </c>
      <c r="BJ1085" s="20" t="s">
        <v>88</v>
      </c>
      <c r="BK1085" s="194">
        <f>ROUND(I1085*H1085,2)</f>
        <v>0</v>
      </c>
      <c r="BL1085" s="20" t="s">
        <v>366</v>
      </c>
      <c r="BM1085" s="193" t="s">
        <v>5632</v>
      </c>
    </row>
    <row r="1086" spans="1:65" s="2" customFormat="1" ht="37.799999999999997" customHeight="1">
      <c r="A1086" s="37"/>
      <c r="B1086" s="38"/>
      <c r="C1086" s="182" t="s">
        <v>4397</v>
      </c>
      <c r="D1086" s="182" t="s">
        <v>239</v>
      </c>
      <c r="E1086" s="183" t="s">
        <v>960</v>
      </c>
      <c r="F1086" s="184" t="s">
        <v>961</v>
      </c>
      <c r="G1086" s="185" t="s">
        <v>290</v>
      </c>
      <c r="H1086" s="186">
        <v>6</v>
      </c>
      <c r="I1086" s="187"/>
      <c r="J1086" s="188">
        <f>ROUND(I1086*H1086,2)</f>
        <v>0</v>
      </c>
      <c r="K1086" s="184" t="s">
        <v>242</v>
      </c>
      <c r="L1086" s="42"/>
      <c r="M1086" s="189" t="s">
        <v>19</v>
      </c>
      <c r="N1086" s="190" t="s">
        <v>48</v>
      </c>
      <c r="O1086" s="67"/>
      <c r="P1086" s="191">
        <f>O1086*H1086</f>
        <v>0</v>
      </c>
      <c r="Q1086" s="191">
        <v>5.0299999999999997E-3</v>
      </c>
      <c r="R1086" s="191">
        <f>Q1086*H1086</f>
        <v>3.0179999999999998E-2</v>
      </c>
      <c r="S1086" s="191">
        <v>0</v>
      </c>
      <c r="T1086" s="192">
        <f>S1086*H1086</f>
        <v>0</v>
      </c>
      <c r="U1086" s="37"/>
      <c r="V1086" s="37"/>
      <c r="W1086" s="37"/>
      <c r="X1086" s="37"/>
      <c r="Y1086" s="37"/>
      <c r="Z1086" s="37"/>
      <c r="AA1086" s="37"/>
      <c r="AB1086" s="37"/>
      <c r="AC1086" s="37"/>
      <c r="AD1086" s="37"/>
      <c r="AE1086" s="37"/>
      <c r="AR1086" s="193" t="s">
        <v>366</v>
      </c>
      <c r="AT1086" s="193" t="s">
        <v>239</v>
      </c>
      <c r="AU1086" s="193" t="s">
        <v>88</v>
      </c>
      <c r="AY1086" s="20" t="s">
        <v>237</v>
      </c>
      <c r="BE1086" s="194">
        <f>IF(N1086="základní",J1086,0)</f>
        <v>0</v>
      </c>
      <c r="BF1086" s="194">
        <f>IF(N1086="snížená",J1086,0)</f>
        <v>0</v>
      </c>
      <c r="BG1086" s="194">
        <f>IF(N1086="zákl. přenesená",J1086,0)</f>
        <v>0</v>
      </c>
      <c r="BH1086" s="194">
        <f>IF(N1086="sníž. přenesená",J1086,0)</f>
        <v>0</v>
      </c>
      <c r="BI1086" s="194">
        <f>IF(N1086="nulová",J1086,0)</f>
        <v>0</v>
      </c>
      <c r="BJ1086" s="20" t="s">
        <v>88</v>
      </c>
      <c r="BK1086" s="194">
        <f>ROUND(I1086*H1086,2)</f>
        <v>0</v>
      </c>
      <c r="BL1086" s="20" t="s">
        <v>366</v>
      </c>
      <c r="BM1086" s="193" t="s">
        <v>5633</v>
      </c>
    </row>
    <row r="1087" spans="1:65" s="2" customFormat="1" ht="10.199999999999999">
      <c r="A1087" s="37"/>
      <c r="B1087" s="38"/>
      <c r="C1087" s="39"/>
      <c r="D1087" s="195" t="s">
        <v>245</v>
      </c>
      <c r="E1087" s="39"/>
      <c r="F1087" s="196" t="s">
        <v>963</v>
      </c>
      <c r="G1087" s="39"/>
      <c r="H1087" s="39"/>
      <c r="I1087" s="197"/>
      <c r="J1087" s="39"/>
      <c r="K1087" s="39"/>
      <c r="L1087" s="42"/>
      <c r="M1087" s="198"/>
      <c r="N1087" s="199"/>
      <c r="O1087" s="67"/>
      <c r="P1087" s="67"/>
      <c r="Q1087" s="67"/>
      <c r="R1087" s="67"/>
      <c r="S1087" s="67"/>
      <c r="T1087" s="68"/>
      <c r="U1087" s="37"/>
      <c r="V1087" s="37"/>
      <c r="W1087" s="37"/>
      <c r="X1087" s="37"/>
      <c r="Y1087" s="37"/>
      <c r="Z1087" s="37"/>
      <c r="AA1087" s="37"/>
      <c r="AB1087" s="37"/>
      <c r="AC1087" s="37"/>
      <c r="AD1087" s="37"/>
      <c r="AE1087" s="37"/>
      <c r="AT1087" s="20" t="s">
        <v>245</v>
      </c>
      <c r="AU1087" s="20" t="s">
        <v>88</v>
      </c>
    </row>
    <row r="1088" spans="1:65" s="2" customFormat="1" ht="33" customHeight="1">
      <c r="A1088" s="37"/>
      <c r="B1088" s="38"/>
      <c r="C1088" s="182" t="s">
        <v>2166</v>
      </c>
      <c r="D1088" s="182" t="s">
        <v>239</v>
      </c>
      <c r="E1088" s="183" t="s">
        <v>5634</v>
      </c>
      <c r="F1088" s="184" t="s">
        <v>5635</v>
      </c>
      <c r="G1088" s="185" t="s">
        <v>141</v>
      </c>
      <c r="H1088" s="186">
        <v>4.55</v>
      </c>
      <c r="I1088" s="187"/>
      <c r="J1088" s="188">
        <f>ROUND(I1088*H1088,2)</f>
        <v>0</v>
      </c>
      <c r="K1088" s="184" t="s">
        <v>242</v>
      </c>
      <c r="L1088" s="42"/>
      <c r="M1088" s="189" t="s">
        <v>19</v>
      </c>
      <c r="N1088" s="190" t="s">
        <v>48</v>
      </c>
      <c r="O1088" s="67"/>
      <c r="P1088" s="191">
        <f>O1088*H1088</f>
        <v>0</v>
      </c>
      <c r="Q1088" s="191">
        <v>1.7100000000000001E-2</v>
      </c>
      <c r="R1088" s="191">
        <f>Q1088*H1088</f>
        <v>7.7804999999999999E-2</v>
      </c>
      <c r="S1088" s="191">
        <v>0</v>
      </c>
      <c r="T1088" s="192">
        <f>S1088*H1088</f>
        <v>0</v>
      </c>
      <c r="U1088" s="37"/>
      <c r="V1088" s="37"/>
      <c r="W1088" s="37"/>
      <c r="X1088" s="37"/>
      <c r="Y1088" s="37"/>
      <c r="Z1088" s="37"/>
      <c r="AA1088" s="37"/>
      <c r="AB1088" s="37"/>
      <c r="AC1088" s="37"/>
      <c r="AD1088" s="37"/>
      <c r="AE1088" s="37"/>
      <c r="AR1088" s="193" t="s">
        <v>366</v>
      </c>
      <c r="AT1088" s="193" t="s">
        <v>239</v>
      </c>
      <c r="AU1088" s="193" t="s">
        <v>88</v>
      </c>
      <c r="AY1088" s="20" t="s">
        <v>237</v>
      </c>
      <c r="BE1088" s="194">
        <f>IF(N1088="základní",J1088,0)</f>
        <v>0</v>
      </c>
      <c r="BF1088" s="194">
        <f>IF(N1088="snížená",J1088,0)</f>
        <v>0</v>
      </c>
      <c r="BG1088" s="194">
        <f>IF(N1088="zákl. přenesená",J1088,0)</f>
        <v>0</v>
      </c>
      <c r="BH1088" s="194">
        <f>IF(N1088="sníž. přenesená",J1088,0)</f>
        <v>0</v>
      </c>
      <c r="BI1088" s="194">
        <f>IF(N1088="nulová",J1088,0)</f>
        <v>0</v>
      </c>
      <c r="BJ1088" s="20" t="s">
        <v>88</v>
      </c>
      <c r="BK1088" s="194">
        <f>ROUND(I1088*H1088,2)</f>
        <v>0</v>
      </c>
      <c r="BL1088" s="20" t="s">
        <v>366</v>
      </c>
      <c r="BM1088" s="193" t="s">
        <v>5636</v>
      </c>
    </row>
    <row r="1089" spans="1:65" s="2" customFormat="1" ht="10.199999999999999">
      <c r="A1089" s="37"/>
      <c r="B1089" s="38"/>
      <c r="C1089" s="39"/>
      <c r="D1089" s="195" t="s">
        <v>245</v>
      </c>
      <c r="E1089" s="39"/>
      <c r="F1089" s="196" t="s">
        <v>5637</v>
      </c>
      <c r="G1089" s="39"/>
      <c r="H1089" s="39"/>
      <c r="I1089" s="197"/>
      <c r="J1089" s="39"/>
      <c r="K1089" s="39"/>
      <c r="L1089" s="42"/>
      <c r="M1089" s="198"/>
      <c r="N1089" s="199"/>
      <c r="O1089" s="67"/>
      <c r="P1089" s="67"/>
      <c r="Q1089" s="67"/>
      <c r="R1089" s="67"/>
      <c r="S1089" s="67"/>
      <c r="T1089" s="68"/>
      <c r="U1089" s="37"/>
      <c r="V1089" s="37"/>
      <c r="W1089" s="37"/>
      <c r="X1089" s="37"/>
      <c r="Y1089" s="37"/>
      <c r="Z1089" s="37"/>
      <c r="AA1089" s="37"/>
      <c r="AB1089" s="37"/>
      <c r="AC1089" s="37"/>
      <c r="AD1089" s="37"/>
      <c r="AE1089" s="37"/>
      <c r="AT1089" s="20" t="s">
        <v>245</v>
      </c>
      <c r="AU1089" s="20" t="s">
        <v>88</v>
      </c>
    </row>
    <row r="1090" spans="1:65" s="13" customFormat="1" ht="10.199999999999999">
      <c r="B1090" s="200"/>
      <c r="C1090" s="201"/>
      <c r="D1090" s="202" t="s">
        <v>247</v>
      </c>
      <c r="E1090" s="203" t="s">
        <v>19</v>
      </c>
      <c r="F1090" s="204" t="s">
        <v>3854</v>
      </c>
      <c r="G1090" s="201"/>
      <c r="H1090" s="203" t="s">
        <v>19</v>
      </c>
      <c r="I1090" s="205"/>
      <c r="J1090" s="201"/>
      <c r="K1090" s="201"/>
      <c r="L1090" s="206"/>
      <c r="M1090" s="207"/>
      <c r="N1090" s="208"/>
      <c r="O1090" s="208"/>
      <c r="P1090" s="208"/>
      <c r="Q1090" s="208"/>
      <c r="R1090" s="208"/>
      <c r="S1090" s="208"/>
      <c r="T1090" s="209"/>
      <c r="AT1090" s="210" t="s">
        <v>247</v>
      </c>
      <c r="AU1090" s="210" t="s">
        <v>88</v>
      </c>
      <c r="AV1090" s="13" t="s">
        <v>83</v>
      </c>
      <c r="AW1090" s="13" t="s">
        <v>37</v>
      </c>
      <c r="AX1090" s="13" t="s">
        <v>76</v>
      </c>
      <c r="AY1090" s="210" t="s">
        <v>237</v>
      </c>
    </row>
    <row r="1091" spans="1:65" s="14" customFormat="1" ht="10.199999999999999">
      <c r="B1091" s="211"/>
      <c r="C1091" s="212"/>
      <c r="D1091" s="202" t="s">
        <v>247</v>
      </c>
      <c r="E1091" s="213" t="s">
        <v>19</v>
      </c>
      <c r="F1091" s="214" t="s">
        <v>5638</v>
      </c>
      <c r="G1091" s="212"/>
      <c r="H1091" s="215">
        <v>2.9</v>
      </c>
      <c r="I1091" s="216"/>
      <c r="J1091" s="212"/>
      <c r="K1091" s="212"/>
      <c r="L1091" s="217"/>
      <c r="M1091" s="218"/>
      <c r="N1091" s="219"/>
      <c r="O1091" s="219"/>
      <c r="P1091" s="219"/>
      <c r="Q1091" s="219"/>
      <c r="R1091" s="219"/>
      <c r="S1091" s="219"/>
      <c r="T1091" s="220"/>
      <c r="AT1091" s="221" t="s">
        <v>247</v>
      </c>
      <c r="AU1091" s="221" t="s">
        <v>88</v>
      </c>
      <c r="AV1091" s="14" t="s">
        <v>88</v>
      </c>
      <c r="AW1091" s="14" t="s">
        <v>37</v>
      </c>
      <c r="AX1091" s="14" t="s">
        <v>76</v>
      </c>
      <c r="AY1091" s="221" t="s">
        <v>237</v>
      </c>
    </row>
    <row r="1092" spans="1:65" s="14" customFormat="1" ht="10.199999999999999">
      <c r="B1092" s="211"/>
      <c r="C1092" s="212"/>
      <c r="D1092" s="202" t="s">
        <v>247</v>
      </c>
      <c r="E1092" s="213" t="s">
        <v>19</v>
      </c>
      <c r="F1092" s="214" t="s">
        <v>5639</v>
      </c>
      <c r="G1092" s="212"/>
      <c r="H1092" s="215">
        <v>1.65</v>
      </c>
      <c r="I1092" s="216"/>
      <c r="J1092" s="212"/>
      <c r="K1092" s="212"/>
      <c r="L1092" s="217"/>
      <c r="M1092" s="218"/>
      <c r="N1092" s="219"/>
      <c r="O1092" s="219"/>
      <c r="P1092" s="219"/>
      <c r="Q1092" s="219"/>
      <c r="R1092" s="219"/>
      <c r="S1092" s="219"/>
      <c r="T1092" s="220"/>
      <c r="AT1092" s="221" t="s">
        <v>247</v>
      </c>
      <c r="AU1092" s="221" t="s">
        <v>88</v>
      </c>
      <c r="AV1092" s="14" t="s">
        <v>88</v>
      </c>
      <c r="AW1092" s="14" t="s">
        <v>37</v>
      </c>
      <c r="AX1092" s="14" t="s">
        <v>76</v>
      </c>
      <c r="AY1092" s="221" t="s">
        <v>237</v>
      </c>
    </row>
    <row r="1093" spans="1:65" s="16" customFormat="1" ht="10.199999999999999">
      <c r="B1093" s="233"/>
      <c r="C1093" s="234"/>
      <c r="D1093" s="202" t="s">
        <v>247</v>
      </c>
      <c r="E1093" s="235" t="s">
        <v>19</v>
      </c>
      <c r="F1093" s="236" t="s">
        <v>260</v>
      </c>
      <c r="G1093" s="234"/>
      <c r="H1093" s="237">
        <v>4.55</v>
      </c>
      <c r="I1093" s="238"/>
      <c r="J1093" s="234"/>
      <c r="K1093" s="234"/>
      <c r="L1093" s="239"/>
      <c r="M1093" s="240"/>
      <c r="N1093" s="241"/>
      <c r="O1093" s="241"/>
      <c r="P1093" s="241"/>
      <c r="Q1093" s="241"/>
      <c r="R1093" s="241"/>
      <c r="S1093" s="241"/>
      <c r="T1093" s="242"/>
      <c r="AT1093" s="243" t="s">
        <v>247</v>
      </c>
      <c r="AU1093" s="243" t="s">
        <v>88</v>
      </c>
      <c r="AV1093" s="16" t="s">
        <v>243</v>
      </c>
      <c r="AW1093" s="16" t="s">
        <v>37</v>
      </c>
      <c r="AX1093" s="16" t="s">
        <v>83</v>
      </c>
      <c r="AY1093" s="243" t="s">
        <v>237</v>
      </c>
    </row>
    <row r="1094" spans="1:65" s="2" customFormat="1" ht="55.5" customHeight="1">
      <c r="A1094" s="37"/>
      <c r="B1094" s="38"/>
      <c r="C1094" s="182" t="s">
        <v>4402</v>
      </c>
      <c r="D1094" s="182" t="s">
        <v>239</v>
      </c>
      <c r="E1094" s="183" t="s">
        <v>5640</v>
      </c>
      <c r="F1094" s="184" t="s">
        <v>5641</v>
      </c>
      <c r="G1094" s="185" t="s">
        <v>290</v>
      </c>
      <c r="H1094" s="186">
        <v>3</v>
      </c>
      <c r="I1094" s="187"/>
      <c r="J1094" s="188">
        <f>ROUND(I1094*H1094,2)</f>
        <v>0</v>
      </c>
      <c r="K1094" s="184" t="s">
        <v>242</v>
      </c>
      <c r="L1094" s="42"/>
      <c r="M1094" s="189" t="s">
        <v>19</v>
      </c>
      <c r="N1094" s="190" t="s">
        <v>48</v>
      </c>
      <c r="O1094" s="67"/>
      <c r="P1094" s="191">
        <f>O1094*H1094</f>
        <v>0</v>
      </c>
      <c r="Q1094" s="191">
        <v>2.5739999999999999E-2</v>
      </c>
      <c r="R1094" s="191">
        <f>Q1094*H1094</f>
        <v>7.7219999999999997E-2</v>
      </c>
      <c r="S1094" s="191">
        <v>0</v>
      </c>
      <c r="T1094" s="192">
        <f>S1094*H1094</f>
        <v>0</v>
      </c>
      <c r="U1094" s="37"/>
      <c r="V1094" s="37"/>
      <c r="W1094" s="37"/>
      <c r="X1094" s="37"/>
      <c r="Y1094" s="37"/>
      <c r="Z1094" s="37"/>
      <c r="AA1094" s="37"/>
      <c r="AB1094" s="37"/>
      <c r="AC1094" s="37"/>
      <c r="AD1094" s="37"/>
      <c r="AE1094" s="37"/>
      <c r="AR1094" s="193" t="s">
        <v>366</v>
      </c>
      <c r="AT1094" s="193" t="s">
        <v>239</v>
      </c>
      <c r="AU1094" s="193" t="s">
        <v>88</v>
      </c>
      <c r="AY1094" s="20" t="s">
        <v>237</v>
      </c>
      <c r="BE1094" s="194">
        <f>IF(N1094="základní",J1094,0)</f>
        <v>0</v>
      </c>
      <c r="BF1094" s="194">
        <f>IF(N1094="snížená",J1094,0)</f>
        <v>0</v>
      </c>
      <c r="BG1094" s="194">
        <f>IF(N1094="zákl. přenesená",J1094,0)</f>
        <v>0</v>
      </c>
      <c r="BH1094" s="194">
        <f>IF(N1094="sníž. přenesená",J1094,0)</f>
        <v>0</v>
      </c>
      <c r="BI1094" s="194">
        <f>IF(N1094="nulová",J1094,0)</f>
        <v>0</v>
      </c>
      <c r="BJ1094" s="20" t="s">
        <v>88</v>
      </c>
      <c r="BK1094" s="194">
        <f>ROUND(I1094*H1094,2)</f>
        <v>0</v>
      </c>
      <c r="BL1094" s="20" t="s">
        <v>366</v>
      </c>
      <c r="BM1094" s="193" t="s">
        <v>5642</v>
      </c>
    </row>
    <row r="1095" spans="1:65" s="2" customFormat="1" ht="10.199999999999999">
      <c r="A1095" s="37"/>
      <c r="B1095" s="38"/>
      <c r="C1095" s="39"/>
      <c r="D1095" s="195" t="s">
        <v>245</v>
      </c>
      <c r="E1095" s="39"/>
      <c r="F1095" s="196" t="s">
        <v>5643</v>
      </c>
      <c r="G1095" s="39"/>
      <c r="H1095" s="39"/>
      <c r="I1095" s="197"/>
      <c r="J1095" s="39"/>
      <c r="K1095" s="39"/>
      <c r="L1095" s="42"/>
      <c r="M1095" s="198"/>
      <c r="N1095" s="199"/>
      <c r="O1095" s="67"/>
      <c r="P1095" s="67"/>
      <c r="Q1095" s="67"/>
      <c r="R1095" s="67"/>
      <c r="S1095" s="67"/>
      <c r="T1095" s="68"/>
      <c r="U1095" s="37"/>
      <c r="V1095" s="37"/>
      <c r="W1095" s="37"/>
      <c r="X1095" s="37"/>
      <c r="Y1095" s="37"/>
      <c r="Z1095" s="37"/>
      <c r="AA1095" s="37"/>
      <c r="AB1095" s="37"/>
      <c r="AC1095" s="37"/>
      <c r="AD1095" s="37"/>
      <c r="AE1095" s="37"/>
      <c r="AT1095" s="20" t="s">
        <v>245</v>
      </c>
      <c r="AU1095" s="20" t="s">
        <v>88</v>
      </c>
    </row>
    <row r="1096" spans="1:65" s="13" customFormat="1" ht="10.199999999999999">
      <c r="B1096" s="200"/>
      <c r="C1096" s="201"/>
      <c r="D1096" s="202" t="s">
        <v>247</v>
      </c>
      <c r="E1096" s="203" t="s">
        <v>19</v>
      </c>
      <c r="F1096" s="204" t="s">
        <v>3854</v>
      </c>
      <c r="G1096" s="201"/>
      <c r="H1096" s="203" t="s">
        <v>19</v>
      </c>
      <c r="I1096" s="205"/>
      <c r="J1096" s="201"/>
      <c r="K1096" s="201"/>
      <c r="L1096" s="206"/>
      <c r="M1096" s="207"/>
      <c r="N1096" s="208"/>
      <c r="O1096" s="208"/>
      <c r="P1096" s="208"/>
      <c r="Q1096" s="208"/>
      <c r="R1096" s="208"/>
      <c r="S1096" s="208"/>
      <c r="T1096" s="209"/>
      <c r="AT1096" s="210" t="s">
        <v>247</v>
      </c>
      <c r="AU1096" s="210" t="s">
        <v>88</v>
      </c>
      <c r="AV1096" s="13" t="s">
        <v>83</v>
      </c>
      <c r="AW1096" s="13" t="s">
        <v>37</v>
      </c>
      <c r="AX1096" s="13" t="s">
        <v>76</v>
      </c>
      <c r="AY1096" s="210" t="s">
        <v>237</v>
      </c>
    </row>
    <row r="1097" spans="1:65" s="14" customFormat="1" ht="10.199999999999999">
      <c r="B1097" s="211"/>
      <c r="C1097" s="212"/>
      <c r="D1097" s="202" t="s">
        <v>247</v>
      </c>
      <c r="E1097" s="213" t="s">
        <v>19</v>
      </c>
      <c r="F1097" s="214" t="s">
        <v>5644</v>
      </c>
      <c r="G1097" s="212"/>
      <c r="H1097" s="215">
        <v>2</v>
      </c>
      <c r="I1097" s="216"/>
      <c r="J1097" s="212"/>
      <c r="K1097" s="212"/>
      <c r="L1097" s="217"/>
      <c r="M1097" s="218"/>
      <c r="N1097" s="219"/>
      <c r="O1097" s="219"/>
      <c r="P1097" s="219"/>
      <c r="Q1097" s="219"/>
      <c r="R1097" s="219"/>
      <c r="S1097" s="219"/>
      <c r="T1097" s="220"/>
      <c r="AT1097" s="221" t="s">
        <v>247</v>
      </c>
      <c r="AU1097" s="221" t="s">
        <v>88</v>
      </c>
      <c r="AV1097" s="14" t="s">
        <v>88</v>
      </c>
      <c r="AW1097" s="14" t="s">
        <v>37</v>
      </c>
      <c r="AX1097" s="14" t="s">
        <v>76</v>
      </c>
      <c r="AY1097" s="221" t="s">
        <v>237</v>
      </c>
    </row>
    <row r="1098" spans="1:65" s="14" customFormat="1" ht="10.199999999999999">
      <c r="B1098" s="211"/>
      <c r="C1098" s="212"/>
      <c r="D1098" s="202" t="s">
        <v>247</v>
      </c>
      <c r="E1098" s="213" t="s">
        <v>19</v>
      </c>
      <c r="F1098" s="214" t="s">
        <v>5645</v>
      </c>
      <c r="G1098" s="212"/>
      <c r="H1098" s="215">
        <v>1</v>
      </c>
      <c r="I1098" s="216"/>
      <c r="J1098" s="212"/>
      <c r="K1098" s="212"/>
      <c r="L1098" s="217"/>
      <c r="M1098" s="218"/>
      <c r="N1098" s="219"/>
      <c r="O1098" s="219"/>
      <c r="P1098" s="219"/>
      <c r="Q1098" s="219"/>
      <c r="R1098" s="219"/>
      <c r="S1098" s="219"/>
      <c r="T1098" s="220"/>
      <c r="AT1098" s="221" t="s">
        <v>247</v>
      </c>
      <c r="AU1098" s="221" t="s">
        <v>88</v>
      </c>
      <c r="AV1098" s="14" t="s">
        <v>88</v>
      </c>
      <c r="AW1098" s="14" t="s">
        <v>37</v>
      </c>
      <c r="AX1098" s="14" t="s">
        <v>76</v>
      </c>
      <c r="AY1098" s="221" t="s">
        <v>237</v>
      </c>
    </row>
    <row r="1099" spans="1:65" s="16" customFormat="1" ht="10.199999999999999">
      <c r="B1099" s="233"/>
      <c r="C1099" s="234"/>
      <c r="D1099" s="202" t="s">
        <v>247</v>
      </c>
      <c r="E1099" s="235" t="s">
        <v>19</v>
      </c>
      <c r="F1099" s="236" t="s">
        <v>260</v>
      </c>
      <c r="G1099" s="234"/>
      <c r="H1099" s="237">
        <v>3</v>
      </c>
      <c r="I1099" s="238"/>
      <c r="J1099" s="234"/>
      <c r="K1099" s="234"/>
      <c r="L1099" s="239"/>
      <c r="M1099" s="240"/>
      <c r="N1099" s="241"/>
      <c r="O1099" s="241"/>
      <c r="P1099" s="241"/>
      <c r="Q1099" s="241"/>
      <c r="R1099" s="241"/>
      <c r="S1099" s="241"/>
      <c r="T1099" s="242"/>
      <c r="AT1099" s="243" t="s">
        <v>247</v>
      </c>
      <c r="AU1099" s="243" t="s">
        <v>88</v>
      </c>
      <c r="AV1099" s="16" t="s">
        <v>243</v>
      </c>
      <c r="AW1099" s="16" t="s">
        <v>37</v>
      </c>
      <c r="AX1099" s="16" t="s">
        <v>83</v>
      </c>
      <c r="AY1099" s="243" t="s">
        <v>237</v>
      </c>
    </row>
    <row r="1100" spans="1:65" s="2" customFormat="1" ht="78" customHeight="1">
      <c r="A1100" s="37"/>
      <c r="B1100" s="38"/>
      <c r="C1100" s="182" t="s">
        <v>1720</v>
      </c>
      <c r="D1100" s="182" t="s">
        <v>239</v>
      </c>
      <c r="E1100" s="183" t="s">
        <v>968</v>
      </c>
      <c r="F1100" s="184" t="s">
        <v>969</v>
      </c>
      <c r="G1100" s="185" t="s">
        <v>304</v>
      </c>
      <c r="H1100" s="186">
        <v>15.595000000000001</v>
      </c>
      <c r="I1100" s="187"/>
      <c r="J1100" s="188">
        <f>ROUND(I1100*H1100,2)</f>
        <v>0</v>
      </c>
      <c r="K1100" s="184" t="s">
        <v>242</v>
      </c>
      <c r="L1100" s="42"/>
      <c r="M1100" s="189" t="s">
        <v>19</v>
      </c>
      <c r="N1100" s="190" t="s">
        <v>48</v>
      </c>
      <c r="O1100" s="67"/>
      <c r="P1100" s="191">
        <f>O1100*H1100</f>
        <v>0</v>
      </c>
      <c r="Q1100" s="191">
        <v>0</v>
      </c>
      <c r="R1100" s="191">
        <f>Q1100*H1100</f>
        <v>0</v>
      </c>
      <c r="S1100" s="191">
        <v>0</v>
      </c>
      <c r="T1100" s="192">
        <f>S1100*H1100</f>
        <v>0</v>
      </c>
      <c r="U1100" s="37"/>
      <c r="V1100" s="37"/>
      <c r="W1100" s="37"/>
      <c r="X1100" s="37"/>
      <c r="Y1100" s="37"/>
      <c r="Z1100" s="37"/>
      <c r="AA1100" s="37"/>
      <c r="AB1100" s="37"/>
      <c r="AC1100" s="37"/>
      <c r="AD1100" s="37"/>
      <c r="AE1100" s="37"/>
      <c r="AR1100" s="193" t="s">
        <v>366</v>
      </c>
      <c r="AT1100" s="193" t="s">
        <v>239</v>
      </c>
      <c r="AU1100" s="193" t="s">
        <v>88</v>
      </c>
      <c r="AY1100" s="20" t="s">
        <v>237</v>
      </c>
      <c r="BE1100" s="194">
        <f>IF(N1100="základní",J1100,0)</f>
        <v>0</v>
      </c>
      <c r="BF1100" s="194">
        <f>IF(N1100="snížená",J1100,0)</f>
        <v>0</v>
      </c>
      <c r="BG1100" s="194">
        <f>IF(N1100="zákl. přenesená",J1100,0)</f>
        <v>0</v>
      </c>
      <c r="BH1100" s="194">
        <f>IF(N1100="sníž. přenesená",J1100,0)</f>
        <v>0</v>
      </c>
      <c r="BI1100" s="194">
        <f>IF(N1100="nulová",J1100,0)</f>
        <v>0</v>
      </c>
      <c r="BJ1100" s="20" t="s">
        <v>88</v>
      </c>
      <c r="BK1100" s="194">
        <f>ROUND(I1100*H1100,2)</f>
        <v>0</v>
      </c>
      <c r="BL1100" s="20" t="s">
        <v>366</v>
      </c>
      <c r="BM1100" s="193" t="s">
        <v>5646</v>
      </c>
    </row>
    <row r="1101" spans="1:65" s="2" customFormat="1" ht="10.199999999999999">
      <c r="A1101" s="37"/>
      <c r="B1101" s="38"/>
      <c r="C1101" s="39"/>
      <c r="D1101" s="195" t="s">
        <v>245</v>
      </c>
      <c r="E1101" s="39"/>
      <c r="F1101" s="196" t="s">
        <v>971</v>
      </c>
      <c r="G1101" s="39"/>
      <c r="H1101" s="39"/>
      <c r="I1101" s="197"/>
      <c r="J1101" s="39"/>
      <c r="K1101" s="39"/>
      <c r="L1101" s="42"/>
      <c r="M1101" s="198"/>
      <c r="N1101" s="199"/>
      <c r="O1101" s="67"/>
      <c r="P1101" s="67"/>
      <c r="Q1101" s="67"/>
      <c r="R1101" s="67"/>
      <c r="S1101" s="67"/>
      <c r="T1101" s="68"/>
      <c r="U1101" s="37"/>
      <c r="V1101" s="37"/>
      <c r="W1101" s="37"/>
      <c r="X1101" s="37"/>
      <c r="Y1101" s="37"/>
      <c r="Z1101" s="37"/>
      <c r="AA1101" s="37"/>
      <c r="AB1101" s="37"/>
      <c r="AC1101" s="37"/>
      <c r="AD1101" s="37"/>
      <c r="AE1101" s="37"/>
      <c r="AT1101" s="20" t="s">
        <v>245</v>
      </c>
      <c r="AU1101" s="20" t="s">
        <v>88</v>
      </c>
    </row>
    <row r="1102" spans="1:65" s="12" customFormat="1" ht="22.8" customHeight="1">
      <c r="B1102" s="166"/>
      <c r="C1102" s="167"/>
      <c r="D1102" s="168" t="s">
        <v>75</v>
      </c>
      <c r="E1102" s="180" t="s">
        <v>972</v>
      </c>
      <c r="F1102" s="180" t="s">
        <v>973</v>
      </c>
      <c r="G1102" s="167"/>
      <c r="H1102" s="167"/>
      <c r="I1102" s="170"/>
      <c r="J1102" s="181">
        <f>BK1102</f>
        <v>0</v>
      </c>
      <c r="K1102" s="167"/>
      <c r="L1102" s="172"/>
      <c r="M1102" s="173"/>
      <c r="N1102" s="174"/>
      <c r="O1102" s="174"/>
      <c r="P1102" s="175">
        <f>SUM(P1103:P1233)</f>
        <v>0</v>
      </c>
      <c r="Q1102" s="174"/>
      <c r="R1102" s="175">
        <f>SUM(R1103:R1233)</f>
        <v>1.6349600000000002</v>
      </c>
      <c r="S1102" s="174"/>
      <c r="T1102" s="176">
        <f>SUM(T1103:T1233)</f>
        <v>0</v>
      </c>
      <c r="AR1102" s="177" t="s">
        <v>88</v>
      </c>
      <c r="AT1102" s="178" t="s">
        <v>75</v>
      </c>
      <c r="AU1102" s="178" t="s">
        <v>83</v>
      </c>
      <c r="AY1102" s="177" t="s">
        <v>237</v>
      </c>
      <c r="BK1102" s="179">
        <f>SUM(BK1103:BK1233)</f>
        <v>0</v>
      </c>
    </row>
    <row r="1103" spans="1:65" s="2" customFormat="1" ht="37.799999999999997" customHeight="1">
      <c r="A1103" s="37"/>
      <c r="B1103" s="38"/>
      <c r="C1103" s="182" t="s">
        <v>4407</v>
      </c>
      <c r="D1103" s="182" t="s">
        <v>239</v>
      </c>
      <c r="E1103" s="183" t="s">
        <v>4364</v>
      </c>
      <c r="F1103" s="184" t="s">
        <v>4365</v>
      </c>
      <c r="G1103" s="185" t="s">
        <v>290</v>
      </c>
      <c r="H1103" s="186">
        <v>3</v>
      </c>
      <c r="I1103" s="187"/>
      <c r="J1103" s="188">
        <f>ROUND(I1103*H1103,2)</f>
        <v>0</v>
      </c>
      <c r="K1103" s="184" t="s">
        <v>242</v>
      </c>
      <c r="L1103" s="42"/>
      <c r="M1103" s="189" t="s">
        <v>19</v>
      </c>
      <c r="N1103" s="190" t="s">
        <v>48</v>
      </c>
      <c r="O1103" s="67"/>
      <c r="P1103" s="191">
        <f>O1103*H1103</f>
        <v>0</v>
      </c>
      <c r="Q1103" s="191">
        <v>0</v>
      </c>
      <c r="R1103" s="191">
        <f>Q1103*H1103</f>
        <v>0</v>
      </c>
      <c r="S1103" s="191">
        <v>0</v>
      </c>
      <c r="T1103" s="192">
        <f>S1103*H1103</f>
        <v>0</v>
      </c>
      <c r="U1103" s="37"/>
      <c r="V1103" s="37"/>
      <c r="W1103" s="37"/>
      <c r="X1103" s="37"/>
      <c r="Y1103" s="37"/>
      <c r="Z1103" s="37"/>
      <c r="AA1103" s="37"/>
      <c r="AB1103" s="37"/>
      <c r="AC1103" s="37"/>
      <c r="AD1103" s="37"/>
      <c r="AE1103" s="37"/>
      <c r="AR1103" s="193" t="s">
        <v>366</v>
      </c>
      <c r="AT1103" s="193" t="s">
        <v>239</v>
      </c>
      <c r="AU1103" s="193" t="s">
        <v>88</v>
      </c>
      <c r="AY1103" s="20" t="s">
        <v>237</v>
      </c>
      <c r="BE1103" s="194">
        <f>IF(N1103="základní",J1103,0)</f>
        <v>0</v>
      </c>
      <c r="BF1103" s="194">
        <f>IF(N1103="snížená",J1103,0)</f>
        <v>0</v>
      </c>
      <c r="BG1103" s="194">
        <f>IF(N1103="zákl. přenesená",J1103,0)</f>
        <v>0</v>
      </c>
      <c r="BH1103" s="194">
        <f>IF(N1103="sníž. přenesená",J1103,0)</f>
        <v>0</v>
      </c>
      <c r="BI1103" s="194">
        <f>IF(N1103="nulová",J1103,0)</f>
        <v>0</v>
      </c>
      <c r="BJ1103" s="20" t="s">
        <v>88</v>
      </c>
      <c r="BK1103" s="194">
        <f>ROUND(I1103*H1103,2)</f>
        <v>0</v>
      </c>
      <c r="BL1103" s="20" t="s">
        <v>366</v>
      </c>
      <c r="BM1103" s="193" t="s">
        <v>5647</v>
      </c>
    </row>
    <row r="1104" spans="1:65" s="2" customFormat="1" ht="10.199999999999999">
      <c r="A1104" s="37"/>
      <c r="B1104" s="38"/>
      <c r="C1104" s="39"/>
      <c r="D1104" s="195" t="s">
        <v>245</v>
      </c>
      <c r="E1104" s="39"/>
      <c r="F1104" s="196" t="s">
        <v>4367</v>
      </c>
      <c r="G1104" s="39"/>
      <c r="H1104" s="39"/>
      <c r="I1104" s="197"/>
      <c r="J1104" s="39"/>
      <c r="K1104" s="39"/>
      <c r="L1104" s="42"/>
      <c r="M1104" s="198"/>
      <c r="N1104" s="199"/>
      <c r="O1104" s="67"/>
      <c r="P1104" s="67"/>
      <c r="Q1104" s="67"/>
      <c r="R1104" s="67"/>
      <c r="S1104" s="67"/>
      <c r="T1104" s="68"/>
      <c r="U1104" s="37"/>
      <c r="V1104" s="37"/>
      <c r="W1104" s="37"/>
      <c r="X1104" s="37"/>
      <c r="Y1104" s="37"/>
      <c r="Z1104" s="37"/>
      <c r="AA1104" s="37"/>
      <c r="AB1104" s="37"/>
      <c r="AC1104" s="37"/>
      <c r="AD1104" s="37"/>
      <c r="AE1104" s="37"/>
      <c r="AT1104" s="20" t="s">
        <v>245</v>
      </c>
      <c r="AU1104" s="20" t="s">
        <v>88</v>
      </c>
    </row>
    <row r="1105" spans="1:65" s="14" customFormat="1" ht="10.199999999999999">
      <c r="B1105" s="211"/>
      <c r="C1105" s="212"/>
      <c r="D1105" s="202" t="s">
        <v>247</v>
      </c>
      <c r="E1105" s="213" t="s">
        <v>19</v>
      </c>
      <c r="F1105" s="214" t="s">
        <v>5648</v>
      </c>
      <c r="G1105" s="212"/>
      <c r="H1105" s="215">
        <v>3</v>
      </c>
      <c r="I1105" s="216"/>
      <c r="J1105" s="212"/>
      <c r="K1105" s="212"/>
      <c r="L1105" s="217"/>
      <c r="M1105" s="218"/>
      <c r="N1105" s="219"/>
      <c r="O1105" s="219"/>
      <c r="P1105" s="219"/>
      <c r="Q1105" s="219"/>
      <c r="R1105" s="219"/>
      <c r="S1105" s="219"/>
      <c r="T1105" s="220"/>
      <c r="AT1105" s="221" t="s">
        <v>247</v>
      </c>
      <c r="AU1105" s="221" t="s">
        <v>88</v>
      </c>
      <c r="AV1105" s="14" t="s">
        <v>88</v>
      </c>
      <c r="AW1105" s="14" t="s">
        <v>37</v>
      </c>
      <c r="AX1105" s="14" t="s">
        <v>83</v>
      </c>
      <c r="AY1105" s="221" t="s">
        <v>237</v>
      </c>
    </row>
    <row r="1106" spans="1:65" s="2" customFormat="1" ht="24.15" customHeight="1">
      <c r="A1106" s="37"/>
      <c r="B1106" s="38"/>
      <c r="C1106" s="244" t="s">
        <v>1723</v>
      </c>
      <c r="D1106" s="244" t="s">
        <v>296</v>
      </c>
      <c r="E1106" s="245" t="s">
        <v>5649</v>
      </c>
      <c r="F1106" s="246" t="s">
        <v>5650</v>
      </c>
      <c r="G1106" s="247" t="s">
        <v>290</v>
      </c>
      <c r="H1106" s="248">
        <v>3</v>
      </c>
      <c r="I1106" s="249"/>
      <c r="J1106" s="250">
        <f>ROUND(I1106*H1106,2)</f>
        <v>0</v>
      </c>
      <c r="K1106" s="246" t="s">
        <v>242</v>
      </c>
      <c r="L1106" s="251"/>
      <c r="M1106" s="252" t="s">
        <v>19</v>
      </c>
      <c r="N1106" s="253" t="s">
        <v>48</v>
      </c>
      <c r="O1106" s="67"/>
      <c r="P1106" s="191">
        <f>O1106*H1106</f>
        <v>0</v>
      </c>
      <c r="Q1106" s="191">
        <v>1.95E-2</v>
      </c>
      <c r="R1106" s="191">
        <f>Q1106*H1106</f>
        <v>5.8499999999999996E-2</v>
      </c>
      <c r="S1106" s="191">
        <v>0</v>
      </c>
      <c r="T1106" s="192">
        <f>S1106*H1106</f>
        <v>0</v>
      </c>
      <c r="U1106" s="37"/>
      <c r="V1106" s="37"/>
      <c r="W1106" s="37"/>
      <c r="X1106" s="37"/>
      <c r="Y1106" s="37"/>
      <c r="Z1106" s="37"/>
      <c r="AA1106" s="37"/>
      <c r="AB1106" s="37"/>
      <c r="AC1106" s="37"/>
      <c r="AD1106" s="37"/>
      <c r="AE1106" s="37"/>
      <c r="AR1106" s="193" t="s">
        <v>523</v>
      </c>
      <c r="AT1106" s="193" t="s">
        <v>296</v>
      </c>
      <c r="AU1106" s="193" t="s">
        <v>88</v>
      </c>
      <c r="AY1106" s="20" t="s">
        <v>237</v>
      </c>
      <c r="BE1106" s="194">
        <f>IF(N1106="základní",J1106,0)</f>
        <v>0</v>
      </c>
      <c r="BF1106" s="194">
        <f>IF(N1106="snížená",J1106,0)</f>
        <v>0</v>
      </c>
      <c r="BG1106" s="194">
        <f>IF(N1106="zákl. přenesená",J1106,0)</f>
        <v>0</v>
      </c>
      <c r="BH1106" s="194">
        <f>IF(N1106="sníž. přenesená",J1106,0)</f>
        <v>0</v>
      </c>
      <c r="BI1106" s="194">
        <f>IF(N1106="nulová",J1106,0)</f>
        <v>0</v>
      </c>
      <c r="BJ1106" s="20" t="s">
        <v>88</v>
      </c>
      <c r="BK1106" s="194">
        <f>ROUND(I1106*H1106,2)</f>
        <v>0</v>
      </c>
      <c r="BL1106" s="20" t="s">
        <v>366</v>
      </c>
      <c r="BM1106" s="193" t="s">
        <v>5651</v>
      </c>
    </row>
    <row r="1107" spans="1:65" s="2" customFormat="1" ht="37.799999999999997" customHeight="1">
      <c r="A1107" s="37"/>
      <c r="B1107" s="38"/>
      <c r="C1107" s="182" t="s">
        <v>4412</v>
      </c>
      <c r="D1107" s="182" t="s">
        <v>239</v>
      </c>
      <c r="E1107" s="183" t="s">
        <v>4364</v>
      </c>
      <c r="F1107" s="184" t="s">
        <v>4365</v>
      </c>
      <c r="G1107" s="185" t="s">
        <v>290</v>
      </c>
      <c r="H1107" s="186">
        <v>3</v>
      </c>
      <c r="I1107" s="187"/>
      <c r="J1107" s="188">
        <f>ROUND(I1107*H1107,2)</f>
        <v>0</v>
      </c>
      <c r="K1107" s="184" t="s">
        <v>242</v>
      </c>
      <c r="L1107" s="42"/>
      <c r="M1107" s="189" t="s">
        <v>19</v>
      </c>
      <c r="N1107" s="190" t="s">
        <v>48</v>
      </c>
      <c r="O1107" s="67"/>
      <c r="P1107" s="191">
        <f>O1107*H1107</f>
        <v>0</v>
      </c>
      <c r="Q1107" s="191">
        <v>0</v>
      </c>
      <c r="R1107" s="191">
        <f>Q1107*H1107</f>
        <v>0</v>
      </c>
      <c r="S1107" s="191">
        <v>0</v>
      </c>
      <c r="T1107" s="192">
        <f>S1107*H1107</f>
        <v>0</v>
      </c>
      <c r="U1107" s="37"/>
      <c r="V1107" s="37"/>
      <c r="W1107" s="37"/>
      <c r="X1107" s="37"/>
      <c r="Y1107" s="37"/>
      <c r="Z1107" s="37"/>
      <c r="AA1107" s="37"/>
      <c r="AB1107" s="37"/>
      <c r="AC1107" s="37"/>
      <c r="AD1107" s="37"/>
      <c r="AE1107" s="37"/>
      <c r="AR1107" s="193" t="s">
        <v>366</v>
      </c>
      <c r="AT1107" s="193" t="s">
        <v>239</v>
      </c>
      <c r="AU1107" s="193" t="s">
        <v>88</v>
      </c>
      <c r="AY1107" s="20" t="s">
        <v>237</v>
      </c>
      <c r="BE1107" s="194">
        <f>IF(N1107="základní",J1107,0)</f>
        <v>0</v>
      </c>
      <c r="BF1107" s="194">
        <f>IF(N1107="snížená",J1107,0)</f>
        <v>0</v>
      </c>
      <c r="BG1107" s="194">
        <f>IF(N1107="zákl. přenesená",J1107,0)</f>
        <v>0</v>
      </c>
      <c r="BH1107" s="194">
        <f>IF(N1107="sníž. přenesená",J1107,0)</f>
        <v>0</v>
      </c>
      <c r="BI1107" s="194">
        <f>IF(N1107="nulová",J1107,0)</f>
        <v>0</v>
      </c>
      <c r="BJ1107" s="20" t="s">
        <v>88</v>
      </c>
      <c r="BK1107" s="194">
        <f>ROUND(I1107*H1107,2)</f>
        <v>0</v>
      </c>
      <c r="BL1107" s="20" t="s">
        <v>366</v>
      </c>
      <c r="BM1107" s="193" t="s">
        <v>5652</v>
      </c>
    </row>
    <row r="1108" spans="1:65" s="2" customFormat="1" ht="10.199999999999999">
      <c r="A1108" s="37"/>
      <c r="B1108" s="38"/>
      <c r="C1108" s="39"/>
      <c r="D1108" s="195" t="s">
        <v>245</v>
      </c>
      <c r="E1108" s="39"/>
      <c r="F1108" s="196" t="s">
        <v>4367</v>
      </c>
      <c r="G1108" s="39"/>
      <c r="H1108" s="39"/>
      <c r="I1108" s="197"/>
      <c r="J1108" s="39"/>
      <c r="K1108" s="39"/>
      <c r="L1108" s="42"/>
      <c r="M1108" s="198"/>
      <c r="N1108" s="199"/>
      <c r="O1108" s="67"/>
      <c r="P1108" s="67"/>
      <c r="Q1108" s="67"/>
      <c r="R1108" s="67"/>
      <c r="S1108" s="67"/>
      <c r="T1108" s="68"/>
      <c r="U1108" s="37"/>
      <c r="V1108" s="37"/>
      <c r="W1108" s="37"/>
      <c r="X1108" s="37"/>
      <c r="Y1108" s="37"/>
      <c r="Z1108" s="37"/>
      <c r="AA1108" s="37"/>
      <c r="AB1108" s="37"/>
      <c r="AC1108" s="37"/>
      <c r="AD1108" s="37"/>
      <c r="AE1108" s="37"/>
      <c r="AT1108" s="20" t="s">
        <v>245</v>
      </c>
      <c r="AU1108" s="20" t="s">
        <v>88</v>
      </c>
    </row>
    <row r="1109" spans="1:65" s="14" customFormat="1" ht="10.199999999999999">
      <c r="B1109" s="211"/>
      <c r="C1109" s="212"/>
      <c r="D1109" s="202" t="s">
        <v>247</v>
      </c>
      <c r="E1109" s="213" t="s">
        <v>19</v>
      </c>
      <c r="F1109" s="214" t="s">
        <v>5623</v>
      </c>
      <c r="G1109" s="212"/>
      <c r="H1109" s="215">
        <v>2</v>
      </c>
      <c r="I1109" s="216"/>
      <c r="J1109" s="212"/>
      <c r="K1109" s="212"/>
      <c r="L1109" s="217"/>
      <c r="M1109" s="218"/>
      <c r="N1109" s="219"/>
      <c r="O1109" s="219"/>
      <c r="P1109" s="219"/>
      <c r="Q1109" s="219"/>
      <c r="R1109" s="219"/>
      <c r="S1109" s="219"/>
      <c r="T1109" s="220"/>
      <c r="AT1109" s="221" t="s">
        <v>247</v>
      </c>
      <c r="AU1109" s="221" t="s">
        <v>88</v>
      </c>
      <c r="AV1109" s="14" t="s">
        <v>88</v>
      </c>
      <c r="AW1109" s="14" t="s">
        <v>37</v>
      </c>
      <c r="AX1109" s="14" t="s">
        <v>76</v>
      </c>
      <c r="AY1109" s="221" t="s">
        <v>237</v>
      </c>
    </row>
    <row r="1110" spans="1:65" s="14" customFormat="1" ht="10.199999999999999">
      <c r="B1110" s="211"/>
      <c r="C1110" s="212"/>
      <c r="D1110" s="202" t="s">
        <v>247</v>
      </c>
      <c r="E1110" s="213" t="s">
        <v>19</v>
      </c>
      <c r="F1110" s="214" t="s">
        <v>5624</v>
      </c>
      <c r="G1110" s="212"/>
      <c r="H1110" s="215">
        <v>1</v>
      </c>
      <c r="I1110" s="216"/>
      <c r="J1110" s="212"/>
      <c r="K1110" s="212"/>
      <c r="L1110" s="217"/>
      <c r="M1110" s="218"/>
      <c r="N1110" s="219"/>
      <c r="O1110" s="219"/>
      <c r="P1110" s="219"/>
      <c r="Q1110" s="219"/>
      <c r="R1110" s="219"/>
      <c r="S1110" s="219"/>
      <c r="T1110" s="220"/>
      <c r="AT1110" s="221" t="s">
        <v>247</v>
      </c>
      <c r="AU1110" s="221" t="s">
        <v>88</v>
      </c>
      <c r="AV1110" s="14" t="s">
        <v>88</v>
      </c>
      <c r="AW1110" s="14" t="s">
        <v>37</v>
      </c>
      <c r="AX1110" s="14" t="s">
        <v>76</v>
      </c>
      <c r="AY1110" s="221" t="s">
        <v>237</v>
      </c>
    </row>
    <row r="1111" spans="1:65" s="16" customFormat="1" ht="10.199999999999999">
      <c r="B1111" s="233"/>
      <c r="C1111" s="234"/>
      <c r="D1111" s="202" t="s">
        <v>247</v>
      </c>
      <c r="E1111" s="235" t="s">
        <v>19</v>
      </c>
      <c r="F1111" s="236" t="s">
        <v>260</v>
      </c>
      <c r="G1111" s="234"/>
      <c r="H1111" s="237">
        <v>3</v>
      </c>
      <c r="I1111" s="238"/>
      <c r="J1111" s="234"/>
      <c r="K1111" s="234"/>
      <c r="L1111" s="239"/>
      <c r="M1111" s="240"/>
      <c r="N1111" s="241"/>
      <c r="O1111" s="241"/>
      <c r="P1111" s="241"/>
      <c r="Q1111" s="241"/>
      <c r="R1111" s="241"/>
      <c r="S1111" s="241"/>
      <c r="T1111" s="242"/>
      <c r="AT1111" s="243" t="s">
        <v>247</v>
      </c>
      <c r="AU1111" s="243" t="s">
        <v>88</v>
      </c>
      <c r="AV1111" s="16" t="s">
        <v>243</v>
      </c>
      <c r="AW1111" s="16" t="s">
        <v>37</v>
      </c>
      <c r="AX1111" s="16" t="s">
        <v>83</v>
      </c>
      <c r="AY1111" s="243" t="s">
        <v>237</v>
      </c>
    </row>
    <row r="1112" spans="1:65" s="2" customFormat="1" ht="24.15" customHeight="1">
      <c r="A1112" s="37"/>
      <c r="B1112" s="38"/>
      <c r="C1112" s="244" t="s">
        <v>1726</v>
      </c>
      <c r="D1112" s="244" t="s">
        <v>296</v>
      </c>
      <c r="E1112" s="245" t="s">
        <v>5653</v>
      </c>
      <c r="F1112" s="246" t="s">
        <v>5654</v>
      </c>
      <c r="G1112" s="247" t="s">
        <v>290</v>
      </c>
      <c r="H1112" s="248">
        <v>3</v>
      </c>
      <c r="I1112" s="249"/>
      <c r="J1112" s="250">
        <f>ROUND(I1112*H1112,2)</f>
        <v>0</v>
      </c>
      <c r="K1112" s="246" t="s">
        <v>242</v>
      </c>
      <c r="L1112" s="251"/>
      <c r="M1112" s="252" t="s">
        <v>19</v>
      </c>
      <c r="N1112" s="253" t="s">
        <v>48</v>
      </c>
      <c r="O1112" s="67"/>
      <c r="P1112" s="191">
        <f>O1112*H1112</f>
        <v>0</v>
      </c>
      <c r="Q1112" s="191">
        <v>1.7500000000000002E-2</v>
      </c>
      <c r="R1112" s="191">
        <f>Q1112*H1112</f>
        <v>5.2500000000000005E-2</v>
      </c>
      <c r="S1112" s="191">
        <v>0</v>
      </c>
      <c r="T1112" s="192">
        <f>S1112*H1112</f>
        <v>0</v>
      </c>
      <c r="U1112" s="37"/>
      <c r="V1112" s="37"/>
      <c r="W1112" s="37"/>
      <c r="X1112" s="37"/>
      <c r="Y1112" s="37"/>
      <c r="Z1112" s="37"/>
      <c r="AA1112" s="37"/>
      <c r="AB1112" s="37"/>
      <c r="AC1112" s="37"/>
      <c r="AD1112" s="37"/>
      <c r="AE1112" s="37"/>
      <c r="AR1112" s="193" t="s">
        <v>523</v>
      </c>
      <c r="AT1112" s="193" t="s">
        <v>296</v>
      </c>
      <c r="AU1112" s="193" t="s">
        <v>88</v>
      </c>
      <c r="AY1112" s="20" t="s">
        <v>237</v>
      </c>
      <c r="BE1112" s="194">
        <f>IF(N1112="základní",J1112,0)</f>
        <v>0</v>
      </c>
      <c r="BF1112" s="194">
        <f>IF(N1112="snížená",J1112,0)</f>
        <v>0</v>
      </c>
      <c r="BG1112" s="194">
        <f>IF(N1112="zákl. přenesená",J1112,0)</f>
        <v>0</v>
      </c>
      <c r="BH1112" s="194">
        <f>IF(N1112="sníž. přenesená",J1112,0)</f>
        <v>0</v>
      </c>
      <c r="BI1112" s="194">
        <f>IF(N1112="nulová",J1112,0)</f>
        <v>0</v>
      </c>
      <c r="BJ1112" s="20" t="s">
        <v>88</v>
      </c>
      <c r="BK1112" s="194">
        <f>ROUND(I1112*H1112,2)</f>
        <v>0</v>
      </c>
      <c r="BL1112" s="20" t="s">
        <v>366</v>
      </c>
      <c r="BM1112" s="193" t="s">
        <v>5655</v>
      </c>
    </row>
    <row r="1113" spans="1:65" s="2" customFormat="1" ht="37.799999999999997" customHeight="1">
      <c r="A1113" s="37"/>
      <c r="B1113" s="38"/>
      <c r="C1113" s="182" t="s">
        <v>4421</v>
      </c>
      <c r="D1113" s="182" t="s">
        <v>239</v>
      </c>
      <c r="E1113" s="183" t="s">
        <v>4373</v>
      </c>
      <c r="F1113" s="184" t="s">
        <v>4374</v>
      </c>
      <c r="G1113" s="185" t="s">
        <v>290</v>
      </c>
      <c r="H1113" s="186">
        <v>1</v>
      </c>
      <c r="I1113" s="187"/>
      <c r="J1113" s="188">
        <f>ROUND(I1113*H1113,2)</f>
        <v>0</v>
      </c>
      <c r="K1113" s="184" t="s">
        <v>242</v>
      </c>
      <c r="L1113" s="42"/>
      <c r="M1113" s="189" t="s">
        <v>19</v>
      </c>
      <c r="N1113" s="190" t="s">
        <v>48</v>
      </c>
      <c r="O1113" s="67"/>
      <c r="P1113" s="191">
        <f>O1113*H1113</f>
        <v>0</v>
      </c>
      <c r="Q1113" s="191">
        <v>0</v>
      </c>
      <c r="R1113" s="191">
        <f>Q1113*H1113</f>
        <v>0</v>
      </c>
      <c r="S1113" s="191">
        <v>0</v>
      </c>
      <c r="T1113" s="192">
        <f>S1113*H1113</f>
        <v>0</v>
      </c>
      <c r="U1113" s="37"/>
      <c r="V1113" s="37"/>
      <c r="W1113" s="37"/>
      <c r="X1113" s="37"/>
      <c r="Y1113" s="37"/>
      <c r="Z1113" s="37"/>
      <c r="AA1113" s="37"/>
      <c r="AB1113" s="37"/>
      <c r="AC1113" s="37"/>
      <c r="AD1113" s="37"/>
      <c r="AE1113" s="37"/>
      <c r="AR1113" s="193" t="s">
        <v>366</v>
      </c>
      <c r="AT1113" s="193" t="s">
        <v>239</v>
      </c>
      <c r="AU1113" s="193" t="s">
        <v>88</v>
      </c>
      <c r="AY1113" s="20" t="s">
        <v>237</v>
      </c>
      <c r="BE1113" s="194">
        <f>IF(N1113="základní",J1113,0)</f>
        <v>0</v>
      </c>
      <c r="BF1113" s="194">
        <f>IF(N1113="snížená",J1113,0)</f>
        <v>0</v>
      </c>
      <c r="BG1113" s="194">
        <f>IF(N1113="zákl. přenesená",J1113,0)</f>
        <v>0</v>
      </c>
      <c r="BH1113" s="194">
        <f>IF(N1113="sníž. přenesená",J1113,0)</f>
        <v>0</v>
      </c>
      <c r="BI1113" s="194">
        <f>IF(N1113="nulová",J1113,0)</f>
        <v>0</v>
      </c>
      <c r="BJ1113" s="20" t="s">
        <v>88</v>
      </c>
      <c r="BK1113" s="194">
        <f>ROUND(I1113*H1113,2)</f>
        <v>0</v>
      </c>
      <c r="BL1113" s="20" t="s">
        <v>366</v>
      </c>
      <c r="BM1113" s="193" t="s">
        <v>5656</v>
      </c>
    </row>
    <row r="1114" spans="1:65" s="2" customFormat="1" ht="10.199999999999999">
      <c r="A1114" s="37"/>
      <c r="B1114" s="38"/>
      <c r="C1114" s="39"/>
      <c r="D1114" s="195" t="s">
        <v>245</v>
      </c>
      <c r="E1114" s="39"/>
      <c r="F1114" s="196" t="s">
        <v>4376</v>
      </c>
      <c r="G1114" s="39"/>
      <c r="H1114" s="39"/>
      <c r="I1114" s="197"/>
      <c r="J1114" s="39"/>
      <c r="K1114" s="39"/>
      <c r="L1114" s="42"/>
      <c r="M1114" s="198"/>
      <c r="N1114" s="199"/>
      <c r="O1114" s="67"/>
      <c r="P1114" s="67"/>
      <c r="Q1114" s="67"/>
      <c r="R1114" s="67"/>
      <c r="S1114" s="67"/>
      <c r="T1114" s="68"/>
      <c r="U1114" s="37"/>
      <c r="V1114" s="37"/>
      <c r="W1114" s="37"/>
      <c r="X1114" s="37"/>
      <c r="Y1114" s="37"/>
      <c r="Z1114" s="37"/>
      <c r="AA1114" s="37"/>
      <c r="AB1114" s="37"/>
      <c r="AC1114" s="37"/>
      <c r="AD1114" s="37"/>
      <c r="AE1114" s="37"/>
      <c r="AT1114" s="20" t="s">
        <v>245</v>
      </c>
      <c r="AU1114" s="20" t="s">
        <v>88</v>
      </c>
    </row>
    <row r="1115" spans="1:65" s="14" customFormat="1" ht="10.199999999999999">
      <c r="B1115" s="211"/>
      <c r="C1115" s="212"/>
      <c r="D1115" s="202" t="s">
        <v>247</v>
      </c>
      <c r="E1115" s="213" t="s">
        <v>19</v>
      </c>
      <c r="F1115" s="214" t="s">
        <v>5629</v>
      </c>
      <c r="G1115" s="212"/>
      <c r="H1115" s="215">
        <v>1</v>
      </c>
      <c r="I1115" s="216"/>
      <c r="J1115" s="212"/>
      <c r="K1115" s="212"/>
      <c r="L1115" s="217"/>
      <c r="M1115" s="218"/>
      <c r="N1115" s="219"/>
      <c r="O1115" s="219"/>
      <c r="P1115" s="219"/>
      <c r="Q1115" s="219"/>
      <c r="R1115" s="219"/>
      <c r="S1115" s="219"/>
      <c r="T1115" s="220"/>
      <c r="AT1115" s="221" t="s">
        <v>247</v>
      </c>
      <c r="AU1115" s="221" t="s">
        <v>88</v>
      </c>
      <c r="AV1115" s="14" t="s">
        <v>88</v>
      </c>
      <c r="AW1115" s="14" t="s">
        <v>37</v>
      </c>
      <c r="AX1115" s="14" t="s">
        <v>83</v>
      </c>
      <c r="AY1115" s="221" t="s">
        <v>237</v>
      </c>
    </row>
    <row r="1116" spans="1:65" s="2" customFormat="1" ht="33" customHeight="1">
      <c r="A1116" s="37"/>
      <c r="B1116" s="38"/>
      <c r="C1116" s="244" t="s">
        <v>1729</v>
      </c>
      <c r="D1116" s="244" t="s">
        <v>296</v>
      </c>
      <c r="E1116" s="245" t="s">
        <v>5657</v>
      </c>
      <c r="F1116" s="246" t="s">
        <v>5658</v>
      </c>
      <c r="G1116" s="247" t="s">
        <v>290</v>
      </c>
      <c r="H1116" s="248">
        <v>1</v>
      </c>
      <c r="I1116" s="249"/>
      <c r="J1116" s="250">
        <f>ROUND(I1116*H1116,2)</f>
        <v>0</v>
      </c>
      <c r="K1116" s="246" t="s">
        <v>242</v>
      </c>
      <c r="L1116" s="251"/>
      <c r="M1116" s="252" t="s">
        <v>19</v>
      </c>
      <c r="N1116" s="253" t="s">
        <v>48</v>
      </c>
      <c r="O1116" s="67"/>
      <c r="P1116" s="191">
        <f>O1116*H1116</f>
        <v>0</v>
      </c>
      <c r="Q1116" s="191">
        <v>1.7500000000000002E-2</v>
      </c>
      <c r="R1116" s="191">
        <f>Q1116*H1116</f>
        <v>1.7500000000000002E-2</v>
      </c>
      <c r="S1116" s="191">
        <v>0</v>
      </c>
      <c r="T1116" s="192">
        <f>S1116*H1116</f>
        <v>0</v>
      </c>
      <c r="U1116" s="37"/>
      <c r="V1116" s="37"/>
      <c r="W1116" s="37"/>
      <c r="X1116" s="37"/>
      <c r="Y1116" s="37"/>
      <c r="Z1116" s="37"/>
      <c r="AA1116" s="37"/>
      <c r="AB1116" s="37"/>
      <c r="AC1116" s="37"/>
      <c r="AD1116" s="37"/>
      <c r="AE1116" s="37"/>
      <c r="AR1116" s="193" t="s">
        <v>523</v>
      </c>
      <c r="AT1116" s="193" t="s">
        <v>296</v>
      </c>
      <c r="AU1116" s="193" t="s">
        <v>88</v>
      </c>
      <c r="AY1116" s="20" t="s">
        <v>237</v>
      </c>
      <c r="BE1116" s="194">
        <f>IF(N1116="základní",J1116,0)</f>
        <v>0</v>
      </c>
      <c r="BF1116" s="194">
        <f>IF(N1116="snížená",J1116,0)</f>
        <v>0</v>
      </c>
      <c r="BG1116" s="194">
        <f>IF(N1116="zákl. přenesená",J1116,0)</f>
        <v>0</v>
      </c>
      <c r="BH1116" s="194">
        <f>IF(N1116="sníž. přenesená",J1116,0)</f>
        <v>0</v>
      </c>
      <c r="BI1116" s="194">
        <f>IF(N1116="nulová",J1116,0)</f>
        <v>0</v>
      </c>
      <c r="BJ1116" s="20" t="s">
        <v>88</v>
      </c>
      <c r="BK1116" s="194">
        <f>ROUND(I1116*H1116,2)</f>
        <v>0</v>
      </c>
      <c r="BL1116" s="20" t="s">
        <v>366</v>
      </c>
      <c r="BM1116" s="193" t="s">
        <v>5659</v>
      </c>
    </row>
    <row r="1117" spans="1:65" s="2" customFormat="1" ht="37.799999999999997" customHeight="1">
      <c r="A1117" s="37"/>
      <c r="B1117" s="38"/>
      <c r="C1117" s="182" t="s">
        <v>4429</v>
      </c>
      <c r="D1117" s="182" t="s">
        <v>239</v>
      </c>
      <c r="E1117" s="183" t="s">
        <v>975</v>
      </c>
      <c r="F1117" s="184" t="s">
        <v>976</v>
      </c>
      <c r="G1117" s="185" t="s">
        <v>290</v>
      </c>
      <c r="H1117" s="186">
        <v>7</v>
      </c>
      <c r="I1117" s="187"/>
      <c r="J1117" s="188">
        <f>ROUND(I1117*H1117,2)</f>
        <v>0</v>
      </c>
      <c r="K1117" s="184" t="s">
        <v>242</v>
      </c>
      <c r="L1117" s="42"/>
      <c r="M1117" s="189" t="s">
        <v>19</v>
      </c>
      <c r="N1117" s="190" t="s">
        <v>48</v>
      </c>
      <c r="O1117" s="67"/>
      <c r="P1117" s="191">
        <f>O1117*H1117</f>
        <v>0</v>
      </c>
      <c r="Q1117" s="191">
        <v>0</v>
      </c>
      <c r="R1117" s="191">
        <f>Q1117*H1117</f>
        <v>0</v>
      </c>
      <c r="S1117" s="191">
        <v>0</v>
      </c>
      <c r="T1117" s="192">
        <f>S1117*H1117</f>
        <v>0</v>
      </c>
      <c r="U1117" s="37"/>
      <c r="V1117" s="37"/>
      <c r="W1117" s="37"/>
      <c r="X1117" s="37"/>
      <c r="Y1117" s="37"/>
      <c r="Z1117" s="37"/>
      <c r="AA1117" s="37"/>
      <c r="AB1117" s="37"/>
      <c r="AC1117" s="37"/>
      <c r="AD1117" s="37"/>
      <c r="AE1117" s="37"/>
      <c r="AR1117" s="193" t="s">
        <v>366</v>
      </c>
      <c r="AT1117" s="193" t="s">
        <v>239</v>
      </c>
      <c r="AU1117" s="193" t="s">
        <v>88</v>
      </c>
      <c r="AY1117" s="20" t="s">
        <v>237</v>
      </c>
      <c r="BE1117" s="194">
        <f>IF(N1117="základní",J1117,0)</f>
        <v>0</v>
      </c>
      <c r="BF1117" s="194">
        <f>IF(N1117="snížená",J1117,0)</f>
        <v>0</v>
      </c>
      <c r="BG1117" s="194">
        <f>IF(N1117="zákl. přenesená",J1117,0)</f>
        <v>0</v>
      </c>
      <c r="BH1117" s="194">
        <f>IF(N1117="sníž. přenesená",J1117,0)</f>
        <v>0</v>
      </c>
      <c r="BI1117" s="194">
        <f>IF(N1117="nulová",J1117,0)</f>
        <v>0</v>
      </c>
      <c r="BJ1117" s="20" t="s">
        <v>88</v>
      </c>
      <c r="BK1117" s="194">
        <f>ROUND(I1117*H1117,2)</f>
        <v>0</v>
      </c>
      <c r="BL1117" s="20" t="s">
        <v>366</v>
      </c>
      <c r="BM1117" s="193" t="s">
        <v>5660</v>
      </c>
    </row>
    <row r="1118" spans="1:65" s="2" customFormat="1" ht="10.199999999999999">
      <c r="A1118" s="37"/>
      <c r="B1118" s="38"/>
      <c r="C1118" s="39"/>
      <c r="D1118" s="195" t="s">
        <v>245</v>
      </c>
      <c r="E1118" s="39"/>
      <c r="F1118" s="196" t="s">
        <v>978</v>
      </c>
      <c r="G1118" s="39"/>
      <c r="H1118" s="39"/>
      <c r="I1118" s="197"/>
      <c r="J1118" s="39"/>
      <c r="K1118" s="39"/>
      <c r="L1118" s="42"/>
      <c r="M1118" s="198"/>
      <c r="N1118" s="199"/>
      <c r="O1118" s="67"/>
      <c r="P1118" s="67"/>
      <c r="Q1118" s="67"/>
      <c r="R1118" s="67"/>
      <c r="S1118" s="67"/>
      <c r="T1118" s="68"/>
      <c r="U1118" s="37"/>
      <c r="V1118" s="37"/>
      <c r="W1118" s="37"/>
      <c r="X1118" s="37"/>
      <c r="Y1118" s="37"/>
      <c r="Z1118" s="37"/>
      <c r="AA1118" s="37"/>
      <c r="AB1118" s="37"/>
      <c r="AC1118" s="37"/>
      <c r="AD1118" s="37"/>
      <c r="AE1118" s="37"/>
      <c r="AT1118" s="20" t="s">
        <v>245</v>
      </c>
      <c r="AU1118" s="20" t="s">
        <v>88</v>
      </c>
    </row>
    <row r="1119" spans="1:65" s="14" customFormat="1" ht="10.199999999999999">
      <c r="B1119" s="211"/>
      <c r="C1119" s="212"/>
      <c r="D1119" s="202" t="s">
        <v>247</v>
      </c>
      <c r="E1119" s="213" t="s">
        <v>19</v>
      </c>
      <c r="F1119" s="214" t="s">
        <v>5308</v>
      </c>
      <c r="G1119" s="212"/>
      <c r="H1119" s="215">
        <v>2</v>
      </c>
      <c r="I1119" s="216"/>
      <c r="J1119" s="212"/>
      <c r="K1119" s="212"/>
      <c r="L1119" s="217"/>
      <c r="M1119" s="218"/>
      <c r="N1119" s="219"/>
      <c r="O1119" s="219"/>
      <c r="P1119" s="219"/>
      <c r="Q1119" s="219"/>
      <c r="R1119" s="219"/>
      <c r="S1119" s="219"/>
      <c r="T1119" s="220"/>
      <c r="AT1119" s="221" t="s">
        <v>247</v>
      </c>
      <c r="AU1119" s="221" t="s">
        <v>88</v>
      </c>
      <c r="AV1119" s="14" t="s">
        <v>88</v>
      </c>
      <c r="AW1119" s="14" t="s">
        <v>37</v>
      </c>
      <c r="AX1119" s="14" t="s">
        <v>76</v>
      </c>
      <c r="AY1119" s="221" t="s">
        <v>237</v>
      </c>
    </row>
    <row r="1120" spans="1:65" s="14" customFormat="1" ht="10.199999999999999">
      <c r="B1120" s="211"/>
      <c r="C1120" s="212"/>
      <c r="D1120" s="202" t="s">
        <v>247</v>
      </c>
      <c r="E1120" s="213" t="s">
        <v>19</v>
      </c>
      <c r="F1120" s="214" t="s">
        <v>5309</v>
      </c>
      <c r="G1120" s="212"/>
      <c r="H1120" s="215">
        <v>3</v>
      </c>
      <c r="I1120" s="216"/>
      <c r="J1120" s="212"/>
      <c r="K1120" s="212"/>
      <c r="L1120" s="217"/>
      <c r="M1120" s="218"/>
      <c r="N1120" s="219"/>
      <c r="O1120" s="219"/>
      <c r="P1120" s="219"/>
      <c r="Q1120" s="219"/>
      <c r="R1120" s="219"/>
      <c r="S1120" s="219"/>
      <c r="T1120" s="220"/>
      <c r="AT1120" s="221" t="s">
        <v>247</v>
      </c>
      <c r="AU1120" s="221" t="s">
        <v>88</v>
      </c>
      <c r="AV1120" s="14" t="s">
        <v>88</v>
      </c>
      <c r="AW1120" s="14" t="s">
        <v>37</v>
      </c>
      <c r="AX1120" s="14" t="s">
        <v>76</v>
      </c>
      <c r="AY1120" s="221" t="s">
        <v>237</v>
      </c>
    </row>
    <row r="1121" spans="1:65" s="14" customFormat="1" ht="10.199999999999999">
      <c r="B1121" s="211"/>
      <c r="C1121" s="212"/>
      <c r="D1121" s="202" t="s">
        <v>247</v>
      </c>
      <c r="E1121" s="213" t="s">
        <v>19</v>
      </c>
      <c r="F1121" s="214" t="s">
        <v>5310</v>
      </c>
      <c r="G1121" s="212"/>
      <c r="H1121" s="215">
        <v>1</v>
      </c>
      <c r="I1121" s="216"/>
      <c r="J1121" s="212"/>
      <c r="K1121" s="212"/>
      <c r="L1121" s="217"/>
      <c r="M1121" s="218"/>
      <c r="N1121" s="219"/>
      <c r="O1121" s="219"/>
      <c r="P1121" s="219"/>
      <c r="Q1121" s="219"/>
      <c r="R1121" s="219"/>
      <c r="S1121" s="219"/>
      <c r="T1121" s="220"/>
      <c r="AT1121" s="221" t="s">
        <v>247</v>
      </c>
      <c r="AU1121" s="221" t="s">
        <v>88</v>
      </c>
      <c r="AV1121" s="14" t="s">
        <v>88</v>
      </c>
      <c r="AW1121" s="14" t="s">
        <v>37</v>
      </c>
      <c r="AX1121" s="14" t="s">
        <v>76</v>
      </c>
      <c r="AY1121" s="221" t="s">
        <v>237</v>
      </c>
    </row>
    <row r="1122" spans="1:65" s="14" customFormat="1" ht="10.199999999999999">
      <c r="B1122" s="211"/>
      <c r="C1122" s="212"/>
      <c r="D1122" s="202" t="s">
        <v>247</v>
      </c>
      <c r="E1122" s="213" t="s">
        <v>19</v>
      </c>
      <c r="F1122" s="214" t="s">
        <v>5311</v>
      </c>
      <c r="G1122" s="212"/>
      <c r="H1122" s="215">
        <v>1</v>
      </c>
      <c r="I1122" s="216"/>
      <c r="J1122" s="212"/>
      <c r="K1122" s="212"/>
      <c r="L1122" s="217"/>
      <c r="M1122" s="218"/>
      <c r="N1122" s="219"/>
      <c r="O1122" s="219"/>
      <c r="P1122" s="219"/>
      <c r="Q1122" s="219"/>
      <c r="R1122" s="219"/>
      <c r="S1122" s="219"/>
      <c r="T1122" s="220"/>
      <c r="AT1122" s="221" t="s">
        <v>247</v>
      </c>
      <c r="AU1122" s="221" t="s">
        <v>88</v>
      </c>
      <c r="AV1122" s="14" t="s">
        <v>88</v>
      </c>
      <c r="AW1122" s="14" t="s">
        <v>37</v>
      </c>
      <c r="AX1122" s="14" t="s">
        <v>76</v>
      </c>
      <c r="AY1122" s="221" t="s">
        <v>237</v>
      </c>
    </row>
    <row r="1123" spans="1:65" s="16" customFormat="1" ht="10.199999999999999">
      <c r="B1123" s="233"/>
      <c r="C1123" s="234"/>
      <c r="D1123" s="202" t="s">
        <v>247</v>
      </c>
      <c r="E1123" s="235" t="s">
        <v>19</v>
      </c>
      <c r="F1123" s="236" t="s">
        <v>260</v>
      </c>
      <c r="G1123" s="234"/>
      <c r="H1123" s="237">
        <v>7</v>
      </c>
      <c r="I1123" s="238"/>
      <c r="J1123" s="234"/>
      <c r="K1123" s="234"/>
      <c r="L1123" s="239"/>
      <c r="M1123" s="240"/>
      <c r="N1123" s="241"/>
      <c r="O1123" s="241"/>
      <c r="P1123" s="241"/>
      <c r="Q1123" s="241"/>
      <c r="R1123" s="241"/>
      <c r="S1123" s="241"/>
      <c r="T1123" s="242"/>
      <c r="AT1123" s="243" t="s">
        <v>247</v>
      </c>
      <c r="AU1123" s="243" t="s">
        <v>88</v>
      </c>
      <c r="AV1123" s="16" t="s">
        <v>243</v>
      </c>
      <c r="AW1123" s="16" t="s">
        <v>37</v>
      </c>
      <c r="AX1123" s="16" t="s">
        <v>83</v>
      </c>
      <c r="AY1123" s="243" t="s">
        <v>237</v>
      </c>
    </row>
    <row r="1124" spans="1:65" s="2" customFormat="1" ht="33" customHeight="1">
      <c r="A1124" s="37"/>
      <c r="B1124" s="38"/>
      <c r="C1124" s="244" t="s">
        <v>1732</v>
      </c>
      <c r="D1124" s="244" t="s">
        <v>296</v>
      </c>
      <c r="E1124" s="245" t="s">
        <v>981</v>
      </c>
      <c r="F1124" s="246" t="s">
        <v>982</v>
      </c>
      <c r="G1124" s="247" t="s">
        <v>290</v>
      </c>
      <c r="H1124" s="248">
        <v>7</v>
      </c>
      <c r="I1124" s="249"/>
      <c r="J1124" s="250">
        <f>ROUND(I1124*H1124,2)</f>
        <v>0</v>
      </c>
      <c r="K1124" s="246" t="s">
        <v>242</v>
      </c>
      <c r="L1124" s="251"/>
      <c r="M1124" s="252" t="s">
        <v>19</v>
      </c>
      <c r="N1124" s="253" t="s">
        <v>48</v>
      </c>
      <c r="O1124" s="67"/>
      <c r="P1124" s="191">
        <f>O1124*H1124</f>
        <v>0</v>
      </c>
      <c r="Q1124" s="191">
        <v>2.4299999999999999E-2</v>
      </c>
      <c r="R1124" s="191">
        <f>Q1124*H1124</f>
        <v>0.1701</v>
      </c>
      <c r="S1124" s="191">
        <v>0</v>
      </c>
      <c r="T1124" s="192">
        <f>S1124*H1124</f>
        <v>0</v>
      </c>
      <c r="U1124" s="37"/>
      <c r="V1124" s="37"/>
      <c r="W1124" s="37"/>
      <c r="X1124" s="37"/>
      <c r="Y1124" s="37"/>
      <c r="Z1124" s="37"/>
      <c r="AA1124" s="37"/>
      <c r="AB1124" s="37"/>
      <c r="AC1124" s="37"/>
      <c r="AD1124" s="37"/>
      <c r="AE1124" s="37"/>
      <c r="AR1124" s="193" t="s">
        <v>523</v>
      </c>
      <c r="AT1124" s="193" t="s">
        <v>296</v>
      </c>
      <c r="AU1124" s="193" t="s">
        <v>88</v>
      </c>
      <c r="AY1124" s="20" t="s">
        <v>237</v>
      </c>
      <c r="BE1124" s="194">
        <f>IF(N1124="základní",J1124,0)</f>
        <v>0</v>
      </c>
      <c r="BF1124" s="194">
        <f>IF(N1124="snížená",J1124,0)</f>
        <v>0</v>
      </c>
      <c r="BG1124" s="194">
        <f>IF(N1124="zákl. přenesená",J1124,0)</f>
        <v>0</v>
      </c>
      <c r="BH1124" s="194">
        <f>IF(N1124="sníž. přenesená",J1124,0)</f>
        <v>0</v>
      </c>
      <c r="BI1124" s="194">
        <f>IF(N1124="nulová",J1124,0)</f>
        <v>0</v>
      </c>
      <c r="BJ1124" s="20" t="s">
        <v>88</v>
      </c>
      <c r="BK1124" s="194">
        <f>ROUND(I1124*H1124,2)</f>
        <v>0</v>
      </c>
      <c r="BL1124" s="20" t="s">
        <v>366</v>
      </c>
      <c r="BM1124" s="193" t="s">
        <v>5661</v>
      </c>
    </row>
    <row r="1125" spans="1:65" s="2" customFormat="1" ht="28.8">
      <c r="A1125" s="37"/>
      <c r="B1125" s="38"/>
      <c r="C1125" s="39"/>
      <c r="D1125" s="202" t="s">
        <v>914</v>
      </c>
      <c r="E1125" s="39"/>
      <c r="F1125" s="254" t="s">
        <v>984</v>
      </c>
      <c r="G1125" s="39"/>
      <c r="H1125" s="39"/>
      <c r="I1125" s="197"/>
      <c r="J1125" s="39"/>
      <c r="K1125" s="39"/>
      <c r="L1125" s="42"/>
      <c r="M1125" s="198"/>
      <c r="N1125" s="199"/>
      <c r="O1125" s="67"/>
      <c r="P1125" s="67"/>
      <c r="Q1125" s="67"/>
      <c r="R1125" s="67"/>
      <c r="S1125" s="67"/>
      <c r="T1125" s="68"/>
      <c r="U1125" s="37"/>
      <c r="V1125" s="37"/>
      <c r="W1125" s="37"/>
      <c r="X1125" s="37"/>
      <c r="Y1125" s="37"/>
      <c r="Z1125" s="37"/>
      <c r="AA1125" s="37"/>
      <c r="AB1125" s="37"/>
      <c r="AC1125" s="37"/>
      <c r="AD1125" s="37"/>
      <c r="AE1125" s="37"/>
      <c r="AT1125" s="20" t="s">
        <v>914</v>
      </c>
      <c r="AU1125" s="20" t="s">
        <v>88</v>
      </c>
    </row>
    <row r="1126" spans="1:65" s="2" customFormat="1" ht="37.799999999999997" customHeight="1">
      <c r="A1126" s="37"/>
      <c r="B1126" s="38"/>
      <c r="C1126" s="182" t="s">
        <v>4437</v>
      </c>
      <c r="D1126" s="182" t="s">
        <v>239</v>
      </c>
      <c r="E1126" s="183" t="s">
        <v>4422</v>
      </c>
      <c r="F1126" s="184" t="s">
        <v>4423</v>
      </c>
      <c r="G1126" s="185" t="s">
        <v>290</v>
      </c>
      <c r="H1126" s="186">
        <v>1</v>
      </c>
      <c r="I1126" s="187"/>
      <c r="J1126" s="188">
        <f>ROUND(I1126*H1126,2)</f>
        <v>0</v>
      </c>
      <c r="K1126" s="184" t="s">
        <v>242</v>
      </c>
      <c r="L1126" s="42"/>
      <c r="M1126" s="189" t="s">
        <v>19</v>
      </c>
      <c r="N1126" s="190" t="s">
        <v>48</v>
      </c>
      <c r="O1126" s="67"/>
      <c r="P1126" s="191">
        <f>O1126*H1126</f>
        <v>0</v>
      </c>
      <c r="Q1126" s="191">
        <v>0</v>
      </c>
      <c r="R1126" s="191">
        <f>Q1126*H1126</f>
        <v>0</v>
      </c>
      <c r="S1126" s="191">
        <v>0</v>
      </c>
      <c r="T1126" s="192">
        <f>S1126*H1126</f>
        <v>0</v>
      </c>
      <c r="U1126" s="37"/>
      <c r="V1126" s="37"/>
      <c r="W1126" s="37"/>
      <c r="X1126" s="37"/>
      <c r="Y1126" s="37"/>
      <c r="Z1126" s="37"/>
      <c r="AA1126" s="37"/>
      <c r="AB1126" s="37"/>
      <c r="AC1126" s="37"/>
      <c r="AD1126" s="37"/>
      <c r="AE1126" s="37"/>
      <c r="AR1126" s="193" t="s">
        <v>366</v>
      </c>
      <c r="AT1126" s="193" t="s">
        <v>239</v>
      </c>
      <c r="AU1126" s="193" t="s">
        <v>88</v>
      </c>
      <c r="AY1126" s="20" t="s">
        <v>237</v>
      </c>
      <c r="BE1126" s="194">
        <f>IF(N1126="základní",J1126,0)</f>
        <v>0</v>
      </c>
      <c r="BF1126" s="194">
        <f>IF(N1126="snížená",J1126,0)</f>
        <v>0</v>
      </c>
      <c r="BG1126" s="194">
        <f>IF(N1126="zákl. přenesená",J1126,0)</f>
        <v>0</v>
      </c>
      <c r="BH1126" s="194">
        <f>IF(N1126="sníž. přenesená",J1126,0)</f>
        <v>0</v>
      </c>
      <c r="BI1126" s="194">
        <f>IF(N1126="nulová",J1126,0)</f>
        <v>0</v>
      </c>
      <c r="BJ1126" s="20" t="s">
        <v>88</v>
      </c>
      <c r="BK1126" s="194">
        <f>ROUND(I1126*H1126,2)</f>
        <v>0</v>
      </c>
      <c r="BL1126" s="20" t="s">
        <v>366</v>
      </c>
      <c r="BM1126" s="193" t="s">
        <v>5662</v>
      </c>
    </row>
    <row r="1127" spans="1:65" s="2" customFormat="1" ht="10.199999999999999">
      <c r="A1127" s="37"/>
      <c r="B1127" s="38"/>
      <c r="C1127" s="39"/>
      <c r="D1127" s="195" t="s">
        <v>245</v>
      </c>
      <c r="E1127" s="39"/>
      <c r="F1127" s="196" t="s">
        <v>4425</v>
      </c>
      <c r="G1127" s="39"/>
      <c r="H1127" s="39"/>
      <c r="I1127" s="197"/>
      <c r="J1127" s="39"/>
      <c r="K1127" s="39"/>
      <c r="L1127" s="42"/>
      <c r="M1127" s="198"/>
      <c r="N1127" s="199"/>
      <c r="O1127" s="67"/>
      <c r="P1127" s="67"/>
      <c r="Q1127" s="67"/>
      <c r="R1127" s="67"/>
      <c r="S1127" s="67"/>
      <c r="T1127" s="68"/>
      <c r="U1127" s="37"/>
      <c r="V1127" s="37"/>
      <c r="W1127" s="37"/>
      <c r="X1127" s="37"/>
      <c r="Y1127" s="37"/>
      <c r="Z1127" s="37"/>
      <c r="AA1127" s="37"/>
      <c r="AB1127" s="37"/>
      <c r="AC1127" s="37"/>
      <c r="AD1127" s="37"/>
      <c r="AE1127" s="37"/>
      <c r="AT1127" s="20" t="s">
        <v>245</v>
      </c>
      <c r="AU1127" s="20" t="s">
        <v>88</v>
      </c>
    </row>
    <row r="1128" spans="1:65" s="14" customFormat="1" ht="10.199999999999999">
      <c r="B1128" s="211"/>
      <c r="C1128" s="212"/>
      <c r="D1128" s="202" t="s">
        <v>247</v>
      </c>
      <c r="E1128" s="213" t="s">
        <v>19</v>
      </c>
      <c r="F1128" s="214" t="s">
        <v>5314</v>
      </c>
      <c r="G1128" s="212"/>
      <c r="H1128" s="215">
        <v>1</v>
      </c>
      <c r="I1128" s="216"/>
      <c r="J1128" s="212"/>
      <c r="K1128" s="212"/>
      <c r="L1128" s="217"/>
      <c r="M1128" s="218"/>
      <c r="N1128" s="219"/>
      <c r="O1128" s="219"/>
      <c r="P1128" s="219"/>
      <c r="Q1128" s="219"/>
      <c r="R1128" s="219"/>
      <c r="S1128" s="219"/>
      <c r="T1128" s="220"/>
      <c r="AT1128" s="221" t="s">
        <v>247</v>
      </c>
      <c r="AU1128" s="221" t="s">
        <v>88</v>
      </c>
      <c r="AV1128" s="14" t="s">
        <v>88</v>
      </c>
      <c r="AW1128" s="14" t="s">
        <v>37</v>
      </c>
      <c r="AX1128" s="14" t="s">
        <v>83</v>
      </c>
      <c r="AY1128" s="221" t="s">
        <v>237</v>
      </c>
    </row>
    <row r="1129" spans="1:65" s="2" customFormat="1" ht="33" customHeight="1">
      <c r="A1129" s="37"/>
      <c r="B1129" s="38"/>
      <c r="C1129" s="244" t="s">
        <v>1735</v>
      </c>
      <c r="D1129" s="244" t="s">
        <v>296</v>
      </c>
      <c r="E1129" s="245" t="s">
        <v>5663</v>
      </c>
      <c r="F1129" s="246" t="s">
        <v>5664</v>
      </c>
      <c r="G1129" s="247" t="s">
        <v>290</v>
      </c>
      <c r="H1129" s="248">
        <v>1</v>
      </c>
      <c r="I1129" s="249"/>
      <c r="J1129" s="250">
        <f>ROUND(I1129*H1129,2)</f>
        <v>0</v>
      </c>
      <c r="K1129" s="246" t="s">
        <v>242</v>
      </c>
      <c r="L1129" s="251"/>
      <c r="M1129" s="252" t="s">
        <v>19</v>
      </c>
      <c r="N1129" s="253" t="s">
        <v>48</v>
      </c>
      <c r="O1129" s="67"/>
      <c r="P1129" s="191">
        <f>O1129*H1129</f>
        <v>0</v>
      </c>
      <c r="Q1129" s="191">
        <v>4.7559999999999998E-2</v>
      </c>
      <c r="R1129" s="191">
        <f>Q1129*H1129</f>
        <v>4.7559999999999998E-2</v>
      </c>
      <c r="S1129" s="191">
        <v>0</v>
      </c>
      <c r="T1129" s="192">
        <f>S1129*H1129</f>
        <v>0</v>
      </c>
      <c r="U1129" s="37"/>
      <c r="V1129" s="37"/>
      <c r="W1129" s="37"/>
      <c r="X1129" s="37"/>
      <c r="Y1129" s="37"/>
      <c r="Z1129" s="37"/>
      <c r="AA1129" s="37"/>
      <c r="AB1129" s="37"/>
      <c r="AC1129" s="37"/>
      <c r="AD1129" s="37"/>
      <c r="AE1129" s="37"/>
      <c r="AR1129" s="193" t="s">
        <v>523</v>
      </c>
      <c r="AT1129" s="193" t="s">
        <v>296</v>
      </c>
      <c r="AU1129" s="193" t="s">
        <v>88</v>
      </c>
      <c r="AY1129" s="20" t="s">
        <v>237</v>
      </c>
      <c r="BE1129" s="194">
        <f>IF(N1129="základní",J1129,0)</f>
        <v>0</v>
      </c>
      <c r="BF1129" s="194">
        <f>IF(N1129="snížená",J1129,0)</f>
        <v>0</v>
      </c>
      <c r="BG1129" s="194">
        <f>IF(N1129="zákl. přenesená",J1129,0)</f>
        <v>0</v>
      </c>
      <c r="BH1129" s="194">
        <f>IF(N1129="sníž. přenesená",J1129,0)</f>
        <v>0</v>
      </c>
      <c r="BI1129" s="194">
        <f>IF(N1129="nulová",J1129,0)</f>
        <v>0</v>
      </c>
      <c r="BJ1129" s="20" t="s">
        <v>88</v>
      </c>
      <c r="BK1129" s="194">
        <f>ROUND(I1129*H1129,2)</f>
        <v>0</v>
      </c>
      <c r="BL1129" s="20" t="s">
        <v>366</v>
      </c>
      <c r="BM1129" s="193" t="s">
        <v>5665</v>
      </c>
    </row>
    <row r="1130" spans="1:65" s="2" customFormat="1" ht="44.25" customHeight="1">
      <c r="A1130" s="37"/>
      <c r="B1130" s="38"/>
      <c r="C1130" s="182" t="s">
        <v>4440</v>
      </c>
      <c r="D1130" s="182" t="s">
        <v>239</v>
      </c>
      <c r="E1130" s="183" t="s">
        <v>986</v>
      </c>
      <c r="F1130" s="184" t="s">
        <v>987</v>
      </c>
      <c r="G1130" s="185" t="s">
        <v>290</v>
      </c>
      <c r="H1130" s="186">
        <v>12</v>
      </c>
      <c r="I1130" s="187"/>
      <c r="J1130" s="188">
        <f>ROUND(I1130*H1130,2)</f>
        <v>0</v>
      </c>
      <c r="K1130" s="184" t="s">
        <v>242</v>
      </c>
      <c r="L1130" s="42"/>
      <c r="M1130" s="189" t="s">
        <v>19</v>
      </c>
      <c r="N1130" s="190" t="s">
        <v>48</v>
      </c>
      <c r="O1130" s="67"/>
      <c r="P1130" s="191">
        <f>O1130*H1130</f>
        <v>0</v>
      </c>
      <c r="Q1130" s="191">
        <v>0</v>
      </c>
      <c r="R1130" s="191">
        <f>Q1130*H1130</f>
        <v>0</v>
      </c>
      <c r="S1130" s="191">
        <v>0</v>
      </c>
      <c r="T1130" s="192">
        <f>S1130*H1130</f>
        <v>0</v>
      </c>
      <c r="U1130" s="37"/>
      <c r="V1130" s="37"/>
      <c r="W1130" s="37"/>
      <c r="X1130" s="37"/>
      <c r="Y1130" s="37"/>
      <c r="Z1130" s="37"/>
      <c r="AA1130" s="37"/>
      <c r="AB1130" s="37"/>
      <c r="AC1130" s="37"/>
      <c r="AD1130" s="37"/>
      <c r="AE1130" s="37"/>
      <c r="AR1130" s="193" t="s">
        <v>366</v>
      </c>
      <c r="AT1130" s="193" t="s">
        <v>239</v>
      </c>
      <c r="AU1130" s="193" t="s">
        <v>88</v>
      </c>
      <c r="AY1130" s="20" t="s">
        <v>237</v>
      </c>
      <c r="BE1130" s="194">
        <f>IF(N1130="základní",J1130,0)</f>
        <v>0</v>
      </c>
      <c r="BF1130" s="194">
        <f>IF(N1130="snížená",J1130,0)</f>
        <v>0</v>
      </c>
      <c r="BG1130" s="194">
        <f>IF(N1130="zákl. přenesená",J1130,0)</f>
        <v>0</v>
      </c>
      <c r="BH1130" s="194">
        <f>IF(N1130="sníž. přenesená",J1130,0)</f>
        <v>0</v>
      </c>
      <c r="BI1130" s="194">
        <f>IF(N1130="nulová",J1130,0)</f>
        <v>0</v>
      </c>
      <c r="BJ1130" s="20" t="s">
        <v>88</v>
      </c>
      <c r="BK1130" s="194">
        <f>ROUND(I1130*H1130,2)</f>
        <v>0</v>
      </c>
      <c r="BL1130" s="20" t="s">
        <v>366</v>
      </c>
      <c r="BM1130" s="193" t="s">
        <v>5666</v>
      </c>
    </row>
    <row r="1131" spans="1:65" s="2" customFormat="1" ht="10.199999999999999">
      <c r="A1131" s="37"/>
      <c r="B1131" s="38"/>
      <c r="C1131" s="39"/>
      <c r="D1131" s="195" t="s">
        <v>245</v>
      </c>
      <c r="E1131" s="39"/>
      <c r="F1131" s="196" t="s">
        <v>989</v>
      </c>
      <c r="G1131" s="39"/>
      <c r="H1131" s="39"/>
      <c r="I1131" s="197"/>
      <c r="J1131" s="39"/>
      <c r="K1131" s="39"/>
      <c r="L1131" s="42"/>
      <c r="M1131" s="198"/>
      <c r="N1131" s="199"/>
      <c r="O1131" s="67"/>
      <c r="P1131" s="67"/>
      <c r="Q1131" s="67"/>
      <c r="R1131" s="67"/>
      <c r="S1131" s="67"/>
      <c r="T1131" s="68"/>
      <c r="U1131" s="37"/>
      <c r="V1131" s="37"/>
      <c r="W1131" s="37"/>
      <c r="X1131" s="37"/>
      <c r="Y1131" s="37"/>
      <c r="Z1131" s="37"/>
      <c r="AA1131" s="37"/>
      <c r="AB1131" s="37"/>
      <c r="AC1131" s="37"/>
      <c r="AD1131" s="37"/>
      <c r="AE1131" s="37"/>
      <c r="AT1131" s="20" t="s">
        <v>245</v>
      </c>
      <c r="AU1131" s="20" t="s">
        <v>88</v>
      </c>
    </row>
    <row r="1132" spans="1:65" s="14" customFormat="1" ht="10.199999999999999">
      <c r="B1132" s="211"/>
      <c r="C1132" s="212"/>
      <c r="D1132" s="202" t="s">
        <v>247</v>
      </c>
      <c r="E1132" s="213" t="s">
        <v>19</v>
      </c>
      <c r="F1132" s="214" t="s">
        <v>5667</v>
      </c>
      <c r="G1132" s="212"/>
      <c r="H1132" s="215">
        <v>12</v>
      </c>
      <c r="I1132" s="216"/>
      <c r="J1132" s="212"/>
      <c r="K1132" s="212"/>
      <c r="L1132" s="217"/>
      <c r="M1132" s="218"/>
      <c r="N1132" s="219"/>
      <c r="O1132" s="219"/>
      <c r="P1132" s="219"/>
      <c r="Q1132" s="219"/>
      <c r="R1132" s="219"/>
      <c r="S1132" s="219"/>
      <c r="T1132" s="220"/>
      <c r="AT1132" s="221" t="s">
        <v>247</v>
      </c>
      <c r="AU1132" s="221" t="s">
        <v>88</v>
      </c>
      <c r="AV1132" s="14" t="s">
        <v>88</v>
      </c>
      <c r="AW1132" s="14" t="s">
        <v>37</v>
      </c>
      <c r="AX1132" s="14" t="s">
        <v>83</v>
      </c>
      <c r="AY1132" s="221" t="s">
        <v>237</v>
      </c>
    </row>
    <row r="1133" spans="1:65" s="2" customFormat="1" ht="24.15" customHeight="1">
      <c r="A1133" s="37"/>
      <c r="B1133" s="38"/>
      <c r="C1133" s="244" t="s">
        <v>1738</v>
      </c>
      <c r="D1133" s="244" t="s">
        <v>296</v>
      </c>
      <c r="E1133" s="245" t="s">
        <v>991</v>
      </c>
      <c r="F1133" s="246" t="s">
        <v>992</v>
      </c>
      <c r="G1133" s="247" t="s">
        <v>290</v>
      </c>
      <c r="H1133" s="248">
        <v>12</v>
      </c>
      <c r="I1133" s="249"/>
      <c r="J1133" s="250">
        <f>ROUND(I1133*H1133,2)</f>
        <v>0</v>
      </c>
      <c r="K1133" s="246" t="s">
        <v>242</v>
      </c>
      <c r="L1133" s="251"/>
      <c r="M1133" s="252" t="s">
        <v>19</v>
      </c>
      <c r="N1133" s="253" t="s">
        <v>48</v>
      </c>
      <c r="O1133" s="67"/>
      <c r="P1133" s="191">
        <f>O1133*H1133</f>
        <v>0</v>
      </c>
      <c r="Q1133" s="191">
        <v>1.4500000000000001E-2</v>
      </c>
      <c r="R1133" s="191">
        <f>Q1133*H1133</f>
        <v>0.17400000000000002</v>
      </c>
      <c r="S1133" s="191">
        <v>0</v>
      </c>
      <c r="T1133" s="192">
        <f>S1133*H1133</f>
        <v>0</v>
      </c>
      <c r="U1133" s="37"/>
      <c r="V1133" s="37"/>
      <c r="W1133" s="37"/>
      <c r="X1133" s="37"/>
      <c r="Y1133" s="37"/>
      <c r="Z1133" s="37"/>
      <c r="AA1133" s="37"/>
      <c r="AB1133" s="37"/>
      <c r="AC1133" s="37"/>
      <c r="AD1133" s="37"/>
      <c r="AE1133" s="37"/>
      <c r="AR1133" s="193" t="s">
        <v>523</v>
      </c>
      <c r="AT1133" s="193" t="s">
        <v>296</v>
      </c>
      <c r="AU1133" s="193" t="s">
        <v>88</v>
      </c>
      <c r="AY1133" s="20" t="s">
        <v>237</v>
      </c>
      <c r="BE1133" s="194">
        <f>IF(N1133="základní",J1133,0)</f>
        <v>0</v>
      </c>
      <c r="BF1133" s="194">
        <f>IF(N1133="snížená",J1133,0)</f>
        <v>0</v>
      </c>
      <c r="BG1133" s="194">
        <f>IF(N1133="zákl. přenesená",J1133,0)</f>
        <v>0</v>
      </c>
      <c r="BH1133" s="194">
        <f>IF(N1133="sníž. přenesená",J1133,0)</f>
        <v>0</v>
      </c>
      <c r="BI1133" s="194">
        <f>IF(N1133="nulová",J1133,0)</f>
        <v>0</v>
      </c>
      <c r="BJ1133" s="20" t="s">
        <v>88</v>
      </c>
      <c r="BK1133" s="194">
        <f>ROUND(I1133*H1133,2)</f>
        <v>0</v>
      </c>
      <c r="BL1133" s="20" t="s">
        <v>366</v>
      </c>
      <c r="BM1133" s="193" t="s">
        <v>5668</v>
      </c>
    </row>
    <row r="1134" spans="1:65" s="2" customFormat="1" ht="44.25" customHeight="1">
      <c r="A1134" s="37"/>
      <c r="B1134" s="38"/>
      <c r="C1134" s="182" t="s">
        <v>4443</v>
      </c>
      <c r="D1134" s="182" t="s">
        <v>239</v>
      </c>
      <c r="E1134" s="183" t="s">
        <v>986</v>
      </c>
      <c r="F1134" s="184" t="s">
        <v>987</v>
      </c>
      <c r="G1134" s="185" t="s">
        <v>290</v>
      </c>
      <c r="H1134" s="186">
        <v>19</v>
      </c>
      <c r="I1134" s="187"/>
      <c r="J1134" s="188">
        <f>ROUND(I1134*H1134,2)</f>
        <v>0</v>
      </c>
      <c r="K1134" s="184" t="s">
        <v>242</v>
      </c>
      <c r="L1134" s="42"/>
      <c r="M1134" s="189" t="s">
        <v>19</v>
      </c>
      <c r="N1134" s="190" t="s">
        <v>48</v>
      </c>
      <c r="O1134" s="67"/>
      <c r="P1134" s="191">
        <f>O1134*H1134</f>
        <v>0</v>
      </c>
      <c r="Q1134" s="191">
        <v>0</v>
      </c>
      <c r="R1134" s="191">
        <f>Q1134*H1134</f>
        <v>0</v>
      </c>
      <c r="S1134" s="191">
        <v>0</v>
      </c>
      <c r="T1134" s="192">
        <f>S1134*H1134</f>
        <v>0</v>
      </c>
      <c r="U1134" s="37"/>
      <c r="V1134" s="37"/>
      <c r="W1134" s="37"/>
      <c r="X1134" s="37"/>
      <c r="Y1134" s="37"/>
      <c r="Z1134" s="37"/>
      <c r="AA1134" s="37"/>
      <c r="AB1134" s="37"/>
      <c r="AC1134" s="37"/>
      <c r="AD1134" s="37"/>
      <c r="AE1134" s="37"/>
      <c r="AR1134" s="193" t="s">
        <v>366</v>
      </c>
      <c r="AT1134" s="193" t="s">
        <v>239</v>
      </c>
      <c r="AU1134" s="193" t="s">
        <v>88</v>
      </c>
      <c r="AY1134" s="20" t="s">
        <v>237</v>
      </c>
      <c r="BE1134" s="194">
        <f>IF(N1134="základní",J1134,0)</f>
        <v>0</v>
      </c>
      <c r="BF1134" s="194">
        <f>IF(N1134="snížená",J1134,0)</f>
        <v>0</v>
      </c>
      <c r="BG1134" s="194">
        <f>IF(N1134="zákl. přenesená",J1134,0)</f>
        <v>0</v>
      </c>
      <c r="BH1134" s="194">
        <f>IF(N1134="sníž. přenesená",J1134,0)</f>
        <v>0</v>
      </c>
      <c r="BI1134" s="194">
        <f>IF(N1134="nulová",J1134,0)</f>
        <v>0</v>
      </c>
      <c r="BJ1134" s="20" t="s">
        <v>88</v>
      </c>
      <c r="BK1134" s="194">
        <f>ROUND(I1134*H1134,2)</f>
        <v>0</v>
      </c>
      <c r="BL1134" s="20" t="s">
        <v>366</v>
      </c>
      <c r="BM1134" s="193" t="s">
        <v>5669</v>
      </c>
    </row>
    <row r="1135" spans="1:65" s="2" customFormat="1" ht="10.199999999999999">
      <c r="A1135" s="37"/>
      <c r="B1135" s="38"/>
      <c r="C1135" s="39"/>
      <c r="D1135" s="195" t="s">
        <v>245</v>
      </c>
      <c r="E1135" s="39"/>
      <c r="F1135" s="196" t="s">
        <v>989</v>
      </c>
      <c r="G1135" s="39"/>
      <c r="H1135" s="39"/>
      <c r="I1135" s="197"/>
      <c r="J1135" s="39"/>
      <c r="K1135" s="39"/>
      <c r="L1135" s="42"/>
      <c r="M1135" s="198"/>
      <c r="N1135" s="199"/>
      <c r="O1135" s="67"/>
      <c r="P1135" s="67"/>
      <c r="Q1135" s="67"/>
      <c r="R1135" s="67"/>
      <c r="S1135" s="67"/>
      <c r="T1135" s="68"/>
      <c r="U1135" s="37"/>
      <c r="V1135" s="37"/>
      <c r="W1135" s="37"/>
      <c r="X1135" s="37"/>
      <c r="Y1135" s="37"/>
      <c r="Z1135" s="37"/>
      <c r="AA1135" s="37"/>
      <c r="AB1135" s="37"/>
      <c r="AC1135" s="37"/>
      <c r="AD1135" s="37"/>
      <c r="AE1135" s="37"/>
      <c r="AT1135" s="20" t="s">
        <v>245</v>
      </c>
      <c r="AU1135" s="20" t="s">
        <v>88</v>
      </c>
    </row>
    <row r="1136" spans="1:65" s="14" customFormat="1" ht="10.199999999999999">
      <c r="B1136" s="211"/>
      <c r="C1136" s="212"/>
      <c r="D1136" s="202" t="s">
        <v>247</v>
      </c>
      <c r="E1136" s="213" t="s">
        <v>19</v>
      </c>
      <c r="F1136" s="214" t="s">
        <v>5670</v>
      </c>
      <c r="G1136" s="212"/>
      <c r="H1136" s="215">
        <v>19</v>
      </c>
      <c r="I1136" s="216"/>
      <c r="J1136" s="212"/>
      <c r="K1136" s="212"/>
      <c r="L1136" s="217"/>
      <c r="M1136" s="218"/>
      <c r="N1136" s="219"/>
      <c r="O1136" s="219"/>
      <c r="P1136" s="219"/>
      <c r="Q1136" s="219"/>
      <c r="R1136" s="219"/>
      <c r="S1136" s="219"/>
      <c r="T1136" s="220"/>
      <c r="AT1136" s="221" t="s">
        <v>247</v>
      </c>
      <c r="AU1136" s="221" t="s">
        <v>88</v>
      </c>
      <c r="AV1136" s="14" t="s">
        <v>88</v>
      </c>
      <c r="AW1136" s="14" t="s">
        <v>37</v>
      </c>
      <c r="AX1136" s="14" t="s">
        <v>83</v>
      </c>
      <c r="AY1136" s="221" t="s">
        <v>237</v>
      </c>
    </row>
    <row r="1137" spans="1:65" s="2" customFormat="1" ht="24.15" customHeight="1">
      <c r="A1137" s="37"/>
      <c r="B1137" s="38"/>
      <c r="C1137" s="244" t="s">
        <v>1740</v>
      </c>
      <c r="D1137" s="244" t="s">
        <v>296</v>
      </c>
      <c r="E1137" s="245" t="s">
        <v>997</v>
      </c>
      <c r="F1137" s="246" t="s">
        <v>998</v>
      </c>
      <c r="G1137" s="247" t="s">
        <v>290</v>
      </c>
      <c r="H1137" s="248">
        <v>19</v>
      </c>
      <c r="I1137" s="249"/>
      <c r="J1137" s="250">
        <f>ROUND(I1137*H1137,2)</f>
        <v>0</v>
      </c>
      <c r="K1137" s="246" t="s">
        <v>242</v>
      </c>
      <c r="L1137" s="251"/>
      <c r="M1137" s="252" t="s">
        <v>19</v>
      </c>
      <c r="N1137" s="253" t="s">
        <v>48</v>
      </c>
      <c r="O1137" s="67"/>
      <c r="P1137" s="191">
        <f>O1137*H1137</f>
        <v>0</v>
      </c>
      <c r="Q1137" s="191">
        <v>1.6E-2</v>
      </c>
      <c r="R1137" s="191">
        <f>Q1137*H1137</f>
        <v>0.30399999999999999</v>
      </c>
      <c r="S1137" s="191">
        <v>0</v>
      </c>
      <c r="T1137" s="192">
        <f>S1137*H1137</f>
        <v>0</v>
      </c>
      <c r="U1137" s="37"/>
      <c r="V1137" s="37"/>
      <c r="W1137" s="37"/>
      <c r="X1137" s="37"/>
      <c r="Y1137" s="37"/>
      <c r="Z1137" s="37"/>
      <c r="AA1137" s="37"/>
      <c r="AB1137" s="37"/>
      <c r="AC1137" s="37"/>
      <c r="AD1137" s="37"/>
      <c r="AE1137" s="37"/>
      <c r="AR1137" s="193" t="s">
        <v>523</v>
      </c>
      <c r="AT1137" s="193" t="s">
        <v>296</v>
      </c>
      <c r="AU1137" s="193" t="s">
        <v>88</v>
      </c>
      <c r="AY1137" s="20" t="s">
        <v>237</v>
      </c>
      <c r="BE1137" s="194">
        <f>IF(N1137="základní",J1137,0)</f>
        <v>0</v>
      </c>
      <c r="BF1137" s="194">
        <f>IF(N1137="snížená",J1137,0)</f>
        <v>0</v>
      </c>
      <c r="BG1137" s="194">
        <f>IF(N1137="zákl. přenesená",J1137,0)</f>
        <v>0</v>
      </c>
      <c r="BH1137" s="194">
        <f>IF(N1137="sníž. přenesená",J1137,0)</f>
        <v>0</v>
      </c>
      <c r="BI1137" s="194">
        <f>IF(N1137="nulová",J1137,0)</f>
        <v>0</v>
      </c>
      <c r="BJ1137" s="20" t="s">
        <v>88</v>
      </c>
      <c r="BK1137" s="194">
        <f>ROUND(I1137*H1137,2)</f>
        <v>0</v>
      </c>
      <c r="BL1137" s="20" t="s">
        <v>366</v>
      </c>
      <c r="BM1137" s="193" t="s">
        <v>5671</v>
      </c>
    </row>
    <row r="1138" spans="1:65" s="2" customFormat="1" ht="24.15" customHeight="1">
      <c r="A1138" s="37"/>
      <c r="B1138" s="38"/>
      <c r="C1138" s="182" t="s">
        <v>4448</v>
      </c>
      <c r="D1138" s="182" t="s">
        <v>239</v>
      </c>
      <c r="E1138" s="183" t="s">
        <v>4430</v>
      </c>
      <c r="F1138" s="184" t="s">
        <v>4431</v>
      </c>
      <c r="G1138" s="185" t="s">
        <v>290</v>
      </c>
      <c r="H1138" s="186">
        <v>2</v>
      </c>
      <c r="I1138" s="187"/>
      <c r="J1138" s="188">
        <f>ROUND(I1138*H1138,2)</f>
        <v>0</v>
      </c>
      <c r="K1138" s="184" t="s">
        <v>242</v>
      </c>
      <c r="L1138" s="42"/>
      <c r="M1138" s="189" t="s">
        <v>19</v>
      </c>
      <c r="N1138" s="190" t="s">
        <v>48</v>
      </c>
      <c r="O1138" s="67"/>
      <c r="P1138" s="191">
        <f>O1138*H1138</f>
        <v>0</v>
      </c>
      <c r="Q1138" s="191">
        <v>0</v>
      </c>
      <c r="R1138" s="191">
        <f>Q1138*H1138</f>
        <v>0</v>
      </c>
      <c r="S1138" s="191">
        <v>0</v>
      </c>
      <c r="T1138" s="192">
        <f>S1138*H1138</f>
        <v>0</v>
      </c>
      <c r="U1138" s="37"/>
      <c r="V1138" s="37"/>
      <c r="W1138" s="37"/>
      <c r="X1138" s="37"/>
      <c r="Y1138" s="37"/>
      <c r="Z1138" s="37"/>
      <c r="AA1138" s="37"/>
      <c r="AB1138" s="37"/>
      <c r="AC1138" s="37"/>
      <c r="AD1138" s="37"/>
      <c r="AE1138" s="37"/>
      <c r="AR1138" s="193" t="s">
        <v>366</v>
      </c>
      <c r="AT1138" s="193" t="s">
        <v>239</v>
      </c>
      <c r="AU1138" s="193" t="s">
        <v>88</v>
      </c>
      <c r="AY1138" s="20" t="s">
        <v>237</v>
      </c>
      <c r="BE1138" s="194">
        <f>IF(N1138="základní",J1138,0)</f>
        <v>0</v>
      </c>
      <c r="BF1138" s="194">
        <f>IF(N1138="snížená",J1138,0)</f>
        <v>0</v>
      </c>
      <c r="BG1138" s="194">
        <f>IF(N1138="zákl. přenesená",J1138,0)</f>
        <v>0</v>
      </c>
      <c r="BH1138" s="194">
        <f>IF(N1138="sníž. přenesená",J1138,0)</f>
        <v>0</v>
      </c>
      <c r="BI1138" s="194">
        <f>IF(N1138="nulová",J1138,0)</f>
        <v>0</v>
      </c>
      <c r="BJ1138" s="20" t="s">
        <v>88</v>
      </c>
      <c r="BK1138" s="194">
        <f>ROUND(I1138*H1138,2)</f>
        <v>0</v>
      </c>
      <c r="BL1138" s="20" t="s">
        <v>366</v>
      </c>
      <c r="BM1138" s="193" t="s">
        <v>5672</v>
      </c>
    </row>
    <row r="1139" spans="1:65" s="2" customFormat="1" ht="10.199999999999999">
      <c r="A1139" s="37"/>
      <c r="B1139" s="38"/>
      <c r="C1139" s="39"/>
      <c r="D1139" s="195" t="s">
        <v>245</v>
      </c>
      <c r="E1139" s="39"/>
      <c r="F1139" s="196" t="s">
        <v>4433</v>
      </c>
      <c r="G1139" s="39"/>
      <c r="H1139" s="39"/>
      <c r="I1139" s="197"/>
      <c r="J1139" s="39"/>
      <c r="K1139" s="39"/>
      <c r="L1139" s="42"/>
      <c r="M1139" s="198"/>
      <c r="N1139" s="199"/>
      <c r="O1139" s="67"/>
      <c r="P1139" s="67"/>
      <c r="Q1139" s="67"/>
      <c r="R1139" s="67"/>
      <c r="S1139" s="67"/>
      <c r="T1139" s="68"/>
      <c r="U1139" s="37"/>
      <c r="V1139" s="37"/>
      <c r="W1139" s="37"/>
      <c r="X1139" s="37"/>
      <c r="Y1139" s="37"/>
      <c r="Z1139" s="37"/>
      <c r="AA1139" s="37"/>
      <c r="AB1139" s="37"/>
      <c r="AC1139" s="37"/>
      <c r="AD1139" s="37"/>
      <c r="AE1139" s="37"/>
      <c r="AT1139" s="20" t="s">
        <v>245</v>
      </c>
      <c r="AU1139" s="20" t="s">
        <v>88</v>
      </c>
    </row>
    <row r="1140" spans="1:65" s="14" customFormat="1" ht="10.199999999999999">
      <c r="B1140" s="211"/>
      <c r="C1140" s="212"/>
      <c r="D1140" s="202" t="s">
        <v>247</v>
      </c>
      <c r="E1140" s="213" t="s">
        <v>19</v>
      </c>
      <c r="F1140" s="214" t="s">
        <v>5314</v>
      </c>
      <c r="G1140" s="212"/>
      <c r="H1140" s="215">
        <v>1</v>
      </c>
      <c r="I1140" s="216"/>
      <c r="J1140" s="212"/>
      <c r="K1140" s="212"/>
      <c r="L1140" s="217"/>
      <c r="M1140" s="218"/>
      <c r="N1140" s="219"/>
      <c r="O1140" s="219"/>
      <c r="P1140" s="219"/>
      <c r="Q1140" s="219"/>
      <c r="R1140" s="219"/>
      <c r="S1140" s="219"/>
      <c r="T1140" s="220"/>
      <c r="AT1140" s="221" t="s">
        <v>247</v>
      </c>
      <c r="AU1140" s="221" t="s">
        <v>88</v>
      </c>
      <c r="AV1140" s="14" t="s">
        <v>88</v>
      </c>
      <c r="AW1140" s="14" t="s">
        <v>37</v>
      </c>
      <c r="AX1140" s="14" t="s">
        <v>76</v>
      </c>
      <c r="AY1140" s="221" t="s">
        <v>237</v>
      </c>
    </row>
    <row r="1141" spans="1:65" s="14" customFormat="1" ht="10.199999999999999">
      <c r="B1141" s="211"/>
      <c r="C1141" s="212"/>
      <c r="D1141" s="202" t="s">
        <v>247</v>
      </c>
      <c r="E1141" s="213" t="s">
        <v>19</v>
      </c>
      <c r="F1141" s="214" t="s">
        <v>5629</v>
      </c>
      <c r="G1141" s="212"/>
      <c r="H1141" s="215">
        <v>1</v>
      </c>
      <c r="I1141" s="216"/>
      <c r="J1141" s="212"/>
      <c r="K1141" s="212"/>
      <c r="L1141" s="217"/>
      <c r="M1141" s="218"/>
      <c r="N1141" s="219"/>
      <c r="O1141" s="219"/>
      <c r="P1141" s="219"/>
      <c r="Q1141" s="219"/>
      <c r="R1141" s="219"/>
      <c r="S1141" s="219"/>
      <c r="T1141" s="220"/>
      <c r="AT1141" s="221" t="s">
        <v>247</v>
      </c>
      <c r="AU1141" s="221" t="s">
        <v>88</v>
      </c>
      <c r="AV1141" s="14" t="s">
        <v>88</v>
      </c>
      <c r="AW1141" s="14" t="s">
        <v>37</v>
      </c>
      <c r="AX1141" s="14" t="s">
        <v>76</v>
      </c>
      <c r="AY1141" s="221" t="s">
        <v>237</v>
      </c>
    </row>
    <row r="1142" spans="1:65" s="16" customFormat="1" ht="10.199999999999999">
      <c r="B1142" s="233"/>
      <c r="C1142" s="234"/>
      <c r="D1142" s="202" t="s">
        <v>247</v>
      </c>
      <c r="E1142" s="235" t="s">
        <v>19</v>
      </c>
      <c r="F1142" s="236" t="s">
        <v>260</v>
      </c>
      <c r="G1142" s="234"/>
      <c r="H1142" s="237">
        <v>2</v>
      </c>
      <c r="I1142" s="238"/>
      <c r="J1142" s="234"/>
      <c r="K1142" s="234"/>
      <c r="L1142" s="239"/>
      <c r="M1142" s="240"/>
      <c r="N1142" s="241"/>
      <c r="O1142" s="241"/>
      <c r="P1142" s="241"/>
      <c r="Q1142" s="241"/>
      <c r="R1142" s="241"/>
      <c r="S1142" s="241"/>
      <c r="T1142" s="242"/>
      <c r="AT1142" s="243" t="s">
        <v>247</v>
      </c>
      <c r="AU1142" s="243" t="s">
        <v>88</v>
      </c>
      <c r="AV1142" s="16" t="s">
        <v>243</v>
      </c>
      <c r="AW1142" s="16" t="s">
        <v>37</v>
      </c>
      <c r="AX1142" s="16" t="s">
        <v>83</v>
      </c>
      <c r="AY1142" s="243" t="s">
        <v>237</v>
      </c>
    </row>
    <row r="1143" spans="1:65" s="2" customFormat="1" ht="16.5" customHeight="1">
      <c r="A1143" s="37"/>
      <c r="B1143" s="38"/>
      <c r="C1143" s="244" t="s">
        <v>1745</v>
      </c>
      <c r="D1143" s="244" t="s">
        <v>296</v>
      </c>
      <c r="E1143" s="245" t="s">
        <v>4434</v>
      </c>
      <c r="F1143" s="246" t="s">
        <v>4435</v>
      </c>
      <c r="G1143" s="247" t="s">
        <v>290</v>
      </c>
      <c r="H1143" s="248">
        <v>2</v>
      </c>
      <c r="I1143" s="249"/>
      <c r="J1143" s="250">
        <f>ROUND(I1143*H1143,2)</f>
        <v>0</v>
      </c>
      <c r="K1143" s="246" t="s">
        <v>242</v>
      </c>
      <c r="L1143" s="251"/>
      <c r="M1143" s="252" t="s">
        <v>19</v>
      </c>
      <c r="N1143" s="253" t="s">
        <v>48</v>
      </c>
      <c r="O1143" s="67"/>
      <c r="P1143" s="191">
        <f>O1143*H1143</f>
        <v>0</v>
      </c>
      <c r="Q1143" s="191">
        <v>2.3999999999999998E-3</v>
      </c>
      <c r="R1143" s="191">
        <f>Q1143*H1143</f>
        <v>4.7999999999999996E-3</v>
      </c>
      <c r="S1143" s="191">
        <v>0</v>
      </c>
      <c r="T1143" s="192">
        <f>S1143*H1143</f>
        <v>0</v>
      </c>
      <c r="U1143" s="37"/>
      <c r="V1143" s="37"/>
      <c r="W1143" s="37"/>
      <c r="X1143" s="37"/>
      <c r="Y1143" s="37"/>
      <c r="Z1143" s="37"/>
      <c r="AA1143" s="37"/>
      <c r="AB1143" s="37"/>
      <c r="AC1143" s="37"/>
      <c r="AD1143" s="37"/>
      <c r="AE1143" s="37"/>
      <c r="AR1143" s="193" t="s">
        <v>523</v>
      </c>
      <c r="AT1143" s="193" t="s">
        <v>296</v>
      </c>
      <c r="AU1143" s="193" t="s">
        <v>88</v>
      </c>
      <c r="AY1143" s="20" t="s">
        <v>237</v>
      </c>
      <c r="BE1143" s="194">
        <f>IF(N1143="základní",J1143,0)</f>
        <v>0</v>
      </c>
      <c r="BF1143" s="194">
        <f>IF(N1143="snížená",J1143,0)</f>
        <v>0</v>
      </c>
      <c r="BG1143" s="194">
        <f>IF(N1143="zákl. přenesená",J1143,0)</f>
        <v>0</v>
      </c>
      <c r="BH1143" s="194">
        <f>IF(N1143="sníž. přenesená",J1143,0)</f>
        <v>0</v>
      </c>
      <c r="BI1143" s="194">
        <f>IF(N1143="nulová",J1143,0)</f>
        <v>0</v>
      </c>
      <c r="BJ1143" s="20" t="s">
        <v>88</v>
      </c>
      <c r="BK1143" s="194">
        <f>ROUND(I1143*H1143,2)</f>
        <v>0</v>
      </c>
      <c r="BL1143" s="20" t="s">
        <v>366</v>
      </c>
      <c r="BM1143" s="193" t="s">
        <v>5673</v>
      </c>
    </row>
    <row r="1144" spans="1:65" s="2" customFormat="1" ht="24.15" customHeight="1">
      <c r="A1144" s="37"/>
      <c r="B1144" s="38"/>
      <c r="C1144" s="182" t="s">
        <v>4451</v>
      </c>
      <c r="D1144" s="182" t="s">
        <v>239</v>
      </c>
      <c r="E1144" s="183" t="s">
        <v>1000</v>
      </c>
      <c r="F1144" s="184" t="s">
        <v>1001</v>
      </c>
      <c r="G1144" s="185" t="s">
        <v>290</v>
      </c>
      <c r="H1144" s="186">
        <v>18</v>
      </c>
      <c r="I1144" s="187"/>
      <c r="J1144" s="188">
        <f>ROUND(I1144*H1144,2)</f>
        <v>0</v>
      </c>
      <c r="K1144" s="184" t="s">
        <v>242</v>
      </c>
      <c r="L1144" s="42"/>
      <c r="M1144" s="189" t="s">
        <v>19</v>
      </c>
      <c r="N1144" s="190" t="s">
        <v>48</v>
      </c>
      <c r="O1144" s="67"/>
      <c r="P1144" s="191">
        <f>O1144*H1144</f>
        <v>0</v>
      </c>
      <c r="Q1144" s="191">
        <v>0</v>
      </c>
      <c r="R1144" s="191">
        <f>Q1144*H1144</f>
        <v>0</v>
      </c>
      <c r="S1144" s="191">
        <v>0</v>
      </c>
      <c r="T1144" s="192">
        <f>S1144*H1144</f>
        <v>0</v>
      </c>
      <c r="U1144" s="37"/>
      <c r="V1144" s="37"/>
      <c r="W1144" s="37"/>
      <c r="X1144" s="37"/>
      <c r="Y1144" s="37"/>
      <c r="Z1144" s="37"/>
      <c r="AA1144" s="37"/>
      <c r="AB1144" s="37"/>
      <c r="AC1144" s="37"/>
      <c r="AD1144" s="37"/>
      <c r="AE1144" s="37"/>
      <c r="AR1144" s="193" t="s">
        <v>366</v>
      </c>
      <c r="AT1144" s="193" t="s">
        <v>239</v>
      </c>
      <c r="AU1144" s="193" t="s">
        <v>88</v>
      </c>
      <c r="AY1144" s="20" t="s">
        <v>237</v>
      </c>
      <c r="BE1144" s="194">
        <f>IF(N1144="základní",J1144,0)</f>
        <v>0</v>
      </c>
      <c r="BF1144" s="194">
        <f>IF(N1144="snížená",J1144,0)</f>
        <v>0</v>
      </c>
      <c r="BG1144" s="194">
        <f>IF(N1144="zákl. přenesená",J1144,0)</f>
        <v>0</v>
      </c>
      <c r="BH1144" s="194">
        <f>IF(N1144="sníž. přenesená",J1144,0)</f>
        <v>0</v>
      </c>
      <c r="BI1144" s="194">
        <f>IF(N1144="nulová",J1144,0)</f>
        <v>0</v>
      </c>
      <c r="BJ1144" s="20" t="s">
        <v>88</v>
      </c>
      <c r="BK1144" s="194">
        <f>ROUND(I1144*H1144,2)</f>
        <v>0</v>
      </c>
      <c r="BL1144" s="20" t="s">
        <v>366</v>
      </c>
      <c r="BM1144" s="193" t="s">
        <v>5674</v>
      </c>
    </row>
    <row r="1145" spans="1:65" s="2" customFormat="1" ht="10.199999999999999">
      <c r="A1145" s="37"/>
      <c r="B1145" s="38"/>
      <c r="C1145" s="39"/>
      <c r="D1145" s="195" t="s">
        <v>245</v>
      </c>
      <c r="E1145" s="39"/>
      <c r="F1145" s="196" t="s">
        <v>1003</v>
      </c>
      <c r="G1145" s="39"/>
      <c r="H1145" s="39"/>
      <c r="I1145" s="197"/>
      <c r="J1145" s="39"/>
      <c r="K1145" s="39"/>
      <c r="L1145" s="42"/>
      <c r="M1145" s="198"/>
      <c r="N1145" s="199"/>
      <c r="O1145" s="67"/>
      <c r="P1145" s="67"/>
      <c r="Q1145" s="67"/>
      <c r="R1145" s="67"/>
      <c r="S1145" s="67"/>
      <c r="T1145" s="68"/>
      <c r="U1145" s="37"/>
      <c r="V1145" s="37"/>
      <c r="W1145" s="37"/>
      <c r="X1145" s="37"/>
      <c r="Y1145" s="37"/>
      <c r="Z1145" s="37"/>
      <c r="AA1145" s="37"/>
      <c r="AB1145" s="37"/>
      <c r="AC1145" s="37"/>
      <c r="AD1145" s="37"/>
      <c r="AE1145" s="37"/>
      <c r="AT1145" s="20" t="s">
        <v>245</v>
      </c>
      <c r="AU1145" s="20" t="s">
        <v>88</v>
      </c>
    </row>
    <row r="1146" spans="1:65" s="14" customFormat="1" ht="10.199999999999999">
      <c r="B1146" s="211"/>
      <c r="C1146" s="212"/>
      <c r="D1146" s="202" t="s">
        <v>247</v>
      </c>
      <c r="E1146" s="213" t="s">
        <v>19</v>
      </c>
      <c r="F1146" s="214" t="s">
        <v>5648</v>
      </c>
      <c r="G1146" s="212"/>
      <c r="H1146" s="215">
        <v>3</v>
      </c>
      <c r="I1146" s="216"/>
      <c r="J1146" s="212"/>
      <c r="K1146" s="212"/>
      <c r="L1146" s="217"/>
      <c r="M1146" s="218"/>
      <c r="N1146" s="219"/>
      <c r="O1146" s="219"/>
      <c r="P1146" s="219"/>
      <c r="Q1146" s="219"/>
      <c r="R1146" s="219"/>
      <c r="S1146" s="219"/>
      <c r="T1146" s="220"/>
      <c r="AT1146" s="221" t="s">
        <v>247</v>
      </c>
      <c r="AU1146" s="221" t="s">
        <v>88</v>
      </c>
      <c r="AV1146" s="14" t="s">
        <v>88</v>
      </c>
      <c r="AW1146" s="14" t="s">
        <v>37</v>
      </c>
      <c r="AX1146" s="14" t="s">
        <v>76</v>
      </c>
      <c r="AY1146" s="221" t="s">
        <v>237</v>
      </c>
    </row>
    <row r="1147" spans="1:65" s="14" customFormat="1" ht="10.199999999999999">
      <c r="B1147" s="211"/>
      <c r="C1147" s="212"/>
      <c r="D1147" s="202" t="s">
        <v>247</v>
      </c>
      <c r="E1147" s="213" t="s">
        <v>19</v>
      </c>
      <c r="F1147" s="214" t="s">
        <v>5623</v>
      </c>
      <c r="G1147" s="212"/>
      <c r="H1147" s="215">
        <v>2</v>
      </c>
      <c r="I1147" s="216"/>
      <c r="J1147" s="212"/>
      <c r="K1147" s="212"/>
      <c r="L1147" s="217"/>
      <c r="M1147" s="218"/>
      <c r="N1147" s="219"/>
      <c r="O1147" s="219"/>
      <c r="P1147" s="219"/>
      <c r="Q1147" s="219"/>
      <c r="R1147" s="219"/>
      <c r="S1147" s="219"/>
      <c r="T1147" s="220"/>
      <c r="AT1147" s="221" t="s">
        <v>247</v>
      </c>
      <c r="AU1147" s="221" t="s">
        <v>88</v>
      </c>
      <c r="AV1147" s="14" t="s">
        <v>88</v>
      </c>
      <c r="AW1147" s="14" t="s">
        <v>37</v>
      </c>
      <c r="AX1147" s="14" t="s">
        <v>76</v>
      </c>
      <c r="AY1147" s="221" t="s">
        <v>237</v>
      </c>
    </row>
    <row r="1148" spans="1:65" s="14" customFormat="1" ht="10.199999999999999">
      <c r="B1148" s="211"/>
      <c r="C1148" s="212"/>
      <c r="D1148" s="202" t="s">
        <v>247</v>
      </c>
      <c r="E1148" s="213" t="s">
        <v>19</v>
      </c>
      <c r="F1148" s="214" t="s">
        <v>5624</v>
      </c>
      <c r="G1148" s="212"/>
      <c r="H1148" s="215">
        <v>1</v>
      </c>
      <c r="I1148" s="216"/>
      <c r="J1148" s="212"/>
      <c r="K1148" s="212"/>
      <c r="L1148" s="217"/>
      <c r="M1148" s="218"/>
      <c r="N1148" s="219"/>
      <c r="O1148" s="219"/>
      <c r="P1148" s="219"/>
      <c r="Q1148" s="219"/>
      <c r="R1148" s="219"/>
      <c r="S1148" s="219"/>
      <c r="T1148" s="220"/>
      <c r="AT1148" s="221" t="s">
        <v>247</v>
      </c>
      <c r="AU1148" s="221" t="s">
        <v>88</v>
      </c>
      <c r="AV1148" s="14" t="s">
        <v>88</v>
      </c>
      <c r="AW1148" s="14" t="s">
        <v>37</v>
      </c>
      <c r="AX1148" s="14" t="s">
        <v>76</v>
      </c>
      <c r="AY1148" s="221" t="s">
        <v>237</v>
      </c>
    </row>
    <row r="1149" spans="1:65" s="14" customFormat="1" ht="10.199999999999999">
      <c r="B1149" s="211"/>
      <c r="C1149" s="212"/>
      <c r="D1149" s="202" t="s">
        <v>247</v>
      </c>
      <c r="E1149" s="213" t="s">
        <v>19</v>
      </c>
      <c r="F1149" s="214" t="s">
        <v>5667</v>
      </c>
      <c r="G1149" s="212"/>
      <c r="H1149" s="215">
        <v>12</v>
      </c>
      <c r="I1149" s="216"/>
      <c r="J1149" s="212"/>
      <c r="K1149" s="212"/>
      <c r="L1149" s="217"/>
      <c r="M1149" s="218"/>
      <c r="N1149" s="219"/>
      <c r="O1149" s="219"/>
      <c r="P1149" s="219"/>
      <c r="Q1149" s="219"/>
      <c r="R1149" s="219"/>
      <c r="S1149" s="219"/>
      <c r="T1149" s="220"/>
      <c r="AT1149" s="221" t="s">
        <v>247</v>
      </c>
      <c r="AU1149" s="221" t="s">
        <v>88</v>
      </c>
      <c r="AV1149" s="14" t="s">
        <v>88</v>
      </c>
      <c r="AW1149" s="14" t="s">
        <v>37</v>
      </c>
      <c r="AX1149" s="14" t="s">
        <v>76</v>
      </c>
      <c r="AY1149" s="221" t="s">
        <v>237</v>
      </c>
    </row>
    <row r="1150" spans="1:65" s="16" customFormat="1" ht="10.199999999999999">
      <c r="B1150" s="233"/>
      <c r="C1150" s="234"/>
      <c r="D1150" s="202" t="s">
        <v>247</v>
      </c>
      <c r="E1150" s="235" t="s">
        <v>19</v>
      </c>
      <c r="F1150" s="236" t="s">
        <v>260</v>
      </c>
      <c r="G1150" s="234"/>
      <c r="H1150" s="237">
        <v>18</v>
      </c>
      <c r="I1150" s="238"/>
      <c r="J1150" s="234"/>
      <c r="K1150" s="234"/>
      <c r="L1150" s="239"/>
      <c r="M1150" s="240"/>
      <c r="N1150" s="241"/>
      <c r="O1150" s="241"/>
      <c r="P1150" s="241"/>
      <c r="Q1150" s="241"/>
      <c r="R1150" s="241"/>
      <c r="S1150" s="241"/>
      <c r="T1150" s="242"/>
      <c r="AT1150" s="243" t="s">
        <v>247</v>
      </c>
      <c r="AU1150" s="243" t="s">
        <v>88</v>
      </c>
      <c r="AV1150" s="16" t="s">
        <v>243</v>
      </c>
      <c r="AW1150" s="16" t="s">
        <v>37</v>
      </c>
      <c r="AX1150" s="16" t="s">
        <v>83</v>
      </c>
      <c r="AY1150" s="243" t="s">
        <v>237</v>
      </c>
    </row>
    <row r="1151" spans="1:65" s="2" customFormat="1" ht="16.5" customHeight="1">
      <c r="A1151" s="37"/>
      <c r="B1151" s="38"/>
      <c r="C1151" s="244" t="s">
        <v>1748</v>
      </c>
      <c r="D1151" s="244" t="s">
        <v>296</v>
      </c>
      <c r="E1151" s="245" t="s">
        <v>1004</v>
      </c>
      <c r="F1151" s="246" t="s">
        <v>1005</v>
      </c>
      <c r="G1151" s="247" t="s">
        <v>290</v>
      </c>
      <c r="H1151" s="248">
        <v>18</v>
      </c>
      <c r="I1151" s="249"/>
      <c r="J1151" s="250">
        <f>ROUND(I1151*H1151,2)</f>
        <v>0</v>
      </c>
      <c r="K1151" s="246" t="s">
        <v>19</v>
      </c>
      <c r="L1151" s="251"/>
      <c r="M1151" s="252" t="s">
        <v>19</v>
      </c>
      <c r="N1151" s="253" t="s">
        <v>48</v>
      </c>
      <c r="O1151" s="67"/>
      <c r="P1151" s="191">
        <f>O1151*H1151</f>
        <v>0</v>
      </c>
      <c r="Q1151" s="191">
        <v>2.5999999999999998E-4</v>
      </c>
      <c r="R1151" s="191">
        <f>Q1151*H1151</f>
        <v>4.6799999999999993E-3</v>
      </c>
      <c r="S1151" s="191">
        <v>0</v>
      </c>
      <c r="T1151" s="192">
        <f>S1151*H1151</f>
        <v>0</v>
      </c>
      <c r="U1151" s="37"/>
      <c r="V1151" s="37"/>
      <c r="W1151" s="37"/>
      <c r="X1151" s="37"/>
      <c r="Y1151" s="37"/>
      <c r="Z1151" s="37"/>
      <c r="AA1151" s="37"/>
      <c r="AB1151" s="37"/>
      <c r="AC1151" s="37"/>
      <c r="AD1151" s="37"/>
      <c r="AE1151" s="37"/>
      <c r="AR1151" s="193" t="s">
        <v>523</v>
      </c>
      <c r="AT1151" s="193" t="s">
        <v>296</v>
      </c>
      <c r="AU1151" s="193" t="s">
        <v>88</v>
      </c>
      <c r="AY1151" s="20" t="s">
        <v>237</v>
      </c>
      <c r="BE1151" s="194">
        <f>IF(N1151="základní",J1151,0)</f>
        <v>0</v>
      </c>
      <c r="BF1151" s="194">
        <f>IF(N1151="snížená",J1151,0)</f>
        <v>0</v>
      </c>
      <c r="BG1151" s="194">
        <f>IF(N1151="zákl. přenesená",J1151,0)</f>
        <v>0</v>
      </c>
      <c r="BH1151" s="194">
        <f>IF(N1151="sníž. přenesená",J1151,0)</f>
        <v>0</v>
      </c>
      <c r="BI1151" s="194">
        <f>IF(N1151="nulová",J1151,0)</f>
        <v>0</v>
      </c>
      <c r="BJ1151" s="20" t="s">
        <v>88</v>
      </c>
      <c r="BK1151" s="194">
        <f>ROUND(I1151*H1151,2)</f>
        <v>0</v>
      </c>
      <c r="BL1151" s="20" t="s">
        <v>366</v>
      </c>
      <c r="BM1151" s="193" t="s">
        <v>5675</v>
      </c>
    </row>
    <row r="1152" spans="1:65" s="2" customFormat="1" ht="24.15" customHeight="1">
      <c r="A1152" s="37"/>
      <c r="B1152" s="38"/>
      <c r="C1152" s="182" t="s">
        <v>4460</v>
      </c>
      <c r="D1152" s="182" t="s">
        <v>239</v>
      </c>
      <c r="E1152" s="183" t="s">
        <v>1007</v>
      </c>
      <c r="F1152" s="184" t="s">
        <v>1008</v>
      </c>
      <c r="G1152" s="185" t="s">
        <v>290</v>
      </c>
      <c r="H1152" s="186">
        <v>9</v>
      </c>
      <c r="I1152" s="187"/>
      <c r="J1152" s="188">
        <f>ROUND(I1152*H1152,2)</f>
        <v>0</v>
      </c>
      <c r="K1152" s="184" t="s">
        <v>242</v>
      </c>
      <c r="L1152" s="42"/>
      <c r="M1152" s="189" t="s">
        <v>19</v>
      </c>
      <c r="N1152" s="190" t="s">
        <v>48</v>
      </c>
      <c r="O1152" s="67"/>
      <c r="P1152" s="191">
        <f>O1152*H1152</f>
        <v>0</v>
      </c>
      <c r="Q1152" s="191">
        <v>0</v>
      </c>
      <c r="R1152" s="191">
        <f>Q1152*H1152</f>
        <v>0</v>
      </c>
      <c r="S1152" s="191">
        <v>0</v>
      </c>
      <c r="T1152" s="192">
        <f>S1152*H1152</f>
        <v>0</v>
      </c>
      <c r="U1152" s="37"/>
      <c r="V1152" s="37"/>
      <c r="W1152" s="37"/>
      <c r="X1152" s="37"/>
      <c r="Y1152" s="37"/>
      <c r="Z1152" s="37"/>
      <c r="AA1152" s="37"/>
      <c r="AB1152" s="37"/>
      <c r="AC1152" s="37"/>
      <c r="AD1152" s="37"/>
      <c r="AE1152" s="37"/>
      <c r="AR1152" s="193" t="s">
        <v>366</v>
      </c>
      <c r="AT1152" s="193" t="s">
        <v>239</v>
      </c>
      <c r="AU1152" s="193" t="s">
        <v>88</v>
      </c>
      <c r="AY1152" s="20" t="s">
        <v>237</v>
      </c>
      <c r="BE1152" s="194">
        <f>IF(N1152="základní",J1152,0)</f>
        <v>0</v>
      </c>
      <c r="BF1152" s="194">
        <f>IF(N1152="snížená",J1152,0)</f>
        <v>0</v>
      </c>
      <c r="BG1152" s="194">
        <f>IF(N1152="zákl. přenesená",J1152,0)</f>
        <v>0</v>
      </c>
      <c r="BH1152" s="194">
        <f>IF(N1152="sníž. přenesená",J1152,0)</f>
        <v>0</v>
      </c>
      <c r="BI1152" s="194">
        <f>IF(N1152="nulová",J1152,0)</f>
        <v>0</v>
      </c>
      <c r="BJ1152" s="20" t="s">
        <v>88</v>
      </c>
      <c r="BK1152" s="194">
        <f>ROUND(I1152*H1152,2)</f>
        <v>0</v>
      </c>
      <c r="BL1152" s="20" t="s">
        <v>366</v>
      </c>
      <c r="BM1152" s="193" t="s">
        <v>5676</v>
      </c>
    </row>
    <row r="1153" spans="1:65" s="2" customFormat="1" ht="10.199999999999999">
      <c r="A1153" s="37"/>
      <c r="B1153" s="38"/>
      <c r="C1153" s="39"/>
      <c r="D1153" s="195" t="s">
        <v>245</v>
      </c>
      <c r="E1153" s="39"/>
      <c r="F1153" s="196" t="s">
        <v>1010</v>
      </c>
      <c r="G1153" s="39"/>
      <c r="H1153" s="39"/>
      <c r="I1153" s="197"/>
      <c r="J1153" s="39"/>
      <c r="K1153" s="39"/>
      <c r="L1153" s="42"/>
      <c r="M1153" s="198"/>
      <c r="N1153" s="199"/>
      <c r="O1153" s="67"/>
      <c r="P1153" s="67"/>
      <c r="Q1153" s="67"/>
      <c r="R1153" s="67"/>
      <c r="S1153" s="67"/>
      <c r="T1153" s="68"/>
      <c r="U1153" s="37"/>
      <c r="V1153" s="37"/>
      <c r="W1153" s="37"/>
      <c r="X1153" s="37"/>
      <c r="Y1153" s="37"/>
      <c r="Z1153" s="37"/>
      <c r="AA1153" s="37"/>
      <c r="AB1153" s="37"/>
      <c r="AC1153" s="37"/>
      <c r="AD1153" s="37"/>
      <c r="AE1153" s="37"/>
      <c r="AT1153" s="20" t="s">
        <v>245</v>
      </c>
      <c r="AU1153" s="20" t="s">
        <v>88</v>
      </c>
    </row>
    <row r="1154" spans="1:65" s="14" customFormat="1" ht="10.199999999999999">
      <c r="B1154" s="211"/>
      <c r="C1154" s="212"/>
      <c r="D1154" s="202" t="s">
        <v>247</v>
      </c>
      <c r="E1154" s="213" t="s">
        <v>19</v>
      </c>
      <c r="F1154" s="214" t="s">
        <v>5314</v>
      </c>
      <c r="G1154" s="212"/>
      <c r="H1154" s="215">
        <v>1</v>
      </c>
      <c r="I1154" s="216"/>
      <c r="J1154" s="212"/>
      <c r="K1154" s="212"/>
      <c r="L1154" s="217"/>
      <c r="M1154" s="218"/>
      <c r="N1154" s="219"/>
      <c r="O1154" s="219"/>
      <c r="P1154" s="219"/>
      <c r="Q1154" s="219"/>
      <c r="R1154" s="219"/>
      <c r="S1154" s="219"/>
      <c r="T1154" s="220"/>
      <c r="AT1154" s="221" t="s">
        <v>247</v>
      </c>
      <c r="AU1154" s="221" t="s">
        <v>88</v>
      </c>
      <c r="AV1154" s="14" t="s">
        <v>88</v>
      </c>
      <c r="AW1154" s="14" t="s">
        <v>37</v>
      </c>
      <c r="AX1154" s="14" t="s">
        <v>76</v>
      </c>
      <c r="AY1154" s="221" t="s">
        <v>237</v>
      </c>
    </row>
    <row r="1155" spans="1:65" s="14" customFormat="1" ht="10.199999999999999">
      <c r="B1155" s="211"/>
      <c r="C1155" s="212"/>
      <c r="D1155" s="202" t="s">
        <v>247</v>
      </c>
      <c r="E1155" s="213" t="s">
        <v>19</v>
      </c>
      <c r="F1155" s="214" t="s">
        <v>5308</v>
      </c>
      <c r="G1155" s="212"/>
      <c r="H1155" s="215">
        <v>2</v>
      </c>
      <c r="I1155" s="216"/>
      <c r="J1155" s="212"/>
      <c r="K1155" s="212"/>
      <c r="L1155" s="217"/>
      <c r="M1155" s="218"/>
      <c r="N1155" s="219"/>
      <c r="O1155" s="219"/>
      <c r="P1155" s="219"/>
      <c r="Q1155" s="219"/>
      <c r="R1155" s="219"/>
      <c r="S1155" s="219"/>
      <c r="T1155" s="220"/>
      <c r="AT1155" s="221" t="s">
        <v>247</v>
      </c>
      <c r="AU1155" s="221" t="s">
        <v>88</v>
      </c>
      <c r="AV1155" s="14" t="s">
        <v>88</v>
      </c>
      <c r="AW1155" s="14" t="s">
        <v>37</v>
      </c>
      <c r="AX1155" s="14" t="s">
        <v>76</v>
      </c>
      <c r="AY1155" s="221" t="s">
        <v>237</v>
      </c>
    </row>
    <row r="1156" spans="1:65" s="14" customFormat="1" ht="10.199999999999999">
      <c r="B1156" s="211"/>
      <c r="C1156" s="212"/>
      <c r="D1156" s="202" t="s">
        <v>247</v>
      </c>
      <c r="E1156" s="213" t="s">
        <v>19</v>
      </c>
      <c r="F1156" s="214" t="s">
        <v>5309</v>
      </c>
      <c r="G1156" s="212"/>
      <c r="H1156" s="215">
        <v>3</v>
      </c>
      <c r="I1156" s="216"/>
      <c r="J1156" s="212"/>
      <c r="K1156" s="212"/>
      <c r="L1156" s="217"/>
      <c r="M1156" s="218"/>
      <c r="N1156" s="219"/>
      <c r="O1156" s="219"/>
      <c r="P1156" s="219"/>
      <c r="Q1156" s="219"/>
      <c r="R1156" s="219"/>
      <c r="S1156" s="219"/>
      <c r="T1156" s="220"/>
      <c r="AT1156" s="221" t="s">
        <v>247</v>
      </c>
      <c r="AU1156" s="221" t="s">
        <v>88</v>
      </c>
      <c r="AV1156" s="14" t="s">
        <v>88</v>
      </c>
      <c r="AW1156" s="14" t="s">
        <v>37</v>
      </c>
      <c r="AX1156" s="14" t="s">
        <v>76</v>
      </c>
      <c r="AY1156" s="221" t="s">
        <v>237</v>
      </c>
    </row>
    <row r="1157" spans="1:65" s="14" customFormat="1" ht="10.199999999999999">
      <c r="B1157" s="211"/>
      <c r="C1157" s="212"/>
      <c r="D1157" s="202" t="s">
        <v>247</v>
      </c>
      <c r="E1157" s="213" t="s">
        <v>19</v>
      </c>
      <c r="F1157" s="214" t="s">
        <v>5629</v>
      </c>
      <c r="G1157" s="212"/>
      <c r="H1157" s="215">
        <v>1</v>
      </c>
      <c r="I1157" s="216"/>
      <c r="J1157" s="212"/>
      <c r="K1157" s="212"/>
      <c r="L1157" s="217"/>
      <c r="M1157" s="218"/>
      <c r="N1157" s="219"/>
      <c r="O1157" s="219"/>
      <c r="P1157" s="219"/>
      <c r="Q1157" s="219"/>
      <c r="R1157" s="219"/>
      <c r="S1157" s="219"/>
      <c r="T1157" s="220"/>
      <c r="AT1157" s="221" t="s">
        <v>247</v>
      </c>
      <c r="AU1157" s="221" t="s">
        <v>88</v>
      </c>
      <c r="AV1157" s="14" t="s">
        <v>88</v>
      </c>
      <c r="AW1157" s="14" t="s">
        <v>37</v>
      </c>
      <c r="AX1157" s="14" t="s">
        <v>76</v>
      </c>
      <c r="AY1157" s="221" t="s">
        <v>237</v>
      </c>
    </row>
    <row r="1158" spans="1:65" s="14" customFormat="1" ht="10.199999999999999">
      <c r="B1158" s="211"/>
      <c r="C1158" s="212"/>
      <c r="D1158" s="202" t="s">
        <v>247</v>
      </c>
      <c r="E1158" s="213" t="s">
        <v>19</v>
      </c>
      <c r="F1158" s="214" t="s">
        <v>5310</v>
      </c>
      <c r="G1158" s="212"/>
      <c r="H1158" s="215">
        <v>1</v>
      </c>
      <c r="I1158" s="216"/>
      <c r="J1158" s="212"/>
      <c r="K1158" s="212"/>
      <c r="L1158" s="217"/>
      <c r="M1158" s="218"/>
      <c r="N1158" s="219"/>
      <c r="O1158" s="219"/>
      <c r="P1158" s="219"/>
      <c r="Q1158" s="219"/>
      <c r="R1158" s="219"/>
      <c r="S1158" s="219"/>
      <c r="T1158" s="220"/>
      <c r="AT1158" s="221" t="s">
        <v>247</v>
      </c>
      <c r="AU1158" s="221" t="s">
        <v>88</v>
      </c>
      <c r="AV1158" s="14" t="s">
        <v>88</v>
      </c>
      <c r="AW1158" s="14" t="s">
        <v>37</v>
      </c>
      <c r="AX1158" s="14" t="s">
        <v>76</v>
      </c>
      <c r="AY1158" s="221" t="s">
        <v>237</v>
      </c>
    </row>
    <row r="1159" spans="1:65" s="14" customFormat="1" ht="10.199999999999999">
      <c r="B1159" s="211"/>
      <c r="C1159" s="212"/>
      <c r="D1159" s="202" t="s">
        <v>247</v>
      </c>
      <c r="E1159" s="213" t="s">
        <v>19</v>
      </c>
      <c r="F1159" s="214" t="s">
        <v>5311</v>
      </c>
      <c r="G1159" s="212"/>
      <c r="H1159" s="215">
        <v>1</v>
      </c>
      <c r="I1159" s="216"/>
      <c r="J1159" s="212"/>
      <c r="K1159" s="212"/>
      <c r="L1159" s="217"/>
      <c r="M1159" s="218"/>
      <c r="N1159" s="219"/>
      <c r="O1159" s="219"/>
      <c r="P1159" s="219"/>
      <c r="Q1159" s="219"/>
      <c r="R1159" s="219"/>
      <c r="S1159" s="219"/>
      <c r="T1159" s="220"/>
      <c r="AT1159" s="221" t="s">
        <v>247</v>
      </c>
      <c r="AU1159" s="221" t="s">
        <v>88</v>
      </c>
      <c r="AV1159" s="14" t="s">
        <v>88</v>
      </c>
      <c r="AW1159" s="14" t="s">
        <v>37</v>
      </c>
      <c r="AX1159" s="14" t="s">
        <v>76</v>
      </c>
      <c r="AY1159" s="221" t="s">
        <v>237</v>
      </c>
    </row>
    <row r="1160" spans="1:65" s="16" customFormat="1" ht="10.199999999999999">
      <c r="B1160" s="233"/>
      <c r="C1160" s="234"/>
      <c r="D1160" s="202" t="s">
        <v>247</v>
      </c>
      <c r="E1160" s="235" t="s">
        <v>19</v>
      </c>
      <c r="F1160" s="236" t="s">
        <v>260</v>
      </c>
      <c r="G1160" s="234"/>
      <c r="H1160" s="237">
        <v>9</v>
      </c>
      <c r="I1160" s="238"/>
      <c r="J1160" s="234"/>
      <c r="K1160" s="234"/>
      <c r="L1160" s="239"/>
      <c r="M1160" s="240"/>
      <c r="N1160" s="241"/>
      <c r="O1160" s="241"/>
      <c r="P1160" s="241"/>
      <c r="Q1160" s="241"/>
      <c r="R1160" s="241"/>
      <c r="S1160" s="241"/>
      <c r="T1160" s="242"/>
      <c r="AT1160" s="243" t="s">
        <v>247</v>
      </c>
      <c r="AU1160" s="243" t="s">
        <v>88</v>
      </c>
      <c r="AV1160" s="16" t="s">
        <v>243</v>
      </c>
      <c r="AW1160" s="16" t="s">
        <v>37</v>
      </c>
      <c r="AX1160" s="16" t="s">
        <v>83</v>
      </c>
      <c r="AY1160" s="243" t="s">
        <v>237</v>
      </c>
    </row>
    <row r="1161" spans="1:65" s="2" customFormat="1" ht="24.15" customHeight="1">
      <c r="A1161" s="37"/>
      <c r="B1161" s="38"/>
      <c r="C1161" s="244" t="s">
        <v>1751</v>
      </c>
      <c r="D1161" s="244" t="s">
        <v>296</v>
      </c>
      <c r="E1161" s="245" t="s">
        <v>1012</v>
      </c>
      <c r="F1161" s="246" t="s">
        <v>1013</v>
      </c>
      <c r="G1161" s="247" t="s">
        <v>290</v>
      </c>
      <c r="H1161" s="248">
        <v>9</v>
      </c>
      <c r="I1161" s="249"/>
      <c r="J1161" s="250">
        <f>ROUND(I1161*H1161,2)</f>
        <v>0</v>
      </c>
      <c r="K1161" s="246" t="s">
        <v>242</v>
      </c>
      <c r="L1161" s="251"/>
      <c r="M1161" s="252" t="s">
        <v>19</v>
      </c>
      <c r="N1161" s="253" t="s">
        <v>48</v>
      </c>
      <c r="O1161" s="67"/>
      <c r="P1161" s="191">
        <f>O1161*H1161</f>
        <v>0</v>
      </c>
      <c r="Q1161" s="191">
        <v>2.2000000000000001E-3</v>
      </c>
      <c r="R1161" s="191">
        <f>Q1161*H1161</f>
        <v>1.9800000000000002E-2</v>
      </c>
      <c r="S1161" s="191">
        <v>0</v>
      </c>
      <c r="T1161" s="192">
        <f>S1161*H1161</f>
        <v>0</v>
      </c>
      <c r="U1161" s="37"/>
      <c r="V1161" s="37"/>
      <c r="W1161" s="37"/>
      <c r="X1161" s="37"/>
      <c r="Y1161" s="37"/>
      <c r="Z1161" s="37"/>
      <c r="AA1161" s="37"/>
      <c r="AB1161" s="37"/>
      <c r="AC1161" s="37"/>
      <c r="AD1161" s="37"/>
      <c r="AE1161" s="37"/>
      <c r="AR1161" s="193" t="s">
        <v>523</v>
      </c>
      <c r="AT1161" s="193" t="s">
        <v>296</v>
      </c>
      <c r="AU1161" s="193" t="s">
        <v>88</v>
      </c>
      <c r="AY1161" s="20" t="s">
        <v>237</v>
      </c>
      <c r="BE1161" s="194">
        <f>IF(N1161="základní",J1161,0)</f>
        <v>0</v>
      </c>
      <c r="BF1161" s="194">
        <f>IF(N1161="snížená",J1161,0)</f>
        <v>0</v>
      </c>
      <c r="BG1161" s="194">
        <f>IF(N1161="zákl. přenesená",J1161,0)</f>
        <v>0</v>
      </c>
      <c r="BH1161" s="194">
        <f>IF(N1161="sníž. přenesená",J1161,0)</f>
        <v>0</v>
      </c>
      <c r="BI1161" s="194">
        <f>IF(N1161="nulová",J1161,0)</f>
        <v>0</v>
      </c>
      <c r="BJ1161" s="20" t="s">
        <v>88</v>
      </c>
      <c r="BK1161" s="194">
        <f>ROUND(I1161*H1161,2)</f>
        <v>0</v>
      </c>
      <c r="BL1161" s="20" t="s">
        <v>366</v>
      </c>
      <c r="BM1161" s="193" t="s">
        <v>5677</v>
      </c>
    </row>
    <row r="1162" spans="1:65" s="2" customFormat="1" ht="24.15" customHeight="1">
      <c r="A1162" s="37"/>
      <c r="B1162" s="38"/>
      <c r="C1162" s="182" t="s">
        <v>4466</v>
      </c>
      <c r="D1162" s="182" t="s">
        <v>239</v>
      </c>
      <c r="E1162" s="183" t="s">
        <v>1007</v>
      </c>
      <c r="F1162" s="184" t="s">
        <v>1008</v>
      </c>
      <c r="G1162" s="185" t="s">
        <v>290</v>
      </c>
      <c r="H1162" s="186">
        <v>19</v>
      </c>
      <c r="I1162" s="187"/>
      <c r="J1162" s="188">
        <f>ROUND(I1162*H1162,2)</f>
        <v>0</v>
      </c>
      <c r="K1162" s="184" t="s">
        <v>242</v>
      </c>
      <c r="L1162" s="42"/>
      <c r="M1162" s="189" t="s">
        <v>19</v>
      </c>
      <c r="N1162" s="190" t="s">
        <v>48</v>
      </c>
      <c r="O1162" s="67"/>
      <c r="P1162" s="191">
        <f>O1162*H1162</f>
        <v>0</v>
      </c>
      <c r="Q1162" s="191">
        <v>0</v>
      </c>
      <c r="R1162" s="191">
        <f>Q1162*H1162</f>
        <v>0</v>
      </c>
      <c r="S1162" s="191">
        <v>0</v>
      </c>
      <c r="T1162" s="192">
        <f>S1162*H1162</f>
        <v>0</v>
      </c>
      <c r="U1162" s="37"/>
      <c r="V1162" s="37"/>
      <c r="W1162" s="37"/>
      <c r="X1162" s="37"/>
      <c r="Y1162" s="37"/>
      <c r="Z1162" s="37"/>
      <c r="AA1162" s="37"/>
      <c r="AB1162" s="37"/>
      <c r="AC1162" s="37"/>
      <c r="AD1162" s="37"/>
      <c r="AE1162" s="37"/>
      <c r="AR1162" s="193" t="s">
        <v>366</v>
      </c>
      <c r="AT1162" s="193" t="s">
        <v>239</v>
      </c>
      <c r="AU1162" s="193" t="s">
        <v>88</v>
      </c>
      <c r="AY1162" s="20" t="s">
        <v>237</v>
      </c>
      <c r="BE1162" s="194">
        <f>IF(N1162="základní",J1162,0)</f>
        <v>0</v>
      </c>
      <c r="BF1162" s="194">
        <f>IF(N1162="snížená",J1162,0)</f>
        <v>0</v>
      </c>
      <c r="BG1162" s="194">
        <f>IF(N1162="zákl. přenesená",J1162,0)</f>
        <v>0</v>
      </c>
      <c r="BH1162" s="194">
        <f>IF(N1162="sníž. přenesená",J1162,0)</f>
        <v>0</v>
      </c>
      <c r="BI1162" s="194">
        <f>IF(N1162="nulová",J1162,0)</f>
        <v>0</v>
      </c>
      <c r="BJ1162" s="20" t="s">
        <v>88</v>
      </c>
      <c r="BK1162" s="194">
        <f>ROUND(I1162*H1162,2)</f>
        <v>0</v>
      </c>
      <c r="BL1162" s="20" t="s">
        <v>366</v>
      </c>
      <c r="BM1162" s="193" t="s">
        <v>5678</v>
      </c>
    </row>
    <row r="1163" spans="1:65" s="2" customFormat="1" ht="10.199999999999999">
      <c r="A1163" s="37"/>
      <c r="B1163" s="38"/>
      <c r="C1163" s="39"/>
      <c r="D1163" s="195" t="s">
        <v>245</v>
      </c>
      <c r="E1163" s="39"/>
      <c r="F1163" s="196" t="s">
        <v>1010</v>
      </c>
      <c r="G1163" s="39"/>
      <c r="H1163" s="39"/>
      <c r="I1163" s="197"/>
      <c r="J1163" s="39"/>
      <c r="K1163" s="39"/>
      <c r="L1163" s="42"/>
      <c r="M1163" s="198"/>
      <c r="N1163" s="199"/>
      <c r="O1163" s="67"/>
      <c r="P1163" s="67"/>
      <c r="Q1163" s="67"/>
      <c r="R1163" s="67"/>
      <c r="S1163" s="67"/>
      <c r="T1163" s="68"/>
      <c r="U1163" s="37"/>
      <c r="V1163" s="37"/>
      <c r="W1163" s="37"/>
      <c r="X1163" s="37"/>
      <c r="Y1163" s="37"/>
      <c r="Z1163" s="37"/>
      <c r="AA1163" s="37"/>
      <c r="AB1163" s="37"/>
      <c r="AC1163" s="37"/>
      <c r="AD1163" s="37"/>
      <c r="AE1163" s="37"/>
      <c r="AT1163" s="20" t="s">
        <v>245</v>
      </c>
      <c r="AU1163" s="20" t="s">
        <v>88</v>
      </c>
    </row>
    <row r="1164" spans="1:65" s="14" customFormat="1" ht="10.199999999999999">
      <c r="B1164" s="211"/>
      <c r="C1164" s="212"/>
      <c r="D1164" s="202" t="s">
        <v>247</v>
      </c>
      <c r="E1164" s="213" t="s">
        <v>19</v>
      </c>
      <c r="F1164" s="214" t="s">
        <v>5670</v>
      </c>
      <c r="G1164" s="212"/>
      <c r="H1164" s="215">
        <v>19</v>
      </c>
      <c r="I1164" s="216"/>
      <c r="J1164" s="212"/>
      <c r="K1164" s="212"/>
      <c r="L1164" s="217"/>
      <c r="M1164" s="218"/>
      <c r="N1164" s="219"/>
      <c r="O1164" s="219"/>
      <c r="P1164" s="219"/>
      <c r="Q1164" s="219"/>
      <c r="R1164" s="219"/>
      <c r="S1164" s="219"/>
      <c r="T1164" s="220"/>
      <c r="AT1164" s="221" t="s">
        <v>247</v>
      </c>
      <c r="AU1164" s="221" t="s">
        <v>88</v>
      </c>
      <c r="AV1164" s="14" t="s">
        <v>88</v>
      </c>
      <c r="AW1164" s="14" t="s">
        <v>37</v>
      </c>
      <c r="AX1164" s="14" t="s">
        <v>83</v>
      </c>
      <c r="AY1164" s="221" t="s">
        <v>237</v>
      </c>
    </row>
    <row r="1165" spans="1:65" s="2" customFormat="1" ht="16.5" customHeight="1">
      <c r="A1165" s="37"/>
      <c r="B1165" s="38"/>
      <c r="C1165" s="244" t="s">
        <v>1754</v>
      </c>
      <c r="D1165" s="244" t="s">
        <v>296</v>
      </c>
      <c r="E1165" s="245" t="s">
        <v>1027</v>
      </c>
      <c r="F1165" s="246" t="s">
        <v>1028</v>
      </c>
      <c r="G1165" s="247" t="s">
        <v>290</v>
      </c>
      <c r="H1165" s="248">
        <v>19</v>
      </c>
      <c r="I1165" s="249"/>
      <c r="J1165" s="250">
        <f>ROUND(I1165*H1165,2)</f>
        <v>0</v>
      </c>
      <c r="K1165" s="246" t="s">
        <v>242</v>
      </c>
      <c r="L1165" s="251"/>
      <c r="M1165" s="252" t="s">
        <v>19</v>
      </c>
      <c r="N1165" s="253" t="s">
        <v>48</v>
      </c>
      <c r="O1165" s="67"/>
      <c r="P1165" s="191">
        <f>O1165*H1165</f>
        <v>0</v>
      </c>
      <c r="Q1165" s="191">
        <v>2.2000000000000001E-3</v>
      </c>
      <c r="R1165" s="191">
        <f>Q1165*H1165</f>
        <v>4.1800000000000004E-2</v>
      </c>
      <c r="S1165" s="191">
        <v>0</v>
      </c>
      <c r="T1165" s="192">
        <f>S1165*H1165</f>
        <v>0</v>
      </c>
      <c r="U1165" s="37"/>
      <c r="V1165" s="37"/>
      <c r="W1165" s="37"/>
      <c r="X1165" s="37"/>
      <c r="Y1165" s="37"/>
      <c r="Z1165" s="37"/>
      <c r="AA1165" s="37"/>
      <c r="AB1165" s="37"/>
      <c r="AC1165" s="37"/>
      <c r="AD1165" s="37"/>
      <c r="AE1165" s="37"/>
      <c r="AR1165" s="193" t="s">
        <v>523</v>
      </c>
      <c r="AT1165" s="193" t="s">
        <v>296</v>
      </c>
      <c r="AU1165" s="193" t="s">
        <v>88</v>
      </c>
      <c r="AY1165" s="20" t="s">
        <v>237</v>
      </c>
      <c r="BE1165" s="194">
        <f>IF(N1165="základní",J1165,0)</f>
        <v>0</v>
      </c>
      <c r="BF1165" s="194">
        <f>IF(N1165="snížená",J1165,0)</f>
        <v>0</v>
      </c>
      <c r="BG1165" s="194">
        <f>IF(N1165="zákl. přenesená",J1165,0)</f>
        <v>0</v>
      </c>
      <c r="BH1165" s="194">
        <f>IF(N1165="sníž. přenesená",J1165,0)</f>
        <v>0</v>
      </c>
      <c r="BI1165" s="194">
        <f>IF(N1165="nulová",J1165,0)</f>
        <v>0</v>
      </c>
      <c r="BJ1165" s="20" t="s">
        <v>88</v>
      </c>
      <c r="BK1165" s="194">
        <f>ROUND(I1165*H1165,2)</f>
        <v>0</v>
      </c>
      <c r="BL1165" s="20" t="s">
        <v>366</v>
      </c>
      <c r="BM1165" s="193" t="s">
        <v>5679</v>
      </c>
    </row>
    <row r="1166" spans="1:65" s="2" customFormat="1" ht="24.15" customHeight="1">
      <c r="A1166" s="37"/>
      <c r="B1166" s="38"/>
      <c r="C1166" s="182" t="s">
        <v>4475</v>
      </c>
      <c r="D1166" s="182" t="s">
        <v>239</v>
      </c>
      <c r="E1166" s="183" t="s">
        <v>1016</v>
      </c>
      <c r="F1166" s="184" t="s">
        <v>1017</v>
      </c>
      <c r="G1166" s="185" t="s">
        <v>290</v>
      </c>
      <c r="H1166" s="186">
        <v>13</v>
      </c>
      <c r="I1166" s="187"/>
      <c r="J1166" s="188">
        <f>ROUND(I1166*H1166,2)</f>
        <v>0</v>
      </c>
      <c r="K1166" s="184" t="s">
        <v>242</v>
      </c>
      <c r="L1166" s="42"/>
      <c r="M1166" s="189" t="s">
        <v>19</v>
      </c>
      <c r="N1166" s="190" t="s">
        <v>48</v>
      </c>
      <c r="O1166" s="67"/>
      <c r="P1166" s="191">
        <f>O1166*H1166</f>
        <v>0</v>
      </c>
      <c r="Q1166" s="191">
        <v>0</v>
      </c>
      <c r="R1166" s="191">
        <f>Q1166*H1166</f>
        <v>0</v>
      </c>
      <c r="S1166" s="191">
        <v>0</v>
      </c>
      <c r="T1166" s="192">
        <f>S1166*H1166</f>
        <v>0</v>
      </c>
      <c r="U1166" s="37"/>
      <c r="V1166" s="37"/>
      <c r="W1166" s="37"/>
      <c r="X1166" s="37"/>
      <c r="Y1166" s="37"/>
      <c r="Z1166" s="37"/>
      <c r="AA1166" s="37"/>
      <c r="AB1166" s="37"/>
      <c r="AC1166" s="37"/>
      <c r="AD1166" s="37"/>
      <c r="AE1166" s="37"/>
      <c r="AR1166" s="193" t="s">
        <v>366</v>
      </c>
      <c r="AT1166" s="193" t="s">
        <v>239</v>
      </c>
      <c r="AU1166" s="193" t="s">
        <v>88</v>
      </c>
      <c r="AY1166" s="20" t="s">
        <v>237</v>
      </c>
      <c r="BE1166" s="194">
        <f>IF(N1166="základní",J1166,0)</f>
        <v>0</v>
      </c>
      <c r="BF1166" s="194">
        <f>IF(N1166="snížená",J1166,0)</f>
        <v>0</v>
      </c>
      <c r="BG1166" s="194">
        <f>IF(N1166="zákl. přenesená",J1166,0)</f>
        <v>0</v>
      </c>
      <c r="BH1166" s="194">
        <f>IF(N1166="sníž. přenesená",J1166,0)</f>
        <v>0</v>
      </c>
      <c r="BI1166" s="194">
        <f>IF(N1166="nulová",J1166,0)</f>
        <v>0</v>
      </c>
      <c r="BJ1166" s="20" t="s">
        <v>88</v>
      </c>
      <c r="BK1166" s="194">
        <f>ROUND(I1166*H1166,2)</f>
        <v>0</v>
      </c>
      <c r="BL1166" s="20" t="s">
        <v>366</v>
      </c>
      <c r="BM1166" s="193" t="s">
        <v>5680</v>
      </c>
    </row>
    <row r="1167" spans="1:65" s="2" customFormat="1" ht="10.199999999999999">
      <c r="A1167" s="37"/>
      <c r="B1167" s="38"/>
      <c r="C1167" s="39"/>
      <c r="D1167" s="195" t="s">
        <v>245</v>
      </c>
      <c r="E1167" s="39"/>
      <c r="F1167" s="196" t="s">
        <v>1019</v>
      </c>
      <c r="G1167" s="39"/>
      <c r="H1167" s="39"/>
      <c r="I1167" s="197"/>
      <c r="J1167" s="39"/>
      <c r="K1167" s="39"/>
      <c r="L1167" s="42"/>
      <c r="M1167" s="198"/>
      <c r="N1167" s="199"/>
      <c r="O1167" s="67"/>
      <c r="P1167" s="67"/>
      <c r="Q1167" s="67"/>
      <c r="R1167" s="67"/>
      <c r="S1167" s="67"/>
      <c r="T1167" s="68"/>
      <c r="U1167" s="37"/>
      <c r="V1167" s="37"/>
      <c r="W1167" s="37"/>
      <c r="X1167" s="37"/>
      <c r="Y1167" s="37"/>
      <c r="Z1167" s="37"/>
      <c r="AA1167" s="37"/>
      <c r="AB1167" s="37"/>
      <c r="AC1167" s="37"/>
      <c r="AD1167" s="37"/>
      <c r="AE1167" s="37"/>
      <c r="AT1167" s="20" t="s">
        <v>245</v>
      </c>
      <c r="AU1167" s="20" t="s">
        <v>88</v>
      </c>
    </row>
    <row r="1168" spans="1:65" s="14" customFormat="1" ht="10.199999999999999">
      <c r="B1168" s="211"/>
      <c r="C1168" s="212"/>
      <c r="D1168" s="202" t="s">
        <v>247</v>
      </c>
      <c r="E1168" s="213" t="s">
        <v>19</v>
      </c>
      <c r="F1168" s="214" t="s">
        <v>5624</v>
      </c>
      <c r="G1168" s="212"/>
      <c r="H1168" s="215">
        <v>1</v>
      </c>
      <c r="I1168" s="216"/>
      <c r="J1168" s="212"/>
      <c r="K1168" s="212"/>
      <c r="L1168" s="217"/>
      <c r="M1168" s="218"/>
      <c r="N1168" s="219"/>
      <c r="O1168" s="219"/>
      <c r="P1168" s="219"/>
      <c r="Q1168" s="219"/>
      <c r="R1168" s="219"/>
      <c r="S1168" s="219"/>
      <c r="T1168" s="220"/>
      <c r="AT1168" s="221" t="s">
        <v>247</v>
      </c>
      <c r="AU1168" s="221" t="s">
        <v>88</v>
      </c>
      <c r="AV1168" s="14" t="s">
        <v>88</v>
      </c>
      <c r="AW1168" s="14" t="s">
        <v>37</v>
      </c>
      <c r="AX1168" s="14" t="s">
        <v>76</v>
      </c>
      <c r="AY1168" s="221" t="s">
        <v>237</v>
      </c>
    </row>
    <row r="1169" spans="1:65" s="14" customFormat="1" ht="10.199999999999999">
      <c r="B1169" s="211"/>
      <c r="C1169" s="212"/>
      <c r="D1169" s="202" t="s">
        <v>247</v>
      </c>
      <c r="E1169" s="213" t="s">
        <v>19</v>
      </c>
      <c r="F1169" s="214" t="s">
        <v>5667</v>
      </c>
      <c r="G1169" s="212"/>
      <c r="H1169" s="215">
        <v>12</v>
      </c>
      <c r="I1169" s="216"/>
      <c r="J1169" s="212"/>
      <c r="K1169" s="212"/>
      <c r="L1169" s="217"/>
      <c r="M1169" s="218"/>
      <c r="N1169" s="219"/>
      <c r="O1169" s="219"/>
      <c r="P1169" s="219"/>
      <c r="Q1169" s="219"/>
      <c r="R1169" s="219"/>
      <c r="S1169" s="219"/>
      <c r="T1169" s="220"/>
      <c r="AT1169" s="221" t="s">
        <v>247</v>
      </c>
      <c r="AU1169" s="221" t="s">
        <v>88</v>
      </c>
      <c r="AV1169" s="14" t="s">
        <v>88</v>
      </c>
      <c r="AW1169" s="14" t="s">
        <v>37</v>
      </c>
      <c r="AX1169" s="14" t="s">
        <v>76</v>
      </c>
      <c r="AY1169" s="221" t="s">
        <v>237</v>
      </c>
    </row>
    <row r="1170" spans="1:65" s="16" customFormat="1" ht="10.199999999999999">
      <c r="B1170" s="233"/>
      <c r="C1170" s="234"/>
      <c r="D1170" s="202" t="s">
        <v>247</v>
      </c>
      <c r="E1170" s="235" t="s">
        <v>19</v>
      </c>
      <c r="F1170" s="236" t="s">
        <v>260</v>
      </c>
      <c r="G1170" s="234"/>
      <c r="H1170" s="237">
        <v>13</v>
      </c>
      <c r="I1170" s="238"/>
      <c r="J1170" s="234"/>
      <c r="K1170" s="234"/>
      <c r="L1170" s="239"/>
      <c r="M1170" s="240"/>
      <c r="N1170" s="241"/>
      <c r="O1170" s="241"/>
      <c r="P1170" s="241"/>
      <c r="Q1170" s="241"/>
      <c r="R1170" s="241"/>
      <c r="S1170" s="241"/>
      <c r="T1170" s="242"/>
      <c r="AT1170" s="243" t="s">
        <v>247</v>
      </c>
      <c r="AU1170" s="243" t="s">
        <v>88</v>
      </c>
      <c r="AV1170" s="16" t="s">
        <v>243</v>
      </c>
      <c r="AW1170" s="16" t="s">
        <v>37</v>
      </c>
      <c r="AX1170" s="16" t="s">
        <v>83</v>
      </c>
      <c r="AY1170" s="243" t="s">
        <v>237</v>
      </c>
    </row>
    <row r="1171" spans="1:65" s="2" customFormat="1" ht="16.5" customHeight="1">
      <c r="A1171" s="37"/>
      <c r="B1171" s="38"/>
      <c r="C1171" s="244" t="s">
        <v>1756</v>
      </c>
      <c r="D1171" s="244" t="s">
        <v>296</v>
      </c>
      <c r="E1171" s="245" t="s">
        <v>1021</v>
      </c>
      <c r="F1171" s="246" t="s">
        <v>1022</v>
      </c>
      <c r="G1171" s="247" t="s">
        <v>290</v>
      </c>
      <c r="H1171" s="248">
        <v>13</v>
      </c>
      <c r="I1171" s="249"/>
      <c r="J1171" s="250">
        <f>ROUND(I1171*H1171,2)</f>
        <v>0</v>
      </c>
      <c r="K1171" s="246" t="s">
        <v>242</v>
      </c>
      <c r="L1171" s="251"/>
      <c r="M1171" s="252" t="s">
        <v>19</v>
      </c>
      <c r="N1171" s="253" t="s">
        <v>48</v>
      </c>
      <c r="O1171" s="67"/>
      <c r="P1171" s="191">
        <f>O1171*H1171</f>
        <v>0</v>
      </c>
      <c r="Q1171" s="191">
        <v>2.2000000000000001E-3</v>
      </c>
      <c r="R1171" s="191">
        <f>Q1171*H1171</f>
        <v>2.86E-2</v>
      </c>
      <c r="S1171" s="191">
        <v>0</v>
      </c>
      <c r="T1171" s="192">
        <f>S1171*H1171</f>
        <v>0</v>
      </c>
      <c r="U1171" s="37"/>
      <c r="V1171" s="37"/>
      <c r="W1171" s="37"/>
      <c r="X1171" s="37"/>
      <c r="Y1171" s="37"/>
      <c r="Z1171" s="37"/>
      <c r="AA1171" s="37"/>
      <c r="AB1171" s="37"/>
      <c r="AC1171" s="37"/>
      <c r="AD1171" s="37"/>
      <c r="AE1171" s="37"/>
      <c r="AR1171" s="193" t="s">
        <v>523</v>
      </c>
      <c r="AT1171" s="193" t="s">
        <v>296</v>
      </c>
      <c r="AU1171" s="193" t="s">
        <v>88</v>
      </c>
      <c r="AY1171" s="20" t="s">
        <v>237</v>
      </c>
      <c r="BE1171" s="194">
        <f>IF(N1171="základní",J1171,0)</f>
        <v>0</v>
      </c>
      <c r="BF1171" s="194">
        <f>IF(N1171="snížená",J1171,0)</f>
        <v>0</v>
      </c>
      <c r="BG1171" s="194">
        <f>IF(N1171="zákl. přenesená",J1171,0)</f>
        <v>0</v>
      </c>
      <c r="BH1171" s="194">
        <f>IF(N1171="sníž. přenesená",J1171,0)</f>
        <v>0</v>
      </c>
      <c r="BI1171" s="194">
        <f>IF(N1171="nulová",J1171,0)</f>
        <v>0</v>
      </c>
      <c r="BJ1171" s="20" t="s">
        <v>88</v>
      </c>
      <c r="BK1171" s="194">
        <f>ROUND(I1171*H1171,2)</f>
        <v>0</v>
      </c>
      <c r="BL1171" s="20" t="s">
        <v>366</v>
      </c>
      <c r="BM1171" s="193" t="s">
        <v>5681</v>
      </c>
    </row>
    <row r="1172" spans="1:65" s="2" customFormat="1" ht="24.15" customHeight="1">
      <c r="A1172" s="37"/>
      <c r="B1172" s="38"/>
      <c r="C1172" s="182" t="s">
        <v>4484</v>
      </c>
      <c r="D1172" s="182" t="s">
        <v>239</v>
      </c>
      <c r="E1172" s="183" t="s">
        <v>5682</v>
      </c>
      <c r="F1172" s="184" t="s">
        <v>5683</v>
      </c>
      <c r="G1172" s="185" t="s">
        <v>290</v>
      </c>
      <c r="H1172" s="186">
        <v>5</v>
      </c>
      <c r="I1172" s="187"/>
      <c r="J1172" s="188">
        <f>ROUND(I1172*H1172,2)</f>
        <v>0</v>
      </c>
      <c r="K1172" s="184" t="s">
        <v>242</v>
      </c>
      <c r="L1172" s="42"/>
      <c r="M1172" s="189" t="s">
        <v>19</v>
      </c>
      <c r="N1172" s="190" t="s">
        <v>48</v>
      </c>
      <c r="O1172" s="67"/>
      <c r="P1172" s="191">
        <f>O1172*H1172</f>
        <v>0</v>
      </c>
      <c r="Q1172" s="191">
        <v>0</v>
      </c>
      <c r="R1172" s="191">
        <f>Q1172*H1172</f>
        <v>0</v>
      </c>
      <c r="S1172" s="191">
        <v>0</v>
      </c>
      <c r="T1172" s="192">
        <f>S1172*H1172</f>
        <v>0</v>
      </c>
      <c r="U1172" s="37"/>
      <c r="V1172" s="37"/>
      <c r="W1172" s="37"/>
      <c r="X1172" s="37"/>
      <c r="Y1172" s="37"/>
      <c r="Z1172" s="37"/>
      <c r="AA1172" s="37"/>
      <c r="AB1172" s="37"/>
      <c r="AC1172" s="37"/>
      <c r="AD1172" s="37"/>
      <c r="AE1172" s="37"/>
      <c r="AR1172" s="193" t="s">
        <v>366</v>
      </c>
      <c r="AT1172" s="193" t="s">
        <v>239</v>
      </c>
      <c r="AU1172" s="193" t="s">
        <v>88</v>
      </c>
      <c r="AY1172" s="20" t="s">
        <v>237</v>
      </c>
      <c r="BE1172" s="194">
        <f>IF(N1172="základní",J1172,0)</f>
        <v>0</v>
      </c>
      <c r="BF1172" s="194">
        <f>IF(N1172="snížená",J1172,0)</f>
        <v>0</v>
      </c>
      <c r="BG1172" s="194">
        <f>IF(N1172="zákl. přenesená",J1172,0)</f>
        <v>0</v>
      </c>
      <c r="BH1172" s="194">
        <f>IF(N1172="sníž. přenesená",J1172,0)</f>
        <v>0</v>
      </c>
      <c r="BI1172" s="194">
        <f>IF(N1172="nulová",J1172,0)</f>
        <v>0</v>
      </c>
      <c r="BJ1172" s="20" t="s">
        <v>88</v>
      </c>
      <c r="BK1172" s="194">
        <f>ROUND(I1172*H1172,2)</f>
        <v>0</v>
      </c>
      <c r="BL1172" s="20" t="s">
        <v>366</v>
      </c>
      <c r="BM1172" s="193" t="s">
        <v>5684</v>
      </c>
    </row>
    <row r="1173" spans="1:65" s="2" customFormat="1" ht="10.199999999999999">
      <c r="A1173" s="37"/>
      <c r="B1173" s="38"/>
      <c r="C1173" s="39"/>
      <c r="D1173" s="195" t="s">
        <v>245</v>
      </c>
      <c r="E1173" s="39"/>
      <c r="F1173" s="196" t="s">
        <v>5685</v>
      </c>
      <c r="G1173" s="39"/>
      <c r="H1173" s="39"/>
      <c r="I1173" s="197"/>
      <c r="J1173" s="39"/>
      <c r="K1173" s="39"/>
      <c r="L1173" s="42"/>
      <c r="M1173" s="198"/>
      <c r="N1173" s="199"/>
      <c r="O1173" s="67"/>
      <c r="P1173" s="67"/>
      <c r="Q1173" s="67"/>
      <c r="R1173" s="67"/>
      <c r="S1173" s="67"/>
      <c r="T1173" s="68"/>
      <c r="U1173" s="37"/>
      <c r="V1173" s="37"/>
      <c r="W1173" s="37"/>
      <c r="X1173" s="37"/>
      <c r="Y1173" s="37"/>
      <c r="Z1173" s="37"/>
      <c r="AA1173" s="37"/>
      <c r="AB1173" s="37"/>
      <c r="AC1173" s="37"/>
      <c r="AD1173" s="37"/>
      <c r="AE1173" s="37"/>
      <c r="AT1173" s="20" t="s">
        <v>245</v>
      </c>
      <c r="AU1173" s="20" t="s">
        <v>88</v>
      </c>
    </row>
    <row r="1174" spans="1:65" s="14" customFormat="1" ht="10.199999999999999">
      <c r="B1174" s="211"/>
      <c r="C1174" s="212"/>
      <c r="D1174" s="202" t="s">
        <v>247</v>
      </c>
      <c r="E1174" s="213" t="s">
        <v>19</v>
      </c>
      <c r="F1174" s="214" t="s">
        <v>5648</v>
      </c>
      <c r="G1174" s="212"/>
      <c r="H1174" s="215">
        <v>3</v>
      </c>
      <c r="I1174" s="216"/>
      <c r="J1174" s="212"/>
      <c r="K1174" s="212"/>
      <c r="L1174" s="217"/>
      <c r="M1174" s="218"/>
      <c r="N1174" s="219"/>
      <c r="O1174" s="219"/>
      <c r="P1174" s="219"/>
      <c r="Q1174" s="219"/>
      <c r="R1174" s="219"/>
      <c r="S1174" s="219"/>
      <c r="T1174" s="220"/>
      <c r="AT1174" s="221" t="s">
        <v>247</v>
      </c>
      <c r="AU1174" s="221" t="s">
        <v>88</v>
      </c>
      <c r="AV1174" s="14" t="s">
        <v>88</v>
      </c>
      <c r="AW1174" s="14" t="s">
        <v>37</v>
      </c>
      <c r="AX1174" s="14" t="s">
        <v>76</v>
      </c>
      <c r="AY1174" s="221" t="s">
        <v>237</v>
      </c>
    </row>
    <row r="1175" spans="1:65" s="14" customFormat="1" ht="10.199999999999999">
      <c r="B1175" s="211"/>
      <c r="C1175" s="212"/>
      <c r="D1175" s="202" t="s">
        <v>247</v>
      </c>
      <c r="E1175" s="213" t="s">
        <v>19</v>
      </c>
      <c r="F1175" s="214" t="s">
        <v>5623</v>
      </c>
      <c r="G1175" s="212"/>
      <c r="H1175" s="215">
        <v>2</v>
      </c>
      <c r="I1175" s="216"/>
      <c r="J1175" s="212"/>
      <c r="K1175" s="212"/>
      <c r="L1175" s="217"/>
      <c r="M1175" s="218"/>
      <c r="N1175" s="219"/>
      <c r="O1175" s="219"/>
      <c r="P1175" s="219"/>
      <c r="Q1175" s="219"/>
      <c r="R1175" s="219"/>
      <c r="S1175" s="219"/>
      <c r="T1175" s="220"/>
      <c r="AT1175" s="221" t="s">
        <v>247</v>
      </c>
      <c r="AU1175" s="221" t="s">
        <v>88</v>
      </c>
      <c r="AV1175" s="14" t="s">
        <v>88</v>
      </c>
      <c r="AW1175" s="14" t="s">
        <v>37</v>
      </c>
      <c r="AX1175" s="14" t="s">
        <v>76</v>
      </c>
      <c r="AY1175" s="221" t="s">
        <v>237</v>
      </c>
    </row>
    <row r="1176" spans="1:65" s="16" customFormat="1" ht="10.199999999999999">
      <c r="B1176" s="233"/>
      <c r="C1176" s="234"/>
      <c r="D1176" s="202" t="s">
        <v>247</v>
      </c>
      <c r="E1176" s="235" t="s">
        <v>19</v>
      </c>
      <c r="F1176" s="236" t="s">
        <v>260</v>
      </c>
      <c r="G1176" s="234"/>
      <c r="H1176" s="237">
        <v>5</v>
      </c>
      <c r="I1176" s="238"/>
      <c r="J1176" s="234"/>
      <c r="K1176" s="234"/>
      <c r="L1176" s="239"/>
      <c r="M1176" s="240"/>
      <c r="N1176" s="241"/>
      <c r="O1176" s="241"/>
      <c r="P1176" s="241"/>
      <c r="Q1176" s="241"/>
      <c r="R1176" s="241"/>
      <c r="S1176" s="241"/>
      <c r="T1176" s="242"/>
      <c r="AT1176" s="243" t="s">
        <v>247</v>
      </c>
      <c r="AU1176" s="243" t="s">
        <v>88</v>
      </c>
      <c r="AV1176" s="16" t="s">
        <v>243</v>
      </c>
      <c r="AW1176" s="16" t="s">
        <v>37</v>
      </c>
      <c r="AX1176" s="16" t="s">
        <v>83</v>
      </c>
      <c r="AY1176" s="243" t="s">
        <v>237</v>
      </c>
    </row>
    <row r="1177" spans="1:65" s="2" customFormat="1" ht="24.15" customHeight="1">
      <c r="A1177" s="37"/>
      <c r="B1177" s="38"/>
      <c r="C1177" s="244" t="s">
        <v>1761</v>
      </c>
      <c r="D1177" s="244" t="s">
        <v>296</v>
      </c>
      <c r="E1177" s="245" t="s">
        <v>5686</v>
      </c>
      <c r="F1177" s="246" t="s">
        <v>5687</v>
      </c>
      <c r="G1177" s="247" t="s">
        <v>290</v>
      </c>
      <c r="H1177" s="248">
        <v>5</v>
      </c>
      <c r="I1177" s="249"/>
      <c r="J1177" s="250">
        <f>ROUND(I1177*H1177,2)</f>
        <v>0</v>
      </c>
      <c r="K1177" s="246" t="s">
        <v>242</v>
      </c>
      <c r="L1177" s="251"/>
      <c r="M1177" s="252" t="s">
        <v>19</v>
      </c>
      <c r="N1177" s="253" t="s">
        <v>48</v>
      </c>
      <c r="O1177" s="67"/>
      <c r="P1177" s="191">
        <f>O1177*H1177</f>
        <v>0</v>
      </c>
      <c r="Q1177" s="191">
        <v>2.2000000000000001E-3</v>
      </c>
      <c r="R1177" s="191">
        <f>Q1177*H1177</f>
        <v>1.1000000000000001E-2</v>
      </c>
      <c r="S1177" s="191">
        <v>0</v>
      </c>
      <c r="T1177" s="192">
        <f>S1177*H1177</f>
        <v>0</v>
      </c>
      <c r="U1177" s="37"/>
      <c r="V1177" s="37"/>
      <c r="W1177" s="37"/>
      <c r="X1177" s="37"/>
      <c r="Y1177" s="37"/>
      <c r="Z1177" s="37"/>
      <c r="AA1177" s="37"/>
      <c r="AB1177" s="37"/>
      <c r="AC1177" s="37"/>
      <c r="AD1177" s="37"/>
      <c r="AE1177" s="37"/>
      <c r="AR1177" s="193" t="s">
        <v>523</v>
      </c>
      <c r="AT1177" s="193" t="s">
        <v>296</v>
      </c>
      <c r="AU1177" s="193" t="s">
        <v>88</v>
      </c>
      <c r="AY1177" s="20" t="s">
        <v>237</v>
      </c>
      <c r="BE1177" s="194">
        <f>IF(N1177="základní",J1177,0)</f>
        <v>0</v>
      </c>
      <c r="BF1177" s="194">
        <f>IF(N1177="snížená",J1177,0)</f>
        <v>0</v>
      </c>
      <c r="BG1177" s="194">
        <f>IF(N1177="zákl. přenesená",J1177,0)</f>
        <v>0</v>
      </c>
      <c r="BH1177" s="194">
        <f>IF(N1177="sníž. přenesená",J1177,0)</f>
        <v>0</v>
      </c>
      <c r="BI1177" s="194">
        <f>IF(N1177="nulová",J1177,0)</f>
        <v>0</v>
      </c>
      <c r="BJ1177" s="20" t="s">
        <v>88</v>
      </c>
      <c r="BK1177" s="194">
        <f>ROUND(I1177*H1177,2)</f>
        <v>0</v>
      </c>
      <c r="BL1177" s="20" t="s">
        <v>366</v>
      </c>
      <c r="BM1177" s="193" t="s">
        <v>5688</v>
      </c>
    </row>
    <row r="1178" spans="1:65" s="2" customFormat="1" ht="24.15" customHeight="1">
      <c r="A1178" s="37"/>
      <c r="B1178" s="38"/>
      <c r="C1178" s="182" t="s">
        <v>4493</v>
      </c>
      <c r="D1178" s="182" t="s">
        <v>239</v>
      </c>
      <c r="E1178" s="183" t="s">
        <v>1031</v>
      </c>
      <c r="F1178" s="184" t="s">
        <v>1032</v>
      </c>
      <c r="G1178" s="185" t="s">
        <v>290</v>
      </c>
      <c r="H1178" s="186">
        <v>7</v>
      </c>
      <c r="I1178" s="187"/>
      <c r="J1178" s="188">
        <f>ROUND(I1178*H1178,2)</f>
        <v>0</v>
      </c>
      <c r="K1178" s="184" t="s">
        <v>242</v>
      </c>
      <c r="L1178" s="42"/>
      <c r="M1178" s="189" t="s">
        <v>19</v>
      </c>
      <c r="N1178" s="190" t="s">
        <v>48</v>
      </c>
      <c r="O1178" s="67"/>
      <c r="P1178" s="191">
        <f>O1178*H1178</f>
        <v>0</v>
      </c>
      <c r="Q1178" s="191">
        <v>0</v>
      </c>
      <c r="R1178" s="191">
        <f>Q1178*H1178</f>
        <v>0</v>
      </c>
      <c r="S1178" s="191">
        <v>0</v>
      </c>
      <c r="T1178" s="192">
        <f>S1178*H1178</f>
        <v>0</v>
      </c>
      <c r="U1178" s="37"/>
      <c r="V1178" s="37"/>
      <c r="W1178" s="37"/>
      <c r="X1178" s="37"/>
      <c r="Y1178" s="37"/>
      <c r="Z1178" s="37"/>
      <c r="AA1178" s="37"/>
      <c r="AB1178" s="37"/>
      <c r="AC1178" s="37"/>
      <c r="AD1178" s="37"/>
      <c r="AE1178" s="37"/>
      <c r="AR1178" s="193" t="s">
        <v>366</v>
      </c>
      <c r="AT1178" s="193" t="s">
        <v>239</v>
      </c>
      <c r="AU1178" s="193" t="s">
        <v>88</v>
      </c>
      <c r="AY1178" s="20" t="s">
        <v>237</v>
      </c>
      <c r="BE1178" s="194">
        <f>IF(N1178="základní",J1178,0)</f>
        <v>0</v>
      </c>
      <c r="BF1178" s="194">
        <f>IF(N1178="snížená",J1178,0)</f>
        <v>0</v>
      </c>
      <c r="BG1178" s="194">
        <f>IF(N1178="zákl. přenesená",J1178,0)</f>
        <v>0</v>
      </c>
      <c r="BH1178" s="194">
        <f>IF(N1178="sníž. přenesená",J1178,0)</f>
        <v>0</v>
      </c>
      <c r="BI1178" s="194">
        <f>IF(N1178="nulová",J1178,0)</f>
        <v>0</v>
      </c>
      <c r="BJ1178" s="20" t="s">
        <v>88</v>
      </c>
      <c r="BK1178" s="194">
        <f>ROUND(I1178*H1178,2)</f>
        <v>0</v>
      </c>
      <c r="BL1178" s="20" t="s">
        <v>366</v>
      </c>
      <c r="BM1178" s="193" t="s">
        <v>5689</v>
      </c>
    </row>
    <row r="1179" spans="1:65" s="2" customFormat="1" ht="10.199999999999999">
      <c r="A1179" s="37"/>
      <c r="B1179" s="38"/>
      <c r="C1179" s="39"/>
      <c r="D1179" s="195" t="s">
        <v>245</v>
      </c>
      <c r="E1179" s="39"/>
      <c r="F1179" s="196" t="s">
        <v>1034</v>
      </c>
      <c r="G1179" s="39"/>
      <c r="H1179" s="39"/>
      <c r="I1179" s="197"/>
      <c r="J1179" s="39"/>
      <c r="K1179" s="39"/>
      <c r="L1179" s="42"/>
      <c r="M1179" s="198"/>
      <c r="N1179" s="199"/>
      <c r="O1179" s="67"/>
      <c r="P1179" s="67"/>
      <c r="Q1179" s="67"/>
      <c r="R1179" s="67"/>
      <c r="S1179" s="67"/>
      <c r="T1179" s="68"/>
      <c r="U1179" s="37"/>
      <c r="V1179" s="37"/>
      <c r="W1179" s="37"/>
      <c r="X1179" s="37"/>
      <c r="Y1179" s="37"/>
      <c r="Z1179" s="37"/>
      <c r="AA1179" s="37"/>
      <c r="AB1179" s="37"/>
      <c r="AC1179" s="37"/>
      <c r="AD1179" s="37"/>
      <c r="AE1179" s="37"/>
      <c r="AT1179" s="20" t="s">
        <v>245</v>
      </c>
      <c r="AU1179" s="20" t="s">
        <v>88</v>
      </c>
    </row>
    <row r="1180" spans="1:65" s="14" customFormat="1" ht="10.199999999999999">
      <c r="B1180" s="211"/>
      <c r="C1180" s="212"/>
      <c r="D1180" s="202" t="s">
        <v>247</v>
      </c>
      <c r="E1180" s="213" t="s">
        <v>19</v>
      </c>
      <c r="F1180" s="214" t="s">
        <v>5308</v>
      </c>
      <c r="G1180" s="212"/>
      <c r="H1180" s="215">
        <v>2</v>
      </c>
      <c r="I1180" s="216"/>
      <c r="J1180" s="212"/>
      <c r="K1180" s="212"/>
      <c r="L1180" s="217"/>
      <c r="M1180" s="218"/>
      <c r="N1180" s="219"/>
      <c r="O1180" s="219"/>
      <c r="P1180" s="219"/>
      <c r="Q1180" s="219"/>
      <c r="R1180" s="219"/>
      <c r="S1180" s="219"/>
      <c r="T1180" s="220"/>
      <c r="AT1180" s="221" t="s">
        <v>247</v>
      </c>
      <c r="AU1180" s="221" t="s">
        <v>88</v>
      </c>
      <c r="AV1180" s="14" t="s">
        <v>88</v>
      </c>
      <c r="AW1180" s="14" t="s">
        <v>37</v>
      </c>
      <c r="AX1180" s="14" t="s">
        <v>76</v>
      </c>
      <c r="AY1180" s="221" t="s">
        <v>237</v>
      </c>
    </row>
    <row r="1181" spans="1:65" s="14" customFormat="1" ht="10.199999999999999">
      <c r="B1181" s="211"/>
      <c r="C1181" s="212"/>
      <c r="D1181" s="202" t="s">
        <v>247</v>
      </c>
      <c r="E1181" s="213" t="s">
        <v>19</v>
      </c>
      <c r="F1181" s="214" t="s">
        <v>5309</v>
      </c>
      <c r="G1181" s="212"/>
      <c r="H1181" s="215">
        <v>3</v>
      </c>
      <c r="I1181" s="216"/>
      <c r="J1181" s="212"/>
      <c r="K1181" s="212"/>
      <c r="L1181" s="217"/>
      <c r="M1181" s="218"/>
      <c r="N1181" s="219"/>
      <c r="O1181" s="219"/>
      <c r="P1181" s="219"/>
      <c r="Q1181" s="219"/>
      <c r="R1181" s="219"/>
      <c r="S1181" s="219"/>
      <c r="T1181" s="220"/>
      <c r="AT1181" s="221" t="s">
        <v>247</v>
      </c>
      <c r="AU1181" s="221" t="s">
        <v>88</v>
      </c>
      <c r="AV1181" s="14" t="s">
        <v>88</v>
      </c>
      <c r="AW1181" s="14" t="s">
        <v>37</v>
      </c>
      <c r="AX1181" s="14" t="s">
        <v>76</v>
      </c>
      <c r="AY1181" s="221" t="s">
        <v>237</v>
      </c>
    </row>
    <row r="1182" spans="1:65" s="14" customFormat="1" ht="10.199999999999999">
      <c r="B1182" s="211"/>
      <c r="C1182" s="212"/>
      <c r="D1182" s="202" t="s">
        <v>247</v>
      </c>
      <c r="E1182" s="213" t="s">
        <v>19</v>
      </c>
      <c r="F1182" s="214" t="s">
        <v>5310</v>
      </c>
      <c r="G1182" s="212"/>
      <c r="H1182" s="215">
        <v>1</v>
      </c>
      <c r="I1182" s="216"/>
      <c r="J1182" s="212"/>
      <c r="K1182" s="212"/>
      <c r="L1182" s="217"/>
      <c r="M1182" s="218"/>
      <c r="N1182" s="219"/>
      <c r="O1182" s="219"/>
      <c r="P1182" s="219"/>
      <c r="Q1182" s="219"/>
      <c r="R1182" s="219"/>
      <c r="S1182" s="219"/>
      <c r="T1182" s="220"/>
      <c r="AT1182" s="221" t="s">
        <v>247</v>
      </c>
      <c r="AU1182" s="221" t="s">
        <v>88</v>
      </c>
      <c r="AV1182" s="14" t="s">
        <v>88</v>
      </c>
      <c r="AW1182" s="14" t="s">
        <v>37</v>
      </c>
      <c r="AX1182" s="14" t="s">
        <v>76</v>
      </c>
      <c r="AY1182" s="221" t="s">
        <v>237</v>
      </c>
    </row>
    <row r="1183" spans="1:65" s="14" customFormat="1" ht="10.199999999999999">
      <c r="B1183" s="211"/>
      <c r="C1183" s="212"/>
      <c r="D1183" s="202" t="s">
        <v>247</v>
      </c>
      <c r="E1183" s="213" t="s">
        <v>19</v>
      </c>
      <c r="F1183" s="214" t="s">
        <v>5311</v>
      </c>
      <c r="G1183" s="212"/>
      <c r="H1183" s="215">
        <v>1</v>
      </c>
      <c r="I1183" s="216"/>
      <c r="J1183" s="212"/>
      <c r="K1183" s="212"/>
      <c r="L1183" s="217"/>
      <c r="M1183" s="218"/>
      <c r="N1183" s="219"/>
      <c r="O1183" s="219"/>
      <c r="P1183" s="219"/>
      <c r="Q1183" s="219"/>
      <c r="R1183" s="219"/>
      <c r="S1183" s="219"/>
      <c r="T1183" s="220"/>
      <c r="AT1183" s="221" t="s">
        <v>247</v>
      </c>
      <c r="AU1183" s="221" t="s">
        <v>88</v>
      </c>
      <c r="AV1183" s="14" t="s">
        <v>88</v>
      </c>
      <c r="AW1183" s="14" t="s">
        <v>37</v>
      </c>
      <c r="AX1183" s="14" t="s">
        <v>76</v>
      </c>
      <c r="AY1183" s="221" t="s">
        <v>237</v>
      </c>
    </row>
    <row r="1184" spans="1:65" s="16" customFormat="1" ht="10.199999999999999">
      <c r="B1184" s="233"/>
      <c r="C1184" s="234"/>
      <c r="D1184" s="202" t="s">
        <v>247</v>
      </c>
      <c r="E1184" s="235" t="s">
        <v>19</v>
      </c>
      <c r="F1184" s="236" t="s">
        <v>260</v>
      </c>
      <c r="G1184" s="234"/>
      <c r="H1184" s="237">
        <v>7</v>
      </c>
      <c r="I1184" s="238"/>
      <c r="J1184" s="234"/>
      <c r="K1184" s="234"/>
      <c r="L1184" s="239"/>
      <c r="M1184" s="240"/>
      <c r="N1184" s="241"/>
      <c r="O1184" s="241"/>
      <c r="P1184" s="241"/>
      <c r="Q1184" s="241"/>
      <c r="R1184" s="241"/>
      <c r="S1184" s="241"/>
      <c r="T1184" s="242"/>
      <c r="AT1184" s="243" t="s">
        <v>247</v>
      </c>
      <c r="AU1184" s="243" t="s">
        <v>88</v>
      </c>
      <c r="AV1184" s="16" t="s">
        <v>243</v>
      </c>
      <c r="AW1184" s="16" t="s">
        <v>37</v>
      </c>
      <c r="AX1184" s="16" t="s">
        <v>83</v>
      </c>
      <c r="AY1184" s="243" t="s">
        <v>237</v>
      </c>
    </row>
    <row r="1185" spans="1:65" s="2" customFormat="1" ht="16.5" customHeight="1">
      <c r="A1185" s="37"/>
      <c r="B1185" s="38"/>
      <c r="C1185" s="244" t="s">
        <v>1764</v>
      </c>
      <c r="D1185" s="244" t="s">
        <v>296</v>
      </c>
      <c r="E1185" s="245" t="s">
        <v>1036</v>
      </c>
      <c r="F1185" s="246" t="s">
        <v>1037</v>
      </c>
      <c r="G1185" s="247" t="s">
        <v>290</v>
      </c>
      <c r="H1185" s="248">
        <v>7</v>
      </c>
      <c r="I1185" s="249"/>
      <c r="J1185" s="250">
        <f>ROUND(I1185*H1185,2)</f>
        <v>0</v>
      </c>
      <c r="K1185" s="246" t="s">
        <v>242</v>
      </c>
      <c r="L1185" s="251"/>
      <c r="M1185" s="252" t="s">
        <v>19</v>
      </c>
      <c r="N1185" s="253" t="s">
        <v>48</v>
      </c>
      <c r="O1185" s="67"/>
      <c r="P1185" s="191">
        <f>O1185*H1185</f>
        <v>0</v>
      </c>
      <c r="Q1185" s="191">
        <v>1E-4</v>
      </c>
      <c r="R1185" s="191">
        <f>Q1185*H1185</f>
        <v>6.9999999999999999E-4</v>
      </c>
      <c r="S1185" s="191">
        <v>0</v>
      </c>
      <c r="T1185" s="192">
        <f>S1185*H1185</f>
        <v>0</v>
      </c>
      <c r="U1185" s="37"/>
      <c r="V1185" s="37"/>
      <c r="W1185" s="37"/>
      <c r="X1185" s="37"/>
      <c r="Y1185" s="37"/>
      <c r="Z1185" s="37"/>
      <c r="AA1185" s="37"/>
      <c r="AB1185" s="37"/>
      <c r="AC1185" s="37"/>
      <c r="AD1185" s="37"/>
      <c r="AE1185" s="37"/>
      <c r="AR1185" s="193" t="s">
        <v>523</v>
      </c>
      <c r="AT1185" s="193" t="s">
        <v>296</v>
      </c>
      <c r="AU1185" s="193" t="s">
        <v>88</v>
      </c>
      <c r="AY1185" s="20" t="s">
        <v>237</v>
      </c>
      <c r="BE1185" s="194">
        <f>IF(N1185="základní",J1185,0)</f>
        <v>0</v>
      </c>
      <c r="BF1185" s="194">
        <f>IF(N1185="snížená",J1185,0)</f>
        <v>0</v>
      </c>
      <c r="BG1185" s="194">
        <f>IF(N1185="zákl. přenesená",J1185,0)</f>
        <v>0</v>
      </c>
      <c r="BH1185" s="194">
        <f>IF(N1185="sníž. přenesená",J1185,0)</f>
        <v>0</v>
      </c>
      <c r="BI1185" s="194">
        <f>IF(N1185="nulová",J1185,0)</f>
        <v>0</v>
      </c>
      <c r="BJ1185" s="20" t="s">
        <v>88</v>
      </c>
      <c r="BK1185" s="194">
        <f>ROUND(I1185*H1185,2)</f>
        <v>0</v>
      </c>
      <c r="BL1185" s="20" t="s">
        <v>366</v>
      </c>
      <c r="BM1185" s="193" t="s">
        <v>5690</v>
      </c>
    </row>
    <row r="1186" spans="1:65" s="2" customFormat="1" ht="24.15" customHeight="1">
      <c r="A1186" s="37"/>
      <c r="B1186" s="38"/>
      <c r="C1186" s="182" t="s">
        <v>4502</v>
      </c>
      <c r="D1186" s="182" t="s">
        <v>239</v>
      </c>
      <c r="E1186" s="183" t="s">
        <v>1040</v>
      </c>
      <c r="F1186" s="184" t="s">
        <v>1041</v>
      </c>
      <c r="G1186" s="185" t="s">
        <v>290</v>
      </c>
      <c r="H1186" s="186">
        <v>12</v>
      </c>
      <c r="I1186" s="187"/>
      <c r="J1186" s="188">
        <f>ROUND(I1186*H1186,2)</f>
        <v>0</v>
      </c>
      <c r="K1186" s="184" t="s">
        <v>242</v>
      </c>
      <c r="L1186" s="42"/>
      <c r="M1186" s="189" t="s">
        <v>19</v>
      </c>
      <c r="N1186" s="190" t="s">
        <v>48</v>
      </c>
      <c r="O1186" s="67"/>
      <c r="P1186" s="191">
        <f>O1186*H1186</f>
        <v>0</v>
      </c>
      <c r="Q1186" s="191">
        <v>0</v>
      </c>
      <c r="R1186" s="191">
        <f>Q1186*H1186</f>
        <v>0</v>
      </c>
      <c r="S1186" s="191">
        <v>0</v>
      </c>
      <c r="T1186" s="192">
        <f>S1186*H1186</f>
        <v>0</v>
      </c>
      <c r="U1186" s="37"/>
      <c r="V1186" s="37"/>
      <c r="W1186" s="37"/>
      <c r="X1186" s="37"/>
      <c r="Y1186" s="37"/>
      <c r="Z1186" s="37"/>
      <c r="AA1186" s="37"/>
      <c r="AB1186" s="37"/>
      <c r="AC1186" s="37"/>
      <c r="AD1186" s="37"/>
      <c r="AE1186" s="37"/>
      <c r="AR1186" s="193" t="s">
        <v>366</v>
      </c>
      <c r="AT1186" s="193" t="s">
        <v>239</v>
      </c>
      <c r="AU1186" s="193" t="s">
        <v>88</v>
      </c>
      <c r="AY1186" s="20" t="s">
        <v>237</v>
      </c>
      <c r="BE1186" s="194">
        <f>IF(N1186="základní",J1186,0)</f>
        <v>0</v>
      </c>
      <c r="BF1186" s="194">
        <f>IF(N1186="snížená",J1186,0)</f>
        <v>0</v>
      </c>
      <c r="BG1186" s="194">
        <f>IF(N1186="zákl. přenesená",J1186,0)</f>
        <v>0</v>
      </c>
      <c r="BH1186" s="194">
        <f>IF(N1186="sníž. přenesená",J1186,0)</f>
        <v>0</v>
      </c>
      <c r="BI1186" s="194">
        <f>IF(N1186="nulová",J1186,0)</f>
        <v>0</v>
      </c>
      <c r="BJ1186" s="20" t="s">
        <v>88</v>
      </c>
      <c r="BK1186" s="194">
        <f>ROUND(I1186*H1186,2)</f>
        <v>0</v>
      </c>
      <c r="BL1186" s="20" t="s">
        <v>366</v>
      </c>
      <c r="BM1186" s="193" t="s">
        <v>5691</v>
      </c>
    </row>
    <row r="1187" spans="1:65" s="2" customFormat="1" ht="10.199999999999999">
      <c r="A1187" s="37"/>
      <c r="B1187" s="38"/>
      <c r="C1187" s="39"/>
      <c r="D1187" s="195" t="s">
        <v>245</v>
      </c>
      <c r="E1187" s="39"/>
      <c r="F1187" s="196" t="s">
        <v>1043</v>
      </c>
      <c r="G1187" s="39"/>
      <c r="H1187" s="39"/>
      <c r="I1187" s="197"/>
      <c r="J1187" s="39"/>
      <c r="K1187" s="39"/>
      <c r="L1187" s="42"/>
      <c r="M1187" s="198"/>
      <c r="N1187" s="199"/>
      <c r="O1187" s="67"/>
      <c r="P1187" s="67"/>
      <c r="Q1187" s="67"/>
      <c r="R1187" s="67"/>
      <c r="S1187" s="67"/>
      <c r="T1187" s="68"/>
      <c r="U1187" s="37"/>
      <c r="V1187" s="37"/>
      <c r="W1187" s="37"/>
      <c r="X1187" s="37"/>
      <c r="Y1187" s="37"/>
      <c r="Z1187" s="37"/>
      <c r="AA1187" s="37"/>
      <c r="AB1187" s="37"/>
      <c r="AC1187" s="37"/>
      <c r="AD1187" s="37"/>
      <c r="AE1187" s="37"/>
      <c r="AT1187" s="20" t="s">
        <v>245</v>
      </c>
      <c r="AU1187" s="20" t="s">
        <v>88</v>
      </c>
    </row>
    <row r="1188" spans="1:65" s="14" customFormat="1" ht="10.199999999999999">
      <c r="B1188" s="211"/>
      <c r="C1188" s="212"/>
      <c r="D1188" s="202" t="s">
        <v>247</v>
      </c>
      <c r="E1188" s="213" t="s">
        <v>19</v>
      </c>
      <c r="F1188" s="214" t="s">
        <v>5314</v>
      </c>
      <c r="G1188" s="212"/>
      <c r="H1188" s="215">
        <v>1</v>
      </c>
      <c r="I1188" s="216"/>
      <c r="J1188" s="212"/>
      <c r="K1188" s="212"/>
      <c r="L1188" s="217"/>
      <c r="M1188" s="218"/>
      <c r="N1188" s="219"/>
      <c r="O1188" s="219"/>
      <c r="P1188" s="219"/>
      <c r="Q1188" s="219"/>
      <c r="R1188" s="219"/>
      <c r="S1188" s="219"/>
      <c r="T1188" s="220"/>
      <c r="AT1188" s="221" t="s">
        <v>247</v>
      </c>
      <c r="AU1188" s="221" t="s">
        <v>88</v>
      </c>
      <c r="AV1188" s="14" t="s">
        <v>88</v>
      </c>
      <c r="AW1188" s="14" t="s">
        <v>37</v>
      </c>
      <c r="AX1188" s="14" t="s">
        <v>76</v>
      </c>
      <c r="AY1188" s="221" t="s">
        <v>237</v>
      </c>
    </row>
    <row r="1189" spans="1:65" s="14" customFormat="1" ht="10.199999999999999">
      <c r="B1189" s="211"/>
      <c r="C1189" s="212"/>
      <c r="D1189" s="202" t="s">
        <v>247</v>
      </c>
      <c r="E1189" s="213" t="s">
        <v>19</v>
      </c>
      <c r="F1189" s="214" t="s">
        <v>5648</v>
      </c>
      <c r="G1189" s="212"/>
      <c r="H1189" s="215">
        <v>3</v>
      </c>
      <c r="I1189" s="216"/>
      <c r="J1189" s="212"/>
      <c r="K1189" s="212"/>
      <c r="L1189" s="217"/>
      <c r="M1189" s="218"/>
      <c r="N1189" s="219"/>
      <c r="O1189" s="219"/>
      <c r="P1189" s="219"/>
      <c r="Q1189" s="219"/>
      <c r="R1189" s="219"/>
      <c r="S1189" s="219"/>
      <c r="T1189" s="220"/>
      <c r="AT1189" s="221" t="s">
        <v>247</v>
      </c>
      <c r="AU1189" s="221" t="s">
        <v>88</v>
      </c>
      <c r="AV1189" s="14" t="s">
        <v>88</v>
      </c>
      <c r="AW1189" s="14" t="s">
        <v>37</v>
      </c>
      <c r="AX1189" s="14" t="s">
        <v>76</v>
      </c>
      <c r="AY1189" s="221" t="s">
        <v>237</v>
      </c>
    </row>
    <row r="1190" spans="1:65" s="14" customFormat="1" ht="10.199999999999999">
      <c r="B1190" s="211"/>
      <c r="C1190" s="212"/>
      <c r="D1190" s="202" t="s">
        <v>247</v>
      </c>
      <c r="E1190" s="213" t="s">
        <v>19</v>
      </c>
      <c r="F1190" s="214" t="s">
        <v>5308</v>
      </c>
      <c r="G1190" s="212"/>
      <c r="H1190" s="215">
        <v>2</v>
      </c>
      <c r="I1190" s="216"/>
      <c r="J1190" s="212"/>
      <c r="K1190" s="212"/>
      <c r="L1190" s="217"/>
      <c r="M1190" s="218"/>
      <c r="N1190" s="219"/>
      <c r="O1190" s="219"/>
      <c r="P1190" s="219"/>
      <c r="Q1190" s="219"/>
      <c r="R1190" s="219"/>
      <c r="S1190" s="219"/>
      <c r="T1190" s="220"/>
      <c r="AT1190" s="221" t="s">
        <v>247</v>
      </c>
      <c r="AU1190" s="221" t="s">
        <v>88</v>
      </c>
      <c r="AV1190" s="14" t="s">
        <v>88</v>
      </c>
      <c r="AW1190" s="14" t="s">
        <v>37</v>
      </c>
      <c r="AX1190" s="14" t="s">
        <v>76</v>
      </c>
      <c r="AY1190" s="221" t="s">
        <v>237</v>
      </c>
    </row>
    <row r="1191" spans="1:65" s="14" customFormat="1" ht="10.199999999999999">
      <c r="B1191" s="211"/>
      <c r="C1191" s="212"/>
      <c r="D1191" s="202" t="s">
        <v>247</v>
      </c>
      <c r="E1191" s="213" t="s">
        <v>19</v>
      </c>
      <c r="F1191" s="214" t="s">
        <v>5309</v>
      </c>
      <c r="G1191" s="212"/>
      <c r="H1191" s="215">
        <v>3</v>
      </c>
      <c r="I1191" s="216"/>
      <c r="J1191" s="212"/>
      <c r="K1191" s="212"/>
      <c r="L1191" s="217"/>
      <c r="M1191" s="218"/>
      <c r="N1191" s="219"/>
      <c r="O1191" s="219"/>
      <c r="P1191" s="219"/>
      <c r="Q1191" s="219"/>
      <c r="R1191" s="219"/>
      <c r="S1191" s="219"/>
      <c r="T1191" s="220"/>
      <c r="AT1191" s="221" t="s">
        <v>247</v>
      </c>
      <c r="AU1191" s="221" t="s">
        <v>88</v>
      </c>
      <c r="AV1191" s="14" t="s">
        <v>88</v>
      </c>
      <c r="AW1191" s="14" t="s">
        <v>37</v>
      </c>
      <c r="AX1191" s="14" t="s">
        <v>76</v>
      </c>
      <c r="AY1191" s="221" t="s">
        <v>237</v>
      </c>
    </row>
    <row r="1192" spans="1:65" s="14" customFormat="1" ht="10.199999999999999">
      <c r="B1192" s="211"/>
      <c r="C1192" s="212"/>
      <c r="D1192" s="202" t="s">
        <v>247</v>
      </c>
      <c r="E1192" s="213" t="s">
        <v>19</v>
      </c>
      <c r="F1192" s="214" t="s">
        <v>5629</v>
      </c>
      <c r="G1192" s="212"/>
      <c r="H1192" s="215">
        <v>1</v>
      </c>
      <c r="I1192" s="216"/>
      <c r="J1192" s="212"/>
      <c r="K1192" s="212"/>
      <c r="L1192" s="217"/>
      <c r="M1192" s="218"/>
      <c r="N1192" s="219"/>
      <c r="O1192" s="219"/>
      <c r="P1192" s="219"/>
      <c r="Q1192" s="219"/>
      <c r="R1192" s="219"/>
      <c r="S1192" s="219"/>
      <c r="T1192" s="220"/>
      <c r="AT1192" s="221" t="s">
        <v>247</v>
      </c>
      <c r="AU1192" s="221" t="s">
        <v>88</v>
      </c>
      <c r="AV1192" s="14" t="s">
        <v>88</v>
      </c>
      <c r="AW1192" s="14" t="s">
        <v>37</v>
      </c>
      <c r="AX1192" s="14" t="s">
        <v>76</v>
      </c>
      <c r="AY1192" s="221" t="s">
        <v>237</v>
      </c>
    </row>
    <row r="1193" spans="1:65" s="14" customFormat="1" ht="10.199999999999999">
      <c r="B1193" s="211"/>
      <c r="C1193" s="212"/>
      <c r="D1193" s="202" t="s">
        <v>247</v>
      </c>
      <c r="E1193" s="213" t="s">
        <v>19</v>
      </c>
      <c r="F1193" s="214" t="s">
        <v>5310</v>
      </c>
      <c r="G1193" s="212"/>
      <c r="H1193" s="215">
        <v>1</v>
      </c>
      <c r="I1193" s="216"/>
      <c r="J1193" s="212"/>
      <c r="K1193" s="212"/>
      <c r="L1193" s="217"/>
      <c r="M1193" s="218"/>
      <c r="N1193" s="219"/>
      <c r="O1193" s="219"/>
      <c r="P1193" s="219"/>
      <c r="Q1193" s="219"/>
      <c r="R1193" s="219"/>
      <c r="S1193" s="219"/>
      <c r="T1193" s="220"/>
      <c r="AT1193" s="221" t="s">
        <v>247</v>
      </c>
      <c r="AU1193" s="221" t="s">
        <v>88</v>
      </c>
      <c r="AV1193" s="14" t="s">
        <v>88</v>
      </c>
      <c r="AW1193" s="14" t="s">
        <v>37</v>
      </c>
      <c r="AX1193" s="14" t="s">
        <v>76</v>
      </c>
      <c r="AY1193" s="221" t="s">
        <v>237</v>
      </c>
    </row>
    <row r="1194" spans="1:65" s="14" customFormat="1" ht="10.199999999999999">
      <c r="B1194" s="211"/>
      <c r="C1194" s="212"/>
      <c r="D1194" s="202" t="s">
        <v>247</v>
      </c>
      <c r="E1194" s="213" t="s">
        <v>19</v>
      </c>
      <c r="F1194" s="214" t="s">
        <v>5311</v>
      </c>
      <c r="G1194" s="212"/>
      <c r="H1194" s="215">
        <v>1</v>
      </c>
      <c r="I1194" s="216"/>
      <c r="J1194" s="212"/>
      <c r="K1194" s="212"/>
      <c r="L1194" s="217"/>
      <c r="M1194" s="218"/>
      <c r="N1194" s="219"/>
      <c r="O1194" s="219"/>
      <c r="P1194" s="219"/>
      <c r="Q1194" s="219"/>
      <c r="R1194" s="219"/>
      <c r="S1194" s="219"/>
      <c r="T1194" s="220"/>
      <c r="AT1194" s="221" t="s">
        <v>247</v>
      </c>
      <c r="AU1194" s="221" t="s">
        <v>88</v>
      </c>
      <c r="AV1194" s="14" t="s">
        <v>88</v>
      </c>
      <c r="AW1194" s="14" t="s">
        <v>37</v>
      </c>
      <c r="AX1194" s="14" t="s">
        <v>76</v>
      </c>
      <c r="AY1194" s="221" t="s">
        <v>237</v>
      </c>
    </row>
    <row r="1195" spans="1:65" s="16" customFormat="1" ht="10.199999999999999">
      <c r="B1195" s="233"/>
      <c r="C1195" s="234"/>
      <c r="D1195" s="202" t="s">
        <v>247</v>
      </c>
      <c r="E1195" s="235" t="s">
        <v>19</v>
      </c>
      <c r="F1195" s="236" t="s">
        <v>260</v>
      </c>
      <c r="G1195" s="234"/>
      <c r="H1195" s="237">
        <v>12</v>
      </c>
      <c r="I1195" s="238"/>
      <c r="J1195" s="234"/>
      <c r="K1195" s="234"/>
      <c r="L1195" s="239"/>
      <c r="M1195" s="240"/>
      <c r="N1195" s="241"/>
      <c r="O1195" s="241"/>
      <c r="P1195" s="241"/>
      <c r="Q1195" s="241"/>
      <c r="R1195" s="241"/>
      <c r="S1195" s="241"/>
      <c r="T1195" s="242"/>
      <c r="AT1195" s="243" t="s">
        <v>247</v>
      </c>
      <c r="AU1195" s="243" t="s">
        <v>88</v>
      </c>
      <c r="AV1195" s="16" t="s">
        <v>243</v>
      </c>
      <c r="AW1195" s="16" t="s">
        <v>37</v>
      </c>
      <c r="AX1195" s="16" t="s">
        <v>83</v>
      </c>
      <c r="AY1195" s="243" t="s">
        <v>237</v>
      </c>
    </row>
    <row r="1196" spans="1:65" s="2" customFormat="1" ht="16.5" customHeight="1">
      <c r="A1196" s="37"/>
      <c r="B1196" s="38"/>
      <c r="C1196" s="244" t="s">
        <v>1767</v>
      </c>
      <c r="D1196" s="244" t="s">
        <v>296</v>
      </c>
      <c r="E1196" s="245" t="s">
        <v>1045</v>
      </c>
      <c r="F1196" s="246" t="s">
        <v>1046</v>
      </c>
      <c r="G1196" s="247" t="s">
        <v>290</v>
      </c>
      <c r="H1196" s="248">
        <v>12</v>
      </c>
      <c r="I1196" s="249"/>
      <c r="J1196" s="250">
        <f>ROUND(I1196*H1196,2)</f>
        <v>0</v>
      </c>
      <c r="K1196" s="246" t="s">
        <v>242</v>
      </c>
      <c r="L1196" s="251"/>
      <c r="M1196" s="252" t="s">
        <v>19</v>
      </c>
      <c r="N1196" s="253" t="s">
        <v>48</v>
      </c>
      <c r="O1196" s="67"/>
      <c r="P1196" s="191">
        <f>O1196*H1196</f>
        <v>0</v>
      </c>
      <c r="Q1196" s="191">
        <v>1.4999999999999999E-4</v>
      </c>
      <c r="R1196" s="191">
        <f>Q1196*H1196</f>
        <v>1.8E-3</v>
      </c>
      <c r="S1196" s="191">
        <v>0</v>
      </c>
      <c r="T1196" s="192">
        <f>S1196*H1196</f>
        <v>0</v>
      </c>
      <c r="U1196" s="37"/>
      <c r="V1196" s="37"/>
      <c r="W1196" s="37"/>
      <c r="X1196" s="37"/>
      <c r="Y1196" s="37"/>
      <c r="Z1196" s="37"/>
      <c r="AA1196" s="37"/>
      <c r="AB1196" s="37"/>
      <c r="AC1196" s="37"/>
      <c r="AD1196" s="37"/>
      <c r="AE1196" s="37"/>
      <c r="AR1196" s="193" t="s">
        <v>523</v>
      </c>
      <c r="AT1196" s="193" t="s">
        <v>296</v>
      </c>
      <c r="AU1196" s="193" t="s">
        <v>88</v>
      </c>
      <c r="AY1196" s="20" t="s">
        <v>237</v>
      </c>
      <c r="BE1196" s="194">
        <f>IF(N1196="základní",J1196,0)</f>
        <v>0</v>
      </c>
      <c r="BF1196" s="194">
        <f>IF(N1196="snížená",J1196,0)</f>
        <v>0</v>
      </c>
      <c r="BG1196" s="194">
        <f>IF(N1196="zákl. přenesená",J1196,0)</f>
        <v>0</v>
      </c>
      <c r="BH1196" s="194">
        <f>IF(N1196="sníž. přenesená",J1196,0)</f>
        <v>0</v>
      </c>
      <c r="BI1196" s="194">
        <f>IF(N1196="nulová",J1196,0)</f>
        <v>0</v>
      </c>
      <c r="BJ1196" s="20" t="s">
        <v>88</v>
      </c>
      <c r="BK1196" s="194">
        <f>ROUND(I1196*H1196,2)</f>
        <v>0</v>
      </c>
      <c r="BL1196" s="20" t="s">
        <v>366</v>
      </c>
      <c r="BM1196" s="193" t="s">
        <v>5692</v>
      </c>
    </row>
    <row r="1197" spans="1:65" s="2" customFormat="1" ht="24.15" customHeight="1">
      <c r="A1197" s="37"/>
      <c r="B1197" s="38"/>
      <c r="C1197" s="182" t="s">
        <v>4510</v>
      </c>
      <c r="D1197" s="182" t="s">
        <v>239</v>
      </c>
      <c r="E1197" s="183" t="s">
        <v>1049</v>
      </c>
      <c r="F1197" s="184" t="s">
        <v>1050</v>
      </c>
      <c r="G1197" s="185" t="s">
        <v>290</v>
      </c>
      <c r="H1197" s="186">
        <v>24</v>
      </c>
      <c r="I1197" s="187"/>
      <c r="J1197" s="188">
        <f>ROUND(I1197*H1197,2)</f>
        <v>0</v>
      </c>
      <c r="K1197" s="184" t="s">
        <v>242</v>
      </c>
      <c r="L1197" s="42"/>
      <c r="M1197" s="189" t="s">
        <v>19</v>
      </c>
      <c r="N1197" s="190" t="s">
        <v>48</v>
      </c>
      <c r="O1197" s="67"/>
      <c r="P1197" s="191">
        <f>O1197*H1197</f>
        <v>0</v>
      </c>
      <c r="Q1197" s="191">
        <v>0</v>
      </c>
      <c r="R1197" s="191">
        <f>Q1197*H1197</f>
        <v>0</v>
      </c>
      <c r="S1197" s="191">
        <v>0</v>
      </c>
      <c r="T1197" s="192">
        <f>S1197*H1197</f>
        <v>0</v>
      </c>
      <c r="U1197" s="37"/>
      <c r="V1197" s="37"/>
      <c r="W1197" s="37"/>
      <c r="X1197" s="37"/>
      <c r="Y1197" s="37"/>
      <c r="Z1197" s="37"/>
      <c r="AA1197" s="37"/>
      <c r="AB1197" s="37"/>
      <c r="AC1197" s="37"/>
      <c r="AD1197" s="37"/>
      <c r="AE1197" s="37"/>
      <c r="AR1197" s="193" t="s">
        <v>366</v>
      </c>
      <c r="AT1197" s="193" t="s">
        <v>239</v>
      </c>
      <c r="AU1197" s="193" t="s">
        <v>88</v>
      </c>
      <c r="AY1197" s="20" t="s">
        <v>237</v>
      </c>
      <c r="BE1197" s="194">
        <f>IF(N1197="základní",J1197,0)</f>
        <v>0</v>
      </c>
      <c r="BF1197" s="194">
        <f>IF(N1197="snížená",J1197,0)</f>
        <v>0</v>
      </c>
      <c r="BG1197" s="194">
        <f>IF(N1197="zákl. přenesená",J1197,0)</f>
        <v>0</v>
      </c>
      <c r="BH1197" s="194">
        <f>IF(N1197="sníž. přenesená",J1197,0)</f>
        <v>0</v>
      </c>
      <c r="BI1197" s="194">
        <f>IF(N1197="nulová",J1197,0)</f>
        <v>0</v>
      </c>
      <c r="BJ1197" s="20" t="s">
        <v>88</v>
      </c>
      <c r="BK1197" s="194">
        <f>ROUND(I1197*H1197,2)</f>
        <v>0</v>
      </c>
      <c r="BL1197" s="20" t="s">
        <v>366</v>
      </c>
      <c r="BM1197" s="193" t="s">
        <v>5693</v>
      </c>
    </row>
    <row r="1198" spans="1:65" s="2" customFormat="1" ht="10.199999999999999">
      <c r="A1198" s="37"/>
      <c r="B1198" s="38"/>
      <c r="C1198" s="39"/>
      <c r="D1198" s="195" t="s">
        <v>245</v>
      </c>
      <c r="E1198" s="39"/>
      <c r="F1198" s="196" t="s">
        <v>1052</v>
      </c>
      <c r="G1198" s="39"/>
      <c r="H1198" s="39"/>
      <c r="I1198" s="197"/>
      <c r="J1198" s="39"/>
      <c r="K1198" s="39"/>
      <c r="L1198" s="42"/>
      <c r="M1198" s="198"/>
      <c r="N1198" s="199"/>
      <c r="O1198" s="67"/>
      <c r="P1198" s="67"/>
      <c r="Q1198" s="67"/>
      <c r="R1198" s="67"/>
      <c r="S1198" s="67"/>
      <c r="T1198" s="68"/>
      <c r="U1198" s="37"/>
      <c r="V1198" s="37"/>
      <c r="W1198" s="37"/>
      <c r="X1198" s="37"/>
      <c r="Y1198" s="37"/>
      <c r="Z1198" s="37"/>
      <c r="AA1198" s="37"/>
      <c r="AB1198" s="37"/>
      <c r="AC1198" s="37"/>
      <c r="AD1198" s="37"/>
      <c r="AE1198" s="37"/>
      <c r="AT1198" s="20" t="s">
        <v>245</v>
      </c>
      <c r="AU1198" s="20" t="s">
        <v>88</v>
      </c>
    </row>
    <row r="1199" spans="1:65" s="14" customFormat="1" ht="10.199999999999999">
      <c r="B1199" s="211"/>
      <c r="C1199" s="212"/>
      <c r="D1199" s="202" t="s">
        <v>247</v>
      </c>
      <c r="E1199" s="213" t="s">
        <v>19</v>
      </c>
      <c r="F1199" s="214" t="s">
        <v>5648</v>
      </c>
      <c r="G1199" s="212"/>
      <c r="H1199" s="215">
        <v>3</v>
      </c>
      <c r="I1199" s="216"/>
      <c r="J1199" s="212"/>
      <c r="K1199" s="212"/>
      <c r="L1199" s="217"/>
      <c r="M1199" s="218"/>
      <c r="N1199" s="219"/>
      <c r="O1199" s="219"/>
      <c r="P1199" s="219"/>
      <c r="Q1199" s="219"/>
      <c r="R1199" s="219"/>
      <c r="S1199" s="219"/>
      <c r="T1199" s="220"/>
      <c r="AT1199" s="221" t="s">
        <v>247</v>
      </c>
      <c r="AU1199" s="221" t="s">
        <v>88</v>
      </c>
      <c r="AV1199" s="14" t="s">
        <v>88</v>
      </c>
      <c r="AW1199" s="14" t="s">
        <v>37</v>
      </c>
      <c r="AX1199" s="14" t="s">
        <v>76</v>
      </c>
      <c r="AY1199" s="221" t="s">
        <v>237</v>
      </c>
    </row>
    <row r="1200" spans="1:65" s="14" customFormat="1" ht="10.199999999999999">
      <c r="B1200" s="211"/>
      <c r="C1200" s="212"/>
      <c r="D1200" s="202" t="s">
        <v>247</v>
      </c>
      <c r="E1200" s="213" t="s">
        <v>19</v>
      </c>
      <c r="F1200" s="214" t="s">
        <v>5623</v>
      </c>
      <c r="G1200" s="212"/>
      <c r="H1200" s="215">
        <v>2</v>
      </c>
      <c r="I1200" s="216"/>
      <c r="J1200" s="212"/>
      <c r="K1200" s="212"/>
      <c r="L1200" s="217"/>
      <c r="M1200" s="218"/>
      <c r="N1200" s="219"/>
      <c r="O1200" s="219"/>
      <c r="P1200" s="219"/>
      <c r="Q1200" s="219"/>
      <c r="R1200" s="219"/>
      <c r="S1200" s="219"/>
      <c r="T1200" s="220"/>
      <c r="AT1200" s="221" t="s">
        <v>247</v>
      </c>
      <c r="AU1200" s="221" t="s">
        <v>88</v>
      </c>
      <c r="AV1200" s="14" t="s">
        <v>88</v>
      </c>
      <c r="AW1200" s="14" t="s">
        <v>37</v>
      </c>
      <c r="AX1200" s="14" t="s">
        <v>76</v>
      </c>
      <c r="AY1200" s="221" t="s">
        <v>237</v>
      </c>
    </row>
    <row r="1201" spans="1:65" s="14" customFormat="1" ht="10.199999999999999">
      <c r="B1201" s="211"/>
      <c r="C1201" s="212"/>
      <c r="D1201" s="202" t="s">
        <v>247</v>
      </c>
      <c r="E1201" s="213" t="s">
        <v>19</v>
      </c>
      <c r="F1201" s="214" t="s">
        <v>5694</v>
      </c>
      <c r="G1201" s="212"/>
      <c r="H1201" s="215">
        <v>19</v>
      </c>
      <c r="I1201" s="216"/>
      <c r="J1201" s="212"/>
      <c r="K1201" s="212"/>
      <c r="L1201" s="217"/>
      <c r="M1201" s="218"/>
      <c r="N1201" s="219"/>
      <c r="O1201" s="219"/>
      <c r="P1201" s="219"/>
      <c r="Q1201" s="219"/>
      <c r="R1201" s="219"/>
      <c r="S1201" s="219"/>
      <c r="T1201" s="220"/>
      <c r="AT1201" s="221" t="s">
        <v>247</v>
      </c>
      <c r="AU1201" s="221" t="s">
        <v>88</v>
      </c>
      <c r="AV1201" s="14" t="s">
        <v>88</v>
      </c>
      <c r="AW1201" s="14" t="s">
        <v>37</v>
      </c>
      <c r="AX1201" s="14" t="s">
        <v>76</v>
      </c>
      <c r="AY1201" s="221" t="s">
        <v>237</v>
      </c>
    </row>
    <row r="1202" spans="1:65" s="16" customFormat="1" ht="10.199999999999999">
      <c r="B1202" s="233"/>
      <c r="C1202" s="234"/>
      <c r="D1202" s="202" t="s">
        <v>247</v>
      </c>
      <c r="E1202" s="235" t="s">
        <v>19</v>
      </c>
      <c r="F1202" s="236" t="s">
        <v>260</v>
      </c>
      <c r="G1202" s="234"/>
      <c r="H1202" s="237">
        <v>24</v>
      </c>
      <c r="I1202" s="238"/>
      <c r="J1202" s="234"/>
      <c r="K1202" s="234"/>
      <c r="L1202" s="239"/>
      <c r="M1202" s="240"/>
      <c r="N1202" s="241"/>
      <c r="O1202" s="241"/>
      <c r="P1202" s="241"/>
      <c r="Q1202" s="241"/>
      <c r="R1202" s="241"/>
      <c r="S1202" s="241"/>
      <c r="T1202" s="242"/>
      <c r="AT1202" s="243" t="s">
        <v>247</v>
      </c>
      <c r="AU1202" s="243" t="s">
        <v>88</v>
      </c>
      <c r="AV1202" s="16" t="s">
        <v>243</v>
      </c>
      <c r="AW1202" s="16" t="s">
        <v>37</v>
      </c>
      <c r="AX1202" s="16" t="s">
        <v>83</v>
      </c>
      <c r="AY1202" s="243" t="s">
        <v>237</v>
      </c>
    </row>
    <row r="1203" spans="1:65" s="2" customFormat="1" ht="16.5" customHeight="1">
      <c r="A1203" s="37"/>
      <c r="B1203" s="38"/>
      <c r="C1203" s="244" t="s">
        <v>1770</v>
      </c>
      <c r="D1203" s="244" t="s">
        <v>296</v>
      </c>
      <c r="E1203" s="245" t="s">
        <v>1045</v>
      </c>
      <c r="F1203" s="246" t="s">
        <v>1046</v>
      </c>
      <c r="G1203" s="247" t="s">
        <v>290</v>
      </c>
      <c r="H1203" s="248">
        <v>24</v>
      </c>
      <c r="I1203" s="249"/>
      <c r="J1203" s="250">
        <f>ROUND(I1203*H1203,2)</f>
        <v>0</v>
      </c>
      <c r="K1203" s="246" t="s">
        <v>242</v>
      </c>
      <c r="L1203" s="251"/>
      <c r="M1203" s="252" t="s">
        <v>19</v>
      </c>
      <c r="N1203" s="253" t="s">
        <v>48</v>
      </c>
      <c r="O1203" s="67"/>
      <c r="P1203" s="191">
        <f>O1203*H1203</f>
        <v>0</v>
      </c>
      <c r="Q1203" s="191">
        <v>1.4999999999999999E-4</v>
      </c>
      <c r="R1203" s="191">
        <f>Q1203*H1203</f>
        <v>3.5999999999999999E-3</v>
      </c>
      <c r="S1203" s="191">
        <v>0</v>
      </c>
      <c r="T1203" s="192">
        <f>S1203*H1203</f>
        <v>0</v>
      </c>
      <c r="U1203" s="37"/>
      <c r="V1203" s="37"/>
      <c r="W1203" s="37"/>
      <c r="X1203" s="37"/>
      <c r="Y1203" s="37"/>
      <c r="Z1203" s="37"/>
      <c r="AA1203" s="37"/>
      <c r="AB1203" s="37"/>
      <c r="AC1203" s="37"/>
      <c r="AD1203" s="37"/>
      <c r="AE1203" s="37"/>
      <c r="AR1203" s="193" t="s">
        <v>523</v>
      </c>
      <c r="AT1203" s="193" t="s">
        <v>296</v>
      </c>
      <c r="AU1203" s="193" t="s">
        <v>88</v>
      </c>
      <c r="AY1203" s="20" t="s">
        <v>237</v>
      </c>
      <c r="BE1203" s="194">
        <f>IF(N1203="základní",J1203,0)</f>
        <v>0</v>
      </c>
      <c r="BF1203" s="194">
        <f>IF(N1203="snížená",J1203,0)</f>
        <v>0</v>
      </c>
      <c r="BG1203" s="194">
        <f>IF(N1203="zákl. přenesená",J1203,0)</f>
        <v>0</v>
      </c>
      <c r="BH1203" s="194">
        <f>IF(N1203="sníž. přenesená",J1203,0)</f>
        <v>0</v>
      </c>
      <c r="BI1203" s="194">
        <f>IF(N1203="nulová",J1203,0)</f>
        <v>0</v>
      </c>
      <c r="BJ1203" s="20" t="s">
        <v>88</v>
      </c>
      <c r="BK1203" s="194">
        <f>ROUND(I1203*H1203,2)</f>
        <v>0</v>
      </c>
      <c r="BL1203" s="20" t="s">
        <v>366</v>
      </c>
      <c r="BM1203" s="193" t="s">
        <v>5695</v>
      </c>
    </row>
    <row r="1204" spans="1:65" s="2" customFormat="1" ht="37.799999999999997" customHeight="1">
      <c r="A1204" s="37"/>
      <c r="B1204" s="38"/>
      <c r="C1204" s="182" t="s">
        <v>4520</v>
      </c>
      <c r="D1204" s="182" t="s">
        <v>239</v>
      </c>
      <c r="E1204" s="183" t="s">
        <v>1056</v>
      </c>
      <c r="F1204" s="184" t="s">
        <v>1057</v>
      </c>
      <c r="G1204" s="185" t="s">
        <v>290</v>
      </c>
      <c r="H1204" s="186">
        <v>31</v>
      </c>
      <c r="I1204" s="187"/>
      <c r="J1204" s="188">
        <f>ROUND(I1204*H1204,2)</f>
        <v>0</v>
      </c>
      <c r="K1204" s="184" t="s">
        <v>242</v>
      </c>
      <c r="L1204" s="42"/>
      <c r="M1204" s="189" t="s">
        <v>19</v>
      </c>
      <c r="N1204" s="190" t="s">
        <v>48</v>
      </c>
      <c r="O1204" s="67"/>
      <c r="P1204" s="191">
        <f>O1204*H1204</f>
        <v>0</v>
      </c>
      <c r="Q1204" s="191">
        <v>4.4999999999999999E-4</v>
      </c>
      <c r="R1204" s="191">
        <f>Q1204*H1204</f>
        <v>1.3949999999999999E-2</v>
      </c>
      <c r="S1204" s="191">
        <v>0</v>
      </c>
      <c r="T1204" s="192">
        <f>S1204*H1204</f>
        <v>0</v>
      </c>
      <c r="U1204" s="37"/>
      <c r="V1204" s="37"/>
      <c r="W1204" s="37"/>
      <c r="X1204" s="37"/>
      <c r="Y1204" s="37"/>
      <c r="Z1204" s="37"/>
      <c r="AA1204" s="37"/>
      <c r="AB1204" s="37"/>
      <c r="AC1204" s="37"/>
      <c r="AD1204" s="37"/>
      <c r="AE1204" s="37"/>
      <c r="AR1204" s="193" t="s">
        <v>366</v>
      </c>
      <c r="AT1204" s="193" t="s">
        <v>239</v>
      </c>
      <c r="AU1204" s="193" t="s">
        <v>88</v>
      </c>
      <c r="AY1204" s="20" t="s">
        <v>237</v>
      </c>
      <c r="BE1204" s="194">
        <f>IF(N1204="základní",J1204,0)</f>
        <v>0</v>
      </c>
      <c r="BF1204" s="194">
        <f>IF(N1204="snížená",J1204,0)</f>
        <v>0</v>
      </c>
      <c r="BG1204" s="194">
        <f>IF(N1204="zákl. přenesená",J1204,0)</f>
        <v>0</v>
      </c>
      <c r="BH1204" s="194">
        <f>IF(N1204="sníž. přenesená",J1204,0)</f>
        <v>0</v>
      </c>
      <c r="BI1204" s="194">
        <f>IF(N1204="nulová",J1204,0)</f>
        <v>0</v>
      </c>
      <c r="BJ1204" s="20" t="s">
        <v>88</v>
      </c>
      <c r="BK1204" s="194">
        <f>ROUND(I1204*H1204,2)</f>
        <v>0</v>
      </c>
      <c r="BL1204" s="20" t="s">
        <v>366</v>
      </c>
      <c r="BM1204" s="193" t="s">
        <v>5696</v>
      </c>
    </row>
    <row r="1205" spans="1:65" s="2" customFormat="1" ht="10.199999999999999">
      <c r="A1205" s="37"/>
      <c r="B1205" s="38"/>
      <c r="C1205" s="39"/>
      <c r="D1205" s="195" t="s">
        <v>245</v>
      </c>
      <c r="E1205" s="39"/>
      <c r="F1205" s="196" t="s">
        <v>1059</v>
      </c>
      <c r="G1205" s="39"/>
      <c r="H1205" s="39"/>
      <c r="I1205" s="197"/>
      <c r="J1205" s="39"/>
      <c r="K1205" s="39"/>
      <c r="L1205" s="42"/>
      <c r="M1205" s="198"/>
      <c r="N1205" s="199"/>
      <c r="O1205" s="67"/>
      <c r="P1205" s="67"/>
      <c r="Q1205" s="67"/>
      <c r="R1205" s="67"/>
      <c r="S1205" s="67"/>
      <c r="T1205" s="68"/>
      <c r="U1205" s="37"/>
      <c r="V1205" s="37"/>
      <c r="W1205" s="37"/>
      <c r="X1205" s="37"/>
      <c r="Y1205" s="37"/>
      <c r="Z1205" s="37"/>
      <c r="AA1205" s="37"/>
      <c r="AB1205" s="37"/>
      <c r="AC1205" s="37"/>
      <c r="AD1205" s="37"/>
      <c r="AE1205" s="37"/>
      <c r="AT1205" s="20" t="s">
        <v>245</v>
      </c>
      <c r="AU1205" s="20" t="s">
        <v>88</v>
      </c>
    </row>
    <row r="1206" spans="1:65" s="14" customFormat="1" ht="10.199999999999999">
      <c r="B1206" s="211"/>
      <c r="C1206" s="212"/>
      <c r="D1206" s="202" t="s">
        <v>247</v>
      </c>
      <c r="E1206" s="213" t="s">
        <v>19</v>
      </c>
      <c r="F1206" s="214" t="s">
        <v>5667</v>
      </c>
      <c r="G1206" s="212"/>
      <c r="H1206" s="215">
        <v>12</v>
      </c>
      <c r="I1206" s="216"/>
      <c r="J1206" s="212"/>
      <c r="K1206" s="212"/>
      <c r="L1206" s="217"/>
      <c r="M1206" s="218"/>
      <c r="N1206" s="219"/>
      <c r="O1206" s="219"/>
      <c r="P1206" s="219"/>
      <c r="Q1206" s="219"/>
      <c r="R1206" s="219"/>
      <c r="S1206" s="219"/>
      <c r="T1206" s="220"/>
      <c r="AT1206" s="221" t="s">
        <v>247</v>
      </c>
      <c r="AU1206" s="221" t="s">
        <v>88</v>
      </c>
      <c r="AV1206" s="14" t="s">
        <v>88</v>
      </c>
      <c r="AW1206" s="14" t="s">
        <v>37</v>
      </c>
      <c r="AX1206" s="14" t="s">
        <v>76</v>
      </c>
      <c r="AY1206" s="221" t="s">
        <v>237</v>
      </c>
    </row>
    <row r="1207" spans="1:65" s="14" customFormat="1" ht="10.199999999999999">
      <c r="B1207" s="211"/>
      <c r="C1207" s="212"/>
      <c r="D1207" s="202" t="s">
        <v>247</v>
      </c>
      <c r="E1207" s="213" t="s">
        <v>19</v>
      </c>
      <c r="F1207" s="214" t="s">
        <v>5670</v>
      </c>
      <c r="G1207" s="212"/>
      <c r="H1207" s="215">
        <v>19</v>
      </c>
      <c r="I1207" s="216"/>
      <c r="J1207" s="212"/>
      <c r="K1207" s="212"/>
      <c r="L1207" s="217"/>
      <c r="M1207" s="218"/>
      <c r="N1207" s="219"/>
      <c r="O1207" s="219"/>
      <c r="P1207" s="219"/>
      <c r="Q1207" s="219"/>
      <c r="R1207" s="219"/>
      <c r="S1207" s="219"/>
      <c r="T1207" s="220"/>
      <c r="AT1207" s="221" t="s">
        <v>247</v>
      </c>
      <c r="AU1207" s="221" t="s">
        <v>88</v>
      </c>
      <c r="AV1207" s="14" t="s">
        <v>88</v>
      </c>
      <c r="AW1207" s="14" t="s">
        <v>37</v>
      </c>
      <c r="AX1207" s="14" t="s">
        <v>76</v>
      </c>
      <c r="AY1207" s="221" t="s">
        <v>237</v>
      </c>
    </row>
    <row r="1208" spans="1:65" s="16" customFormat="1" ht="10.199999999999999">
      <c r="B1208" s="233"/>
      <c r="C1208" s="234"/>
      <c r="D1208" s="202" t="s">
        <v>247</v>
      </c>
      <c r="E1208" s="235" t="s">
        <v>19</v>
      </c>
      <c r="F1208" s="236" t="s">
        <v>260</v>
      </c>
      <c r="G1208" s="234"/>
      <c r="H1208" s="237">
        <v>31</v>
      </c>
      <c r="I1208" s="238"/>
      <c r="J1208" s="234"/>
      <c r="K1208" s="234"/>
      <c r="L1208" s="239"/>
      <c r="M1208" s="240"/>
      <c r="N1208" s="241"/>
      <c r="O1208" s="241"/>
      <c r="P1208" s="241"/>
      <c r="Q1208" s="241"/>
      <c r="R1208" s="241"/>
      <c r="S1208" s="241"/>
      <c r="T1208" s="242"/>
      <c r="AT1208" s="243" t="s">
        <v>247</v>
      </c>
      <c r="AU1208" s="243" t="s">
        <v>88</v>
      </c>
      <c r="AV1208" s="16" t="s">
        <v>243</v>
      </c>
      <c r="AW1208" s="16" t="s">
        <v>37</v>
      </c>
      <c r="AX1208" s="16" t="s">
        <v>83</v>
      </c>
      <c r="AY1208" s="243" t="s">
        <v>237</v>
      </c>
    </row>
    <row r="1209" spans="1:65" s="2" customFormat="1" ht="37.799999999999997" customHeight="1">
      <c r="A1209" s="37"/>
      <c r="B1209" s="38"/>
      <c r="C1209" s="244" t="s">
        <v>1773</v>
      </c>
      <c r="D1209" s="244" t="s">
        <v>296</v>
      </c>
      <c r="E1209" s="245" t="s">
        <v>1061</v>
      </c>
      <c r="F1209" s="246" t="s">
        <v>1062</v>
      </c>
      <c r="G1209" s="247" t="s">
        <v>290</v>
      </c>
      <c r="H1209" s="248">
        <v>31</v>
      </c>
      <c r="I1209" s="249"/>
      <c r="J1209" s="250">
        <f>ROUND(I1209*H1209,2)</f>
        <v>0</v>
      </c>
      <c r="K1209" s="246" t="s">
        <v>242</v>
      </c>
      <c r="L1209" s="251"/>
      <c r="M1209" s="252" t="s">
        <v>19</v>
      </c>
      <c r="N1209" s="253" t="s">
        <v>48</v>
      </c>
      <c r="O1209" s="67"/>
      <c r="P1209" s="191">
        <f>O1209*H1209</f>
        <v>0</v>
      </c>
      <c r="Q1209" s="191">
        <v>1.6E-2</v>
      </c>
      <c r="R1209" s="191">
        <f>Q1209*H1209</f>
        <v>0.496</v>
      </c>
      <c r="S1209" s="191">
        <v>0</v>
      </c>
      <c r="T1209" s="192">
        <f>S1209*H1209</f>
        <v>0</v>
      </c>
      <c r="U1209" s="37"/>
      <c r="V1209" s="37"/>
      <c r="W1209" s="37"/>
      <c r="X1209" s="37"/>
      <c r="Y1209" s="37"/>
      <c r="Z1209" s="37"/>
      <c r="AA1209" s="37"/>
      <c r="AB1209" s="37"/>
      <c r="AC1209" s="37"/>
      <c r="AD1209" s="37"/>
      <c r="AE1209" s="37"/>
      <c r="AR1209" s="193" t="s">
        <v>523</v>
      </c>
      <c r="AT1209" s="193" t="s">
        <v>296</v>
      </c>
      <c r="AU1209" s="193" t="s">
        <v>88</v>
      </c>
      <c r="AY1209" s="20" t="s">
        <v>237</v>
      </c>
      <c r="BE1209" s="194">
        <f>IF(N1209="základní",J1209,0)</f>
        <v>0</v>
      </c>
      <c r="BF1209" s="194">
        <f>IF(N1209="snížená",J1209,0)</f>
        <v>0</v>
      </c>
      <c r="BG1209" s="194">
        <f>IF(N1209="zákl. přenesená",J1209,0)</f>
        <v>0</v>
      </c>
      <c r="BH1209" s="194">
        <f>IF(N1209="sníž. přenesená",J1209,0)</f>
        <v>0</v>
      </c>
      <c r="BI1209" s="194">
        <f>IF(N1209="nulová",J1209,0)</f>
        <v>0</v>
      </c>
      <c r="BJ1209" s="20" t="s">
        <v>88</v>
      </c>
      <c r="BK1209" s="194">
        <f>ROUND(I1209*H1209,2)</f>
        <v>0</v>
      </c>
      <c r="BL1209" s="20" t="s">
        <v>366</v>
      </c>
      <c r="BM1209" s="193" t="s">
        <v>5697</v>
      </c>
    </row>
    <row r="1210" spans="1:65" s="2" customFormat="1" ht="33" customHeight="1">
      <c r="A1210" s="37"/>
      <c r="B1210" s="38"/>
      <c r="C1210" s="182" t="s">
        <v>4531</v>
      </c>
      <c r="D1210" s="182" t="s">
        <v>239</v>
      </c>
      <c r="E1210" s="183" t="s">
        <v>1065</v>
      </c>
      <c r="F1210" s="184" t="s">
        <v>1066</v>
      </c>
      <c r="G1210" s="185" t="s">
        <v>154</v>
      </c>
      <c r="H1210" s="186">
        <v>25.97</v>
      </c>
      <c r="I1210" s="187"/>
      <c r="J1210" s="188">
        <f>ROUND(I1210*H1210,2)</f>
        <v>0</v>
      </c>
      <c r="K1210" s="184" t="s">
        <v>242</v>
      </c>
      <c r="L1210" s="42"/>
      <c r="M1210" s="189" t="s">
        <v>19</v>
      </c>
      <c r="N1210" s="190" t="s">
        <v>48</v>
      </c>
      <c r="O1210" s="67"/>
      <c r="P1210" s="191">
        <f>O1210*H1210</f>
        <v>0</v>
      </c>
      <c r="Q1210" s="191">
        <v>0</v>
      </c>
      <c r="R1210" s="191">
        <f>Q1210*H1210</f>
        <v>0</v>
      </c>
      <c r="S1210" s="191">
        <v>0</v>
      </c>
      <c r="T1210" s="192">
        <f>S1210*H1210</f>
        <v>0</v>
      </c>
      <c r="U1210" s="37"/>
      <c r="V1210" s="37"/>
      <c r="W1210" s="37"/>
      <c r="X1210" s="37"/>
      <c r="Y1210" s="37"/>
      <c r="Z1210" s="37"/>
      <c r="AA1210" s="37"/>
      <c r="AB1210" s="37"/>
      <c r="AC1210" s="37"/>
      <c r="AD1210" s="37"/>
      <c r="AE1210" s="37"/>
      <c r="AR1210" s="193" t="s">
        <v>366</v>
      </c>
      <c r="AT1210" s="193" t="s">
        <v>239</v>
      </c>
      <c r="AU1210" s="193" t="s">
        <v>88</v>
      </c>
      <c r="AY1210" s="20" t="s">
        <v>237</v>
      </c>
      <c r="BE1210" s="194">
        <f>IF(N1210="základní",J1210,0)</f>
        <v>0</v>
      </c>
      <c r="BF1210" s="194">
        <f>IF(N1210="snížená",J1210,0)</f>
        <v>0</v>
      </c>
      <c r="BG1210" s="194">
        <f>IF(N1210="zákl. přenesená",J1210,0)</f>
        <v>0</v>
      </c>
      <c r="BH1210" s="194">
        <f>IF(N1210="sníž. přenesená",J1210,0)</f>
        <v>0</v>
      </c>
      <c r="BI1210" s="194">
        <f>IF(N1210="nulová",J1210,0)</f>
        <v>0</v>
      </c>
      <c r="BJ1210" s="20" t="s">
        <v>88</v>
      </c>
      <c r="BK1210" s="194">
        <f>ROUND(I1210*H1210,2)</f>
        <v>0</v>
      </c>
      <c r="BL1210" s="20" t="s">
        <v>366</v>
      </c>
      <c r="BM1210" s="193" t="s">
        <v>5698</v>
      </c>
    </row>
    <row r="1211" spans="1:65" s="2" customFormat="1" ht="10.199999999999999">
      <c r="A1211" s="37"/>
      <c r="B1211" s="38"/>
      <c r="C1211" s="39"/>
      <c r="D1211" s="195" t="s">
        <v>245</v>
      </c>
      <c r="E1211" s="39"/>
      <c r="F1211" s="196" t="s">
        <v>1068</v>
      </c>
      <c r="G1211" s="39"/>
      <c r="H1211" s="39"/>
      <c r="I1211" s="197"/>
      <c r="J1211" s="39"/>
      <c r="K1211" s="39"/>
      <c r="L1211" s="42"/>
      <c r="M1211" s="198"/>
      <c r="N1211" s="199"/>
      <c r="O1211" s="67"/>
      <c r="P1211" s="67"/>
      <c r="Q1211" s="67"/>
      <c r="R1211" s="67"/>
      <c r="S1211" s="67"/>
      <c r="T1211" s="68"/>
      <c r="U1211" s="37"/>
      <c r="V1211" s="37"/>
      <c r="W1211" s="37"/>
      <c r="X1211" s="37"/>
      <c r="Y1211" s="37"/>
      <c r="Z1211" s="37"/>
      <c r="AA1211" s="37"/>
      <c r="AB1211" s="37"/>
      <c r="AC1211" s="37"/>
      <c r="AD1211" s="37"/>
      <c r="AE1211" s="37"/>
      <c r="AT1211" s="20" t="s">
        <v>245</v>
      </c>
      <c r="AU1211" s="20" t="s">
        <v>88</v>
      </c>
    </row>
    <row r="1212" spans="1:65" s="13" customFormat="1" ht="10.199999999999999">
      <c r="B1212" s="200"/>
      <c r="C1212" s="201"/>
      <c r="D1212" s="202" t="s">
        <v>247</v>
      </c>
      <c r="E1212" s="203" t="s">
        <v>19</v>
      </c>
      <c r="F1212" s="204" t="s">
        <v>3854</v>
      </c>
      <c r="G1212" s="201"/>
      <c r="H1212" s="203" t="s">
        <v>19</v>
      </c>
      <c r="I1212" s="205"/>
      <c r="J1212" s="201"/>
      <c r="K1212" s="201"/>
      <c r="L1212" s="206"/>
      <c r="M1212" s="207"/>
      <c r="N1212" s="208"/>
      <c r="O1212" s="208"/>
      <c r="P1212" s="208"/>
      <c r="Q1212" s="208"/>
      <c r="R1212" s="208"/>
      <c r="S1212" s="208"/>
      <c r="T1212" s="209"/>
      <c r="AT1212" s="210" t="s">
        <v>247</v>
      </c>
      <c r="AU1212" s="210" t="s">
        <v>88</v>
      </c>
      <c r="AV1212" s="13" t="s">
        <v>83</v>
      </c>
      <c r="AW1212" s="13" t="s">
        <v>37</v>
      </c>
      <c r="AX1212" s="13" t="s">
        <v>76</v>
      </c>
      <c r="AY1212" s="210" t="s">
        <v>237</v>
      </c>
    </row>
    <row r="1213" spans="1:65" s="14" customFormat="1" ht="10.199999999999999">
      <c r="B1213" s="211"/>
      <c r="C1213" s="212"/>
      <c r="D1213" s="202" t="s">
        <v>247</v>
      </c>
      <c r="E1213" s="213" t="s">
        <v>19</v>
      </c>
      <c r="F1213" s="214" t="s">
        <v>5699</v>
      </c>
      <c r="G1213" s="212"/>
      <c r="H1213" s="215">
        <v>13.5</v>
      </c>
      <c r="I1213" s="216"/>
      <c r="J1213" s="212"/>
      <c r="K1213" s="212"/>
      <c r="L1213" s="217"/>
      <c r="M1213" s="218"/>
      <c r="N1213" s="219"/>
      <c r="O1213" s="219"/>
      <c r="P1213" s="219"/>
      <c r="Q1213" s="219"/>
      <c r="R1213" s="219"/>
      <c r="S1213" s="219"/>
      <c r="T1213" s="220"/>
      <c r="AT1213" s="221" t="s">
        <v>247</v>
      </c>
      <c r="AU1213" s="221" t="s">
        <v>88</v>
      </c>
      <c r="AV1213" s="14" t="s">
        <v>88</v>
      </c>
      <c r="AW1213" s="14" t="s">
        <v>37</v>
      </c>
      <c r="AX1213" s="14" t="s">
        <v>76</v>
      </c>
      <c r="AY1213" s="221" t="s">
        <v>237</v>
      </c>
    </row>
    <row r="1214" spans="1:65" s="14" customFormat="1" ht="10.199999999999999">
      <c r="B1214" s="211"/>
      <c r="C1214" s="212"/>
      <c r="D1214" s="202" t="s">
        <v>247</v>
      </c>
      <c r="E1214" s="213" t="s">
        <v>19</v>
      </c>
      <c r="F1214" s="214" t="s">
        <v>5700</v>
      </c>
      <c r="G1214" s="212"/>
      <c r="H1214" s="215">
        <v>1.5</v>
      </c>
      <c r="I1214" s="216"/>
      <c r="J1214" s="212"/>
      <c r="K1214" s="212"/>
      <c r="L1214" s="217"/>
      <c r="M1214" s="218"/>
      <c r="N1214" s="219"/>
      <c r="O1214" s="219"/>
      <c r="P1214" s="219"/>
      <c r="Q1214" s="219"/>
      <c r="R1214" s="219"/>
      <c r="S1214" s="219"/>
      <c r="T1214" s="220"/>
      <c r="AT1214" s="221" t="s">
        <v>247</v>
      </c>
      <c r="AU1214" s="221" t="s">
        <v>88</v>
      </c>
      <c r="AV1214" s="14" t="s">
        <v>88</v>
      </c>
      <c r="AW1214" s="14" t="s">
        <v>37</v>
      </c>
      <c r="AX1214" s="14" t="s">
        <v>76</v>
      </c>
      <c r="AY1214" s="221" t="s">
        <v>237</v>
      </c>
    </row>
    <row r="1215" spans="1:65" s="14" customFormat="1" ht="10.199999999999999">
      <c r="B1215" s="211"/>
      <c r="C1215" s="212"/>
      <c r="D1215" s="202" t="s">
        <v>247</v>
      </c>
      <c r="E1215" s="213" t="s">
        <v>19</v>
      </c>
      <c r="F1215" s="214" t="s">
        <v>5701</v>
      </c>
      <c r="G1215" s="212"/>
      <c r="H1215" s="215">
        <v>2.36</v>
      </c>
      <c r="I1215" s="216"/>
      <c r="J1215" s="212"/>
      <c r="K1215" s="212"/>
      <c r="L1215" s="217"/>
      <c r="M1215" s="218"/>
      <c r="N1215" s="219"/>
      <c r="O1215" s="219"/>
      <c r="P1215" s="219"/>
      <c r="Q1215" s="219"/>
      <c r="R1215" s="219"/>
      <c r="S1215" s="219"/>
      <c r="T1215" s="220"/>
      <c r="AT1215" s="221" t="s">
        <v>247</v>
      </c>
      <c r="AU1215" s="221" t="s">
        <v>88</v>
      </c>
      <c r="AV1215" s="14" t="s">
        <v>88</v>
      </c>
      <c r="AW1215" s="14" t="s">
        <v>37</v>
      </c>
      <c r="AX1215" s="14" t="s">
        <v>76</v>
      </c>
      <c r="AY1215" s="221" t="s">
        <v>237</v>
      </c>
    </row>
    <row r="1216" spans="1:65" s="14" customFormat="1" ht="10.199999999999999">
      <c r="B1216" s="211"/>
      <c r="C1216" s="212"/>
      <c r="D1216" s="202" t="s">
        <v>247</v>
      </c>
      <c r="E1216" s="213" t="s">
        <v>19</v>
      </c>
      <c r="F1216" s="214" t="s">
        <v>5702</v>
      </c>
      <c r="G1216" s="212"/>
      <c r="H1216" s="215">
        <v>2.61</v>
      </c>
      <c r="I1216" s="216"/>
      <c r="J1216" s="212"/>
      <c r="K1216" s="212"/>
      <c r="L1216" s="217"/>
      <c r="M1216" s="218"/>
      <c r="N1216" s="219"/>
      <c r="O1216" s="219"/>
      <c r="P1216" s="219"/>
      <c r="Q1216" s="219"/>
      <c r="R1216" s="219"/>
      <c r="S1216" s="219"/>
      <c r="T1216" s="220"/>
      <c r="AT1216" s="221" t="s">
        <v>247</v>
      </c>
      <c r="AU1216" s="221" t="s">
        <v>88</v>
      </c>
      <c r="AV1216" s="14" t="s">
        <v>88</v>
      </c>
      <c r="AW1216" s="14" t="s">
        <v>37</v>
      </c>
      <c r="AX1216" s="14" t="s">
        <v>76</v>
      </c>
      <c r="AY1216" s="221" t="s">
        <v>237</v>
      </c>
    </row>
    <row r="1217" spans="1:65" s="14" customFormat="1" ht="10.199999999999999">
      <c r="B1217" s="211"/>
      <c r="C1217" s="212"/>
      <c r="D1217" s="202" t="s">
        <v>247</v>
      </c>
      <c r="E1217" s="213" t="s">
        <v>19</v>
      </c>
      <c r="F1217" s="214" t="s">
        <v>5703</v>
      </c>
      <c r="G1217" s="212"/>
      <c r="H1217" s="215">
        <v>4.5</v>
      </c>
      <c r="I1217" s="216"/>
      <c r="J1217" s="212"/>
      <c r="K1217" s="212"/>
      <c r="L1217" s="217"/>
      <c r="M1217" s="218"/>
      <c r="N1217" s="219"/>
      <c r="O1217" s="219"/>
      <c r="P1217" s="219"/>
      <c r="Q1217" s="219"/>
      <c r="R1217" s="219"/>
      <c r="S1217" s="219"/>
      <c r="T1217" s="220"/>
      <c r="AT1217" s="221" t="s">
        <v>247</v>
      </c>
      <c r="AU1217" s="221" t="s">
        <v>88</v>
      </c>
      <c r="AV1217" s="14" t="s">
        <v>88</v>
      </c>
      <c r="AW1217" s="14" t="s">
        <v>37</v>
      </c>
      <c r="AX1217" s="14" t="s">
        <v>76</v>
      </c>
      <c r="AY1217" s="221" t="s">
        <v>237</v>
      </c>
    </row>
    <row r="1218" spans="1:65" s="14" customFormat="1" ht="10.199999999999999">
      <c r="B1218" s="211"/>
      <c r="C1218" s="212"/>
      <c r="D1218" s="202" t="s">
        <v>247</v>
      </c>
      <c r="E1218" s="213" t="s">
        <v>19</v>
      </c>
      <c r="F1218" s="214" t="s">
        <v>5704</v>
      </c>
      <c r="G1218" s="212"/>
      <c r="H1218" s="215">
        <v>1.5</v>
      </c>
      <c r="I1218" s="216"/>
      <c r="J1218" s="212"/>
      <c r="K1218" s="212"/>
      <c r="L1218" s="217"/>
      <c r="M1218" s="218"/>
      <c r="N1218" s="219"/>
      <c r="O1218" s="219"/>
      <c r="P1218" s="219"/>
      <c r="Q1218" s="219"/>
      <c r="R1218" s="219"/>
      <c r="S1218" s="219"/>
      <c r="T1218" s="220"/>
      <c r="AT1218" s="221" t="s">
        <v>247</v>
      </c>
      <c r="AU1218" s="221" t="s">
        <v>88</v>
      </c>
      <c r="AV1218" s="14" t="s">
        <v>88</v>
      </c>
      <c r="AW1218" s="14" t="s">
        <v>37</v>
      </c>
      <c r="AX1218" s="14" t="s">
        <v>76</v>
      </c>
      <c r="AY1218" s="221" t="s">
        <v>237</v>
      </c>
    </row>
    <row r="1219" spans="1:65" s="16" customFormat="1" ht="10.199999999999999">
      <c r="B1219" s="233"/>
      <c r="C1219" s="234"/>
      <c r="D1219" s="202" t="s">
        <v>247</v>
      </c>
      <c r="E1219" s="235" t="s">
        <v>19</v>
      </c>
      <c r="F1219" s="236" t="s">
        <v>260</v>
      </c>
      <c r="G1219" s="234"/>
      <c r="H1219" s="237">
        <v>25.97</v>
      </c>
      <c r="I1219" s="238"/>
      <c r="J1219" s="234"/>
      <c r="K1219" s="234"/>
      <c r="L1219" s="239"/>
      <c r="M1219" s="240"/>
      <c r="N1219" s="241"/>
      <c r="O1219" s="241"/>
      <c r="P1219" s="241"/>
      <c r="Q1219" s="241"/>
      <c r="R1219" s="241"/>
      <c r="S1219" s="241"/>
      <c r="T1219" s="242"/>
      <c r="AT1219" s="243" t="s">
        <v>247</v>
      </c>
      <c r="AU1219" s="243" t="s">
        <v>88</v>
      </c>
      <c r="AV1219" s="16" t="s">
        <v>243</v>
      </c>
      <c r="AW1219" s="16" t="s">
        <v>37</v>
      </c>
      <c r="AX1219" s="16" t="s">
        <v>83</v>
      </c>
      <c r="AY1219" s="243" t="s">
        <v>237</v>
      </c>
    </row>
    <row r="1220" spans="1:65" s="2" customFormat="1" ht="24.15" customHeight="1">
      <c r="A1220" s="37"/>
      <c r="B1220" s="38"/>
      <c r="C1220" s="244" t="s">
        <v>1775</v>
      </c>
      <c r="D1220" s="244" t="s">
        <v>296</v>
      </c>
      <c r="E1220" s="245" t="s">
        <v>1074</v>
      </c>
      <c r="F1220" s="246" t="s">
        <v>1075</v>
      </c>
      <c r="G1220" s="247" t="s">
        <v>154</v>
      </c>
      <c r="H1220" s="248">
        <v>25.97</v>
      </c>
      <c r="I1220" s="249"/>
      <c r="J1220" s="250">
        <f>ROUND(I1220*H1220,2)</f>
        <v>0</v>
      </c>
      <c r="K1220" s="246" t="s">
        <v>242</v>
      </c>
      <c r="L1220" s="251"/>
      <c r="M1220" s="252" t="s">
        <v>19</v>
      </c>
      <c r="N1220" s="253" t="s">
        <v>48</v>
      </c>
      <c r="O1220" s="67"/>
      <c r="P1220" s="191">
        <f>O1220*H1220</f>
        <v>0</v>
      </c>
      <c r="Q1220" s="191">
        <v>7.0000000000000001E-3</v>
      </c>
      <c r="R1220" s="191">
        <f>Q1220*H1220</f>
        <v>0.18179000000000001</v>
      </c>
      <c r="S1220" s="191">
        <v>0</v>
      </c>
      <c r="T1220" s="192">
        <f>S1220*H1220</f>
        <v>0</v>
      </c>
      <c r="U1220" s="37"/>
      <c r="V1220" s="37"/>
      <c r="W1220" s="37"/>
      <c r="X1220" s="37"/>
      <c r="Y1220" s="37"/>
      <c r="Z1220" s="37"/>
      <c r="AA1220" s="37"/>
      <c r="AB1220" s="37"/>
      <c r="AC1220" s="37"/>
      <c r="AD1220" s="37"/>
      <c r="AE1220" s="37"/>
      <c r="AR1220" s="193" t="s">
        <v>523</v>
      </c>
      <c r="AT1220" s="193" t="s">
        <v>296</v>
      </c>
      <c r="AU1220" s="193" t="s">
        <v>88</v>
      </c>
      <c r="AY1220" s="20" t="s">
        <v>237</v>
      </c>
      <c r="BE1220" s="194">
        <f>IF(N1220="základní",J1220,0)</f>
        <v>0</v>
      </c>
      <c r="BF1220" s="194">
        <f>IF(N1220="snížená",J1220,0)</f>
        <v>0</v>
      </c>
      <c r="BG1220" s="194">
        <f>IF(N1220="zákl. přenesená",J1220,0)</f>
        <v>0</v>
      </c>
      <c r="BH1220" s="194">
        <f>IF(N1220="sníž. přenesená",J1220,0)</f>
        <v>0</v>
      </c>
      <c r="BI1220" s="194">
        <f>IF(N1220="nulová",J1220,0)</f>
        <v>0</v>
      </c>
      <c r="BJ1220" s="20" t="s">
        <v>88</v>
      </c>
      <c r="BK1220" s="194">
        <f>ROUND(I1220*H1220,2)</f>
        <v>0</v>
      </c>
      <c r="BL1220" s="20" t="s">
        <v>366</v>
      </c>
      <c r="BM1220" s="193" t="s">
        <v>5705</v>
      </c>
    </row>
    <row r="1221" spans="1:65" s="2" customFormat="1" ht="24.15" customHeight="1">
      <c r="A1221" s="37"/>
      <c r="B1221" s="38"/>
      <c r="C1221" s="244" t="s">
        <v>4537</v>
      </c>
      <c r="D1221" s="244" t="s">
        <v>296</v>
      </c>
      <c r="E1221" s="245" t="s">
        <v>1078</v>
      </c>
      <c r="F1221" s="246" t="s">
        <v>1079</v>
      </c>
      <c r="G1221" s="247" t="s">
        <v>290</v>
      </c>
      <c r="H1221" s="248">
        <v>38</v>
      </c>
      <c r="I1221" s="249"/>
      <c r="J1221" s="250">
        <f>ROUND(I1221*H1221,2)</f>
        <v>0</v>
      </c>
      <c r="K1221" s="246" t="s">
        <v>242</v>
      </c>
      <c r="L1221" s="251"/>
      <c r="M1221" s="252" t="s">
        <v>19</v>
      </c>
      <c r="N1221" s="253" t="s">
        <v>48</v>
      </c>
      <c r="O1221" s="67"/>
      <c r="P1221" s="191">
        <f>O1221*H1221</f>
        <v>0</v>
      </c>
      <c r="Q1221" s="191">
        <v>6.0000000000000002E-5</v>
      </c>
      <c r="R1221" s="191">
        <f>Q1221*H1221</f>
        <v>2.2799999999999999E-3</v>
      </c>
      <c r="S1221" s="191">
        <v>0</v>
      </c>
      <c r="T1221" s="192">
        <f>S1221*H1221</f>
        <v>0</v>
      </c>
      <c r="U1221" s="37"/>
      <c r="V1221" s="37"/>
      <c r="W1221" s="37"/>
      <c r="X1221" s="37"/>
      <c r="Y1221" s="37"/>
      <c r="Z1221" s="37"/>
      <c r="AA1221" s="37"/>
      <c r="AB1221" s="37"/>
      <c r="AC1221" s="37"/>
      <c r="AD1221" s="37"/>
      <c r="AE1221" s="37"/>
      <c r="AR1221" s="193" t="s">
        <v>523</v>
      </c>
      <c r="AT1221" s="193" t="s">
        <v>296</v>
      </c>
      <c r="AU1221" s="193" t="s">
        <v>88</v>
      </c>
      <c r="AY1221" s="20" t="s">
        <v>237</v>
      </c>
      <c r="BE1221" s="194">
        <f>IF(N1221="základní",J1221,0)</f>
        <v>0</v>
      </c>
      <c r="BF1221" s="194">
        <f>IF(N1221="snížená",J1221,0)</f>
        <v>0</v>
      </c>
      <c r="BG1221" s="194">
        <f>IF(N1221="zákl. přenesená",J1221,0)</f>
        <v>0</v>
      </c>
      <c r="BH1221" s="194">
        <f>IF(N1221="sníž. přenesená",J1221,0)</f>
        <v>0</v>
      </c>
      <c r="BI1221" s="194">
        <f>IF(N1221="nulová",J1221,0)</f>
        <v>0</v>
      </c>
      <c r="BJ1221" s="20" t="s">
        <v>88</v>
      </c>
      <c r="BK1221" s="194">
        <f>ROUND(I1221*H1221,2)</f>
        <v>0</v>
      </c>
      <c r="BL1221" s="20" t="s">
        <v>366</v>
      </c>
      <c r="BM1221" s="193" t="s">
        <v>5706</v>
      </c>
    </row>
    <row r="1222" spans="1:65" s="13" customFormat="1" ht="10.199999999999999">
      <c r="B1222" s="200"/>
      <c r="C1222" s="201"/>
      <c r="D1222" s="202" t="s">
        <v>247</v>
      </c>
      <c r="E1222" s="203" t="s">
        <v>19</v>
      </c>
      <c r="F1222" s="204" t="s">
        <v>3854</v>
      </c>
      <c r="G1222" s="201"/>
      <c r="H1222" s="203" t="s">
        <v>19</v>
      </c>
      <c r="I1222" s="205"/>
      <c r="J1222" s="201"/>
      <c r="K1222" s="201"/>
      <c r="L1222" s="206"/>
      <c r="M1222" s="207"/>
      <c r="N1222" s="208"/>
      <c r="O1222" s="208"/>
      <c r="P1222" s="208"/>
      <c r="Q1222" s="208"/>
      <c r="R1222" s="208"/>
      <c r="S1222" s="208"/>
      <c r="T1222" s="209"/>
      <c r="AT1222" s="210" t="s">
        <v>247</v>
      </c>
      <c r="AU1222" s="210" t="s">
        <v>88</v>
      </c>
      <c r="AV1222" s="13" t="s">
        <v>83</v>
      </c>
      <c r="AW1222" s="13" t="s">
        <v>37</v>
      </c>
      <c r="AX1222" s="13" t="s">
        <v>76</v>
      </c>
      <c r="AY1222" s="210" t="s">
        <v>237</v>
      </c>
    </row>
    <row r="1223" spans="1:65" s="14" customFormat="1" ht="10.199999999999999">
      <c r="B1223" s="211"/>
      <c r="C1223" s="212"/>
      <c r="D1223" s="202" t="s">
        <v>247</v>
      </c>
      <c r="E1223" s="213" t="s">
        <v>19</v>
      </c>
      <c r="F1223" s="214" t="s">
        <v>5707</v>
      </c>
      <c r="G1223" s="212"/>
      <c r="H1223" s="215">
        <v>9</v>
      </c>
      <c r="I1223" s="216"/>
      <c r="J1223" s="212"/>
      <c r="K1223" s="212"/>
      <c r="L1223" s="217"/>
      <c r="M1223" s="218"/>
      <c r="N1223" s="219"/>
      <c r="O1223" s="219"/>
      <c r="P1223" s="219"/>
      <c r="Q1223" s="219"/>
      <c r="R1223" s="219"/>
      <c r="S1223" s="219"/>
      <c r="T1223" s="220"/>
      <c r="AT1223" s="221" t="s">
        <v>247</v>
      </c>
      <c r="AU1223" s="221" t="s">
        <v>88</v>
      </c>
      <c r="AV1223" s="14" t="s">
        <v>88</v>
      </c>
      <c r="AW1223" s="14" t="s">
        <v>37</v>
      </c>
      <c r="AX1223" s="14" t="s">
        <v>76</v>
      </c>
      <c r="AY1223" s="221" t="s">
        <v>237</v>
      </c>
    </row>
    <row r="1224" spans="1:65" s="14" customFormat="1" ht="10.199999999999999">
      <c r="B1224" s="211"/>
      <c r="C1224" s="212"/>
      <c r="D1224" s="202" t="s">
        <v>247</v>
      </c>
      <c r="E1224" s="213" t="s">
        <v>19</v>
      </c>
      <c r="F1224" s="214" t="s">
        <v>5708</v>
      </c>
      <c r="G1224" s="212"/>
      <c r="H1224" s="215">
        <v>1</v>
      </c>
      <c r="I1224" s="216"/>
      <c r="J1224" s="212"/>
      <c r="K1224" s="212"/>
      <c r="L1224" s="217"/>
      <c r="M1224" s="218"/>
      <c r="N1224" s="219"/>
      <c r="O1224" s="219"/>
      <c r="P1224" s="219"/>
      <c r="Q1224" s="219"/>
      <c r="R1224" s="219"/>
      <c r="S1224" s="219"/>
      <c r="T1224" s="220"/>
      <c r="AT1224" s="221" t="s">
        <v>247</v>
      </c>
      <c r="AU1224" s="221" t="s">
        <v>88</v>
      </c>
      <c r="AV1224" s="14" t="s">
        <v>88</v>
      </c>
      <c r="AW1224" s="14" t="s">
        <v>37</v>
      </c>
      <c r="AX1224" s="14" t="s">
        <v>76</v>
      </c>
      <c r="AY1224" s="221" t="s">
        <v>237</v>
      </c>
    </row>
    <row r="1225" spans="1:65" s="14" customFormat="1" ht="10.199999999999999">
      <c r="B1225" s="211"/>
      <c r="C1225" s="212"/>
      <c r="D1225" s="202" t="s">
        <v>247</v>
      </c>
      <c r="E1225" s="213" t="s">
        <v>19</v>
      </c>
      <c r="F1225" s="214" t="s">
        <v>5709</v>
      </c>
      <c r="G1225" s="212"/>
      <c r="H1225" s="215">
        <v>2</v>
      </c>
      <c r="I1225" s="216"/>
      <c r="J1225" s="212"/>
      <c r="K1225" s="212"/>
      <c r="L1225" s="217"/>
      <c r="M1225" s="218"/>
      <c r="N1225" s="219"/>
      <c r="O1225" s="219"/>
      <c r="P1225" s="219"/>
      <c r="Q1225" s="219"/>
      <c r="R1225" s="219"/>
      <c r="S1225" s="219"/>
      <c r="T1225" s="220"/>
      <c r="AT1225" s="221" t="s">
        <v>247</v>
      </c>
      <c r="AU1225" s="221" t="s">
        <v>88</v>
      </c>
      <c r="AV1225" s="14" t="s">
        <v>88</v>
      </c>
      <c r="AW1225" s="14" t="s">
        <v>37</v>
      </c>
      <c r="AX1225" s="14" t="s">
        <v>76</v>
      </c>
      <c r="AY1225" s="221" t="s">
        <v>237</v>
      </c>
    </row>
    <row r="1226" spans="1:65" s="14" customFormat="1" ht="10.199999999999999">
      <c r="B1226" s="211"/>
      <c r="C1226" s="212"/>
      <c r="D1226" s="202" t="s">
        <v>247</v>
      </c>
      <c r="E1226" s="213" t="s">
        <v>19</v>
      </c>
      <c r="F1226" s="214" t="s">
        <v>5710</v>
      </c>
      <c r="G1226" s="212"/>
      <c r="H1226" s="215">
        <v>3</v>
      </c>
      <c r="I1226" s="216"/>
      <c r="J1226" s="212"/>
      <c r="K1226" s="212"/>
      <c r="L1226" s="217"/>
      <c r="M1226" s="218"/>
      <c r="N1226" s="219"/>
      <c r="O1226" s="219"/>
      <c r="P1226" s="219"/>
      <c r="Q1226" s="219"/>
      <c r="R1226" s="219"/>
      <c r="S1226" s="219"/>
      <c r="T1226" s="220"/>
      <c r="AT1226" s="221" t="s">
        <v>247</v>
      </c>
      <c r="AU1226" s="221" t="s">
        <v>88</v>
      </c>
      <c r="AV1226" s="14" t="s">
        <v>88</v>
      </c>
      <c r="AW1226" s="14" t="s">
        <v>37</v>
      </c>
      <c r="AX1226" s="14" t="s">
        <v>76</v>
      </c>
      <c r="AY1226" s="221" t="s">
        <v>237</v>
      </c>
    </row>
    <row r="1227" spans="1:65" s="14" customFormat="1" ht="10.199999999999999">
      <c r="B1227" s="211"/>
      <c r="C1227" s="212"/>
      <c r="D1227" s="202" t="s">
        <v>247</v>
      </c>
      <c r="E1227" s="213" t="s">
        <v>19</v>
      </c>
      <c r="F1227" s="214" t="s">
        <v>5711</v>
      </c>
      <c r="G1227" s="212"/>
      <c r="H1227" s="215">
        <v>3</v>
      </c>
      <c r="I1227" s="216"/>
      <c r="J1227" s="212"/>
      <c r="K1227" s="212"/>
      <c r="L1227" s="217"/>
      <c r="M1227" s="218"/>
      <c r="N1227" s="219"/>
      <c r="O1227" s="219"/>
      <c r="P1227" s="219"/>
      <c r="Q1227" s="219"/>
      <c r="R1227" s="219"/>
      <c r="S1227" s="219"/>
      <c r="T1227" s="220"/>
      <c r="AT1227" s="221" t="s">
        <v>247</v>
      </c>
      <c r="AU1227" s="221" t="s">
        <v>88</v>
      </c>
      <c r="AV1227" s="14" t="s">
        <v>88</v>
      </c>
      <c r="AW1227" s="14" t="s">
        <v>37</v>
      </c>
      <c r="AX1227" s="14" t="s">
        <v>76</v>
      </c>
      <c r="AY1227" s="221" t="s">
        <v>237</v>
      </c>
    </row>
    <row r="1228" spans="1:65" s="14" customFormat="1" ht="10.199999999999999">
      <c r="B1228" s="211"/>
      <c r="C1228" s="212"/>
      <c r="D1228" s="202" t="s">
        <v>247</v>
      </c>
      <c r="E1228" s="213" t="s">
        <v>19</v>
      </c>
      <c r="F1228" s="214" t="s">
        <v>5712</v>
      </c>
      <c r="G1228" s="212"/>
      <c r="H1228" s="215">
        <v>1</v>
      </c>
      <c r="I1228" s="216"/>
      <c r="J1228" s="212"/>
      <c r="K1228" s="212"/>
      <c r="L1228" s="217"/>
      <c r="M1228" s="218"/>
      <c r="N1228" s="219"/>
      <c r="O1228" s="219"/>
      <c r="P1228" s="219"/>
      <c r="Q1228" s="219"/>
      <c r="R1228" s="219"/>
      <c r="S1228" s="219"/>
      <c r="T1228" s="220"/>
      <c r="AT1228" s="221" t="s">
        <v>247</v>
      </c>
      <c r="AU1228" s="221" t="s">
        <v>88</v>
      </c>
      <c r="AV1228" s="14" t="s">
        <v>88</v>
      </c>
      <c r="AW1228" s="14" t="s">
        <v>37</v>
      </c>
      <c r="AX1228" s="14" t="s">
        <v>76</v>
      </c>
      <c r="AY1228" s="221" t="s">
        <v>237</v>
      </c>
    </row>
    <row r="1229" spans="1:65" s="15" customFormat="1" ht="10.199999999999999">
      <c r="B1229" s="222"/>
      <c r="C1229" s="223"/>
      <c r="D1229" s="202" t="s">
        <v>247</v>
      </c>
      <c r="E1229" s="224" t="s">
        <v>19</v>
      </c>
      <c r="F1229" s="225" t="s">
        <v>251</v>
      </c>
      <c r="G1229" s="223"/>
      <c r="H1229" s="226">
        <v>19</v>
      </c>
      <c r="I1229" s="227"/>
      <c r="J1229" s="223"/>
      <c r="K1229" s="223"/>
      <c r="L1229" s="228"/>
      <c r="M1229" s="229"/>
      <c r="N1229" s="230"/>
      <c r="O1229" s="230"/>
      <c r="P1229" s="230"/>
      <c r="Q1229" s="230"/>
      <c r="R1229" s="230"/>
      <c r="S1229" s="230"/>
      <c r="T1229" s="231"/>
      <c r="AT1229" s="232" t="s">
        <v>247</v>
      </c>
      <c r="AU1229" s="232" t="s">
        <v>88</v>
      </c>
      <c r="AV1229" s="15" t="s">
        <v>92</v>
      </c>
      <c r="AW1229" s="15" t="s">
        <v>37</v>
      </c>
      <c r="AX1229" s="15" t="s">
        <v>76</v>
      </c>
      <c r="AY1229" s="232" t="s">
        <v>237</v>
      </c>
    </row>
    <row r="1230" spans="1:65" s="14" customFormat="1" ht="10.199999999999999">
      <c r="B1230" s="211"/>
      <c r="C1230" s="212"/>
      <c r="D1230" s="202" t="s">
        <v>247</v>
      </c>
      <c r="E1230" s="213" t="s">
        <v>19</v>
      </c>
      <c r="F1230" s="214" t="s">
        <v>5713</v>
      </c>
      <c r="G1230" s="212"/>
      <c r="H1230" s="215">
        <v>38</v>
      </c>
      <c r="I1230" s="216"/>
      <c r="J1230" s="212"/>
      <c r="K1230" s="212"/>
      <c r="L1230" s="217"/>
      <c r="M1230" s="218"/>
      <c r="N1230" s="219"/>
      <c r="O1230" s="219"/>
      <c r="P1230" s="219"/>
      <c r="Q1230" s="219"/>
      <c r="R1230" s="219"/>
      <c r="S1230" s="219"/>
      <c r="T1230" s="220"/>
      <c r="AT1230" s="221" t="s">
        <v>247</v>
      </c>
      <c r="AU1230" s="221" t="s">
        <v>88</v>
      </c>
      <c r="AV1230" s="14" t="s">
        <v>88</v>
      </c>
      <c r="AW1230" s="14" t="s">
        <v>37</v>
      </c>
      <c r="AX1230" s="14" t="s">
        <v>83</v>
      </c>
      <c r="AY1230" s="221" t="s">
        <v>237</v>
      </c>
    </row>
    <row r="1231" spans="1:65" s="2" customFormat="1" ht="104.4" customHeight="1">
      <c r="A1231" s="37"/>
      <c r="B1231" s="38"/>
      <c r="C1231" s="182" t="s">
        <v>1779</v>
      </c>
      <c r="D1231" s="182" t="s">
        <v>239</v>
      </c>
      <c r="E1231" s="183" t="s">
        <v>5714</v>
      </c>
      <c r="F1231" s="184" t="s">
        <v>5715</v>
      </c>
      <c r="G1231" s="185" t="s">
        <v>290</v>
      </c>
      <c r="H1231" s="186">
        <v>1</v>
      </c>
      <c r="I1231" s="187"/>
      <c r="J1231" s="188">
        <f>ROUND(I1231*H1231,2)</f>
        <v>0</v>
      </c>
      <c r="K1231" s="184" t="s">
        <v>19</v>
      </c>
      <c r="L1231" s="42"/>
      <c r="M1231" s="189" t="s">
        <v>19</v>
      </c>
      <c r="N1231" s="190" t="s">
        <v>48</v>
      </c>
      <c r="O1231" s="67"/>
      <c r="P1231" s="191">
        <f>O1231*H1231</f>
        <v>0</v>
      </c>
      <c r="Q1231" s="191">
        <v>0</v>
      </c>
      <c r="R1231" s="191">
        <f>Q1231*H1231</f>
        <v>0</v>
      </c>
      <c r="S1231" s="191">
        <v>0</v>
      </c>
      <c r="T1231" s="192">
        <f>S1231*H1231</f>
        <v>0</v>
      </c>
      <c r="U1231" s="37"/>
      <c r="V1231" s="37"/>
      <c r="W1231" s="37"/>
      <c r="X1231" s="37"/>
      <c r="Y1231" s="37"/>
      <c r="Z1231" s="37"/>
      <c r="AA1231" s="37"/>
      <c r="AB1231" s="37"/>
      <c r="AC1231" s="37"/>
      <c r="AD1231" s="37"/>
      <c r="AE1231" s="37"/>
      <c r="AR1231" s="193" t="s">
        <v>366</v>
      </c>
      <c r="AT1231" s="193" t="s">
        <v>239</v>
      </c>
      <c r="AU1231" s="193" t="s">
        <v>88</v>
      </c>
      <c r="AY1231" s="20" t="s">
        <v>237</v>
      </c>
      <c r="BE1231" s="194">
        <f>IF(N1231="základní",J1231,0)</f>
        <v>0</v>
      </c>
      <c r="BF1231" s="194">
        <f>IF(N1231="snížená",J1231,0)</f>
        <v>0</v>
      </c>
      <c r="BG1231" s="194">
        <f>IF(N1231="zákl. přenesená",J1231,0)</f>
        <v>0</v>
      </c>
      <c r="BH1231" s="194">
        <f>IF(N1231="sníž. přenesená",J1231,0)</f>
        <v>0</v>
      </c>
      <c r="BI1231" s="194">
        <f>IF(N1231="nulová",J1231,0)</f>
        <v>0</v>
      </c>
      <c r="BJ1231" s="20" t="s">
        <v>88</v>
      </c>
      <c r="BK1231" s="194">
        <f>ROUND(I1231*H1231,2)</f>
        <v>0</v>
      </c>
      <c r="BL1231" s="20" t="s">
        <v>366</v>
      </c>
      <c r="BM1231" s="193" t="s">
        <v>5716</v>
      </c>
    </row>
    <row r="1232" spans="1:65" s="2" customFormat="1" ht="55.5" customHeight="1">
      <c r="A1232" s="37"/>
      <c r="B1232" s="38"/>
      <c r="C1232" s="182" t="s">
        <v>4542</v>
      </c>
      <c r="D1232" s="182" t="s">
        <v>239</v>
      </c>
      <c r="E1232" s="183" t="s">
        <v>1087</v>
      </c>
      <c r="F1232" s="184" t="s">
        <v>1088</v>
      </c>
      <c r="G1232" s="185" t="s">
        <v>304</v>
      </c>
      <c r="H1232" s="186">
        <v>1.635</v>
      </c>
      <c r="I1232" s="187"/>
      <c r="J1232" s="188">
        <f>ROUND(I1232*H1232,2)</f>
        <v>0</v>
      </c>
      <c r="K1232" s="184" t="s">
        <v>242</v>
      </c>
      <c r="L1232" s="42"/>
      <c r="M1232" s="189" t="s">
        <v>19</v>
      </c>
      <c r="N1232" s="190" t="s">
        <v>48</v>
      </c>
      <c r="O1232" s="67"/>
      <c r="P1232" s="191">
        <f>O1232*H1232</f>
        <v>0</v>
      </c>
      <c r="Q1232" s="191">
        <v>0</v>
      </c>
      <c r="R1232" s="191">
        <f>Q1232*H1232</f>
        <v>0</v>
      </c>
      <c r="S1232" s="191">
        <v>0</v>
      </c>
      <c r="T1232" s="192">
        <f>S1232*H1232</f>
        <v>0</v>
      </c>
      <c r="U1232" s="37"/>
      <c r="V1232" s="37"/>
      <c r="W1232" s="37"/>
      <c r="X1232" s="37"/>
      <c r="Y1232" s="37"/>
      <c r="Z1232" s="37"/>
      <c r="AA1232" s="37"/>
      <c r="AB1232" s="37"/>
      <c r="AC1232" s="37"/>
      <c r="AD1232" s="37"/>
      <c r="AE1232" s="37"/>
      <c r="AR1232" s="193" t="s">
        <v>366</v>
      </c>
      <c r="AT1232" s="193" t="s">
        <v>239</v>
      </c>
      <c r="AU1232" s="193" t="s">
        <v>88</v>
      </c>
      <c r="AY1232" s="20" t="s">
        <v>237</v>
      </c>
      <c r="BE1232" s="194">
        <f>IF(N1232="základní",J1232,0)</f>
        <v>0</v>
      </c>
      <c r="BF1232" s="194">
        <f>IF(N1232="snížená",J1232,0)</f>
        <v>0</v>
      </c>
      <c r="BG1232" s="194">
        <f>IF(N1232="zákl. přenesená",J1232,0)</f>
        <v>0</v>
      </c>
      <c r="BH1232" s="194">
        <f>IF(N1232="sníž. přenesená",J1232,0)</f>
        <v>0</v>
      </c>
      <c r="BI1232" s="194">
        <f>IF(N1232="nulová",J1232,0)</f>
        <v>0</v>
      </c>
      <c r="BJ1232" s="20" t="s">
        <v>88</v>
      </c>
      <c r="BK1232" s="194">
        <f>ROUND(I1232*H1232,2)</f>
        <v>0</v>
      </c>
      <c r="BL1232" s="20" t="s">
        <v>366</v>
      </c>
      <c r="BM1232" s="193" t="s">
        <v>5717</v>
      </c>
    </row>
    <row r="1233" spans="1:65" s="2" customFormat="1" ht="10.199999999999999">
      <c r="A1233" s="37"/>
      <c r="B1233" s="38"/>
      <c r="C1233" s="39"/>
      <c r="D1233" s="195" t="s">
        <v>245</v>
      </c>
      <c r="E1233" s="39"/>
      <c r="F1233" s="196" t="s">
        <v>1090</v>
      </c>
      <c r="G1233" s="39"/>
      <c r="H1233" s="39"/>
      <c r="I1233" s="197"/>
      <c r="J1233" s="39"/>
      <c r="K1233" s="39"/>
      <c r="L1233" s="42"/>
      <c r="M1233" s="198"/>
      <c r="N1233" s="199"/>
      <c r="O1233" s="67"/>
      <c r="P1233" s="67"/>
      <c r="Q1233" s="67"/>
      <c r="R1233" s="67"/>
      <c r="S1233" s="67"/>
      <c r="T1233" s="68"/>
      <c r="U1233" s="37"/>
      <c r="V1233" s="37"/>
      <c r="W1233" s="37"/>
      <c r="X1233" s="37"/>
      <c r="Y1233" s="37"/>
      <c r="Z1233" s="37"/>
      <c r="AA1233" s="37"/>
      <c r="AB1233" s="37"/>
      <c r="AC1233" s="37"/>
      <c r="AD1233" s="37"/>
      <c r="AE1233" s="37"/>
      <c r="AT1233" s="20" t="s">
        <v>245</v>
      </c>
      <c r="AU1233" s="20" t="s">
        <v>88</v>
      </c>
    </row>
    <row r="1234" spans="1:65" s="12" customFormat="1" ht="22.8" customHeight="1">
      <c r="B1234" s="166"/>
      <c r="C1234" s="167"/>
      <c r="D1234" s="168" t="s">
        <v>75</v>
      </c>
      <c r="E1234" s="180" t="s">
        <v>1091</v>
      </c>
      <c r="F1234" s="180" t="s">
        <v>1092</v>
      </c>
      <c r="G1234" s="167"/>
      <c r="H1234" s="167"/>
      <c r="I1234" s="170"/>
      <c r="J1234" s="181">
        <f>BK1234</f>
        <v>0</v>
      </c>
      <c r="K1234" s="167"/>
      <c r="L1234" s="172"/>
      <c r="M1234" s="173"/>
      <c r="N1234" s="174"/>
      <c r="O1234" s="174"/>
      <c r="P1234" s="175">
        <f>SUM(P1235:P1292)</f>
        <v>0</v>
      </c>
      <c r="Q1234" s="174"/>
      <c r="R1234" s="175">
        <f>SUM(R1235:R1292)</f>
        <v>0.68825314999999998</v>
      </c>
      <c r="S1234" s="174"/>
      <c r="T1234" s="176">
        <f>SUM(T1235:T1292)</f>
        <v>0</v>
      </c>
      <c r="AR1234" s="177" t="s">
        <v>88</v>
      </c>
      <c r="AT1234" s="178" t="s">
        <v>75</v>
      </c>
      <c r="AU1234" s="178" t="s">
        <v>83</v>
      </c>
      <c r="AY1234" s="177" t="s">
        <v>237</v>
      </c>
      <c r="BK1234" s="179">
        <f>SUM(BK1235:BK1292)</f>
        <v>0</v>
      </c>
    </row>
    <row r="1235" spans="1:65" s="2" customFormat="1" ht="37.799999999999997" customHeight="1">
      <c r="A1235" s="37"/>
      <c r="B1235" s="38"/>
      <c r="C1235" s="182" t="s">
        <v>1781</v>
      </c>
      <c r="D1235" s="182" t="s">
        <v>239</v>
      </c>
      <c r="E1235" s="183" t="s">
        <v>5718</v>
      </c>
      <c r="F1235" s="184" t="s">
        <v>5719</v>
      </c>
      <c r="G1235" s="185" t="s">
        <v>141</v>
      </c>
      <c r="H1235" s="186">
        <v>0.09</v>
      </c>
      <c r="I1235" s="187"/>
      <c r="J1235" s="188">
        <f>ROUND(I1235*H1235,2)</f>
        <v>0</v>
      </c>
      <c r="K1235" s="184" t="s">
        <v>242</v>
      </c>
      <c r="L1235" s="42"/>
      <c r="M1235" s="189" t="s">
        <v>19</v>
      </c>
      <c r="N1235" s="190" t="s">
        <v>48</v>
      </c>
      <c r="O1235" s="67"/>
      <c r="P1235" s="191">
        <f>O1235*H1235</f>
        <v>0</v>
      </c>
      <c r="Q1235" s="191">
        <v>1.2E-4</v>
      </c>
      <c r="R1235" s="191">
        <f>Q1235*H1235</f>
        <v>1.08E-5</v>
      </c>
      <c r="S1235" s="191">
        <v>0</v>
      </c>
      <c r="T1235" s="192">
        <f>S1235*H1235</f>
        <v>0</v>
      </c>
      <c r="U1235" s="37"/>
      <c r="V1235" s="37"/>
      <c r="W1235" s="37"/>
      <c r="X1235" s="37"/>
      <c r="Y1235" s="37"/>
      <c r="Z1235" s="37"/>
      <c r="AA1235" s="37"/>
      <c r="AB1235" s="37"/>
      <c r="AC1235" s="37"/>
      <c r="AD1235" s="37"/>
      <c r="AE1235" s="37"/>
      <c r="AR1235" s="193" t="s">
        <v>366</v>
      </c>
      <c r="AT1235" s="193" t="s">
        <v>239</v>
      </c>
      <c r="AU1235" s="193" t="s">
        <v>88</v>
      </c>
      <c r="AY1235" s="20" t="s">
        <v>237</v>
      </c>
      <c r="BE1235" s="194">
        <f>IF(N1235="základní",J1235,0)</f>
        <v>0</v>
      </c>
      <c r="BF1235" s="194">
        <f>IF(N1235="snížená",J1235,0)</f>
        <v>0</v>
      </c>
      <c r="BG1235" s="194">
        <f>IF(N1235="zákl. přenesená",J1235,0)</f>
        <v>0</v>
      </c>
      <c r="BH1235" s="194">
        <f>IF(N1235="sníž. přenesená",J1235,0)</f>
        <v>0</v>
      </c>
      <c r="BI1235" s="194">
        <f>IF(N1235="nulová",J1235,0)</f>
        <v>0</v>
      </c>
      <c r="BJ1235" s="20" t="s">
        <v>88</v>
      </c>
      <c r="BK1235" s="194">
        <f>ROUND(I1235*H1235,2)</f>
        <v>0</v>
      </c>
      <c r="BL1235" s="20" t="s">
        <v>366</v>
      </c>
      <c r="BM1235" s="193" t="s">
        <v>5720</v>
      </c>
    </row>
    <row r="1236" spans="1:65" s="2" customFormat="1" ht="10.199999999999999">
      <c r="A1236" s="37"/>
      <c r="B1236" s="38"/>
      <c r="C1236" s="39"/>
      <c r="D1236" s="195" t="s">
        <v>245</v>
      </c>
      <c r="E1236" s="39"/>
      <c r="F1236" s="196" t="s">
        <v>5721</v>
      </c>
      <c r="G1236" s="39"/>
      <c r="H1236" s="39"/>
      <c r="I1236" s="197"/>
      <c r="J1236" s="39"/>
      <c r="K1236" s="39"/>
      <c r="L1236" s="42"/>
      <c r="M1236" s="198"/>
      <c r="N1236" s="199"/>
      <c r="O1236" s="67"/>
      <c r="P1236" s="67"/>
      <c r="Q1236" s="67"/>
      <c r="R1236" s="67"/>
      <c r="S1236" s="67"/>
      <c r="T1236" s="68"/>
      <c r="U1236" s="37"/>
      <c r="V1236" s="37"/>
      <c r="W1236" s="37"/>
      <c r="X1236" s="37"/>
      <c r="Y1236" s="37"/>
      <c r="Z1236" s="37"/>
      <c r="AA1236" s="37"/>
      <c r="AB1236" s="37"/>
      <c r="AC1236" s="37"/>
      <c r="AD1236" s="37"/>
      <c r="AE1236" s="37"/>
      <c r="AT1236" s="20" t="s">
        <v>245</v>
      </c>
      <c r="AU1236" s="20" t="s">
        <v>88</v>
      </c>
    </row>
    <row r="1237" spans="1:65" s="14" customFormat="1" ht="10.199999999999999">
      <c r="B1237" s="211"/>
      <c r="C1237" s="212"/>
      <c r="D1237" s="202" t="s">
        <v>247</v>
      </c>
      <c r="E1237" s="213" t="s">
        <v>19</v>
      </c>
      <c r="F1237" s="214" t="s">
        <v>5722</v>
      </c>
      <c r="G1237" s="212"/>
      <c r="H1237" s="215">
        <v>0.09</v>
      </c>
      <c r="I1237" s="216"/>
      <c r="J1237" s="212"/>
      <c r="K1237" s="212"/>
      <c r="L1237" s="217"/>
      <c r="M1237" s="218"/>
      <c r="N1237" s="219"/>
      <c r="O1237" s="219"/>
      <c r="P1237" s="219"/>
      <c r="Q1237" s="219"/>
      <c r="R1237" s="219"/>
      <c r="S1237" s="219"/>
      <c r="T1237" s="220"/>
      <c r="AT1237" s="221" t="s">
        <v>247</v>
      </c>
      <c r="AU1237" s="221" t="s">
        <v>88</v>
      </c>
      <c r="AV1237" s="14" t="s">
        <v>88</v>
      </c>
      <c r="AW1237" s="14" t="s">
        <v>37</v>
      </c>
      <c r="AX1237" s="14" t="s">
        <v>83</v>
      </c>
      <c r="AY1237" s="221" t="s">
        <v>237</v>
      </c>
    </row>
    <row r="1238" spans="1:65" s="2" customFormat="1" ht="33" customHeight="1">
      <c r="A1238" s="37"/>
      <c r="B1238" s="38"/>
      <c r="C1238" s="244" t="s">
        <v>4546</v>
      </c>
      <c r="D1238" s="244" t="s">
        <v>296</v>
      </c>
      <c r="E1238" s="245" t="s">
        <v>5723</v>
      </c>
      <c r="F1238" s="246" t="s">
        <v>5724</v>
      </c>
      <c r="G1238" s="247" t="s">
        <v>290</v>
      </c>
      <c r="H1238" s="248">
        <v>0.09</v>
      </c>
      <c r="I1238" s="249"/>
      <c r="J1238" s="250">
        <f>ROUND(I1238*H1238,2)</f>
        <v>0</v>
      </c>
      <c r="K1238" s="246" t="s">
        <v>19</v>
      </c>
      <c r="L1238" s="251"/>
      <c r="M1238" s="252" t="s">
        <v>19</v>
      </c>
      <c r="N1238" s="253" t="s">
        <v>48</v>
      </c>
      <c r="O1238" s="67"/>
      <c r="P1238" s="191">
        <f>O1238*H1238</f>
        <v>0</v>
      </c>
      <c r="Q1238" s="191">
        <v>2.3E-3</v>
      </c>
      <c r="R1238" s="191">
        <f>Q1238*H1238</f>
        <v>2.0699999999999999E-4</v>
      </c>
      <c r="S1238" s="191">
        <v>0</v>
      </c>
      <c r="T1238" s="192">
        <f>S1238*H1238</f>
        <v>0</v>
      </c>
      <c r="U1238" s="37"/>
      <c r="V1238" s="37"/>
      <c r="W1238" s="37"/>
      <c r="X1238" s="37"/>
      <c r="Y1238" s="37"/>
      <c r="Z1238" s="37"/>
      <c r="AA1238" s="37"/>
      <c r="AB1238" s="37"/>
      <c r="AC1238" s="37"/>
      <c r="AD1238" s="37"/>
      <c r="AE1238" s="37"/>
      <c r="AR1238" s="193" t="s">
        <v>523</v>
      </c>
      <c r="AT1238" s="193" t="s">
        <v>296</v>
      </c>
      <c r="AU1238" s="193" t="s">
        <v>88</v>
      </c>
      <c r="AY1238" s="20" t="s">
        <v>237</v>
      </c>
      <c r="BE1238" s="194">
        <f>IF(N1238="základní",J1238,0)</f>
        <v>0</v>
      </c>
      <c r="BF1238" s="194">
        <f>IF(N1238="snížená",J1238,0)</f>
        <v>0</v>
      </c>
      <c r="BG1238" s="194">
        <f>IF(N1238="zákl. přenesená",J1238,0)</f>
        <v>0</v>
      </c>
      <c r="BH1238" s="194">
        <f>IF(N1238="sníž. přenesená",J1238,0)</f>
        <v>0</v>
      </c>
      <c r="BI1238" s="194">
        <f>IF(N1238="nulová",J1238,0)</f>
        <v>0</v>
      </c>
      <c r="BJ1238" s="20" t="s">
        <v>88</v>
      </c>
      <c r="BK1238" s="194">
        <f>ROUND(I1238*H1238,2)</f>
        <v>0</v>
      </c>
      <c r="BL1238" s="20" t="s">
        <v>366</v>
      </c>
      <c r="BM1238" s="193" t="s">
        <v>5725</v>
      </c>
    </row>
    <row r="1239" spans="1:65" s="2" customFormat="1" ht="24.15" customHeight="1">
      <c r="A1239" s="37"/>
      <c r="B1239" s="38"/>
      <c r="C1239" s="182" t="s">
        <v>1784</v>
      </c>
      <c r="D1239" s="182" t="s">
        <v>239</v>
      </c>
      <c r="E1239" s="183" t="s">
        <v>2994</v>
      </c>
      <c r="F1239" s="184" t="s">
        <v>2995</v>
      </c>
      <c r="G1239" s="185" t="s">
        <v>1096</v>
      </c>
      <c r="H1239" s="186">
        <v>46.625</v>
      </c>
      <c r="I1239" s="187"/>
      <c r="J1239" s="188">
        <f>ROUND(I1239*H1239,2)</f>
        <v>0</v>
      </c>
      <c r="K1239" s="184" t="s">
        <v>242</v>
      </c>
      <c r="L1239" s="42"/>
      <c r="M1239" s="189" t="s">
        <v>19</v>
      </c>
      <c r="N1239" s="190" t="s">
        <v>48</v>
      </c>
      <c r="O1239" s="67"/>
      <c r="P1239" s="191">
        <f>O1239*H1239</f>
        <v>0</v>
      </c>
      <c r="Q1239" s="191">
        <v>6.9999999999999994E-5</v>
      </c>
      <c r="R1239" s="191">
        <f>Q1239*H1239</f>
        <v>3.2637499999999997E-3</v>
      </c>
      <c r="S1239" s="191">
        <v>0</v>
      </c>
      <c r="T1239" s="192">
        <f>S1239*H1239</f>
        <v>0</v>
      </c>
      <c r="U1239" s="37"/>
      <c r="V1239" s="37"/>
      <c r="W1239" s="37"/>
      <c r="X1239" s="37"/>
      <c r="Y1239" s="37"/>
      <c r="Z1239" s="37"/>
      <c r="AA1239" s="37"/>
      <c r="AB1239" s="37"/>
      <c r="AC1239" s="37"/>
      <c r="AD1239" s="37"/>
      <c r="AE1239" s="37"/>
      <c r="AR1239" s="193" t="s">
        <v>366</v>
      </c>
      <c r="AT1239" s="193" t="s">
        <v>239</v>
      </c>
      <c r="AU1239" s="193" t="s">
        <v>88</v>
      </c>
      <c r="AY1239" s="20" t="s">
        <v>237</v>
      </c>
      <c r="BE1239" s="194">
        <f>IF(N1239="základní",J1239,0)</f>
        <v>0</v>
      </c>
      <c r="BF1239" s="194">
        <f>IF(N1239="snížená",J1239,0)</f>
        <v>0</v>
      </c>
      <c r="BG1239" s="194">
        <f>IF(N1239="zákl. přenesená",J1239,0)</f>
        <v>0</v>
      </c>
      <c r="BH1239" s="194">
        <f>IF(N1239="sníž. přenesená",J1239,0)</f>
        <v>0</v>
      </c>
      <c r="BI1239" s="194">
        <f>IF(N1239="nulová",J1239,0)</f>
        <v>0</v>
      </c>
      <c r="BJ1239" s="20" t="s">
        <v>88</v>
      </c>
      <c r="BK1239" s="194">
        <f>ROUND(I1239*H1239,2)</f>
        <v>0</v>
      </c>
      <c r="BL1239" s="20" t="s">
        <v>366</v>
      </c>
      <c r="BM1239" s="193" t="s">
        <v>5726</v>
      </c>
    </row>
    <row r="1240" spans="1:65" s="2" customFormat="1" ht="10.199999999999999">
      <c r="A1240" s="37"/>
      <c r="B1240" s="38"/>
      <c r="C1240" s="39"/>
      <c r="D1240" s="195" t="s">
        <v>245</v>
      </c>
      <c r="E1240" s="39"/>
      <c r="F1240" s="196" t="s">
        <v>2997</v>
      </c>
      <c r="G1240" s="39"/>
      <c r="H1240" s="39"/>
      <c r="I1240" s="197"/>
      <c r="J1240" s="39"/>
      <c r="K1240" s="39"/>
      <c r="L1240" s="42"/>
      <c r="M1240" s="198"/>
      <c r="N1240" s="199"/>
      <c r="O1240" s="67"/>
      <c r="P1240" s="67"/>
      <c r="Q1240" s="67"/>
      <c r="R1240" s="67"/>
      <c r="S1240" s="67"/>
      <c r="T1240" s="68"/>
      <c r="U1240" s="37"/>
      <c r="V1240" s="37"/>
      <c r="W1240" s="37"/>
      <c r="X1240" s="37"/>
      <c r="Y1240" s="37"/>
      <c r="Z1240" s="37"/>
      <c r="AA1240" s="37"/>
      <c r="AB1240" s="37"/>
      <c r="AC1240" s="37"/>
      <c r="AD1240" s="37"/>
      <c r="AE1240" s="37"/>
      <c r="AT1240" s="20" t="s">
        <v>245</v>
      </c>
      <c r="AU1240" s="20" t="s">
        <v>88</v>
      </c>
    </row>
    <row r="1241" spans="1:65" s="13" customFormat="1" ht="10.199999999999999">
      <c r="B1241" s="200"/>
      <c r="C1241" s="201"/>
      <c r="D1241" s="202" t="s">
        <v>247</v>
      </c>
      <c r="E1241" s="203" t="s">
        <v>19</v>
      </c>
      <c r="F1241" s="204" t="s">
        <v>5727</v>
      </c>
      <c r="G1241" s="201"/>
      <c r="H1241" s="203" t="s">
        <v>19</v>
      </c>
      <c r="I1241" s="205"/>
      <c r="J1241" s="201"/>
      <c r="K1241" s="201"/>
      <c r="L1241" s="206"/>
      <c r="M1241" s="207"/>
      <c r="N1241" s="208"/>
      <c r="O1241" s="208"/>
      <c r="P1241" s="208"/>
      <c r="Q1241" s="208"/>
      <c r="R1241" s="208"/>
      <c r="S1241" s="208"/>
      <c r="T1241" s="209"/>
      <c r="AT1241" s="210" t="s">
        <v>247</v>
      </c>
      <c r="AU1241" s="210" t="s">
        <v>88</v>
      </c>
      <c r="AV1241" s="13" t="s">
        <v>83</v>
      </c>
      <c r="AW1241" s="13" t="s">
        <v>37</v>
      </c>
      <c r="AX1241" s="13" t="s">
        <v>76</v>
      </c>
      <c r="AY1241" s="210" t="s">
        <v>237</v>
      </c>
    </row>
    <row r="1242" spans="1:65" s="14" customFormat="1" ht="10.199999999999999">
      <c r="B1242" s="211"/>
      <c r="C1242" s="212"/>
      <c r="D1242" s="202" t="s">
        <v>247</v>
      </c>
      <c r="E1242" s="213" t="s">
        <v>19</v>
      </c>
      <c r="F1242" s="214" t="s">
        <v>5728</v>
      </c>
      <c r="G1242" s="212"/>
      <c r="H1242" s="215">
        <v>46.625</v>
      </c>
      <c r="I1242" s="216"/>
      <c r="J1242" s="212"/>
      <c r="K1242" s="212"/>
      <c r="L1242" s="217"/>
      <c r="M1242" s="218"/>
      <c r="N1242" s="219"/>
      <c r="O1242" s="219"/>
      <c r="P1242" s="219"/>
      <c r="Q1242" s="219"/>
      <c r="R1242" s="219"/>
      <c r="S1242" s="219"/>
      <c r="T1242" s="220"/>
      <c r="AT1242" s="221" t="s">
        <v>247</v>
      </c>
      <c r="AU1242" s="221" t="s">
        <v>88</v>
      </c>
      <c r="AV1242" s="14" t="s">
        <v>88</v>
      </c>
      <c r="AW1242" s="14" t="s">
        <v>37</v>
      </c>
      <c r="AX1242" s="14" t="s">
        <v>83</v>
      </c>
      <c r="AY1242" s="221" t="s">
        <v>237</v>
      </c>
    </row>
    <row r="1243" spans="1:65" s="2" customFormat="1" ht="21.75" customHeight="1">
      <c r="A1243" s="37"/>
      <c r="B1243" s="38"/>
      <c r="C1243" s="244" t="s">
        <v>4549</v>
      </c>
      <c r="D1243" s="244" t="s">
        <v>296</v>
      </c>
      <c r="E1243" s="245" t="s">
        <v>5729</v>
      </c>
      <c r="F1243" s="246" t="s">
        <v>5730</v>
      </c>
      <c r="G1243" s="247" t="s">
        <v>304</v>
      </c>
      <c r="H1243" s="248">
        <v>4.7E-2</v>
      </c>
      <c r="I1243" s="249"/>
      <c r="J1243" s="250">
        <f>ROUND(I1243*H1243,2)</f>
        <v>0</v>
      </c>
      <c r="K1243" s="246" t="s">
        <v>242</v>
      </c>
      <c r="L1243" s="251"/>
      <c r="M1243" s="252" t="s">
        <v>19</v>
      </c>
      <c r="N1243" s="253" t="s">
        <v>48</v>
      </c>
      <c r="O1243" s="67"/>
      <c r="P1243" s="191">
        <f>O1243*H1243</f>
        <v>0</v>
      </c>
      <c r="Q1243" s="191">
        <v>1</v>
      </c>
      <c r="R1243" s="191">
        <f>Q1243*H1243</f>
        <v>4.7E-2</v>
      </c>
      <c r="S1243" s="191">
        <v>0</v>
      </c>
      <c r="T1243" s="192">
        <f>S1243*H1243</f>
        <v>0</v>
      </c>
      <c r="U1243" s="37"/>
      <c r="V1243" s="37"/>
      <c r="W1243" s="37"/>
      <c r="X1243" s="37"/>
      <c r="Y1243" s="37"/>
      <c r="Z1243" s="37"/>
      <c r="AA1243" s="37"/>
      <c r="AB1243" s="37"/>
      <c r="AC1243" s="37"/>
      <c r="AD1243" s="37"/>
      <c r="AE1243" s="37"/>
      <c r="AR1243" s="193" t="s">
        <v>523</v>
      </c>
      <c r="AT1243" s="193" t="s">
        <v>296</v>
      </c>
      <c r="AU1243" s="193" t="s">
        <v>88</v>
      </c>
      <c r="AY1243" s="20" t="s">
        <v>237</v>
      </c>
      <c r="BE1243" s="194">
        <f>IF(N1243="základní",J1243,0)</f>
        <v>0</v>
      </c>
      <c r="BF1243" s="194">
        <f>IF(N1243="snížená",J1243,0)</f>
        <v>0</v>
      </c>
      <c r="BG1243" s="194">
        <f>IF(N1243="zákl. přenesená",J1243,0)</f>
        <v>0</v>
      </c>
      <c r="BH1243" s="194">
        <f>IF(N1243="sníž. přenesená",J1243,0)</f>
        <v>0</v>
      </c>
      <c r="BI1243" s="194">
        <f>IF(N1243="nulová",J1243,0)</f>
        <v>0</v>
      </c>
      <c r="BJ1243" s="20" t="s">
        <v>88</v>
      </c>
      <c r="BK1243" s="194">
        <f>ROUND(I1243*H1243,2)</f>
        <v>0</v>
      </c>
      <c r="BL1243" s="20" t="s">
        <v>366</v>
      </c>
      <c r="BM1243" s="193" t="s">
        <v>5731</v>
      </c>
    </row>
    <row r="1244" spans="1:65" s="14" customFormat="1" ht="10.199999999999999">
      <c r="B1244" s="211"/>
      <c r="C1244" s="212"/>
      <c r="D1244" s="202" t="s">
        <v>247</v>
      </c>
      <c r="E1244" s="212"/>
      <c r="F1244" s="214" t="s">
        <v>5732</v>
      </c>
      <c r="G1244" s="212"/>
      <c r="H1244" s="215">
        <v>4.7E-2</v>
      </c>
      <c r="I1244" s="216"/>
      <c r="J1244" s="212"/>
      <c r="K1244" s="212"/>
      <c r="L1244" s="217"/>
      <c r="M1244" s="218"/>
      <c r="N1244" s="219"/>
      <c r="O1244" s="219"/>
      <c r="P1244" s="219"/>
      <c r="Q1244" s="219"/>
      <c r="R1244" s="219"/>
      <c r="S1244" s="219"/>
      <c r="T1244" s="220"/>
      <c r="AT1244" s="221" t="s">
        <v>247</v>
      </c>
      <c r="AU1244" s="221" t="s">
        <v>88</v>
      </c>
      <c r="AV1244" s="14" t="s">
        <v>88</v>
      </c>
      <c r="AW1244" s="14" t="s">
        <v>4</v>
      </c>
      <c r="AX1244" s="14" t="s">
        <v>83</v>
      </c>
      <c r="AY1244" s="221" t="s">
        <v>237</v>
      </c>
    </row>
    <row r="1245" spans="1:65" s="2" customFormat="1" ht="24.15" customHeight="1">
      <c r="A1245" s="37"/>
      <c r="B1245" s="38"/>
      <c r="C1245" s="182" t="s">
        <v>1787</v>
      </c>
      <c r="D1245" s="182" t="s">
        <v>239</v>
      </c>
      <c r="E1245" s="183" t="s">
        <v>1094</v>
      </c>
      <c r="F1245" s="184" t="s">
        <v>1095</v>
      </c>
      <c r="G1245" s="185" t="s">
        <v>1096</v>
      </c>
      <c r="H1245" s="186">
        <v>5.8879999999999999</v>
      </c>
      <c r="I1245" s="187"/>
      <c r="J1245" s="188">
        <f>ROUND(I1245*H1245,2)</f>
        <v>0</v>
      </c>
      <c r="K1245" s="184" t="s">
        <v>242</v>
      </c>
      <c r="L1245" s="42"/>
      <c r="M1245" s="189" t="s">
        <v>19</v>
      </c>
      <c r="N1245" s="190" t="s">
        <v>48</v>
      </c>
      <c r="O1245" s="67"/>
      <c r="P1245" s="191">
        <f>O1245*H1245</f>
        <v>0</v>
      </c>
      <c r="Q1245" s="191">
        <v>6.9999999999999994E-5</v>
      </c>
      <c r="R1245" s="191">
        <f>Q1245*H1245</f>
        <v>4.1215999999999996E-4</v>
      </c>
      <c r="S1245" s="191">
        <v>0</v>
      </c>
      <c r="T1245" s="192">
        <f>S1245*H1245</f>
        <v>0</v>
      </c>
      <c r="U1245" s="37"/>
      <c r="V1245" s="37"/>
      <c r="W1245" s="37"/>
      <c r="X1245" s="37"/>
      <c r="Y1245" s="37"/>
      <c r="Z1245" s="37"/>
      <c r="AA1245" s="37"/>
      <c r="AB1245" s="37"/>
      <c r="AC1245" s="37"/>
      <c r="AD1245" s="37"/>
      <c r="AE1245" s="37"/>
      <c r="AR1245" s="193" t="s">
        <v>366</v>
      </c>
      <c r="AT1245" s="193" t="s">
        <v>239</v>
      </c>
      <c r="AU1245" s="193" t="s">
        <v>88</v>
      </c>
      <c r="AY1245" s="20" t="s">
        <v>237</v>
      </c>
      <c r="BE1245" s="194">
        <f>IF(N1245="základní",J1245,0)</f>
        <v>0</v>
      </c>
      <c r="BF1245" s="194">
        <f>IF(N1245="snížená",J1245,0)</f>
        <v>0</v>
      </c>
      <c r="BG1245" s="194">
        <f>IF(N1245="zákl. přenesená",J1245,0)</f>
        <v>0</v>
      </c>
      <c r="BH1245" s="194">
        <f>IF(N1245="sníž. přenesená",J1245,0)</f>
        <v>0</v>
      </c>
      <c r="BI1245" s="194">
        <f>IF(N1245="nulová",J1245,0)</f>
        <v>0</v>
      </c>
      <c r="BJ1245" s="20" t="s">
        <v>88</v>
      </c>
      <c r="BK1245" s="194">
        <f>ROUND(I1245*H1245,2)</f>
        <v>0</v>
      </c>
      <c r="BL1245" s="20" t="s">
        <v>366</v>
      </c>
      <c r="BM1245" s="193" t="s">
        <v>5733</v>
      </c>
    </row>
    <row r="1246" spans="1:65" s="2" customFormat="1" ht="10.199999999999999">
      <c r="A1246" s="37"/>
      <c r="B1246" s="38"/>
      <c r="C1246" s="39"/>
      <c r="D1246" s="195" t="s">
        <v>245</v>
      </c>
      <c r="E1246" s="39"/>
      <c r="F1246" s="196" t="s">
        <v>1098</v>
      </c>
      <c r="G1246" s="39"/>
      <c r="H1246" s="39"/>
      <c r="I1246" s="197"/>
      <c r="J1246" s="39"/>
      <c r="K1246" s="39"/>
      <c r="L1246" s="42"/>
      <c r="M1246" s="198"/>
      <c r="N1246" s="199"/>
      <c r="O1246" s="67"/>
      <c r="P1246" s="67"/>
      <c r="Q1246" s="67"/>
      <c r="R1246" s="67"/>
      <c r="S1246" s="67"/>
      <c r="T1246" s="68"/>
      <c r="U1246" s="37"/>
      <c r="V1246" s="37"/>
      <c r="W1246" s="37"/>
      <c r="X1246" s="37"/>
      <c r="Y1246" s="37"/>
      <c r="Z1246" s="37"/>
      <c r="AA1246" s="37"/>
      <c r="AB1246" s="37"/>
      <c r="AC1246" s="37"/>
      <c r="AD1246" s="37"/>
      <c r="AE1246" s="37"/>
      <c r="AT1246" s="20" t="s">
        <v>245</v>
      </c>
      <c r="AU1246" s="20" t="s">
        <v>88</v>
      </c>
    </row>
    <row r="1247" spans="1:65" s="13" customFormat="1" ht="10.199999999999999">
      <c r="B1247" s="200"/>
      <c r="C1247" s="201"/>
      <c r="D1247" s="202" t="s">
        <v>247</v>
      </c>
      <c r="E1247" s="203" t="s">
        <v>19</v>
      </c>
      <c r="F1247" s="204" t="s">
        <v>1099</v>
      </c>
      <c r="G1247" s="201"/>
      <c r="H1247" s="203" t="s">
        <v>19</v>
      </c>
      <c r="I1247" s="205"/>
      <c r="J1247" s="201"/>
      <c r="K1247" s="201"/>
      <c r="L1247" s="206"/>
      <c r="M1247" s="207"/>
      <c r="N1247" s="208"/>
      <c r="O1247" s="208"/>
      <c r="P1247" s="208"/>
      <c r="Q1247" s="208"/>
      <c r="R1247" s="208"/>
      <c r="S1247" s="208"/>
      <c r="T1247" s="209"/>
      <c r="AT1247" s="210" t="s">
        <v>247</v>
      </c>
      <c r="AU1247" s="210" t="s">
        <v>88</v>
      </c>
      <c r="AV1247" s="13" t="s">
        <v>83</v>
      </c>
      <c r="AW1247" s="13" t="s">
        <v>37</v>
      </c>
      <c r="AX1247" s="13" t="s">
        <v>76</v>
      </c>
      <c r="AY1247" s="210" t="s">
        <v>237</v>
      </c>
    </row>
    <row r="1248" spans="1:65" s="14" customFormat="1" ht="10.199999999999999">
      <c r="B1248" s="211"/>
      <c r="C1248" s="212"/>
      <c r="D1248" s="202" t="s">
        <v>247</v>
      </c>
      <c r="E1248" s="213" t="s">
        <v>19</v>
      </c>
      <c r="F1248" s="214" t="s">
        <v>5734</v>
      </c>
      <c r="G1248" s="212"/>
      <c r="H1248" s="215">
        <v>5.8879999999999999</v>
      </c>
      <c r="I1248" s="216"/>
      <c r="J1248" s="212"/>
      <c r="K1248" s="212"/>
      <c r="L1248" s="217"/>
      <c r="M1248" s="218"/>
      <c r="N1248" s="219"/>
      <c r="O1248" s="219"/>
      <c r="P1248" s="219"/>
      <c r="Q1248" s="219"/>
      <c r="R1248" s="219"/>
      <c r="S1248" s="219"/>
      <c r="T1248" s="220"/>
      <c r="AT1248" s="221" t="s">
        <v>247</v>
      </c>
      <c r="AU1248" s="221" t="s">
        <v>88</v>
      </c>
      <c r="AV1248" s="14" t="s">
        <v>88</v>
      </c>
      <c r="AW1248" s="14" t="s">
        <v>37</v>
      </c>
      <c r="AX1248" s="14" t="s">
        <v>83</v>
      </c>
      <c r="AY1248" s="221" t="s">
        <v>237</v>
      </c>
    </row>
    <row r="1249" spans="1:65" s="2" customFormat="1" ht="21.75" customHeight="1">
      <c r="A1249" s="37"/>
      <c r="B1249" s="38"/>
      <c r="C1249" s="244" t="s">
        <v>4553</v>
      </c>
      <c r="D1249" s="244" t="s">
        <v>296</v>
      </c>
      <c r="E1249" s="245" t="s">
        <v>1102</v>
      </c>
      <c r="F1249" s="246" t="s">
        <v>1103</v>
      </c>
      <c r="G1249" s="247" t="s">
        <v>304</v>
      </c>
      <c r="H1249" s="248">
        <v>6.0000000000000001E-3</v>
      </c>
      <c r="I1249" s="249"/>
      <c r="J1249" s="250">
        <f>ROUND(I1249*H1249,2)</f>
        <v>0</v>
      </c>
      <c r="K1249" s="246" t="s">
        <v>242</v>
      </c>
      <c r="L1249" s="251"/>
      <c r="M1249" s="252" t="s">
        <v>19</v>
      </c>
      <c r="N1249" s="253" t="s">
        <v>48</v>
      </c>
      <c r="O1249" s="67"/>
      <c r="P1249" s="191">
        <f>O1249*H1249</f>
        <v>0</v>
      </c>
      <c r="Q1249" s="191">
        <v>1</v>
      </c>
      <c r="R1249" s="191">
        <f>Q1249*H1249</f>
        <v>6.0000000000000001E-3</v>
      </c>
      <c r="S1249" s="191">
        <v>0</v>
      </c>
      <c r="T1249" s="192">
        <f>S1249*H1249</f>
        <v>0</v>
      </c>
      <c r="U1249" s="37"/>
      <c r="V1249" s="37"/>
      <c r="W1249" s="37"/>
      <c r="X1249" s="37"/>
      <c r="Y1249" s="37"/>
      <c r="Z1249" s="37"/>
      <c r="AA1249" s="37"/>
      <c r="AB1249" s="37"/>
      <c r="AC1249" s="37"/>
      <c r="AD1249" s="37"/>
      <c r="AE1249" s="37"/>
      <c r="AR1249" s="193" t="s">
        <v>523</v>
      </c>
      <c r="AT1249" s="193" t="s">
        <v>296</v>
      </c>
      <c r="AU1249" s="193" t="s">
        <v>88</v>
      </c>
      <c r="AY1249" s="20" t="s">
        <v>237</v>
      </c>
      <c r="BE1249" s="194">
        <f>IF(N1249="základní",J1249,0)</f>
        <v>0</v>
      </c>
      <c r="BF1249" s="194">
        <f>IF(N1249="snížená",J1249,0)</f>
        <v>0</v>
      </c>
      <c r="BG1249" s="194">
        <f>IF(N1249="zákl. přenesená",J1249,0)</f>
        <v>0</v>
      </c>
      <c r="BH1249" s="194">
        <f>IF(N1249="sníž. přenesená",J1249,0)</f>
        <v>0</v>
      </c>
      <c r="BI1249" s="194">
        <f>IF(N1249="nulová",J1249,0)</f>
        <v>0</v>
      </c>
      <c r="BJ1249" s="20" t="s">
        <v>88</v>
      </c>
      <c r="BK1249" s="194">
        <f>ROUND(I1249*H1249,2)</f>
        <v>0</v>
      </c>
      <c r="BL1249" s="20" t="s">
        <v>366</v>
      </c>
      <c r="BM1249" s="193" t="s">
        <v>5735</v>
      </c>
    </row>
    <row r="1250" spans="1:65" s="14" customFormat="1" ht="10.199999999999999">
      <c r="B1250" s="211"/>
      <c r="C1250" s="212"/>
      <c r="D1250" s="202" t="s">
        <v>247</v>
      </c>
      <c r="E1250" s="212"/>
      <c r="F1250" s="214" t="s">
        <v>1105</v>
      </c>
      <c r="G1250" s="212"/>
      <c r="H1250" s="215">
        <v>6.0000000000000001E-3</v>
      </c>
      <c r="I1250" s="216"/>
      <c r="J1250" s="212"/>
      <c r="K1250" s="212"/>
      <c r="L1250" s="217"/>
      <c r="M1250" s="218"/>
      <c r="N1250" s="219"/>
      <c r="O1250" s="219"/>
      <c r="P1250" s="219"/>
      <c r="Q1250" s="219"/>
      <c r="R1250" s="219"/>
      <c r="S1250" s="219"/>
      <c r="T1250" s="220"/>
      <c r="AT1250" s="221" t="s">
        <v>247</v>
      </c>
      <c r="AU1250" s="221" t="s">
        <v>88</v>
      </c>
      <c r="AV1250" s="14" t="s">
        <v>88</v>
      </c>
      <c r="AW1250" s="14" t="s">
        <v>4</v>
      </c>
      <c r="AX1250" s="14" t="s">
        <v>83</v>
      </c>
      <c r="AY1250" s="221" t="s">
        <v>237</v>
      </c>
    </row>
    <row r="1251" spans="1:65" s="2" customFormat="1" ht="24.15" customHeight="1">
      <c r="A1251" s="37"/>
      <c r="B1251" s="38"/>
      <c r="C1251" s="182" t="s">
        <v>1790</v>
      </c>
      <c r="D1251" s="182" t="s">
        <v>239</v>
      </c>
      <c r="E1251" s="183" t="s">
        <v>3015</v>
      </c>
      <c r="F1251" s="184" t="s">
        <v>3016</v>
      </c>
      <c r="G1251" s="185" t="s">
        <v>1096</v>
      </c>
      <c r="H1251" s="186">
        <v>9.4250000000000007</v>
      </c>
      <c r="I1251" s="187"/>
      <c r="J1251" s="188">
        <f>ROUND(I1251*H1251,2)</f>
        <v>0</v>
      </c>
      <c r="K1251" s="184" t="s">
        <v>242</v>
      </c>
      <c r="L1251" s="42"/>
      <c r="M1251" s="189" t="s">
        <v>19</v>
      </c>
      <c r="N1251" s="190" t="s">
        <v>48</v>
      </c>
      <c r="O1251" s="67"/>
      <c r="P1251" s="191">
        <f>O1251*H1251</f>
        <v>0</v>
      </c>
      <c r="Q1251" s="191">
        <v>6.0000000000000002E-5</v>
      </c>
      <c r="R1251" s="191">
        <f>Q1251*H1251</f>
        <v>5.6550000000000003E-4</v>
      </c>
      <c r="S1251" s="191">
        <v>0</v>
      </c>
      <c r="T1251" s="192">
        <f>S1251*H1251</f>
        <v>0</v>
      </c>
      <c r="U1251" s="37"/>
      <c r="V1251" s="37"/>
      <c r="W1251" s="37"/>
      <c r="X1251" s="37"/>
      <c r="Y1251" s="37"/>
      <c r="Z1251" s="37"/>
      <c r="AA1251" s="37"/>
      <c r="AB1251" s="37"/>
      <c r="AC1251" s="37"/>
      <c r="AD1251" s="37"/>
      <c r="AE1251" s="37"/>
      <c r="AR1251" s="193" t="s">
        <v>366</v>
      </c>
      <c r="AT1251" s="193" t="s">
        <v>239</v>
      </c>
      <c r="AU1251" s="193" t="s">
        <v>88</v>
      </c>
      <c r="AY1251" s="20" t="s">
        <v>237</v>
      </c>
      <c r="BE1251" s="194">
        <f>IF(N1251="základní",J1251,0)</f>
        <v>0</v>
      </c>
      <c r="BF1251" s="194">
        <f>IF(N1251="snížená",J1251,0)</f>
        <v>0</v>
      </c>
      <c r="BG1251" s="194">
        <f>IF(N1251="zákl. přenesená",J1251,0)</f>
        <v>0</v>
      </c>
      <c r="BH1251" s="194">
        <f>IF(N1251="sníž. přenesená",J1251,0)</f>
        <v>0</v>
      </c>
      <c r="BI1251" s="194">
        <f>IF(N1251="nulová",J1251,0)</f>
        <v>0</v>
      </c>
      <c r="BJ1251" s="20" t="s">
        <v>88</v>
      </c>
      <c r="BK1251" s="194">
        <f>ROUND(I1251*H1251,2)</f>
        <v>0</v>
      </c>
      <c r="BL1251" s="20" t="s">
        <v>366</v>
      </c>
      <c r="BM1251" s="193" t="s">
        <v>5736</v>
      </c>
    </row>
    <row r="1252" spans="1:65" s="2" customFormat="1" ht="10.199999999999999">
      <c r="A1252" s="37"/>
      <c r="B1252" s="38"/>
      <c r="C1252" s="39"/>
      <c r="D1252" s="195" t="s">
        <v>245</v>
      </c>
      <c r="E1252" s="39"/>
      <c r="F1252" s="196" t="s">
        <v>3018</v>
      </c>
      <c r="G1252" s="39"/>
      <c r="H1252" s="39"/>
      <c r="I1252" s="197"/>
      <c r="J1252" s="39"/>
      <c r="K1252" s="39"/>
      <c r="L1252" s="42"/>
      <c r="M1252" s="198"/>
      <c r="N1252" s="199"/>
      <c r="O1252" s="67"/>
      <c r="P1252" s="67"/>
      <c r="Q1252" s="67"/>
      <c r="R1252" s="67"/>
      <c r="S1252" s="67"/>
      <c r="T1252" s="68"/>
      <c r="U1252" s="37"/>
      <c r="V1252" s="37"/>
      <c r="W1252" s="37"/>
      <c r="X1252" s="37"/>
      <c r="Y1252" s="37"/>
      <c r="Z1252" s="37"/>
      <c r="AA1252" s="37"/>
      <c r="AB1252" s="37"/>
      <c r="AC1252" s="37"/>
      <c r="AD1252" s="37"/>
      <c r="AE1252" s="37"/>
      <c r="AT1252" s="20" t="s">
        <v>245</v>
      </c>
      <c r="AU1252" s="20" t="s">
        <v>88</v>
      </c>
    </row>
    <row r="1253" spans="1:65" s="13" customFormat="1" ht="10.199999999999999">
      <c r="B1253" s="200"/>
      <c r="C1253" s="201"/>
      <c r="D1253" s="202" t="s">
        <v>247</v>
      </c>
      <c r="E1253" s="203" t="s">
        <v>19</v>
      </c>
      <c r="F1253" s="204" t="s">
        <v>1099</v>
      </c>
      <c r="G1253" s="201"/>
      <c r="H1253" s="203" t="s">
        <v>19</v>
      </c>
      <c r="I1253" s="205"/>
      <c r="J1253" s="201"/>
      <c r="K1253" s="201"/>
      <c r="L1253" s="206"/>
      <c r="M1253" s="207"/>
      <c r="N1253" s="208"/>
      <c r="O1253" s="208"/>
      <c r="P1253" s="208"/>
      <c r="Q1253" s="208"/>
      <c r="R1253" s="208"/>
      <c r="S1253" s="208"/>
      <c r="T1253" s="209"/>
      <c r="AT1253" s="210" t="s">
        <v>247</v>
      </c>
      <c r="AU1253" s="210" t="s">
        <v>88</v>
      </c>
      <c r="AV1253" s="13" t="s">
        <v>83</v>
      </c>
      <c r="AW1253" s="13" t="s">
        <v>37</v>
      </c>
      <c r="AX1253" s="13" t="s">
        <v>76</v>
      </c>
      <c r="AY1253" s="210" t="s">
        <v>237</v>
      </c>
    </row>
    <row r="1254" spans="1:65" s="14" customFormat="1" ht="10.199999999999999">
      <c r="B1254" s="211"/>
      <c r="C1254" s="212"/>
      <c r="D1254" s="202" t="s">
        <v>247</v>
      </c>
      <c r="E1254" s="213" t="s">
        <v>19</v>
      </c>
      <c r="F1254" s="214" t="s">
        <v>5737</v>
      </c>
      <c r="G1254" s="212"/>
      <c r="H1254" s="215">
        <v>9.4250000000000007</v>
      </c>
      <c r="I1254" s="216"/>
      <c r="J1254" s="212"/>
      <c r="K1254" s="212"/>
      <c r="L1254" s="217"/>
      <c r="M1254" s="218"/>
      <c r="N1254" s="219"/>
      <c r="O1254" s="219"/>
      <c r="P1254" s="219"/>
      <c r="Q1254" s="219"/>
      <c r="R1254" s="219"/>
      <c r="S1254" s="219"/>
      <c r="T1254" s="220"/>
      <c r="AT1254" s="221" t="s">
        <v>247</v>
      </c>
      <c r="AU1254" s="221" t="s">
        <v>88</v>
      </c>
      <c r="AV1254" s="14" t="s">
        <v>88</v>
      </c>
      <c r="AW1254" s="14" t="s">
        <v>37</v>
      </c>
      <c r="AX1254" s="14" t="s">
        <v>83</v>
      </c>
      <c r="AY1254" s="221" t="s">
        <v>237</v>
      </c>
    </row>
    <row r="1255" spans="1:65" s="2" customFormat="1" ht="21.75" customHeight="1">
      <c r="A1255" s="37"/>
      <c r="B1255" s="38"/>
      <c r="C1255" s="244" t="s">
        <v>4560</v>
      </c>
      <c r="D1255" s="244" t="s">
        <v>296</v>
      </c>
      <c r="E1255" s="245" t="s">
        <v>1102</v>
      </c>
      <c r="F1255" s="246" t="s">
        <v>1103</v>
      </c>
      <c r="G1255" s="247" t="s">
        <v>304</v>
      </c>
      <c r="H1255" s="248">
        <v>8.9999999999999993E-3</v>
      </c>
      <c r="I1255" s="249"/>
      <c r="J1255" s="250">
        <f>ROUND(I1255*H1255,2)</f>
        <v>0</v>
      </c>
      <c r="K1255" s="246" t="s">
        <v>242</v>
      </c>
      <c r="L1255" s="251"/>
      <c r="M1255" s="252" t="s">
        <v>19</v>
      </c>
      <c r="N1255" s="253" t="s">
        <v>48</v>
      </c>
      <c r="O1255" s="67"/>
      <c r="P1255" s="191">
        <f>O1255*H1255</f>
        <v>0</v>
      </c>
      <c r="Q1255" s="191">
        <v>1</v>
      </c>
      <c r="R1255" s="191">
        <f>Q1255*H1255</f>
        <v>8.9999999999999993E-3</v>
      </c>
      <c r="S1255" s="191">
        <v>0</v>
      </c>
      <c r="T1255" s="192">
        <f>S1255*H1255</f>
        <v>0</v>
      </c>
      <c r="U1255" s="37"/>
      <c r="V1255" s="37"/>
      <c r="W1255" s="37"/>
      <c r="X1255" s="37"/>
      <c r="Y1255" s="37"/>
      <c r="Z1255" s="37"/>
      <c r="AA1255" s="37"/>
      <c r="AB1255" s="37"/>
      <c r="AC1255" s="37"/>
      <c r="AD1255" s="37"/>
      <c r="AE1255" s="37"/>
      <c r="AR1255" s="193" t="s">
        <v>523</v>
      </c>
      <c r="AT1255" s="193" t="s">
        <v>296</v>
      </c>
      <c r="AU1255" s="193" t="s">
        <v>88</v>
      </c>
      <c r="AY1255" s="20" t="s">
        <v>237</v>
      </c>
      <c r="BE1255" s="194">
        <f>IF(N1255="základní",J1255,0)</f>
        <v>0</v>
      </c>
      <c r="BF1255" s="194">
        <f>IF(N1255="snížená",J1255,0)</f>
        <v>0</v>
      </c>
      <c r="BG1255" s="194">
        <f>IF(N1255="zákl. přenesená",J1255,0)</f>
        <v>0</v>
      </c>
      <c r="BH1255" s="194">
        <f>IF(N1255="sníž. přenesená",J1255,0)</f>
        <v>0</v>
      </c>
      <c r="BI1255" s="194">
        <f>IF(N1255="nulová",J1255,0)</f>
        <v>0</v>
      </c>
      <c r="BJ1255" s="20" t="s">
        <v>88</v>
      </c>
      <c r="BK1255" s="194">
        <f>ROUND(I1255*H1255,2)</f>
        <v>0</v>
      </c>
      <c r="BL1255" s="20" t="s">
        <v>366</v>
      </c>
      <c r="BM1255" s="193" t="s">
        <v>5738</v>
      </c>
    </row>
    <row r="1256" spans="1:65" s="14" customFormat="1" ht="10.199999999999999">
      <c r="B1256" s="211"/>
      <c r="C1256" s="212"/>
      <c r="D1256" s="202" t="s">
        <v>247</v>
      </c>
      <c r="E1256" s="212"/>
      <c r="F1256" s="214" t="s">
        <v>5739</v>
      </c>
      <c r="G1256" s="212"/>
      <c r="H1256" s="215">
        <v>8.9999999999999993E-3</v>
      </c>
      <c r="I1256" s="216"/>
      <c r="J1256" s="212"/>
      <c r="K1256" s="212"/>
      <c r="L1256" s="217"/>
      <c r="M1256" s="218"/>
      <c r="N1256" s="219"/>
      <c r="O1256" s="219"/>
      <c r="P1256" s="219"/>
      <c r="Q1256" s="219"/>
      <c r="R1256" s="219"/>
      <c r="S1256" s="219"/>
      <c r="T1256" s="220"/>
      <c r="AT1256" s="221" t="s">
        <v>247</v>
      </c>
      <c r="AU1256" s="221" t="s">
        <v>88</v>
      </c>
      <c r="AV1256" s="14" t="s">
        <v>88</v>
      </c>
      <c r="AW1256" s="14" t="s">
        <v>4</v>
      </c>
      <c r="AX1256" s="14" t="s">
        <v>83</v>
      </c>
      <c r="AY1256" s="221" t="s">
        <v>237</v>
      </c>
    </row>
    <row r="1257" spans="1:65" s="2" customFormat="1" ht="24.15" customHeight="1">
      <c r="A1257" s="37"/>
      <c r="B1257" s="38"/>
      <c r="C1257" s="182" t="s">
        <v>2222</v>
      </c>
      <c r="D1257" s="182" t="s">
        <v>239</v>
      </c>
      <c r="E1257" s="183" t="s">
        <v>1107</v>
      </c>
      <c r="F1257" s="184" t="s">
        <v>1108</v>
      </c>
      <c r="G1257" s="185" t="s">
        <v>1096</v>
      </c>
      <c r="H1257" s="186">
        <v>29.062999999999999</v>
      </c>
      <c r="I1257" s="187"/>
      <c r="J1257" s="188">
        <f>ROUND(I1257*H1257,2)</f>
        <v>0</v>
      </c>
      <c r="K1257" s="184" t="s">
        <v>242</v>
      </c>
      <c r="L1257" s="42"/>
      <c r="M1257" s="189" t="s">
        <v>19</v>
      </c>
      <c r="N1257" s="190" t="s">
        <v>48</v>
      </c>
      <c r="O1257" s="67"/>
      <c r="P1257" s="191">
        <f>O1257*H1257</f>
        <v>0</v>
      </c>
      <c r="Q1257" s="191">
        <v>6.0000000000000002E-5</v>
      </c>
      <c r="R1257" s="191">
        <f>Q1257*H1257</f>
        <v>1.7437799999999999E-3</v>
      </c>
      <c r="S1257" s="191">
        <v>0</v>
      </c>
      <c r="T1257" s="192">
        <f>S1257*H1257</f>
        <v>0</v>
      </c>
      <c r="U1257" s="37"/>
      <c r="V1257" s="37"/>
      <c r="W1257" s="37"/>
      <c r="X1257" s="37"/>
      <c r="Y1257" s="37"/>
      <c r="Z1257" s="37"/>
      <c r="AA1257" s="37"/>
      <c r="AB1257" s="37"/>
      <c r="AC1257" s="37"/>
      <c r="AD1257" s="37"/>
      <c r="AE1257" s="37"/>
      <c r="AR1257" s="193" t="s">
        <v>366</v>
      </c>
      <c r="AT1257" s="193" t="s">
        <v>239</v>
      </c>
      <c r="AU1257" s="193" t="s">
        <v>88</v>
      </c>
      <c r="AY1257" s="20" t="s">
        <v>237</v>
      </c>
      <c r="BE1257" s="194">
        <f>IF(N1257="základní",J1257,0)</f>
        <v>0</v>
      </c>
      <c r="BF1257" s="194">
        <f>IF(N1257="snížená",J1257,0)</f>
        <v>0</v>
      </c>
      <c r="BG1257" s="194">
        <f>IF(N1257="zákl. přenesená",J1257,0)</f>
        <v>0</v>
      </c>
      <c r="BH1257" s="194">
        <f>IF(N1257="sníž. přenesená",J1257,0)</f>
        <v>0</v>
      </c>
      <c r="BI1257" s="194">
        <f>IF(N1257="nulová",J1257,0)</f>
        <v>0</v>
      </c>
      <c r="BJ1257" s="20" t="s">
        <v>88</v>
      </c>
      <c r="BK1257" s="194">
        <f>ROUND(I1257*H1257,2)</f>
        <v>0</v>
      </c>
      <c r="BL1257" s="20" t="s">
        <v>366</v>
      </c>
      <c r="BM1257" s="193" t="s">
        <v>5740</v>
      </c>
    </row>
    <row r="1258" spans="1:65" s="2" customFormat="1" ht="10.199999999999999">
      <c r="A1258" s="37"/>
      <c r="B1258" s="38"/>
      <c r="C1258" s="39"/>
      <c r="D1258" s="195" t="s">
        <v>245</v>
      </c>
      <c r="E1258" s="39"/>
      <c r="F1258" s="196" t="s">
        <v>1110</v>
      </c>
      <c r="G1258" s="39"/>
      <c r="H1258" s="39"/>
      <c r="I1258" s="197"/>
      <c r="J1258" s="39"/>
      <c r="K1258" s="39"/>
      <c r="L1258" s="42"/>
      <c r="M1258" s="198"/>
      <c r="N1258" s="199"/>
      <c r="O1258" s="67"/>
      <c r="P1258" s="67"/>
      <c r="Q1258" s="67"/>
      <c r="R1258" s="67"/>
      <c r="S1258" s="67"/>
      <c r="T1258" s="68"/>
      <c r="U1258" s="37"/>
      <c r="V1258" s="37"/>
      <c r="W1258" s="37"/>
      <c r="X1258" s="37"/>
      <c r="Y1258" s="37"/>
      <c r="Z1258" s="37"/>
      <c r="AA1258" s="37"/>
      <c r="AB1258" s="37"/>
      <c r="AC1258" s="37"/>
      <c r="AD1258" s="37"/>
      <c r="AE1258" s="37"/>
      <c r="AT1258" s="20" t="s">
        <v>245</v>
      </c>
      <c r="AU1258" s="20" t="s">
        <v>88</v>
      </c>
    </row>
    <row r="1259" spans="1:65" s="13" customFormat="1" ht="10.199999999999999">
      <c r="B1259" s="200"/>
      <c r="C1259" s="201"/>
      <c r="D1259" s="202" t="s">
        <v>247</v>
      </c>
      <c r="E1259" s="203" t="s">
        <v>19</v>
      </c>
      <c r="F1259" s="204" t="s">
        <v>5741</v>
      </c>
      <c r="G1259" s="201"/>
      <c r="H1259" s="203" t="s">
        <v>19</v>
      </c>
      <c r="I1259" s="205"/>
      <c r="J1259" s="201"/>
      <c r="K1259" s="201"/>
      <c r="L1259" s="206"/>
      <c r="M1259" s="207"/>
      <c r="N1259" s="208"/>
      <c r="O1259" s="208"/>
      <c r="P1259" s="208"/>
      <c r="Q1259" s="208"/>
      <c r="R1259" s="208"/>
      <c r="S1259" s="208"/>
      <c r="T1259" s="209"/>
      <c r="AT1259" s="210" t="s">
        <v>247</v>
      </c>
      <c r="AU1259" s="210" t="s">
        <v>88</v>
      </c>
      <c r="AV1259" s="13" t="s">
        <v>83</v>
      </c>
      <c r="AW1259" s="13" t="s">
        <v>37</v>
      </c>
      <c r="AX1259" s="13" t="s">
        <v>76</v>
      </c>
      <c r="AY1259" s="210" t="s">
        <v>237</v>
      </c>
    </row>
    <row r="1260" spans="1:65" s="14" customFormat="1" ht="10.199999999999999">
      <c r="B1260" s="211"/>
      <c r="C1260" s="212"/>
      <c r="D1260" s="202" t="s">
        <v>247</v>
      </c>
      <c r="E1260" s="213" t="s">
        <v>19</v>
      </c>
      <c r="F1260" s="214" t="s">
        <v>5742</v>
      </c>
      <c r="G1260" s="212"/>
      <c r="H1260" s="215">
        <v>10.99</v>
      </c>
      <c r="I1260" s="216"/>
      <c r="J1260" s="212"/>
      <c r="K1260" s="212"/>
      <c r="L1260" s="217"/>
      <c r="M1260" s="218"/>
      <c r="N1260" s="219"/>
      <c r="O1260" s="219"/>
      <c r="P1260" s="219"/>
      <c r="Q1260" s="219"/>
      <c r="R1260" s="219"/>
      <c r="S1260" s="219"/>
      <c r="T1260" s="220"/>
      <c r="AT1260" s="221" t="s">
        <v>247</v>
      </c>
      <c r="AU1260" s="221" t="s">
        <v>88</v>
      </c>
      <c r="AV1260" s="14" t="s">
        <v>88</v>
      </c>
      <c r="AW1260" s="14" t="s">
        <v>37</v>
      </c>
      <c r="AX1260" s="14" t="s">
        <v>76</v>
      </c>
      <c r="AY1260" s="221" t="s">
        <v>237</v>
      </c>
    </row>
    <row r="1261" spans="1:65" s="14" customFormat="1" ht="10.199999999999999">
      <c r="B1261" s="211"/>
      <c r="C1261" s="212"/>
      <c r="D1261" s="202" t="s">
        <v>247</v>
      </c>
      <c r="E1261" s="213" t="s">
        <v>19</v>
      </c>
      <c r="F1261" s="214" t="s">
        <v>5743</v>
      </c>
      <c r="G1261" s="212"/>
      <c r="H1261" s="215">
        <v>12.26</v>
      </c>
      <c r="I1261" s="216"/>
      <c r="J1261" s="212"/>
      <c r="K1261" s="212"/>
      <c r="L1261" s="217"/>
      <c r="M1261" s="218"/>
      <c r="N1261" s="219"/>
      <c r="O1261" s="219"/>
      <c r="P1261" s="219"/>
      <c r="Q1261" s="219"/>
      <c r="R1261" s="219"/>
      <c r="S1261" s="219"/>
      <c r="T1261" s="220"/>
      <c r="AT1261" s="221" t="s">
        <v>247</v>
      </c>
      <c r="AU1261" s="221" t="s">
        <v>88</v>
      </c>
      <c r="AV1261" s="14" t="s">
        <v>88</v>
      </c>
      <c r="AW1261" s="14" t="s">
        <v>37</v>
      </c>
      <c r="AX1261" s="14" t="s">
        <v>76</v>
      </c>
      <c r="AY1261" s="221" t="s">
        <v>237</v>
      </c>
    </row>
    <row r="1262" spans="1:65" s="15" customFormat="1" ht="10.199999999999999">
      <c r="B1262" s="222"/>
      <c r="C1262" s="223"/>
      <c r="D1262" s="202" t="s">
        <v>247</v>
      </c>
      <c r="E1262" s="224" t="s">
        <v>19</v>
      </c>
      <c r="F1262" s="225" t="s">
        <v>251</v>
      </c>
      <c r="G1262" s="223"/>
      <c r="H1262" s="226">
        <v>23.25</v>
      </c>
      <c r="I1262" s="227"/>
      <c r="J1262" s="223"/>
      <c r="K1262" s="223"/>
      <c r="L1262" s="228"/>
      <c r="M1262" s="229"/>
      <c r="N1262" s="230"/>
      <c r="O1262" s="230"/>
      <c r="P1262" s="230"/>
      <c r="Q1262" s="230"/>
      <c r="R1262" s="230"/>
      <c r="S1262" s="230"/>
      <c r="T1262" s="231"/>
      <c r="AT1262" s="232" t="s">
        <v>247</v>
      </c>
      <c r="AU1262" s="232" t="s">
        <v>88</v>
      </c>
      <c r="AV1262" s="15" t="s">
        <v>92</v>
      </c>
      <c r="AW1262" s="15" t="s">
        <v>37</v>
      </c>
      <c r="AX1262" s="15" t="s">
        <v>76</v>
      </c>
      <c r="AY1262" s="232" t="s">
        <v>237</v>
      </c>
    </row>
    <row r="1263" spans="1:65" s="14" customFormat="1" ht="10.199999999999999">
      <c r="B1263" s="211"/>
      <c r="C1263" s="212"/>
      <c r="D1263" s="202" t="s">
        <v>247</v>
      </c>
      <c r="E1263" s="213" t="s">
        <v>19</v>
      </c>
      <c r="F1263" s="214" t="s">
        <v>5744</v>
      </c>
      <c r="G1263" s="212"/>
      <c r="H1263" s="215">
        <v>29.062999999999999</v>
      </c>
      <c r="I1263" s="216"/>
      <c r="J1263" s="212"/>
      <c r="K1263" s="212"/>
      <c r="L1263" s="217"/>
      <c r="M1263" s="218"/>
      <c r="N1263" s="219"/>
      <c r="O1263" s="219"/>
      <c r="P1263" s="219"/>
      <c r="Q1263" s="219"/>
      <c r="R1263" s="219"/>
      <c r="S1263" s="219"/>
      <c r="T1263" s="220"/>
      <c r="AT1263" s="221" t="s">
        <v>247</v>
      </c>
      <c r="AU1263" s="221" t="s">
        <v>88</v>
      </c>
      <c r="AV1263" s="14" t="s">
        <v>88</v>
      </c>
      <c r="AW1263" s="14" t="s">
        <v>37</v>
      </c>
      <c r="AX1263" s="14" t="s">
        <v>83</v>
      </c>
      <c r="AY1263" s="221" t="s">
        <v>237</v>
      </c>
    </row>
    <row r="1264" spans="1:65" s="2" customFormat="1" ht="21.75" customHeight="1">
      <c r="A1264" s="37"/>
      <c r="B1264" s="38"/>
      <c r="C1264" s="244" t="s">
        <v>4563</v>
      </c>
      <c r="D1264" s="244" t="s">
        <v>296</v>
      </c>
      <c r="E1264" s="245" t="s">
        <v>1102</v>
      </c>
      <c r="F1264" s="246" t="s">
        <v>1103</v>
      </c>
      <c r="G1264" s="247" t="s">
        <v>304</v>
      </c>
      <c r="H1264" s="248">
        <v>2.9000000000000001E-2</v>
      </c>
      <c r="I1264" s="249"/>
      <c r="J1264" s="250">
        <f>ROUND(I1264*H1264,2)</f>
        <v>0</v>
      </c>
      <c r="K1264" s="246" t="s">
        <v>242</v>
      </c>
      <c r="L1264" s="251"/>
      <c r="M1264" s="252" t="s">
        <v>19</v>
      </c>
      <c r="N1264" s="253" t="s">
        <v>48</v>
      </c>
      <c r="O1264" s="67"/>
      <c r="P1264" s="191">
        <f>O1264*H1264</f>
        <v>0</v>
      </c>
      <c r="Q1264" s="191">
        <v>1</v>
      </c>
      <c r="R1264" s="191">
        <f>Q1264*H1264</f>
        <v>2.9000000000000001E-2</v>
      </c>
      <c r="S1264" s="191">
        <v>0</v>
      </c>
      <c r="T1264" s="192">
        <f>S1264*H1264</f>
        <v>0</v>
      </c>
      <c r="U1264" s="37"/>
      <c r="V1264" s="37"/>
      <c r="W1264" s="37"/>
      <c r="X1264" s="37"/>
      <c r="Y1264" s="37"/>
      <c r="Z1264" s="37"/>
      <c r="AA1264" s="37"/>
      <c r="AB1264" s="37"/>
      <c r="AC1264" s="37"/>
      <c r="AD1264" s="37"/>
      <c r="AE1264" s="37"/>
      <c r="AR1264" s="193" t="s">
        <v>523</v>
      </c>
      <c r="AT1264" s="193" t="s">
        <v>296</v>
      </c>
      <c r="AU1264" s="193" t="s">
        <v>88</v>
      </c>
      <c r="AY1264" s="20" t="s">
        <v>237</v>
      </c>
      <c r="BE1264" s="194">
        <f>IF(N1264="základní",J1264,0)</f>
        <v>0</v>
      </c>
      <c r="BF1264" s="194">
        <f>IF(N1264="snížená",J1264,0)</f>
        <v>0</v>
      </c>
      <c r="BG1264" s="194">
        <f>IF(N1264="zákl. přenesená",J1264,0)</f>
        <v>0</v>
      </c>
      <c r="BH1264" s="194">
        <f>IF(N1264="sníž. přenesená",J1264,0)</f>
        <v>0</v>
      </c>
      <c r="BI1264" s="194">
        <f>IF(N1264="nulová",J1264,0)</f>
        <v>0</v>
      </c>
      <c r="BJ1264" s="20" t="s">
        <v>88</v>
      </c>
      <c r="BK1264" s="194">
        <f>ROUND(I1264*H1264,2)</f>
        <v>0</v>
      </c>
      <c r="BL1264" s="20" t="s">
        <v>366</v>
      </c>
      <c r="BM1264" s="193" t="s">
        <v>5745</v>
      </c>
    </row>
    <row r="1265" spans="1:65" s="14" customFormat="1" ht="10.199999999999999">
      <c r="B1265" s="211"/>
      <c r="C1265" s="212"/>
      <c r="D1265" s="202" t="s">
        <v>247</v>
      </c>
      <c r="E1265" s="212"/>
      <c r="F1265" s="214" t="s">
        <v>5746</v>
      </c>
      <c r="G1265" s="212"/>
      <c r="H1265" s="215">
        <v>2.9000000000000001E-2</v>
      </c>
      <c r="I1265" s="216"/>
      <c r="J1265" s="212"/>
      <c r="K1265" s="212"/>
      <c r="L1265" s="217"/>
      <c r="M1265" s="218"/>
      <c r="N1265" s="219"/>
      <c r="O1265" s="219"/>
      <c r="P1265" s="219"/>
      <c r="Q1265" s="219"/>
      <c r="R1265" s="219"/>
      <c r="S1265" s="219"/>
      <c r="T1265" s="220"/>
      <c r="AT1265" s="221" t="s">
        <v>247</v>
      </c>
      <c r="AU1265" s="221" t="s">
        <v>88</v>
      </c>
      <c r="AV1265" s="14" t="s">
        <v>88</v>
      </c>
      <c r="AW1265" s="14" t="s">
        <v>4</v>
      </c>
      <c r="AX1265" s="14" t="s">
        <v>83</v>
      </c>
      <c r="AY1265" s="221" t="s">
        <v>237</v>
      </c>
    </row>
    <row r="1266" spans="1:65" s="2" customFormat="1" ht="24.15" customHeight="1">
      <c r="A1266" s="37"/>
      <c r="B1266" s="38"/>
      <c r="C1266" s="182" t="s">
        <v>1793</v>
      </c>
      <c r="D1266" s="182" t="s">
        <v>239</v>
      </c>
      <c r="E1266" s="183" t="s">
        <v>1116</v>
      </c>
      <c r="F1266" s="184" t="s">
        <v>1117</v>
      </c>
      <c r="G1266" s="185" t="s">
        <v>1096</v>
      </c>
      <c r="H1266" s="186">
        <v>244</v>
      </c>
      <c r="I1266" s="187"/>
      <c r="J1266" s="188">
        <f>ROUND(I1266*H1266,2)</f>
        <v>0</v>
      </c>
      <c r="K1266" s="184" t="s">
        <v>242</v>
      </c>
      <c r="L1266" s="42"/>
      <c r="M1266" s="189" t="s">
        <v>19</v>
      </c>
      <c r="N1266" s="190" t="s">
        <v>48</v>
      </c>
      <c r="O1266" s="67"/>
      <c r="P1266" s="191">
        <f>O1266*H1266</f>
        <v>0</v>
      </c>
      <c r="Q1266" s="191">
        <v>5.0000000000000002E-5</v>
      </c>
      <c r="R1266" s="191">
        <f>Q1266*H1266</f>
        <v>1.2200000000000001E-2</v>
      </c>
      <c r="S1266" s="191">
        <v>0</v>
      </c>
      <c r="T1266" s="192">
        <f>S1266*H1266</f>
        <v>0</v>
      </c>
      <c r="U1266" s="37"/>
      <c r="V1266" s="37"/>
      <c r="W1266" s="37"/>
      <c r="X1266" s="37"/>
      <c r="Y1266" s="37"/>
      <c r="Z1266" s="37"/>
      <c r="AA1266" s="37"/>
      <c r="AB1266" s="37"/>
      <c r="AC1266" s="37"/>
      <c r="AD1266" s="37"/>
      <c r="AE1266" s="37"/>
      <c r="AR1266" s="193" t="s">
        <v>366</v>
      </c>
      <c r="AT1266" s="193" t="s">
        <v>239</v>
      </c>
      <c r="AU1266" s="193" t="s">
        <v>88</v>
      </c>
      <c r="AY1266" s="20" t="s">
        <v>237</v>
      </c>
      <c r="BE1266" s="194">
        <f>IF(N1266="základní",J1266,0)</f>
        <v>0</v>
      </c>
      <c r="BF1266" s="194">
        <f>IF(N1266="snížená",J1266,0)</f>
        <v>0</v>
      </c>
      <c r="BG1266" s="194">
        <f>IF(N1266="zákl. přenesená",J1266,0)</f>
        <v>0</v>
      </c>
      <c r="BH1266" s="194">
        <f>IF(N1266="sníž. přenesená",J1266,0)</f>
        <v>0</v>
      </c>
      <c r="BI1266" s="194">
        <f>IF(N1266="nulová",J1266,0)</f>
        <v>0</v>
      </c>
      <c r="BJ1266" s="20" t="s">
        <v>88</v>
      </c>
      <c r="BK1266" s="194">
        <f>ROUND(I1266*H1266,2)</f>
        <v>0</v>
      </c>
      <c r="BL1266" s="20" t="s">
        <v>366</v>
      </c>
      <c r="BM1266" s="193" t="s">
        <v>5747</v>
      </c>
    </row>
    <row r="1267" spans="1:65" s="2" customFormat="1" ht="10.199999999999999">
      <c r="A1267" s="37"/>
      <c r="B1267" s="38"/>
      <c r="C1267" s="39"/>
      <c r="D1267" s="195" t="s">
        <v>245</v>
      </c>
      <c r="E1267" s="39"/>
      <c r="F1267" s="196" t="s">
        <v>1119</v>
      </c>
      <c r="G1267" s="39"/>
      <c r="H1267" s="39"/>
      <c r="I1267" s="197"/>
      <c r="J1267" s="39"/>
      <c r="K1267" s="39"/>
      <c r="L1267" s="42"/>
      <c r="M1267" s="198"/>
      <c r="N1267" s="199"/>
      <c r="O1267" s="67"/>
      <c r="P1267" s="67"/>
      <c r="Q1267" s="67"/>
      <c r="R1267" s="67"/>
      <c r="S1267" s="67"/>
      <c r="T1267" s="68"/>
      <c r="U1267" s="37"/>
      <c r="V1267" s="37"/>
      <c r="W1267" s="37"/>
      <c r="X1267" s="37"/>
      <c r="Y1267" s="37"/>
      <c r="Z1267" s="37"/>
      <c r="AA1267" s="37"/>
      <c r="AB1267" s="37"/>
      <c r="AC1267" s="37"/>
      <c r="AD1267" s="37"/>
      <c r="AE1267" s="37"/>
      <c r="AT1267" s="20" t="s">
        <v>245</v>
      </c>
      <c r="AU1267" s="20" t="s">
        <v>88</v>
      </c>
    </row>
    <row r="1268" spans="1:65" s="13" customFormat="1" ht="10.199999999999999">
      <c r="B1268" s="200"/>
      <c r="C1268" s="201"/>
      <c r="D1268" s="202" t="s">
        <v>247</v>
      </c>
      <c r="E1268" s="203" t="s">
        <v>19</v>
      </c>
      <c r="F1268" s="204" t="s">
        <v>5727</v>
      </c>
      <c r="G1268" s="201"/>
      <c r="H1268" s="203" t="s">
        <v>19</v>
      </c>
      <c r="I1268" s="205"/>
      <c r="J1268" s="201"/>
      <c r="K1268" s="201"/>
      <c r="L1268" s="206"/>
      <c r="M1268" s="207"/>
      <c r="N1268" s="208"/>
      <c r="O1268" s="208"/>
      <c r="P1268" s="208"/>
      <c r="Q1268" s="208"/>
      <c r="R1268" s="208"/>
      <c r="S1268" s="208"/>
      <c r="T1268" s="209"/>
      <c r="AT1268" s="210" t="s">
        <v>247</v>
      </c>
      <c r="AU1268" s="210" t="s">
        <v>88</v>
      </c>
      <c r="AV1268" s="13" t="s">
        <v>83</v>
      </c>
      <c r="AW1268" s="13" t="s">
        <v>37</v>
      </c>
      <c r="AX1268" s="13" t="s">
        <v>76</v>
      </c>
      <c r="AY1268" s="210" t="s">
        <v>237</v>
      </c>
    </row>
    <row r="1269" spans="1:65" s="14" customFormat="1" ht="10.199999999999999">
      <c r="B1269" s="211"/>
      <c r="C1269" s="212"/>
      <c r="D1269" s="202" t="s">
        <v>247</v>
      </c>
      <c r="E1269" s="213" t="s">
        <v>19</v>
      </c>
      <c r="F1269" s="214" t="s">
        <v>5748</v>
      </c>
      <c r="G1269" s="212"/>
      <c r="H1269" s="215">
        <v>244</v>
      </c>
      <c r="I1269" s="216"/>
      <c r="J1269" s="212"/>
      <c r="K1269" s="212"/>
      <c r="L1269" s="217"/>
      <c r="M1269" s="218"/>
      <c r="N1269" s="219"/>
      <c r="O1269" s="219"/>
      <c r="P1269" s="219"/>
      <c r="Q1269" s="219"/>
      <c r="R1269" s="219"/>
      <c r="S1269" s="219"/>
      <c r="T1269" s="220"/>
      <c r="AT1269" s="221" t="s">
        <v>247</v>
      </c>
      <c r="AU1269" s="221" t="s">
        <v>88</v>
      </c>
      <c r="AV1269" s="14" t="s">
        <v>88</v>
      </c>
      <c r="AW1269" s="14" t="s">
        <v>37</v>
      </c>
      <c r="AX1269" s="14" t="s">
        <v>83</v>
      </c>
      <c r="AY1269" s="221" t="s">
        <v>237</v>
      </c>
    </row>
    <row r="1270" spans="1:65" s="2" customFormat="1" ht="24.15" customHeight="1">
      <c r="A1270" s="37"/>
      <c r="B1270" s="38"/>
      <c r="C1270" s="244" t="s">
        <v>4567</v>
      </c>
      <c r="D1270" s="244" t="s">
        <v>296</v>
      </c>
      <c r="E1270" s="245" t="s">
        <v>5749</v>
      </c>
      <c r="F1270" s="246" t="s">
        <v>5750</v>
      </c>
      <c r="G1270" s="247" t="s">
        <v>304</v>
      </c>
      <c r="H1270" s="248">
        <v>0.24399999999999999</v>
      </c>
      <c r="I1270" s="249"/>
      <c r="J1270" s="250">
        <f>ROUND(I1270*H1270,2)</f>
        <v>0</v>
      </c>
      <c r="K1270" s="246" t="s">
        <v>19</v>
      </c>
      <c r="L1270" s="251"/>
      <c r="M1270" s="252" t="s">
        <v>19</v>
      </c>
      <c r="N1270" s="253" t="s">
        <v>48</v>
      </c>
      <c r="O1270" s="67"/>
      <c r="P1270" s="191">
        <f>O1270*H1270</f>
        <v>0</v>
      </c>
      <c r="Q1270" s="191">
        <v>1</v>
      </c>
      <c r="R1270" s="191">
        <f>Q1270*H1270</f>
        <v>0.24399999999999999</v>
      </c>
      <c r="S1270" s="191">
        <v>0</v>
      </c>
      <c r="T1270" s="192">
        <f>S1270*H1270</f>
        <v>0</v>
      </c>
      <c r="U1270" s="37"/>
      <c r="V1270" s="37"/>
      <c r="W1270" s="37"/>
      <c r="X1270" s="37"/>
      <c r="Y1270" s="37"/>
      <c r="Z1270" s="37"/>
      <c r="AA1270" s="37"/>
      <c r="AB1270" s="37"/>
      <c r="AC1270" s="37"/>
      <c r="AD1270" s="37"/>
      <c r="AE1270" s="37"/>
      <c r="AR1270" s="193" t="s">
        <v>523</v>
      </c>
      <c r="AT1270" s="193" t="s">
        <v>296</v>
      </c>
      <c r="AU1270" s="193" t="s">
        <v>88</v>
      </c>
      <c r="AY1270" s="20" t="s">
        <v>237</v>
      </c>
      <c r="BE1270" s="194">
        <f>IF(N1270="základní",J1270,0)</f>
        <v>0</v>
      </c>
      <c r="BF1270" s="194">
        <f>IF(N1270="snížená",J1270,0)</f>
        <v>0</v>
      </c>
      <c r="BG1270" s="194">
        <f>IF(N1270="zákl. přenesená",J1270,0)</f>
        <v>0</v>
      </c>
      <c r="BH1270" s="194">
        <f>IF(N1270="sníž. přenesená",J1270,0)</f>
        <v>0</v>
      </c>
      <c r="BI1270" s="194">
        <f>IF(N1270="nulová",J1270,0)</f>
        <v>0</v>
      </c>
      <c r="BJ1270" s="20" t="s">
        <v>88</v>
      </c>
      <c r="BK1270" s="194">
        <f>ROUND(I1270*H1270,2)</f>
        <v>0</v>
      </c>
      <c r="BL1270" s="20" t="s">
        <v>366</v>
      </c>
      <c r="BM1270" s="193" t="s">
        <v>5751</v>
      </c>
    </row>
    <row r="1271" spans="1:65" s="14" customFormat="1" ht="10.199999999999999">
      <c r="B1271" s="211"/>
      <c r="C1271" s="212"/>
      <c r="D1271" s="202" t="s">
        <v>247</v>
      </c>
      <c r="E1271" s="212"/>
      <c r="F1271" s="214" t="s">
        <v>5752</v>
      </c>
      <c r="G1271" s="212"/>
      <c r="H1271" s="215">
        <v>0.24399999999999999</v>
      </c>
      <c r="I1271" s="216"/>
      <c r="J1271" s="212"/>
      <c r="K1271" s="212"/>
      <c r="L1271" s="217"/>
      <c r="M1271" s="218"/>
      <c r="N1271" s="219"/>
      <c r="O1271" s="219"/>
      <c r="P1271" s="219"/>
      <c r="Q1271" s="219"/>
      <c r="R1271" s="219"/>
      <c r="S1271" s="219"/>
      <c r="T1271" s="220"/>
      <c r="AT1271" s="221" t="s">
        <v>247</v>
      </c>
      <c r="AU1271" s="221" t="s">
        <v>88</v>
      </c>
      <c r="AV1271" s="14" t="s">
        <v>88</v>
      </c>
      <c r="AW1271" s="14" t="s">
        <v>4</v>
      </c>
      <c r="AX1271" s="14" t="s">
        <v>83</v>
      </c>
      <c r="AY1271" s="221" t="s">
        <v>237</v>
      </c>
    </row>
    <row r="1272" spans="1:65" s="2" customFormat="1" ht="24.15" customHeight="1">
      <c r="A1272" s="37"/>
      <c r="B1272" s="38"/>
      <c r="C1272" s="182" t="s">
        <v>4569</v>
      </c>
      <c r="D1272" s="182" t="s">
        <v>239</v>
      </c>
      <c r="E1272" s="183" t="s">
        <v>1116</v>
      </c>
      <c r="F1272" s="184" t="s">
        <v>1117</v>
      </c>
      <c r="G1272" s="185" t="s">
        <v>1096</v>
      </c>
      <c r="H1272" s="186">
        <v>168</v>
      </c>
      <c r="I1272" s="187"/>
      <c r="J1272" s="188">
        <f>ROUND(I1272*H1272,2)</f>
        <v>0</v>
      </c>
      <c r="K1272" s="184" t="s">
        <v>242</v>
      </c>
      <c r="L1272" s="42"/>
      <c r="M1272" s="189" t="s">
        <v>19</v>
      </c>
      <c r="N1272" s="190" t="s">
        <v>48</v>
      </c>
      <c r="O1272" s="67"/>
      <c r="P1272" s="191">
        <f>O1272*H1272</f>
        <v>0</v>
      </c>
      <c r="Q1272" s="191">
        <v>5.0000000000000002E-5</v>
      </c>
      <c r="R1272" s="191">
        <f>Q1272*H1272</f>
        <v>8.4000000000000012E-3</v>
      </c>
      <c r="S1272" s="191">
        <v>0</v>
      </c>
      <c r="T1272" s="192">
        <f>S1272*H1272</f>
        <v>0</v>
      </c>
      <c r="U1272" s="37"/>
      <c r="V1272" s="37"/>
      <c r="W1272" s="37"/>
      <c r="X1272" s="37"/>
      <c r="Y1272" s="37"/>
      <c r="Z1272" s="37"/>
      <c r="AA1272" s="37"/>
      <c r="AB1272" s="37"/>
      <c r="AC1272" s="37"/>
      <c r="AD1272" s="37"/>
      <c r="AE1272" s="37"/>
      <c r="AR1272" s="193" t="s">
        <v>366</v>
      </c>
      <c r="AT1272" s="193" t="s">
        <v>239</v>
      </c>
      <c r="AU1272" s="193" t="s">
        <v>88</v>
      </c>
      <c r="AY1272" s="20" t="s">
        <v>237</v>
      </c>
      <c r="BE1272" s="194">
        <f>IF(N1272="základní",J1272,0)</f>
        <v>0</v>
      </c>
      <c r="BF1272" s="194">
        <f>IF(N1272="snížená",J1272,0)</f>
        <v>0</v>
      </c>
      <c r="BG1272" s="194">
        <f>IF(N1272="zákl. přenesená",J1272,0)</f>
        <v>0</v>
      </c>
      <c r="BH1272" s="194">
        <f>IF(N1272="sníž. přenesená",J1272,0)</f>
        <v>0</v>
      </c>
      <c r="BI1272" s="194">
        <f>IF(N1272="nulová",J1272,0)</f>
        <v>0</v>
      </c>
      <c r="BJ1272" s="20" t="s">
        <v>88</v>
      </c>
      <c r="BK1272" s="194">
        <f>ROUND(I1272*H1272,2)</f>
        <v>0</v>
      </c>
      <c r="BL1272" s="20" t="s">
        <v>366</v>
      </c>
      <c r="BM1272" s="193" t="s">
        <v>5753</v>
      </c>
    </row>
    <row r="1273" spans="1:65" s="2" customFormat="1" ht="10.199999999999999">
      <c r="A1273" s="37"/>
      <c r="B1273" s="38"/>
      <c r="C1273" s="39"/>
      <c r="D1273" s="195" t="s">
        <v>245</v>
      </c>
      <c r="E1273" s="39"/>
      <c r="F1273" s="196" t="s">
        <v>1119</v>
      </c>
      <c r="G1273" s="39"/>
      <c r="H1273" s="39"/>
      <c r="I1273" s="197"/>
      <c r="J1273" s="39"/>
      <c r="K1273" s="39"/>
      <c r="L1273" s="42"/>
      <c r="M1273" s="198"/>
      <c r="N1273" s="199"/>
      <c r="O1273" s="67"/>
      <c r="P1273" s="67"/>
      <c r="Q1273" s="67"/>
      <c r="R1273" s="67"/>
      <c r="S1273" s="67"/>
      <c r="T1273" s="68"/>
      <c r="U1273" s="37"/>
      <c r="V1273" s="37"/>
      <c r="W1273" s="37"/>
      <c r="X1273" s="37"/>
      <c r="Y1273" s="37"/>
      <c r="Z1273" s="37"/>
      <c r="AA1273" s="37"/>
      <c r="AB1273" s="37"/>
      <c r="AC1273" s="37"/>
      <c r="AD1273" s="37"/>
      <c r="AE1273" s="37"/>
      <c r="AT1273" s="20" t="s">
        <v>245</v>
      </c>
      <c r="AU1273" s="20" t="s">
        <v>88</v>
      </c>
    </row>
    <row r="1274" spans="1:65" s="13" customFormat="1" ht="10.199999999999999">
      <c r="B1274" s="200"/>
      <c r="C1274" s="201"/>
      <c r="D1274" s="202" t="s">
        <v>247</v>
      </c>
      <c r="E1274" s="203" t="s">
        <v>19</v>
      </c>
      <c r="F1274" s="204" t="s">
        <v>1120</v>
      </c>
      <c r="G1274" s="201"/>
      <c r="H1274" s="203" t="s">
        <v>19</v>
      </c>
      <c r="I1274" s="205"/>
      <c r="J1274" s="201"/>
      <c r="K1274" s="201"/>
      <c r="L1274" s="206"/>
      <c r="M1274" s="207"/>
      <c r="N1274" s="208"/>
      <c r="O1274" s="208"/>
      <c r="P1274" s="208"/>
      <c r="Q1274" s="208"/>
      <c r="R1274" s="208"/>
      <c r="S1274" s="208"/>
      <c r="T1274" s="209"/>
      <c r="AT1274" s="210" t="s">
        <v>247</v>
      </c>
      <c r="AU1274" s="210" t="s">
        <v>88</v>
      </c>
      <c r="AV1274" s="13" t="s">
        <v>83</v>
      </c>
      <c r="AW1274" s="13" t="s">
        <v>37</v>
      </c>
      <c r="AX1274" s="13" t="s">
        <v>76</v>
      </c>
      <c r="AY1274" s="210" t="s">
        <v>237</v>
      </c>
    </row>
    <row r="1275" spans="1:65" s="14" customFormat="1" ht="10.199999999999999">
      <c r="B1275" s="211"/>
      <c r="C1275" s="212"/>
      <c r="D1275" s="202" t="s">
        <v>247</v>
      </c>
      <c r="E1275" s="213" t="s">
        <v>19</v>
      </c>
      <c r="F1275" s="214" t="s">
        <v>5754</v>
      </c>
      <c r="G1275" s="212"/>
      <c r="H1275" s="215">
        <v>168</v>
      </c>
      <c r="I1275" s="216"/>
      <c r="J1275" s="212"/>
      <c r="K1275" s="212"/>
      <c r="L1275" s="217"/>
      <c r="M1275" s="218"/>
      <c r="N1275" s="219"/>
      <c r="O1275" s="219"/>
      <c r="P1275" s="219"/>
      <c r="Q1275" s="219"/>
      <c r="R1275" s="219"/>
      <c r="S1275" s="219"/>
      <c r="T1275" s="220"/>
      <c r="AT1275" s="221" t="s">
        <v>247</v>
      </c>
      <c r="AU1275" s="221" t="s">
        <v>88</v>
      </c>
      <c r="AV1275" s="14" t="s">
        <v>88</v>
      </c>
      <c r="AW1275" s="14" t="s">
        <v>37</v>
      </c>
      <c r="AX1275" s="14" t="s">
        <v>83</v>
      </c>
      <c r="AY1275" s="221" t="s">
        <v>237</v>
      </c>
    </row>
    <row r="1276" spans="1:65" s="2" customFormat="1" ht="24.15" customHeight="1">
      <c r="A1276" s="37"/>
      <c r="B1276" s="38"/>
      <c r="C1276" s="244" t="s">
        <v>4572</v>
      </c>
      <c r="D1276" s="244" t="s">
        <v>296</v>
      </c>
      <c r="E1276" s="245" t="s">
        <v>1123</v>
      </c>
      <c r="F1276" s="246" t="s">
        <v>1124</v>
      </c>
      <c r="G1276" s="247" t="s">
        <v>304</v>
      </c>
      <c r="H1276" s="248">
        <v>0.16800000000000001</v>
      </c>
      <c r="I1276" s="249"/>
      <c r="J1276" s="250">
        <f>ROUND(I1276*H1276,2)</f>
        <v>0</v>
      </c>
      <c r="K1276" s="246" t="s">
        <v>19</v>
      </c>
      <c r="L1276" s="251"/>
      <c r="M1276" s="252" t="s">
        <v>19</v>
      </c>
      <c r="N1276" s="253" t="s">
        <v>48</v>
      </c>
      <c r="O1276" s="67"/>
      <c r="P1276" s="191">
        <f>O1276*H1276</f>
        <v>0</v>
      </c>
      <c r="Q1276" s="191">
        <v>1</v>
      </c>
      <c r="R1276" s="191">
        <f>Q1276*H1276</f>
        <v>0.16800000000000001</v>
      </c>
      <c r="S1276" s="191">
        <v>0</v>
      </c>
      <c r="T1276" s="192">
        <f>S1276*H1276</f>
        <v>0</v>
      </c>
      <c r="U1276" s="37"/>
      <c r="V1276" s="37"/>
      <c r="W1276" s="37"/>
      <c r="X1276" s="37"/>
      <c r="Y1276" s="37"/>
      <c r="Z1276" s="37"/>
      <c r="AA1276" s="37"/>
      <c r="AB1276" s="37"/>
      <c r="AC1276" s="37"/>
      <c r="AD1276" s="37"/>
      <c r="AE1276" s="37"/>
      <c r="AR1276" s="193" t="s">
        <v>523</v>
      </c>
      <c r="AT1276" s="193" t="s">
        <v>296</v>
      </c>
      <c r="AU1276" s="193" t="s">
        <v>88</v>
      </c>
      <c r="AY1276" s="20" t="s">
        <v>237</v>
      </c>
      <c r="BE1276" s="194">
        <f>IF(N1276="základní",J1276,0)</f>
        <v>0</v>
      </c>
      <c r="BF1276" s="194">
        <f>IF(N1276="snížená",J1276,0)</f>
        <v>0</v>
      </c>
      <c r="BG1276" s="194">
        <f>IF(N1276="zákl. přenesená",J1276,0)</f>
        <v>0</v>
      </c>
      <c r="BH1276" s="194">
        <f>IF(N1276="sníž. přenesená",J1276,0)</f>
        <v>0</v>
      </c>
      <c r="BI1276" s="194">
        <f>IF(N1276="nulová",J1276,0)</f>
        <v>0</v>
      </c>
      <c r="BJ1276" s="20" t="s">
        <v>88</v>
      </c>
      <c r="BK1276" s="194">
        <f>ROUND(I1276*H1276,2)</f>
        <v>0</v>
      </c>
      <c r="BL1276" s="20" t="s">
        <v>366</v>
      </c>
      <c r="BM1276" s="193" t="s">
        <v>5755</v>
      </c>
    </row>
    <row r="1277" spans="1:65" s="14" customFormat="1" ht="10.199999999999999">
      <c r="B1277" s="211"/>
      <c r="C1277" s="212"/>
      <c r="D1277" s="202" t="s">
        <v>247</v>
      </c>
      <c r="E1277" s="212"/>
      <c r="F1277" s="214" t="s">
        <v>1126</v>
      </c>
      <c r="G1277" s="212"/>
      <c r="H1277" s="215">
        <v>0.16800000000000001</v>
      </c>
      <c r="I1277" s="216"/>
      <c r="J1277" s="212"/>
      <c r="K1277" s="212"/>
      <c r="L1277" s="217"/>
      <c r="M1277" s="218"/>
      <c r="N1277" s="219"/>
      <c r="O1277" s="219"/>
      <c r="P1277" s="219"/>
      <c r="Q1277" s="219"/>
      <c r="R1277" s="219"/>
      <c r="S1277" s="219"/>
      <c r="T1277" s="220"/>
      <c r="AT1277" s="221" t="s">
        <v>247</v>
      </c>
      <c r="AU1277" s="221" t="s">
        <v>88</v>
      </c>
      <c r="AV1277" s="14" t="s">
        <v>88</v>
      </c>
      <c r="AW1277" s="14" t="s">
        <v>4</v>
      </c>
      <c r="AX1277" s="14" t="s">
        <v>83</v>
      </c>
      <c r="AY1277" s="221" t="s">
        <v>237</v>
      </c>
    </row>
    <row r="1278" spans="1:65" s="2" customFormat="1" ht="16.5" customHeight="1">
      <c r="A1278" s="37"/>
      <c r="B1278" s="38"/>
      <c r="C1278" s="182" t="s">
        <v>4577</v>
      </c>
      <c r="D1278" s="182" t="s">
        <v>239</v>
      </c>
      <c r="E1278" s="183" t="s">
        <v>5756</v>
      </c>
      <c r="F1278" s="184" t="s">
        <v>5757</v>
      </c>
      <c r="G1278" s="185" t="s">
        <v>290</v>
      </c>
      <c r="H1278" s="186">
        <v>9</v>
      </c>
      <c r="I1278" s="187"/>
      <c r="J1278" s="188">
        <f>ROUND(I1278*H1278,2)</f>
        <v>0</v>
      </c>
      <c r="K1278" s="184" t="s">
        <v>19</v>
      </c>
      <c r="L1278" s="42"/>
      <c r="M1278" s="189" t="s">
        <v>19</v>
      </c>
      <c r="N1278" s="190" t="s">
        <v>48</v>
      </c>
      <c r="O1278" s="67"/>
      <c r="P1278" s="191">
        <f>O1278*H1278</f>
        <v>0</v>
      </c>
      <c r="Q1278" s="191">
        <v>6.0000000000000002E-5</v>
      </c>
      <c r="R1278" s="191">
        <f>Q1278*H1278</f>
        <v>5.4000000000000001E-4</v>
      </c>
      <c r="S1278" s="191">
        <v>0</v>
      </c>
      <c r="T1278" s="192">
        <f>S1278*H1278</f>
        <v>0</v>
      </c>
      <c r="U1278" s="37"/>
      <c r="V1278" s="37"/>
      <c r="W1278" s="37"/>
      <c r="X1278" s="37"/>
      <c r="Y1278" s="37"/>
      <c r="Z1278" s="37"/>
      <c r="AA1278" s="37"/>
      <c r="AB1278" s="37"/>
      <c r="AC1278" s="37"/>
      <c r="AD1278" s="37"/>
      <c r="AE1278" s="37"/>
      <c r="AR1278" s="193" t="s">
        <v>366</v>
      </c>
      <c r="AT1278" s="193" t="s">
        <v>239</v>
      </c>
      <c r="AU1278" s="193" t="s">
        <v>88</v>
      </c>
      <c r="AY1278" s="20" t="s">
        <v>237</v>
      </c>
      <c r="BE1278" s="194">
        <f>IF(N1278="základní",J1278,0)</f>
        <v>0</v>
      </c>
      <c r="BF1278" s="194">
        <f>IF(N1278="snížená",J1278,0)</f>
        <v>0</v>
      </c>
      <c r="BG1278" s="194">
        <f>IF(N1278="zákl. přenesená",J1278,0)</f>
        <v>0</v>
      </c>
      <c r="BH1278" s="194">
        <f>IF(N1278="sníž. přenesená",J1278,0)</f>
        <v>0</v>
      </c>
      <c r="BI1278" s="194">
        <f>IF(N1278="nulová",J1278,0)</f>
        <v>0</v>
      </c>
      <c r="BJ1278" s="20" t="s">
        <v>88</v>
      </c>
      <c r="BK1278" s="194">
        <f>ROUND(I1278*H1278,2)</f>
        <v>0</v>
      </c>
      <c r="BL1278" s="20" t="s">
        <v>366</v>
      </c>
      <c r="BM1278" s="193" t="s">
        <v>5758</v>
      </c>
    </row>
    <row r="1279" spans="1:65" s="2" customFormat="1" ht="16.5" customHeight="1">
      <c r="A1279" s="37"/>
      <c r="B1279" s="38"/>
      <c r="C1279" s="182" t="s">
        <v>4582</v>
      </c>
      <c r="D1279" s="182" t="s">
        <v>239</v>
      </c>
      <c r="E1279" s="183" t="s">
        <v>5759</v>
      </c>
      <c r="F1279" s="184" t="s">
        <v>5760</v>
      </c>
      <c r="G1279" s="185" t="s">
        <v>141</v>
      </c>
      <c r="H1279" s="186">
        <v>89.436000000000007</v>
      </c>
      <c r="I1279" s="187"/>
      <c r="J1279" s="188">
        <f>ROUND(I1279*H1279,2)</f>
        <v>0</v>
      </c>
      <c r="K1279" s="184" t="s">
        <v>19</v>
      </c>
      <c r="L1279" s="42"/>
      <c r="M1279" s="189" t="s">
        <v>19</v>
      </c>
      <c r="N1279" s="190" t="s">
        <v>48</v>
      </c>
      <c r="O1279" s="67"/>
      <c r="P1279" s="191">
        <f>O1279*H1279</f>
        <v>0</v>
      </c>
      <c r="Q1279" s="191">
        <v>6.0000000000000002E-5</v>
      </c>
      <c r="R1279" s="191">
        <f>Q1279*H1279</f>
        <v>5.3661600000000009E-3</v>
      </c>
      <c r="S1279" s="191">
        <v>0</v>
      </c>
      <c r="T1279" s="192">
        <f>S1279*H1279</f>
        <v>0</v>
      </c>
      <c r="U1279" s="37"/>
      <c r="V1279" s="37"/>
      <c r="W1279" s="37"/>
      <c r="X1279" s="37"/>
      <c r="Y1279" s="37"/>
      <c r="Z1279" s="37"/>
      <c r="AA1279" s="37"/>
      <c r="AB1279" s="37"/>
      <c r="AC1279" s="37"/>
      <c r="AD1279" s="37"/>
      <c r="AE1279" s="37"/>
      <c r="AR1279" s="193" t="s">
        <v>366</v>
      </c>
      <c r="AT1279" s="193" t="s">
        <v>239</v>
      </c>
      <c r="AU1279" s="193" t="s">
        <v>88</v>
      </c>
      <c r="AY1279" s="20" t="s">
        <v>237</v>
      </c>
      <c r="BE1279" s="194">
        <f>IF(N1279="základní",J1279,0)</f>
        <v>0</v>
      </c>
      <c r="BF1279" s="194">
        <f>IF(N1279="snížená",J1279,0)</f>
        <v>0</v>
      </c>
      <c r="BG1279" s="194">
        <f>IF(N1279="zákl. přenesená",J1279,0)</f>
        <v>0</v>
      </c>
      <c r="BH1279" s="194">
        <f>IF(N1279="sníž. přenesená",J1279,0)</f>
        <v>0</v>
      </c>
      <c r="BI1279" s="194">
        <f>IF(N1279="nulová",J1279,0)</f>
        <v>0</v>
      </c>
      <c r="BJ1279" s="20" t="s">
        <v>88</v>
      </c>
      <c r="BK1279" s="194">
        <f>ROUND(I1279*H1279,2)</f>
        <v>0</v>
      </c>
      <c r="BL1279" s="20" t="s">
        <v>366</v>
      </c>
      <c r="BM1279" s="193" t="s">
        <v>5761</v>
      </c>
    </row>
    <row r="1280" spans="1:65" s="14" customFormat="1" ht="10.199999999999999">
      <c r="B1280" s="211"/>
      <c r="C1280" s="212"/>
      <c r="D1280" s="202" t="s">
        <v>247</v>
      </c>
      <c r="E1280" s="213" t="s">
        <v>19</v>
      </c>
      <c r="F1280" s="214" t="s">
        <v>5762</v>
      </c>
      <c r="G1280" s="212"/>
      <c r="H1280" s="215">
        <v>103.836</v>
      </c>
      <c r="I1280" s="216"/>
      <c r="J1280" s="212"/>
      <c r="K1280" s="212"/>
      <c r="L1280" s="217"/>
      <c r="M1280" s="218"/>
      <c r="N1280" s="219"/>
      <c r="O1280" s="219"/>
      <c r="P1280" s="219"/>
      <c r="Q1280" s="219"/>
      <c r="R1280" s="219"/>
      <c r="S1280" s="219"/>
      <c r="T1280" s="220"/>
      <c r="AT1280" s="221" t="s">
        <v>247</v>
      </c>
      <c r="AU1280" s="221" t="s">
        <v>88</v>
      </c>
      <c r="AV1280" s="14" t="s">
        <v>88</v>
      </c>
      <c r="AW1280" s="14" t="s">
        <v>37</v>
      </c>
      <c r="AX1280" s="14" t="s">
        <v>76</v>
      </c>
      <c r="AY1280" s="221" t="s">
        <v>237</v>
      </c>
    </row>
    <row r="1281" spans="1:65" s="14" customFormat="1" ht="10.199999999999999">
      <c r="B1281" s="211"/>
      <c r="C1281" s="212"/>
      <c r="D1281" s="202" t="s">
        <v>247</v>
      </c>
      <c r="E1281" s="213" t="s">
        <v>19</v>
      </c>
      <c r="F1281" s="214" t="s">
        <v>5763</v>
      </c>
      <c r="G1281" s="212"/>
      <c r="H1281" s="215">
        <v>-14.4</v>
      </c>
      <c r="I1281" s="216"/>
      <c r="J1281" s="212"/>
      <c r="K1281" s="212"/>
      <c r="L1281" s="217"/>
      <c r="M1281" s="218"/>
      <c r="N1281" s="219"/>
      <c r="O1281" s="219"/>
      <c r="P1281" s="219"/>
      <c r="Q1281" s="219"/>
      <c r="R1281" s="219"/>
      <c r="S1281" s="219"/>
      <c r="T1281" s="220"/>
      <c r="AT1281" s="221" t="s">
        <v>247</v>
      </c>
      <c r="AU1281" s="221" t="s">
        <v>88</v>
      </c>
      <c r="AV1281" s="14" t="s">
        <v>88</v>
      </c>
      <c r="AW1281" s="14" t="s">
        <v>37</v>
      </c>
      <c r="AX1281" s="14" t="s">
        <v>76</v>
      </c>
      <c r="AY1281" s="221" t="s">
        <v>237</v>
      </c>
    </row>
    <row r="1282" spans="1:65" s="16" customFormat="1" ht="10.199999999999999">
      <c r="B1282" s="233"/>
      <c r="C1282" s="234"/>
      <c r="D1282" s="202" t="s">
        <v>247</v>
      </c>
      <c r="E1282" s="235" t="s">
        <v>19</v>
      </c>
      <c r="F1282" s="236" t="s">
        <v>260</v>
      </c>
      <c r="G1282" s="234"/>
      <c r="H1282" s="237">
        <v>89.436000000000007</v>
      </c>
      <c r="I1282" s="238"/>
      <c r="J1282" s="234"/>
      <c r="K1282" s="234"/>
      <c r="L1282" s="239"/>
      <c r="M1282" s="240"/>
      <c r="N1282" s="241"/>
      <c r="O1282" s="241"/>
      <c r="P1282" s="241"/>
      <c r="Q1282" s="241"/>
      <c r="R1282" s="241"/>
      <c r="S1282" s="241"/>
      <c r="T1282" s="242"/>
      <c r="AT1282" s="243" t="s">
        <v>247</v>
      </c>
      <c r="AU1282" s="243" t="s">
        <v>88</v>
      </c>
      <c r="AV1282" s="16" t="s">
        <v>243</v>
      </c>
      <c r="AW1282" s="16" t="s">
        <v>37</v>
      </c>
      <c r="AX1282" s="16" t="s">
        <v>83</v>
      </c>
      <c r="AY1282" s="243" t="s">
        <v>237</v>
      </c>
    </row>
    <row r="1283" spans="1:65" s="2" customFormat="1" ht="24.15" customHeight="1">
      <c r="A1283" s="37"/>
      <c r="B1283" s="38"/>
      <c r="C1283" s="182" t="s">
        <v>4586</v>
      </c>
      <c r="D1283" s="182" t="s">
        <v>239</v>
      </c>
      <c r="E1283" s="183" t="s">
        <v>2972</v>
      </c>
      <c r="F1283" s="184" t="s">
        <v>2973</v>
      </c>
      <c r="G1283" s="185" t="s">
        <v>154</v>
      </c>
      <c r="H1283" s="186">
        <v>13.6</v>
      </c>
      <c r="I1283" s="187"/>
      <c r="J1283" s="188">
        <f>ROUND(I1283*H1283,2)</f>
        <v>0</v>
      </c>
      <c r="K1283" s="184" t="s">
        <v>242</v>
      </c>
      <c r="L1283" s="42"/>
      <c r="M1283" s="189" t="s">
        <v>19</v>
      </c>
      <c r="N1283" s="190" t="s">
        <v>48</v>
      </c>
      <c r="O1283" s="67"/>
      <c r="P1283" s="191">
        <f>O1283*H1283</f>
        <v>0</v>
      </c>
      <c r="Q1283" s="191">
        <v>7.2000000000000005E-4</v>
      </c>
      <c r="R1283" s="191">
        <f>Q1283*H1283</f>
        <v>9.7920000000000004E-3</v>
      </c>
      <c r="S1283" s="191">
        <v>0</v>
      </c>
      <c r="T1283" s="192">
        <f>S1283*H1283</f>
        <v>0</v>
      </c>
      <c r="U1283" s="37"/>
      <c r="V1283" s="37"/>
      <c r="W1283" s="37"/>
      <c r="X1283" s="37"/>
      <c r="Y1283" s="37"/>
      <c r="Z1283" s="37"/>
      <c r="AA1283" s="37"/>
      <c r="AB1283" s="37"/>
      <c r="AC1283" s="37"/>
      <c r="AD1283" s="37"/>
      <c r="AE1283" s="37"/>
      <c r="AR1283" s="193" t="s">
        <v>366</v>
      </c>
      <c r="AT1283" s="193" t="s">
        <v>239</v>
      </c>
      <c r="AU1283" s="193" t="s">
        <v>88</v>
      </c>
      <c r="AY1283" s="20" t="s">
        <v>237</v>
      </c>
      <c r="BE1283" s="194">
        <f>IF(N1283="základní",J1283,0)</f>
        <v>0</v>
      </c>
      <c r="BF1283" s="194">
        <f>IF(N1283="snížená",J1283,0)</f>
        <v>0</v>
      </c>
      <c r="BG1283" s="194">
        <f>IF(N1283="zákl. přenesená",J1283,0)</f>
        <v>0</v>
      </c>
      <c r="BH1283" s="194">
        <f>IF(N1283="sníž. přenesená",J1283,0)</f>
        <v>0</v>
      </c>
      <c r="BI1283" s="194">
        <f>IF(N1283="nulová",J1283,0)</f>
        <v>0</v>
      </c>
      <c r="BJ1283" s="20" t="s">
        <v>88</v>
      </c>
      <c r="BK1283" s="194">
        <f>ROUND(I1283*H1283,2)</f>
        <v>0</v>
      </c>
      <c r="BL1283" s="20" t="s">
        <v>366</v>
      </c>
      <c r="BM1283" s="193" t="s">
        <v>5764</v>
      </c>
    </row>
    <row r="1284" spans="1:65" s="2" customFormat="1" ht="10.199999999999999">
      <c r="A1284" s="37"/>
      <c r="B1284" s="38"/>
      <c r="C1284" s="39"/>
      <c r="D1284" s="195" t="s">
        <v>245</v>
      </c>
      <c r="E1284" s="39"/>
      <c r="F1284" s="196" t="s">
        <v>2975</v>
      </c>
      <c r="G1284" s="39"/>
      <c r="H1284" s="39"/>
      <c r="I1284" s="197"/>
      <c r="J1284" s="39"/>
      <c r="K1284" s="39"/>
      <c r="L1284" s="42"/>
      <c r="M1284" s="198"/>
      <c r="N1284" s="199"/>
      <c r="O1284" s="67"/>
      <c r="P1284" s="67"/>
      <c r="Q1284" s="67"/>
      <c r="R1284" s="67"/>
      <c r="S1284" s="67"/>
      <c r="T1284" s="68"/>
      <c r="U1284" s="37"/>
      <c r="V1284" s="37"/>
      <c r="W1284" s="37"/>
      <c r="X1284" s="37"/>
      <c r="Y1284" s="37"/>
      <c r="Z1284" s="37"/>
      <c r="AA1284" s="37"/>
      <c r="AB1284" s="37"/>
      <c r="AC1284" s="37"/>
      <c r="AD1284" s="37"/>
      <c r="AE1284" s="37"/>
      <c r="AT1284" s="20" t="s">
        <v>245</v>
      </c>
      <c r="AU1284" s="20" t="s">
        <v>88</v>
      </c>
    </row>
    <row r="1285" spans="1:65" s="14" customFormat="1" ht="10.199999999999999">
      <c r="B1285" s="211"/>
      <c r="C1285" s="212"/>
      <c r="D1285" s="202" t="s">
        <v>247</v>
      </c>
      <c r="E1285" s="213" t="s">
        <v>19</v>
      </c>
      <c r="F1285" s="214" t="s">
        <v>5765</v>
      </c>
      <c r="G1285" s="212"/>
      <c r="H1285" s="215">
        <v>13.6</v>
      </c>
      <c r="I1285" s="216"/>
      <c r="J1285" s="212"/>
      <c r="K1285" s="212"/>
      <c r="L1285" s="217"/>
      <c r="M1285" s="218"/>
      <c r="N1285" s="219"/>
      <c r="O1285" s="219"/>
      <c r="P1285" s="219"/>
      <c r="Q1285" s="219"/>
      <c r="R1285" s="219"/>
      <c r="S1285" s="219"/>
      <c r="T1285" s="220"/>
      <c r="AT1285" s="221" t="s">
        <v>247</v>
      </c>
      <c r="AU1285" s="221" t="s">
        <v>88</v>
      </c>
      <c r="AV1285" s="14" t="s">
        <v>88</v>
      </c>
      <c r="AW1285" s="14" t="s">
        <v>37</v>
      </c>
      <c r="AX1285" s="14" t="s">
        <v>83</v>
      </c>
      <c r="AY1285" s="221" t="s">
        <v>237</v>
      </c>
    </row>
    <row r="1286" spans="1:65" s="2" customFormat="1" ht="21.75" customHeight="1">
      <c r="A1286" s="37"/>
      <c r="B1286" s="38"/>
      <c r="C1286" s="244" t="s">
        <v>4589</v>
      </c>
      <c r="D1286" s="244" t="s">
        <v>296</v>
      </c>
      <c r="E1286" s="245" t="s">
        <v>5766</v>
      </c>
      <c r="F1286" s="246" t="s">
        <v>5767</v>
      </c>
      <c r="G1286" s="247" t="s">
        <v>154</v>
      </c>
      <c r="H1286" s="248">
        <v>13.6</v>
      </c>
      <c r="I1286" s="249"/>
      <c r="J1286" s="250">
        <f>ROUND(I1286*H1286,2)</f>
        <v>0</v>
      </c>
      <c r="K1286" s="246" t="s">
        <v>19</v>
      </c>
      <c r="L1286" s="251"/>
      <c r="M1286" s="252" t="s">
        <v>19</v>
      </c>
      <c r="N1286" s="253" t="s">
        <v>48</v>
      </c>
      <c r="O1286" s="67"/>
      <c r="P1286" s="191">
        <f>O1286*H1286</f>
        <v>0</v>
      </c>
      <c r="Q1286" s="191">
        <v>6.0000000000000001E-3</v>
      </c>
      <c r="R1286" s="191">
        <f>Q1286*H1286</f>
        <v>8.1600000000000006E-2</v>
      </c>
      <c r="S1286" s="191">
        <v>0</v>
      </c>
      <c r="T1286" s="192">
        <f>S1286*H1286</f>
        <v>0</v>
      </c>
      <c r="U1286" s="37"/>
      <c r="V1286" s="37"/>
      <c r="W1286" s="37"/>
      <c r="X1286" s="37"/>
      <c r="Y1286" s="37"/>
      <c r="Z1286" s="37"/>
      <c r="AA1286" s="37"/>
      <c r="AB1286" s="37"/>
      <c r="AC1286" s="37"/>
      <c r="AD1286" s="37"/>
      <c r="AE1286" s="37"/>
      <c r="AR1286" s="193" t="s">
        <v>523</v>
      </c>
      <c r="AT1286" s="193" t="s">
        <v>296</v>
      </c>
      <c r="AU1286" s="193" t="s">
        <v>88</v>
      </c>
      <c r="AY1286" s="20" t="s">
        <v>237</v>
      </c>
      <c r="BE1286" s="194">
        <f>IF(N1286="základní",J1286,0)</f>
        <v>0</v>
      </c>
      <c r="BF1286" s="194">
        <f>IF(N1286="snížená",J1286,0)</f>
        <v>0</v>
      </c>
      <c r="BG1286" s="194">
        <f>IF(N1286="zákl. přenesená",J1286,0)</f>
        <v>0</v>
      </c>
      <c r="BH1286" s="194">
        <f>IF(N1286="sníž. přenesená",J1286,0)</f>
        <v>0</v>
      </c>
      <c r="BI1286" s="194">
        <f>IF(N1286="nulová",J1286,0)</f>
        <v>0</v>
      </c>
      <c r="BJ1286" s="20" t="s">
        <v>88</v>
      </c>
      <c r="BK1286" s="194">
        <f>ROUND(I1286*H1286,2)</f>
        <v>0</v>
      </c>
      <c r="BL1286" s="20" t="s">
        <v>366</v>
      </c>
      <c r="BM1286" s="193" t="s">
        <v>5768</v>
      </c>
    </row>
    <row r="1287" spans="1:65" s="2" customFormat="1" ht="24.15" customHeight="1">
      <c r="A1287" s="37"/>
      <c r="B1287" s="38"/>
      <c r="C1287" s="182" t="s">
        <v>4591</v>
      </c>
      <c r="D1287" s="182" t="s">
        <v>239</v>
      </c>
      <c r="E1287" s="183" t="s">
        <v>2972</v>
      </c>
      <c r="F1287" s="184" t="s">
        <v>2973</v>
      </c>
      <c r="G1287" s="185" t="s">
        <v>154</v>
      </c>
      <c r="H1287" s="186">
        <v>9.1</v>
      </c>
      <c r="I1287" s="187"/>
      <c r="J1287" s="188">
        <f>ROUND(I1287*H1287,2)</f>
        <v>0</v>
      </c>
      <c r="K1287" s="184" t="s">
        <v>242</v>
      </c>
      <c r="L1287" s="42"/>
      <c r="M1287" s="189" t="s">
        <v>19</v>
      </c>
      <c r="N1287" s="190" t="s">
        <v>48</v>
      </c>
      <c r="O1287" s="67"/>
      <c r="P1287" s="191">
        <f>O1287*H1287</f>
        <v>0</v>
      </c>
      <c r="Q1287" s="191">
        <v>7.2000000000000005E-4</v>
      </c>
      <c r="R1287" s="191">
        <f>Q1287*H1287</f>
        <v>6.5520000000000005E-3</v>
      </c>
      <c r="S1287" s="191">
        <v>0</v>
      </c>
      <c r="T1287" s="192">
        <f>S1287*H1287</f>
        <v>0</v>
      </c>
      <c r="U1287" s="37"/>
      <c r="V1287" s="37"/>
      <c r="W1287" s="37"/>
      <c r="X1287" s="37"/>
      <c r="Y1287" s="37"/>
      <c r="Z1287" s="37"/>
      <c r="AA1287" s="37"/>
      <c r="AB1287" s="37"/>
      <c r="AC1287" s="37"/>
      <c r="AD1287" s="37"/>
      <c r="AE1287" s="37"/>
      <c r="AR1287" s="193" t="s">
        <v>366</v>
      </c>
      <c r="AT1287" s="193" t="s">
        <v>239</v>
      </c>
      <c r="AU1287" s="193" t="s">
        <v>88</v>
      </c>
      <c r="AY1287" s="20" t="s">
        <v>237</v>
      </c>
      <c r="BE1287" s="194">
        <f>IF(N1287="základní",J1287,0)</f>
        <v>0</v>
      </c>
      <c r="BF1287" s="194">
        <f>IF(N1287="snížená",J1287,0)</f>
        <v>0</v>
      </c>
      <c r="BG1287" s="194">
        <f>IF(N1287="zákl. přenesená",J1287,0)</f>
        <v>0</v>
      </c>
      <c r="BH1287" s="194">
        <f>IF(N1287="sníž. přenesená",J1287,0)</f>
        <v>0</v>
      </c>
      <c r="BI1287" s="194">
        <f>IF(N1287="nulová",J1287,0)</f>
        <v>0</v>
      </c>
      <c r="BJ1287" s="20" t="s">
        <v>88</v>
      </c>
      <c r="BK1287" s="194">
        <f>ROUND(I1287*H1287,2)</f>
        <v>0</v>
      </c>
      <c r="BL1287" s="20" t="s">
        <v>366</v>
      </c>
      <c r="BM1287" s="193" t="s">
        <v>5769</v>
      </c>
    </row>
    <row r="1288" spans="1:65" s="2" customFormat="1" ht="10.199999999999999">
      <c r="A1288" s="37"/>
      <c r="B1288" s="38"/>
      <c r="C1288" s="39"/>
      <c r="D1288" s="195" t="s">
        <v>245</v>
      </c>
      <c r="E1288" s="39"/>
      <c r="F1288" s="196" t="s">
        <v>2975</v>
      </c>
      <c r="G1288" s="39"/>
      <c r="H1288" s="39"/>
      <c r="I1288" s="197"/>
      <c r="J1288" s="39"/>
      <c r="K1288" s="39"/>
      <c r="L1288" s="42"/>
      <c r="M1288" s="198"/>
      <c r="N1288" s="199"/>
      <c r="O1288" s="67"/>
      <c r="P1288" s="67"/>
      <c r="Q1288" s="67"/>
      <c r="R1288" s="67"/>
      <c r="S1288" s="67"/>
      <c r="T1288" s="68"/>
      <c r="U1288" s="37"/>
      <c r="V1288" s="37"/>
      <c r="W1288" s="37"/>
      <c r="X1288" s="37"/>
      <c r="Y1288" s="37"/>
      <c r="Z1288" s="37"/>
      <c r="AA1288" s="37"/>
      <c r="AB1288" s="37"/>
      <c r="AC1288" s="37"/>
      <c r="AD1288" s="37"/>
      <c r="AE1288" s="37"/>
      <c r="AT1288" s="20" t="s">
        <v>245</v>
      </c>
      <c r="AU1288" s="20" t="s">
        <v>88</v>
      </c>
    </row>
    <row r="1289" spans="1:65" s="14" customFormat="1" ht="10.199999999999999">
      <c r="B1289" s="211"/>
      <c r="C1289" s="212"/>
      <c r="D1289" s="202" t="s">
        <v>247</v>
      </c>
      <c r="E1289" s="213" t="s">
        <v>19</v>
      </c>
      <c r="F1289" s="214" t="s">
        <v>5770</v>
      </c>
      <c r="G1289" s="212"/>
      <c r="H1289" s="215">
        <v>9.1</v>
      </c>
      <c r="I1289" s="216"/>
      <c r="J1289" s="212"/>
      <c r="K1289" s="212"/>
      <c r="L1289" s="217"/>
      <c r="M1289" s="218"/>
      <c r="N1289" s="219"/>
      <c r="O1289" s="219"/>
      <c r="P1289" s="219"/>
      <c r="Q1289" s="219"/>
      <c r="R1289" s="219"/>
      <c r="S1289" s="219"/>
      <c r="T1289" s="220"/>
      <c r="AT1289" s="221" t="s">
        <v>247</v>
      </c>
      <c r="AU1289" s="221" t="s">
        <v>88</v>
      </c>
      <c r="AV1289" s="14" t="s">
        <v>88</v>
      </c>
      <c r="AW1289" s="14" t="s">
        <v>37</v>
      </c>
      <c r="AX1289" s="14" t="s">
        <v>83</v>
      </c>
      <c r="AY1289" s="221" t="s">
        <v>237</v>
      </c>
    </row>
    <row r="1290" spans="1:65" s="2" customFormat="1" ht="21.75" customHeight="1">
      <c r="A1290" s="37"/>
      <c r="B1290" s="38"/>
      <c r="C1290" s="244" t="s">
        <v>3613</v>
      </c>
      <c r="D1290" s="244" t="s">
        <v>296</v>
      </c>
      <c r="E1290" s="245" t="s">
        <v>5771</v>
      </c>
      <c r="F1290" s="246" t="s">
        <v>5772</v>
      </c>
      <c r="G1290" s="247" t="s">
        <v>154</v>
      </c>
      <c r="H1290" s="248">
        <v>9.1</v>
      </c>
      <c r="I1290" s="249"/>
      <c r="J1290" s="250">
        <f>ROUND(I1290*H1290,2)</f>
        <v>0</v>
      </c>
      <c r="K1290" s="246" t="s">
        <v>19</v>
      </c>
      <c r="L1290" s="251"/>
      <c r="M1290" s="252" t="s">
        <v>19</v>
      </c>
      <c r="N1290" s="253" t="s">
        <v>48</v>
      </c>
      <c r="O1290" s="67"/>
      <c r="P1290" s="191">
        <f>O1290*H1290</f>
        <v>0</v>
      </c>
      <c r="Q1290" s="191">
        <v>6.0000000000000001E-3</v>
      </c>
      <c r="R1290" s="191">
        <f>Q1290*H1290</f>
        <v>5.4599999999999996E-2</v>
      </c>
      <c r="S1290" s="191">
        <v>0</v>
      </c>
      <c r="T1290" s="192">
        <f>S1290*H1290</f>
        <v>0</v>
      </c>
      <c r="U1290" s="37"/>
      <c r="V1290" s="37"/>
      <c r="W1290" s="37"/>
      <c r="X1290" s="37"/>
      <c r="Y1290" s="37"/>
      <c r="Z1290" s="37"/>
      <c r="AA1290" s="37"/>
      <c r="AB1290" s="37"/>
      <c r="AC1290" s="37"/>
      <c r="AD1290" s="37"/>
      <c r="AE1290" s="37"/>
      <c r="AR1290" s="193" t="s">
        <v>523</v>
      </c>
      <c r="AT1290" s="193" t="s">
        <v>296</v>
      </c>
      <c r="AU1290" s="193" t="s">
        <v>88</v>
      </c>
      <c r="AY1290" s="20" t="s">
        <v>237</v>
      </c>
      <c r="BE1290" s="194">
        <f>IF(N1290="základní",J1290,0)</f>
        <v>0</v>
      </c>
      <c r="BF1290" s="194">
        <f>IF(N1290="snížená",J1290,0)</f>
        <v>0</v>
      </c>
      <c r="BG1290" s="194">
        <f>IF(N1290="zákl. přenesená",J1290,0)</f>
        <v>0</v>
      </c>
      <c r="BH1290" s="194">
        <f>IF(N1290="sníž. přenesená",J1290,0)</f>
        <v>0</v>
      </c>
      <c r="BI1290" s="194">
        <f>IF(N1290="nulová",J1290,0)</f>
        <v>0</v>
      </c>
      <c r="BJ1290" s="20" t="s">
        <v>88</v>
      </c>
      <c r="BK1290" s="194">
        <f>ROUND(I1290*H1290,2)</f>
        <v>0</v>
      </c>
      <c r="BL1290" s="20" t="s">
        <v>366</v>
      </c>
      <c r="BM1290" s="193" t="s">
        <v>5773</v>
      </c>
    </row>
    <row r="1291" spans="1:65" s="2" customFormat="1" ht="55.5" customHeight="1">
      <c r="A1291" s="37"/>
      <c r="B1291" s="38"/>
      <c r="C1291" s="182" t="s">
        <v>2240</v>
      </c>
      <c r="D1291" s="182" t="s">
        <v>239</v>
      </c>
      <c r="E1291" s="183" t="s">
        <v>5774</v>
      </c>
      <c r="F1291" s="184" t="s">
        <v>5775</v>
      </c>
      <c r="G1291" s="185" t="s">
        <v>1817</v>
      </c>
      <c r="H1291" s="263"/>
      <c r="I1291" s="187"/>
      <c r="J1291" s="188">
        <f>ROUND(I1291*H1291,2)</f>
        <v>0</v>
      </c>
      <c r="K1291" s="184" t="s">
        <v>242</v>
      </c>
      <c r="L1291" s="42"/>
      <c r="M1291" s="189" t="s">
        <v>19</v>
      </c>
      <c r="N1291" s="190" t="s">
        <v>48</v>
      </c>
      <c r="O1291" s="67"/>
      <c r="P1291" s="191">
        <f>O1291*H1291</f>
        <v>0</v>
      </c>
      <c r="Q1291" s="191">
        <v>0</v>
      </c>
      <c r="R1291" s="191">
        <f>Q1291*H1291</f>
        <v>0</v>
      </c>
      <c r="S1291" s="191">
        <v>0</v>
      </c>
      <c r="T1291" s="192">
        <f>S1291*H1291</f>
        <v>0</v>
      </c>
      <c r="U1291" s="37"/>
      <c r="V1291" s="37"/>
      <c r="W1291" s="37"/>
      <c r="X1291" s="37"/>
      <c r="Y1291" s="37"/>
      <c r="Z1291" s="37"/>
      <c r="AA1291" s="37"/>
      <c r="AB1291" s="37"/>
      <c r="AC1291" s="37"/>
      <c r="AD1291" s="37"/>
      <c r="AE1291" s="37"/>
      <c r="AR1291" s="193" t="s">
        <v>366</v>
      </c>
      <c r="AT1291" s="193" t="s">
        <v>239</v>
      </c>
      <c r="AU1291" s="193" t="s">
        <v>88</v>
      </c>
      <c r="AY1291" s="20" t="s">
        <v>237</v>
      </c>
      <c r="BE1291" s="194">
        <f>IF(N1291="základní",J1291,0)</f>
        <v>0</v>
      </c>
      <c r="BF1291" s="194">
        <f>IF(N1291="snížená",J1291,0)</f>
        <v>0</v>
      </c>
      <c r="BG1291" s="194">
        <f>IF(N1291="zákl. přenesená",J1291,0)</f>
        <v>0</v>
      </c>
      <c r="BH1291" s="194">
        <f>IF(N1291="sníž. přenesená",J1291,0)</f>
        <v>0</v>
      </c>
      <c r="BI1291" s="194">
        <f>IF(N1291="nulová",J1291,0)</f>
        <v>0</v>
      </c>
      <c r="BJ1291" s="20" t="s">
        <v>88</v>
      </c>
      <c r="BK1291" s="194">
        <f>ROUND(I1291*H1291,2)</f>
        <v>0</v>
      </c>
      <c r="BL1291" s="20" t="s">
        <v>366</v>
      </c>
      <c r="BM1291" s="193" t="s">
        <v>5776</v>
      </c>
    </row>
    <row r="1292" spans="1:65" s="2" customFormat="1" ht="10.199999999999999">
      <c r="A1292" s="37"/>
      <c r="B1292" s="38"/>
      <c r="C1292" s="39"/>
      <c r="D1292" s="195" t="s">
        <v>245</v>
      </c>
      <c r="E1292" s="39"/>
      <c r="F1292" s="196" t="s">
        <v>5777</v>
      </c>
      <c r="G1292" s="39"/>
      <c r="H1292" s="39"/>
      <c r="I1292" s="197"/>
      <c r="J1292" s="39"/>
      <c r="K1292" s="39"/>
      <c r="L1292" s="42"/>
      <c r="M1292" s="198"/>
      <c r="N1292" s="199"/>
      <c r="O1292" s="67"/>
      <c r="P1292" s="67"/>
      <c r="Q1292" s="67"/>
      <c r="R1292" s="67"/>
      <c r="S1292" s="67"/>
      <c r="T1292" s="68"/>
      <c r="U1292" s="37"/>
      <c r="V1292" s="37"/>
      <c r="W1292" s="37"/>
      <c r="X1292" s="37"/>
      <c r="Y1292" s="37"/>
      <c r="Z1292" s="37"/>
      <c r="AA1292" s="37"/>
      <c r="AB1292" s="37"/>
      <c r="AC1292" s="37"/>
      <c r="AD1292" s="37"/>
      <c r="AE1292" s="37"/>
      <c r="AT1292" s="20" t="s">
        <v>245</v>
      </c>
      <c r="AU1292" s="20" t="s">
        <v>88</v>
      </c>
    </row>
    <row r="1293" spans="1:65" s="12" customFormat="1" ht="22.8" customHeight="1">
      <c r="B1293" s="166"/>
      <c r="C1293" s="167"/>
      <c r="D1293" s="168" t="s">
        <v>75</v>
      </c>
      <c r="E1293" s="180" t="s">
        <v>1132</v>
      </c>
      <c r="F1293" s="180" t="s">
        <v>1133</v>
      </c>
      <c r="G1293" s="167"/>
      <c r="H1293" s="167"/>
      <c r="I1293" s="170"/>
      <c r="J1293" s="181">
        <f>BK1293</f>
        <v>0</v>
      </c>
      <c r="K1293" s="167"/>
      <c r="L1293" s="172"/>
      <c r="M1293" s="173"/>
      <c r="N1293" s="174"/>
      <c r="O1293" s="174"/>
      <c r="P1293" s="175">
        <f>SUM(P1294:P1428)</f>
        <v>0</v>
      </c>
      <c r="Q1293" s="174"/>
      <c r="R1293" s="175">
        <f>SUM(R1294:R1428)</f>
        <v>9.6877338999999996</v>
      </c>
      <c r="S1293" s="174"/>
      <c r="T1293" s="176">
        <f>SUM(T1294:T1428)</f>
        <v>27.495854899999998</v>
      </c>
      <c r="AR1293" s="177" t="s">
        <v>88</v>
      </c>
      <c r="AT1293" s="178" t="s">
        <v>75</v>
      </c>
      <c r="AU1293" s="178" t="s">
        <v>83</v>
      </c>
      <c r="AY1293" s="177" t="s">
        <v>237</v>
      </c>
      <c r="BK1293" s="179">
        <f>SUM(BK1294:BK1428)</f>
        <v>0</v>
      </c>
    </row>
    <row r="1294" spans="1:65" s="2" customFormat="1" ht="24.15" customHeight="1">
      <c r="A1294" s="37"/>
      <c r="B1294" s="38"/>
      <c r="C1294" s="182" t="s">
        <v>4604</v>
      </c>
      <c r="D1294" s="182" t="s">
        <v>239</v>
      </c>
      <c r="E1294" s="183" t="s">
        <v>1135</v>
      </c>
      <c r="F1294" s="184" t="s">
        <v>1136</v>
      </c>
      <c r="G1294" s="185" t="s">
        <v>141</v>
      </c>
      <c r="H1294" s="186">
        <v>225.69</v>
      </c>
      <c r="I1294" s="187"/>
      <c r="J1294" s="188">
        <f>ROUND(I1294*H1294,2)</f>
        <v>0</v>
      </c>
      <c r="K1294" s="184" t="s">
        <v>242</v>
      </c>
      <c r="L1294" s="42"/>
      <c r="M1294" s="189" t="s">
        <v>19</v>
      </c>
      <c r="N1294" s="190" t="s">
        <v>48</v>
      </c>
      <c r="O1294" s="67"/>
      <c r="P1294" s="191">
        <f>O1294*H1294</f>
        <v>0</v>
      </c>
      <c r="Q1294" s="191">
        <v>0</v>
      </c>
      <c r="R1294" s="191">
        <f>Q1294*H1294</f>
        <v>0</v>
      </c>
      <c r="S1294" s="191">
        <v>0</v>
      </c>
      <c r="T1294" s="192">
        <f>S1294*H1294</f>
        <v>0</v>
      </c>
      <c r="U1294" s="37"/>
      <c r="V1294" s="37"/>
      <c r="W1294" s="37"/>
      <c r="X1294" s="37"/>
      <c r="Y1294" s="37"/>
      <c r="Z1294" s="37"/>
      <c r="AA1294" s="37"/>
      <c r="AB1294" s="37"/>
      <c r="AC1294" s="37"/>
      <c r="AD1294" s="37"/>
      <c r="AE1294" s="37"/>
      <c r="AR1294" s="193" t="s">
        <v>366</v>
      </c>
      <c r="AT1294" s="193" t="s">
        <v>239</v>
      </c>
      <c r="AU1294" s="193" t="s">
        <v>88</v>
      </c>
      <c r="AY1294" s="20" t="s">
        <v>237</v>
      </c>
      <c r="BE1294" s="194">
        <f>IF(N1294="základní",J1294,0)</f>
        <v>0</v>
      </c>
      <c r="BF1294" s="194">
        <f>IF(N1294="snížená",J1294,0)</f>
        <v>0</v>
      </c>
      <c r="BG1294" s="194">
        <f>IF(N1294="zákl. přenesená",J1294,0)</f>
        <v>0</v>
      </c>
      <c r="BH1294" s="194">
        <f>IF(N1294="sníž. přenesená",J1294,0)</f>
        <v>0</v>
      </c>
      <c r="BI1294" s="194">
        <f>IF(N1294="nulová",J1294,0)</f>
        <v>0</v>
      </c>
      <c r="BJ1294" s="20" t="s">
        <v>88</v>
      </c>
      <c r="BK1294" s="194">
        <f>ROUND(I1294*H1294,2)</f>
        <v>0</v>
      </c>
      <c r="BL1294" s="20" t="s">
        <v>366</v>
      </c>
      <c r="BM1294" s="193" t="s">
        <v>5778</v>
      </c>
    </row>
    <row r="1295" spans="1:65" s="2" customFormat="1" ht="10.199999999999999">
      <c r="A1295" s="37"/>
      <c r="B1295" s="38"/>
      <c r="C1295" s="39"/>
      <c r="D1295" s="195" t="s">
        <v>245</v>
      </c>
      <c r="E1295" s="39"/>
      <c r="F1295" s="196" t="s">
        <v>1138</v>
      </c>
      <c r="G1295" s="39"/>
      <c r="H1295" s="39"/>
      <c r="I1295" s="197"/>
      <c r="J1295" s="39"/>
      <c r="K1295" s="39"/>
      <c r="L1295" s="42"/>
      <c r="M1295" s="198"/>
      <c r="N1295" s="199"/>
      <c r="O1295" s="67"/>
      <c r="P1295" s="67"/>
      <c r="Q1295" s="67"/>
      <c r="R1295" s="67"/>
      <c r="S1295" s="67"/>
      <c r="T1295" s="68"/>
      <c r="U1295" s="37"/>
      <c r="V1295" s="37"/>
      <c r="W1295" s="37"/>
      <c r="X1295" s="37"/>
      <c r="Y1295" s="37"/>
      <c r="Z1295" s="37"/>
      <c r="AA1295" s="37"/>
      <c r="AB1295" s="37"/>
      <c r="AC1295" s="37"/>
      <c r="AD1295" s="37"/>
      <c r="AE1295" s="37"/>
      <c r="AT1295" s="20" t="s">
        <v>245</v>
      </c>
      <c r="AU1295" s="20" t="s">
        <v>88</v>
      </c>
    </row>
    <row r="1296" spans="1:65" s="14" customFormat="1" ht="10.199999999999999">
      <c r="B1296" s="211"/>
      <c r="C1296" s="212"/>
      <c r="D1296" s="202" t="s">
        <v>247</v>
      </c>
      <c r="E1296" s="213" t="s">
        <v>19</v>
      </c>
      <c r="F1296" s="214" t="s">
        <v>5779</v>
      </c>
      <c r="G1296" s="212"/>
      <c r="H1296" s="215">
        <v>225.69</v>
      </c>
      <c r="I1296" s="216"/>
      <c r="J1296" s="212"/>
      <c r="K1296" s="212"/>
      <c r="L1296" s="217"/>
      <c r="M1296" s="218"/>
      <c r="N1296" s="219"/>
      <c r="O1296" s="219"/>
      <c r="P1296" s="219"/>
      <c r="Q1296" s="219"/>
      <c r="R1296" s="219"/>
      <c r="S1296" s="219"/>
      <c r="T1296" s="220"/>
      <c r="AT1296" s="221" t="s">
        <v>247</v>
      </c>
      <c r="AU1296" s="221" t="s">
        <v>88</v>
      </c>
      <c r="AV1296" s="14" t="s">
        <v>88</v>
      </c>
      <c r="AW1296" s="14" t="s">
        <v>37</v>
      </c>
      <c r="AX1296" s="14" t="s">
        <v>83</v>
      </c>
      <c r="AY1296" s="221" t="s">
        <v>237</v>
      </c>
    </row>
    <row r="1297" spans="1:65" s="2" customFormat="1" ht="24.15" customHeight="1">
      <c r="A1297" s="37"/>
      <c r="B1297" s="38"/>
      <c r="C1297" s="182" t="s">
        <v>4608</v>
      </c>
      <c r="D1297" s="182" t="s">
        <v>239</v>
      </c>
      <c r="E1297" s="183" t="s">
        <v>1141</v>
      </c>
      <c r="F1297" s="184" t="s">
        <v>1142</v>
      </c>
      <c r="G1297" s="185" t="s">
        <v>141</v>
      </c>
      <c r="H1297" s="186">
        <v>225.69</v>
      </c>
      <c r="I1297" s="187"/>
      <c r="J1297" s="188">
        <f>ROUND(I1297*H1297,2)</f>
        <v>0</v>
      </c>
      <c r="K1297" s="184" t="s">
        <v>242</v>
      </c>
      <c r="L1297" s="42"/>
      <c r="M1297" s="189" t="s">
        <v>19</v>
      </c>
      <c r="N1297" s="190" t="s">
        <v>48</v>
      </c>
      <c r="O1297" s="67"/>
      <c r="P1297" s="191">
        <f>O1297*H1297</f>
        <v>0</v>
      </c>
      <c r="Q1297" s="191">
        <v>2.9999999999999997E-4</v>
      </c>
      <c r="R1297" s="191">
        <f>Q1297*H1297</f>
        <v>6.7706999999999989E-2</v>
      </c>
      <c r="S1297" s="191">
        <v>0</v>
      </c>
      <c r="T1297" s="192">
        <f>S1297*H1297</f>
        <v>0</v>
      </c>
      <c r="U1297" s="37"/>
      <c r="V1297" s="37"/>
      <c r="W1297" s="37"/>
      <c r="X1297" s="37"/>
      <c r="Y1297" s="37"/>
      <c r="Z1297" s="37"/>
      <c r="AA1297" s="37"/>
      <c r="AB1297" s="37"/>
      <c r="AC1297" s="37"/>
      <c r="AD1297" s="37"/>
      <c r="AE1297" s="37"/>
      <c r="AR1297" s="193" t="s">
        <v>366</v>
      </c>
      <c r="AT1297" s="193" t="s">
        <v>239</v>
      </c>
      <c r="AU1297" s="193" t="s">
        <v>88</v>
      </c>
      <c r="AY1297" s="20" t="s">
        <v>237</v>
      </c>
      <c r="BE1297" s="194">
        <f>IF(N1297="základní",J1297,0)</f>
        <v>0</v>
      </c>
      <c r="BF1297" s="194">
        <f>IF(N1297="snížená",J1297,0)</f>
        <v>0</v>
      </c>
      <c r="BG1297" s="194">
        <f>IF(N1297="zákl. přenesená",J1297,0)</f>
        <v>0</v>
      </c>
      <c r="BH1297" s="194">
        <f>IF(N1297="sníž. přenesená",J1297,0)</f>
        <v>0</v>
      </c>
      <c r="BI1297" s="194">
        <f>IF(N1297="nulová",J1297,0)</f>
        <v>0</v>
      </c>
      <c r="BJ1297" s="20" t="s">
        <v>88</v>
      </c>
      <c r="BK1297" s="194">
        <f>ROUND(I1297*H1297,2)</f>
        <v>0</v>
      </c>
      <c r="BL1297" s="20" t="s">
        <v>366</v>
      </c>
      <c r="BM1297" s="193" t="s">
        <v>5780</v>
      </c>
    </row>
    <row r="1298" spans="1:65" s="2" customFormat="1" ht="10.199999999999999">
      <c r="A1298" s="37"/>
      <c r="B1298" s="38"/>
      <c r="C1298" s="39"/>
      <c r="D1298" s="195" t="s">
        <v>245</v>
      </c>
      <c r="E1298" s="39"/>
      <c r="F1298" s="196" t="s">
        <v>1144</v>
      </c>
      <c r="G1298" s="39"/>
      <c r="H1298" s="39"/>
      <c r="I1298" s="197"/>
      <c r="J1298" s="39"/>
      <c r="K1298" s="39"/>
      <c r="L1298" s="42"/>
      <c r="M1298" s="198"/>
      <c r="N1298" s="199"/>
      <c r="O1298" s="67"/>
      <c r="P1298" s="67"/>
      <c r="Q1298" s="67"/>
      <c r="R1298" s="67"/>
      <c r="S1298" s="67"/>
      <c r="T1298" s="68"/>
      <c r="U1298" s="37"/>
      <c r="V1298" s="37"/>
      <c r="W1298" s="37"/>
      <c r="X1298" s="37"/>
      <c r="Y1298" s="37"/>
      <c r="Z1298" s="37"/>
      <c r="AA1298" s="37"/>
      <c r="AB1298" s="37"/>
      <c r="AC1298" s="37"/>
      <c r="AD1298" s="37"/>
      <c r="AE1298" s="37"/>
      <c r="AT1298" s="20" t="s">
        <v>245</v>
      </c>
      <c r="AU1298" s="20" t="s">
        <v>88</v>
      </c>
    </row>
    <row r="1299" spans="1:65" s="14" customFormat="1" ht="10.199999999999999">
      <c r="B1299" s="211"/>
      <c r="C1299" s="212"/>
      <c r="D1299" s="202" t="s">
        <v>247</v>
      </c>
      <c r="E1299" s="213" t="s">
        <v>19</v>
      </c>
      <c r="F1299" s="214" t="s">
        <v>5779</v>
      </c>
      <c r="G1299" s="212"/>
      <c r="H1299" s="215">
        <v>225.69</v>
      </c>
      <c r="I1299" s="216"/>
      <c r="J1299" s="212"/>
      <c r="K1299" s="212"/>
      <c r="L1299" s="217"/>
      <c r="M1299" s="218"/>
      <c r="N1299" s="219"/>
      <c r="O1299" s="219"/>
      <c r="P1299" s="219"/>
      <c r="Q1299" s="219"/>
      <c r="R1299" s="219"/>
      <c r="S1299" s="219"/>
      <c r="T1299" s="220"/>
      <c r="AT1299" s="221" t="s">
        <v>247</v>
      </c>
      <c r="AU1299" s="221" t="s">
        <v>88</v>
      </c>
      <c r="AV1299" s="14" t="s">
        <v>88</v>
      </c>
      <c r="AW1299" s="14" t="s">
        <v>37</v>
      </c>
      <c r="AX1299" s="14" t="s">
        <v>83</v>
      </c>
      <c r="AY1299" s="221" t="s">
        <v>237</v>
      </c>
    </row>
    <row r="1300" spans="1:65" s="2" customFormat="1" ht="24.15" customHeight="1">
      <c r="A1300" s="37"/>
      <c r="B1300" s="38"/>
      <c r="C1300" s="182" t="s">
        <v>4615</v>
      </c>
      <c r="D1300" s="182" t="s">
        <v>239</v>
      </c>
      <c r="E1300" s="183" t="s">
        <v>1146</v>
      </c>
      <c r="F1300" s="184" t="s">
        <v>1147</v>
      </c>
      <c r="G1300" s="185" t="s">
        <v>141</v>
      </c>
      <c r="H1300" s="186">
        <v>225.69</v>
      </c>
      <c r="I1300" s="187"/>
      <c r="J1300" s="188">
        <f>ROUND(I1300*H1300,2)</f>
        <v>0</v>
      </c>
      <c r="K1300" s="184" t="s">
        <v>242</v>
      </c>
      <c r="L1300" s="42"/>
      <c r="M1300" s="189" t="s">
        <v>19</v>
      </c>
      <c r="N1300" s="190" t="s">
        <v>48</v>
      </c>
      <c r="O1300" s="67"/>
      <c r="P1300" s="191">
        <f>O1300*H1300</f>
        <v>0</v>
      </c>
      <c r="Q1300" s="191">
        <v>0</v>
      </c>
      <c r="R1300" s="191">
        <f>Q1300*H1300</f>
        <v>0</v>
      </c>
      <c r="S1300" s="191">
        <v>0</v>
      </c>
      <c r="T1300" s="192">
        <f>S1300*H1300</f>
        <v>0</v>
      </c>
      <c r="U1300" s="37"/>
      <c r="V1300" s="37"/>
      <c r="W1300" s="37"/>
      <c r="X1300" s="37"/>
      <c r="Y1300" s="37"/>
      <c r="Z1300" s="37"/>
      <c r="AA1300" s="37"/>
      <c r="AB1300" s="37"/>
      <c r="AC1300" s="37"/>
      <c r="AD1300" s="37"/>
      <c r="AE1300" s="37"/>
      <c r="AR1300" s="193" t="s">
        <v>366</v>
      </c>
      <c r="AT1300" s="193" t="s">
        <v>239</v>
      </c>
      <c r="AU1300" s="193" t="s">
        <v>88</v>
      </c>
      <c r="AY1300" s="20" t="s">
        <v>237</v>
      </c>
      <c r="BE1300" s="194">
        <f>IF(N1300="základní",J1300,0)</f>
        <v>0</v>
      </c>
      <c r="BF1300" s="194">
        <f>IF(N1300="snížená",J1300,0)</f>
        <v>0</v>
      </c>
      <c r="BG1300" s="194">
        <f>IF(N1300="zákl. přenesená",J1300,0)</f>
        <v>0</v>
      </c>
      <c r="BH1300" s="194">
        <f>IF(N1300="sníž. přenesená",J1300,0)</f>
        <v>0</v>
      </c>
      <c r="BI1300" s="194">
        <f>IF(N1300="nulová",J1300,0)</f>
        <v>0</v>
      </c>
      <c r="BJ1300" s="20" t="s">
        <v>88</v>
      </c>
      <c r="BK1300" s="194">
        <f>ROUND(I1300*H1300,2)</f>
        <v>0</v>
      </c>
      <c r="BL1300" s="20" t="s">
        <v>366</v>
      </c>
      <c r="BM1300" s="193" t="s">
        <v>5781</v>
      </c>
    </row>
    <row r="1301" spans="1:65" s="2" customFormat="1" ht="10.199999999999999">
      <c r="A1301" s="37"/>
      <c r="B1301" s="38"/>
      <c r="C1301" s="39"/>
      <c r="D1301" s="195" t="s">
        <v>245</v>
      </c>
      <c r="E1301" s="39"/>
      <c r="F1301" s="196" t="s">
        <v>1149</v>
      </c>
      <c r="G1301" s="39"/>
      <c r="H1301" s="39"/>
      <c r="I1301" s="197"/>
      <c r="J1301" s="39"/>
      <c r="K1301" s="39"/>
      <c r="L1301" s="42"/>
      <c r="M1301" s="198"/>
      <c r="N1301" s="199"/>
      <c r="O1301" s="67"/>
      <c r="P1301" s="67"/>
      <c r="Q1301" s="67"/>
      <c r="R1301" s="67"/>
      <c r="S1301" s="67"/>
      <c r="T1301" s="68"/>
      <c r="U1301" s="37"/>
      <c r="V1301" s="37"/>
      <c r="W1301" s="37"/>
      <c r="X1301" s="37"/>
      <c r="Y1301" s="37"/>
      <c r="Z1301" s="37"/>
      <c r="AA1301" s="37"/>
      <c r="AB1301" s="37"/>
      <c r="AC1301" s="37"/>
      <c r="AD1301" s="37"/>
      <c r="AE1301" s="37"/>
      <c r="AT1301" s="20" t="s">
        <v>245</v>
      </c>
      <c r="AU1301" s="20" t="s">
        <v>88</v>
      </c>
    </row>
    <row r="1302" spans="1:65" s="14" customFormat="1" ht="10.199999999999999">
      <c r="B1302" s="211"/>
      <c r="C1302" s="212"/>
      <c r="D1302" s="202" t="s">
        <v>247</v>
      </c>
      <c r="E1302" s="213" t="s">
        <v>19</v>
      </c>
      <c r="F1302" s="214" t="s">
        <v>5779</v>
      </c>
      <c r="G1302" s="212"/>
      <c r="H1302" s="215">
        <v>225.69</v>
      </c>
      <c r="I1302" s="216"/>
      <c r="J1302" s="212"/>
      <c r="K1302" s="212"/>
      <c r="L1302" s="217"/>
      <c r="M1302" s="218"/>
      <c r="N1302" s="219"/>
      <c r="O1302" s="219"/>
      <c r="P1302" s="219"/>
      <c r="Q1302" s="219"/>
      <c r="R1302" s="219"/>
      <c r="S1302" s="219"/>
      <c r="T1302" s="220"/>
      <c r="AT1302" s="221" t="s">
        <v>247</v>
      </c>
      <c r="AU1302" s="221" t="s">
        <v>88</v>
      </c>
      <c r="AV1302" s="14" t="s">
        <v>88</v>
      </c>
      <c r="AW1302" s="14" t="s">
        <v>37</v>
      </c>
      <c r="AX1302" s="14" t="s">
        <v>83</v>
      </c>
      <c r="AY1302" s="221" t="s">
        <v>237</v>
      </c>
    </row>
    <row r="1303" spans="1:65" s="2" customFormat="1" ht="37.799999999999997" customHeight="1">
      <c r="A1303" s="37"/>
      <c r="B1303" s="38"/>
      <c r="C1303" s="182" t="s">
        <v>2246</v>
      </c>
      <c r="D1303" s="182" t="s">
        <v>239</v>
      </c>
      <c r="E1303" s="183" t="s">
        <v>1151</v>
      </c>
      <c r="F1303" s="184" t="s">
        <v>1152</v>
      </c>
      <c r="G1303" s="185" t="s">
        <v>141</v>
      </c>
      <c r="H1303" s="186">
        <v>225.69</v>
      </c>
      <c r="I1303" s="187"/>
      <c r="J1303" s="188">
        <f>ROUND(I1303*H1303,2)</f>
        <v>0</v>
      </c>
      <c r="K1303" s="184" t="s">
        <v>242</v>
      </c>
      <c r="L1303" s="42"/>
      <c r="M1303" s="189" t="s">
        <v>19</v>
      </c>
      <c r="N1303" s="190" t="s">
        <v>48</v>
      </c>
      <c r="O1303" s="67"/>
      <c r="P1303" s="191">
        <f>O1303*H1303</f>
        <v>0</v>
      </c>
      <c r="Q1303" s="191">
        <v>4.5500000000000002E-3</v>
      </c>
      <c r="R1303" s="191">
        <f>Q1303*H1303</f>
        <v>1.0268895</v>
      </c>
      <c r="S1303" s="191">
        <v>0</v>
      </c>
      <c r="T1303" s="192">
        <f>S1303*H1303</f>
        <v>0</v>
      </c>
      <c r="U1303" s="37"/>
      <c r="V1303" s="37"/>
      <c r="W1303" s="37"/>
      <c r="X1303" s="37"/>
      <c r="Y1303" s="37"/>
      <c r="Z1303" s="37"/>
      <c r="AA1303" s="37"/>
      <c r="AB1303" s="37"/>
      <c r="AC1303" s="37"/>
      <c r="AD1303" s="37"/>
      <c r="AE1303" s="37"/>
      <c r="AR1303" s="193" t="s">
        <v>366</v>
      </c>
      <c r="AT1303" s="193" t="s">
        <v>239</v>
      </c>
      <c r="AU1303" s="193" t="s">
        <v>88</v>
      </c>
      <c r="AY1303" s="20" t="s">
        <v>237</v>
      </c>
      <c r="BE1303" s="194">
        <f>IF(N1303="základní",J1303,0)</f>
        <v>0</v>
      </c>
      <c r="BF1303" s="194">
        <f>IF(N1303="snížená",J1303,0)</f>
        <v>0</v>
      </c>
      <c r="BG1303" s="194">
        <f>IF(N1303="zákl. přenesená",J1303,0)</f>
        <v>0</v>
      </c>
      <c r="BH1303" s="194">
        <f>IF(N1303="sníž. přenesená",J1303,0)</f>
        <v>0</v>
      </c>
      <c r="BI1303" s="194">
        <f>IF(N1303="nulová",J1303,0)</f>
        <v>0</v>
      </c>
      <c r="BJ1303" s="20" t="s">
        <v>88</v>
      </c>
      <c r="BK1303" s="194">
        <f>ROUND(I1303*H1303,2)</f>
        <v>0</v>
      </c>
      <c r="BL1303" s="20" t="s">
        <v>366</v>
      </c>
      <c r="BM1303" s="193" t="s">
        <v>5782</v>
      </c>
    </row>
    <row r="1304" spans="1:65" s="2" customFormat="1" ht="10.199999999999999">
      <c r="A1304" s="37"/>
      <c r="B1304" s="38"/>
      <c r="C1304" s="39"/>
      <c r="D1304" s="195" t="s">
        <v>245</v>
      </c>
      <c r="E1304" s="39"/>
      <c r="F1304" s="196" t="s">
        <v>1154</v>
      </c>
      <c r="G1304" s="39"/>
      <c r="H1304" s="39"/>
      <c r="I1304" s="197"/>
      <c r="J1304" s="39"/>
      <c r="K1304" s="39"/>
      <c r="L1304" s="42"/>
      <c r="M1304" s="198"/>
      <c r="N1304" s="199"/>
      <c r="O1304" s="67"/>
      <c r="P1304" s="67"/>
      <c r="Q1304" s="67"/>
      <c r="R1304" s="67"/>
      <c r="S1304" s="67"/>
      <c r="T1304" s="68"/>
      <c r="U1304" s="37"/>
      <c r="V1304" s="37"/>
      <c r="W1304" s="37"/>
      <c r="X1304" s="37"/>
      <c r="Y1304" s="37"/>
      <c r="Z1304" s="37"/>
      <c r="AA1304" s="37"/>
      <c r="AB1304" s="37"/>
      <c r="AC1304" s="37"/>
      <c r="AD1304" s="37"/>
      <c r="AE1304" s="37"/>
      <c r="AT1304" s="20" t="s">
        <v>245</v>
      </c>
      <c r="AU1304" s="20" t="s">
        <v>88</v>
      </c>
    </row>
    <row r="1305" spans="1:65" s="14" customFormat="1" ht="10.199999999999999">
      <c r="B1305" s="211"/>
      <c r="C1305" s="212"/>
      <c r="D1305" s="202" t="s">
        <v>247</v>
      </c>
      <c r="E1305" s="213" t="s">
        <v>19</v>
      </c>
      <c r="F1305" s="214" t="s">
        <v>5779</v>
      </c>
      <c r="G1305" s="212"/>
      <c r="H1305" s="215">
        <v>225.69</v>
      </c>
      <c r="I1305" s="216"/>
      <c r="J1305" s="212"/>
      <c r="K1305" s="212"/>
      <c r="L1305" s="217"/>
      <c r="M1305" s="218"/>
      <c r="N1305" s="219"/>
      <c r="O1305" s="219"/>
      <c r="P1305" s="219"/>
      <c r="Q1305" s="219"/>
      <c r="R1305" s="219"/>
      <c r="S1305" s="219"/>
      <c r="T1305" s="220"/>
      <c r="AT1305" s="221" t="s">
        <v>247</v>
      </c>
      <c r="AU1305" s="221" t="s">
        <v>88</v>
      </c>
      <c r="AV1305" s="14" t="s">
        <v>88</v>
      </c>
      <c r="AW1305" s="14" t="s">
        <v>37</v>
      </c>
      <c r="AX1305" s="14" t="s">
        <v>83</v>
      </c>
      <c r="AY1305" s="221" t="s">
        <v>237</v>
      </c>
    </row>
    <row r="1306" spans="1:65" s="2" customFormat="1" ht="37.799999999999997" customHeight="1">
      <c r="A1306" s="37"/>
      <c r="B1306" s="38"/>
      <c r="C1306" s="182" t="s">
        <v>4624</v>
      </c>
      <c r="D1306" s="182" t="s">
        <v>239</v>
      </c>
      <c r="E1306" s="183" t="s">
        <v>5783</v>
      </c>
      <c r="F1306" s="184" t="s">
        <v>5784</v>
      </c>
      <c r="G1306" s="185" t="s">
        <v>154</v>
      </c>
      <c r="H1306" s="186">
        <v>7.04</v>
      </c>
      <c r="I1306" s="187"/>
      <c r="J1306" s="188">
        <f>ROUND(I1306*H1306,2)</f>
        <v>0</v>
      </c>
      <c r="K1306" s="184" t="s">
        <v>242</v>
      </c>
      <c r="L1306" s="42"/>
      <c r="M1306" s="189" t="s">
        <v>19</v>
      </c>
      <c r="N1306" s="190" t="s">
        <v>48</v>
      </c>
      <c r="O1306" s="67"/>
      <c r="P1306" s="191">
        <f>O1306*H1306</f>
        <v>0</v>
      </c>
      <c r="Q1306" s="191">
        <v>1.5299999999999999E-3</v>
      </c>
      <c r="R1306" s="191">
        <f>Q1306*H1306</f>
        <v>1.07712E-2</v>
      </c>
      <c r="S1306" s="191">
        <v>0</v>
      </c>
      <c r="T1306" s="192">
        <f>S1306*H1306</f>
        <v>0</v>
      </c>
      <c r="U1306" s="37"/>
      <c r="V1306" s="37"/>
      <c r="W1306" s="37"/>
      <c r="X1306" s="37"/>
      <c r="Y1306" s="37"/>
      <c r="Z1306" s="37"/>
      <c r="AA1306" s="37"/>
      <c r="AB1306" s="37"/>
      <c r="AC1306" s="37"/>
      <c r="AD1306" s="37"/>
      <c r="AE1306" s="37"/>
      <c r="AR1306" s="193" t="s">
        <v>366</v>
      </c>
      <c r="AT1306" s="193" t="s">
        <v>239</v>
      </c>
      <c r="AU1306" s="193" t="s">
        <v>88</v>
      </c>
      <c r="AY1306" s="20" t="s">
        <v>237</v>
      </c>
      <c r="BE1306" s="194">
        <f>IF(N1306="základní",J1306,0)</f>
        <v>0</v>
      </c>
      <c r="BF1306" s="194">
        <f>IF(N1306="snížená",J1306,0)</f>
        <v>0</v>
      </c>
      <c r="BG1306" s="194">
        <f>IF(N1306="zákl. přenesená",J1306,0)</f>
        <v>0</v>
      </c>
      <c r="BH1306" s="194">
        <f>IF(N1306="sníž. přenesená",J1306,0)</f>
        <v>0</v>
      </c>
      <c r="BI1306" s="194">
        <f>IF(N1306="nulová",J1306,0)</f>
        <v>0</v>
      </c>
      <c r="BJ1306" s="20" t="s">
        <v>88</v>
      </c>
      <c r="BK1306" s="194">
        <f>ROUND(I1306*H1306,2)</f>
        <v>0</v>
      </c>
      <c r="BL1306" s="20" t="s">
        <v>366</v>
      </c>
      <c r="BM1306" s="193" t="s">
        <v>5785</v>
      </c>
    </row>
    <row r="1307" spans="1:65" s="2" customFormat="1" ht="10.199999999999999">
      <c r="A1307" s="37"/>
      <c r="B1307" s="38"/>
      <c r="C1307" s="39"/>
      <c r="D1307" s="195" t="s">
        <v>245</v>
      </c>
      <c r="E1307" s="39"/>
      <c r="F1307" s="196" t="s">
        <v>5786</v>
      </c>
      <c r="G1307" s="39"/>
      <c r="H1307" s="39"/>
      <c r="I1307" s="197"/>
      <c r="J1307" s="39"/>
      <c r="K1307" s="39"/>
      <c r="L1307" s="42"/>
      <c r="M1307" s="198"/>
      <c r="N1307" s="199"/>
      <c r="O1307" s="67"/>
      <c r="P1307" s="67"/>
      <c r="Q1307" s="67"/>
      <c r="R1307" s="67"/>
      <c r="S1307" s="67"/>
      <c r="T1307" s="68"/>
      <c r="U1307" s="37"/>
      <c r="V1307" s="37"/>
      <c r="W1307" s="37"/>
      <c r="X1307" s="37"/>
      <c r="Y1307" s="37"/>
      <c r="Z1307" s="37"/>
      <c r="AA1307" s="37"/>
      <c r="AB1307" s="37"/>
      <c r="AC1307" s="37"/>
      <c r="AD1307" s="37"/>
      <c r="AE1307" s="37"/>
      <c r="AT1307" s="20" t="s">
        <v>245</v>
      </c>
      <c r="AU1307" s="20" t="s">
        <v>88</v>
      </c>
    </row>
    <row r="1308" spans="1:65" s="13" customFormat="1" ht="10.199999999999999">
      <c r="B1308" s="200"/>
      <c r="C1308" s="201"/>
      <c r="D1308" s="202" t="s">
        <v>247</v>
      </c>
      <c r="E1308" s="203" t="s">
        <v>19</v>
      </c>
      <c r="F1308" s="204" t="s">
        <v>3854</v>
      </c>
      <c r="G1308" s="201"/>
      <c r="H1308" s="203" t="s">
        <v>19</v>
      </c>
      <c r="I1308" s="205"/>
      <c r="J1308" s="201"/>
      <c r="K1308" s="201"/>
      <c r="L1308" s="206"/>
      <c r="M1308" s="207"/>
      <c r="N1308" s="208"/>
      <c r="O1308" s="208"/>
      <c r="P1308" s="208"/>
      <c r="Q1308" s="208"/>
      <c r="R1308" s="208"/>
      <c r="S1308" s="208"/>
      <c r="T1308" s="209"/>
      <c r="AT1308" s="210" t="s">
        <v>247</v>
      </c>
      <c r="AU1308" s="210" t="s">
        <v>88</v>
      </c>
      <c r="AV1308" s="13" t="s">
        <v>83</v>
      </c>
      <c r="AW1308" s="13" t="s">
        <v>37</v>
      </c>
      <c r="AX1308" s="13" t="s">
        <v>76</v>
      </c>
      <c r="AY1308" s="210" t="s">
        <v>237</v>
      </c>
    </row>
    <row r="1309" spans="1:65" s="14" customFormat="1" ht="10.199999999999999">
      <c r="B1309" s="211"/>
      <c r="C1309" s="212"/>
      <c r="D1309" s="202" t="s">
        <v>247</v>
      </c>
      <c r="E1309" s="213" t="s">
        <v>19</v>
      </c>
      <c r="F1309" s="214" t="s">
        <v>5787</v>
      </c>
      <c r="G1309" s="212"/>
      <c r="H1309" s="215">
        <v>7.04</v>
      </c>
      <c r="I1309" s="216"/>
      <c r="J1309" s="212"/>
      <c r="K1309" s="212"/>
      <c r="L1309" s="217"/>
      <c r="M1309" s="218"/>
      <c r="N1309" s="219"/>
      <c r="O1309" s="219"/>
      <c r="P1309" s="219"/>
      <c r="Q1309" s="219"/>
      <c r="R1309" s="219"/>
      <c r="S1309" s="219"/>
      <c r="T1309" s="220"/>
      <c r="AT1309" s="221" t="s">
        <v>247</v>
      </c>
      <c r="AU1309" s="221" t="s">
        <v>88</v>
      </c>
      <c r="AV1309" s="14" t="s">
        <v>88</v>
      </c>
      <c r="AW1309" s="14" t="s">
        <v>37</v>
      </c>
      <c r="AX1309" s="14" t="s">
        <v>83</v>
      </c>
      <c r="AY1309" s="221" t="s">
        <v>237</v>
      </c>
    </row>
    <row r="1310" spans="1:65" s="2" customFormat="1" ht="37.799999999999997" customHeight="1">
      <c r="A1310" s="37"/>
      <c r="B1310" s="38"/>
      <c r="C1310" s="182" t="s">
        <v>4629</v>
      </c>
      <c r="D1310" s="182" t="s">
        <v>239</v>
      </c>
      <c r="E1310" s="183" t="s">
        <v>5788</v>
      </c>
      <c r="F1310" s="184" t="s">
        <v>5789</v>
      </c>
      <c r="G1310" s="185" t="s">
        <v>154</v>
      </c>
      <c r="H1310" s="186">
        <v>7.04</v>
      </c>
      <c r="I1310" s="187"/>
      <c r="J1310" s="188">
        <f>ROUND(I1310*H1310,2)</f>
        <v>0</v>
      </c>
      <c r="K1310" s="184" t="s">
        <v>242</v>
      </c>
      <c r="L1310" s="42"/>
      <c r="M1310" s="189" t="s">
        <v>19</v>
      </c>
      <c r="N1310" s="190" t="s">
        <v>48</v>
      </c>
      <c r="O1310" s="67"/>
      <c r="P1310" s="191">
        <f>O1310*H1310</f>
        <v>0</v>
      </c>
      <c r="Q1310" s="191">
        <v>7.5000000000000002E-4</v>
      </c>
      <c r="R1310" s="191">
        <f>Q1310*H1310</f>
        <v>5.28E-3</v>
      </c>
      <c r="S1310" s="191">
        <v>0</v>
      </c>
      <c r="T1310" s="192">
        <f>S1310*H1310</f>
        <v>0</v>
      </c>
      <c r="U1310" s="37"/>
      <c r="V1310" s="37"/>
      <c r="W1310" s="37"/>
      <c r="X1310" s="37"/>
      <c r="Y1310" s="37"/>
      <c r="Z1310" s="37"/>
      <c r="AA1310" s="37"/>
      <c r="AB1310" s="37"/>
      <c r="AC1310" s="37"/>
      <c r="AD1310" s="37"/>
      <c r="AE1310" s="37"/>
      <c r="AR1310" s="193" t="s">
        <v>366</v>
      </c>
      <c r="AT1310" s="193" t="s">
        <v>239</v>
      </c>
      <c r="AU1310" s="193" t="s">
        <v>88</v>
      </c>
      <c r="AY1310" s="20" t="s">
        <v>237</v>
      </c>
      <c r="BE1310" s="194">
        <f>IF(N1310="základní",J1310,0)</f>
        <v>0</v>
      </c>
      <c r="BF1310" s="194">
        <f>IF(N1310="snížená",J1310,0)</f>
        <v>0</v>
      </c>
      <c r="BG1310" s="194">
        <f>IF(N1310="zákl. přenesená",J1310,0)</f>
        <v>0</v>
      </c>
      <c r="BH1310" s="194">
        <f>IF(N1310="sníž. přenesená",J1310,0)</f>
        <v>0</v>
      </c>
      <c r="BI1310" s="194">
        <f>IF(N1310="nulová",J1310,0)</f>
        <v>0</v>
      </c>
      <c r="BJ1310" s="20" t="s">
        <v>88</v>
      </c>
      <c r="BK1310" s="194">
        <f>ROUND(I1310*H1310,2)</f>
        <v>0</v>
      </c>
      <c r="BL1310" s="20" t="s">
        <v>366</v>
      </c>
      <c r="BM1310" s="193" t="s">
        <v>5790</v>
      </c>
    </row>
    <row r="1311" spans="1:65" s="2" customFormat="1" ht="10.199999999999999">
      <c r="A1311" s="37"/>
      <c r="B1311" s="38"/>
      <c r="C1311" s="39"/>
      <c r="D1311" s="195" t="s">
        <v>245</v>
      </c>
      <c r="E1311" s="39"/>
      <c r="F1311" s="196" t="s">
        <v>5791</v>
      </c>
      <c r="G1311" s="39"/>
      <c r="H1311" s="39"/>
      <c r="I1311" s="197"/>
      <c r="J1311" s="39"/>
      <c r="K1311" s="39"/>
      <c r="L1311" s="42"/>
      <c r="M1311" s="198"/>
      <c r="N1311" s="199"/>
      <c r="O1311" s="67"/>
      <c r="P1311" s="67"/>
      <c r="Q1311" s="67"/>
      <c r="R1311" s="67"/>
      <c r="S1311" s="67"/>
      <c r="T1311" s="68"/>
      <c r="U1311" s="37"/>
      <c r="V1311" s="37"/>
      <c r="W1311" s="37"/>
      <c r="X1311" s="37"/>
      <c r="Y1311" s="37"/>
      <c r="Z1311" s="37"/>
      <c r="AA1311" s="37"/>
      <c r="AB1311" s="37"/>
      <c r="AC1311" s="37"/>
      <c r="AD1311" s="37"/>
      <c r="AE1311" s="37"/>
      <c r="AT1311" s="20" t="s">
        <v>245</v>
      </c>
      <c r="AU1311" s="20" t="s">
        <v>88</v>
      </c>
    </row>
    <row r="1312" spans="1:65" s="13" customFormat="1" ht="10.199999999999999">
      <c r="B1312" s="200"/>
      <c r="C1312" s="201"/>
      <c r="D1312" s="202" t="s">
        <v>247</v>
      </c>
      <c r="E1312" s="203" t="s">
        <v>19</v>
      </c>
      <c r="F1312" s="204" t="s">
        <v>3854</v>
      </c>
      <c r="G1312" s="201"/>
      <c r="H1312" s="203" t="s">
        <v>19</v>
      </c>
      <c r="I1312" s="205"/>
      <c r="J1312" s="201"/>
      <c r="K1312" s="201"/>
      <c r="L1312" s="206"/>
      <c r="M1312" s="207"/>
      <c r="N1312" s="208"/>
      <c r="O1312" s="208"/>
      <c r="P1312" s="208"/>
      <c r="Q1312" s="208"/>
      <c r="R1312" s="208"/>
      <c r="S1312" s="208"/>
      <c r="T1312" s="209"/>
      <c r="AT1312" s="210" t="s">
        <v>247</v>
      </c>
      <c r="AU1312" s="210" t="s">
        <v>88</v>
      </c>
      <c r="AV1312" s="13" t="s">
        <v>83</v>
      </c>
      <c r="AW1312" s="13" t="s">
        <v>37</v>
      </c>
      <c r="AX1312" s="13" t="s">
        <v>76</v>
      </c>
      <c r="AY1312" s="210" t="s">
        <v>237</v>
      </c>
    </row>
    <row r="1313" spans="1:65" s="14" customFormat="1" ht="10.199999999999999">
      <c r="B1313" s="211"/>
      <c r="C1313" s="212"/>
      <c r="D1313" s="202" t="s">
        <v>247</v>
      </c>
      <c r="E1313" s="213" t="s">
        <v>19</v>
      </c>
      <c r="F1313" s="214" t="s">
        <v>5787</v>
      </c>
      <c r="G1313" s="212"/>
      <c r="H1313" s="215">
        <v>7.04</v>
      </c>
      <c r="I1313" s="216"/>
      <c r="J1313" s="212"/>
      <c r="K1313" s="212"/>
      <c r="L1313" s="217"/>
      <c r="M1313" s="218"/>
      <c r="N1313" s="219"/>
      <c r="O1313" s="219"/>
      <c r="P1313" s="219"/>
      <c r="Q1313" s="219"/>
      <c r="R1313" s="219"/>
      <c r="S1313" s="219"/>
      <c r="T1313" s="220"/>
      <c r="AT1313" s="221" t="s">
        <v>247</v>
      </c>
      <c r="AU1313" s="221" t="s">
        <v>88</v>
      </c>
      <c r="AV1313" s="14" t="s">
        <v>88</v>
      </c>
      <c r="AW1313" s="14" t="s">
        <v>37</v>
      </c>
      <c r="AX1313" s="14" t="s">
        <v>83</v>
      </c>
      <c r="AY1313" s="221" t="s">
        <v>237</v>
      </c>
    </row>
    <row r="1314" spans="1:65" s="2" customFormat="1" ht="33" customHeight="1">
      <c r="A1314" s="37"/>
      <c r="B1314" s="38"/>
      <c r="C1314" s="244" t="s">
        <v>4634</v>
      </c>
      <c r="D1314" s="244" t="s">
        <v>296</v>
      </c>
      <c r="E1314" s="245" t="s">
        <v>1172</v>
      </c>
      <c r="F1314" s="246" t="s">
        <v>1173</v>
      </c>
      <c r="G1314" s="247" t="s">
        <v>141</v>
      </c>
      <c r="H1314" s="248">
        <v>3.4460000000000002</v>
      </c>
      <c r="I1314" s="249"/>
      <c r="J1314" s="250">
        <f>ROUND(I1314*H1314,2)</f>
        <v>0</v>
      </c>
      <c r="K1314" s="246" t="s">
        <v>242</v>
      </c>
      <c r="L1314" s="251"/>
      <c r="M1314" s="252" t="s">
        <v>19</v>
      </c>
      <c r="N1314" s="253" t="s">
        <v>48</v>
      </c>
      <c r="O1314" s="67"/>
      <c r="P1314" s="191">
        <f>O1314*H1314</f>
        <v>0</v>
      </c>
      <c r="Q1314" s="191">
        <v>2.1999999999999999E-2</v>
      </c>
      <c r="R1314" s="191">
        <f>Q1314*H1314</f>
        <v>7.5812000000000004E-2</v>
      </c>
      <c r="S1314" s="191">
        <v>0</v>
      </c>
      <c r="T1314" s="192">
        <f>S1314*H1314</f>
        <v>0</v>
      </c>
      <c r="U1314" s="37"/>
      <c r="V1314" s="37"/>
      <c r="W1314" s="37"/>
      <c r="X1314" s="37"/>
      <c r="Y1314" s="37"/>
      <c r="Z1314" s="37"/>
      <c r="AA1314" s="37"/>
      <c r="AB1314" s="37"/>
      <c r="AC1314" s="37"/>
      <c r="AD1314" s="37"/>
      <c r="AE1314" s="37"/>
      <c r="AR1314" s="193" t="s">
        <v>523</v>
      </c>
      <c r="AT1314" s="193" t="s">
        <v>296</v>
      </c>
      <c r="AU1314" s="193" t="s">
        <v>88</v>
      </c>
      <c r="AY1314" s="20" t="s">
        <v>237</v>
      </c>
      <c r="BE1314" s="194">
        <f>IF(N1314="základní",J1314,0)</f>
        <v>0</v>
      </c>
      <c r="BF1314" s="194">
        <f>IF(N1314="snížená",J1314,0)</f>
        <v>0</v>
      </c>
      <c r="BG1314" s="194">
        <f>IF(N1314="zákl. přenesená",J1314,0)</f>
        <v>0</v>
      </c>
      <c r="BH1314" s="194">
        <f>IF(N1314="sníž. přenesená",J1314,0)</f>
        <v>0</v>
      </c>
      <c r="BI1314" s="194">
        <f>IF(N1314="nulová",J1314,0)</f>
        <v>0</v>
      </c>
      <c r="BJ1314" s="20" t="s">
        <v>88</v>
      </c>
      <c r="BK1314" s="194">
        <f>ROUND(I1314*H1314,2)</f>
        <v>0</v>
      </c>
      <c r="BL1314" s="20" t="s">
        <v>366</v>
      </c>
      <c r="BM1314" s="193" t="s">
        <v>5792</v>
      </c>
    </row>
    <row r="1315" spans="1:65" s="13" customFormat="1" ht="10.199999999999999">
      <c r="B1315" s="200"/>
      <c r="C1315" s="201"/>
      <c r="D1315" s="202" t="s">
        <v>247</v>
      </c>
      <c r="E1315" s="203" t="s">
        <v>19</v>
      </c>
      <c r="F1315" s="204" t="s">
        <v>3854</v>
      </c>
      <c r="G1315" s="201"/>
      <c r="H1315" s="203" t="s">
        <v>19</v>
      </c>
      <c r="I1315" s="205"/>
      <c r="J1315" s="201"/>
      <c r="K1315" s="201"/>
      <c r="L1315" s="206"/>
      <c r="M1315" s="207"/>
      <c r="N1315" s="208"/>
      <c r="O1315" s="208"/>
      <c r="P1315" s="208"/>
      <c r="Q1315" s="208"/>
      <c r="R1315" s="208"/>
      <c r="S1315" s="208"/>
      <c r="T1315" s="209"/>
      <c r="AT1315" s="210" t="s">
        <v>247</v>
      </c>
      <c r="AU1315" s="210" t="s">
        <v>88</v>
      </c>
      <c r="AV1315" s="13" t="s">
        <v>83</v>
      </c>
      <c r="AW1315" s="13" t="s">
        <v>37</v>
      </c>
      <c r="AX1315" s="13" t="s">
        <v>76</v>
      </c>
      <c r="AY1315" s="210" t="s">
        <v>237</v>
      </c>
    </row>
    <row r="1316" spans="1:65" s="14" customFormat="1" ht="10.199999999999999">
      <c r="B1316" s="211"/>
      <c r="C1316" s="212"/>
      <c r="D1316" s="202" t="s">
        <v>247</v>
      </c>
      <c r="E1316" s="213" t="s">
        <v>19</v>
      </c>
      <c r="F1316" s="214" t="s">
        <v>5793</v>
      </c>
      <c r="G1316" s="212"/>
      <c r="H1316" s="215">
        <v>3.133</v>
      </c>
      <c r="I1316" s="216"/>
      <c r="J1316" s="212"/>
      <c r="K1316" s="212"/>
      <c r="L1316" s="217"/>
      <c r="M1316" s="218"/>
      <c r="N1316" s="219"/>
      <c r="O1316" s="219"/>
      <c r="P1316" s="219"/>
      <c r="Q1316" s="219"/>
      <c r="R1316" s="219"/>
      <c r="S1316" s="219"/>
      <c r="T1316" s="220"/>
      <c r="AT1316" s="221" t="s">
        <v>247</v>
      </c>
      <c r="AU1316" s="221" t="s">
        <v>88</v>
      </c>
      <c r="AV1316" s="14" t="s">
        <v>88</v>
      </c>
      <c r="AW1316" s="14" t="s">
        <v>37</v>
      </c>
      <c r="AX1316" s="14" t="s">
        <v>83</v>
      </c>
      <c r="AY1316" s="221" t="s">
        <v>237</v>
      </c>
    </row>
    <row r="1317" spans="1:65" s="14" customFormat="1" ht="10.199999999999999">
      <c r="B1317" s="211"/>
      <c r="C1317" s="212"/>
      <c r="D1317" s="202" t="s">
        <v>247</v>
      </c>
      <c r="E1317" s="212"/>
      <c r="F1317" s="214" t="s">
        <v>5794</v>
      </c>
      <c r="G1317" s="212"/>
      <c r="H1317" s="215">
        <v>3.4460000000000002</v>
      </c>
      <c r="I1317" s="216"/>
      <c r="J1317" s="212"/>
      <c r="K1317" s="212"/>
      <c r="L1317" s="217"/>
      <c r="M1317" s="218"/>
      <c r="N1317" s="219"/>
      <c r="O1317" s="219"/>
      <c r="P1317" s="219"/>
      <c r="Q1317" s="219"/>
      <c r="R1317" s="219"/>
      <c r="S1317" s="219"/>
      <c r="T1317" s="220"/>
      <c r="AT1317" s="221" t="s">
        <v>247</v>
      </c>
      <c r="AU1317" s="221" t="s">
        <v>88</v>
      </c>
      <c r="AV1317" s="14" t="s">
        <v>88</v>
      </c>
      <c r="AW1317" s="14" t="s">
        <v>4</v>
      </c>
      <c r="AX1317" s="14" t="s">
        <v>83</v>
      </c>
      <c r="AY1317" s="221" t="s">
        <v>237</v>
      </c>
    </row>
    <row r="1318" spans="1:65" s="2" customFormat="1" ht="37.799999999999997" customHeight="1">
      <c r="A1318" s="37"/>
      <c r="B1318" s="38"/>
      <c r="C1318" s="182" t="s">
        <v>4639</v>
      </c>
      <c r="D1318" s="182" t="s">
        <v>239</v>
      </c>
      <c r="E1318" s="183" t="s">
        <v>1157</v>
      </c>
      <c r="F1318" s="184" t="s">
        <v>1158</v>
      </c>
      <c r="G1318" s="185" t="s">
        <v>154</v>
      </c>
      <c r="H1318" s="186">
        <v>149.11799999999999</v>
      </c>
      <c r="I1318" s="187"/>
      <c r="J1318" s="188">
        <f>ROUND(I1318*H1318,2)</f>
        <v>0</v>
      </c>
      <c r="K1318" s="184" t="s">
        <v>242</v>
      </c>
      <c r="L1318" s="42"/>
      <c r="M1318" s="189" t="s">
        <v>19</v>
      </c>
      <c r="N1318" s="190" t="s">
        <v>48</v>
      </c>
      <c r="O1318" s="67"/>
      <c r="P1318" s="191">
        <f>O1318*H1318</f>
        <v>0</v>
      </c>
      <c r="Q1318" s="191">
        <v>4.2999999999999999E-4</v>
      </c>
      <c r="R1318" s="191">
        <f>Q1318*H1318</f>
        <v>6.4120739999999996E-2</v>
      </c>
      <c r="S1318" s="191">
        <v>0</v>
      </c>
      <c r="T1318" s="192">
        <f>S1318*H1318</f>
        <v>0</v>
      </c>
      <c r="U1318" s="37"/>
      <c r="V1318" s="37"/>
      <c r="W1318" s="37"/>
      <c r="X1318" s="37"/>
      <c r="Y1318" s="37"/>
      <c r="Z1318" s="37"/>
      <c r="AA1318" s="37"/>
      <c r="AB1318" s="37"/>
      <c r="AC1318" s="37"/>
      <c r="AD1318" s="37"/>
      <c r="AE1318" s="37"/>
      <c r="AR1318" s="193" t="s">
        <v>243</v>
      </c>
      <c r="AT1318" s="193" t="s">
        <v>239</v>
      </c>
      <c r="AU1318" s="193" t="s">
        <v>88</v>
      </c>
      <c r="AY1318" s="20" t="s">
        <v>237</v>
      </c>
      <c r="BE1318" s="194">
        <f>IF(N1318="základní",J1318,0)</f>
        <v>0</v>
      </c>
      <c r="BF1318" s="194">
        <f>IF(N1318="snížená",J1318,0)</f>
        <v>0</v>
      </c>
      <c r="BG1318" s="194">
        <f>IF(N1318="zákl. přenesená",J1318,0)</f>
        <v>0</v>
      </c>
      <c r="BH1318" s="194">
        <f>IF(N1318="sníž. přenesená",J1318,0)</f>
        <v>0</v>
      </c>
      <c r="BI1318" s="194">
        <f>IF(N1318="nulová",J1318,0)</f>
        <v>0</v>
      </c>
      <c r="BJ1318" s="20" t="s">
        <v>88</v>
      </c>
      <c r="BK1318" s="194">
        <f>ROUND(I1318*H1318,2)</f>
        <v>0</v>
      </c>
      <c r="BL1318" s="20" t="s">
        <v>243</v>
      </c>
      <c r="BM1318" s="193" t="s">
        <v>5795</v>
      </c>
    </row>
    <row r="1319" spans="1:65" s="2" customFormat="1" ht="10.199999999999999">
      <c r="A1319" s="37"/>
      <c r="B1319" s="38"/>
      <c r="C1319" s="39"/>
      <c r="D1319" s="195" t="s">
        <v>245</v>
      </c>
      <c r="E1319" s="39"/>
      <c r="F1319" s="196" t="s">
        <v>1160</v>
      </c>
      <c r="G1319" s="39"/>
      <c r="H1319" s="39"/>
      <c r="I1319" s="197"/>
      <c r="J1319" s="39"/>
      <c r="K1319" s="39"/>
      <c r="L1319" s="42"/>
      <c r="M1319" s="198"/>
      <c r="N1319" s="199"/>
      <c r="O1319" s="67"/>
      <c r="P1319" s="67"/>
      <c r="Q1319" s="67"/>
      <c r="R1319" s="67"/>
      <c r="S1319" s="67"/>
      <c r="T1319" s="68"/>
      <c r="U1319" s="37"/>
      <c r="V1319" s="37"/>
      <c r="W1319" s="37"/>
      <c r="X1319" s="37"/>
      <c r="Y1319" s="37"/>
      <c r="Z1319" s="37"/>
      <c r="AA1319" s="37"/>
      <c r="AB1319" s="37"/>
      <c r="AC1319" s="37"/>
      <c r="AD1319" s="37"/>
      <c r="AE1319" s="37"/>
      <c r="AT1319" s="20" t="s">
        <v>245</v>
      </c>
      <c r="AU1319" s="20" t="s">
        <v>88</v>
      </c>
    </row>
    <row r="1320" spans="1:65" s="14" customFormat="1" ht="10.199999999999999">
      <c r="B1320" s="211"/>
      <c r="C1320" s="212"/>
      <c r="D1320" s="202" t="s">
        <v>247</v>
      </c>
      <c r="E1320" s="213" t="s">
        <v>19</v>
      </c>
      <c r="F1320" s="214" t="s">
        <v>5796</v>
      </c>
      <c r="G1320" s="212"/>
      <c r="H1320" s="215">
        <v>149.11799999999999</v>
      </c>
      <c r="I1320" s="216"/>
      <c r="J1320" s="212"/>
      <c r="K1320" s="212"/>
      <c r="L1320" s="217"/>
      <c r="M1320" s="218"/>
      <c r="N1320" s="219"/>
      <c r="O1320" s="219"/>
      <c r="P1320" s="219"/>
      <c r="Q1320" s="219"/>
      <c r="R1320" s="219"/>
      <c r="S1320" s="219"/>
      <c r="T1320" s="220"/>
      <c r="AT1320" s="221" t="s">
        <v>247</v>
      </c>
      <c r="AU1320" s="221" t="s">
        <v>88</v>
      </c>
      <c r="AV1320" s="14" t="s">
        <v>88</v>
      </c>
      <c r="AW1320" s="14" t="s">
        <v>37</v>
      </c>
      <c r="AX1320" s="14" t="s">
        <v>83</v>
      </c>
      <c r="AY1320" s="221" t="s">
        <v>237</v>
      </c>
    </row>
    <row r="1321" spans="1:65" s="2" customFormat="1" ht="24.15" customHeight="1">
      <c r="A1321" s="37"/>
      <c r="B1321" s="38"/>
      <c r="C1321" s="244" t="s">
        <v>4643</v>
      </c>
      <c r="D1321" s="244" t="s">
        <v>296</v>
      </c>
      <c r="E1321" s="245" t="s">
        <v>1163</v>
      </c>
      <c r="F1321" s="246" t="s">
        <v>1164</v>
      </c>
      <c r="G1321" s="247" t="s">
        <v>154</v>
      </c>
      <c r="H1321" s="248">
        <v>164.03</v>
      </c>
      <c r="I1321" s="249"/>
      <c r="J1321" s="250">
        <f>ROUND(I1321*H1321,2)</f>
        <v>0</v>
      </c>
      <c r="K1321" s="246" t="s">
        <v>242</v>
      </c>
      <c r="L1321" s="251"/>
      <c r="M1321" s="252" t="s">
        <v>19</v>
      </c>
      <c r="N1321" s="253" t="s">
        <v>48</v>
      </c>
      <c r="O1321" s="67"/>
      <c r="P1321" s="191">
        <f>O1321*H1321</f>
        <v>0</v>
      </c>
      <c r="Q1321" s="191">
        <v>1.98E-3</v>
      </c>
      <c r="R1321" s="191">
        <f>Q1321*H1321</f>
        <v>0.3247794</v>
      </c>
      <c r="S1321" s="191">
        <v>0</v>
      </c>
      <c r="T1321" s="192">
        <f>S1321*H1321</f>
        <v>0</v>
      </c>
      <c r="U1321" s="37"/>
      <c r="V1321" s="37"/>
      <c r="W1321" s="37"/>
      <c r="X1321" s="37"/>
      <c r="Y1321" s="37"/>
      <c r="Z1321" s="37"/>
      <c r="AA1321" s="37"/>
      <c r="AB1321" s="37"/>
      <c r="AC1321" s="37"/>
      <c r="AD1321" s="37"/>
      <c r="AE1321" s="37"/>
      <c r="AR1321" s="193" t="s">
        <v>299</v>
      </c>
      <c r="AT1321" s="193" t="s">
        <v>296</v>
      </c>
      <c r="AU1321" s="193" t="s">
        <v>88</v>
      </c>
      <c r="AY1321" s="20" t="s">
        <v>237</v>
      </c>
      <c r="BE1321" s="194">
        <f>IF(N1321="základní",J1321,0)</f>
        <v>0</v>
      </c>
      <c r="BF1321" s="194">
        <f>IF(N1321="snížená",J1321,0)</f>
        <v>0</v>
      </c>
      <c r="BG1321" s="194">
        <f>IF(N1321="zákl. přenesená",J1321,0)</f>
        <v>0</v>
      </c>
      <c r="BH1321" s="194">
        <f>IF(N1321="sníž. přenesená",J1321,0)</f>
        <v>0</v>
      </c>
      <c r="BI1321" s="194">
        <f>IF(N1321="nulová",J1321,0)</f>
        <v>0</v>
      </c>
      <c r="BJ1321" s="20" t="s">
        <v>88</v>
      </c>
      <c r="BK1321" s="194">
        <f>ROUND(I1321*H1321,2)</f>
        <v>0</v>
      </c>
      <c r="BL1321" s="20" t="s">
        <v>243</v>
      </c>
      <c r="BM1321" s="193" t="s">
        <v>5797</v>
      </c>
    </row>
    <row r="1322" spans="1:65" s="14" customFormat="1" ht="10.199999999999999">
      <c r="B1322" s="211"/>
      <c r="C1322" s="212"/>
      <c r="D1322" s="202" t="s">
        <v>247</v>
      </c>
      <c r="E1322" s="212"/>
      <c r="F1322" s="214" t="s">
        <v>5798</v>
      </c>
      <c r="G1322" s="212"/>
      <c r="H1322" s="215">
        <v>164.03</v>
      </c>
      <c r="I1322" s="216"/>
      <c r="J1322" s="212"/>
      <c r="K1322" s="212"/>
      <c r="L1322" s="217"/>
      <c r="M1322" s="218"/>
      <c r="N1322" s="219"/>
      <c r="O1322" s="219"/>
      <c r="P1322" s="219"/>
      <c r="Q1322" s="219"/>
      <c r="R1322" s="219"/>
      <c r="S1322" s="219"/>
      <c r="T1322" s="220"/>
      <c r="AT1322" s="221" t="s">
        <v>247</v>
      </c>
      <c r="AU1322" s="221" t="s">
        <v>88</v>
      </c>
      <c r="AV1322" s="14" t="s">
        <v>88</v>
      </c>
      <c r="AW1322" s="14" t="s">
        <v>4</v>
      </c>
      <c r="AX1322" s="14" t="s">
        <v>83</v>
      </c>
      <c r="AY1322" s="221" t="s">
        <v>237</v>
      </c>
    </row>
    <row r="1323" spans="1:65" s="2" customFormat="1" ht="37.799999999999997" customHeight="1">
      <c r="A1323" s="37"/>
      <c r="B1323" s="38"/>
      <c r="C1323" s="182" t="s">
        <v>4649</v>
      </c>
      <c r="D1323" s="182" t="s">
        <v>239</v>
      </c>
      <c r="E1323" s="183" t="s">
        <v>4554</v>
      </c>
      <c r="F1323" s="184" t="s">
        <v>4555</v>
      </c>
      <c r="G1323" s="185" t="s">
        <v>154</v>
      </c>
      <c r="H1323" s="186">
        <v>3.56</v>
      </c>
      <c r="I1323" s="187"/>
      <c r="J1323" s="188">
        <f>ROUND(I1323*H1323,2)</f>
        <v>0</v>
      </c>
      <c r="K1323" s="184" t="s">
        <v>242</v>
      </c>
      <c r="L1323" s="42"/>
      <c r="M1323" s="189" t="s">
        <v>19</v>
      </c>
      <c r="N1323" s="190" t="s">
        <v>48</v>
      </c>
      <c r="O1323" s="67"/>
      <c r="P1323" s="191">
        <f>O1323*H1323</f>
        <v>0</v>
      </c>
      <c r="Q1323" s="191">
        <v>4.2999999999999999E-4</v>
      </c>
      <c r="R1323" s="191">
        <f>Q1323*H1323</f>
        <v>1.5307999999999999E-3</v>
      </c>
      <c r="S1323" s="191">
        <v>0</v>
      </c>
      <c r="T1323" s="192">
        <f>S1323*H1323</f>
        <v>0</v>
      </c>
      <c r="U1323" s="37"/>
      <c r="V1323" s="37"/>
      <c r="W1323" s="37"/>
      <c r="X1323" s="37"/>
      <c r="Y1323" s="37"/>
      <c r="Z1323" s="37"/>
      <c r="AA1323" s="37"/>
      <c r="AB1323" s="37"/>
      <c r="AC1323" s="37"/>
      <c r="AD1323" s="37"/>
      <c r="AE1323" s="37"/>
      <c r="AR1323" s="193" t="s">
        <v>366</v>
      </c>
      <c r="AT1323" s="193" t="s">
        <v>239</v>
      </c>
      <c r="AU1323" s="193" t="s">
        <v>88</v>
      </c>
      <c r="AY1323" s="20" t="s">
        <v>237</v>
      </c>
      <c r="BE1323" s="194">
        <f>IF(N1323="základní",J1323,0)</f>
        <v>0</v>
      </c>
      <c r="BF1323" s="194">
        <f>IF(N1323="snížená",J1323,0)</f>
        <v>0</v>
      </c>
      <c r="BG1323" s="194">
        <f>IF(N1323="zákl. přenesená",J1323,0)</f>
        <v>0</v>
      </c>
      <c r="BH1323" s="194">
        <f>IF(N1323="sníž. přenesená",J1323,0)</f>
        <v>0</v>
      </c>
      <c r="BI1323" s="194">
        <f>IF(N1323="nulová",J1323,0)</f>
        <v>0</v>
      </c>
      <c r="BJ1323" s="20" t="s">
        <v>88</v>
      </c>
      <c r="BK1323" s="194">
        <f>ROUND(I1323*H1323,2)</f>
        <v>0</v>
      </c>
      <c r="BL1323" s="20" t="s">
        <v>366</v>
      </c>
      <c r="BM1323" s="193" t="s">
        <v>5799</v>
      </c>
    </row>
    <row r="1324" spans="1:65" s="2" customFormat="1" ht="10.199999999999999">
      <c r="A1324" s="37"/>
      <c r="B1324" s="38"/>
      <c r="C1324" s="39"/>
      <c r="D1324" s="195" t="s">
        <v>245</v>
      </c>
      <c r="E1324" s="39"/>
      <c r="F1324" s="196" t="s">
        <v>4557</v>
      </c>
      <c r="G1324" s="39"/>
      <c r="H1324" s="39"/>
      <c r="I1324" s="197"/>
      <c r="J1324" s="39"/>
      <c r="K1324" s="39"/>
      <c r="L1324" s="42"/>
      <c r="M1324" s="198"/>
      <c r="N1324" s="199"/>
      <c r="O1324" s="67"/>
      <c r="P1324" s="67"/>
      <c r="Q1324" s="67"/>
      <c r="R1324" s="67"/>
      <c r="S1324" s="67"/>
      <c r="T1324" s="68"/>
      <c r="U1324" s="37"/>
      <c r="V1324" s="37"/>
      <c r="W1324" s="37"/>
      <c r="X1324" s="37"/>
      <c r="Y1324" s="37"/>
      <c r="Z1324" s="37"/>
      <c r="AA1324" s="37"/>
      <c r="AB1324" s="37"/>
      <c r="AC1324" s="37"/>
      <c r="AD1324" s="37"/>
      <c r="AE1324" s="37"/>
      <c r="AT1324" s="20" t="s">
        <v>245</v>
      </c>
      <c r="AU1324" s="20" t="s">
        <v>88</v>
      </c>
    </row>
    <row r="1325" spans="1:65" s="13" customFormat="1" ht="10.199999999999999">
      <c r="B1325" s="200"/>
      <c r="C1325" s="201"/>
      <c r="D1325" s="202" t="s">
        <v>247</v>
      </c>
      <c r="E1325" s="203" t="s">
        <v>19</v>
      </c>
      <c r="F1325" s="204" t="s">
        <v>3854</v>
      </c>
      <c r="G1325" s="201"/>
      <c r="H1325" s="203" t="s">
        <v>19</v>
      </c>
      <c r="I1325" s="205"/>
      <c r="J1325" s="201"/>
      <c r="K1325" s="201"/>
      <c r="L1325" s="206"/>
      <c r="M1325" s="207"/>
      <c r="N1325" s="208"/>
      <c r="O1325" s="208"/>
      <c r="P1325" s="208"/>
      <c r="Q1325" s="208"/>
      <c r="R1325" s="208"/>
      <c r="S1325" s="208"/>
      <c r="T1325" s="209"/>
      <c r="AT1325" s="210" t="s">
        <v>247</v>
      </c>
      <c r="AU1325" s="210" t="s">
        <v>88</v>
      </c>
      <c r="AV1325" s="13" t="s">
        <v>83</v>
      </c>
      <c r="AW1325" s="13" t="s">
        <v>37</v>
      </c>
      <c r="AX1325" s="13" t="s">
        <v>76</v>
      </c>
      <c r="AY1325" s="210" t="s">
        <v>237</v>
      </c>
    </row>
    <row r="1326" spans="1:65" s="14" customFormat="1" ht="10.199999999999999">
      <c r="B1326" s="211"/>
      <c r="C1326" s="212"/>
      <c r="D1326" s="202" t="s">
        <v>247</v>
      </c>
      <c r="E1326" s="213" t="s">
        <v>19</v>
      </c>
      <c r="F1326" s="214" t="s">
        <v>5800</v>
      </c>
      <c r="G1326" s="212"/>
      <c r="H1326" s="215">
        <v>3.56</v>
      </c>
      <c r="I1326" s="216"/>
      <c r="J1326" s="212"/>
      <c r="K1326" s="212"/>
      <c r="L1326" s="217"/>
      <c r="M1326" s="218"/>
      <c r="N1326" s="219"/>
      <c r="O1326" s="219"/>
      <c r="P1326" s="219"/>
      <c r="Q1326" s="219"/>
      <c r="R1326" s="219"/>
      <c r="S1326" s="219"/>
      <c r="T1326" s="220"/>
      <c r="AT1326" s="221" t="s">
        <v>247</v>
      </c>
      <c r="AU1326" s="221" t="s">
        <v>88</v>
      </c>
      <c r="AV1326" s="14" t="s">
        <v>88</v>
      </c>
      <c r="AW1326" s="14" t="s">
        <v>37</v>
      </c>
      <c r="AX1326" s="14" t="s">
        <v>83</v>
      </c>
      <c r="AY1326" s="221" t="s">
        <v>237</v>
      </c>
    </row>
    <row r="1327" spans="1:65" s="2" customFormat="1" ht="24.15" customHeight="1">
      <c r="A1327" s="37"/>
      <c r="B1327" s="38"/>
      <c r="C1327" s="244" t="s">
        <v>4654</v>
      </c>
      <c r="D1327" s="244" t="s">
        <v>296</v>
      </c>
      <c r="E1327" s="245" t="s">
        <v>1163</v>
      </c>
      <c r="F1327" s="246" t="s">
        <v>1164</v>
      </c>
      <c r="G1327" s="247" t="s">
        <v>154</v>
      </c>
      <c r="H1327" s="248">
        <v>3.9159999999999999</v>
      </c>
      <c r="I1327" s="249"/>
      <c r="J1327" s="250">
        <f>ROUND(I1327*H1327,2)</f>
        <v>0</v>
      </c>
      <c r="K1327" s="246" t="s">
        <v>242</v>
      </c>
      <c r="L1327" s="251"/>
      <c r="M1327" s="252" t="s">
        <v>19</v>
      </c>
      <c r="N1327" s="253" t="s">
        <v>48</v>
      </c>
      <c r="O1327" s="67"/>
      <c r="P1327" s="191">
        <f>O1327*H1327</f>
        <v>0</v>
      </c>
      <c r="Q1327" s="191">
        <v>1.98E-3</v>
      </c>
      <c r="R1327" s="191">
        <f>Q1327*H1327</f>
        <v>7.7536799999999998E-3</v>
      </c>
      <c r="S1327" s="191">
        <v>0</v>
      </c>
      <c r="T1327" s="192">
        <f>S1327*H1327</f>
        <v>0</v>
      </c>
      <c r="U1327" s="37"/>
      <c r="V1327" s="37"/>
      <c r="W1327" s="37"/>
      <c r="X1327" s="37"/>
      <c r="Y1327" s="37"/>
      <c r="Z1327" s="37"/>
      <c r="AA1327" s="37"/>
      <c r="AB1327" s="37"/>
      <c r="AC1327" s="37"/>
      <c r="AD1327" s="37"/>
      <c r="AE1327" s="37"/>
      <c r="AR1327" s="193" t="s">
        <v>523</v>
      </c>
      <c r="AT1327" s="193" t="s">
        <v>296</v>
      </c>
      <c r="AU1327" s="193" t="s">
        <v>88</v>
      </c>
      <c r="AY1327" s="20" t="s">
        <v>237</v>
      </c>
      <c r="BE1327" s="194">
        <f>IF(N1327="základní",J1327,0)</f>
        <v>0</v>
      </c>
      <c r="BF1327" s="194">
        <f>IF(N1327="snížená",J1327,0)</f>
        <v>0</v>
      </c>
      <c r="BG1327" s="194">
        <f>IF(N1327="zákl. přenesená",J1327,0)</f>
        <v>0</v>
      </c>
      <c r="BH1327" s="194">
        <f>IF(N1327="sníž. přenesená",J1327,0)</f>
        <v>0</v>
      </c>
      <c r="BI1327" s="194">
        <f>IF(N1327="nulová",J1327,0)</f>
        <v>0</v>
      </c>
      <c r="BJ1327" s="20" t="s">
        <v>88</v>
      </c>
      <c r="BK1327" s="194">
        <f>ROUND(I1327*H1327,2)</f>
        <v>0</v>
      </c>
      <c r="BL1327" s="20" t="s">
        <v>366</v>
      </c>
      <c r="BM1327" s="193" t="s">
        <v>5801</v>
      </c>
    </row>
    <row r="1328" spans="1:65" s="14" customFormat="1" ht="10.199999999999999">
      <c r="B1328" s="211"/>
      <c r="C1328" s="212"/>
      <c r="D1328" s="202" t="s">
        <v>247</v>
      </c>
      <c r="E1328" s="212"/>
      <c r="F1328" s="214" t="s">
        <v>5802</v>
      </c>
      <c r="G1328" s="212"/>
      <c r="H1328" s="215">
        <v>3.9159999999999999</v>
      </c>
      <c r="I1328" s="216"/>
      <c r="J1328" s="212"/>
      <c r="K1328" s="212"/>
      <c r="L1328" s="217"/>
      <c r="M1328" s="218"/>
      <c r="N1328" s="219"/>
      <c r="O1328" s="219"/>
      <c r="P1328" s="219"/>
      <c r="Q1328" s="219"/>
      <c r="R1328" s="219"/>
      <c r="S1328" s="219"/>
      <c r="T1328" s="220"/>
      <c r="AT1328" s="221" t="s">
        <v>247</v>
      </c>
      <c r="AU1328" s="221" t="s">
        <v>88</v>
      </c>
      <c r="AV1328" s="14" t="s">
        <v>88</v>
      </c>
      <c r="AW1328" s="14" t="s">
        <v>4</v>
      </c>
      <c r="AX1328" s="14" t="s">
        <v>83</v>
      </c>
      <c r="AY1328" s="221" t="s">
        <v>237</v>
      </c>
    </row>
    <row r="1329" spans="1:65" s="2" customFormat="1" ht="37.799999999999997" customHeight="1">
      <c r="A1329" s="37"/>
      <c r="B1329" s="38"/>
      <c r="C1329" s="182" t="s">
        <v>4658</v>
      </c>
      <c r="D1329" s="182" t="s">
        <v>239</v>
      </c>
      <c r="E1329" s="183" t="s">
        <v>1167</v>
      </c>
      <c r="F1329" s="184" t="s">
        <v>1168</v>
      </c>
      <c r="G1329" s="185" t="s">
        <v>141</v>
      </c>
      <c r="H1329" s="186">
        <v>225.69</v>
      </c>
      <c r="I1329" s="187"/>
      <c r="J1329" s="188">
        <f>ROUND(I1329*H1329,2)</f>
        <v>0</v>
      </c>
      <c r="K1329" s="184" t="s">
        <v>242</v>
      </c>
      <c r="L1329" s="42"/>
      <c r="M1329" s="189" t="s">
        <v>19</v>
      </c>
      <c r="N1329" s="190" t="s">
        <v>48</v>
      </c>
      <c r="O1329" s="67"/>
      <c r="P1329" s="191">
        <f>O1329*H1329</f>
        <v>0</v>
      </c>
      <c r="Q1329" s="191">
        <v>6.0000000000000001E-3</v>
      </c>
      <c r="R1329" s="191">
        <f>Q1329*H1329</f>
        <v>1.3541400000000001</v>
      </c>
      <c r="S1329" s="191">
        <v>0</v>
      </c>
      <c r="T1329" s="192">
        <f>S1329*H1329</f>
        <v>0</v>
      </c>
      <c r="U1329" s="37"/>
      <c r="V1329" s="37"/>
      <c r="W1329" s="37"/>
      <c r="X1329" s="37"/>
      <c r="Y1329" s="37"/>
      <c r="Z1329" s="37"/>
      <c r="AA1329" s="37"/>
      <c r="AB1329" s="37"/>
      <c r="AC1329" s="37"/>
      <c r="AD1329" s="37"/>
      <c r="AE1329" s="37"/>
      <c r="AR1329" s="193" t="s">
        <v>366</v>
      </c>
      <c r="AT1329" s="193" t="s">
        <v>239</v>
      </c>
      <c r="AU1329" s="193" t="s">
        <v>88</v>
      </c>
      <c r="AY1329" s="20" t="s">
        <v>237</v>
      </c>
      <c r="BE1329" s="194">
        <f>IF(N1329="základní",J1329,0)</f>
        <v>0</v>
      </c>
      <c r="BF1329" s="194">
        <f>IF(N1329="snížená",J1329,0)</f>
        <v>0</v>
      </c>
      <c r="BG1329" s="194">
        <f>IF(N1329="zákl. přenesená",J1329,0)</f>
        <v>0</v>
      </c>
      <c r="BH1329" s="194">
        <f>IF(N1329="sníž. přenesená",J1329,0)</f>
        <v>0</v>
      </c>
      <c r="BI1329" s="194">
        <f>IF(N1329="nulová",J1329,0)</f>
        <v>0</v>
      </c>
      <c r="BJ1329" s="20" t="s">
        <v>88</v>
      </c>
      <c r="BK1329" s="194">
        <f>ROUND(I1329*H1329,2)</f>
        <v>0</v>
      </c>
      <c r="BL1329" s="20" t="s">
        <v>366</v>
      </c>
      <c r="BM1329" s="193" t="s">
        <v>5803</v>
      </c>
    </row>
    <row r="1330" spans="1:65" s="2" customFormat="1" ht="10.199999999999999">
      <c r="A1330" s="37"/>
      <c r="B1330" s="38"/>
      <c r="C1330" s="39"/>
      <c r="D1330" s="195" t="s">
        <v>245</v>
      </c>
      <c r="E1330" s="39"/>
      <c r="F1330" s="196" t="s">
        <v>1170</v>
      </c>
      <c r="G1330" s="39"/>
      <c r="H1330" s="39"/>
      <c r="I1330" s="197"/>
      <c r="J1330" s="39"/>
      <c r="K1330" s="39"/>
      <c r="L1330" s="42"/>
      <c r="M1330" s="198"/>
      <c r="N1330" s="199"/>
      <c r="O1330" s="67"/>
      <c r="P1330" s="67"/>
      <c r="Q1330" s="67"/>
      <c r="R1330" s="67"/>
      <c r="S1330" s="67"/>
      <c r="T1330" s="68"/>
      <c r="U1330" s="37"/>
      <c r="V1330" s="37"/>
      <c r="W1330" s="37"/>
      <c r="X1330" s="37"/>
      <c r="Y1330" s="37"/>
      <c r="Z1330" s="37"/>
      <c r="AA1330" s="37"/>
      <c r="AB1330" s="37"/>
      <c r="AC1330" s="37"/>
      <c r="AD1330" s="37"/>
      <c r="AE1330" s="37"/>
      <c r="AT1330" s="20" t="s">
        <v>245</v>
      </c>
      <c r="AU1330" s="20" t="s">
        <v>88</v>
      </c>
    </row>
    <row r="1331" spans="1:65" s="14" customFormat="1" ht="10.199999999999999">
      <c r="B1331" s="211"/>
      <c r="C1331" s="212"/>
      <c r="D1331" s="202" t="s">
        <v>247</v>
      </c>
      <c r="E1331" s="213" t="s">
        <v>19</v>
      </c>
      <c r="F1331" s="214" t="s">
        <v>5779</v>
      </c>
      <c r="G1331" s="212"/>
      <c r="H1331" s="215">
        <v>225.69</v>
      </c>
      <c r="I1331" s="216"/>
      <c r="J1331" s="212"/>
      <c r="K1331" s="212"/>
      <c r="L1331" s="217"/>
      <c r="M1331" s="218"/>
      <c r="N1331" s="219"/>
      <c r="O1331" s="219"/>
      <c r="P1331" s="219"/>
      <c r="Q1331" s="219"/>
      <c r="R1331" s="219"/>
      <c r="S1331" s="219"/>
      <c r="T1331" s="220"/>
      <c r="AT1331" s="221" t="s">
        <v>247</v>
      </c>
      <c r="AU1331" s="221" t="s">
        <v>88</v>
      </c>
      <c r="AV1331" s="14" t="s">
        <v>88</v>
      </c>
      <c r="AW1331" s="14" t="s">
        <v>37</v>
      </c>
      <c r="AX1331" s="14" t="s">
        <v>83</v>
      </c>
      <c r="AY1331" s="221" t="s">
        <v>237</v>
      </c>
    </row>
    <row r="1332" spans="1:65" s="2" customFormat="1" ht="33" customHeight="1">
      <c r="A1332" s="37"/>
      <c r="B1332" s="38"/>
      <c r="C1332" s="244" t="s">
        <v>4663</v>
      </c>
      <c r="D1332" s="244" t="s">
        <v>296</v>
      </c>
      <c r="E1332" s="245" t="s">
        <v>1172</v>
      </c>
      <c r="F1332" s="246" t="s">
        <v>1173</v>
      </c>
      <c r="G1332" s="247" t="s">
        <v>141</v>
      </c>
      <c r="H1332" s="248">
        <v>248.25899999999999</v>
      </c>
      <c r="I1332" s="249"/>
      <c r="J1332" s="250">
        <f>ROUND(I1332*H1332,2)</f>
        <v>0</v>
      </c>
      <c r="K1332" s="246" t="s">
        <v>242</v>
      </c>
      <c r="L1332" s="251"/>
      <c r="M1332" s="252" t="s">
        <v>19</v>
      </c>
      <c r="N1332" s="253" t="s">
        <v>48</v>
      </c>
      <c r="O1332" s="67"/>
      <c r="P1332" s="191">
        <f>O1332*H1332</f>
        <v>0</v>
      </c>
      <c r="Q1332" s="191">
        <v>2.1999999999999999E-2</v>
      </c>
      <c r="R1332" s="191">
        <f>Q1332*H1332</f>
        <v>5.4616979999999993</v>
      </c>
      <c r="S1332" s="191">
        <v>0</v>
      </c>
      <c r="T1332" s="192">
        <f>S1332*H1332</f>
        <v>0</v>
      </c>
      <c r="U1332" s="37"/>
      <c r="V1332" s="37"/>
      <c r="W1332" s="37"/>
      <c r="X1332" s="37"/>
      <c r="Y1332" s="37"/>
      <c r="Z1332" s="37"/>
      <c r="AA1332" s="37"/>
      <c r="AB1332" s="37"/>
      <c r="AC1332" s="37"/>
      <c r="AD1332" s="37"/>
      <c r="AE1332" s="37"/>
      <c r="AR1332" s="193" t="s">
        <v>523</v>
      </c>
      <c r="AT1332" s="193" t="s">
        <v>296</v>
      </c>
      <c r="AU1332" s="193" t="s">
        <v>88</v>
      </c>
      <c r="AY1332" s="20" t="s">
        <v>237</v>
      </c>
      <c r="BE1332" s="194">
        <f>IF(N1332="základní",J1332,0)</f>
        <v>0</v>
      </c>
      <c r="BF1332" s="194">
        <f>IF(N1332="snížená",J1332,0)</f>
        <v>0</v>
      </c>
      <c r="BG1332" s="194">
        <f>IF(N1332="zákl. přenesená",J1332,0)</f>
        <v>0</v>
      </c>
      <c r="BH1332" s="194">
        <f>IF(N1332="sníž. přenesená",J1332,0)</f>
        <v>0</v>
      </c>
      <c r="BI1332" s="194">
        <f>IF(N1332="nulová",J1332,0)</f>
        <v>0</v>
      </c>
      <c r="BJ1332" s="20" t="s">
        <v>88</v>
      </c>
      <c r="BK1332" s="194">
        <f>ROUND(I1332*H1332,2)</f>
        <v>0</v>
      </c>
      <c r="BL1332" s="20" t="s">
        <v>366</v>
      </c>
      <c r="BM1332" s="193" t="s">
        <v>5804</v>
      </c>
    </row>
    <row r="1333" spans="1:65" s="14" customFormat="1" ht="10.199999999999999">
      <c r="B1333" s="211"/>
      <c r="C1333" s="212"/>
      <c r="D1333" s="202" t="s">
        <v>247</v>
      </c>
      <c r="E1333" s="212"/>
      <c r="F1333" s="214" t="s">
        <v>5805</v>
      </c>
      <c r="G1333" s="212"/>
      <c r="H1333" s="215">
        <v>248.25899999999999</v>
      </c>
      <c r="I1333" s="216"/>
      <c r="J1333" s="212"/>
      <c r="K1333" s="212"/>
      <c r="L1333" s="217"/>
      <c r="M1333" s="218"/>
      <c r="N1333" s="219"/>
      <c r="O1333" s="219"/>
      <c r="P1333" s="219"/>
      <c r="Q1333" s="219"/>
      <c r="R1333" s="219"/>
      <c r="S1333" s="219"/>
      <c r="T1333" s="220"/>
      <c r="AT1333" s="221" t="s">
        <v>247</v>
      </c>
      <c r="AU1333" s="221" t="s">
        <v>88</v>
      </c>
      <c r="AV1333" s="14" t="s">
        <v>88</v>
      </c>
      <c r="AW1333" s="14" t="s">
        <v>4</v>
      </c>
      <c r="AX1333" s="14" t="s">
        <v>83</v>
      </c>
      <c r="AY1333" s="221" t="s">
        <v>237</v>
      </c>
    </row>
    <row r="1334" spans="1:65" s="2" customFormat="1" ht="24.15" customHeight="1">
      <c r="A1334" s="37"/>
      <c r="B1334" s="38"/>
      <c r="C1334" s="182" t="s">
        <v>4668</v>
      </c>
      <c r="D1334" s="182" t="s">
        <v>239</v>
      </c>
      <c r="E1334" s="183" t="s">
        <v>1176</v>
      </c>
      <c r="F1334" s="184" t="s">
        <v>1177</v>
      </c>
      <c r="G1334" s="185" t="s">
        <v>141</v>
      </c>
      <c r="H1334" s="186">
        <v>83.23</v>
      </c>
      <c r="I1334" s="187"/>
      <c r="J1334" s="188">
        <f>ROUND(I1334*H1334,2)</f>
        <v>0</v>
      </c>
      <c r="K1334" s="184" t="s">
        <v>242</v>
      </c>
      <c r="L1334" s="42"/>
      <c r="M1334" s="189" t="s">
        <v>19</v>
      </c>
      <c r="N1334" s="190" t="s">
        <v>48</v>
      </c>
      <c r="O1334" s="67"/>
      <c r="P1334" s="191">
        <f>O1334*H1334</f>
        <v>0</v>
      </c>
      <c r="Q1334" s="191">
        <v>1.5E-3</v>
      </c>
      <c r="R1334" s="191">
        <f>Q1334*H1334</f>
        <v>0.12484500000000001</v>
      </c>
      <c r="S1334" s="191">
        <v>0</v>
      </c>
      <c r="T1334" s="192">
        <f>S1334*H1334</f>
        <v>0</v>
      </c>
      <c r="U1334" s="37"/>
      <c r="V1334" s="37"/>
      <c r="W1334" s="37"/>
      <c r="X1334" s="37"/>
      <c r="Y1334" s="37"/>
      <c r="Z1334" s="37"/>
      <c r="AA1334" s="37"/>
      <c r="AB1334" s="37"/>
      <c r="AC1334" s="37"/>
      <c r="AD1334" s="37"/>
      <c r="AE1334" s="37"/>
      <c r="AR1334" s="193" t="s">
        <v>366</v>
      </c>
      <c r="AT1334" s="193" t="s">
        <v>239</v>
      </c>
      <c r="AU1334" s="193" t="s">
        <v>88</v>
      </c>
      <c r="AY1334" s="20" t="s">
        <v>237</v>
      </c>
      <c r="BE1334" s="194">
        <f>IF(N1334="základní",J1334,0)</f>
        <v>0</v>
      </c>
      <c r="BF1334" s="194">
        <f>IF(N1334="snížená",J1334,0)</f>
        <v>0</v>
      </c>
      <c r="BG1334" s="194">
        <f>IF(N1334="zákl. přenesená",J1334,0)</f>
        <v>0</v>
      </c>
      <c r="BH1334" s="194">
        <f>IF(N1334="sníž. přenesená",J1334,0)</f>
        <v>0</v>
      </c>
      <c r="BI1334" s="194">
        <f>IF(N1334="nulová",J1334,0)</f>
        <v>0</v>
      </c>
      <c r="BJ1334" s="20" t="s">
        <v>88</v>
      </c>
      <c r="BK1334" s="194">
        <f>ROUND(I1334*H1334,2)</f>
        <v>0</v>
      </c>
      <c r="BL1334" s="20" t="s">
        <v>366</v>
      </c>
      <c r="BM1334" s="193" t="s">
        <v>5806</v>
      </c>
    </row>
    <row r="1335" spans="1:65" s="2" customFormat="1" ht="10.199999999999999">
      <c r="A1335" s="37"/>
      <c r="B1335" s="38"/>
      <c r="C1335" s="39"/>
      <c r="D1335" s="195" t="s">
        <v>245</v>
      </c>
      <c r="E1335" s="39"/>
      <c r="F1335" s="196" t="s">
        <v>1179</v>
      </c>
      <c r="G1335" s="39"/>
      <c r="H1335" s="39"/>
      <c r="I1335" s="197"/>
      <c r="J1335" s="39"/>
      <c r="K1335" s="39"/>
      <c r="L1335" s="42"/>
      <c r="M1335" s="198"/>
      <c r="N1335" s="199"/>
      <c r="O1335" s="67"/>
      <c r="P1335" s="67"/>
      <c r="Q1335" s="67"/>
      <c r="R1335" s="67"/>
      <c r="S1335" s="67"/>
      <c r="T1335" s="68"/>
      <c r="U1335" s="37"/>
      <c r="V1335" s="37"/>
      <c r="W1335" s="37"/>
      <c r="X1335" s="37"/>
      <c r="Y1335" s="37"/>
      <c r="Z1335" s="37"/>
      <c r="AA1335" s="37"/>
      <c r="AB1335" s="37"/>
      <c r="AC1335" s="37"/>
      <c r="AD1335" s="37"/>
      <c r="AE1335" s="37"/>
      <c r="AT1335" s="20" t="s">
        <v>245</v>
      </c>
      <c r="AU1335" s="20" t="s">
        <v>88</v>
      </c>
    </row>
    <row r="1336" spans="1:65" s="14" customFormat="1" ht="10.199999999999999">
      <c r="B1336" s="211"/>
      <c r="C1336" s="212"/>
      <c r="D1336" s="202" t="s">
        <v>247</v>
      </c>
      <c r="E1336" s="213" t="s">
        <v>19</v>
      </c>
      <c r="F1336" s="214" t="s">
        <v>5807</v>
      </c>
      <c r="G1336" s="212"/>
      <c r="H1336" s="215">
        <v>83.23</v>
      </c>
      <c r="I1336" s="216"/>
      <c r="J1336" s="212"/>
      <c r="K1336" s="212"/>
      <c r="L1336" s="217"/>
      <c r="M1336" s="218"/>
      <c r="N1336" s="219"/>
      <c r="O1336" s="219"/>
      <c r="P1336" s="219"/>
      <c r="Q1336" s="219"/>
      <c r="R1336" s="219"/>
      <c r="S1336" s="219"/>
      <c r="T1336" s="220"/>
      <c r="AT1336" s="221" t="s">
        <v>247</v>
      </c>
      <c r="AU1336" s="221" t="s">
        <v>88</v>
      </c>
      <c r="AV1336" s="14" t="s">
        <v>88</v>
      </c>
      <c r="AW1336" s="14" t="s">
        <v>37</v>
      </c>
      <c r="AX1336" s="14" t="s">
        <v>83</v>
      </c>
      <c r="AY1336" s="221" t="s">
        <v>237</v>
      </c>
    </row>
    <row r="1337" spans="1:65" s="2" customFormat="1" ht="16.5" customHeight="1">
      <c r="A1337" s="37"/>
      <c r="B1337" s="38"/>
      <c r="C1337" s="182" t="s">
        <v>4670</v>
      </c>
      <c r="D1337" s="182" t="s">
        <v>239</v>
      </c>
      <c r="E1337" s="183" t="s">
        <v>1182</v>
      </c>
      <c r="F1337" s="184" t="s">
        <v>1183</v>
      </c>
      <c r="G1337" s="185" t="s">
        <v>154</v>
      </c>
      <c r="H1337" s="186">
        <v>263.916</v>
      </c>
      <c r="I1337" s="187"/>
      <c r="J1337" s="188">
        <f>ROUND(I1337*H1337,2)</f>
        <v>0</v>
      </c>
      <c r="K1337" s="184" t="s">
        <v>242</v>
      </c>
      <c r="L1337" s="42"/>
      <c r="M1337" s="189" t="s">
        <v>19</v>
      </c>
      <c r="N1337" s="190" t="s">
        <v>48</v>
      </c>
      <c r="O1337" s="67"/>
      <c r="P1337" s="191">
        <f>O1337*H1337</f>
        <v>0</v>
      </c>
      <c r="Q1337" s="191">
        <v>9.0000000000000006E-5</v>
      </c>
      <c r="R1337" s="191">
        <f>Q1337*H1337</f>
        <v>2.375244E-2</v>
      </c>
      <c r="S1337" s="191">
        <v>0</v>
      </c>
      <c r="T1337" s="192">
        <f>S1337*H1337</f>
        <v>0</v>
      </c>
      <c r="U1337" s="37"/>
      <c r="V1337" s="37"/>
      <c r="W1337" s="37"/>
      <c r="X1337" s="37"/>
      <c r="Y1337" s="37"/>
      <c r="Z1337" s="37"/>
      <c r="AA1337" s="37"/>
      <c r="AB1337" s="37"/>
      <c r="AC1337" s="37"/>
      <c r="AD1337" s="37"/>
      <c r="AE1337" s="37"/>
      <c r="AR1337" s="193" t="s">
        <v>366</v>
      </c>
      <c r="AT1337" s="193" t="s">
        <v>239</v>
      </c>
      <c r="AU1337" s="193" t="s">
        <v>88</v>
      </c>
      <c r="AY1337" s="20" t="s">
        <v>237</v>
      </c>
      <c r="BE1337" s="194">
        <f>IF(N1337="základní",J1337,0)</f>
        <v>0</v>
      </c>
      <c r="BF1337" s="194">
        <f>IF(N1337="snížená",J1337,0)</f>
        <v>0</v>
      </c>
      <c r="BG1337" s="194">
        <f>IF(N1337="zákl. přenesená",J1337,0)</f>
        <v>0</v>
      </c>
      <c r="BH1337" s="194">
        <f>IF(N1337="sníž. přenesená",J1337,0)</f>
        <v>0</v>
      </c>
      <c r="BI1337" s="194">
        <f>IF(N1337="nulová",J1337,0)</f>
        <v>0</v>
      </c>
      <c r="BJ1337" s="20" t="s">
        <v>88</v>
      </c>
      <c r="BK1337" s="194">
        <f>ROUND(I1337*H1337,2)</f>
        <v>0</v>
      </c>
      <c r="BL1337" s="20" t="s">
        <v>366</v>
      </c>
      <c r="BM1337" s="193" t="s">
        <v>5808</v>
      </c>
    </row>
    <row r="1338" spans="1:65" s="2" customFormat="1" ht="10.199999999999999">
      <c r="A1338" s="37"/>
      <c r="B1338" s="38"/>
      <c r="C1338" s="39"/>
      <c r="D1338" s="195" t="s">
        <v>245</v>
      </c>
      <c r="E1338" s="39"/>
      <c r="F1338" s="196" t="s">
        <v>1185</v>
      </c>
      <c r="G1338" s="39"/>
      <c r="H1338" s="39"/>
      <c r="I1338" s="197"/>
      <c r="J1338" s="39"/>
      <c r="K1338" s="39"/>
      <c r="L1338" s="42"/>
      <c r="M1338" s="198"/>
      <c r="N1338" s="199"/>
      <c r="O1338" s="67"/>
      <c r="P1338" s="67"/>
      <c r="Q1338" s="67"/>
      <c r="R1338" s="67"/>
      <c r="S1338" s="67"/>
      <c r="T1338" s="68"/>
      <c r="U1338" s="37"/>
      <c r="V1338" s="37"/>
      <c r="W1338" s="37"/>
      <c r="X1338" s="37"/>
      <c r="Y1338" s="37"/>
      <c r="Z1338" s="37"/>
      <c r="AA1338" s="37"/>
      <c r="AB1338" s="37"/>
      <c r="AC1338" s="37"/>
      <c r="AD1338" s="37"/>
      <c r="AE1338" s="37"/>
      <c r="AT1338" s="20" t="s">
        <v>245</v>
      </c>
      <c r="AU1338" s="20" t="s">
        <v>88</v>
      </c>
    </row>
    <row r="1339" spans="1:65" s="14" customFormat="1" ht="10.199999999999999">
      <c r="B1339" s="211"/>
      <c r="C1339" s="212"/>
      <c r="D1339" s="202" t="s">
        <v>247</v>
      </c>
      <c r="E1339" s="213" t="s">
        <v>19</v>
      </c>
      <c r="F1339" s="214" t="s">
        <v>5809</v>
      </c>
      <c r="G1339" s="212"/>
      <c r="H1339" s="215">
        <v>263.916</v>
      </c>
      <c r="I1339" s="216"/>
      <c r="J1339" s="212"/>
      <c r="K1339" s="212"/>
      <c r="L1339" s="217"/>
      <c r="M1339" s="218"/>
      <c r="N1339" s="219"/>
      <c r="O1339" s="219"/>
      <c r="P1339" s="219"/>
      <c r="Q1339" s="219"/>
      <c r="R1339" s="219"/>
      <c r="S1339" s="219"/>
      <c r="T1339" s="220"/>
      <c r="AT1339" s="221" t="s">
        <v>247</v>
      </c>
      <c r="AU1339" s="221" t="s">
        <v>88</v>
      </c>
      <c r="AV1339" s="14" t="s">
        <v>88</v>
      </c>
      <c r="AW1339" s="14" t="s">
        <v>37</v>
      </c>
      <c r="AX1339" s="14" t="s">
        <v>83</v>
      </c>
      <c r="AY1339" s="221" t="s">
        <v>237</v>
      </c>
    </row>
    <row r="1340" spans="1:65" s="2" customFormat="1" ht="16.5" customHeight="1">
      <c r="A1340" s="37"/>
      <c r="B1340" s="38"/>
      <c r="C1340" s="182" t="s">
        <v>2263</v>
      </c>
      <c r="D1340" s="182" t="s">
        <v>239</v>
      </c>
      <c r="E1340" s="183" t="s">
        <v>1188</v>
      </c>
      <c r="F1340" s="184" t="s">
        <v>1189</v>
      </c>
      <c r="G1340" s="185" t="s">
        <v>154</v>
      </c>
      <c r="H1340" s="186">
        <v>149.11799999999999</v>
      </c>
      <c r="I1340" s="187"/>
      <c r="J1340" s="188">
        <f>ROUND(I1340*H1340,2)</f>
        <v>0</v>
      </c>
      <c r="K1340" s="184" t="s">
        <v>242</v>
      </c>
      <c r="L1340" s="42"/>
      <c r="M1340" s="189" t="s">
        <v>19</v>
      </c>
      <c r="N1340" s="190" t="s">
        <v>48</v>
      </c>
      <c r="O1340" s="67"/>
      <c r="P1340" s="191">
        <f>O1340*H1340</f>
        <v>0</v>
      </c>
      <c r="Q1340" s="191">
        <v>1.6000000000000001E-4</v>
      </c>
      <c r="R1340" s="191">
        <f>Q1340*H1340</f>
        <v>2.3858880000000002E-2</v>
      </c>
      <c r="S1340" s="191">
        <v>0</v>
      </c>
      <c r="T1340" s="192">
        <f>S1340*H1340</f>
        <v>0</v>
      </c>
      <c r="U1340" s="37"/>
      <c r="V1340" s="37"/>
      <c r="W1340" s="37"/>
      <c r="X1340" s="37"/>
      <c r="Y1340" s="37"/>
      <c r="Z1340" s="37"/>
      <c r="AA1340" s="37"/>
      <c r="AB1340" s="37"/>
      <c r="AC1340" s="37"/>
      <c r="AD1340" s="37"/>
      <c r="AE1340" s="37"/>
      <c r="AR1340" s="193" t="s">
        <v>366</v>
      </c>
      <c r="AT1340" s="193" t="s">
        <v>239</v>
      </c>
      <c r="AU1340" s="193" t="s">
        <v>88</v>
      </c>
      <c r="AY1340" s="20" t="s">
        <v>237</v>
      </c>
      <c r="BE1340" s="194">
        <f>IF(N1340="základní",J1340,0)</f>
        <v>0</v>
      </c>
      <c r="BF1340" s="194">
        <f>IF(N1340="snížená",J1340,0)</f>
        <v>0</v>
      </c>
      <c r="BG1340" s="194">
        <f>IF(N1340="zákl. přenesená",J1340,0)</f>
        <v>0</v>
      </c>
      <c r="BH1340" s="194">
        <f>IF(N1340="sníž. přenesená",J1340,0)</f>
        <v>0</v>
      </c>
      <c r="BI1340" s="194">
        <f>IF(N1340="nulová",J1340,0)</f>
        <v>0</v>
      </c>
      <c r="BJ1340" s="20" t="s">
        <v>88</v>
      </c>
      <c r="BK1340" s="194">
        <f>ROUND(I1340*H1340,2)</f>
        <v>0</v>
      </c>
      <c r="BL1340" s="20" t="s">
        <v>366</v>
      </c>
      <c r="BM1340" s="193" t="s">
        <v>5810</v>
      </c>
    </row>
    <row r="1341" spans="1:65" s="2" customFormat="1" ht="10.199999999999999">
      <c r="A1341" s="37"/>
      <c r="B1341" s="38"/>
      <c r="C1341" s="39"/>
      <c r="D1341" s="195" t="s">
        <v>245</v>
      </c>
      <c r="E1341" s="39"/>
      <c r="F1341" s="196" t="s">
        <v>1191</v>
      </c>
      <c r="G1341" s="39"/>
      <c r="H1341" s="39"/>
      <c r="I1341" s="197"/>
      <c r="J1341" s="39"/>
      <c r="K1341" s="39"/>
      <c r="L1341" s="42"/>
      <c r="M1341" s="198"/>
      <c r="N1341" s="199"/>
      <c r="O1341" s="67"/>
      <c r="P1341" s="67"/>
      <c r="Q1341" s="67"/>
      <c r="R1341" s="67"/>
      <c r="S1341" s="67"/>
      <c r="T1341" s="68"/>
      <c r="U1341" s="37"/>
      <c r="V1341" s="37"/>
      <c r="W1341" s="37"/>
      <c r="X1341" s="37"/>
      <c r="Y1341" s="37"/>
      <c r="Z1341" s="37"/>
      <c r="AA1341" s="37"/>
      <c r="AB1341" s="37"/>
      <c r="AC1341" s="37"/>
      <c r="AD1341" s="37"/>
      <c r="AE1341" s="37"/>
      <c r="AT1341" s="20" t="s">
        <v>245</v>
      </c>
      <c r="AU1341" s="20" t="s">
        <v>88</v>
      </c>
    </row>
    <row r="1342" spans="1:65" s="14" customFormat="1" ht="10.199999999999999">
      <c r="B1342" s="211"/>
      <c r="C1342" s="212"/>
      <c r="D1342" s="202" t="s">
        <v>247</v>
      </c>
      <c r="E1342" s="213" t="s">
        <v>19</v>
      </c>
      <c r="F1342" s="214" t="s">
        <v>5796</v>
      </c>
      <c r="G1342" s="212"/>
      <c r="H1342" s="215">
        <v>149.11799999999999</v>
      </c>
      <c r="I1342" s="216"/>
      <c r="J1342" s="212"/>
      <c r="K1342" s="212"/>
      <c r="L1342" s="217"/>
      <c r="M1342" s="218"/>
      <c r="N1342" s="219"/>
      <c r="O1342" s="219"/>
      <c r="P1342" s="219"/>
      <c r="Q1342" s="219"/>
      <c r="R1342" s="219"/>
      <c r="S1342" s="219"/>
      <c r="T1342" s="220"/>
      <c r="AT1342" s="221" t="s">
        <v>247</v>
      </c>
      <c r="AU1342" s="221" t="s">
        <v>88</v>
      </c>
      <c r="AV1342" s="14" t="s">
        <v>88</v>
      </c>
      <c r="AW1342" s="14" t="s">
        <v>37</v>
      </c>
      <c r="AX1342" s="14" t="s">
        <v>83</v>
      </c>
      <c r="AY1342" s="221" t="s">
        <v>237</v>
      </c>
    </row>
    <row r="1343" spans="1:65" s="2" customFormat="1" ht="24.15" customHeight="1">
      <c r="A1343" s="37"/>
      <c r="B1343" s="38"/>
      <c r="C1343" s="182" t="s">
        <v>4673</v>
      </c>
      <c r="D1343" s="182" t="s">
        <v>239</v>
      </c>
      <c r="E1343" s="183" t="s">
        <v>1233</v>
      </c>
      <c r="F1343" s="184" t="s">
        <v>1234</v>
      </c>
      <c r="G1343" s="185" t="s">
        <v>141</v>
      </c>
      <c r="H1343" s="186">
        <v>93.48</v>
      </c>
      <c r="I1343" s="187"/>
      <c r="J1343" s="188">
        <f>ROUND(I1343*H1343,2)</f>
        <v>0</v>
      </c>
      <c r="K1343" s="184" t="s">
        <v>242</v>
      </c>
      <c r="L1343" s="42"/>
      <c r="M1343" s="189" t="s">
        <v>19</v>
      </c>
      <c r="N1343" s="190" t="s">
        <v>48</v>
      </c>
      <c r="O1343" s="67"/>
      <c r="P1343" s="191">
        <f>O1343*H1343</f>
        <v>0</v>
      </c>
      <c r="Q1343" s="191">
        <v>9.6699999999999998E-3</v>
      </c>
      <c r="R1343" s="191">
        <f>Q1343*H1343</f>
        <v>0.90395159999999997</v>
      </c>
      <c r="S1343" s="191">
        <v>0</v>
      </c>
      <c r="T1343" s="192">
        <f>S1343*H1343</f>
        <v>0</v>
      </c>
      <c r="U1343" s="37"/>
      <c r="V1343" s="37"/>
      <c r="W1343" s="37"/>
      <c r="X1343" s="37"/>
      <c r="Y1343" s="37"/>
      <c r="Z1343" s="37"/>
      <c r="AA1343" s="37"/>
      <c r="AB1343" s="37"/>
      <c r="AC1343" s="37"/>
      <c r="AD1343" s="37"/>
      <c r="AE1343" s="37"/>
      <c r="AR1343" s="193" t="s">
        <v>366</v>
      </c>
      <c r="AT1343" s="193" t="s">
        <v>239</v>
      </c>
      <c r="AU1343" s="193" t="s">
        <v>88</v>
      </c>
      <c r="AY1343" s="20" t="s">
        <v>237</v>
      </c>
      <c r="BE1343" s="194">
        <f>IF(N1343="základní",J1343,0)</f>
        <v>0</v>
      </c>
      <c r="BF1343" s="194">
        <f>IF(N1343="snížená",J1343,0)</f>
        <v>0</v>
      </c>
      <c r="BG1343" s="194">
        <f>IF(N1343="zákl. přenesená",J1343,0)</f>
        <v>0</v>
      </c>
      <c r="BH1343" s="194">
        <f>IF(N1343="sníž. přenesená",J1343,0)</f>
        <v>0</v>
      </c>
      <c r="BI1343" s="194">
        <f>IF(N1343="nulová",J1343,0)</f>
        <v>0</v>
      </c>
      <c r="BJ1343" s="20" t="s">
        <v>88</v>
      </c>
      <c r="BK1343" s="194">
        <f>ROUND(I1343*H1343,2)</f>
        <v>0</v>
      </c>
      <c r="BL1343" s="20" t="s">
        <v>366</v>
      </c>
      <c r="BM1343" s="193" t="s">
        <v>5811</v>
      </c>
    </row>
    <row r="1344" spans="1:65" s="2" customFormat="1" ht="10.199999999999999">
      <c r="A1344" s="37"/>
      <c r="B1344" s="38"/>
      <c r="C1344" s="39"/>
      <c r="D1344" s="195" t="s">
        <v>245</v>
      </c>
      <c r="E1344" s="39"/>
      <c r="F1344" s="196" t="s">
        <v>1236</v>
      </c>
      <c r="G1344" s="39"/>
      <c r="H1344" s="39"/>
      <c r="I1344" s="197"/>
      <c r="J1344" s="39"/>
      <c r="K1344" s="39"/>
      <c r="L1344" s="42"/>
      <c r="M1344" s="198"/>
      <c r="N1344" s="199"/>
      <c r="O1344" s="67"/>
      <c r="P1344" s="67"/>
      <c r="Q1344" s="67"/>
      <c r="R1344" s="67"/>
      <c r="S1344" s="67"/>
      <c r="T1344" s="68"/>
      <c r="U1344" s="37"/>
      <c r="V1344" s="37"/>
      <c r="W1344" s="37"/>
      <c r="X1344" s="37"/>
      <c r="Y1344" s="37"/>
      <c r="Z1344" s="37"/>
      <c r="AA1344" s="37"/>
      <c r="AB1344" s="37"/>
      <c r="AC1344" s="37"/>
      <c r="AD1344" s="37"/>
      <c r="AE1344" s="37"/>
      <c r="AT1344" s="20" t="s">
        <v>245</v>
      </c>
      <c r="AU1344" s="20" t="s">
        <v>88</v>
      </c>
    </row>
    <row r="1345" spans="1:65" s="2" customFormat="1" ht="19.2">
      <c r="A1345" s="37"/>
      <c r="B1345" s="38"/>
      <c r="C1345" s="39"/>
      <c r="D1345" s="202" t="s">
        <v>914</v>
      </c>
      <c r="E1345" s="39"/>
      <c r="F1345" s="254" t="s">
        <v>1237</v>
      </c>
      <c r="G1345" s="39"/>
      <c r="H1345" s="39"/>
      <c r="I1345" s="197"/>
      <c r="J1345" s="39"/>
      <c r="K1345" s="39"/>
      <c r="L1345" s="42"/>
      <c r="M1345" s="198"/>
      <c r="N1345" s="199"/>
      <c r="O1345" s="67"/>
      <c r="P1345" s="67"/>
      <c r="Q1345" s="67"/>
      <c r="R1345" s="67"/>
      <c r="S1345" s="67"/>
      <c r="T1345" s="68"/>
      <c r="U1345" s="37"/>
      <c r="V1345" s="37"/>
      <c r="W1345" s="37"/>
      <c r="X1345" s="37"/>
      <c r="Y1345" s="37"/>
      <c r="Z1345" s="37"/>
      <c r="AA1345" s="37"/>
      <c r="AB1345" s="37"/>
      <c r="AC1345" s="37"/>
      <c r="AD1345" s="37"/>
      <c r="AE1345" s="37"/>
      <c r="AT1345" s="20" t="s">
        <v>914</v>
      </c>
      <c r="AU1345" s="20" t="s">
        <v>88</v>
      </c>
    </row>
    <row r="1346" spans="1:65" s="14" customFormat="1" ht="10.199999999999999">
      <c r="B1346" s="211"/>
      <c r="C1346" s="212"/>
      <c r="D1346" s="202" t="s">
        <v>247</v>
      </c>
      <c r="E1346" s="213" t="s">
        <v>19</v>
      </c>
      <c r="F1346" s="214" t="s">
        <v>5812</v>
      </c>
      <c r="G1346" s="212"/>
      <c r="H1346" s="215">
        <v>93.48</v>
      </c>
      <c r="I1346" s="216"/>
      <c r="J1346" s="212"/>
      <c r="K1346" s="212"/>
      <c r="L1346" s="217"/>
      <c r="M1346" s="218"/>
      <c r="N1346" s="219"/>
      <c r="O1346" s="219"/>
      <c r="P1346" s="219"/>
      <c r="Q1346" s="219"/>
      <c r="R1346" s="219"/>
      <c r="S1346" s="219"/>
      <c r="T1346" s="220"/>
      <c r="AT1346" s="221" t="s">
        <v>247</v>
      </c>
      <c r="AU1346" s="221" t="s">
        <v>88</v>
      </c>
      <c r="AV1346" s="14" t="s">
        <v>88</v>
      </c>
      <c r="AW1346" s="14" t="s">
        <v>37</v>
      </c>
      <c r="AX1346" s="14" t="s">
        <v>83</v>
      </c>
      <c r="AY1346" s="221" t="s">
        <v>237</v>
      </c>
    </row>
    <row r="1347" spans="1:65" s="2" customFormat="1" ht="24.15" customHeight="1">
      <c r="A1347" s="37"/>
      <c r="B1347" s="38"/>
      <c r="C1347" s="182" t="s">
        <v>4675</v>
      </c>
      <c r="D1347" s="182" t="s">
        <v>239</v>
      </c>
      <c r="E1347" s="183" t="s">
        <v>1239</v>
      </c>
      <c r="F1347" s="184" t="s">
        <v>1240</v>
      </c>
      <c r="G1347" s="185" t="s">
        <v>154</v>
      </c>
      <c r="H1347" s="186">
        <v>63.2</v>
      </c>
      <c r="I1347" s="187"/>
      <c r="J1347" s="188">
        <f>ROUND(I1347*H1347,2)</f>
        <v>0</v>
      </c>
      <c r="K1347" s="184" t="s">
        <v>242</v>
      </c>
      <c r="L1347" s="42"/>
      <c r="M1347" s="189" t="s">
        <v>19</v>
      </c>
      <c r="N1347" s="190" t="s">
        <v>48</v>
      </c>
      <c r="O1347" s="67"/>
      <c r="P1347" s="191">
        <f>O1347*H1347</f>
        <v>0</v>
      </c>
      <c r="Q1347" s="191">
        <v>2.7999999999999998E-4</v>
      </c>
      <c r="R1347" s="191">
        <f>Q1347*H1347</f>
        <v>1.7696E-2</v>
      </c>
      <c r="S1347" s="191">
        <v>0</v>
      </c>
      <c r="T1347" s="192">
        <f>S1347*H1347</f>
        <v>0</v>
      </c>
      <c r="U1347" s="37"/>
      <c r="V1347" s="37"/>
      <c r="W1347" s="37"/>
      <c r="X1347" s="37"/>
      <c r="Y1347" s="37"/>
      <c r="Z1347" s="37"/>
      <c r="AA1347" s="37"/>
      <c r="AB1347" s="37"/>
      <c r="AC1347" s="37"/>
      <c r="AD1347" s="37"/>
      <c r="AE1347" s="37"/>
      <c r="AR1347" s="193" t="s">
        <v>366</v>
      </c>
      <c r="AT1347" s="193" t="s">
        <v>239</v>
      </c>
      <c r="AU1347" s="193" t="s">
        <v>88</v>
      </c>
      <c r="AY1347" s="20" t="s">
        <v>237</v>
      </c>
      <c r="BE1347" s="194">
        <f>IF(N1347="základní",J1347,0)</f>
        <v>0</v>
      </c>
      <c r="BF1347" s="194">
        <f>IF(N1347="snížená",J1347,0)</f>
        <v>0</v>
      </c>
      <c r="BG1347" s="194">
        <f>IF(N1347="zákl. přenesená",J1347,0)</f>
        <v>0</v>
      </c>
      <c r="BH1347" s="194">
        <f>IF(N1347="sníž. přenesená",J1347,0)</f>
        <v>0</v>
      </c>
      <c r="BI1347" s="194">
        <f>IF(N1347="nulová",J1347,0)</f>
        <v>0</v>
      </c>
      <c r="BJ1347" s="20" t="s">
        <v>88</v>
      </c>
      <c r="BK1347" s="194">
        <f>ROUND(I1347*H1347,2)</f>
        <v>0</v>
      </c>
      <c r="BL1347" s="20" t="s">
        <v>366</v>
      </c>
      <c r="BM1347" s="193" t="s">
        <v>5813</v>
      </c>
    </row>
    <row r="1348" spans="1:65" s="2" customFormat="1" ht="10.199999999999999">
      <c r="A1348" s="37"/>
      <c r="B1348" s="38"/>
      <c r="C1348" s="39"/>
      <c r="D1348" s="195" t="s">
        <v>245</v>
      </c>
      <c r="E1348" s="39"/>
      <c r="F1348" s="196" t="s">
        <v>1242</v>
      </c>
      <c r="G1348" s="39"/>
      <c r="H1348" s="39"/>
      <c r="I1348" s="197"/>
      <c r="J1348" s="39"/>
      <c r="K1348" s="39"/>
      <c r="L1348" s="42"/>
      <c r="M1348" s="198"/>
      <c r="N1348" s="199"/>
      <c r="O1348" s="67"/>
      <c r="P1348" s="67"/>
      <c r="Q1348" s="67"/>
      <c r="R1348" s="67"/>
      <c r="S1348" s="67"/>
      <c r="T1348" s="68"/>
      <c r="U1348" s="37"/>
      <c r="V1348" s="37"/>
      <c r="W1348" s="37"/>
      <c r="X1348" s="37"/>
      <c r="Y1348" s="37"/>
      <c r="Z1348" s="37"/>
      <c r="AA1348" s="37"/>
      <c r="AB1348" s="37"/>
      <c r="AC1348" s="37"/>
      <c r="AD1348" s="37"/>
      <c r="AE1348" s="37"/>
      <c r="AT1348" s="20" t="s">
        <v>245</v>
      </c>
      <c r="AU1348" s="20" t="s">
        <v>88</v>
      </c>
    </row>
    <row r="1349" spans="1:65" s="13" customFormat="1" ht="10.199999999999999">
      <c r="B1349" s="200"/>
      <c r="C1349" s="201"/>
      <c r="D1349" s="202" t="s">
        <v>247</v>
      </c>
      <c r="E1349" s="203" t="s">
        <v>19</v>
      </c>
      <c r="F1349" s="204" t="s">
        <v>5344</v>
      </c>
      <c r="G1349" s="201"/>
      <c r="H1349" s="203" t="s">
        <v>19</v>
      </c>
      <c r="I1349" s="205"/>
      <c r="J1349" s="201"/>
      <c r="K1349" s="201"/>
      <c r="L1349" s="206"/>
      <c r="M1349" s="207"/>
      <c r="N1349" s="208"/>
      <c r="O1349" s="208"/>
      <c r="P1349" s="208"/>
      <c r="Q1349" s="208"/>
      <c r="R1349" s="208"/>
      <c r="S1349" s="208"/>
      <c r="T1349" s="209"/>
      <c r="AT1349" s="210" t="s">
        <v>247</v>
      </c>
      <c r="AU1349" s="210" t="s">
        <v>88</v>
      </c>
      <c r="AV1349" s="13" t="s">
        <v>83</v>
      </c>
      <c r="AW1349" s="13" t="s">
        <v>37</v>
      </c>
      <c r="AX1349" s="13" t="s">
        <v>76</v>
      </c>
      <c r="AY1349" s="210" t="s">
        <v>237</v>
      </c>
    </row>
    <row r="1350" spans="1:65" s="14" customFormat="1" ht="10.199999999999999">
      <c r="B1350" s="211"/>
      <c r="C1350" s="212"/>
      <c r="D1350" s="202" t="s">
        <v>247</v>
      </c>
      <c r="E1350" s="213" t="s">
        <v>19</v>
      </c>
      <c r="F1350" s="214" t="s">
        <v>5814</v>
      </c>
      <c r="G1350" s="212"/>
      <c r="H1350" s="215">
        <v>5.2</v>
      </c>
      <c r="I1350" s="216"/>
      <c r="J1350" s="212"/>
      <c r="K1350" s="212"/>
      <c r="L1350" s="217"/>
      <c r="M1350" s="218"/>
      <c r="N1350" s="219"/>
      <c r="O1350" s="219"/>
      <c r="P1350" s="219"/>
      <c r="Q1350" s="219"/>
      <c r="R1350" s="219"/>
      <c r="S1350" s="219"/>
      <c r="T1350" s="220"/>
      <c r="AT1350" s="221" t="s">
        <v>247</v>
      </c>
      <c r="AU1350" s="221" t="s">
        <v>88</v>
      </c>
      <c r="AV1350" s="14" t="s">
        <v>88</v>
      </c>
      <c r="AW1350" s="14" t="s">
        <v>37</v>
      </c>
      <c r="AX1350" s="14" t="s">
        <v>76</v>
      </c>
      <c r="AY1350" s="221" t="s">
        <v>237</v>
      </c>
    </row>
    <row r="1351" spans="1:65" s="14" customFormat="1" ht="10.199999999999999">
      <c r="B1351" s="211"/>
      <c r="C1351" s="212"/>
      <c r="D1351" s="202" t="s">
        <v>247</v>
      </c>
      <c r="E1351" s="213" t="s">
        <v>19</v>
      </c>
      <c r="F1351" s="214" t="s">
        <v>5815</v>
      </c>
      <c r="G1351" s="212"/>
      <c r="H1351" s="215">
        <v>4</v>
      </c>
      <c r="I1351" s="216"/>
      <c r="J1351" s="212"/>
      <c r="K1351" s="212"/>
      <c r="L1351" s="217"/>
      <c r="M1351" s="218"/>
      <c r="N1351" s="219"/>
      <c r="O1351" s="219"/>
      <c r="P1351" s="219"/>
      <c r="Q1351" s="219"/>
      <c r="R1351" s="219"/>
      <c r="S1351" s="219"/>
      <c r="T1351" s="220"/>
      <c r="AT1351" s="221" t="s">
        <v>247</v>
      </c>
      <c r="AU1351" s="221" t="s">
        <v>88</v>
      </c>
      <c r="AV1351" s="14" t="s">
        <v>88</v>
      </c>
      <c r="AW1351" s="14" t="s">
        <v>37</v>
      </c>
      <c r="AX1351" s="14" t="s">
        <v>76</v>
      </c>
      <c r="AY1351" s="221" t="s">
        <v>237</v>
      </c>
    </row>
    <row r="1352" spans="1:65" s="14" customFormat="1" ht="10.199999999999999">
      <c r="B1352" s="211"/>
      <c r="C1352" s="212"/>
      <c r="D1352" s="202" t="s">
        <v>247</v>
      </c>
      <c r="E1352" s="213" t="s">
        <v>19</v>
      </c>
      <c r="F1352" s="214" t="s">
        <v>5816</v>
      </c>
      <c r="G1352" s="212"/>
      <c r="H1352" s="215">
        <v>4</v>
      </c>
      <c r="I1352" s="216"/>
      <c r="J1352" s="212"/>
      <c r="K1352" s="212"/>
      <c r="L1352" s="217"/>
      <c r="M1352" s="218"/>
      <c r="N1352" s="219"/>
      <c r="O1352" s="219"/>
      <c r="P1352" s="219"/>
      <c r="Q1352" s="219"/>
      <c r="R1352" s="219"/>
      <c r="S1352" s="219"/>
      <c r="T1352" s="220"/>
      <c r="AT1352" s="221" t="s">
        <v>247</v>
      </c>
      <c r="AU1352" s="221" t="s">
        <v>88</v>
      </c>
      <c r="AV1352" s="14" t="s">
        <v>88</v>
      </c>
      <c r="AW1352" s="14" t="s">
        <v>37</v>
      </c>
      <c r="AX1352" s="14" t="s">
        <v>76</v>
      </c>
      <c r="AY1352" s="221" t="s">
        <v>237</v>
      </c>
    </row>
    <row r="1353" spans="1:65" s="14" customFormat="1" ht="10.199999999999999">
      <c r="B1353" s="211"/>
      <c r="C1353" s="212"/>
      <c r="D1353" s="202" t="s">
        <v>247</v>
      </c>
      <c r="E1353" s="213" t="s">
        <v>19</v>
      </c>
      <c r="F1353" s="214" t="s">
        <v>5817</v>
      </c>
      <c r="G1353" s="212"/>
      <c r="H1353" s="215">
        <v>8.1999999999999993</v>
      </c>
      <c r="I1353" s="216"/>
      <c r="J1353" s="212"/>
      <c r="K1353" s="212"/>
      <c r="L1353" s="217"/>
      <c r="M1353" s="218"/>
      <c r="N1353" s="219"/>
      <c r="O1353" s="219"/>
      <c r="P1353" s="219"/>
      <c r="Q1353" s="219"/>
      <c r="R1353" s="219"/>
      <c r="S1353" s="219"/>
      <c r="T1353" s="220"/>
      <c r="AT1353" s="221" t="s">
        <v>247</v>
      </c>
      <c r="AU1353" s="221" t="s">
        <v>88</v>
      </c>
      <c r="AV1353" s="14" t="s">
        <v>88</v>
      </c>
      <c r="AW1353" s="14" t="s">
        <v>37</v>
      </c>
      <c r="AX1353" s="14" t="s">
        <v>76</v>
      </c>
      <c r="AY1353" s="221" t="s">
        <v>237</v>
      </c>
    </row>
    <row r="1354" spans="1:65" s="14" customFormat="1" ht="10.199999999999999">
      <c r="B1354" s="211"/>
      <c r="C1354" s="212"/>
      <c r="D1354" s="202" t="s">
        <v>247</v>
      </c>
      <c r="E1354" s="213" t="s">
        <v>19</v>
      </c>
      <c r="F1354" s="214" t="s">
        <v>5818</v>
      </c>
      <c r="G1354" s="212"/>
      <c r="H1354" s="215">
        <v>4</v>
      </c>
      <c r="I1354" s="216"/>
      <c r="J1354" s="212"/>
      <c r="K1354" s="212"/>
      <c r="L1354" s="217"/>
      <c r="M1354" s="218"/>
      <c r="N1354" s="219"/>
      <c r="O1354" s="219"/>
      <c r="P1354" s="219"/>
      <c r="Q1354" s="219"/>
      <c r="R1354" s="219"/>
      <c r="S1354" s="219"/>
      <c r="T1354" s="220"/>
      <c r="AT1354" s="221" t="s">
        <v>247</v>
      </c>
      <c r="AU1354" s="221" t="s">
        <v>88</v>
      </c>
      <c r="AV1354" s="14" t="s">
        <v>88</v>
      </c>
      <c r="AW1354" s="14" t="s">
        <v>37</v>
      </c>
      <c r="AX1354" s="14" t="s">
        <v>76</v>
      </c>
      <c r="AY1354" s="221" t="s">
        <v>237</v>
      </c>
    </row>
    <row r="1355" spans="1:65" s="15" customFormat="1" ht="10.199999999999999">
      <c r="B1355" s="222"/>
      <c r="C1355" s="223"/>
      <c r="D1355" s="202" t="s">
        <v>247</v>
      </c>
      <c r="E1355" s="224" t="s">
        <v>19</v>
      </c>
      <c r="F1355" s="225" t="s">
        <v>251</v>
      </c>
      <c r="G1355" s="223"/>
      <c r="H1355" s="226">
        <v>25.4</v>
      </c>
      <c r="I1355" s="227"/>
      <c r="J1355" s="223"/>
      <c r="K1355" s="223"/>
      <c r="L1355" s="228"/>
      <c r="M1355" s="229"/>
      <c r="N1355" s="230"/>
      <c r="O1355" s="230"/>
      <c r="P1355" s="230"/>
      <c r="Q1355" s="230"/>
      <c r="R1355" s="230"/>
      <c r="S1355" s="230"/>
      <c r="T1355" s="231"/>
      <c r="AT1355" s="232" t="s">
        <v>247</v>
      </c>
      <c r="AU1355" s="232" t="s">
        <v>88</v>
      </c>
      <c r="AV1355" s="15" t="s">
        <v>92</v>
      </c>
      <c r="AW1355" s="15" t="s">
        <v>37</v>
      </c>
      <c r="AX1355" s="15" t="s">
        <v>76</v>
      </c>
      <c r="AY1355" s="232" t="s">
        <v>237</v>
      </c>
    </row>
    <row r="1356" spans="1:65" s="13" customFormat="1" ht="10.199999999999999">
      <c r="B1356" s="200"/>
      <c r="C1356" s="201"/>
      <c r="D1356" s="202" t="s">
        <v>247</v>
      </c>
      <c r="E1356" s="203" t="s">
        <v>19</v>
      </c>
      <c r="F1356" s="204" t="s">
        <v>248</v>
      </c>
      <c r="G1356" s="201"/>
      <c r="H1356" s="203" t="s">
        <v>19</v>
      </c>
      <c r="I1356" s="205"/>
      <c r="J1356" s="201"/>
      <c r="K1356" s="201"/>
      <c r="L1356" s="206"/>
      <c r="M1356" s="207"/>
      <c r="N1356" s="208"/>
      <c r="O1356" s="208"/>
      <c r="P1356" s="208"/>
      <c r="Q1356" s="208"/>
      <c r="R1356" s="208"/>
      <c r="S1356" s="208"/>
      <c r="T1356" s="209"/>
      <c r="AT1356" s="210" t="s">
        <v>247</v>
      </c>
      <c r="AU1356" s="210" t="s">
        <v>88</v>
      </c>
      <c r="AV1356" s="13" t="s">
        <v>83</v>
      </c>
      <c r="AW1356" s="13" t="s">
        <v>37</v>
      </c>
      <c r="AX1356" s="13" t="s">
        <v>76</v>
      </c>
      <c r="AY1356" s="210" t="s">
        <v>237</v>
      </c>
    </row>
    <row r="1357" spans="1:65" s="14" customFormat="1" ht="10.199999999999999">
      <c r="B1357" s="211"/>
      <c r="C1357" s="212"/>
      <c r="D1357" s="202" t="s">
        <v>247</v>
      </c>
      <c r="E1357" s="213" t="s">
        <v>19</v>
      </c>
      <c r="F1357" s="214" t="s">
        <v>5819</v>
      </c>
      <c r="G1357" s="212"/>
      <c r="H1357" s="215">
        <v>5.4</v>
      </c>
      <c r="I1357" s="216"/>
      <c r="J1357" s="212"/>
      <c r="K1357" s="212"/>
      <c r="L1357" s="217"/>
      <c r="M1357" s="218"/>
      <c r="N1357" s="219"/>
      <c r="O1357" s="219"/>
      <c r="P1357" s="219"/>
      <c r="Q1357" s="219"/>
      <c r="R1357" s="219"/>
      <c r="S1357" s="219"/>
      <c r="T1357" s="220"/>
      <c r="AT1357" s="221" t="s">
        <v>247</v>
      </c>
      <c r="AU1357" s="221" t="s">
        <v>88</v>
      </c>
      <c r="AV1357" s="14" t="s">
        <v>88</v>
      </c>
      <c r="AW1357" s="14" t="s">
        <v>37</v>
      </c>
      <c r="AX1357" s="14" t="s">
        <v>76</v>
      </c>
      <c r="AY1357" s="221" t="s">
        <v>237</v>
      </c>
    </row>
    <row r="1358" spans="1:65" s="14" customFormat="1" ht="10.199999999999999">
      <c r="B1358" s="211"/>
      <c r="C1358" s="212"/>
      <c r="D1358" s="202" t="s">
        <v>247</v>
      </c>
      <c r="E1358" s="213" t="s">
        <v>19</v>
      </c>
      <c r="F1358" s="214" t="s">
        <v>5820</v>
      </c>
      <c r="G1358" s="212"/>
      <c r="H1358" s="215">
        <v>5.4</v>
      </c>
      <c r="I1358" s="216"/>
      <c r="J1358" s="212"/>
      <c r="K1358" s="212"/>
      <c r="L1358" s="217"/>
      <c r="M1358" s="218"/>
      <c r="N1358" s="219"/>
      <c r="O1358" s="219"/>
      <c r="P1358" s="219"/>
      <c r="Q1358" s="219"/>
      <c r="R1358" s="219"/>
      <c r="S1358" s="219"/>
      <c r="T1358" s="220"/>
      <c r="AT1358" s="221" t="s">
        <v>247</v>
      </c>
      <c r="AU1358" s="221" t="s">
        <v>88</v>
      </c>
      <c r="AV1358" s="14" t="s">
        <v>88</v>
      </c>
      <c r="AW1358" s="14" t="s">
        <v>37</v>
      </c>
      <c r="AX1358" s="14" t="s">
        <v>76</v>
      </c>
      <c r="AY1358" s="221" t="s">
        <v>237</v>
      </c>
    </row>
    <row r="1359" spans="1:65" s="13" customFormat="1" ht="10.199999999999999">
      <c r="B1359" s="200"/>
      <c r="C1359" s="201"/>
      <c r="D1359" s="202" t="s">
        <v>247</v>
      </c>
      <c r="E1359" s="203" t="s">
        <v>19</v>
      </c>
      <c r="F1359" s="204" t="s">
        <v>252</v>
      </c>
      <c r="G1359" s="201"/>
      <c r="H1359" s="203" t="s">
        <v>19</v>
      </c>
      <c r="I1359" s="205"/>
      <c r="J1359" s="201"/>
      <c r="K1359" s="201"/>
      <c r="L1359" s="206"/>
      <c r="M1359" s="207"/>
      <c r="N1359" s="208"/>
      <c r="O1359" s="208"/>
      <c r="P1359" s="208"/>
      <c r="Q1359" s="208"/>
      <c r="R1359" s="208"/>
      <c r="S1359" s="208"/>
      <c r="T1359" s="209"/>
      <c r="AT1359" s="210" t="s">
        <v>247</v>
      </c>
      <c r="AU1359" s="210" t="s">
        <v>88</v>
      </c>
      <c r="AV1359" s="13" t="s">
        <v>83</v>
      </c>
      <c r="AW1359" s="13" t="s">
        <v>37</v>
      </c>
      <c r="AX1359" s="13" t="s">
        <v>76</v>
      </c>
      <c r="AY1359" s="210" t="s">
        <v>237</v>
      </c>
    </row>
    <row r="1360" spans="1:65" s="14" customFormat="1" ht="10.199999999999999">
      <c r="B1360" s="211"/>
      <c r="C1360" s="212"/>
      <c r="D1360" s="202" t="s">
        <v>247</v>
      </c>
      <c r="E1360" s="213" t="s">
        <v>19</v>
      </c>
      <c r="F1360" s="214" t="s">
        <v>5821</v>
      </c>
      <c r="G1360" s="212"/>
      <c r="H1360" s="215">
        <v>5.4</v>
      </c>
      <c r="I1360" s="216"/>
      <c r="J1360" s="212"/>
      <c r="K1360" s="212"/>
      <c r="L1360" s="217"/>
      <c r="M1360" s="218"/>
      <c r="N1360" s="219"/>
      <c r="O1360" s="219"/>
      <c r="P1360" s="219"/>
      <c r="Q1360" s="219"/>
      <c r="R1360" s="219"/>
      <c r="S1360" s="219"/>
      <c r="T1360" s="220"/>
      <c r="AT1360" s="221" t="s">
        <v>247</v>
      </c>
      <c r="AU1360" s="221" t="s">
        <v>88</v>
      </c>
      <c r="AV1360" s="14" t="s">
        <v>88</v>
      </c>
      <c r="AW1360" s="14" t="s">
        <v>37</v>
      </c>
      <c r="AX1360" s="14" t="s">
        <v>76</v>
      </c>
      <c r="AY1360" s="221" t="s">
        <v>237</v>
      </c>
    </row>
    <row r="1361" spans="1:65" s="14" customFormat="1" ht="10.199999999999999">
      <c r="B1361" s="211"/>
      <c r="C1361" s="212"/>
      <c r="D1361" s="202" t="s">
        <v>247</v>
      </c>
      <c r="E1361" s="213" t="s">
        <v>19</v>
      </c>
      <c r="F1361" s="214" t="s">
        <v>5822</v>
      </c>
      <c r="G1361" s="212"/>
      <c r="H1361" s="215">
        <v>5.4</v>
      </c>
      <c r="I1361" s="216"/>
      <c r="J1361" s="212"/>
      <c r="K1361" s="212"/>
      <c r="L1361" s="217"/>
      <c r="M1361" s="218"/>
      <c r="N1361" s="219"/>
      <c r="O1361" s="219"/>
      <c r="P1361" s="219"/>
      <c r="Q1361" s="219"/>
      <c r="R1361" s="219"/>
      <c r="S1361" s="219"/>
      <c r="T1361" s="220"/>
      <c r="AT1361" s="221" t="s">
        <v>247</v>
      </c>
      <c r="AU1361" s="221" t="s">
        <v>88</v>
      </c>
      <c r="AV1361" s="14" t="s">
        <v>88</v>
      </c>
      <c r="AW1361" s="14" t="s">
        <v>37</v>
      </c>
      <c r="AX1361" s="14" t="s">
        <v>76</v>
      </c>
      <c r="AY1361" s="221" t="s">
        <v>237</v>
      </c>
    </row>
    <row r="1362" spans="1:65" s="13" customFormat="1" ht="10.199999999999999">
      <c r="B1362" s="200"/>
      <c r="C1362" s="201"/>
      <c r="D1362" s="202" t="s">
        <v>247</v>
      </c>
      <c r="E1362" s="203" t="s">
        <v>19</v>
      </c>
      <c r="F1362" s="204" t="s">
        <v>256</v>
      </c>
      <c r="G1362" s="201"/>
      <c r="H1362" s="203" t="s">
        <v>19</v>
      </c>
      <c r="I1362" s="205"/>
      <c r="J1362" s="201"/>
      <c r="K1362" s="201"/>
      <c r="L1362" s="206"/>
      <c r="M1362" s="207"/>
      <c r="N1362" s="208"/>
      <c r="O1362" s="208"/>
      <c r="P1362" s="208"/>
      <c r="Q1362" s="208"/>
      <c r="R1362" s="208"/>
      <c r="S1362" s="208"/>
      <c r="T1362" s="209"/>
      <c r="AT1362" s="210" t="s">
        <v>247</v>
      </c>
      <c r="AU1362" s="210" t="s">
        <v>88</v>
      </c>
      <c r="AV1362" s="13" t="s">
        <v>83</v>
      </c>
      <c r="AW1362" s="13" t="s">
        <v>37</v>
      </c>
      <c r="AX1362" s="13" t="s">
        <v>76</v>
      </c>
      <c r="AY1362" s="210" t="s">
        <v>237</v>
      </c>
    </row>
    <row r="1363" spans="1:65" s="14" customFormat="1" ht="10.199999999999999">
      <c r="B1363" s="211"/>
      <c r="C1363" s="212"/>
      <c r="D1363" s="202" t="s">
        <v>247</v>
      </c>
      <c r="E1363" s="213" t="s">
        <v>19</v>
      </c>
      <c r="F1363" s="214" t="s">
        <v>5823</v>
      </c>
      <c r="G1363" s="212"/>
      <c r="H1363" s="215">
        <v>5.4</v>
      </c>
      <c r="I1363" s="216"/>
      <c r="J1363" s="212"/>
      <c r="K1363" s="212"/>
      <c r="L1363" s="217"/>
      <c r="M1363" s="218"/>
      <c r="N1363" s="219"/>
      <c r="O1363" s="219"/>
      <c r="P1363" s="219"/>
      <c r="Q1363" s="219"/>
      <c r="R1363" s="219"/>
      <c r="S1363" s="219"/>
      <c r="T1363" s="220"/>
      <c r="AT1363" s="221" t="s">
        <v>247</v>
      </c>
      <c r="AU1363" s="221" t="s">
        <v>88</v>
      </c>
      <c r="AV1363" s="14" t="s">
        <v>88</v>
      </c>
      <c r="AW1363" s="14" t="s">
        <v>37</v>
      </c>
      <c r="AX1363" s="14" t="s">
        <v>76</v>
      </c>
      <c r="AY1363" s="221" t="s">
        <v>237</v>
      </c>
    </row>
    <row r="1364" spans="1:65" s="14" customFormat="1" ht="10.199999999999999">
      <c r="B1364" s="211"/>
      <c r="C1364" s="212"/>
      <c r="D1364" s="202" t="s">
        <v>247</v>
      </c>
      <c r="E1364" s="213" t="s">
        <v>19</v>
      </c>
      <c r="F1364" s="214" t="s">
        <v>5824</v>
      </c>
      <c r="G1364" s="212"/>
      <c r="H1364" s="215">
        <v>5.4</v>
      </c>
      <c r="I1364" s="216"/>
      <c r="J1364" s="212"/>
      <c r="K1364" s="212"/>
      <c r="L1364" s="217"/>
      <c r="M1364" s="218"/>
      <c r="N1364" s="219"/>
      <c r="O1364" s="219"/>
      <c r="P1364" s="219"/>
      <c r="Q1364" s="219"/>
      <c r="R1364" s="219"/>
      <c r="S1364" s="219"/>
      <c r="T1364" s="220"/>
      <c r="AT1364" s="221" t="s">
        <v>247</v>
      </c>
      <c r="AU1364" s="221" t="s">
        <v>88</v>
      </c>
      <c r="AV1364" s="14" t="s">
        <v>88</v>
      </c>
      <c r="AW1364" s="14" t="s">
        <v>37</v>
      </c>
      <c r="AX1364" s="14" t="s">
        <v>76</v>
      </c>
      <c r="AY1364" s="221" t="s">
        <v>237</v>
      </c>
    </row>
    <row r="1365" spans="1:65" s="14" customFormat="1" ht="10.199999999999999">
      <c r="B1365" s="211"/>
      <c r="C1365" s="212"/>
      <c r="D1365" s="202" t="s">
        <v>247</v>
      </c>
      <c r="E1365" s="213" t="s">
        <v>19</v>
      </c>
      <c r="F1365" s="214" t="s">
        <v>5825</v>
      </c>
      <c r="G1365" s="212"/>
      <c r="H1365" s="215">
        <v>5.4</v>
      </c>
      <c r="I1365" s="216"/>
      <c r="J1365" s="212"/>
      <c r="K1365" s="212"/>
      <c r="L1365" s="217"/>
      <c r="M1365" s="218"/>
      <c r="N1365" s="219"/>
      <c r="O1365" s="219"/>
      <c r="P1365" s="219"/>
      <c r="Q1365" s="219"/>
      <c r="R1365" s="219"/>
      <c r="S1365" s="219"/>
      <c r="T1365" s="220"/>
      <c r="AT1365" s="221" t="s">
        <v>247</v>
      </c>
      <c r="AU1365" s="221" t="s">
        <v>88</v>
      </c>
      <c r="AV1365" s="14" t="s">
        <v>88</v>
      </c>
      <c r="AW1365" s="14" t="s">
        <v>37</v>
      </c>
      <c r="AX1365" s="14" t="s">
        <v>76</v>
      </c>
      <c r="AY1365" s="221" t="s">
        <v>237</v>
      </c>
    </row>
    <row r="1366" spans="1:65" s="15" customFormat="1" ht="10.199999999999999">
      <c r="B1366" s="222"/>
      <c r="C1366" s="223"/>
      <c r="D1366" s="202" t="s">
        <v>247</v>
      </c>
      <c r="E1366" s="224" t="s">
        <v>19</v>
      </c>
      <c r="F1366" s="225" t="s">
        <v>251</v>
      </c>
      <c r="G1366" s="223"/>
      <c r="H1366" s="226">
        <v>37.799999999999997</v>
      </c>
      <c r="I1366" s="227"/>
      <c r="J1366" s="223"/>
      <c r="K1366" s="223"/>
      <c r="L1366" s="228"/>
      <c r="M1366" s="229"/>
      <c r="N1366" s="230"/>
      <c r="O1366" s="230"/>
      <c r="P1366" s="230"/>
      <c r="Q1366" s="230"/>
      <c r="R1366" s="230"/>
      <c r="S1366" s="230"/>
      <c r="T1366" s="231"/>
      <c r="AT1366" s="232" t="s">
        <v>247</v>
      </c>
      <c r="AU1366" s="232" t="s">
        <v>88</v>
      </c>
      <c r="AV1366" s="15" t="s">
        <v>92</v>
      </c>
      <c r="AW1366" s="15" t="s">
        <v>37</v>
      </c>
      <c r="AX1366" s="15" t="s">
        <v>76</v>
      </c>
      <c r="AY1366" s="232" t="s">
        <v>237</v>
      </c>
    </row>
    <row r="1367" spans="1:65" s="16" customFormat="1" ht="10.199999999999999">
      <c r="B1367" s="233"/>
      <c r="C1367" s="234"/>
      <c r="D1367" s="202" t="s">
        <v>247</v>
      </c>
      <c r="E1367" s="235" t="s">
        <v>19</v>
      </c>
      <c r="F1367" s="236" t="s">
        <v>260</v>
      </c>
      <c r="G1367" s="234"/>
      <c r="H1367" s="237">
        <v>63.2</v>
      </c>
      <c r="I1367" s="238"/>
      <c r="J1367" s="234"/>
      <c r="K1367" s="234"/>
      <c r="L1367" s="239"/>
      <c r="M1367" s="240"/>
      <c r="N1367" s="241"/>
      <c r="O1367" s="241"/>
      <c r="P1367" s="241"/>
      <c r="Q1367" s="241"/>
      <c r="R1367" s="241"/>
      <c r="S1367" s="241"/>
      <c r="T1367" s="242"/>
      <c r="AT1367" s="243" t="s">
        <v>247</v>
      </c>
      <c r="AU1367" s="243" t="s">
        <v>88</v>
      </c>
      <c r="AV1367" s="16" t="s">
        <v>243</v>
      </c>
      <c r="AW1367" s="16" t="s">
        <v>37</v>
      </c>
      <c r="AX1367" s="16" t="s">
        <v>83</v>
      </c>
      <c r="AY1367" s="243" t="s">
        <v>237</v>
      </c>
    </row>
    <row r="1368" spans="1:65" s="2" customFormat="1" ht="24.15" customHeight="1">
      <c r="A1368" s="37"/>
      <c r="B1368" s="38"/>
      <c r="C1368" s="182" t="s">
        <v>4678</v>
      </c>
      <c r="D1368" s="182" t="s">
        <v>239</v>
      </c>
      <c r="E1368" s="183" t="s">
        <v>1193</v>
      </c>
      <c r="F1368" s="184" t="s">
        <v>1194</v>
      </c>
      <c r="G1368" s="185" t="s">
        <v>290</v>
      </c>
      <c r="H1368" s="186">
        <v>85</v>
      </c>
      <c r="I1368" s="187"/>
      <c r="J1368" s="188">
        <f>ROUND(I1368*H1368,2)</f>
        <v>0</v>
      </c>
      <c r="K1368" s="184" t="s">
        <v>242</v>
      </c>
      <c r="L1368" s="42"/>
      <c r="M1368" s="189" t="s">
        <v>19</v>
      </c>
      <c r="N1368" s="190" t="s">
        <v>48</v>
      </c>
      <c r="O1368" s="67"/>
      <c r="P1368" s="191">
        <f>O1368*H1368</f>
        <v>0</v>
      </c>
      <c r="Q1368" s="191">
        <v>2.1000000000000001E-4</v>
      </c>
      <c r="R1368" s="191">
        <f>Q1368*H1368</f>
        <v>1.7850000000000001E-2</v>
      </c>
      <c r="S1368" s="191">
        <v>0</v>
      </c>
      <c r="T1368" s="192">
        <f>S1368*H1368</f>
        <v>0</v>
      </c>
      <c r="U1368" s="37"/>
      <c r="V1368" s="37"/>
      <c r="W1368" s="37"/>
      <c r="X1368" s="37"/>
      <c r="Y1368" s="37"/>
      <c r="Z1368" s="37"/>
      <c r="AA1368" s="37"/>
      <c r="AB1368" s="37"/>
      <c r="AC1368" s="37"/>
      <c r="AD1368" s="37"/>
      <c r="AE1368" s="37"/>
      <c r="AR1368" s="193" t="s">
        <v>366</v>
      </c>
      <c r="AT1368" s="193" t="s">
        <v>239</v>
      </c>
      <c r="AU1368" s="193" t="s">
        <v>88</v>
      </c>
      <c r="AY1368" s="20" t="s">
        <v>237</v>
      </c>
      <c r="BE1368" s="194">
        <f>IF(N1368="základní",J1368,0)</f>
        <v>0</v>
      </c>
      <c r="BF1368" s="194">
        <f>IF(N1368="snížená",J1368,0)</f>
        <v>0</v>
      </c>
      <c r="BG1368" s="194">
        <f>IF(N1368="zákl. přenesená",J1368,0)</f>
        <v>0</v>
      </c>
      <c r="BH1368" s="194">
        <f>IF(N1368="sníž. přenesená",J1368,0)</f>
        <v>0</v>
      </c>
      <c r="BI1368" s="194">
        <f>IF(N1368="nulová",J1368,0)</f>
        <v>0</v>
      </c>
      <c r="BJ1368" s="20" t="s">
        <v>88</v>
      </c>
      <c r="BK1368" s="194">
        <f>ROUND(I1368*H1368,2)</f>
        <v>0</v>
      </c>
      <c r="BL1368" s="20" t="s">
        <v>366</v>
      </c>
      <c r="BM1368" s="193" t="s">
        <v>5826</v>
      </c>
    </row>
    <row r="1369" spans="1:65" s="2" customFormat="1" ht="10.199999999999999">
      <c r="A1369" s="37"/>
      <c r="B1369" s="38"/>
      <c r="C1369" s="39"/>
      <c r="D1369" s="195" t="s">
        <v>245</v>
      </c>
      <c r="E1369" s="39"/>
      <c r="F1369" s="196" t="s">
        <v>1196</v>
      </c>
      <c r="G1369" s="39"/>
      <c r="H1369" s="39"/>
      <c r="I1369" s="197"/>
      <c r="J1369" s="39"/>
      <c r="K1369" s="39"/>
      <c r="L1369" s="42"/>
      <c r="M1369" s="198"/>
      <c r="N1369" s="199"/>
      <c r="O1369" s="67"/>
      <c r="P1369" s="67"/>
      <c r="Q1369" s="67"/>
      <c r="R1369" s="67"/>
      <c r="S1369" s="67"/>
      <c r="T1369" s="68"/>
      <c r="U1369" s="37"/>
      <c r="V1369" s="37"/>
      <c r="W1369" s="37"/>
      <c r="X1369" s="37"/>
      <c r="Y1369" s="37"/>
      <c r="Z1369" s="37"/>
      <c r="AA1369" s="37"/>
      <c r="AB1369" s="37"/>
      <c r="AC1369" s="37"/>
      <c r="AD1369" s="37"/>
      <c r="AE1369" s="37"/>
      <c r="AT1369" s="20" t="s">
        <v>245</v>
      </c>
      <c r="AU1369" s="20" t="s">
        <v>88</v>
      </c>
    </row>
    <row r="1370" spans="1:65" s="13" customFormat="1" ht="10.199999999999999">
      <c r="B1370" s="200"/>
      <c r="C1370" s="201"/>
      <c r="D1370" s="202" t="s">
        <v>247</v>
      </c>
      <c r="E1370" s="203" t="s">
        <v>19</v>
      </c>
      <c r="F1370" s="204" t="s">
        <v>5827</v>
      </c>
      <c r="G1370" s="201"/>
      <c r="H1370" s="203" t="s">
        <v>19</v>
      </c>
      <c r="I1370" s="205"/>
      <c r="J1370" s="201"/>
      <c r="K1370" s="201"/>
      <c r="L1370" s="206"/>
      <c r="M1370" s="207"/>
      <c r="N1370" s="208"/>
      <c r="O1370" s="208"/>
      <c r="P1370" s="208"/>
      <c r="Q1370" s="208"/>
      <c r="R1370" s="208"/>
      <c r="S1370" s="208"/>
      <c r="T1370" s="209"/>
      <c r="AT1370" s="210" t="s">
        <v>247</v>
      </c>
      <c r="AU1370" s="210" t="s">
        <v>88</v>
      </c>
      <c r="AV1370" s="13" t="s">
        <v>83</v>
      </c>
      <c r="AW1370" s="13" t="s">
        <v>37</v>
      </c>
      <c r="AX1370" s="13" t="s">
        <v>76</v>
      </c>
      <c r="AY1370" s="210" t="s">
        <v>237</v>
      </c>
    </row>
    <row r="1371" spans="1:65" s="14" customFormat="1" ht="10.199999999999999">
      <c r="B1371" s="211"/>
      <c r="C1371" s="212"/>
      <c r="D1371" s="202" t="s">
        <v>247</v>
      </c>
      <c r="E1371" s="213" t="s">
        <v>19</v>
      </c>
      <c r="F1371" s="214" t="s">
        <v>5828</v>
      </c>
      <c r="G1371" s="212"/>
      <c r="H1371" s="215">
        <v>8</v>
      </c>
      <c r="I1371" s="216"/>
      <c r="J1371" s="212"/>
      <c r="K1371" s="212"/>
      <c r="L1371" s="217"/>
      <c r="M1371" s="218"/>
      <c r="N1371" s="219"/>
      <c r="O1371" s="219"/>
      <c r="P1371" s="219"/>
      <c r="Q1371" s="219"/>
      <c r="R1371" s="219"/>
      <c r="S1371" s="219"/>
      <c r="T1371" s="220"/>
      <c r="AT1371" s="221" t="s">
        <v>247</v>
      </c>
      <c r="AU1371" s="221" t="s">
        <v>88</v>
      </c>
      <c r="AV1371" s="14" t="s">
        <v>88</v>
      </c>
      <c r="AW1371" s="14" t="s">
        <v>37</v>
      </c>
      <c r="AX1371" s="14" t="s">
        <v>76</v>
      </c>
      <c r="AY1371" s="221" t="s">
        <v>237</v>
      </c>
    </row>
    <row r="1372" spans="1:65" s="14" customFormat="1" ht="10.199999999999999">
      <c r="B1372" s="211"/>
      <c r="C1372" s="212"/>
      <c r="D1372" s="202" t="s">
        <v>247</v>
      </c>
      <c r="E1372" s="213" t="s">
        <v>19</v>
      </c>
      <c r="F1372" s="214" t="s">
        <v>5815</v>
      </c>
      <c r="G1372" s="212"/>
      <c r="H1372" s="215">
        <v>4</v>
      </c>
      <c r="I1372" s="216"/>
      <c r="J1372" s="212"/>
      <c r="K1372" s="212"/>
      <c r="L1372" s="217"/>
      <c r="M1372" s="218"/>
      <c r="N1372" s="219"/>
      <c r="O1372" s="219"/>
      <c r="P1372" s="219"/>
      <c r="Q1372" s="219"/>
      <c r="R1372" s="219"/>
      <c r="S1372" s="219"/>
      <c r="T1372" s="220"/>
      <c r="AT1372" s="221" t="s">
        <v>247</v>
      </c>
      <c r="AU1372" s="221" t="s">
        <v>88</v>
      </c>
      <c r="AV1372" s="14" t="s">
        <v>88</v>
      </c>
      <c r="AW1372" s="14" t="s">
        <v>37</v>
      </c>
      <c r="AX1372" s="14" t="s">
        <v>76</v>
      </c>
      <c r="AY1372" s="221" t="s">
        <v>237</v>
      </c>
    </row>
    <row r="1373" spans="1:65" s="14" customFormat="1" ht="10.199999999999999">
      <c r="B1373" s="211"/>
      <c r="C1373" s="212"/>
      <c r="D1373" s="202" t="s">
        <v>247</v>
      </c>
      <c r="E1373" s="213" t="s">
        <v>19</v>
      </c>
      <c r="F1373" s="214" t="s">
        <v>5816</v>
      </c>
      <c r="G1373" s="212"/>
      <c r="H1373" s="215">
        <v>4</v>
      </c>
      <c r="I1373" s="216"/>
      <c r="J1373" s="212"/>
      <c r="K1373" s="212"/>
      <c r="L1373" s="217"/>
      <c r="M1373" s="218"/>
      <c r="N1373" s="219"/>
      <c r="O1373" s="219"/>
      <c r="P1373" s="219"/>
      <c r="Q1373" s="219"/>
      <c r="R1373" s="219"/>
      <c r="S1373" s="219"/>
      <c r="T1373" s="220"/>
      <c r="AT1373" s="221" t="s">
        <v>247</v>
      </c>
      <c r="AU1373" s="221" t="s">
        <v>88</v>
      </c>
      <c r="AV1373" s="14" t="s">
        <v>88</v>
      </c>
      <c r="AW1373" s="14" t="s">
        <v>37</v>
      </c>
      <c r="AX1373" s="14" t="s">
        <v>76</v>
      </c>
      <c r="AY1373" s="221" t="s">
        <v>237</v>
      </c>
    </row>
    <row r="1374" spans="1:65" s="14" customFormat="1" ht="10.199999999999999">
      <c r="B1374" s="211"/>
      <c r="C1374" s="212"/>
      <c r="D1374" s="202" t="s">
        <v>247</v>
      </c>
      <c r="E1374" s="213" t="s">
        <v>19</v>
      </c>
      <c r="F1374" s="214" t="s">
        <v>5829</v>
      </c>
      <c r="G1374" s="212"/>
      <c r="H1374" s="215">
        <v>13</v>
      </c>
      <c r="I1374" s="216"/>
      <c r="J1374" s="212"/>
      <c r="K1374" s="212"/>
      <c r="L1374" s="217"/>
      <c r="M1374" s="218"/>
      <c r="N1374" s="219"/>
      <c r="O1374" s="219"/>
      <c r="P1374" s="219"/>
      <c r="Q1374" s="219"/>
      <c r="R1374" s="219"/>
      <c r="S1374" s="219"/>
      <c r="T1374" s="220"/>
      <c r="AT1374" s="221" t="s">
        <v>247</v>
      </c>
      <c r="AU1374" s="221" t="s">
        <v>88</v>
      </c>
      <c r="AV1374" s="14" t="s">
        <v>88</v>
      </c>
      <c r="AW1374" s="14" t="s">
        <v>37</v>
      </c>
      <c r="AX1374" s="14" t="s">
        <v>76</v>
      </c>
      <c r="AY1374" s="221" t="s">
        <v>237</v>
      </c>
    </row>
    <row r="1375" spans="1:65" s="14" customFormat="1" ht="10.199999999999999">
      <c r="B1375" s="211"/>
      <c r="C1375" s="212"/>
      <c r="D1375" s="202" t="s">
        <v>247</v>
      </c>
      <c r="E1375" s="213" t="s">
        <v>19</v>
      </c>
      <c r="F1375" s="214" t="s">
        <v>5818</v>
      </c>
      <c r="G1375" s="212"/>
      <c r="H1375" s="215">
        <v>4</v>
      </c>
      <c r="I1375" s="216"/>
      <c r="J1375" s="212"/>
      <c r="K1375" s="212"/>
      <c r="L1375" s="217"/>
      <c r="M1375" s="218"/>
      <c r="N1375" s="219"/>
      <c r="O1375" s="219"/>
      <c r="P1375" s="219"/>
      <c r="Q1375" s="219"/>
      <c r="R1375" s="219"/>
      <c r="S1375" s="219"/>
      <c r="T1375" s="220"/>
      <c r="AT1375" s="221" t="s">
        <v>247</v>
      </c>
      <c r="AU1375" s="221" t="s">
        <v>88</v>
      </c>
      <c r="AV1375" s="14" t="s">
        <v>88</v>
      </c>
      <c r="AW1375" s="14" t="s">
        <v>37</v>
      </c>
      <c r="AX1375" s="14" t="s">
        <v>76</v>
      </c>
      <c r="AY1375" s="221" t="s">
        <v>237</v>
      </c>
    </row>
    <row r="1376" spans="1:65" s="15" customFormat="1" ht="10.199999999999999">
      <c r="B1376" s="222"/>
      <c r="C1376" s="223"/>
      <c r="D1376" s="202" t="s">
        <v>247</v>
      </c>
      <c r="E1376" s="224" t="s">
        <v>19</v>
      </c>
      <c r="F1376" s="225" t="s">
        <v>251</v>
      </c>
      <c r="G1376" s="223"/>
      <c r="H1376" s="226">
        <v>33</v>
      </c>
      <c r="I1376" s="227"/>
      <c r="J1376" s="223"/>
      <c r="K1376" s="223"/>
      <c r="L1376" s="228"/>
      <c r="M1376" s="229"/>
      <c r="N1376" s="230"/>
      <c r="O1376" s="230"/>
      <c r="P1376" s="230"/>
      <c r="Q1376" s="230"/>
      <c r="R1376" s="230"/>
      <c r="S1376" s="230"/>
      <c r="T1376" s="231"/>
      <c r="AT1376" s="232" t="s">
        <v>247</v>
      </c>
      <c r="AU1376" s="232" t="s">
        <v>88</v>
      </c>
      <c r="AV1376" s="15" t="s">
        <v>92</v>
      </c>
      <c r="AW1376" s="15" t="s">
        <v>37</v>
      </c>
      <c r="AX1376" s="15" t="s">
        <v>76</v>
      </c>
      <c r="AY1376" s="232" t="s">
        <v>237</v>
      </c>
    </row>
    <row r="1377" spans="1:65" s="13" customFormat="1" ht="10.199999999999999">
      <c r="B1377" s="200"/>
      <c r="C1377" s="201"/>
      <c r="D1377" s="202" t="s">
        <v>247</v>
      </c>
      <c r="E1377" s="203" t="s">
        <v>19</v>
      </c>
      <c r="F1377" s="204" t="s">
        <v>248</v>
      </c>
      <c r="G1377" s="201"/>
      <c r="H1377" s="203" t="s">
        <v>19</v>
      </c>
      <c r="I1377" s="205"/>
      <c r="J1377" s="201"/>
      <c r="K1377" s="201"/>
      <c r="L1377" s="206"/>
      <c r="M1377" s="207"/>
      <c r="N1377" s="208"/>
      <c r="O1377" s="208"/>
      <c r="P1377" s="208"/>
      <c r="Q1377" s="208"/>
      <c r="R1377" s="208"/>
      <c r="S1377" s="208"/>
      <c r="T1377" s="209"/>
      <c r="AT1377" s="210" t="s">
        <v>247</v>
      </c>
      <c r="AU1377" s="210" t="s">
        <v>88</v>
      </c>
      <c r="AV1377" s="13" t="s">
        <v>83</v>
      </c>
      <c r="AW1377" s="13" t="s">
        <v>37</v>
      </c>
      <c r="AX1377" s="13" t="s">
        <v>76</v>
      </c>
      <c r="AY1377" s="210" t="s">
        <v>237</v>
      </c>
    </row>
    <row r="1378" spans="1:65" s="14" customFormat="1" ht="10.199999999999999">
      <c r="B1378" s="211"/>
      <c r="C1378" s="212"/>
      <c r="D1378" s="202" t="s">
        <v>247</v>
      </c>
      <c r="E1378" s="213" t="s">
        <v>19</v>
      </c>
      <c r="F1378" s="214" t="s">
        <v>5830</v>
      </c>
      <c r="G1378" s="212"/>
      <c r="H1378" s="215">
        <v>8</v>
      </c>
      <c r="I1378" s="216"/>
      <c r="J1378" s="212"/>
      <c r="K1378" s="212"/>
      <c r="L1378" s="217"/>
      <c r="M1378" s="218"/>
      <c r="N1378" s="219"/>
      <c r="O1378" s="219"/>
      <c r="P1378" s="219"/>
      <c r="Q1378" s="219"/>
      <c r="R1378" s="219"/>
      <c r="S1378" s="219"/>
      <c r="T1378" s="220"/>
      <c r="AT1378" s="221" t="s">
        <v>247</v>
      </c>
      <c r="AU1378" s="221" t="s">
        <v>88</v>
      </c>
      <c r="AV1378" s="14" t="s">
        <v>88</v>
      </c>
      <c r="AW1378" s="14" t="s">
        <v>37</v>
      </c>
      <c r="AX1378" s="14" t="s">
        <v>76</v>
      </c>
      <c r="AY1378" s="221" t="s">
        <v>237</v>
      </c>
    </row>
    <row r="1379" spans="1:65" s="14" customFormat="1" ht="10.199999999999999">
      <c r="B1379" s="211"/>
      <c r="C1379" s="212"/>
      <c r="D1379" s="202" t="s">
        <v>247</v>
      </c>
      <c r="E1379" s="213" t="s">
        <v>19</v>
      </c>
      <c r="F1379" s="214" t="s">
        <v>5831</v>
      </c>
      <c r="G1379" s="212"/>
      <c r="H1379" s="215">
        <v>6</v>
      </c>
      <c r="I1379" s="216"/>
      <c r="J1379" s="212"/>
      <c r="K1379" s="212"/>
      <c r="L1379" s="217"/>
      <c r="M1379" s="218"/>
      <c r="N1379" s="219"/>
      <c r="O1379" s="219"/>
      <c r="P1379" s="219"/>
      <c r="Q1379" s="219"/>
      <c r="R1379" s="219"/>
      <c r="S1379" s="219"/>
      <c r="T1379" s="220"/>
      <c r="AT1379" s="221" t="s">
        <v>247</v>
      </c>
      <c r="AU1379" s="221" t="s">
        <v>88</v>
      </c>
      <c r="AV1379" s="14" t="s">
        <v>88</v>
      </c>
      <c r="AW1379" s="14" t="s">
        <v>37</v>
      </c>
      <c r="AX1379" s="14" t="s">
        <v>76</v>
      </c>
      <c r="AY1379" s="221" t="s">
        <v>237</v>
      </c>
    </row>
    <row r="1380" spans="1:65" s="13" customFormat="1" ht="10.199999999999999">
      <c r="B1380" s="200"/>
      <c r="C1380" s="201"/>
      <c r="D1380" s="202" t="s">
        <v>247</v>
      </c>
      <c r="E1380" s="203" t="s">
        <v>19</v>
      </c>
      <c r="F1380" s="204" t="s">
        <v>252</v>
      </c>
      <c r="G1380" s="201"/>
      <c r="H1380" s="203" t="s">
        <v>19</v>
      </c>
      <c r="I1380" s="205"/>
      <c r="J1380" s="201"/>
      <c r="K1380" s="201"/>
      <c r="L1380" s="206"/>
      <c r="M1380" s="207"/>
      <c r="N1380" s="208"/>
      <c r="O1380" s="208"/>
      <c r="P1380" s="208"/>
      <c r="Q1380" s="208"/>
      <c r="R1380" s="208"/>
      <c r="S1380" s="208"/>
      <c r="T1380" s="209"/>
      <c r="AT1380" s="210" t="s">
        <v>247</v>
      </c>
      <c r="AU1380" s="210" t="s">
        <v>88</v>
      </c>
      <c r="AV1380" s="13" t="s">
        <v>83</v>
      </c>
      <c r="AW1380" s="13" t="s">
        <v>37</v>
      </c>
      <c r="AX1380" s="13" t="s">
        <v>76</v>
      </c>
      <c r="AY1380" s="210" t="s">
        <v>237</v>
      </c>
    </row>
    <row r="1381" spans="1:65" s="14" customFormat="1" ht="10.199999999999999">
      <c r="B1381" s="211"/>
      <c r="C1381" s="212"/>
      <c r="D1381" s="202" t="s">
        <v>247</v>
      </c>
      <c r="E1381" s="213" t="s">
        <v>19</v>
      </c>
      <c r="F1381" s="214" t="s">
        <v>5832</v>
      </c>
      <c r="G1381" s="212"/>
      <c r="H1381" s="215">
        <v>8</v>
      </c>
      <c r="I1381" s="216"/>
      <c r="J1381" s="212"/>
      <c r="K1381" s="212"/>
      <c r="L1381" s="217"/>
      <c r="M1381" s="218"/>
      <c r="N1381" s="219"/>
      <c r="O1381" s="219"/>
      <c r="P1381" s="219"/>
      <c r="Q1381" s="219"/>
      <c r="R1381" s="219"/>
      <c r="S1381" s="219"/>
      <c r="T1381" s="220"/>
      <c r="AT1381" s="221" t="s">
        <v>247</v>
      </c>
      <c r="AU1381" s="221" t="s">
        <v>88</v>
      </c>
      <c r="AV1381" s="14" t="s">
        <v>88</v>
      </c>
      <c r="AW1381" s="14" t="s">
        <v>37</v>
      </c>
      <c r="AX1381" s="14" t="s">
        <v>76</v>
      </c>
      <c r="AY1381" s="221" t="s">
        <v>237</v>
      </c>
    </row>
    <row r="1382" spans="1:65" s="14" customFormat="1" ht="10.199999999999999">
      <c r="B1382" s="211"/>
      <c r="C1382" s="212"/>
      <c r="D1382" s="202" t="s">
        <v>247</v>
      </c>
      <c r="E1382" s="213" t="s">
        <v>19</v>
      </c>
      <c r="F1382" s="214" t="s">
        <v>5833</v>
      </c>
      <c r="G1382" s="212"/>
      <c r="H1382" s="215">
        <v>8</v>
      </c>
      <c r="I1382" s="216"/>
      <c r="J1382" s="212"/>
      <c r="K1382" s="212"/>
      <c r="L1382" s="217"/>
      <c r="M1382" s="218"/>
      <c r="N1382" s="219"/>
      <c r="O1382" s="219"/>
      <c r="P1382" s="219"/>
      <c r="Q1382" s="219"/>
      <c r="R1382" s="219"/>
      <c r="S1382" s="219"/>
      <c r="T1382" s="220"/>
      <c r="AT1382" s="221" t="s">
        <v>247</v>
      </c>
      <c r="AU1382" s="221" t="s">
        <v>88</v>
      </c>
      <c r="AV1382" s="14" t="s">
        <v>88</v>
      </c>
      <c r="AW1382" s="14" t="s">
        <v>37</v>
      </c>
      <c r="AX1382" s="14" t="s">
        <v>76</v>
      </c>
      <c r="AY1382" s="221" t="s">
        <v>237</v>
      </c>
    </row>
    <row r="1383" spans="1:65" s="13" customFormat="1" ht="10.199999999999999">
      <c r="B1383" s="200"/>
      <c r="C1383" s="201"/>
      <c r="D1383" s="202" t="s">
        <v>247</v>
      </c>
      <c r="E1383" s="203" t="s">
        <v>19</v>
      </c>
      <c r="F1383" s="204" t="s">
        <v>256</v>
      </c>
      <c r="G1383" s="201"/>
      <c r="H1383" s="203" t="s">
        <v>19</v>
      </c>
      <c r="I1383" s="205"/>
      <c r="J1383" s="201"/>
      <c r="K1383" s="201"/>
      <c r="L1383" s="206"/>
      <c r="M1383" s="207"/>
      <c r="N1383" s="208"/>
      <c r="O1383" s="208"/>
      <c r="P1383" s="208"/>
      <c r="Q1383" s="208"/>
      <c r="R1383" s="208"/>
      <c r="S1383" s="208"/>
      <c r="T1383" s="209"/>
      <c r="AT1383" s="210" t="s">
        <v>247</v>
      </c>
      <c r="AU1383" s="210" t="s">
        <v>88</v>
      </c>
      <c r="AV1383" s="13" t="s">
        <v>83</v>
      </c>
      <c r="AW1383" s="13" t="s">
        <v>37</v>
      </c>
      <c r="AX1383" s="13" t="s">
        <v>76</v>
      </c>
      <c r="AY1383" s="210" t="s">
        <v>237</v>
      </c>
    </row>
    <row r="1384" spans="1:65" s="14" customFormat="1" ht="10.199999999999999">
      <c r="B1384" s="211"/>
      <c r="C1384" s="212"/>
      <c r="D1384" s="202" t="s">
        <v>247</v>
      </c>
      <c r="E1384" s="213" t="s">
        <v>19</v>
      </c>
      <c r="F1384" s="214" t="s">
        <v>5834</v>
      </c>
      <c r="G1384" s="212"/>
      <c r="H1384" s="215">
        <v>8</v>
      </c>
      <c r="I1384" s="216"/>
      <c r="J1384" s="212"/>
      <c r="K1384" s="212"/>
      <c r="L1384" s="217"/>
      <c r="M1384" s="218"/>
      <c r="N1384" s="219"/>
      <c r="O1384" s="219"/>
      <c r="P1384" s="219"/>
      <c r="Q1384" s="219"/>
      <c r="R1384" s="219"/>
      <c r="S1384" s="219"/>
      <c r="T1384" s="220"/>
      <c r="AT1384" s="221" t="s">
        <v>247</v>
      </c>
      <c r="AU1384" s="221" t="s">
        <v>88</v>
      </c>
      <c r="AV1384" s="14" t="s">
        <v>88</v>
      </c>
      <c r="AW1384" s="14" t="s">
        <v>37</v>
      </c>
      <c r="AX1384" s="14" t="s">
        <v>76</v>
      </c>
      <c r="AY1384" s="221" t="s">
        <v>237</v>
      </c>
    </row>
    <row r="1385" spans="1:65" s="14" customFormat="1" ht="10.199999999999999">
      <c r="B1385" s="211"/>
      <c r="C1385" s="212"/>
      <c r="D1385" s="202" t="s">
        <v>247</v>
      </c>
      <c r="E1385" s="213" t="s">
        <v>19</v>
      </c>
      <c r="F1385" s="214" t="s">
        <v>5835</v>
      </c>
      <c r="G1385" s="212"/>
      <c r="H1385" s="215">
        <v>8</v>
      </c>
      <c r="I1385" s="216"/>
      <c r="J1385" s="212"/>
      <c r="K1385" s="212"/>
      <c r="L1385" s="217"/>
      <c r="M1385" s="218"/>
      <c r="N1385" s="219"/>
      <c r="O1385" s="219"/>
      <c r="P1385" s="219"/>
      <c r="Q1385" s="219"/>
      <c r="R1385" s="219"/>
      <c r="S1385" s="219"/>
      <c r="T1385" s="220"/>
      <c r="AT1385" s="221" t="s">
        <v>247</v>
      </c>
      <c r="AU1385" s="221" t="s">
        <v>88</v>
      </c>
      <c r="AV1385" s="14" t="s">
        <v>88</v>
      </c>
      <c r="AW1385" s="14" t="s">
        <v>37</v>
      </c>
      <c r="AX1385" s="14" t="s">
        <v>76</v>
      </c>
      <c r="AY1385" s="221" t="s">
        <v>237</v>
      </c>
    </row>
    <row r="1386" spans="1:65" s="14" customFormat="1" ht="10.199999999999999">
      <c r="B1386" s="211"/>
      <c r="C1386" s="212"/>
      <c r="D1386" s="202" t="s">
        <v>247</v>
      </c>
      <c r="E1386" s="213" t="s">
        <v>19</v>
      </c>
      <c r="F1386" s="214" t="s">
        <v>5836</v>
      </c>
      <c r="G1386" s="212"/>
      <c r="H1386" s="215">
        <v>6</v>
      </c>
      <c r="I1386" s="216"/>
      <c r="J1386" s="212"/>
      <c r="K1386" s="212"/>
      <c r="L1386" s="217"/>
      <c r="M1386" s="218"/>
      <c r="N1386" s="219"/>
      <c r="O1386" s="219"/>
      <c r="P1386" s="219"/>
      <c r="Q1386" s="219"/>
      <c r="R1386" s="219"/>
      <c r="S1386" s="219"/>
      <c r="T1386" s="220"/>
      <c r="AT1386" s="221" t="s">
        <v>247</v>
      </c>
      <c r="AU1386" s="221" t="s">
        <v>88</v>
      </c>
      <c r="AV1386" s="14" t="s">
        <v>88</v>
      </c>
      <c r="AW1386" s="14" t="s">
        <v>37</v>
      </c>
      <c r="AX1386" s="14" t="s">
        <v>76</v>
      </c>
      <c r="AY1386" s="221" t="s">
        <v>237</v>
      </c>
    </row>
    <row r="1387" spans="1:65" s="15" customFormat="1" ht="10.199999999999999">
      <c r="B1387" s="222"/>
      <c r="C1387" s="223"/>
      <c r="D1387" s="202" t="s">
        <v>247</v>
      </c>
      <c r="E1387" s="224" t="s">
        <v>19</v>
      </c>
      <c r="F1387" s="225" t="s">
        <v>251</v>
      </c>
      <c r="G1387" s="223"/>
      <c r="H1387" s="226">
        <v>52</v>
      </c>
      <c r="I1387" s="227"/>
      <c r="J1387" s="223"/>
      <c r="K1387" s="223"/>
      <c r="L1387" s="228"/>
      <c r="M1387" s="229"/>
      <c r="N1387" s="230"/>
      <c r="O1387" s="230"/>
      <c r="P1387" s="230"/>
      <c r="Q1387" s="230"/>
      <c r="R1387" s="230"/>
      <c r="S1387" s="230"/>
      <c r="T1387" s="231"/>
      <c r="AT1387" s="232" t="s">
        <v>247</v>
      </c>
      <c r="AU1387" s="232" t="s">
        <v>88</v>
      </c>
      <c r="AV1387" s="15" t="s">
        <v>92</v>
      </c>
      <c r="AW1387" s="15" t="s">
        <v>37</v>
      </c>
      <c r="AX1387" s="15" t="s">
        <v>76</v>
      </c>
      <c r="AY1387" s="232" t="s">
        <v>237</v>
      </c>
    </row>
    <row r="1388" spans="1:65" s="16" customFormat="1" ht="10.199999999999999">
      <c r="B1388" s="233"/>
      <c r="C1388" s="234"/>
      <c r="D1388" s="202" t="s">
        <v>247</v>
      </c>
      <c r="E1388" s="235" t="s">
        <v>19</v>
      </c>
      <c r="F1388" s="236" t="s">
        <v>260</v>
      </c>
      <c r="G1388" s="234"/>
      <c r="H1388" s="237">
        <v>85</v>
      </c>
      <c r="I1388" s="238"/>
      <c r="J1388" s="234"/>
      <c r="K1388" s="234"/>
      <c r="L1388" s="239"/>
      <c r="M1388" s="240"/>
      <c r="N1388" s="241"/>
      <c r="O1388" s="241"/>
      <c r="P1388" s="241"/>
      <c r="Q1388" s="241"/>
      <c r="R1388" s="241"/>
      <c r="S1388" s="241"/>
      <c r="T1388" s="242"/>
      <c r="AT1388" s="243" t="s">
        <v>247</v>
      </c>
      <c r="AU1388" s="243" t="s">
        <v>88</v>
      </c>
      <c r="AV1388" s="16" t="s">
        <v>243</v>
      </c>
      <c r="AW1388" s="16" t="s">
        <v>37</v>
      </c>
      <c r="AX1388" s="16" t="s">
        <v>83</v>
      </c>
      <c r="AY1388" s="243" t="s">
        <v>237</v>
      </c>
    </row>
    <row r="1389" spans="1:65" s="2" customFormat="1" ht="24.15" customHeight="1">
      <c r="A1389" s="37"/>
      <c r="B1389" s="38"/>
      <c r="C1389" s="182" t="s">
        <v>2269</v>
      </c>
      <c r="D1389" s="182" t="s">
        <v>239</v>
      </c>
      <c r="E1389" s="183" t="s">
        <v>1214</v>
      </c>
      <c r="F1389" s="184" t="s">
        <v>1215</v>
      </c>
      <c r="G1389" s="185" t="s">
        <v>290</v>
      </c>
      <c r="H1389" s="186">
        <v>5</v>
      </c>
      <c r="I1389" s="187"/>
      <c r="J1389" s="188">
        <f>ROUND(I1389*H1389,2)</f>
        <v>0</v>
      </c>
      <c r="K1389" s="184" t="s">
        <v>242</v>
      </c>
      <c r="L1389" s="42"/>
      <c r="M1389" s="189" t="s">
        <v>19</v>
      </c>
      <c r="N1389" s="190" t="s">
        <v>48</v>
      </c>
      <c r="O1389" s="67"/>
      <c r="P1389" s="191">
        <f>O1389*H1389</f>
        <v>0</v>
      </c>
      <c r="Q1389" s="191">
        <v>2.0000000000000001E-4</v>
      </c>
      <c r="R1389" s="191">
        <f>Q1389*H1389</f>
        <v>1E-3</v>
      </c>
      <c r="S1389" s="191">
        <v>0</v>
      </c>
      <c r="T1389" s="192">
        <f>S1389*H1389</f>
        <v>0</v>
      </c>
      <c r="U1389" s="37"/>
      <c r="V1389" s="37"/>
      <c r="W1389" s="37"/>
      <c r="X1389" s="37"/>
      <c r="Y1389" s="37"/>
      <c r="Z1389" s="37"/>
      <c r="AA1389" s="37"/>
      <c r="AB1389" s="37"/>
      <c r="AC1389" s="37"/>
      <c r="AD1389" s="37"/>
      <c r="AE1389" s="37"/>
      <c r="AR1389" s="193" t="s">
        <v>366</v>
      </c>
      <c r="AT1389" s="193" t="s">
        <v>239</v>
      </c>
      <c r="AU1389" s="193" t="s">
        <v>88</v>
      </c>
      <c r="AY1389" s="20" t="s">
        <v>237</v>
      </c>
      <c r="BE1389" s="194">
        <f>IF(N1389="základní",J1389,0)</f>
        <v>0</v>
      </c>
      <c r="BF1389" s="194">
        <f>IF(N1389="snížená",J1389,0)</f>
        <v>0</v>
      </c>
      <c r="BG1389" s="194">
        <f>IF(N1389="zákl. přenesená",J1389,0)</f>
        <v>0</v>
      </c>
      <c r="BH1389" s="194">
        <f>IF(N1389="sníž. přenesená",J1389,0)</f>
        <v>0</v>
      </c>
      <c r="BI1389" s="194">
        <f>IF(N1389="nulová",J1389,0)</f>
        <v>0</v>
      </c>
      <c r="BJ1389" s="20" t="s">
        <v>88</v>
      </c>
      <c r="BK1389" s="194">
        <f>ROUND(I1389*H1389,2)</f>
        <v>0</v>
      </c>
      <c r="BL1389" s="20" t="s">
        <v>366</v>
      </c>
      <c r="BM1389" s="193" t="s">
        <v>5837</v>
      </c>
    </row>
    <row r="1390" spans="1:65" s="2" customFormat="1" ht="10.199999999999999">
      <c r="A1390" s="37"/>
      <c r="B1390" s="38"/>
      <c r="C1390" s="39"/>
      <c r="D1390" s="195" t="s">
        <v>245</v>
      </c>
      <c r="E1390" s="39"/>
      <c r="F1390" s="196" t="s">
        <v>1217</v>
      </c>
      <c r="G1390" s="39"/>
      <c r="H1390" s="39"/>
      <c r="I1390" s="197"/>
      <c r="J1390" s="39"/>
      <c r="K1390" s="39"/>
      <c r="L1390" s="42"/>
      <c r="M1390" s="198"/>
      <c r="N1390" s="199"/>
      <c r="O1390" s="67"/>
      <c r="P1390" s="67"/>
      <c r="Q1390" s="67"/>
      <c r="R1390" s="67"/>
      <c r="S1390" s="67"/>
      <c r="T1390" s="68"/>
      <c r="U1390" s="37"/>
      <c r="V1390" s="37"/>
      <c r="W1390" s="37"/>
      <c r="X1390" s="37"/>
      <c r="Y1390" s="37"/>
      <c r="Z1390" s="37"/>
      <c r="AA1390" s="37"/>
      <c r="AB1390" s="37"/>
      <c r="AC1390" s="37"/>
      <c r="AD1390" s="37"/>
      <c r="AE1390" s="37"/>
      <c r="AT1390" s="20" t="s">
        <v>245</v>
      </c>
      <c r="AU1390" s="20" t="s">
        <v>88</v>
      </c>
    </row>
    <row r="1391" spans="1:65" s="13" customFormat="1" ht="10.199999999999999">
      <c r="B1391" s="200"/>
      <c r="C1391" s="201"/>
      <c r="D1391" s="202" t="s">
        <v>247</v>
      </c>
      <c r="E1391" s="203" t="s">
        <v>19</v>
      </c>
      <c r="F1391" s="204" t="s">
        <v>5344</v>
      </c>
      <c r="G1391" s="201"/>
      <c r="H1391" s="203" t="s">
        <v>19</v>
      </c>
      <c r="I1391" s="205"/>
      <c r="J1391" s="201"/>
      <c r="K1391" s="201"/>
      <c r="L1391" s="206"/>
      <c r="M1391" s="207"/>
      <c r="N1391" s="208"/>
      <c r="O1391" s="208"/>
      <c r="P1391" s="208"/>
      <c r="Q1391" s="208"/>
      <c r="R1391" s="208"/>
      <c r="S1391" s="208"/>
      <c r="T1391" s="209"/>
      <c r="AT1391" s="210" t="s">
        <v>247</v>
      </c>
      <c r="AU1391" s="210" t="s">
        <v>88</v>
      </c>
      <c r="AV1391" s="13" t="s">
        <v>83</v>
      </c>
      <c r="AW1391" s="13" t="s">
        <v>37</v>
      </c>
      <c r="AX1391" s="13" t="s">
        <v>76</v>
      </c>
      <c r="AY1391" s="210" t="s">
        <v>237</v>
      </c>
    </row>
    <row r="1392" spans="1:65" s="14" customFormat="1" ht="10.199999999999999">
      <c r="B1392" s="211"/>
      <c r="C1392" s="212"/>
      <c r="D1392" s="202" t="s">
        <v>247</v>
      </c>
      <c r="E1392" s="213" t="s">
        <v>19</v>
      </c>
      <c r="F1392" s="214" t="s">
        <v>5838</v>
      </c>
      <c r="G1392" s="212"/>
      <c r="H1392" s="215">
        <v>1</v>
      </c>
      <c r="I1392" s="216"/>
      <c r="J1392" s="212"/>
      <c r="K1392" s="212"/>
      <c r="L1392" s="217"/>
      <c r="M1392" s="218"/>
      <c r="N1392" s="219"/>
      <c r="O1392" s="219"/>
      <c r="P1392" s="219"/>
      <c r="Q1392" s="219"/>
      <c r="R1392" s="219"/>
      <c r="S1392" s="219"/>
      <c r="T1392" s="220"/>
      <c r="AT1392" s="221" t="s">
        <v>247</v>
      </c>
      <c r="AU1392" s="221" t="s">
        <v>88</v>
      </c>
      <c r="AV1392" s="14" t="s">
        <v>88</v>
      </c>
      <c r="AW1392" s="14" t="s">
        <v>37</v>
      </c>
      <c r="AX1392" s="14" t="s">
        <v>76</v>
      </c>
      <c r="AY1392" s="221" t="s">
        <v>237</v>
      </c>
    </row>
    <row r="1393" spans="1:65" s="13" customFormat="1" ht="10.199999999999999">
      <c r="B1393" s="200"/>
      <c r="C1393" s="201"/>
      <c r="D1393" s="202" t="s">
        <v>247</v>
      </c>
      <c r="E1393" s="203" t="s">
        <v>19</v>
      </c>
      <c r="F1393" s="204" t="s">
        <v>248</v>
      </c>
      <c r="G1393" s="201"/>
      <c r="H1393" s="203" t="s">
        <v>19</v>
      </c>
      <c r="I1393" s="205"/>
      <c r="J1393" s="201"/>
      <c r="K1393" s="201"/>
      <c r="L1393" s="206"/>
      <c r="M1393" s="207"/>
      <c r="N1393" s="208"/>
      <c r="O1393" s="208"/>
      <c r="P1393" s="208"/>
      <c r="Q1393" s="208"/>
      <c r="R1393" s="208"/>
      <c r="S1393" s="208"/>
      <c r="T1393" s="209"/>
      <c r="AT1393" s="210" t="s">
        <v>247</v>
      </c>
      <c r="AU1393" s="210" t="s">
        <v>88</v>
      </c>
      <c r="AV1393" s="13" t="s">
        <v>83</v>
      </c>
      <c r="AW1393" s="13" t="s">
        <v>37</v>
      </c>
      <c r="AX1393" s="13" t="s">
        <v>76</v>
      </c>
      <c r="AY1393" s="210" t="s">
        <v>237</v>
      </c>
    </row>
    <row r="1394" spans="1:65" s="14" customFormat="1" ht="10.199999999999999">
      <c r="B1394" s="211"/>
      <c r="C1394" s="212"/>
      <c r="D1394" s="202" t="s">
        <v>247</v>
      </c>
      <c r="E1394" s="213" t="s">
        <v>19</v>
      </c>
      <c r="F1394" s="214" t="s">
        <v>5839</v>
      </c>
      <c r="G1394" s="212"/>
      <c r="H1394" s="215">
        <v>2</v>
      </c>
      <c r="I1394" s="216"/>
      <c r="J1394" s="212"/>
      <c r="K1394" s="212"/>
      <c r="L1394" s="217"/>
      <c r="M1394" s="218"/>
      <c r="N1394" s="219"/>
      <c r="O1394" s="219"/>
      <c r="P1394" s="219"/>
      <c r="Q1394" s="219"/>
      <c r="R1394" s="219"/>
      <c r="S1394" s="219"/>
      <c r="T1394" s="220"/>
      <c r="AT1394" s="221" t="s">
        <v>247</v>
      </c>
      <c r="AU1394" s="221" t="s">
        <v>88</v>
      </c>
      <c r="AV1394" s="14" t="s">
        <v>88</v>
      </c>
      <c r="AW1394" s="14" t="s">
        <v>37</v>
      </c>
      <c r="AX1394" s="14" t="s">
        <v>76</v>
      </c>
      <c r="AY1394" s="221" t="s">
        <v>237</v>
      </c>
    </row>
    <row r="1395" spans="1:65" s="13" customFormat="1" ht="10.199999999999999">
      <c r="B1395" s="200"/>
      <c r="C1395" s="201"/>
      <c r="D1395" s="202" t="s">
        <v>247</v>
      </c>
      <c r="E1395" s="203" t="s">
        <v>19</v>
      </c>
      <c r="F1395" s="204" t="s">
        <v>256</v>
      </c>
      <c r="G1395" s="201"/>
      <c r="H1395" s="203" t="s">
        <v>19</v>
      </c>
      <c r="I1395" s="205"/>
      <c r="J1395" s="201"/>
      <c r="K1395" s="201"/>
      <c r="L1395" s="206"/>
      <c r="M1395" s="207"/>
      <c r="N1395" s="208"/>
      <c r="O1395" s="208"/>
      <c r="P1395" s="208"/>
      <c r="Q1395" s="208"/>
      <c r="R1395" s="208"/>
      <c r="S1395" s="208"/>
      <c r="T1395" s="209"/>
      <c r="AT1395" s="210" t="s">
        <v>247</v>
      </c>
      <c r="AU1395" s="210" t="s">
        <v>88</v>
      </c>
      <c r="AV1395" s="13" t="s">
        <v>83</v>
      </c>
      <c r="AW1395" s="13" t="s">
        <v>37</v>
      </c>
      <c r="AX1395" s="13" t="s">
        <v>76</v>
      </c>
      <c r="AY1395" s="210" t="s">
        <v>237</v>
      </c>
    </row>
    <row r="1396" spans="1:65" s="14" customFormat="1" ht="10.199999999999999">
      <c r="B1396" s="211"/>
      <c r="C1396" s="212"/>
      <c r="D1396" s="202" t="s">
        <v>247</v>
      </c>
      <c r="E1396" s="213" t="s">
        <v>19</v>
      </c>
      <c r="F1396" s="214" t="s">
        <v>5840</v>
      </c>
      <c r="G1396" s="212"/>
      <c r="H1396" s="215">
        <v>2</v>
      </c>
      <c r="I1396" s="216"/>
      <c r="J1396" s="212"/>
      <c r="K1396" s="212"/>
      <c r="L1396" s="217"/>
      <c r="M1396" s="218"/>
      <c r="N1396" s="219"/>
      <c r="O1396" s="219"/>
      <c r="P1396" s="219"/>
      <c r="Q1396" s="219"/>
      <c r="R1396" s="219"/>
      <c r="S1396" s="219"/>
      <c r="T1396" s="220"/>
      <c r="AT1396" s="221" t="s">
        <v>247</v>
      </c>
      <c r="AU1396" s="221" t="s">
        <v>88</v>
      </c>
      <c r="AV1396" s="14" t="s">
        <v>88</v>
      </c>
      <c r="AW1396" s="14" t="s">
        <v>37</v>
      </c>
      <c r="AX1396" s="14" t="s">
        <v>76</v>
      </c>
      <c r="AY1396" s="221" t="s">
        <v>237</v>
      </c>
    </row>
    <row r="1397" spans="1:65" s="16" customFormat="1" ht="10.199999999999999">
      <c r="B1397" s="233"/>
      <c r="C1397" s="234"/>
      <c r="D1397" s="202" t="s">
        <v>247</v>
      </c>
      <c r="E1397" s="235" t="s">
        <v>19</v>
      </c>
      <c r="F1397" s="236" t="s">
        <v>260</v>
      </c>
      <c r="G1397" s="234"/>
      <c r="H1397" s="237">
        <v>5</v>
      </c>
      <c r="I1397" s="238"/>
      <c r="J1397" s="234"/>
      <c r="K1397" s="234"/>
      <c r="L1397" s="239"/>
      <c r="M1397" s="240"/>
      <c r="N1397" s="241"/>
      <c r="O1397" s="241"/>
      <c r="P1397" s="241"/>
      <c r="Q1397" s="241"/>
      <c r="R1397" s="241"/>
      <c r="S1397" s="241"/>
      <c r="T1397" s="242"/>
      <c r="AT1397" s="243" t="s">
        <v>247</v>
      </c>
      <c r="AU1397" s="243" t="s">
        <v>88</v>
      </c>
      <c r="AV1397" s="16" t="s">
        <v>243</v>
      </c>
      <c r="AW1397" s="16" t="s">
        <v>37</v>
      </c>
      <c r="AX1397" s="16" t="s">
        <v>83</v>
      </c>
      <c r="AY1397" s="243" t="s">
        <v>237</v>
      </c>
    </row>
    <row r="1398" spans="1:65" s="2" customFormat="1" ht="24.15" customHeight="1">
      <c r="A1398" s="37"/>
      <c r="B1398" s="38"/>
      <c r="C1398" s="182" t="s">
        <v>4681</v>
      </c>
      <c r="D1398" s="182" t="s">
        <v>239</v>
      </c>
      <c r="E1398" s="183" t="s">
        <v>1227</v>
      </c>
      <c r="F1398" s="184" t="s">
        <v>1228</v>
      </c>
      <c r="G1398" s="185" t="s">
        <v>154</v>
      </c>
      <c r="H1398" s="186">
        <v>114.798</v>
      </c>
      <c r="I1398" s="187"/>
      <c r="J1398" s="188">
        <f>ROUND(I1398*H1398,2)</f>
        <v>0</v>
      </c>
      <c r="K1398" s="184" t="s">
        <v>242</v>
      </c>
      <c r="L1398" s="42"/>
      <c r="M1398" s="189" t="s">
        <v>19</v>
      </c>
      <c r="N1398" s="190" t="s">
        <v>48</v>
      </c>
      <c r="O1398" s="67"/>
      <c r="P1398" s="191">
        <f>O1398*H1398</f>
        <v>0</v>
      </c>
      <c r="Q1398" s="191">
        <v>1.42E-3</v>
      </c>
      <c r="R1398" s="191">
        <f>Q1398*H1398</f>
        <v>0.16301316000000002</v>
      </c>
      <c r="S1398" s="191">
        <v>0</v>
      </c>
      <c r="T1398" s="192">
        <f>S1398*H1398</f>
        <v>0</v>
      </c>
      <c r="U1398" s="37"/>
      <c r="V1398" s="37"/>
      <c r="W1398" s="37"/>
      <c r="X1398" s="37"/>
      <c r="Y1398" s="37"/>
      <c r="Z1398" s="37"/>
      <c r="AA1398" s="37"/>
      <c r="AB1398" s="37"/>
      <c r="AC1398" s="37"/>
      <c r="AD1398" s="37"/>
      <c r="AE1398" s="37"/>
      <c r="AR1398" s="193" t="s">
        <v>366</v>
      </c>
      <c r="AT1398" s="193" t="s">
        <v>239</v>
      </c>
      <c r="AU1398" s="193" t="s">
        <v>88</v>
      </c>
      <c r="AY1398" s="20" t="s">
        <v>237</v>
      </c>
      <c r="BE1398" s="194">
        <f>IF(N1398="základní",J1398,0)</f>
        <v>0</v>
      </c>
      <c r="BF1398" s="194">
        <f>IF(N1398="snížená",J1398,0)</f>
        <v>0</v>
      </c>
      <c r="BG1398" s="194">
        <f>IF(N1398="zákl. přenesená",J1398,0)</f>
        <v>0</v>
      </c>
      <c r="BH1398" s="194">
        <f>IF(N1398="sníž. přenesená",J1398,0)</f>
        <v>0</v>
      </c>
      <c r="BI1398" s="194">
        <f>IF(N1398="nulová",J1398,0)</f>
        <v>0</v>
      </c>
      <c r="BJ1398" s="20" t="s">
        <v>88</v>
      </c>
      <c r="BK1398" s="194">
        <f>ROUND(I1398*H1398,2)</f>
        <v>0</v>
      </c>
      <c r="BL1398" s="20" t="s">
        <v>366</v>
      </c>
      <c r="BM1398" s="193" t="s">
        <v>5841</v>
      </c>
    </row>
    <row r="1399" spans="1:65" s="2" customFormat="1" ht="10.199999999999999">
      <c r="A1399" s="37"/>
      <c r="B1399" s="38"/>
      <c r="C1399" s="39"/>
      <c r="D1399" s="195" t="s">
        <v>245</v>
      </c>
      <c r="E1399" s="39"/>
      <c r="F1399" s="196" t="s">
        <v>1230</v>
      </c>
      <c r="G1399" s="39"/>
      <c r="H1399" s="39"/>
      <c r="I1399" s="197"/>
      <c r="J1399" s="39"/>
      <c r="K1399" s="39"/>
      <c r="L1399" s="42"/>
      <c r="M1399" s="198"/>
      <c r="N1399" s="199"/>
      <c r="O1399" s="67"/>
      <c r="P1399" s="67"/>
      <c r="Q1399" s="67"/>
      <c r="R1399" s="67"/>
      <c r="S1399" s="67"/>
      <c r="T1399" s="68"/>
      <c r="U1399" s="37"/>
      <c r="V1399" s="37"/>
      <c r="W1399" s="37"/>
      <c r="X1399" s="37"/>
      <c r="Y1399" s="37"/>
      <c r="Z1399" s="37"/>
      <c r="AA1399" s="37"/>
      <c r="AB1399" s="37"/>
      <c r="AC1399" s="37"/>
      <c r="AD1399" s="37"/>
      <c r="AE1399" s="37"/>
      <c r="AT1399" s="20" t="s">
        <v>245</v>
      </c>
      <c r="AU1399" s="20" t="s">
        <v>88</v>
      </c>
    </row>
    <row r="1400" spans="1:65" s="14" customFormat="1" ht="10.199999999999999">
      <c r="B1400" s="211"/>
      <c r="C1400" s="212"/>
      <c r="D1400" s="202" t="s">
        <v>247</v>
      </c>
      <c r="E1400" s="213" t="s">
        <v>19</v>
      </c>
      <c r="F1400" s="214" t="s">
        <v>5842</v>
      </c>
      <c r="G1400" s="212"/>
      <c r="H1400" s="215">
        <v>114.798</v>
      </c>
      <c r="I1400" s="216"/>
      <c r="J1400" s="212"/>
      <c r="K1400" s="212"/>
      <c r="L1400" s="217"/>
      <c r="M1400" s="218"/>
      <c r="N1400" s="219"/>
      <c r="O1400" s="219"/>
      <c r="P1400" s="219"/>
      <c r="Q1400" s="219"/>
      <c r="R1400" s="219"/>
      <c r="S1400" s="219"/>
      <c r="T1400" s="220"/>
      <c r="AT1400" s="221" t="s">
        <v>247</v>
      </c>
      <c r="AU1400" s="221" t="s">
        <v>88</v>
      </c>
      <c r="AV1400" s="14" t="s">
        <v>88</v>
      </c>
      <c r="AW1400" s="14" t="s">
        <v>37</v>
      </c>
      <c r="AX1400" s="14" t="s">
        <v>83</v>
      </c>
      <c r="AY1400" s="221" t="s">
        <v>237</v>
      </c>
    </row>
    <row r="1401" spans="1:65" s="2" customFormat="1" ht="24.15" customHeight="1">
      <c r="A1401" s="37"/>
      <c r="B1401" s="38"/>
      <c r="C1401" s="182" t="s">
        <v>4684</v>
      </c>
      <c r="D1401" s="182" t="s">
        <v>239</v>
      </c>
      <c r="E1401" s="183" t="s">
        <v>1258</v>
      </c>
      <c r="F1401" s="184" t="s">
        <v>1259</v>
      </c>
      <c r="G1401" s="185" t="s">
        <v>141</v>
      </c>
      <c r="H1401" s="186">
        <v>225.69</v>
      </c>
      <c r="I1401" s="187"/>
      <c r="J1401" s="188">
        <f>ROUND(I1401*H1401,2)</f>
        <v>0</v>
      </c>
      <c r="K1401" s="184" t="s">
        <v>242</v>
      </c>
      <c r="L1401" s="42"/>
      <c r="M1401" s="189" t="s">
        <v>19</v>
      </c>
      <c r="N1401" s="190" t="s">
        <v>48</v>
      </c>
      <c r="O1401" s="67"/>
      <c r="P1401" s="191">
        <f>O1401*H1401</f>
        <v>0</v>
      </c>
      <c r="Q1401" s="191">
        <v>5.0000000000000002E-5</v>
      </c>
      <c r="R1401" s="191">
        <f>Q1401*H1401</f>
        <v>1.1284500000000001E-2</v>
      </c>
      <c r="S1401" s="191">
        <v>0</v>
      </c>
      <c r="T1401" s="192">
        <f>S1401*H1401</f>
        <v>0</v>
      </c>
      <c r="U1401" s="37"/>
      <c r="V1401" s="37"/>
      <c r="W1401" s="37"/>
      <c r="X1401" s="37"/>
      <c r="Y1401" s="37"/>
      <c r="Z1401" s="37"/>
      <c r="AA1401" s="37"/>
      <c r="AB1401" s="37"/>
      <c r="AC1401" s="37"/>
      <c r="AD1401" s="37"/>
      <c r="AE1401" s="37"/>
      <c r="AR1401" s="193" t="s">
        <v>366</v>
      </c>
      <c r="AT1401" s="193" t="s">
        <v>239</v>
      </c>
      <c r="AU1401" s="193" t="s">
        <v>88</v>
      </c>
      <c r="AY1401" s="20" t="s">
        <v>237</v>
      </c>
      <c r="BE1401" s="194">
        <f>IF(N1401="základní",J1401,0)</f>
        <v>0</v>
      </c>
      <c r="BF1401" s="194">
        <f>IF(N1401="snížená",J1401,0)</f>
        <v>0</v>
      </c>
      <c r="BG1401" s="194">
        <f>IF(N1401="zákl. přenesená",J1401,0)</f>
        <v>0</v>
      </c>
      <c r="BH1401" s="194">
        <f>IF(N1401="sníž. přenesená",J1401,0)</f>
        <v>0</v>
      </c>
      <c r="BI1401" s="194">
        <f>IF(N1401="nulová",J1401,0)</f>
        <v>0</v>
      </c>
      <c r="BJ1401" s="20" t="s">
        <v>88</v>
      </c>
      <c r="BK1401" s="194">
        <f>ROUND(I1401*H1401,2)</f>
        <v>0</v>
      </c>
      <c r="BL1401" s="20" t="s">
        <v>366</v>
      </c>
      <c r="BM1401" s="193" t="s">
        <v>5843</v>
      </c>
    </row>
    <row r="1402" spans="1:65" s="2" customFormat="1" ht="10.199999999999999">
      <c r="A1402" s="37"/>
      <c r="B1402" s="38"/>
      <c r="C1402" s="39"/>
      <c r="D1402" s="195" t="s">
        <v>245</v>
      </c>
      <c r="E1402" s="39"/>
      <c r="F1402" s="196" t="s">
        <v>1261</v>
      </c>
      <c r="G1402" s="39"/>
      <c r="H1402" s="39"/>
      <c r="I1402" s="197"/>
      <c r="J1402" s="39"/>
      <c r="K1402" s="39"/>
      <c r="L1402" s="42"/>
      <c r="M1402" s="198"/>
      <c r="N1402" s="199"/>
      <c r="O1402" s="67"/>
      <c r="P1402" s="67"/>
      <c r="Q1402" s="67"/>
      <c r="R1402" s="67"/>
      <c r="S1402" s="67"/>
      <c r="T1402" s="68"/>
      <c r="U1402" s="37"/>
      <c r="V1402" s="37"/>
      <c r="W1402" s="37"/>
      <c r="X1402" s="37"/>
      <c r="Y1402" s="37"/>
      <c r="Z1402" s="37"/>
      <c r="AA1402" s="37"/>
      <c r="AB1402" s="37"/>
      <c r="AC1402" s="37"/>
      <c r="AD1402" s="37"/>
      <c r="AE1402" s="37"/>
      <c r="AT1402" s="20" t="s">
        <v>245</v>
      </c>
      <c r="AU1402" s="20" t="s">
        <v>88</v>
      </c>
    </row>
    <row r="1403" spans="1:65" s="14" customFormat="1" ht="10.199999999999999">
      <c r="B1403" s="211"/>
      <c r="C1403" s="212"/>
      <c r="D1403" s="202" t="s">
        <v>247</v>
      </c>
      <c r="E1403" s="213" t="s">
        <v>19</v>
      </c>
      <c r="F1403" s="214" t="s">
        <v>5779</v>
      </c>
      <c r="G1403" s="212"/>
      <c r="H1403" s="215">
        <v>225.69</v>
      </c>
      <c r="I1403" s="216"/>
      <c r="J1403" s="212"/>
      <c r="K1403" s="212"/>
      <c r="L1403" s="217"/>
      <c r="M1403" s="218"/>
      <c r="N1403" s="219"/>
      <c r="O1403" s="219"/>
      <c r="P1403" s="219"/>
      <c r="Q1403" s="219"/>
      <c r="R1403" s="219"/>
      <c r="S1403" s="219"/>
      <c r="T1403" s="220"/>
      <c r="AT1403" s="221" t="s">
        <v>247</v>
      </c>
      <c r="AU1403" s="221" t="s">
        <v>88</v>
      </c>
      <c r="AV1403" s="14" t="s">
        <v>88</v>
      </c>
      <c r="AW1403" s="14" t="s">
        <v>37</v>
      </c>
      <c r="AX1403" s="14" t="s">
        <v>83</v>
      </c>
      <c r="AY1403" s="221" t="s">
        <v>237</v>
      </c>
    </row>
    <row r="1404" spans="1:65" s="2" customFormat="1" ht="24.15" customHeight="1">
      <c r="A1404" s="37"/>
      <c r="B1404" s="38"/>
      <c r="C1404" s="182" t="s">
        <v>4688</v>
      </c>
      <c r="D1404" s="182" t="s">
        <v>239</v>
      </c>
      <c r="E1404" s="183" t="s">
        <v>1263</v>
      </c>
      <c r="F1404" s="184" t="s">
        <v>1264</v>
      </c>
      <c r="G1404" s="185" t="s">
        <v>154</v>
      </c>
      <c r="H1404" s="186">
        <v>249.71</v>
      </c>
      <c r="I1404" s="187"/>
      <c r="J1404" s="188">
        <f>ROUND(I1404*H1404,2)</f>
        <v>0</v>
      </c>
      <c r="K1404" s="184" t="s">
        <v>242</v>
      </c>
      <c r="L1404" s="42"/>
      <c r="M1404" s="189" t="s">
        <v>19</v>
      </c>
      <c r="N1404" s="190" t="s">
        <v>48</v>
      </c>
      <c r="O1404" s="67"/>
      <c r="P1404" s="191">
        <f>O1404*H1404</f>
        <v>0</v>
      </c>
      <c r="Q1404" s="191">
        <v>0</v>
      </c>
      <c r="R1404" s="191">
        <f>Q1404*H1404</f>
        <v>0</v>
      </c>
      <c r="S1404" s="191">
        <v>1.174E-2</v>
      </c>
      <c r="T1404" s="192">
        <f>S1404*H1404</f>
        <v>2.9315954000000004</v>
      </c>
      <c r="U1404" s="37"/>
      <c r="V1404" s="37"/>
      <c r="W1404" s="37"/>
      <c r="X1404" s="37"/>
      <c r="Y1404" s="37"/>
      <c r="Z1404" s="37"/>
      <c r="AA1404" s="37"/>
      <c r="AB1404" s="37"/>
      <c r="AC1404" s="37"/>
      <c r="AD1404" s="37"/>
      <c r="AE1404" s="37"/>
      <c r="AR1404" s="193" t="s">
        <v>366</v>
      </c>
      <c r="AT1404" s="193" t="s">
        <v>239</v>
      </c>
      <c r="AU1404" s="193" t="s">
        <v>88</v>
      </c>
      <c r="AY1404" s="20" t="s">
        <v>237</v>
      </c>
      <c r="BE1404" s="194">
        <f>IF(N1404="základní",J1404,0)</f>
        <v>0</v>
      </c>
      <c r="BF1404" s="194">
        <f>IF(N1404="snížená",J1404,0)</f>
        <v>0</v>
      </c>
      <c r="BG1404" s="194">
        <f>IF(N1404="zákl. přenesená",J1404,0)</f>
        <v>0</v>
      </c>
      <c r="BH1404" s="194">
        <f>IF(N1404="sníž. přenesená",J1404,0)</f>
        <v>0</v>
      </c>
      <c r="BI1404" s="194">
        <f>IF(N1404="nulová",J1404,0)</f>
        <v>0</v>
      </c>
      <c r="BJ1404" s="20" t="s">
        <v>88</v>
      </c>
      <c r="BK1404" s="194">
        <f>ROUND(I1404*H1404,2)</f>
        <v>0</v>
      </c>
      <c r="BL1404" s="20" t="s">
        <v>366</v>
      </c>
      <c r="BM1404" s="193" t="s">
        <v>5844</v>
      </c>
    </row>
    <row r="1405" spans="1:65" s="2" customFormat="1" ht="10.199999999999999">
      <c r="A1405" s="37"/>
      <c r="B1405" s="38"/>
      <c r="C1405" s="39"/>
      <c r="D1405" s="195" t="s">
        <v>245</v>
      </c>
      <c r="E1405" s="39"/>
      <c r="F1405" s="196" t="s">
        <v>1266</v>
      </c>
      <c r="G1405" s="39"/>
      <c r="H1405" s="39"/>
      <c r="I1405" s="197"/>
      <c r="J1405" s="39"/>
      <c r="K1405" s="39"/>
      <c r="L1405" s="42"/>
      <c r="M1405" s="198"/>
      <c r="N1405" s="199"/>
      <c r="O1405" s="67"/>
      <c r="P1405" s="67"/>
      <c r="Q1405" s="67"/>
      <c r="R1405" s="67"/>
      <c r="S1405" s="67"/>
      <c r="T1405" s="68"/>
      <c r="U1405" s="37"/>
      <c r="V1405" s="37"/>
      <c r="W1405" s="37"/>
      <c r="X1405" s="37"/>
      <c r="Y1405" s="37"/>
      <c r="Z1405" s="37"/>
      <c r="AA1405" s="37"/>
      <c r="AB1405" s="37"/>
      <c r="AC1405" s="37"/>
      <c r="AD1405" s="37"/>
      <c r="AE1405" s="37"/>
      <c r="AT1405" s="20" t="s">
        <v>245</v>
      </c>
      <c r="AU1405" s="20" t="s">
        <v>88</v>
      </c>
    </row>
    <row r="1406" spans="1:65" s="14" customFormat="1" ht="10.199999999999999">
      <c r="B1406" s="211"/>
      <c r="C1406" s="212"/>
      <c r="D1406" s="202" t="s">
        <v>247</v>
      </c>
      <c r="E1406" s="213" t="s">
        <v>19</v>
      </c>
      <c r="F1406" s="214" t="s">
        <v>5845</v>
      </c>
      <c r="G1406" s="212"/>
      <c r="H1406" s="215">
        <v>19.600000000000001</v>
      </c>
      <c r="I1406" s="216"/>
      <c r="J1406" s="212"/>
      <c r="K1406" s="212"/>
      <c r="L1406" s="217"/>
      <c r="M1406" s="218"/>
      <c r="N1406" s="219"/>
      <c r="O1406" s="219"/>
      <c r="P1406" s="219"/>
      <c r="Q1406" s="219"/>
      <c r="R1406" s="219"/>
      <c r="S1406" s="219"/>
      <c r="T1406" s="220"/>
      <c r="AT1406" s="221" t="s">
        <v>247</v>
      </c>
      <c r="AU1406" s="221" t="s">
        <v>88</v>
      </c>
      <c r="AV1406" s="14" t="s">
        <v>88</v>
      </c>
      <c r="AW1406" s="14" t="s">
        <v>37</v>
      </c>
      <c r="AX1406" s="14" t="s">
        <v>76</v>
      </c>
      <c r="AY1406" s="221" t="s">
        <v>237</v>
      </c>
    </row>
    <row r="1407" spans="1:65" s="14" customFormat="1" ht="10.199999999999999">
      <c r="B1407" s="211"/>
      <c r="C1407" s="212"/>
      <c r="D1407" s="202" t="s">
        <v>247</v>
      </c>
      <c r="E1407" s="213" t="s">
        <v>19</v>
      </c>
      <c r="F1407" s="214" t="s">
        <v>5846</v>
      </c>
      <c r="G1407" s="212"/>
      <c r="H1407" s="215">
        <v>24</v>
      </c>
      <c r="I1407" s="216"/>
      <c r="J1407" s="212"/>
      <c r="K1407" s="212"/>
      <c r="L1407" s="217"/>
      <c r="M1407" s="218"/>
      <c r="N1407" s="219"/>
      <c r="O1407" s="219"/>
      <c r="P1407" s="219"/>
      <c r="Q1407" s="219"/>
      <c r="R1407" s="219"/>
      <c r="S1407" s="219"/>
      <c r="T1407" s="220"/>
      <c r="AT1407" s="221" t="s">
        <v>247</v>
      </c>
      <c r="AU1407" s="221" t="s">
        <v>88</v>
      </c>
      <c r="AV1407" s="14" t="s">
        <v>88</v>
      </c>
      <c r="AW1407" s="14" t="s">
        <v>37</v>
      </c>
      <c r="AX1407" s="14" t="s">
        <v>76</v>
      </c>
      <c r="AY1407" s="221" t="s">
        <v>237</v>
      </c>
    </row>
    <row r="1408" spans="1:65" s="14" customFormat="1" ht="10.199999999999999">
      <c r="B1408" s="211"/>
      <c r="C1408" s="212"/>
      <c r="D1408" s="202" t="s">
        <v>247</v>
      </c>
      <c r="E1408" s="213" t="s">
        <v>19</v>
      </c>
      <c r="F1408" s="214" t="s">
        <v>5847</v>
      </c>
      <c r="G1408" s="212"/>
      <c r="H1408" s="215">
        <v>38.130000000000003</v>
      </c>
      <c r="I1408" s="216"/>
      <c r="J1408" s="212"/>
      <c r="K1408" s="212"/>
      <c r="L1408" s="217"/>
      <c r="M1408" s="218"/>
      <c r="N1408" s="219"/>
      <c r="O1408" s="219"/>
      <c r="P1408" s="219"/>
      <c r="Q1408" s="219"/>
      <c r="R1408" s="219"/>
      <c r="S1408" s="219"/>
      <c r="T1408" s="220"/>
      <c r="AT1408" s="221" t="s">
        <v>247</v>
      </c>
      <c r="AU1408" s="221" t="s">
        <v>88</v>
      </c>
      <c r="AV1408" s="14" t="s">
        <v>88</v>
      </c>
      <c r="AW1408" s="14" t="s">
        <v>37</v>
      </c>
      <c r="AX1408" s="14" t="s">
        <v>76</v>
      </c>
      <c r="AY1408" s="221" t="s">
        <v>237</v>
      </c>
    </row>
    <row r="1409" spans="1:65" s="14" customFormat="1" ht="10.199999999999999">
      <c r="B1409" s="211"/>
      <c r="C1409" s="212"/>
      <c r="D1409" s="202" t="s">
        <v>247</v>
      </c>
      <c r="E1409" s="213" t="s">
        <v>19</v>
      </c>
      <c r="F1409" s="214" t="s">
        <v>5848</v>
      </c>
      <c r="G1409" s="212"/>
      <c r="H1409" s="215">
        <v>8.8000000000000007</v>
      </c>
      <c r="I1409" s="216"/>
      <c r="J1409" s="212"/>
      <c r="K1409" s="212"/>
      <c r="L1409" s="217"/>
      <c r="M1409" s="218"/>
      <c r="N1409" s="219"/>
      <c r="O1409" s="219"/>
      <c r="P1409" s="219"/>
      <c r="Q1409" s="219"/>
      <c r="R1409" s="219"/>
      <c r="S1409" s="219"/>
      <c r="T1409" s="220"/>
      <c r="AT1409" s="221" t="s">
        <v>247</v>
      </c>
      <c r="AU1409" s="221" t="s">
        <v>88</v>
      </c>
      <c r="AV1409" s="14" t="s">
        <v>88</v>
      </c>
      <c r="AW1409" s="14" t="s">
        <v>37</v>
      </c>
      <c r="AX1409" s="14" t="s">
        <v>76</v>
      </c>
      <c r="AY1409" s="221" t="s">
        <v>237</v>
      </c>
    </row>
    <row r="1410" spans="1:65" s="14" customFormat="1" ht="10.199999999999999">
      <c r="B1410" s="211"/>
      <c r="C1410" s="212"/>
      <c r="D1410" s="202" t="s">
        <v>247</v>
      </c>
      <c r="E1410" s="213" t="s">
        <v>19</v>
      </c>
      <c r="F1410" s="214" t="s">
        <v>5849</v>
      </c>
      <c r="G1410" s="212"/>
      <c r="H1410" s="215">
        <v>10.8</v>
      </c>
      <c r="I1410" s="216"/>
      <c r="J1410" s="212"/>
      <c r="K1410" s="212"/>
      <c r="L1410" s="217"/>
      <c r="M1410" s="218"/>
      <c r="N1410" s="219"/>
      <c r="O1410" s="219"/>
      <c r="P1410" s="219"/>
      <c r="Q1410" s="219"/>
      <c r="R1410" s="219"/>
      <c r="S1410" s="219"/>
      <c r="T1410" s="220"/>
      <c r="AT1410" s="221" t="s">
        <v>247</v>
      </c>
      <c r="AU1410" s="221" t="s">
        <v>88</v>
      </c>
      <c r="AV1410" s="14" t="s">
        <v>88</v>
      </c>
      <c r="AW1410" s="14" t="s">
        <v>37</v>
      </c>
      <c r="AX1410" s="14" t="s">
        <v>76</v>
      </c>
      <c r="AY1410" s="221" t="s">
        <v>237</v>
      </c>
    </row>
    <row r="1411" spans="1:65" s="14" customFormat="1" ht="10.199999999999999">
      <c r="B1411" s="211"/>
      <c r="C1411" s="212"/>
      <c r="D1411" s="202" t="s">
        <v>247</v>
      </c>
      <c r="E1411" s="213" t="s">
        <v>19</v>
      </c>
      <c r="F1411" s="214" t="s">
        <v>5850</v>
      </c>
      <c r="G1411" s="212"/>
      <c r="H1411" s="215">
        <v>13.6</v>
      </c>
      <c r="I1411" s="216"/>
      <c r="J1411" s="212"/>
      <c r="K1411" s="212"/>
      <c r="L1411" s="217"/>
      <c r="M1411" s="218"/>
      <c r="N1411" s="219"/>
      <c r="O1411" s="219"/>
      <c r="P1411" s="219"/>
      <c r="Q1411" s="219"/>
      <c r="R1411" s="219"/>
      <c r="S1411" s="219"/>
      <c r="T1411" s="220"/>
      <c r="AT1411" s="221" t="s">
        <v>247</v>
      </c>
      <c r="AU1411" s="221" t="s">
        <v>88</v>
      </c>
      <c r="AV1411" s="14" t="s">
        <v>88</v>
      </c>
      <c r="AW1411" s="14" t="s">
        <v>37</v>
      </c>
      <c r="AX1411" s="14" t="s">
        <v>76</v>
      </c>
      <c r="AY1411" s="221" t="s">
        <v>237</v>
      </c>
    </row>
    <row r="1412" spans="1:65" s="14" customFormat="1" ht="10.199999999999999">
      <c r="B1412" s="211"/>
      <c r="C1412" s="212"/>
      <c r="D1412" s="202" t="s">
        <v>247</v>
      </c>
      <c r="E1412" s="213" t="s">
        <v>19</v>
      </c>
      <c r="F1412" s="214" t="s">
        <v>5851</v>
      </c>
      <c r="G1412" s="212"/>
      <c r="H1412" s="215">
        <v>6.4</v>
      </c>
      <c r="I1412" s="216"/>
      <c r="J1412" s="212"/>
      <c r="K1412" s="212"/>
      <c r="L1412" s="217"/>
      <c r="M1412" s="218"/>
      <c r="N1412" s="219"/>
      <c r="O1412" s="219"/>
      <c r="P1412" s="219"/>
      <c r="Q1412" s="219"/>
      <c r="R1412" s="219"/>
      <c r="S1412" s="219"/>
      <c r="T1412" s="220"/>
      <c r="AT1412" s="221" t="s">
        <v>247</v>
      </c>
      <c r="AU1412" s="221" t="s">
        <v>88</v>
      </c>
      <c r="AV1412" s="14" t="s">
        <v>88</v>
      </c>
      <c r="AW1412" s="14" t="s">
        <v>37</v>
      </c>
      <c r="AX1412" s="14" t="s">
        <v>76</v>
      </c>
      <c r="AY1412" s="221" t="s">
        <v>237</v>
      </c>
    </row>
    <row r="1413" spans="1:65" s="14" customFormat="1" ht="10.199999999999999">
      <c r="B1413" s="211"/>
      <c r="C1413" s="212"/>
      <c r="D1413" s="202" t="s">
        <v>247</v>
      </c>
      <c r="E1413" s="213" t="s">
        <v>19</v>
      </c>
      <c r="F1413" s="214" t="s">
        <v>5852</v>
      </c>
      <c r="G1413" s="212"/>
      <c r="H1413" s="215">
        <v>6</v>
      </c>
      <c r="I1413" s="216"/>
      <c r="J1413" s="212"/>
      <c r="K1413" s="212"/>
      <c r="L1413" s="217"/>
      <c r="M1413" s="218"/>
      <c r="N1413" s="219"/>
      <c r="O1413" s="219"/>
      <c r="P1413" s="219"/>
      <c r="Q1413" s="219"/>
      <c r="R1413" s="219"/>
      <c r="S1413" s="219"/>
      <c r="T1413" s="220"/>
      <c r="AT1413" s="221" t="s">
        <v>247</v>
      </c>
      <c r="AU1413" s="221" t="s">
        <v>88</v>
      </c>
      <c r="AV1413" s="14" t="s">
        <v>88</v>
      </c>
      <c r="AW1413" s="14" t="s">
        <v>37</v>
      </c>
      <c r="AX1413" s="14" t="s">
        <v>76</v>
      </c>
      <c r="AY1413" s="221" t="s">
        <v>237</v>
      </c>
    </row>
    <row r="1414" spans="1:65" s="14" customFormat="1" ht="10.199999999999999">
      <c r="B1414" s="211"/>
      <c r="C1414" s="212"/>
      <c r="D1414" s="202" t="s">
        <v>247</v>
      </c>
      <c r="E1414" s="213" t="s">
        <v>19</v>
      </c>
      <c r="F1414" s="214" t="s">
        <v>5853</v>
      </c>
      <c r="G1414" s="212"/>
      <c r="H1414" s="215">
        <v>7.5</v>
      </c>
      <c r="I1414" s="216"/>
      <c r="J1414" s="212"/>
      <c r="K1414" s="212"/>
      <c r="L1414" s="217"/>
      <c r="M1414" s="218"/>
      <c r="N1414" s="219"/>
      <c r="O1414" s="219"/>
      <c r="P1414" s="219"/>
      <c r="Q1414" s="219"/>
      <c r="R1414" s="219"/>
      <c r="S1414" s="219"/>
      <c r="T1414" s="220"/>
      <c r="AT1414" s="221" t="s">
        <v>247</v>
      </c>
      <c r="AU1414" s="221" t="s">
        <v>88</v>
      </c>
      <c r="AV1414" s="14" t="s">
        <v>88</v>
      </c>
      <c r="AW1414" s="14" t="s">
        <v>37</v>
      </c>
      <c r="AX1414" s="14" t="s">
        <v>76</v>
      </c>
      <c r="AY1414" s="221" t="s">
        <v>237</v>
      </c>
    </row>
    <row r="1415" spans="1:65" s="14" customFormat="1" ht="10.199999999999999">
      <c r="B1415" s="211"/>
      <c r="C1415" s="212"/>
      <c r="D1415" s="202" t="s">
        <v>247</v>
      </c>
      <c r="E1415" s="213" t="s">
        <v>19</v>
      </c>
      <c r="F1415" s="214" t="s">
        <v>5854</v>
      </c>
      <c r="G1415" s="212"/>
      <c r="H1415" s="215">
        <v>7.4</v>
      </c>
      <c r="I1415" s="216"/>
      <c r="J1415" s="212"/>
      <c r="K1415" s="212"/>
      <c r="L1415" s="217"/>
      <c r="M1415" s="218"/>
      <c r="N1415" s="219"/>
      <c r="O1415" s="219"/>
      <c r="P1415" s="219"/>
      <c r="Q1415" s="219"/>
      <c r="R1415" s="219"/>
      <c r="S1415" s="219"/>
      <c r="T1415" s="220"/>
      <c r="AT1415" s="221" t="s">
        <v>247</v>
      </c>
      <c r="AU1415" s="221" t="s">
        <v>88</v>
      </c>
      <c r="AV1415" s="14" t="s">
        <v>88</v>
      </c>
      <c r="AW1415" s="14" t="s">
        <v>37</v>
      </c>
      <c r="AX1415" s="14" t="s">
        <v>76</v>
      </c>
      <c r="AY1415" s="221" t="s">
        <v>237</v>
      </c>
    </row>
    <row r="1416" spans="1:65" s="14" customFormat="1" ht="10.199999999999999">
      <c r="B1416" s="211"/>
      <c r="C1416" s="212"/>
      <c r="D1416" s="202" t="s">
        <v>247</v>
      </c>
      <c r="E1416" s="213" t="s">
        <v>19</v>
      </c>
      <c r="F1416" s="214" t="s">
        <v>5855</v>
      </c>
      <c r="G1416" s="212"/>
      <c r="H1416" s="215">
        <v>11.27</v>
      </c>
      <c r="I1416" s="216"/>
      <c r="J1416" s="212"/>
      <c r="K1416" s="212"/>
      <c r="L1416" s="217"/>
      <c r="M1416" s="218"/>
      <c r="N1416" s="219"/>
      <c r="O1416" s="219"/>
      <c r="P1416" s="219"/>
      <c r="Q1416" s="219"/>
      <c r="R1416" s="219"/>
      <c r="S1416" s="219"/>
      <c r="T1416" s="220"/>
      <c r="AT1416" s="221" t="s">
        <v>247</v>
      </c>
      <c r="AU1416" s="221" t="s">
        <v>88</v>
      </c>
      <c r="AV1416" s="14" t="s">
        <v>88</v>
      </c>
      <c r="AW1416" s="14" t="s">
        <v>37</v>
      </c>
      <c r="AX1416" s="14" t="s">
        <v>76</v>
      </c>
      <c r="AY1416" s="221" t="s">
        <v>237</v>
      </c>
    </row>
    <row r="1417" spans="1:65" s="14" customFormat="1" ht="10.199999999999999">
      <c r="B1417" s="211"/>
      <c r="C1417" s="212"/>
      <c r="D1417" s="202" t="s">
        <v>247</v>
      </c>
      <c r="E1417" s="213" t="s">
        <v>19</v>
      </c>
      <c r="F1417" s="214" t="s">
        <v>5856</v>
      </c>
      <c r="G1417" s="212"/>
      <c r="H1417" s="215">
        <v>36.700000000000003</v>
      </c>
      <c r="I1417" s="216"/>
      <c r="J1417" s="212"/>
      <c r="K1417" s="212"/>
      <c r="L1417" s="217"/>
      <c r="M1417" s="218"/>
      <c r="N1417" s="219"/>
      <c r="O1417" s="219"/>
      <c r="P1417" s="219"/>
      <c r="Q1417" s="219"/>
      <c r="R1417" s="219"/>
      <c r="S1417" s="219"/>
      <c r="T1417" s="220"/>
      <c r="AT1417" s="221" t="s">
        <v>247</v>
      </c>
      <c r="AU1417" s="221" t="s">
        <v>88</v>
      </c>
      <c r="AV1417" s="14" t="s">
        <v>88</v>
      </c>
      <c r="AW1417" s="14" t="s">
        <v>37</v>
      </c>
      <c r="AX1417" s="14" t="s">
        <v>76</v>
      </c>
      <c r="AY1417" s="221" t="s">
        <v>237</v>
      </c>
    </row>
    <row r="1418" spans="1:65" s="14" customFormat="1" ht="10.199999999999999">
      <c r="B1418" s="211"/>
      <c r="C1418" s="212"/>
      <c r="D1418" s="202" t="s">
        <v>247</v>
      </c>
      <c r="E1418" s="213" t="s">
        <v>19</v>
      </c>
      <c r="F1418" s="214" t="s">
        <v>5857</v>
      </c>
      <c r="G1418" s="212"/>
      <c r="H1418" s="215">
        <v>38.799999999999997</v>
      </c>
      <c r="I1418" s="216"/>
      <c r="J1418" s="212"/>
      <c r="K1418" s="212"/>
      <c r="L1418" s="217"/>
      <c r="M1418" s="218"/>
      <c r="N1418" s="219"/>
      <c r="O1418" s="219"/>
      <c r="P1418" s="219"/>
      <c r="Q1418" s="219"/>
      <c r="R1418" s="219"/>
      <c r="S1418" s="219"/>
      <c r="T1418" s="220"/>
      <c r="AT1418" s="221" t="s">
        <v>247</v>
      </c>
      <c r="AU1418" s="221" t="s">
        <v>88</v>
      </c>
      <c r="AV1418" s="14" t="s">
        <v>88</v>
      </c>
      <c r="AW1418" s="14" t="s">
        <v>37</v>
      </c>
      <c r="AX1418" s="14" t="s">
        <v>76</v>
      </c>
      <c r="AY1418" s="221" t="s">
        <v>237</v>
      </c>
    </row>
    <row r="1419" spans="1:65" s="14" customFormat="1" ht="10.199999999999999">
      <c r="B1419" s="211"/>
      <c r="C1419" s="212"/>
      <c r="D1419" s="202" t="s">
        <v>247</v>
      </c>
      <c r="E1419" s="213" t="s">
        <v>19</v>
      </c>
      <c r="F1419" s="214" t="s">
        <v>5858</v>
      </c>
      <c r="G1419" s="212"/>
      <c r="H1419" s="215">
        <v>20.71</v>
      </c>
      <c r="I1419" s="216"/>
      <c r="J1419" s="212"/>
      <c r="K1419" s="212"/>
      <c r="L1419" s="217"/>
      <c r="M1419" s="218"/>
      <c r="N1419" s="219"/>
      <c r="O1419" s="219"/>
      <c r="P1419" s="219"/>
      <c r="Q1419" s="219"/>
      <c r="R1419" s="219"/>
      <c r="S1419" s="219"/>
      <c r="T1419" s="220"/>
      <c r="AT1419" s="221" t="s">
        <v>247</v>
      </c>
      <c r="AU1419" s="221" t="s">
        <v>88</v>
      </c>
      <c r="AV1419" s="14" t="s">
        <v>88</v>
      </c>
      <c r="AW1419" s="14" t="s">
        <v>37</v>
      </c>
      <c r="AX1419" s="14" t="s">
        <v>76</v>
      </c>
      <c r="AY1419" s="221" t="s">
        <v>237</v>
      </c>
    </row>
    <row r="1420" spans="1:65" s="16" customFormat="1" ht="10.199999999999999">
      <c r="B1420" s="233"/>
      <c r="C1420" s="234"/>
      <c r="D1420" s="202" t="s">
        <v>247</v>
      </c>
      <c r="E1420" s="235" t="s">
        <v>19</v>
      </c>
      <c r="F1420" s="236" t="s">
        <v>260</v>
      </c>
      <c r="G1420" s="234"/>
      <c r="H1420" s="237">
        <v>249.71</v>
      </c>
      <c r="I1420" s="238"/>
      <c r="J1420" s="234"/>
      <c r="K1420" s="234"/>
      <c r="L1420" s="239"/>
      <c r="M1420" s="240"/>
      <c r="N1420" s="241"/>
      <c r="O1420" s="241"/>
      <c r="P1420" s="241"/>
      <c r="Q1420" s="241"/>
      <c r="R1420" s="241"/>
      <c r="S1420" s="241"/>
      <c r="T1420" s="242"/>
      <c r="AT1420" s="243" t="s">
        <v>247</v>
      </c>
      <c r="AU1420" s="243" t="s">
        <v>88</v>
      </c>
      <c r="AV1420" s="16" t="s">
        <v>243</v>
      </c>
      <c r="AW1420" s="16" t="s">
        <v>37</v>
      </c>
      <c r="AX1420" s="16" t="s">
        <v>83</v>
      </c>
      <c r="AY1420" s="243" t="s">
        <v>237</v>
      </c>
    </row>
    <row r="1421" spans="1:65" s="2" customFormat="1" ht="24.15" customHeight="1">
      <c r="A1421" s="37"/>
      <c r="B1421" s="38"/>
      <c r="C1421" s="182" t="s">
        <v>4695</v>
      </c>
      <c r="D1421" s="182" t="s">
        <v>239</v>
      </c>
      <c r="E1421" s="183" t="s">
        <v>1269</v>
      </c>
      <c r="F1421" s="184" t="s">
        <v>1270</v>
      </c>
      <c r="G1421" s="185" t="s">
        <v>141</v>
      </c>
      <c r="H1421" s="186">
        <v>295.35000000000002</v>
      </c>
      <c r="I1421" s="187"/>
      <c r="J1421" s="188">
        <f>ROUND(I1421*H1421,2)</f>
        <v>0</v>
      </c>
      <c r="K1421" s="184" t="s">
        <v>242</v>
      </c>
      <c r="L1421" s="42"/>
      <c r="M1421" s="189" t="s">
        <v>19</v>
      </c>
      <c r="N1421" s="190" t="s">
        <v>48</v>
      </c>
      <c r="O1421" s="67"/>
      <c r="P1421" s="191">
        <f>O1421*H1421</f>
        <v>0</v>
      </c>
      <c r="Q1421" s="191">
        <v>0</v>
      </c>
      <c r="R1421" s="191">
        <f>Q1421*H1421</f>
        <v>0</v>
      </c>
      <c r="S1421" s="191">
        <v>8.3169999999999994E-2</v>
      </c>
      <c r="T1421" s="192">
        <f>S1421*H1421</f>
        <v>24.564259499999999</v>
      </c>
      <c r="U1421" s="37"/>
      <c r="V1421" s="37"/>
      <c r="W1421" s="37"/>
      <c r="X1421" s="37"/>
      <c r="Y1421" s="37"/>
      <c r="Z1421" s="37"/>
      <c r="AA1421" s="37"/>
      <c r="AB1421" s="37"/>
      <c r="AC1421" s="37"/>
      <c r="AD1421" s="37"/>
      <c r="AE1421" s="37"/>
      <c r="AR1421" s="193" t="s">
        <v>366</v>
      </c>
      <c r="AT1421" s="193" t="s">
        <v>239</v>
      </c>
      <c r="AU1421" s="193" t="s">
        <v>88</v>
      </c>
      <c r="AY1421" s="20" t="s">
        <v>237</v>
      </c>
      <c r="BE1421" s="194">
        <f>IF(N1421="základní",J1421,0)</f>
        <v>0</v>
      </c>
      <c r="BF1421" s="194">
        <f>IF(N1421="snížená",J1421,0)</f>
        <v>0</v>
      </c>
      <c r="BG1421" s="194">
        <f>IF(N1421="zákl. přenesená",J1421,0)</f>
        <v>0</v>
      </c>
      <c r="BH1421" s="194">
        <f>IF(N1421="sníž. přenesená",J1421,0)</f>
        <v>0</v>
      </c>
      <c r="BI1421" s="194">
        <f>IF(N1421="nulová",J1421,0)</f>
        <v>0</v>
      </c>
      <c r="BJ1421" s="20" t="s">
        <v>88</v>
      </c>
      <c r="BK1421" s="194">
        <f>ROUND(I1421*H1421,2)</f>
        <v>0</v>
      </c>
      <c r="BL1421" s="20" t="s">
        <v>366</v>
      </c>
      <c r="BM1421" s="193" t="s">
        <v>5859</v>
      </c>
    </row>
    <row r="1422" spans="1:65" s="2" customFormat="1" ht="10.199999999999999">
      <c r="A1422" s="37"/>
      <c r="B1422" s="38"/>
      <c r="C1422" s="39"/>
      <c r="D1422" s="195" t="s">
        <v>245</v>
      </c>
      <c r="E1422" s="39"/>
      <c r="F1422" s="196" t="s">
        <v>1272</v>
      </c>
      <c r="G1422" s="39"/>
      <c r="H1422" s="39"/>
      <c r="I1422" s="197"/>
      <c r="J1422" s="39"/>
      <c r="K1422" s="39"/>
      <c r="L1422" s="42"/>
      <c r="M1422" s="198"/>
      <c r="N1422" s="199"/>
      <c r="O1422" s="67"/>
      <c r="P1422" s="67"/>
      <c r="Q1422" s="67"/>
      <c r="R1422" s="67"/>
      <c r="S1422" s="67"/>
      <c r="T1422" s="68"/>
      <c r="U1422" s="37"/>
      <c r="V1422" s="37"/>
      <c r="W1422" s="37"/>
      <c r="X1422" s="37"/>
      <c r="Y1422" s="37"/>
      <c r="Z1422" s="37"/>
      <c r="AA1422" s="37"/>
      <c r="AB1422" s="37"/>
      <c r="AC1422" s="37"/>
      <c r="AD1422" s="37"/>
      <c r="AE1422" s="37"/>
      <c r="AT1422" s="20" t="s">
        <v>245</v>
      </c>
      <c r="AU1422" s="20" t="s">
        <v>88</v>
      </c>
    </row>
    <row r="1423" spans="1:65" s="14" customFormat="1" ht="30.6">
      <c r="B1423" s="211"/>
      <c r="C1423" s="212"/>
      <c r="D1423" s="202" t="s">
        <v>247</v>
      </c>
      <c r="E1423" s="213" t="s">
        <v>19</v>
      </c>
      <c r="F1423" s="214" t="s">
        <v>5860</v>
      </c>
      <c r="G1423" s="212"/>
      <c r="H1423" s="215">
        <v>201.97</v>
      </c>
      <c r="I1423" s="216"/>
      <c r="J1423" s="212"/>
      <c r="K1423" s="212"/>
      <c r="L1423" s="217"/>
      <c r="M1423" s="218"/>
      <c r="N1423" s="219"/>
      <c r="O1423" s="219"/>
      <c r="P1423" s="219"/>
      <c r="Q1423" s="219"/>
      <c r="R1423" s="219"/>
      <c r="S1423" s="219"/>
      <c r="T1423" s="220"/>
      <c r="AT1423" s="221" t="s">
        <v>247</v>
      </c>
      <c r="AU1423" s="221" t="s">
        <v>88</v>
      </c>
      <c r="AV1423" s="14" t="s">
        <v>88</v>
      </c>
      <c r="AW1423" s="14" t="s">
        <v>37</v>
      </c>
      <c r="AX1423" s="14" t="s">
        <v>76</v>
      </c>
      <c r="AY1423" s="221" t="s">
        <v>237</v>
      </c>
    </row>
    <row r="1424" spans="1:65" s="14" customFormat="1" ht="10.199999999999999">
      <c r="B1424" s="211"/>
      <c r="C1424" s="212"/>
      <c r="D1424" s="202" t="s">
        <v>247</v>
      </c>
      <c r="E1424" s="213" t="s">
        <v>19</v>
      </c>
      <c r="F1424" s="214" t="s">
        <v>5861</v>
      </c>
      <c r="G1424" s="212"/>
      <c r="H1424" s="215">
        <v>36.76</v>
      </c>
      <c r="I1424" s="216"/>
      <c r="J1424" s="212"/>
      <c r="K1424" s="212"/>
      <c r="L1424" s="217"/>
      <c r="M1424" s="218"/>
      <c r="N1424" s="219"/>
      <c r="O1424" s="219"/>
      <c r="P1424" s="219"/>
      <c r="Q1424" s="219"/>
      <c r="R1424" s="219"/>
      <c r="S1424" s="219"/>
      <c r="T1424" s="220"/>
      <c r="AT1424" s="221" t="s">
        <v>247</v>
      </c>
      <c r="AU1424" s="221" t="s">
        <v>88</v>
      </c>
      <c r="AV1424" s="14" t="s">
        <v>88</v>
      </c>
      <c r="AW1424" s="14" t="s">
        <v>37</v>
      </c>
      <c r="AX1424" s="14" t="s">
        <v>76</v>
      </c>
      <c r="AY1424" s="221" t="s">
        <v>237</v>
      </c>
    </row>
    <row r="1425" spans="1:65" s="14" customFormat="1" ht="10.199999999999999">
      <c r="B1425" s="211"/>
      <c r="C1425" s="212"/>
      <c r="D1425" s="202" t="s">
        <v>247</v>
      </c>
      <c r="E1425" s="213" t="s">
        <v>19</v>
      </c>
      <c r="F1425" s="214" t="s">
        <v>5862</v>
      </c>
      <c r="G1425" s="212"/>
      <c r="H1425" s="215">
        <v>56.62</v>
      </c>
      <c r="I1425" s="216"/>
      <c r="J1425" s="212"/>
      <c r="K1425" s="212"/>
      <c r="L1425" s="217"/>
      <c r="M1425" s="218"/>
      <c r="N1425" s="219"/>
      <c r="O1425" s="219"/>
      <c r="P1425" s="219"/>
      <c r="Q1425" s="219"/>
      <c r="R1425" s="219"/>
      <c r="S1425" s="219"/>
      <c r="T1425" s="220"/>
      <c r="AT1425" s="221" t="s">
        <v>247</v>
      </c>
      <c r="AU1425" s="221" t="s">
        <v>88</v>
      </c>
      <c r="AV1425" s="14" t="s">
        <v>88</v>
      </c>
      <c r="AW1425" s="14" t="s">
        <v>37</v>
      </c>
      <c r="AX1425" s="14" t="s">
        <v>76</v>
      </c>
      <c r="AY1425" s="221" t="s">
        <v>237</v>
      </c>
    </row>
    <row r="1426" spans="1:65" s="16" customFormat="1" ht="10.199999999999999">
      <c r="B1426" s="233"/>
      <c r="C1426" s="234"/>
      <c r="D1426" s="202" t="s">
        <v>247</v>
      </c>
      <c r="E1426" s="235" t="s">
        <v>19</v>
      </c>
      <c r="F1426" s="236" t="s">
        <v>260</v>
      </c>
      <c r="G1426" s="234"/>
      <c r="H1426" s="237">
        <v>295.35000000000002</v>
      </c>
      <c r="I1426" s="238"/>
      <c r="J1426" s="234"/>
      <c r="K1426" s="234"/>
      <c r="L1426" s="239"/>
      <c r="M1426" s="240"/>
      <c r="N1426" s="241"/>
      <c r="O1426" s="241"/>
      <c r="P1426" s="241"/>
      <c r="Q1426" s="241"/>
      <c r="R1426" s="241"/>
      <c r="S1426" s="241"/>
      <c r="T1426" s="242"/>
      <c r="AT1426" s="243" t="s">
        <v>247</v>
      </c>
      <c r="AU1426" s="243" t="s">
        <v>88</v>
      </c>
      <c r="AV1426" s="16" t="s">
        <v>243</v>
      </c>
      <c r="AW1426" s="16" t="s">
        <v>37</v>
      </c>
      <c r="AX1426" s="16" t="s">
        <v>83</v>
      </c>
      <c r="AY1426" s="243" t="s">
        <v>237</v>
      </c>
    </row>
    <row r="1427" spans="1:65" s="2" customFormat="1" ht="55.5" customHeight="1">
      <c r="A1427" s="37"/>
      <c r="B1427" s="38"/>
      <c r="C1427" s="182" t="s">
        <v>4700</v>
      </c>
      <c r="D1427" s="182" t="s">
        <v>239</v>
      </c>
      <c r="E1427" s="183" t="s">
        <v>1281</v>
      </c>
      <c r="F1427" s="184" t="s">
        <v>1282</v>
      </c>
      <c r="G1427" s="185" t="s">
        <v>304</v>
      </c>
      <c r="H1427" s="186">
        <v>9.2989999999999995</v>
      </c>
      <c r="I1427" s="187"/>
      <c r="J1427" s="188">
        <f>ROUND(I1427*H1427,2)</f>
        <v>0</v>
      </c>
      <c r="K1427" s="184" t="s">
        <v>242</v>
      </c>
      <c r="L1427" s="42"/>
      <c r="M1427" s="189" t="s">
        <v>19</v>
      </c>
      <c r="N1427" s="190" t="s">
        <v>48</v>
      </c>
      <c r="O1427" s="67"/>
      <c r="P1427" s="191">
        <f>O1427*H1427</f>
        <v>0</v>
      </c>
      <c r="Q1427" s="191">
        <v>0</v>
      </c>
      <c r="R1427" s="191">
        <f>Q1427*H1427</f>
        <v>0</v>
      </c>
      <c r="S1427" s="191">
        <v>0</v>
      </c>
      <c r="T1427" s="192">
        <f>S1427*H1427</f>
        <v>0</v>
      </c>
      <c r="U1427" s="37"/>
      <c r="V1427" s="37"/>
      <c r="W1427" s="37"/>
      <c r="X1427" s="37"/>
      <c r="Y1427" s="37"/>
      <c r="Z1427" s="37"/>
      <c r="AA1427" s="37"/>
      <c r="AB1427" s="37"/>
      <c r="AC1427" s="37"/>
      <c r="AD1427" s="37"/>
      <c r="AE1427" s="37"/>
      <c r="AR1427" s="193" t="s">
        <v>366</v>
      </c>
      <c r="AT1427" s="193" t="s">
        <v>239</v>
      </c>
      <c r="AU1427" s="193" t="s">
        <v>88</v>
      </c>
      <c r="AY1427" s="20" t="s">
        <v>237</v>
      </c>
      <c r="BE1427" s="194">
        <f>IF(N1427="základní",J1427,0)</f>
        <v>0</v>
      </c>
      <c r="BF1427" s="194">
        <f>IF(N1427="snížená",J1427,0)</f>
        <v>0</v>
      </c>
      <c r="BG1427" s="194">
        <f>IF(N1427="zákl. přenesená",J1427,0)</f>
        <v>0</v>
      </c>
      <c r="BH1427" s="194">
        <f>IF(N1427="sníž. přenesená",J1427,0)</f>
        <v>0</v>
      </c>
      <c r="BI1427" s="194">
        <f>IF(N1427="nulová",J1427,0)</f>
        <v>0</v>
      </c>
      <c r="BJ1427" s="20" t="s">
        <v>88</v>
      </c>
      <c r="BK1427" s="194">
        <f>ROUND(I1427*H1427,2)</f>
        <v>0</v>
      </c>
      <c r="BL1427" s="20" t="s">
        <v>366</v>
      </c>
      <c r="BM1427" s="193" t="s">
        <v>5863</v>
      </c>
    </row>
    <row r="1428" spans="1:65" s="2" customFormat="1" ht="10.199999999999999">
      <c r="A1428" s="37"/>
      <c r="B1428" s="38"/>
      <c r="C1428" s="39"/>
      <c r="D1428" s="195" t="s">
        <v>245</v>
      </c>
      <c r="E1428" s="39"/>
      <c r="F1428" s="196" t="s">
        <v>1284</v>
      </c>
      <c r="G1428" s="39"/>
      <c r="H1428" s="39"/>
      <c r="I1428" s="197"/>
      <c r="J1428" s="39"/>
      <c r="K1428" s="39"/>
      <c r="L1428" s="42"/>
      <c r="M1428" s="198"/>
      <c r="N1428" s="199"/>
      <c r="O1428" s="67"/>
      <c r="P1428" s="67"/>
      <c r="Q1428" s="67"/>
      <c r="R1428" s="67"/>
      <c r="S1428" s="67"/>
      <c r="T1428" s="68"/>
      <c r="U1428" s="37"/>
      <c r="V1428" s="37"/>
      <c r="W1428" s="37"/>
      <c r="X1428" s="37"/>
      <c r="Y1428" s="37"/>
      <c r="Z1428" s="37"/>
      <c r="AA1428" s="37"/>
      <c r="AB1428" s="37"/>
      <c r="AC1428" s="37"/>
      <c r="AD1428" s="37"/>
      <c r="AE1428" s="37"/>
      <c r="AT1428" s="20" t="s">
        <v>245</v>
      </c>
      <c r="AU1428" s="20" t="s">
        <v>88</v>
      </c>
    </row>
    <row r="1429" spans="1:65" s="12" customFormat="1" ht="22.8" customHeight="1">
      <c r="B1429" s="166"/>
      <c r="C1429" s="167"/>
      <c r="D1429" s="168" t="s">
        <v>75</v>
      </c>
      <c r="E1429" s="180" t="s">
        <v>4606</v>
      </c>
      <c r="F1429" s="180" t="s">
        <v>4607</v>
      </c>
      <c r="G1429" s="167"/>
      <c r="H1429" s="167"/>
      <c r="I1429" s="170"/>
      <c r="J1429" s="181">
        <f>BK1429</f>
        <v>0</v>
      </c>
      <c r="K1429" s="167"/>
      <c r="L1429" s="172"/>
      <c r="M1429" s="173"/>
      <c r="N1429" s="174"/>
      <c r="O1429" s="174"/>
      <c r="P1429" s="175">
        <f>SUM(P1430:P1435)</f>
        <v>0</v>
      </c>
      <c r="Q1429" s="174"/>
      <c r="R1429" s="175">
        <f>SUM(R1430:R1435)</f>
        <v>1.05826</v>
      </c>
      <c r="S1429" s="174"/>
      <c r="T1429" s="176">
        <f>SUM(T1430:T1435)</f>
        <v>0</v>
      </c>
      <c r="AR1429" s="177" t="s">
        <v>88</v>
      </c>
      <c r="AT1429" s="178" t="s">
        <v>75</v>
      </c>
      <c r="AU1429" s="178" t="s">
        <v>83</v>
      </c>
      <c r="AY1429" s="177" t="s">
        <v>237</v>
      </c>
      <c r="BK1429" s="179">
        <f>SUM(BK1430:BK1435)</f>
        <v>0</v>
      </c>
    </row>
    <row r="1430" spans="1:65" s="2" customFormat="1" ht="44.25" customHeight="1">
      <c r="A1430" s="37"/>
      <c r="B1430" s="38"/>
      <c r="C1430" s="182" t="s">
        <v>4705</v>
      </c>
      <c r="D1430" s="182" t="s">
        <v>239</v>
      </c>
      <c r="E1430" s="183" t="s">
        <v>4609</v>
      </c>
      <c r="F1430" s="184" t="s">
        <v>4610</v>
      </c>
      <c r="G1430" s="185" t="s">
        <v>290</v>
      </c>
      <c r="H1430" s="186">
        <v>14</v>
      </c>
      <c r="I1430" s="187"/>
      <c r="J1430" s="188">
        <f>ROUND(I1430*H1430,2)</f>
        <v>0</v>
      </c>
      <c r="K1430" s="184" t="s">
        <v>242</v>
      </c>
      <c r="L1430" s="42"/>
      <c r="M1430" s="189" t="s">
        <v>19</v>
      </c>
      <c r="N1430" s="190" t="s">
        <v>48</v>
      </c>
      <c r="O1430" s="67"/>
      <c r="P1430" s="191">
        <f>O1430*H1430</f>
        <v>0</v>
      </c>
      <c r="Q1430" s="191">
        <v>7.5590000000000004E-2</v>
      </c>
      <c r="R1430" s="191">
        <f>Q1430*H1430</f>
        <v>1.05826</v>
      </c>
      <c r="S1430" s="191">
        <v>0</v>
      </c>
      <c r="T1430" s="192">
        <f>S1430*H1430</f>
        <v>0</v>
      </c>
      <c r="U1430" s="37"/>
      <c r="V1430" s="37"/>
      <c r="W1430" s="37"/>
      <c r="X1430" s="37"/>
      <c r="Y1430" s="37"/>
      <c r="Z1430" s="37"/>
      <c r="AA1430" s="37"/>
      <c r="AB1430" s="37"/>
      <c r="AC1430" s="37"/>
      <c r="AD1430" s="37"/>
      <c r="AE1430" s="37"/>
      <c r="AR1430" s="193" t="s">
        <v>366</v>
      </c>
      <c r="AT1430" s="193" t="s">
        <v>239</v>
      </c>
      <c r="AU1430" s="193" t="s">
        <v>88</v>
      </c>
      <c r="AY1430" s="20" t="s">
        <v>237</v>
      </c>
      <c r="BE1430" s="194">
        <f>IF(N1430="základní",J1430,0)</f>
        <v>0</v>
      </c>
      <c r="BF1430" s="194">
        <f>IF(N1430="snížená",J1430,0)</f>
        <v>0</v>
      </c>
      <c r="BG1430" s="194">
        <f>IF(N1430="zákl. přenesená",J1430,0)</f>
        <v>0</v>
      </c>
      <c r="BH1430" s="194">
        <f>IF(N1430="sníž. přenesená",J1430,0)</f>
        <v>0</v>
      </c>
      <c r="BI1430" s="194">
        <f>IF(N1430="nulová",J1430,0)</f>
        <v>0</v>
      </c>
      <c r="BJ1430" s="20" t="s">
        <v>88</v>
      </c>
      <c r="BK1430" s="194">
        <f>ROUND(I1430*H1430,2)</f>
        <v>0</v>
      </c>
      <c r="BL1430" s="20" t="s">
        <v>366</v>
      </c>
      <c r="BM1430" s="193" t="s">
        <v>5864</v>
      </c>
    </row>
    <row r="1431" spans="1:65" s="2" customFormat="1" ht="10.199999999999999">
      <c r="A1431" s="37"/>
      <c r="B1431" s="38"/>
      <c r="C1431" s="39"/>
      <c r="D1431" s="195" t="s">
        <v>245</v>
      </c>
      <c r="E1431" s="39"/>
      <c r="F1431" s="196" t="s">
        <v>4612</v>
      </c>
      <c r="G1431" s="39"/>
      <c r="H1431" s="39"/>
      <c r="I1431" s="197"/>
      <c r="J1431" s="39"/>
      <c r="K1431" s="39"/>
      <c r="L1431" s="42"/>
      <c r="M1431" s="198"/>
      <c r="N1431" s="199"/>
      <c r="O1431" s="67"/>
      <c r="P1431" s="67"/>
      <c r="Q1431" s="67"/>
      <c r="R1431" s="67"/>
      <c r="S1431" s="67"/>
      <c r="T1431" s="68"/>
      <c r="U1431" s="37"/>
      <c r="V1431" s="37"/>
      <c r="W1431" s="37"/>
      <c r="X1431" s="37"/>
      <c r="Y1431" s="37"/>
      <c r="Z1431" s="37"/>
      <c r="AA1431" s="37"/>
      <c r="AB1431" s="37"/>
      <c r="AC1431" s="37"/>
      <c r="AD1431" s="37"/>
      <c r="AE1431" s="37"/>
      <c r="AT1431" s="20" t="s">
        <v>245</v>
      </c>
      <c r="AU1431" s="20" t="s">
        <v>88</v>
      </c>
    </row>
    <row r="1432" spans="1:65" s="13" customFormat="1" ht="10.199999999999999">
      <c r="B1432" s="200"/>
      <c r="C1432" s="201"/>
      <c r="D1432" s="202" t="s">
        <v>247</v>
      </c>
      <c r="E1432" s="203" t="s">
        <v>19</v>
      </c>
      <c r="F1432" s="204" t="s">
        <v>4613</v>
      </c>
      <c r="G1432" s="201"/>
      <c r="H1432" s="203" t="s">
        <v>19</v>
      </c>
      <c r="I1432" s="205"/>
      <c r="J1432" s="201"/>
      <c r="K1432" s="201"/>
      <c r="L1432" s="206"/>
      <c r="M1432" s="207"/>
      <c r="N1432" s="208"/>
      <c r="O1432" s="208"/>
      <c r="P1432" s="208"/>
      <c r="Q1432" s="208"/>
      <c r="R1432" s="208"/>
      <c r="S1432" s="208"/>
      <c r="T1432" s="209"/>
      <c r="AT1432" s="210" t="s">
        <v>247</v>
      </c>
      <c r="AU1432" s="210" t="s">
        <v>88</v>
      </c>
      <c r="AV1432" s="13" t="s">
        <v>83</v>
      </c>
      <c r="AW1432" s="13" t="s">
        <v>37</v>
      </c>
      <c r="AX1432" s="13" t="s">
        <v>76</v>
      </c>
      <c r="AY1432" s="210" t="s">
        <v>237</v>
      </c>
    </row>
    <row r="1433" spans="1:65" s="14" customFormat="1" ht="10.199999999999999">
      <c r="B1433" s="211"/>
      <c r="C1433" s="212"/>
      <c r="D1433" s="202" t="s">
        <v>247</v>
      </c>
      <c r="E1433" s="213" t="s">
        <v>19</v>
      </c>
      <c r="F1433" s="214" t="s">
        <v>5865</v>
      </c>
      <c r="G1433" s="212"/>
      <c r="H1433" s="215">
        <v>14</v>
      </c>
      <c r="I1433" s="216"/>
      <c r="J1433" s="212"/>
      <c r="K1433" s="212"/>
      <c r="L1433" s="217"/>
      <c r="M1433" s="218"/>
      <c r="N1433" s="219"/>
      <c r="O1433" s="219"/>
      <c r="P1433" s="219"/>
      <c r="Q1433" s="219"/>
      <c r="R1433" s="219"/>
      <c r="S1433" s="219"/>
      <c r="T1433" s="220"/>
      <c r="AT1433" s="221" t="s">
        <v>247</v>
      </c>
      <c r="AU1433" s="221" t="s">
        <v>88</v>
      </c>
      <c r="AV1433" s="14" t="s">
        <v>88</v>
      </c>
      <c r="AW1433" s="14" t="s">
        <v>37</v>
      </c>
      <c r="AX1433" s="14" t="s">
        <v>83</v>
      </c>
      <c r="AY1433" s="221" t="s">
        <v>237</v>
      </c>
    </row>
    <row r="1434" spans="1:65" s="2" customFormat="1" ht="55.5" customHeight="1">
      <c r="A1434" s="37"/>
      <c r="B1434" s="38"/>
      <c r="C1434" s="182" t="s">
        <v>4710</v>
      </c>
      <c r="D1434" s="182" t="s">
        <v>239</v>
      </c>
      <c r="E1434" s="183" t="s">
        <v>4616</v>
      </c>
      <c r="F1434" s="184" t="s">
        <v>4617</v>
      </c>
      <c r="G1434" s="185" t="s">
        <v>304</v>
      </c>
      <c r="H1434" s="186">
        <v>1.0580000000000001</v>
      </c>
      <c r="I1434" s="187"/>
      <c r="J1434" s="188">
        <f>ROUND(I1434*H1434,2)</f>
        <v>0</v>
      </c>
      <c r="K1434" s="184" t="s">
        <v>242</v>
      </c>
      <c r="L1434" s="42"/>
      <c r="M1434" s="189" t="s">
        <v>19</v>
      </c>
      <c r="N1434" s="190" t="s">
        <v>48</v>
      </c>
      <c r="O1434" s="67"/>
      <c r="P1434" s="191">
        <f>O1434*H1434</f>
        <v>0</v>
      </c>
      <c r="Q1434" s="191">
        <v>0</v>
      </c>
      <c r="R1434" s="191">
        <f>Q1434*H1434</f>
        <v>0</v>
      </c>
      <c r="S1434" s="191">
        <v>0</v>
      </c>
      <c r="T1434" s="192">
        <f>S1434*H1434</f>
        <v>0</v>
      </c>
      <c r="U1434" s="37"/>
      <c r="V1434" s="37"/>
      <c r="W1434" s="37"/>
      <c r="X1434" s="37"/>
      <c r="Y1434" s="37"/>
      <c r="Z1434" s="37"/>
      <c r="AA1434" s="37"/>
      <c r="AB1434" s="37"/>
      <c r="AC1434" s="37"/>
      <c r="AD1434" s="37"/>
      <c r="AE1434" s="37"/>
      <c r="AR1434" s="193" t="s">
        <v>366</v>
      </c>
      <c r="AT1434" s="193" t="s">
        <v>239</v>
      </c>
      <c r="AU1434" s="193" t="s">
        <v>88</v>
      </c>
      <c r="AY1434" s="20" t="s">
        <v>237</v>
      </c>
      <c r="BE1434" s="194">
        <f>IF(N1434="základní",J1434,0)</f>
        <v>0</v>
      </c>
      <c r="BF1434" s="194">
        <f>IF(N1434="snížená",J1434,0)</f>
        <v>0</v>
      </c>
      <c r="BG1434" s="194">
        <f>IF(N1434="zákl. přenesená",J1434,0)</f>
        <v>0</v>
      </c>
      <c r="BH1434" s="194">
        <f>IF(N1434="sníž. přenesená",J1434,0)</f>
        <v>0</v>
      </c>
      <c r="BI1434" s="194">
        <f>IF(N1434="nulová",J1434,0)</f>
        <v>0</v>
      </c>
      <c r="BJ1434" s="20" t="s">
        <v>88</v>
      </c>
      <c r="BK1434" s="194">
        <f>ROUND(I1434*H1434,2)</f>
        <v>0</v>
      </c>
      <c r="BL1434" s="20" t="s">
        <v>366</v>
      </c>
      <c r="BM1434" s="193" t="s">
        <v>5866</v>
      </c>
    </row>
    <row r="1435" spans="1:65" s="2" customFormat="1" ht="10.199999999999999">
      <c r="A1435" s="37"/>
      <c r="B1435" s="38"/>
      <c r="C1435" s="39"/>
      <c r="D1435" s="195" t="s">
        <v>245</v>
      </c>
      <c r="E1435" s="39"/>
      <c r="F1435" s="196" t="s">
        <v>4619</v>
      </c>
      <c r="G1435" s="39"/>
      <c r="H1435" s="39"/>
      <c r="I1435" s="197"/>
      <c r="J1435" s="39"/>
      <c r="K1435" s="39"/>
      <c r="L1435" s="42"/>
      <c r="M1435" s="198"/>
      <c r="N1435" s="199"/>
      <c r="O1435" s="67"/>
      <c r="P1435" s="67"/>
      <c r="Q1435" s="67"/>
      <c r="R1435" s="67"/>
      <c r="S1435" s="67"/>
      <c r="T1435" s="68"/>
      <c r="U1435" s="37"/>
      <c r="V1435" s="37"/>
      <c r="W1435" s="37"/>
      <c r="X1435" s="37"/>
      <c r="Y1435" s="37"/>
      <c r="Z1435" s="37"/>
      <c r="AA1435" s="37"/>
      <c r="AB1435" s="37"/>
      <c r="AC1435" s="37"/>
      <c r="AD1435" s="37"/>
      <c r="AE1435" s="37"/>
      <c r="AT1435" s="20" t="s">
        <v>245</v>
      </c>
      <c r="AU1435" s="20" t="s">
        <v>88</v>
      </c>
    </row>
    <row r="1436" spans="1:65" s="12" customFormat="1" ht="22.8" customHeight="1">
      <c r="B1436" s="166"/>
      <c r="C1436" s="167"/>
      <c r="D1436" s="168" t="s">
        <v>75</v>
      </c>
      <c r="E1436" s="180" t="s">
        <v>1285</v>
      </c>
      <c r="F1436" s="180" t="s">
        <v>1286</v>
      </c>
      <c r="G1436" s="167"/>
      <c r="H1436" s="167"/>
      <c r="I1436" s="170"/>
      <c r="J1436" s="181">
        <f>BK1436</f>
        <v>0</v>
      </c>
      <c r="K1436" s="167"/>
      <c r="L1436" s="172"/>
      <c r="M1436" s="173"/>
      <c r="N1436" s="174"/>
      <c r="O1436" s="174"/>
      <c r="P1436" s="175">
        <f>SUM(P1437:P1460)</f>
        <v>0</v>
      </c>
      <c r="Q1436" s="174"/>
      <c r="R1436" s="175">
        <f>SUM(R1437:R1460)</f>
        <v>5.1823745999999993</v>
      </c>
      <c r="S1436" s="174"/>
      <c r="T1436" s="176">
        <f>SUM(T1437:T1460)</f>
        <v>0</v>
      </c>
      <c r="AR1436" s="177" t="s">
        <v>88</v>
      </c>
      <c r="AT1436" s="178" t="s">
        <v>75</v>
      </c>
      <c r="AU1436" s="178" t="s">
        <v>83</v>
      </c>
      <c r="AY1436" s="177" t="s">
        <v>237</v>
      </c>
      <c r="BK1436" s="179">
        <f>SUM(BK1437:BK1460)</f>
        <v>0</v>
      </c>
    </row>
    <row r="1437" spans="1:65" s="2" customFormat="1" ht="33" customHeight="1">
      <c r="A1437" s="37"/>
      <c r="B1437" s="38"/>
      <c r="C1437" s="182" t="s">
        <v>2280</v>
      </c>
      <c r="D1437" s="182" t="s">
        <v>239</v>
      </c>
      <c r="E1437" s="183" t="s">
        <v>1288</v>
      </c>
      <c r="F1437" s="184" t="s">
        <v>1289</v>
      </c>
      <c r="G1437" s="185" t="s">
        <v>141</v>
      </c>
      <c r="H1437" s="186">
        <v>243.32</v>
      </c>
      <c r="I1437" s="187"/>
      <c r="J1437" s="188">
        <f>ROUND(I1437*H1437,2)</f>
        <v>0</v>
      </c>
      <c r="K1437" s="184" t="s">
        <v>242</v>
      </c>
      <c r="L1437" s="42"/>
      <c r="M1437" s="189" t="s">
        <v>19</v>
      </c>
      <c r="N1437" s="190" t="s">
        <v>48</v>
      </c>
      <c r="O1437" s="67"/>
      <c r="P1437" s="191">
        <f>O1437*H1437</f>
        <v>0</v>
      </c>
      <c r="Q1437" s="191">
        <v>0</v>
      </c>
      <c r="R1437" s="191">
        <f>Q1437*H1437</f>
        <v>0</v>
      </c>
      <c r="S1437" s="191">
        <v>0</v>
      </c>
      <c r="T1437" s="192">
        <f>S1437*H1437</f>
        <v>0</v>
      </c>
      <c r="U1437" s="37"/>
      <c r="V1437" s="37"/>
      <c r="W1437" s="37"/>
      <c r="X1437" s="37"/>
      <c r="Y1437" s="37"/>
      <c r="Z1437" s="37"/>
      <c r="AA1437" s="37"/>
      <c r="AB1437" s="37"/>
      <c r="AC1437" s="37"/>
      <c r="AD1437" s="37"/>
      <c r="AE1437" s="37"/>
      <c r="AR1437" s="193" t="s">
        <v>366</v>
      </c>
      <c r="AT1437" s="193" t="s">
        <v>239</v>
      </c>
      <c r="AU1437" s="193" t="s">
        <v>88</v>
      </c>
      <c r="AY1437" s="20" t="s">
        <v>237</v>
      </c>
      <c r="BE1437" s="194">
        <f>IF(N1437="základní",J1437,0)</f>
        <v>0</v>
      </c>
      <c r="BF1437" s="194">
        <f>IF(N1437="snížená",J1437,0)</f>
        <v>0</v>
      </c>
      <c r="BG1437" s="194">
        <f>IF(N1437="zákl. přenesená",J1437,0)</f>
        <v>0</v>
      </c>
      <c r="BH1437" s="194">
        <f>IF(N1437="sníž. přenesená",J1437,0)</f>
        <v>0</v>
      </c>
      <c r="BI1437" s="194">
        <f>IF(N1437="nulová",J1437,0)</f>
        <v>0</v>
      </c>
      <c r="BJ1437" s="20" t="s">
        <v>88</v>
      </c>
      <c r="BK1437" s="194">
        <f>ROUND(I1437*H1437,2)</f>
        <v>0</v>
      </c>
      <c r="BL1437" s="20" t="s">
        <v>366</v>
      </c>
      <c r="BM1437" s="193" t="s">
        <v>5867</v>
      </c>
    </row>
    <row r="1438" spans="1:65" s="2" customFormat="1" ht="10.199999999999999">
      <c r="A1438" s="37"/>
      <c r="B1438" s="38"/>
      <c r="C1438" s="39"/>
      <c r="D1438" s="195" t="s">
        <v>245</v>
      </c>
      <c r="E1438" s="39"/>
      <c r="F1438" s="196" t="s">
        <v>1291</v>
      </c>
      <c r="G1438" s="39"/>
      <c r="H1438" s="39"/>
      <c r="I1438" s="197"/>
      <c r="J1438" s="39"/>
      <c r="K1438" s="39"/>
      <c r="L1438" s="42"/>
      <c r="M1438" s="198"/>
      <c r="N1438" s="199"/>
      <c r="O1438" s="67"/>
      <c r="P1438" s="67"/>
      <c r="Q1438" s="67"/>
      <c r="R1438" s="67"/>
      <c r="S1438" s="67"/>
      <c r="T1438" s="68"/>
      <c r="U1438" s="37"/>
      <c r="V1438" s="37"/>
      <c r="W1438" s="37"/>
      <c r="X1438" s="37"/>
      <c r="Y1438" s="37"/>
      <c r="Z1438" s="37"/>
      <c r="AA1438" s="37"/>
      <c r="AB1438" s="37"/>
      <c r="AC1438" s="37"/>
      <c r="AD1438" s="37"/>
      <c r="AE1438" s="37"/>
      <c r="AT1438" s="20" t="s">
        <v>245</v>
      </c>
      <c r="AU1438" s="20" t="s">
        <v>88</v>
      </c>
    </row>
    <row r="1439" spans="1:65" s="14" customFormat="1" ht="10.199999999999999">
      <c r="B1439" s="211"/>
      <c r="C1439" s="212"/>
      <c r="D1439" s="202" t="s">
        <v>247</v>
      </c>
      <c r="E1439" s="213" t="s">
        <v>19</v>
      </c>
      <c r="F1439" s="214" t="s">
        <v>4931</v>
      </c>
      <c r="G1439" s="212"/>
      <c r="H1439" s="215">
        <v>243.32</v>
      </c>
      <c r="I1439" s="216"/>
      <c r="J1439" s="212"/>
      <c r="K1439" s="212"/>
      <c r="L1439" s="217"/>
      <c r="M1439" s="218"/>
      <c r="N1439" s="219"/>
      <c r="O1439" s="219"/>
      <c r="P1439" s="219"/>
      <c r="Q1439" s="219"/>
      <c r="R1439" s="219"/>
      <c r="S1439" s="219"/>
      <c r="T1439" s="220"/>
      <c r="AT1439" s="221" t="s">
        <v>247</v>
      </c>
      <c r="AU1439" s="221" t="s">
        <v>88</v>
      </c>
      <c r="AV1439" s="14" t="s">
        <v>88</v>
      </c>
      <c r="AW1439" s="14" t="s">
        <v>37</v>
      </c>
      <c r="AX1439" s="14" t="s">
        <v>83</v>
      </c>
      <c r="AY1439" s="221" t="s">
        <v>237</v>
      </c>
    </row>
    <row r="1440" spans="1:65" s="2" customFormat="1" ht="37.799999999999997" customHeight="1">
      <c r="A1440" s="37"/>
      <c r="B1440" s="38"/>
      <c r="C1440" s="182" t="s">
        <v>4713</v>
      </c>
      <c r="D1440" s="182" t="s">
        <v>239</v>
      </c>
      <c r="E1440" s="183" t="s">
        <v>1293</v>
      </c>
      <c r="F1440" s="184" t="s">
        <v>1294</v>
      </c>
      <c r="G1440" s="185" t="s">
        <v>141</v>
      </c>
      <c r="H1440" s="186">
        <v>243.32</v>
      </c>
      <c r="I1440" s="187"/>
      <c r="J1440" s="188">
        <f>ROUND(I1440*H1440,2)</f>
        <v>0</v>
      </c>
      <c r="K1440" s="184" t="s">
        <v>242</v>
      </c>
      <c r="L1440" s="42"/>
      <c r="M1440" s="189" t="s">
        <v>19</v>
      </c>
      <c r="N1440" s="190" t="s">
        <v>48</v>
      </c>
      <c r="O1440" s="67"/>
      <c r="P1440" s="191">
        <f>O1440*H1440</f>
        <v>0</v>
      </c>
      <c r="Q1440" s="191">
        <v>1.2E-2</v>
      </c>
      <c r="R1440" s="191">
        <f>Q1440*H1440</f>
        <v>2.9198399999999998</v>
      </c>
      <c r="S1440" s="191">
        <v>0</v>
      </c>
      <c r="T1440" s="192">
        <f>S1440*H1440</f>
        <v>0</v>
      </c>
      <c r="U1440" s="37"/>
      <c r="V1440" s="37"/>
      <c r="W1440" s="37"/>
      <c r="X1440" s="37"/>
      <c r="Y1440" s="37"/>
      <c r="Z1440" s="37"/>
      <c r="AA1440" s="37"/>
      <c r="AB1440" s="37"/>
      <c r="AC1440" s="37"/>
      <c r="AD1440" s="37"/>
      <c r="AE1440" s="37"/>
      <c r="AR1440" s="193" t="s">
        <v>366</v>
      </c>
      <c r="AT1440" s="193" t="s">
        <v>239</v>
      </c>
      <c r="AU1440" s="193" t="s">
        <v>88</v>
      </c>
      <c r="AY1440" s="20" t="s">
        <v>237</v>
      </c>
      <c r="BE1440" s="194">
        <f>IF(N1440="základní",J1440,0)</f>
        <v>0</v>
      </c>
      <c r="BF1440" s="194">
        <f>IF(N1440="snížená",J1440,0)</f>
        <v>0</v>
      </c>
      <c r="BG1440" s="194">
        <f>IF(N1440="zákl. přenesená",J1440,0)</f>
        <v>0</v>
      </c>
      <c r="BH1440" s="194">
        <f>IF(N1440="sníž. přenesená",J1440,0)</f>
        <v>0</v>
      </c>
      <c r="BI1440" s="194">
        <f>IF(N1440="nulová",J1440,0)</f>
        <v>0</v>
      </c>
      <c r="BJ1440" s="20" t="s">
        <v>88</v>
      </c>
      <c r="BK1440" s="194">
        <f>ROUND(I1440*H1440,2)</f>
        <v>0</v>
      </c>
      <c r="BL1440" s="20" t="s">
        <v>366</v>
      </c>
      <c r="BM1440" s="193" t="s">
        <v>5868</v>
      </c>
    </row>
    <row r="1441" spans="1:65" s="2" customFormat="1" ht="10.199999999999999">
      <c r="A1441" s="37"/>
      <c r="B1441" s="38"/>
      <c r="C1441" s="39"/>
      <c r="D1441" s="195" t="s">
        <v>245</v>
      </c>
      <c r="E1441" s="39"/>
      <c r="F1441" s="196" t="s">
        <v>1296</v>
      </c>
      <c r="G1441" s="39"/>
      <c r="H1441" s="39"/>
      <c r="I1441" s="197"/>
      <c r="J1441" s="39"/>
      <c r="K1441" s="39"/>
      <c r="L1441" s="42"/>
      <c r="M1441" s="198"/>
      <c r="N1441" s="199"/>
      <c r="O1441" s="67"/>
      <c r="P1441" s="67"/>
      <c r="Q1441" s="67"/>
      <c r="R1441" s="67"/>
      <c r="S1441" s="67"/>
      <c r="T1441" s="68"/>
      <c r="U1441" s="37"/>
      <c r="V1441" s="37"/>
      <c r="W1441" s="37"/>
      <c r="X1441" s="37"/>
      <c r="Y1441" s="37"/>
      <c r="Z1441" s="37"/>
      <c r="AA1441" s="37"/>
      <c r="AB1441" s="37"/>
      <c r="AC1441" s="37"/>
      <c r="AD1441" s="37"/>
      <c r="AE1441" s="37"/>
      <c r="AT1441" s="20" t="s">
        <v>245</v>
      </c>
      <c r="AU1441" s="20" t="s">
        <v>88</v>
      </c>
    </row>
    <row r="1442" spans="1:65" s="14" customFormat="1" ht="10.199999999999999">
      <c r="B1442" s="211"/>
      <c r="C1442" s="212"/>
      <c r="D1442" s="202" t="s">
        <v>247</v>
      </c>
      <c r="E1442" s="213" t="s">
        <v>19</v>
      </c>
      <c r="F1442" s="214" t="s">
        <v>4931</v>
      </c>
      <c r="G1442" s="212"/>
      <c r="H1442" s="215">
        <v>243.32</v>
      </c>
      <c r="I1442" s="216"/>
      <c r="J1442" s="212"/>
      <c r="K1442" s="212"/>
      <c r="L1442" s="217"/>
      <c r="M1442" s="218"/>
      <c r="N1442" s="219"/>
      <c r="O1442" s="219"/>
      <c r="P1442" s="219"/>
      <c r="Q1442" s="219"/>
      <c r="R1442" s="219"/>
      <c r="S1442" s="219"/>
      <c r="T1442" s="220"/>
      <c r="AT1442" s="221" t="s">
        <v>247</v>
      </c>
      <c r="AU1442" s="221" t="s">
        <v>88</v>
      </c>
      <c r="AV1442" s="14" t="s">
        <v>88</v>
      </c>
      <c r="AW1442" s="14" t="s">
        <v>37</v>
      </c>
      <c r="AX1442" s="14" t="s">
        <v>83</v>
      </c>
      <c r="AY1442" s="221" t="s">
        <v>237</v>
      </c>
    </row>
    <row r="1443" spans="1:65" s="2" customFormat="1" ht="16.5" customHeight="1">
      <c r="A1443" s="37"/>
      <c r="B1443" s="38"/>
      <c r="C1443" s="182" t="s">
        <v>4716</v>
      </c>
      <c r="D1443" s="182" t="s">
        <v>239</v>
      </c>
      <c r="E1443" s="183" t="s">
        <v>1298</v>
      </c>
      <c r="F1443" s="184" t="s">
        <v>1299</v>
      </c>
      <c r="G1443" s="185" t="s">
        <v>154</v>
      </c>
      <c r="H1443" s="186">
        <v>255.24199999999999</v>
      </c>
      <c r="I1443" s="187"/>
      <c r="J1443" s="188">
        <f>ROUND(I1443*H1443,2)</f>
        <v>0</v>
      </c>
      <c r="K1443" s="184" t="s">
        <v>242</v>
      </c>
      <c r="L1443" s="42"/>
      <c r="M1443" s="189" t="s">
        <v>19</v>
      </c>
      <c r="N1443" s="190" t="s">
        <v>48</v>
      </c>
      <c r="O1443" s="67"/>
      <c r="P1443" s="191">
        <f>O1443*H1443</f>
        <v>0</v>
      </c>
      <c r="Q1443" s="191">
        <v>0</v>
      </c>
      <c r="R1443" s="191">
        <f>Q1443*H1443</f>
        <v>0</v>
      </c>
      <c r="S1443" s="191">
        <v>0</v>
      </c>
      <c r="T1443" s="192">
        <f>S1443*H1443</f>
        <v>0</v>
      </c>
      <c r="U1443" s="37"/>
      <c r="V1443" s="37"/>
      <c r="W1443" s="37"/>
      <c r="X1443" s="37"/>
      <c r="Y1443" s="37"/>
      <c r="Z1443" s="37"/>
      <c r="AA1443" s="37"/>
      <c r="AB1443" s="37"/>
      <c r="AC1443" s="37"/>
      <c r="AD1443" s="37"/>
      <c r="AE1443" s="37"/>
      <c r="AR1443" s="193" t="s">
        <v>366</v>
      </c>
      <c r="AT1443" s="193" t="s">
        <v>239</v>
      </c>
      <c r="AU1443" s="193" t="s">
        <v>88</v>
      </c>
      <c r="AY1443" s="20" t="s">
        <v>237</v>
      </c>
      <c r="BE1443" s="194">
        <f>IF(N1443="základní",J1443,0)</f>
        <v>0</v>
      </c>
      <c r="BF1443" s="194">
        <f>IF(N1443="snížená",J1443,0)</f>
        <v>0</v>
      </c>
      <c r="BG1443" s="194">
        <f>IF(N1443="zákl. přenesená",J1443,0)</f>
        <v>0</v>
      </c>
      <c r="BH1443" s="194">
        <f>IF(N1443="sníž. přenesená",J1443,0)</f>
        <v>0</v>
      </c>
      <c r="BI1443" s="194">
        <f>IF(N1443="nulová",J1443,0)</f>
        <v>0</v>
      </c>
      <c r="BJ1443" s="20" t="s">
        <v>88</v>
      </c>
      <c r="BK1443" s="194">
        <f>ROUND(I1443*H1443,2)</f>
        <v>0</v>
      </c>
      <c r="BL1443" s="20" t="s">
        <v>366</v>
      </c>
      <c r="BM1443" s="193" t="s">
        <v>5869</v>
      </c>
    </row>
    <row r="1444" spans="1:65" s="2" customFormat="1" ht="10.199999999999999">
      <c r="A1444" s="37"/>
      <c r="B1444" s="38"/>
      <c r="C1444" s="39"/>
      <c r="D1444" s="195" t="s">
        <v>245</v>
      </c>
      <c r="E1444" s="39"/>
      <c r="F1444" s="196" t="s">
        <v>1301</v>
      </c>
      <c r="G1444" s="39"/>
      <c r="H1444" s="39"/>
      <c r="I1444" s="197"/>
      <c r="J1444" s="39"/>
      <c r="K1444" s="39"/>
      <c r="L1444" s="42"/>
      <c r="M1444" s="198"/>
      <c r="N1444" s="199"/>
      <c r="O1444" s="67"/>
      <c r="P1444" s="67"/>
      <c r="Q1444" s="67"/>
      <c r="R1444" s="67"/>
      <c r="S1444" s="67"/>
      <c r="T1444" s="68"/>
      <c r="U1444" s="37"/>
      <c r="V1444" s="37"/>
      <c r="W1444" s="37"/>
      <c r="X1444" s="37"/>
      <c r="Y1444" s="37"/>
      <c r="Z1444" s="37"/>
      <c r="AA1444" s="37"/>
      <c r="AB1444" s="37"/>
      <c r="AC1444" s="37"/>
      <c r="AD1444" s="37"/>
      <c r="AE1444" s="37"/>
      <c r="AT1444" s="20" t="s">
        <v>245</v>
      </c>
      <c r="AU1444" s="20" t="s">
        <v>88</v>
      </c>
    </row>
    <row r="1445" spans="1:65" s="14" customFormat="1" ht="10.199999999999999">
      <c r="B1445" s="211"/>
      <c r="C1445" s="212"/>
      <c r="D1445" s="202" t="s">
        <v>247</v>
      </c>
      <c r="E1445" s="213" t="s">
        <v>19</v>
      </c>
      <c r="F1445" s="214" t="s">
        <v>4934</v>
      </c>
      <c r="G1445" s="212"/>
      <c r="H1445" s="215">
        <v>255.24199999999999</v>
      </c>
      <c r="I1445" s="216"/>
      <c r="J1445" s="212"/>
      <c r="K1445" s="212"/>
      <c r="L1445" s="217"/>
      <c r="M1445" s="218"/>
      <c r="N1445" s="219"/>
      <c r="O1445" s="219"/>
      <c r="P1445" s="219"/>
      <c r="Q1445" s="219"/>
      <c r="R1445" s="219"/>
      <c r="S1445" s="219"/>
      <c r="T1445" s="220"/>
      <c r="AT1445" s="221" t="s">
        <v>247</v>
      </c>
      <c r="AU1445" s="221" t="s">
        <v>88</v>
      </c>
      <c r="AV1445" s="14" t="s">
        <v>88</v>
      </c>
      <c r="AW1445" s="14" t="s">
        <v>37</v>
      </c>
      <c r="AX1445" s="14" t="s">
        <v>83</v>
      </c>
      <c r="AY1445" s="221" t="s">
        <v>237</v>
      </c>
    </row>
    <row r="1446" spans="1:65" s="2" customFormat="1" ht="16.5" customHeight="1">
      <c r="A1446" s="37"/>
      <c r="B1446" s="38"/>
      <c r="C1446" s="244" t="s">
        <v>4721</v>
      </c>
      <c r="D1446" s="244" t="s">
        <v>296</v>
      </c>
      <c r="E1446" s="245" t="s">
        <v>1303</v>
      </c>
      <c r="F1446" s="246" t="s">
        <v>1304</v>
      </c>
      <c r="G1446" s="247" t="s">
        <v>154</v>
      </c>
      <c r="H1446" s="248">
        <v>275.661</v>
      </c>
      <c r="I1446" s="249"/>
      <c r="J1446" s="250">
        <f>ROUND(I1446*H1446,2)</f>
        <v>0</v>
      </c>
      <c r="K1446" s="246" t="s">
        <v>19</v>
      </c>
      <c r="L1446" s="251"/>
      <c r="M1446" s="252" t="s">
        <v>19</v>
      </c>
      <c r="N1446" s="253" t="s">
        <v>48</v>
      </c>
      <c r="O1446" s="67"/>
      <c r="P1446" s="191">
        <f>O1446*H1446</f>
        <v>0</v>
      </c>
      <c r="Q1446" s="191">
        <v>2.0000000000000001E-4</v>
      </c>
      <c r="R1446" s="191">
        <f>Q1446*H1446</f>
        <v>5.5132200000000006E-2</v>
      </c>
      <c r="S1446" s="191">
        <v>0</v>
      </c>
      <c r="T1446" s="192">
        <f>S1446*H1446</f>
        <v>0</v>
      </c>
      <c r="U1446" s="37"/>
      <c r="V1446" s="37"/>
      <c r="W1446" s="37"/>
      <c r="X1446" s="37"/>
      <c r="Y1446" s="37"/>
      <c r="Z1446" s="37"/>
      <c r="AA1446" s="37"/>
      <c r="AB1446" s="37"/>
      <c r="AC1446" s="37"/>
      <c r="AD1446" s="37"/>
      <c r="AE1446" s="37"/>
      <c r="AR1446" s="193" t="s">
        <v>523</v>
      </c>
      <c r="AT1446" s="193" t="s">
        <v>296</v>
      </c>
      <c r="AU1446" s="193" t="s">
        <v>88</v>
      </c>
      <c r="AY1446" s="20" t="s">
        <v>237</v>
      </c>
      <c r="BE1446" s="194">
        <f>IF(N1446="základní",J1446,0)</f>
        <v>0</v>
      </c>
      <c r="BF1446" s="194">
        <f>IF(N1446="snížená",J1446,0)</f>
        <v>0</v>
      </c>
      <c r="BG1446" s="194">
        <f>IF(N1446="zákl. přenesená",J1446,0)</f>
        <v>0</v>
      </c>
      <c r="BH1446" s="194">
        <f>IF(N1446="sníž. přenesená",J1446,0)</f>
        <v>0</v>
      </c>
      <c r="BI1446" s="194">
        <f>IF(N1446="nulová",J1446,0)</f>
        <v>0</v>
      </c>
      <c r="BJ1446" s="20" t="s">
        <v>88</v>
      </c>
      <c r="BK1446" s="194">
        <f>ROUND(I1446*H1446,2)</f>
        <v>0</v>
      </c>
      <c r="BL1446" s="20" t="s">
        <v>366</v>
      </c>
      <c r="BM1446" s="193" t="s">
        <v>5870</v>
      </c>
    </row>
    <row r="1447" spans="1:65" s="2" customFormat="1" ht="19.2">
      <c r="A1447" s="37"/>
      <c r="B1447" s="38"/>
      <c r="C1447" s="39"/>
      <c r="D1447" s="202" t="s">
        <v>914</v>
      </c>
      <c r="E1447" s="39"/>
      <c r="F1447" s="254" t="s">
        <v>1306</v>
      </c>
      <c r="G1447" s="39"/>
      <c r="H1447" s="39"/>
      <c r="I1447" s="197"/>
      <c r="J1447" s="39"/>
      <c r="K1447" s="39"/>
      <c r="L1447" s="42"/>
      <c r="M1447" s="198"/>
      <c r="N1447" s="199"/>
      <c r="O1447" s="67"/>
      <c r="P1447" s="67"/>
      <c r="Q1447" s="67"/>
      <c r="R1447" s="67"/>
      <c r="S1447" s="67"/>
      <c r="T1447" s="68"/>
      <c r="U1447" s="37"/>
      <c r="V1447" s="37"/>
      <c r="W1447" s="37"/>
      <c r="X1447" s="37"/>
      <c r="Y1447" s="37"/>
      <c r="Z1447" s="37"/>
      <c r="AA1447" s="37"/>
      <c r="AB1447" s="37"/>
      <c r="AC1447" s="37"/>
      <c r="AD1447" s="37"/>
      <c r="AE1447" s="37"/>
      <c r="AT1447" s="20" t="s">
        <v>914</v>
      </c>
      <c r="AU1447" s="20" t="s">
        <v>88</v>
      </c>
    </row>
    <row r="1448" spans="1:65" s="14" customFormat="1" ht="10.199999999999999">
      <c r="B1448" s="211"/>
      <c r="C1448" s="212"/>
      <c r="D1448" s="202" t="s">
        <v>247</v>
      </c>
      <c r="E1448" s="212"/>
      <c r="F1448" s="214" t="s">
        <v>5871</v>
      </c>
      <c r="G1448" s="212"/>
      <c r="H1448" s="215">
        <v>275.661</v>
      </c>
      <c r="I1448" s="216"/>
      <c r="J1448" s="212"/>
      <c r="K1448" s="212"/>
      <c r="L1448" s="217"/>
      <c r="M1448" s="218"/>
      <c r="N1448" s="219"/>
      <c r="O1448" s="219"/>
      <c r="P1448" s="219"/>
      <c r="Q1448" s="219"/>
      <c r="R1448" s="219"/>
      <c r="S1448" s="219"/>
      <c r="T1448" s="220"/>
      <c r="AT1448" s="221" t="s">
        <v>247</v>
      </c>
      <c r="AU1448" s="221" t="s">
        <v>88</v>
      </c>
      <c r="AV1448" s="14" t="s">
        <v>88</v>
      </c>
      <c r="AW1448" s="14" t="s">
        <v>4</v>
      </c>
      <c r="AX1448" s="14" t="s">
        <v>83</v>
      </c>
      <c r="AY1448" s="221" t="s">
        <v>237</v>
      </c>
    </row>
    <row r="1449" spans="1:65" s="2" customFormat="1" ht="37.799999999999997" customHeight="1">
      <c r="A1449" s="37"/>
      <c r="B1449" s="38"/>
      <c r="C1449" s="182" t="s">
        <v>4725</v>
      </c>
      <c r="D1449" s="182" t="s">
        <v>239</v>
      </c>
      <c r="E1449" s="183" t="s">
        <v>1308</v>
      </c>
      <c r="F1449" s="184" t="s">
        <v>1309</v>
      </c>
      <c r="G1449" s="185" t="s">
        <v>141</v>
      </c>
      <c r="H1449" s="186">
        <v>243.32</v>
      </c>
      <c r="I1449" s="187"/>
      <c r="J1449" s="188">
        <f>ROUND(I1449*H1449,2)</f>
        <v>0</v>
      </c>
      <c r="K1449" s="184" t="s">
        <v>242</v>
      </c>
      <c r="L1449" s="42"/>
      <c r="M1449" s="189" t="s">
        <v>19</v>
      </c>
      <c r="N1449" s="190" t="s">
        <v>48</v>
      </c>
      <c r="O1449" s="67"/>
      <c r="P1449" s="191">
        <f>O1449*H1449</f>
        <v>0</v>
      </c>
      <c r="Q1449" s="191">
        <v>0</v>
      </c>
      <c r="R1449" s="191">
        <f>Q1449*H1449</f>
        <v>0</v>
      </c>
      <c r="S1449" s="191">
        <v>0</v>
      </c>
      <c r="T1449" s="192">
        <f>S1449*H1449</f>
        <v>0</v>
      </c>
      <c r="U1449" s="37"/>
      <c r="V1449" s="37"/>
      <c r="W1449" s="37"/>
      <c r="X1449" s="37"/>
      <c r="Y1449" s="37"/>
      <c r="Z1449" s="37"/>
      <c r="AA1449" s="37"/>
      <c r="AB1449" s="37"/>
      <c r="AC1449" s="37"/>
      <c r="AD1449" s="37"/>
      <c r="AE1449" s="37"/>
      <c r="AR1449" s="193" t="s">
        <v>366</v>
      </c>
      <c r="AT1449" s="193" t="s">
        <v>239</v>
      </c>
      <c r="AU1449" s="193" t="s">
        <v>88</v>
      </c>
      <c r="AY1449" s="20" t="s">
        <v>237</v>
      </c>
      <c r="BE1449" s="194">
        <f>IF(N1449="základní",J1449,0)</f>
        <v>0</v>
      </c>
      <c r="BF1449" s="194">
        <f>IF(N1449="snížená",J1449,0)</f>
        <v>0</v>
      </c>
      <c r="BG1449" s="194">
        <f>IF(N1449="zákl. přenesená",J1449,0)</f>
        <v>0</v>
      </c>
      <c r="BH1449" s="194">
        <f>IF(N1449="sníž. přenesená",J1449,0)</f>
        <v>0</v>
      </c>
      <c r="BI1449" s="194">
        <f>IF(N1449="nulová",J1449,0)</f>
        <v>0</v>
      </c>
      <c r="BJ1449" s="20" t="s">
        <v>88</v>
      </c>
      <c r="BK1449" s="194">
        <f>ROUND(I1449*H1449,2)</f>
        <v>0</v>
      </c>
      <c r="BL1449" s="20" t="s">
        <v>366</v>
      </c>
      <c r="BM1449" s="193" t="s">
        <v>5872</v>
      </c>
    </row>
    <row r="1450" spans="1:65" s="2" customFormat="1" ht="10.199999999999999">
      <c r="A1450" s="37"/>
      <c r="B1450" s="38"/>
      <c r="C1450" s="39"/>
      <c r="D1450" s="195" t="s">
        <v>245</v>
      </c>
      <c r="E1450" s="39"/>
      <c r="F1450" s="196" t="s">
        <v>1311</v>
      </c>
      <c r="G1450" s="39"/>
      <c r="H1450" s="39"/>
      <c r="I1450" s="197"/>
      <c r="J1450" s="39"/>
      <c r="K1450" s="39"/>
      <c r="L1450" s="42"/>
      <c r="M1450" s="198"/>
      <c r="N1450" s="199"/>
      <c r="O1450" s="67"/>
      <c r="P1450" s="67"/>
      <c r="Q1450" s="67"/>
      <c r="R1450" s="67"/>
      <c r="S1450" s="67"/>
      <c r="T1450" s="68"/>
      <c r="U1450" s="37"/>
      <c r="V1450" s="37"/>
      <c r="W1450" s="37"/>
      <c r="X1450" s="37"/>
      <c r="Y1450" s="37"/>
      <c r="Z1450" s="37"/>
      <c r="AA1450" s="37"/>
      <c r="AB1450" s="37"/>
      <c r="AC1450" s="37"/>
      <c r="AD1450" s="37"/>
      <c r="AE1450" s="37"/>
      <c r="AT1450" s="20" t="s">
        <v>245</v>
      </c>
      <c r="AU1450" s="20" t="s">
        <v>88</v>
      </c>
    </row>
    <row r="1451" spans="1:65" s="14" customFormat="1" ht="10.199999999999999">
      <c r="B1451" s="211"/>
      <c r="C1451" s="212"/>
      <c r="D1451" s="202" t="s">
        <v>247</v>
      </c>
      <c r="E1451" s="213" t="s">
        <v>19</v>
      </c>
      <c r="F1451" s="214" t="s">
        <v>4931</v>
      </c>
      <c r="G1451" s="212"/>
      <c r="H1451" s="215">
        <v>243.32</v>
      </c>
      <c r="I1451" s="216"/>
      <c r="J1451" s="212"/>
      <c r="K1451" s="212"/>
      <c r="L1451" s="217"/>
      <c r="M1451" s="218"/>
      <c r="N1451" s="219"/>
      <c r="O1451" s="219"/>
      <c r="P1451" s="219"/>
      <c r="Q1451" s="219"/>
      <c r="R1451" s="219"/>
      <c r="S1451" s="219"/>
      <c r="T1451" s="220"/>
      <c r="AT1451" s="221" t="s">
        <v>247</v>
      </c>
      <c r="AU1451" s="221" t="s">
        <v>88</v>
      </c>
      <c r="AV1451" s="14" t="s">
        <v>88</v>
      </c>
      <c r="AW1451" s="14" t="s">
        <v>37</v>
      </c>
      <c r="AX1451" s="14" t="s">
        <v>83</v>
      </c>
      <c r="AY1451" s="221" t="s">
        <v>237</v>
      </c>
    </row>
    <row r="1452" spans="1:65" s="2" customFormat="1" ht="44.25" customHeight="1">
      <c r="A1452" s="37"/>
      <c r="B1452" s="38"/>
      <c r="C1452" s="244" t="s">
        <v>4727</v>
      </c>
      <c r="D1452" s="244" t="s">
        <v>296</v>
      </c>
      <c r="E1452" s="245" t="s">
        <v>1313</v>
      </c>
      <c r="F1452" s="246" t="s">
        <v>1314</v>
      </c>
      <c r="G1452" s="247" t="s">
        <v>141</v>
      </c>
      <c r="H1452" s="248">
        <v>262.786</v>
      </c>
      <c r="I1452" s="249"/>
      <c r="J1452" s="250">
        <f>ROUND(I1452*H1452,2)</f>
        <v>0</v>
      </c>
      <c r="K1452" s="246" t="s">
        <v>242</v>
      </c>
      <c r="L1452" s="251"/>
      <c r="M1452" s="252" t="s">
        <v>19</v>
      </c>
      <c r="N1452" s="253" t="s">
        <v>48</v>
      </c>
      <c r="O1452" s="67"/>
      <c r="P1452" s="191">
        <f>O1452*H1452</f>
        <v>0</v>
      </c>
      <c r="Q1452" s="191">
        <v>7.7999999999999996E-3</v>
      </c>
      <c r="R1452" s="191">
        <f>Q1452*H1452</f>
        <v>2.0497307999999999</v>
      </c>
      <c r="S1452" s="191">
        <v>0</v>
      </c>
      <c r="T1452" s="192">
        <f>S1452*H1452</f>
        <v>0</v>
      </c>
      <c r="U1452" s="37"/>
      <c r="V1452" s="37"/>
      <c r="W1452" s="37"/>
      <c r="X1452" s="37"/>
      <c r="Y1452" s="37"/>
      <c r="Z1452" s="37"/>
      <c r="AA1452" s="37"/>
      <c r="AB1452" s="37"/>
      <c r="AC1452" s="37"/>
      <c r="AD1452" s="37"/>
      <c r="AE1452" s="37"/>
      <c r="AR1452" s="193" t="s">
        <v>523</v>
      </c>
      <c r="AT1452" s="193" t="s">
        <v>296</v>
      </c>
      <c r="AU1452" s="193" t="s">
        <v>88</v>
      </c>
      <c r="AY1452" s="20" t="s">
        <v>237</v>
      </c>
      <c r="BE1452" s="194">
        <f>IF(N1452="základní",J1452,0)</f>
        <v>0</v>
      </c>
      <c r="BF1452" s="194">
        <f>IF(N1452="snížená",J1452,0)</f>
        <v>0</v>
      </c>
      <c r="BG1452" s="194">
        <f>IF(N1452="zákl. přenesená",J1452,0)</f>
        <v>0</v>
      </c>
      <c r="BH1452" s="194">
        <f>IF(N1452="sníž. přenesená",J1452,0)</f>
        <v>0</v>
      </c>
      <c r="BI1452" s="194">
        <f>IF(N1452="nulová",J1452,0)</f>
        <v>0</v>
      </c>
      <c r="BJ1452" s="20" t="s">
        <v>88</v>
      </c>
      <c r="BK1452" s="194">
        <f>ROUND(I1452*H1452,2)</f>
        <v>0</v>
      </c>
      <c r="BL1452" s="20" t="s">
        <v>366</v>
      </c>
      <c r="BM1452" s="193" t="s">
        <v>5873</v>
      </c>
    </row>
    <row r="1453" spans="1:65" s="14" customFormat="1" ht="10.199999999999999">
      <c r="B1453" s="211"/>
      <c r="C1453" s="212"/>
      <c r="D1453" s="202" t="s">
        <v>247</v>
      </c>
      <c r="E1453" s="212"/>
      <c r="F1453" s="214" t="s">
        <v>5874</v>
      </c>
      <c r="G1453" s="212"/>
      <c r="H1453" s="215">
        <v>262.786</v>
      </c>
      <c r="I1453" s="216"/>
      <c r="J1453" s="212"/>
      <c r="K1453" s="212"/>
      <c r="L1453" s="217"/>
      <c r="M1453" s="218"/>
      <c r="N1453" s="219"/>
      <c r="O1453" s="219"/>
      <c r="P1453" s="219"/>
      <c r="Q1453" s="219"/>
      <c r="R1453" s="219"/>
      <c r="S1453" s="219"/>
      <c r="T1453" s="220"/>
      <c r="AT1453" s="221" t="s">
        <v>247</v>
      </c>
      <c r="AU1453" s="221" t="s">
        <v>88</v>
      </c>
      <c r="AV1453" s="14" t="s">
        <v>88</v>
      </c>
      <c r="AW1453" s="14" t="s">
        <v>4</v>
      </c>
      <c r="AX1453" s="14" t="s">
        <v>83</v>
      </c>
      <c r="AY1453" s="221" t="s">
        <v>237</v>
      </c>
    </row>
    <row r="1454" spans="1:65" s="2" customFormat="1" ht="24.15" customHeight="1">
      <c r="A1454" s="37"/>
      <c r="B1454" s="38"/>
      <c r="C1454" s="182" t="s">
        <v>4729</v>
      </c>
      <c r="D1454" s="182" t="s">
        <v>239</v>
      </c>
      <c r="E1454" s="183" t="s">
        <v>1317</v>
      </c>
      <c r="F1454" s="184" t="s">
        <v>1318</v>
      </c>
      <c r="G1454" s="185" t="s">
        <v>141</v>
      </c>
      <c r="H1454" s="186">
        <v>243.32</v>
      </c>
      <c r="I1454" s="187"/>
      <c r="J1454" s="188">
        <f>ROUND(I1454*H1454,2)</f>
        <v>0</v>
      </c>
      <c r="K1454" s="184" t="s">
        <v>242</v>
      </c>
      <c r="L1454" s="42"/>
      <c r="M1454" s="189" t="s">
        <v>19</v>
      </c>
      <c r="N1454" s="190" t="s">
        <v>48</v>
      </c>
      <c r="O1454" s="67"/>
      <c r="P1454" s="191">
        <f>O1454*H1454</f>
        <v>0</v>
      </c>
      <c r="Q1454" s="191">
        <v>0</v>
      </c>
      <c r="R1454" s="191">
        <f>Q1454*H1454</f>
        <v>0</v>
      </c>
      <c r="S1454" s="191">
        <v>0</v>
      </c>
      <c r="T1454" s="192">
        <f>S1454*H1454</f>
        <v>0</v>
      </c>
      <c r="U1454" s="37"/>
      <c r="V1454" s="37"/>
      <c r="W1454" s="37"/>
      <c r="X1454" s="37"/>
      <c r="Y1454" s="37"/>
      <c r="Z1454" s="37"/>
      <c r="AA1454" s="37"/>
      <c r="AB1454" s="37"/>
      <c r="AC1454" s="37"/>
      <c r="AD1454" s="37"/>
      <c r="AE1454" s="37"/>
      <c r="AR1454" s="193" t="s">
        <v>366</v>
      </c>
      <c r="AT1454" s="193" t="s">
        <v>239</v>
      </c>
      <c r="AU1454" s="193" t="s">
        <v>88</v>
      </c>
      <c r="AY1454" s="20" t="s">
        <v>237</v>
      </c>
      <c r="BE1454" s="194">
        <f>IF(N1454="základní",J1454,0)</f>
        <v>0</v>
      </c>
      <c r="BF1454" s="194">
        <f>IF(N1454="snížená",J1454,0)</f>
        <v>0</v>
      </c>
      <c r="BG1454" s="194">
        <f>IF(N1454="zákl. přenesená",J1454,0)</f>
        <v>0</v>
      </c>
      <c r="BH1454" s="194">
        <f>IF(N1454="sníž. přenesená",J1454,0)</f>
        <v>0</v>
      </c>
      <c r="BI1454" s="194">
        <f>IF(N1454="nulová",J1454,0)</f>
        <v>0</v>
      </c>
      <c r="BJ1454" s="20" t="s">
        <v>88</v>
      </c>
      <c r="BK1454" s="194">
        <f>ROUND(I1454*H1454,2)</f>
        <v>0</v>
      </c>
      <c r="BL1454" s="20" t="s">
        <v>366</v>
      </c>
      <c r="BM1454" s="193" t="s">
        <v>5875</v>
      </c>
    </row>
    <row r="1455" spans="1:65" s="2" customFormat="1" ht="10.199999999999999">
      <c r="A1455" s="37"/>
      <c r="B1455" s="38"/>
      <c r="C1455" s="39"/>
      <c r="D1455" s="195" t="s">
        <v>245</v>
      </c>
      <c r="E1455" s="39"/>
      <c r="F1455" s="196" t="s">
        <v>1320</v>
      </c>
      <c r="G1455" s="39"/>
      <c r="H1455" s="39"/>
      <c r="I1455" s="197"/>
      <c r="J1455" s="39"/>
      <c r="K1455" s="39"/>
      <c r="L1455" s="42"/>
      <c r="M1455" s="198"/>
      <c r="N1455" s="199"/>
      <c r="O1455" s="67"/>
      <c r="P1455" s="67"/>
      <c r="Q1455" s="67"/>
      <c r="R1455" s="67"/>
      <c r="S1455" s="67"/>
      <c r="T1455" s="68"/>
      <c r="U1455" s="37"/>
      <c r="V1455" s="37"/>
      <c r="W1455" s="37"/>
      <c r="X1455" s="37"/>
      <c r="Y1455" s="37"/>
      <c r="Z1455" s="37"/>
      <c r="AA1455" s="37"/>
      <c r="AB1455" s="37"/>
      <c r="AC1455" s="37"/>
      <c r="AD1455" s="37"/>
      <c r="AE1455" s="37"/>
      <c r="AT1455" s="20" t="s">
        <v>245</v>
      </c>
      <c r="AU1455" s="20" t="s">
        <v>88</v>
      </c>
    </row>
    <row r="1456" spans="1:65" s="14" customFormat="1" ht="10.199999999999999">
      <c r="B1456" s="211"/>
      <c r="C1456" s="212"/>
      <c r="D1456" s="202" t="s">
        <v>247</v>
      </c>
      <c r="E1456" s="213" t="s">
        <v>19</v>
      </c>
      <c r="F1456" s="214" t="s">
        <v>4931</v>
      </c>
      <c r="G1456" s="212"/>
      <c r="H1456" s="215">
        <v>243.32</v>
      </c>
      <c r="I1456" s="216"/>
      <c r="J1456" s="212"/>
      <c r="K1456" s="212"/>
      <c r="L1456" s="217"/>
      <c r="M1456" s="218"/>
      <c r="N1456" s="219"/>
      <c r="O1456" s="219"/>
      <c r="P1456" s="219"/>
      <c r="Q1456" s="219"/>
      <c r="R1456" s="219"/>
      <c r="S1456" s="219"/>
      <c r="T1456" s="220"/>
      <c r="AT1456" s="221" t="s">
        <v>247</v>
      </c>
      <c r="AU1456" s="221" t="s">
        <v>88</v>
      </c>
      <c r="AV1456" s="14" t="s">
        <v>88</v>
      </c>
      <c r="AW1456" s="14" t="s">
        <v>37</v>
      </c>
      <c r="AX1456" s="14" t="s">
        <v>83</v>
      </c>
      <c r="AY1456" s="221" t="s">
        <v>237</v>
      </c>
    </row>
    <row r="1457" spans="1:65" s="2" customFormat="1" ht="16.5" customHeight="1">
      <c r="A1457" s="37"/>
      <c r="B1457" s="38"/>
      <c r="C1457" s="244" t="s">
        <v>4731</v>
      </c>
      <c r="D1457" s="244" t="s">
        <v>296</v>
      </c>
      <c r="E1457" s="245" t="s">
        <v>1322</v>
      </c>
      <c r="F1457" s="246" t="s">
        <v>1323</v>
      </c>
      <c r="G1457" s="247" t="s">
        <v>141</v>
      </c>
      <c r="H1457" s="248">
        <v>262.786</v>
      </c>
      <c r="I1457" s="249"/>
      <c r="J1457" s="250">
        <f>ROUND(I1457*H1457,2)</f>
        <v>0</v>
      </c>
      <c r="K1457" s="246" t="s">
        <v>242</v>
      </c>
      <c r="L1457" s="251"/>
      <c r="M1457" s="252" t="s">
        <v>19</v>
      </c>
      <c r="N1457" s="253" t="s">
        <v>48</v>
      </c>
      <c r="O1457" s="67"/>
      <c r="P1457" s="191">
        <f>O1457*H1457</f>
        <v>0</v>
      </c>
      <c r="Q1457" s="191">
        <v>5.9999999999999995E-4</v>
      </c>
      <c r="R1457" s="191">
        <f>Q1457*H1457</f>
        <v>0.1576716</v>
      </c>
      <c r="S1457" s="191">
        <v>0</v>
      </c>
      <c r="T1457" s="192">
        <f>S1457*H1457</f>
        <v>0</v>
      </c>
      <c r="U1457" s="37"/>
      <c r="V1457" s="37"/>
      <c r="W1457" s="37"/>
      <c r="X1457" s="37"/>
      <c r="Y1457" s="37"/>
      <c r="Z1457" s="37"/>
      <c r="AA1457" s="37"/>
      <c r="AB1457" s="37"/>
      <c r="AC1457" s="37"/>
      <c r="AD1457" s="37"/>
      <c r="AE1457" s="37"/>
      <c r="AR1457" s="193" t="s">
        <v>523</v>
      </c>
      <c r="AT1457" s="193" t="s">
        <v>296</v>
      </c>
      <c r="AU1457" s="193" t="s">
        <v>88</v>
      </c>
      <c r="AY1457" s="20" t="s">
        <v>237</v>
      </c>
      <c r="BE1457" s="194">
        <f>IF(N1457="základní",J1457,0)</f>
        <v>0</v>
      </c>
      <c r="BF1457" s="194">
        <f>IF(N1457="snížená",J1457,0)</f>
        <v>0</v>
      </c>
      <c r="BG1457" s="194">
        <f>IF(N1457="zákl. přenesená",J1457,0)</f>
        <v>0</v>
      </c>
      <c r="BH1457" s="194">
        <f>IF(N1457="sníž. přenesená",J1457,0)</f>
        <v>0</v>
      </c>
      <c r="BI1457" s="194">
        <f>IF(N1457="nulová",J1457,0)</f>
        <v>0</v>
      </c>
      <c r="BJ1457" s="20" t="s">
        <v>88</v>
      </c>
      <c r="BK1457" s="194">
        <f>ROUND(I1457*H1457,2)</f>
        <v>0</v>
      </c>
      <c r="BL1457" s="20" t="s">
        <v>366</v>
      </c>
      <c r="BM1457" s="193" t="s">
        <v>5876</v>
      </c>
    </row>
    <row r="1458" spans="1:65" s="14" customFormat="1" ht="10.199999999999999">
      <c r="B1458" s="211"/>
      <c r="C1458" s="212"/>
      <c r="D1458" s="202" t="s">
        <v>247</v>
      </c>
      <c r="E1458" s="212"/>
      <c r="F1458" s="214" t="s">
        <v>5874</v>
      </c>
      <c r="G1458" s="212"/>
      <c r="H1458" s="215">
        <v>262.786</v>
      </c>
      <c r="I1458" s="216"/>
      <c r="J1458" s="212"/>
      <c r="K1458" s="212"/>
      <c r="L1458" s="217"/>
      <c r="M1458" s="218"/>
      <c r="N1458" s="219"/>
      <c r="O1458" s="219"/>
      <c r="P1458" s="219"/>
      <c r="Q1458" s="219"/>
      <c r="R1458" s="219"/>
      <c r="S1458" s="219"/>
      <c r="T1458" s="220"/>
      <c r="AT1458" s="221" t="s">
        <v>247</v>
      </c>
      <c r="AU1458" s="221" t="s">
        <v>88</v>
      </c>
      <c r="AV1458" s="14" t="s">
        <v>88</v>
      </c>
      <c r="AW1458" s="14" t="s">
        <v>4</v>
      </c>
      <c r="AX1458" s="14" t="s">
        <v>83</v>
      </c>
      <c r="AY1458" s="221" t="s">
        <v>237</v>
      </c>
    </row>
    <row r="1459" spans="1:65" s="2" customFormat="1" ht="55.5" customHeight="1">
      <c r="A1459" s="37"/>
      <c r="B1459" s="38"/>
      <c r="C1459" s="182" t="s">
        <v>4866</v>
      </c>
      <c r="D1459" s="182" t="s">
        <v>239</v>
      </c>
      <c r="E1459" s="183" t="s">
        <v>1326</v>
      </c>
      <c r="F1459" s="184" t="s">
        <v>1327</v>
      </c>
      <c r="G1459" s="185" t="s">
        <v>304</v>
      </c>
      <c r="H1459" s="186">
        <v>5.1820000000000004</v>
      </c>
      <c r="I1459" s="187"/>
      <c r="J1459" s="188">
        <f>ROUND(I1459*H1459,2)</f>
        <v>0</v>
      </c>
      <c r="K1459" s="184" t="s">
        <v>242</v>
      </c>
      <c r="L1459" s="42"/>
      <c r="M1459" s="189" t="s">
        <v>19</v>
      </c>
      <c r="N1459" s="190" t="s">
        <v>48</v>
      </c>
      <c r="O1459" s="67"/>
      <c r="P1459" s="191">
        <f>O1459*H1459</f>
        <v>0</v>
      </c>
      <c r="Q1459" s="191">
        <v>0</v>
      </c>
      <c r="R1459" s="191">
        <f>Q1459*H1459</f>
        <v>0</v>
      </c>
      <c r="S1459" s="191">
        <v>0</v>
      </c>
      <c r="T1459" s="192">
        <f>S1459*H1459</f>
        <v>0</v>
      </c>
      <c r="U1459" s="37"/>
      <c r="V1459" s="37"/>
      <c r="W1459" s="37"/>
      <c r="X1459" s="37"/>
      <c r="Y1459" s="37"/>
      <c r="Z1459" s="37"/>
      <c r="AA1459" s="37"/>
      <c r="AB1459" s="37"/>
      <c r="AC1459" s="37"/>
      <c r="AD1459" s="37"/>
      <c r="AE1459" s="37"/>
      <c r="AR1459" s="193" t="s">
        <v>366</v>
      </c>
      <c r="AT1459" s="193" t="s">
        <v>239</v>
      </c>
      <c r="AU1459" s="193" t="s">
        <v>88</v>
      </c>
      <c r="AY1459" s="20" t="s">
        <v>237</v>
      </c>
      <c r="BE1459" s="194">
        <f>IF(N1459="základní",J1459,0)</f>
        <v>0</v>
      </c>
      <c r="BF1459" s="194">
        <f>IF(N1459="snížená",J1459,0)</f>
        <v>0</v>
      </c>
      <c r="BG1459" s="194">
        <f>IF(N1459="zákl. přenesená",J1459,0)</f>
        <v>0</v>
      </c>
      <c r="BH1459" s="194">
        <f>IF(N1459="sníž. přenesená",J1459,0)</f>
        <v>0</v>
      </c>
      <c r="BI1459" s="194">
        <f>IF(N1459="nulová",J1459,0)</f>
        <v>0</v>
      </c>
      <c r="BJ1459" s="20" t="s">
        <v>88</v>
      </c>
      <c r="BK1459" s="194">
        <f>ROUND(I1459*H1459,2)</f>
        <v>0</v>
      </c>
      <c r="BL1459" s="20" t="s">
        <v>366</v>
      </c>
      <c r="BM1459" s="193" t="s">
        <v>5877</v>
      </c>
    </row>
    <row r="1460" spans="1:65" s="2" customFormat="1" ht="10.199999999999999">
      <c r="A1460" s="37"/>
      <c r="B1460" s="38"/>
      <c r="C1460" s="39"/>
      <c r="D1460" s="195" t="s">
        <v>245</v>
      </c>
      <c r="E1460" s="39"/>
      <c r="F1460" s="196" t="s">
        <v>1329</v>
      </c>
      <c r="G1460" s="39"/>
      <c r="H1460" s="39"/>
      <c r="I1460" s="197"/>
      <c r="J1460" s="39"/>
      <c r="K1460" s="39"/>
      <c r="L1460" s="42"/>
      <c r="M1460" s="198"/>
      <c r="N1460" s="199"/>
      <c r="O1460" s="67"/>
      <c r="P1460" s="67"/>
      <c r="Q1460" s="67"/>
      <c r="R1460" s="67"/>
      <c r="S1460" s="67"/>
      <c r="T1460" s="68"/>
      <c r="U1460" s="37"/>
      <c r="V1460" s="37"/>
      <c r="W1460" s="37"/>
      <c r="X1460" s="37"/>
      <c r="Y1460" s="37"/>
      <c r="Z1460" s="37"/>
      <c r="AA1460" s="37"/>
      <c r="AB1460" s="37"/>
      <c r="AC1460" s="37"/>
      <c r="AD1460" s="37"/>
      <c r="AE1460" s="37"/>
      <c r="AT1460" s="20" t="s">
        <v>245</v>
      </c>
      <c r="AU1460" s="20" t="s">
        <v>88</v>
      </c>
    </row>
    <row r="1461" spans="1:65" s="12" customFormat="1" ht="22.8" customHeight="1">
      <c r="B1461" s="166"/>
      <c r="C1461" s="167"/>
      <c r="D1461" s="168" t="s">
        <v>75</v>
      </c>
      <c r="E1461" s="180" t="s">
        <v>1330</v>
      </c>
      <c r="F1461" s="180" t="s">
        <v>1331</v>
      </c>
      <c r="G1461" s="167"/>
      <c r="H1461" s="167"/>
      <c r="I1461" s="170"/>
      <c r="J1461" s="181">
        <f>BK1461</f>
        <v>0</v>
      </c>
      <c r="K1461" s="167"/>
      <c r="L1461" s="172"/>
      <c r="M1461" s="173"/>
      <c r="N1461" s="174"/>
      <c r="O1461" s="174"/>
      <c r="P1461" s="175">
        <f>SUM(P1462:P1534)</f>
        <v>0</v>
      </c>
      <c r="Q1461" s="174"/>
      <c r="R1461" s="175">
        <f>SUM(R1462:R1534)</f>
        <v>1.82996482</v>
      </c>
      <c r="S1461" s="174"/>
      <c r="T1461" s="176">
        <f>SUM(T1462:T1534)</f>
        <v>1.3231476</v>
      </c>
      <c r="AR1461" s="177" t="s">
        <v>88</v>
      </c>
      <c r="AT1461" s="178" t="s">
        <v>75</v>
      </c>
      <c r="AU1461" s="178" t="s">
        <v>83</v>
      </c>
      <c r="AY1461" s="177" t="s">
        <v>237</v>
      </c>
      <c r="BK1461" s="179">
        <f>SUM(BK1462:BK1534)</f>
        <v>0</v>
      </c>
    </row>
    <row r="1462" spans="1:65" s="2" customFormat="1" ht="24.15" customHeight="1">
      <c r="A1462" s="37"/>
      <c r="B1462" s="38"/>
      <c r="C1462" s="182" t="s">
        <v>5878</v>
      </c>
      <c r="D1462" s="182" t="s">
        <v>239</v>
      </c>
      <c r="E1462" s="183" t="s">
        <v>4620</v>
      </c>
      <c r="F1462" s="184" t="s">
        <v>4621</v>
      </c>
      <c r="G1462" s="185" t="s">
        <v>141</v>
      </c>
      <c r="H1462" s="186">
        <v>158.68</v>
      </c>
      <c r="I1462" s="187"/>
      <c r="J1462" s="188">
        <f>ROUND(I1462*H1462,2)</f>
        <v>0</v>
      </c>
      <c r="K1462" s="184" t="s">
        <v>242</v>
      </c>
      <c r="L1462" s="42"/>
      <c r="M1462" s="189" t="s">
        <v>19</v>
      </c>
      <c r="N1462" s="190" t="s">
        <v>48</v>
      </c>
      <c r="O1462" s="67"/>
      <c r="P1462" s="191">
        <f>O1462*H1462</f>
        <v>0</v>
      </c>
      <c r="Q1462" s="191">
        <v>0</v>
      </c>
      <c r="R1462" s="191">
        <f>Q1462*H1462</f>
        <v>0</v>
      </c>
      <c r="S1462" s="191">
        <v>0</v>
      </c>
      <c r="T1462" s="192">
        <f>S1462*H1462</f>
        <v>0</v>
      </c>
      <c r="U1462" s="37"/>
      <c r="V1462" s="37"/>
      <c r="W1462" s="37"/>
      <c r="X1462" s="37"/>
      <c r="Y1462" s="37"/>
      <c r="Z1462" s="37"/>
      <c r="AA1462" s="37"/>
      <c r="AB1462" s="37"/>
      <c r="AC1462" s="37"/>
      <c r="AD1462" s="37"/>
      <c r="AE1462" s="37"/>
      <c r="AR1462" s="193" t="s">
        <v>366</v>
      </c>
      <c r="AT1462" s="193" t="s">
        <v>239</v>
      </c>
      <c r="AU1462" s="193" t="s">
        <v>88</v>
      </c>
      <c r="AY1462" s="20" t="s">
        <v>237</v>
      </c>
      <c r="BE1462" s="194">
        <f>IF(N1462="základní",J1462,0)</f>
        <v>0</v>
      </c>
      <c r="BF1462" s="194">
        <f>IF(N1462="snížená",J1462,0)</f>
        <v>0</v>
      </c>
      <c r="BG1462" s="194">
        <f>IF(N1462="zákl. přenesená",J1462,0)</f>
        <v>0</v>
      </c>
      <c r="BH1462" s="194">
        <f>IF(N1462="sníž. přenesená",J1462,0)</f>
        <v>0</v>
      </c>
      <c r="BI1462" s="194">
        <f>IF(N1462="nulová",J1462,0)</f>
        <v>0</v>
      </c>
      <c r="BJ1462" s="20" t="s">
        <v>88</v>
      </c>
      <c r="BK1462" s="194">
        <f>ROUND(I1462*H1462,2)</f>
        <v>0</v>
      </c>
      <c r="BL1462" s="20" t="s">
        <v>366</v>
      </c>
      <c r="BM1462" s="193" t="s">
        <v>5879</v>
      </c>
    </row>
    <row r="1463" spans="1:65" s="2" customFormat="1" ht="10.199999999999999">
      <c r="A1463" s="37"/>
      <c r="B1463" s="38"/>
      <c r="C1463" s="39"/>
      <c r="D1463" s="195" t="s">
        <v>245</v>
      </c>
      <c r="E1463" s="39"/>
      <c r="F1463" s="196" t="s">
        <v>4623</v>
      </c>
      <c r="G1463" s="39"/>
      <c r="H1463" s="39"/>
      <c r="I1463" s="197"/>
      <c r="J1463" s="39"/>
      <c r="K1463" s="39"/>
      <c r="L1463" s="42"/>
      <c r="M1463" s="198"/>
      <c r="N1463" s="199"/>
      <c r="O1463" s="67"/>
      <c r="P1463" s="67"/>
      <c r="Q1463" s="67"/>
      <c r="R1463" s="67"/>
      <c r="S1463" s="67"/>
      <c r="T1463" s="68"/>
      <c r="U1463" s="37"/>
      <c r="V1463" s="37"/>
      <c r="W1463" s="37"/>
      <c r="X1463" s="37"/>
      <c r="Y1463" s="37"/>
      <c r="Z1463" s="37"/>
      <c r="AA1463" s="37"/>
      <c r="AB1463" s="37"/>
      <c r="AC1463" s="37"/>
      <c r="AD1463" s="37"/>
      <c r="AE1463" s="37"/>
      <c r="AT1463" s="20" t="s">
        <v>245</v>
      </c>
      <c r="AU1463" s="20" t="s">
        <v>88</v>
      </c>
    </row>
    <row r="1464" spans="1:65" s="14" customFormat="1" ht="10.199999999999999">
      <c r="B1464" s="211"/>
      <c r="C1464" s="212"/>
      <c r="D1464" s="202" t="s">
        <v>247</v>
      </c>
      <c r="E1464" s="213" t="s">
        <v>19</v>
      </c>
      <c r="F1464" s="214" t="s">
        <v>4873</v>
      </c>
      <c r="G1464" s="212"/>
      <c r="H1464" s="215">
        <v>158.68</v>
      </c>
      <c r="I1464" s="216"/>
      <c r="J1464" s="212"/>
      <c r="K1464" s="212"/>
      <c r="L1464" s="217"/>
      <c r="M1464" s="218"/>
      <c r="N1464" s="219"/>
      <c r="O1464" s="219"/>
      <c r="P1464" s="219"/>
      <c r="Q1464" s="219"/>
      <c r="R1464" s="219"/>
      <c r="S1464" s="219"/>
      <c r="T1464" s="220"/>
      <c r="AT1464" s="221" t="s">
        <v>247</v>
      </c>
      <c r="AU1464" s="221" t="s">
        <v>88</v>
      </c>
      <c r="AV1464" s="14" t="s">
        <v>88</v>
      </c>
      <c r="AW1464" s="14" t="s">
        <v>37</v>
      </c>
      <c r="AX1464" s="14" t="s">
        <v>83</v>
      </c>
      <c r="AY1464" s="221" t="s">
        <v>237</v>
      </c>
    </row>
    <row r="1465" spans="1:65" s="2" customFormat="1" ht="24.15" customHeight="1">
      <c r="A1465" s="37"/>
      <c r="B1465" s="38"/>
      <c r="C1465" s="182" t="s">
        <v>2294</v>
      </c>
      <c r="D1465" s="182" t="s">
        <v>239</v>
      </c>
      <c r="E1465" s="183" t="s">
        <v>4625</v>
      </c>
      <c r="F1465" s="184" t="s">
        <v>4626</v>
      </c>
      <c r="G1465" s="185" t="s">
        <v>141</v>
      </c>
      <c r="H1465" s="186">
        <v>158.68</v>
      </c>
      <c r="I1465" s="187"/>
      <c r="J1465" s="188">
        <f>ROUND(I1465*H1465,2)</f>
        <v>0</v>
      </c>
      <c r="K1465" s="184" t="s">
        <v>242</v>
      </c>
      <c r="L1465" s="42"/>
      <c r="M1465" s="189" t="s">
        <v>19</v>
      </c>
      <c r="N1465" s="190" t="s">
        <v>48</v>
      </c>
      <c r="O1465" s="67"/>
      <c r="P1465" s="191">
        <f>O1465*H1465</f>
        <v>0</v>
      </c>
      <c r="Q1465" s="191">
        <v>3.0000000000000001E-5</v>
      </c>
      <c r="R1465" s="191">
        <f>Q1465*H1465</f>
        <v>4.7604000000000006E-3</v>
      </c>
      <c r="S1465" s="191">
        <v>0</v>
      </c>
      <c r="T1465" s="192">
        <f>S1465*H1465</f>
        <v>0</v>
      </c>
      <c r="U1465" s="37"/>
      <c r="V1465" s="37"/>
      <c r="W1465" s="37"/>
      <c r="X1465" s="37"/>
      <c r="Y1465" s="37"/>
      <c r="Z1465" s="37"/>
      <c r="AA1465" s="37"/>
      <c r="AB1465" s="37"/>
      <c r="AC1465" s="37"/>
      <c r="AD1465" s="37"/>
      <c r="AE1465" s="37"/>
      <c r="AR1465" s="193" t="s">
        <v>366</v>
      </c>
      <c r="AT1465" s="193" t="s">
        <v>239</v>
      </c>
      <c r="AU1465" s="193" t="s">
        <v>88</v>
      </c>
      <c r="AY1465" s="20" t="s">
        <v>237</v>
      </c>
      <c r="BE1465" s="194">
        <f>IF(N1465="základní",J1465,0)</f>
        <v>0</v>
      </c>
      <c r="BF1465" s="194">
        <f>IF(N1465="snížená",J1465,0)</f>
        <v>0</v>
      </c>
      <c r="BG1465" s="194">
        <f>IF(N1465="zákl. přenesená",J1465,0)</f>
        <v>0</v>
      </c>
      <c r="BH1465" s="194">
        <f>IF(N1465="sníž. přenesená",J1465,0)</f>
        <v>0</v>
      </c>
      <c r="BI1465" s="194">
        <f>IF(N1465="nulová",J1465,0)</f>
        <v>0</v>
      </c>
      <c r="BJ1465" s="20" t="s">
        <v>88</v>
      </c>
      <c r="BK1465" s="194">
        <f>ROUND(I1465*H1465,2)</f>
        <v>0</v>
      </c>
      <c r="BL1465" s="20" t="s">
        <v>366</v>
      </c>
      <c r="BM1465" s="193" t="s">
        <v>5880</v>
      </c>
    </row>
    <row r="1466" spans="1:65" s="2" customFormat="1" ht="10.199999999999999">
      <c r="A1466" s="37"/>
      <c r="B1466" s="38"/>
      <c r="C1466" s="39"/>
      <c r="D1466" s="195" t="s">
        <v>245</v>
      </c>
      <c r="E1466" s="39"/>
      <c r="F1466" s="196" t="s">
        <v>4628</v>
      </c>
      <c r="G1466" s="39"/>
      <c r="H1466" s="39"/>
      <c r="I1466" s="197"/>
      <c r="J1466" s="39"/>
      <c r="K1466" s="39"/>
      <c r="L1466" s="42"/>
      <c r="M1466" s="198"/>
      <c r="N1466" s="199"/>
      <c r="O1466" s="67"/>
      <c r="P1466" s="67"/>
      <c r="Q1466" s="67"/>
      <c r="R1466" s="67"/>
      <c r="S1466" s="67"/>
      <c r="T1466" s="68"/>
      <c r="U1466" s="37"/>
      <c r="V1466" s="37"/>
      <c r="W1466" s="37"/>
      <c r="X1466" s="37"/>
      <c r="Y1466" s="37"/>
      <c r="Z1466" s="37"/>
      <c r="AA1466" s="37"/>
      <c r="AB1466" s="37"/>
      <c r="AC1466" s="37"/>
      <c r="AD1466" s="37"/>
      <c r="AE1466" s="37"/>
      <c r="AT1466" s="20" t="s">
        <v>245</v>
      </c>
      <c r="AU1466" s="20" t="s">
        <v>88</v>
      </c>
    </row>
    <row r="1467" spans="1:65" s="14" customFormat="1" ht="10.199999999999999">
      <c r="B1467" s="211"/>
      <c r="C1467" s="212"/>
      <c r="D1467" s="202" t="s">
        <v>247</v>
      </c>
      <c r="E1467" s="213" t="s">
        <v>19</v>
      </c>
      <c r="F1467" s="214" t="s">
        <v>4873</v>
      </c>
      <c r="G1467" s="212"/>
      <c r="H1467" s="215">
        <v>158.68</v>
      </c>
      <c r="I1467" s="216"/>
      <c r="J1467" s="212"/>
      <c r="K1467" s="212"/>
      <c r="L1467" s="217"/>
      <c r="M1467" s="218"/>
      <c r="N1467" s="219"/>
      <c r="O1467" s="219"/>
      <c r="P1467" s="219"/>
      <c r="Q1467" s="219"/>
      <c r="R1467" s="219"/>
      <c r="S1467" s="219"/>
      <c r="T1467" s="220"/>
      <c r="AT1467" s="221" t="s">
        <v>247</v>
      </c>
      <c r="AU1467" s="221" t="s">
        <v>88</v>
      </c>
      <c r="AV1467" s="14" t="s">
        <v>88</v>
      </c>
      <c r="AW1467" s="14" t="s">
        <v>37</v>
      </c>
      <c r="AX1467" s="14" t="s">
        <v>83</v>
      </c>
      <c r="AY1467" s="221" t="s">
        <v>237</v>
      </c>
    </row>
    <row r="1468" spans="1:65" s="2" customFormat="1" ht="37.799999999999997" customHeight="1">
      <c r="A1468" s="37"/>
      <c r="B1468" s="38"/>
      <c r="C1468" s="182" t="s">
        <v>5881</v>
      </c>
      <c r="D1468" s="182" t="s">
        <v>239</v>
      </c>
      <c r="E1468" s="183" t="s">
        <v>4630</v>
      </c>
      <c r="F1468" s="184" t="s">
        <v>4631</v>
      </c>
      <c r="G1468" s="185" t="s">
        <v>141</v>
      </c>
      <c r="H1468" s="186">
        <v>158.68</v>
      </c>
      <c r="I1468" s="187"/>
      <c r="J1468" s="188">
        <f>ROUND(I1468*H1468,2)</f>
        <v>0</v>
      </c>
      <c r="K1468" s="184" t="s">
        <v>242</v>
      </c>
      <c r="L1468" s="42"/>
      <c r="M1468" s="189" t="s">
        <v>19</v>
      </c>
      <c r="N1468" s="190" t="s">
        <v>48</v>
      </c>
      <c r="O1468" s="67"/>
      <c r="P1468" s="191">
        <f>O1468*H1468</f>
        <v>0</v>
      </c>
      <c r="Q1468" s="191">
        <v>7.5799999999999999E-3</v>
      </c>
      <c r="R1468" s="191">
        <f>Q1468*H1468</f>
        <v>1.2027943999999999</v>
      </c>
      <c r="S1468" s="191">
        <v>0</v>
      </c>
      <c r="T1468" s="192">
        <f>S1468*H1468</f>
        <v>0</v>
      </c>
      <c r="U1468" s="37"/>
      <c r="V1468" s="37"/>
      <c r="W1468" s="37"/>
      <c r="X1468" s="37"/>
      <c r="Y1468" s="37"/>
      <c r="Z1468" s="37"/>
      <c r="AA1468" s="37"/>
      <c r="AB1468" s="37"/>
      <c r="AC1468" s="37"/>
      <c r="AD1468" s="37"/>
      <c r="AE1468" s="37"/>
      <c r="AR1468" s="193" t="s">
        <v>366</v>
      </c>
      <c r="AT1468" s="193" t="s">
        <v>239</v>
      </c>
      <c r="AU1468" s="193" t="s">
        <v>88</v>
      </c>
      <c r="AY1468" s="20" t="s">
        <v>237</v>
      </c>
      <c r="BE1468" s="194">
        <f>IF(N1468="základní",J1468,0)</f>
        <v>0</v>
      </c>
      <c r="BF1468" s="194">
        <f>IF(N1468="snížená",J1468,0)</f>
        <v>0</v>
      </c>
      <c r="BG1468" s="194">
        <f>IF(N1468="zákl. přenesená",J1468,0)</f>
        <v>0</v>
      </c>
      <c r="BH1468" s="194">
        <f>IF(N1468="sníž. přenesená",J1468,0)</f>
        <v>0</v>
      </c>
      <c r="BI1468" s="194">
        <f>IF(N1468="nulová",J1468,0)</f>
        <v>0</v>
      </c>
      <c r="BJ1468" s="20" t="s">
        <v>88</v>
      </c>
      <c r="BK1468" s="194">
        <f>ROUND(I1468*H1468,2)</f>
        <v>0</v>
      </c>
      <c r="BL1468" s="20" t="s">
        <v>366</v>
      </c>
      <c r="BM1468" s="193" t="s">
        <v>5882</v>
      </c>
    </row>
    <row r="1469" spans="1:65" s="2" customFormat="1" ht="10.199999999999999">
      <c r="A1469" s="37"/>
      <c r="B1469" s="38"/>
      <c r="C1469" s="39"/>
      <c r="D1469" s="195" t="s">
        <v>245</v>
      </c>
      <c r="E1469" s="39"/>
      <c r="F1469" s="196" t="s">
        <v>4633</v>
      </c>
      <c r="G1469" s="39"/>
      <c r="H1469" s="39"/>
      <c r="I1469" s="197"/>
      <c r="J1469" s="39"/>
      <c r="K1469" s="39"/>
      <c r="L1469" s="42"/>
      <c r="M1469" s="198"/>
      <c r="N1469" s="199"/>
      <c r="O1469" s="67"/>
      <c r="P1469" s="67"/>
      <c r="Q1469" s="67"/>
      <c r="R1469" s="67"/>
      <c r="S1469" s="67"/>
      <c r="T1469" s="68"/>
      <c r="U1469" s="37"/>
      <c r="V1469" s="37"/>
      <c r="W1469" s="37"/>
      <c r="X1469" s="37"/>
      <c r="Y1469" s="37"/>
      <c r="Z1469" s="37"/>
      <c r="AA1469" s="37"/>
      <c r="AB1469" s="37"/>
      <c r="AC1469" s="37"/>
      <c r="AD1469" s="37"/>
      <c r="AE1469" s="37"/>
      <c r="AT1469" s="20" t="s">
        <v>245</v>
      </c>
      <c r="AU1469" s="20" t="s">
        <v>88</v>
      </c>
    </row>
    <row r="1470" spans="1:65" s="14" customFormat="1" ht="10.199999999999999">
      <c r="B1470" s="211"/>
      <c r="C1470" s="212"/>
      <c r="D1470" s="202" t="s">
        <v>247</v>
      </c>
      <c r="E1470" s="213" t="s">
        <v>19</v>
      </c>
      <c r="F1470" s="214" t="s">
        <v>4873</v>
      </c>
      <c r="G1470" s="212"/>
      <c r="H1470" s="215">
        <v>158.68</v>
      </c>
      <c r="I1470" s="216"/>
      <c r="J1470" s="212"/>
      <c r="K1470" s="212"/>
      <c r="L1470" s="217"/>
      <c r="M1470" s="218"/>
      <c r="N1470" s="219"/>
      <c r="O1470" s="219"/>
      <c r="P1470" s="219"/>
      <c r="Q1470" s="219"/>
      <c r="R1470" s="219"/>
      <c r="S1470" s="219"/>
      <c r="T1470" s="220"/>
      <c r="AT1470" s="221" t="s">
        <v>247</v>
      </c>
      <c r="AU1470" s="221" t="s">
        <v>88</v>
      </c>
      <c r="AV1470" s="14" t="s">
        <v>88</v>
      </c>
      <c r="AW1470" s="14" t="s">
        <v>37</v>
      </c>
      <c r="AX1470" s="14" t="s">
        <v>83</v>
      </c>
      <c r="AY1470" s="221" t="s">
        <v>237</v>
      </c>
    </row>
    <row r="1471" spans="1:65" s="2" customFormat="1" ht="24.15" customHeight="1">
      <c r="A1471" s="37"/>
      <c r="B1471" s="38"/>
      <c r="C1471" s="182" t="s">
        <v>2297</v>
      </c>
      <c r="D1471" s="182" t="s">
        <v>239</v>
      </c>
      <c r="E1471" s="183" t="s">
        <v>4635</v>
      </c>
      <c r="F1471" s="184" t="s">
        <v>4636</v>
      </c>
      <c r="G1471" s="185" t="s">
        <v>141</v>
      </c>
      <c r="H1471" s="186">
        <v>158.68</v>
      </c>
      <c r="I1471" s="187"/>
      <c r="J1471" s="188">
        <f>ROUND(I1471*H1471,2)</f>
        <v>0</v>
      </c>
      <c r="K1471" s="184" t="s">
        <v>242</v>
      </c>
      <c r="L1471" s="42"/>
      <c r="M1471" s="189" t="s">
        <v>19</v>
      </c>
      <c r="N1471" s="190" t="s">
        <v>48</v>
      </c>
      <c r="O1471" s="67"/>
      <c r="P1471" s="191">
        <f>O1471*H1471</f>
        <v>0</v>
      </c>
      <c r="Q1471" s="191">
        <v>2.9999999999999997E-4</v>
      </c>
      <c r="R1471" s="191">
        <f>Q1471*H1471</f>
        <v>4.7604E-2</v>
      </c>
      <c r="S1471" s="191">
        <v>0</v>
      </c>
      <c r="T1471" s="192">
        <f>S1471*H1471</f>
        <v>0</v>
      </c>
      <c r="U1471" s="37"/>
      <c r="V1471" s="37"/>
      <c r="W1471" s="37"/>
      <c r="X1471" s="37"/>
      <c r="Y1471" s="37"/>
      <c r="Z1471" s="37"/>
      <c r="AA1471" s="37"/>
      <c r="AB1471" s="37"/>
      <c r="AC1471" s="37"/>
      <c r="AD1471" s="37"/>
      <c r="AE1471" s="37"/>
      <c r="AR1471" s="193" t="s">
        <v>366</v>
      </c>
      <c r="AT1471" s="193" t="s">
        <v>239</v>
      </c>
      <c r="AU1471" s="193" t="s">
        <v>88</v>
      </c>
      <c r="AY1471" s="20" t="s">
        <v>237</v>
      </c>
      <c r="BE1471" s="194">
        <f>IF(N1471="základní",J1471,0)</f>
        <v>0</v>
      </c>
      <c r="BF1471" s="194">
        <f>IF(N1471="snížená",J1471,0)</f>
        <v>0</v>
      </c>
      <c r="BG1471" s="194">
        <f>IF(N1471="zákl. přenesená",J1471,0)</f>
        <v>0</v>
      </c>
      <c r="BH1471" s="194">
        <f>IF(N1471="sníž. přenesená",J1471,0)</f>
        <v>0</v>
      </c>
      <c r="BI1471" s="194">
        <f>IF(N1471="nulová",J1471,0)</f>
        <v>0</v>
      </c>
      <c r="BJ1471" s="20" t="s">
        <v>88</v>
      </c>
      <c r="BK1471" s="194">
        <f>ROUND(I1471*H1471,2)</f>
        <v>0</v>
      </c>
      <c r="BL1471" s="20" t="s">
        <v>366</v>
      </c>
      <c r="BM1471" s="193" t="s">
        <v>5883</v>
      </c>
    </row>
    <row r="1472" spans="1:65" s="2" customFormat="1" ht="10.199999999999999">
      <c r="A1472" s="37"/>
      <c r="B1472" s="38"/>
      <c r="C1472" s="39"/>
      <c r="D1472" s="195" t="s">
        <v>245</v>
      </c>
      <c r="E1472" s="39"/>
      <c r="F1472" s="196" t="s">
        <v>4638</v>
      </c>
      <c r="G1472" s="39"/>
      <c r="H1472" s="39"/>
      <c r="I1472" s="197"/>
      <c r="J1472" s="39"/>
      <c r="K1472" s="39"/>
      <c r="L1472" s="42"/>
      <c r="M1472" s="198"/>
      <c r="N1472" s="199"/>
      <c r="O1472" s="67"/>
      <c r="P1472" s="67"/>
      <c r="Q1472" s="67"/>
      <c r="R1472" s="67"/>
      <c r="S1472" s="67"/>
      <c r="T1472" s="68"/>
      <c r="U1472" s="37"/>
      <c r="V1472" s="37"/>
      <c r="W1472" s="37"/>
      <c r="X1472" s="37"/>
      <c r="Y1472" s="37"/>
      <c r="Z1472" s="37"/>
      <c r="AA1472" s="37"/>
      <c r="AB1472" s="37"/>
      <c r="AC1472" s="37"/>
      <c r="AD1472" s="37"/>
      <c r="AE1472" s="37"/>
      <c r="AT1472" s="20" t="s">
        <v>245</v>
      </c>
      <c r="AU1472" s="20" t="s">
        <v>88</v>
      </c>
    </row>
    <row r="1473" spans="1:65" s="14" customFormat="1" ht="10.199999999999999">
      <c r="B1473" s="211"/>
      <c r="C1473" s="212"/>
      <c r="D1473" s="202" t="s">
        <v>247</v>
      </c>
      <c r="E1473" s="213" t="s">
        <v>19</v>
      </c>
      <c r="F1473" s="214" t="s">
        <v>4873</v>
      </c>
      <c r="G1473" s="212"/>
      <c r="H1473" s="215">
        <v>158.68</v>
      </c>
      <c r="I1473" s="216"/>
      <c r="J1473" s="212"/>
      <c r="K1473" s="212"/>
      <c r="L1473" s="217"/>
      <c r="M1473" s="218"/>
      <c r="N1473" s="219"/>
      <c r="O1473" s="219"/>
      <c r="P1473" s="219"/>
      <c r="Q1473" s="219"/>
      <c r="R1473" s="219"/>
      <c r="S1473" s="219"/>
      <c r="T1473" s="220"/>
      <c r="AT1473" s="221" t="s">
        <v>247</v>
      </c>
      <c r="AU1473" s="221" t="s">
        <v>88</v>
      </c>
      <c r="AV1473" s="14" t="s">
        <v>88</v>
      </c>
      <c r="AW1473" s="14" t="s">
        <v>37</v>
      </c>
      <c r="AX1473" s="14" t="s">
        <v>83</v>
      </c>
      <c r="AY1473" s="221" t="s">
        <v>237</v>
      </c>
    </row>
    <row r="1474" spans="1:65" s="2" customFormat="1" ht="33" customHeight="1">
      <c r="A1474" s="37"/>
      <c r="B1474" s="38"/>
      <c r="C1474" s="244" t="s">
        <v>5884</v>
      </c>
      <c r="D1474" s="244" t="s">
        <v>296</v>
      </c>
      <c r="E1474" s="245" t="s">
        <v>4640</v>
      </c>
      <c r="F1474" s="246" t="s">
        <v>4641</v>
      </c>
      <c r="G1474" s="247" t="s">
        <v>141</v>
      </c>
      <c r="H1474" s="248">
        <v>174.548</v>
      </c>
      <c r="I1474" s="249"/>
      <c r="J1474" s="250">
        <f>ROUND(I1474*H1474,2)</f>
        <v>0</v>
      </c>
      <c r="K1474" s="246" t="s">
        <v>242</v>
      </c>
      <c r="L1474" s="251"/>
      <c r="M1474" s="252" t="s">
        <v>19</v>
      </c>
      <c r="N1474" s="253" t="s">
        <v>48</v>
      </c>
      <c r="O1474" s="67"/>
      <c r="P1474" s="191">
        <f>O1474*H1474</f>
        <v>0</v>
      </c>
      <c r="Q1474" s="191">
        <v>3.2000000000000002E-3</v>
      </c>
      <c r="R1474" s="191">
        <f>Q1474*H1474</f>
        <v>0.55855359999999998</v>
      </c>
      <c r="S1474" s="191">
        <v>0</v>
      </c>
      <c r="T1474" s="192">
        <f>S1474*H1474</f>
        <v>0</v>
      </c>
      <c r="U1474" s="37"/>
      <c r="V1474" s="37"/>
      <c r="W1474" s="37"/>
      <c r="X1474" s="37"/>
      <c r="Y1474" s="37"/>
      <c r="Z1474" s="37"/>
      <c r="AA1474" s="37"/>
      <c r="AB1474" s="37"/>
      <c r="AC1474" s="37"/>
      <c r="AD1474" s="37"/>
      <c r="AE1474" s="37"/>
      <c r="AR1474" s="193" t="s">
        <v>523</v>
      </c>
      <c r="AT1474" s="193" t="s">
        <v>296</v>
      </c>
      <c r="AU1474" s="193" t="s">
        <v>88</v>
      </c>
      <c r="AY1474" s="20" t="s">
        <v>237</v>
      </c>
      <c r="BE1474" s="194">
        <f>IF(N1474="základní",J1474,0)</f>
        <v>0</v>
      </c>
      <c r="BF1474" s="194">
        <f>IF(N1474="snížená",J1474,0)</f>
        <v>0</v>
      </c>
      <c r="BG1474" s="194">
        <f>IF(N1474="zákl. přenesená",J1474,0)</f>
        <v>0</v>
      </c>
      <c r="BH1474" s="194">
        <f>IF(N1474="sníž. přenesená",J1474,0)</f>
        <v>0</v>
      </c>
      <c r="BI1474" s="194">
        <f>IF(N1474="nulová",J1474,0)</f>
        <v>0</v>
      </c>
      <c r="BJ1474" s="20" t="s">
        <v>88</v>
      </c>
      <c r="BK1474" s="194">
        <f>ROUND(I1474*H1474,2)</f>
        <v>0</v>
      </c>
      <c r="BL1474" s="20" t="s">
        <v>366</v>
      </c>
      <c r="BM1474" s="193" t="s">
        <v>5885</v>
      </c>
    </row>
    <row r="1475" spans="1:65" s="14" customFormat="1" ht="10.199999999999999">
      <c r="B1475" s="211"/>
      <c r="C1475" s="212"/>
      <c r="D1475" s="202" t="s">
        <v>247</v>
      </c>
      <c r="E1475" s="212"/>
      <c r="F1475" s="214" t="s">
        <v>5886</v>
      </c>
      <c r="G1475" s="212"/>
      <c r="H1475" s="215">
        <v>174.548</v>
      </c>
      <c r="I1475" s="216"/>
      <c r="J1475" s="212"/>
      <c r="K1475" s="212"/>
      <c r="L1475" s="217"/>
      <c r="M1475" s="218"/>
      <c r="N1475" s="219"/>
      <c r="O1475" s="219"/>
      <c r="P1475" s="219"/>
      <c r="Q1475" s="219"/>
      <c r="R1475" s="219"/>
      <c r="S1475" s="219"/>
      <c r="T1475" s="220"/>
      <c r="AT1475" s="221" t="s">
        <v>247</v>
      </c>
      <c r="AU1475" s="221" t="s">
        <v>88</v>
      </c>
      <c r="AV1475" s="14" t="s">
        <v>88</v>
      </c>
      <c r="AW1475" s="14" t="s">
        <v>4</v>
      </c>
      <c r="AX1475" s="14" t="s">
        <v>83</v>
      </c>
      <c r="AY1475" s="221" t="s">
        <v>237</v>
      </c>
    </row>
    <row r="1476" spans="1:65" s="2" customFormat="1" ht="24.15" customHeight="1">
      <c r="A1476" s="37"/>
      <c r="B1476" s="38"/>
      <c r="C1476" s="182" t="s">
        <v>5887</v>
      </c>
      <c r="D1476" s="182" t="s">
        <v>239</v>
      </c>
      <c r="E1476" s="183" t="s">
        <v>4644</v>
      </c>
      <c r="F1476" s="184" t="s">
        <v>4645</v>
      </c>
      <c r="G1476" s="185" t="s">
        <v>154</v>
      </c>
      <c r="H1476" s="186">
        <v>79.34</v>
      </c>
      <c r="I1476" s="187"/>
      <c r="J1476" s="188">
        <f>ROUND(I1476*H1476,2)</f>
        <v>0</v>
      </c>
      <c r="K1476" s="184" t="s">
        <v>242</v>
      </c>
      <c r="L1476" s="42"/>
      <c r="M1476" s="189" t="s">
        <v>19</v>
      </c>
      <c r="N1476" s="190" t="s">
        <v>48</v>
      </c>
      <c r="O1476" s="67"/>
      <c r="P1476" s="191">
        <f>O1476*H1476</f>
        <v>0</v>
      </c>
      <c r="Q1476" s="191">
        <v>0</v>
      </c>
      <c r="R1476" s="191">
        <f>Q1476*H1476</f>
        <v>0</v>
      </c>
      <c r="S1476" s="191">
        <v>0</v>
      </c>
      <c r="T1476" s="192">
        <f>S1476*H1476</f>
        <v>0</v>
      </c>
      <c r="U1476" s="37"/>
      <c r="V1476" s="37"/>
      <c r="W1476" s="37"/>
      <c r="X1476" s="37"/>
      <c r="Y1476" s="37"/>
      <c r="Z1476" s="37"/>
      <c r="AA1476" s="37"/>
      <c r="AB1476" s="37"/>
      <c r="AC1476" s="37"/>
      <c r="AD1476" s="37"/>
      <c r="AE1476" s="37"/>
      <c r="AR1476" s="193" t="s">
        <v>366</v>
      </c>
      <c r="AT1476" s="193" t="s">
        <v>239</v>
      </c>
      <c r="AU1476" s="193" t="s">
        <v>88</v>
      </c>
      <c r="AY1476" s="20" t="s">
        <v>237</v>
      </c>
      <c r="BE1476" s="194">
        <f>IF(N1476="základní",J1476,0)</f>
        <v>0</v>
      </c>
      <c r="BF1476" s="194">
        <f>IF(N1476="snížená",J1476,0)</f>
        <v>0</v>
      </c>
      <c r="BG1476" s="194">
        <f>IF(N1476="zákl. přenesená",J1476,0)</f>
        <v>0</v>
      </c>
      <c r="BH1476" s="194">
        <f>IF(N1476="sníž. přenesená",J1476,0)</f>
        <v>0</v>
      </c>
      <c r="BI1476" s="194">
        <f>IF(N1476="nulová",J1476,0)</f>
        <v>0</v>
      </c>
      <c r="BJ1476" s="20" t="s">
        <v>88</v>
      </c>
      <c r="BK1476" s="194">
        <f>ROUND(I1476*H1476,2)</f>
        <v>0</v>
      </c>
      <c r="BL1476" s="20" t="s">
        <v>366</v>
      </c>
      <c r="BM1476" s="193" t="s">
        <v>5888</v>
      </c>
    </row>
    <row r="1477" spans="1:65" s="2" customFormat="1" ht="10.199999999999999">
      <c r="A1477" s="37"/>
      <c r="B1477" s="38"/>
      <c r="C1477" s="39"/>
      <c r="D1477" s="195" t="s">
        <v>245</v>
      </c>
      <c r="E1477" s="39"/>
      <c r="F1477" s="196" t="s">
        <v>4647</v>
      </c>
      <c r="G1477" s="39"/>
      <c r="H1477" s="39"/>
      <c r="I1477" s="197"/>
      <c r="J1477" s="39"/>
      <c r="K1477" s="39"/>
      <c r="L1477" s="42"/>
      <c r="M1477" s="198"/>
      <c r="N1477" s="199"/>
      <c r="O1477" s="67"/>
      <c r="P1477" s="67"/>
      <c r="Q1477" s="67"/>
      <c r="R1477" s="67"/>
      <c r="S1477" s="67"/>
      <c r="T1477" s="68"/>
      <c r="U1477" s="37"/>
      <c r="V1477" s="37"/>
      <c r="W1477" s="37"/>
      <c r="X1477" s="37"/>
      <c r="Y1477" s="37"/>
      <c r="Z1477" s="37"/>
      <c r="AA1477" s="37"/>
      <c r="AB1477" s="37"/>
      <c r="AC1477" s="37"/>
      <c r="AD1477" s="37"/>
      <c r="AE1477" s="37"/>
      <c r="AT1477" s="20" t="s">
        <v>245</v>
      </c>
      <c r="AU1477" s="20" t="s">
        <v>88</v>
      </c>
    </row>
    <row r="1478" spans="1:65" s="14" customFormat="1" ht="10.199999999999999">
      <c r="B1478" s="211"/>
      <c r="C1478" s="212"/>
      <c r="D1478" s="202" t="s">
        <v>247</v>
      </c>
      <c r="E1478" s="213" t="s">
        <v>19</v>
      </c>
      <c r="F1478" s="214" t="s">
        <v>5889</v>
      </c>
      <c r="G1478" s="212"/>
      <c r="H1478" s="215">
        <v>79.34</v>
      </c>
      <c r="I1478" s="216"/>
      <c r="J1478" s="212"/>
      <c r="K1478" s="212"/>
      <c r="L1478" s="217"/>
      <c r="M1478" s="218"/>
      <c r="N1478" s="219"/>
      <c r="O1478" s="219"/>
      <c r="P1478" s="219"/>
      <c r="Q1478" s="219"/>
      <c r="R1478" s="219"/>
      <c r="S1478" s="219"/>
      <c r="T1478" s="220"/>
      <c r="AT1478" s="221" t="s">
        <v>247</v>
      </c>
      <c r="AU1478" s="221" t="s">
        <v>88</v>
      </c>
      <c r="AV1478" s="14" t="s">
        <v>88</v>
      </c>
      <c r="AW1478" s="14" t="s">
        <v>37</v>
      </c>
      <c r="AX1478" s="14" t="s">
        <v>83</v>
      </c>
      <c r="AY1478" s="221" t="s">
        <v>237</v>
      </c>
    </row>
    <row r="1479" spans="1:65" s="2" customFormat="1" ht="21.75" customHeight="1">
      <c r="A1479" s="37"/>
      <c r="B1479" s="38"/>
      <c r="C1479" s="182" t="s">
        <v>5890</v>
      </c>
      <c r="D1479" s="182" t="s">
        <v>239</v>
      </c>
      <c r="E1479" s="183" t="s">
        <v>4650</v>
      </c>
      <c r="F1479" s="184" t="s">
        <v>4651</v>
      </c>
      <c r="G1479" s="185" t="s">
        <v>154</v>
      </c>
      <c r="H1479" s="186">
        <v>69.335999999999999</v>
      </c>
      <c r="I1479" s="187"/>
      <c r="J1479" s="188">
        <f>ROUND(I1479*H1479,2)</f>
        <v>0</v>
      </c>
      <c r="K1479" s="184" t="s">
        <v>242</v>
      </c>
      <c r="L1479" s="42"/>
      <c r="M1479" s="189" t="s">
        <v>19</v>
      </c>
      <c r="N1479" s="190" t="s">
        <v>48</v>
      </c>
      <c r="O1479" s="67"/>
      <c r="P1479" s="191">
        <f>O1479*H1479</f>
        <v>0</v>
      </c>
      <c r="Q1479" s="191">
        <v>1.0000000000000001E-5</v>
      </c>
      <c r="R1479" s="191">
        <f>Q1479*H1479</f>
        <v>6.9336000000000007E-4</v>
      </c>
      <c r="S1479" s="191">
        <v>0</v>
      </c>
      <c r="T1479" s="192">
        <f>S1479*H1479</f>
        <v>0</v>
      </c>
      <c r="U1479" s="37"/>
      <c r="V1479" s="37"/>
      <c r="W1479" s="37"/>
      <c r="X1479" s="37"/>
      <c r="Y1479" s="37"/>
      <c r="Z1479" s="37"/>
      <c r="AA1479" s="37"/>
      <c r="AB1479" s="37"/>
      <c r="AC1479" s="37"/>
      <c r="AD1479" s="37"/>
      <c r="AE1479" s="37"/>
      <c r="AR1479" s="193" t="s">
        <v>366</v>
      </c>
      <c r="AT1479" s="193" t="s">
        <v>239</v>
      </c>
      <c r="AU1479" s="193" t="s">
        <v>88</v>
      </c>
      <c r="AY1479" s="20" t="s">
        <v>237</v>
      </c>
      <c r="BE1479" s="194">
        <f>IF(N1479="základní",J1479,0)</f>
        <v>0</v>
      </c>
      <c r="BF1479" s="194">
        <f>IF(N1479="snížená",J1479,0)</f>
        <v>0</v>
      </c>
      <c r="BG1479" s="194">
        <f>IF(N1479="zákl. přenesená",J1479,0)</f>
        <v>0</v>
      </c>
      <c r="BH1479" s="194">
        <f>IF(N1479="sníž. přenesená",J1479,0)</f>
        <v>0</v>
      </c>
      <c r="BI1479" s="194">
        <f>IF(N1479="nulová",J1479,0)</f>
        <v>0</v>
      </c>
      <c r="BJ1479" s="20" t="s">
        <v>88</v>
      </c>
      <c r="BK1479" s="194">
        <f>ROUND(I1479*H1479,2)</f>
        <v>0</v>
      </c>
      <c r="BL1479" s="20" t="s">
        <v>366</v>
      </c>
      <c r="BM1479" s="193" t="s">
        <v>5891</v>
      </c>
    </row>
    <row r="1480" spans="1:65" s="2" customFormat="1" ht="10.199999999999999">
      <c r="A1480" s="37"/>
      <c r="B1480" s="38"/>
      <c r="C1480" s="39"/>
      <c r="D1480" s="195" t="s">
        <v>245</v>
      </c>
      <c r="E1480" s="39"/>
      <c r="F1480" s="196" t="s">
        <v>4653</v>
      </c>
      <c r="G1480" s="39"/>
      <c r="H1480" s="39"/>
      <c r="I1480" s="197"/>
      <c r="J1480" s="39"/>
      <c r="K1480" s="39"/>
      <c r="L1480" s="42"/>
      <c r="M1480" s="198"/>
      <c r="N1480" s="199"/>
      <c r="O1480" s="67"/>
      <c r="P1480" s="67"/>
      <c r="Q1480" s="67"/>
      <c r="R1480" s="67"/>
      <c r="S1480" s="67"/>
      <c r="T1480" s="68"/>
      <c r="U1480" s="37"/>
      <c r="V1480" s="37"/>
      <c r="W1480" s="37"/>
      <c r="X1480" s="37"/>
      <c r="Y1480" s="37"/>
      <c r="Z1480" s="37"/>
      <c r="AA1480" s="37"/>
      <c r="AB1480" s="37"/>
      <c r="AC1480" s="37"/>
      <c r="AD1480" s="37"/>
      <c r="AE1480" s="37"/>
      <c r="AT1480" s="20" t="s">
        <v>245</v>
      </c>
      <c r="AU1480" s="20" t="s">
        <v>88</v>
      </c>
    </row>
    <row r="1481" spans="1:65" s="14" customFormat="1" ht="10.199999999999999">
      <c r="B1481" s="211"/>
      <c r="C1481" s="212"/>
      <c r="D1481" s="202" t="s">
        <v>247</v>
      </c>
      <c r="E1481" s="213" t="s">
        <v>19</v>
      </c>
      <c r="F1481" s="214" t="s">
        <v>4894</v>
      </c>
      <c r="G1481" s="212"/>
      <c r="H1481" s="215">
        <v>69.335999999999999</v>
      </c>
      <c r="I1481" s="216"/>
      <c r="J1481" s="212"/>
      <c r="K1481" s="212"/>
      <c r="L1481" s="217"/>
      <c r="M1481" s="218"/>
      <c r="N1481" s="219"/>
      <c r="O1481" s="219"/>
      <c r="P1481" s="219"/>
      <c r="Q1481" s="219"/>
      <c r="R1481" s="219"/>
      <c r="S1481" s="219"/>
      <c r="T1481" s="220"/>
      <c r="AT1481" s="221" t="s">
        <v>247</v>
      </c>
      <c r="AU1481" s="221" t="s">
        <v>88</v>
      </c>
      <c r="AV1481" s="14" t="s">
        <v>88</v>
      </c>
      <c r="AW1481" s="14" t="s">
        <v>37</v>
      </c>
      <c r="AX1481" s="14" t="s">
        <v>83</v>
      </c>
      <c r="AY1481" s="221" t="s">
        <v>237</v>
      </c>
    </row>
    <row r="1482" spans="1:65" s="2" customFormat="1" ht="16.5" customHeight="1">
      <c r="A1482" s="37"/>
      <c r="B1482" s="38"/>
      <c r="C1482" s="244" t="s">
        <v>5892</v>
      </c>
      <c r="D1482" s="244" t="s">
        <v>296</v>
      </c>
      <c r="E1482" s="245" t="s">
        <v>4655</v>
      </c>
      <c r="F1482" s="246" t="s">
        <v>4656</v>
      </c>
      <c r="G1482" s="247" t="s">
        <v>154</v>
      </c>
      <c r="H1482" s="248">
        <v>70.722999999999999</v>
      </c>
      <c r="I1482" s="249"/>
      <c r="J1482" s="250">
        <f>ROUND(I1482*H1482,2)</f>
        <v>0</v>
      </c>
      <c r="K1482" s="246" t="s">
        <v>242</v>
      </c>
      <c r="L1482" s="251"/>
      <c r="M1482" s="252" t="s">
        <v>19</v>
      </c>
      <c r="N1482" s="253" t="s">
        <v>48</v>
      </c>
      <c r="O1482" s="67"/>
      <c r="P1482" s="191">
        <f>O1482*H1482</f>
        <v>0</v>
      </c>
      <c r="Q1482" s="191">
        <v>2.2000000000000001E-4</v>
      </c>
      <c r="R1482" s="191">
        <f>Q1482*H1482</f>
        <v>1.555906E-2</v>
      </c>
      <c r="S1482" s="191">
        <v>0</v>
      </c>
      <c r="T1482" s="192">
        <f>S1482*H1482</f>
        <v>0</v>
      </c>
      <c r="U1482" s="37"/>
      <c r="V1482" s="37"/>
      <c r="W1482" s="37"/>
      <c r="X1482" s="37"/>
      <c r="Y1482" s="37"/>
      <c r="Z1482" s="37"/>
      <c r="AA1482" s="37"/>
      <c r="AB1482" s="37"/>
      <c r="AC1482" s="37"/>
      <c r="AD1482" s="37"/>
      <c r="AE1482" s="37"/>
      <c r="AR1482" s="193" t="s">
        <v>523</v>
      </c>
      <c r="AT1482" s="193" t="s">
        <v>296</v>
      </c>
      <c r="AU1482" s="193" t="s">
        <v>88</v>
      </c>
      <c r="AY1482" s="20" t="s">
        <v>237</v>
      </c>
      <c r="BE1482" s="194">
        <f>IF(N1482="základní",J1482,0)</f>
        <v>0</v>
      </c>
      <c r="BF1482" s="194">
        <f>IF(N1482="snížená",J1482,0)</f>
        <v>0</v>
      </c>
      <c r="BG1482" s="194">
        <f>IF(N1482="zákl. přenesená",J1482,0)</f>
        <v>0</v>
      </c>
      <c r="BH1482" s="194">
        <f>IF(N1482="sníž. přenesená",J1482,0)</f>
        <v>0</v>
      </c>
      <c r="BI1482" s="194">
        <f>IF(N1482="nulová",J1482,0)</f>
        <v>0</v>
      </c>
      <c r="BJ1482" s="20" t="s">
        <v>88</v>
      </c>
      <c r="BK1482" s="194">
        <f>ROUND(I1482*H1482,2)</f>
        <v>0</v>
      </c>
      <c r="BL1482" s="20" t="s">
        <v>366</v>
      </c>
      <c r="BM1482" s="193" t="s">
        <v>5893</v>
      </c>
    </row>
    <row r="1483" spans="1:65" s="14" customFormat="1" ht="10.199999999999999">
      <c r="B1483" s="211"/>
      <c r="C1483" s="212"/>
      <c r="D1483" s="202" t="s">
        <v>247</v>
      </c>
      <c r="E1483" s="212"/>
      <c r="F1483" s="214" t="s">
        <v>5894</v>
      </c>
      <c r="G1483" s="212"/>
      <c r="H1483" s="215">
        <v>70.722999999999999</v>
      </c>
      <c r="I1483" s="216"/>
      <c r="J1483" s="212"/>
      <c r="K1483" s="212"/>
      <c r="L1483" s="217"/>
      <c r="M1483" s="218"/>
      <c r="N1483" s="219"/>
      <c r="O1483" s="219"/>
      <c r="P1483" s="219"/>
      <c r="Q1483" s="219"/>
      <c r="R1483" s="219"/>
      <c r="S1483" s="219"/>
      <c r="T1483" s="220"/>
      <c r="AT1483" s="221" t="s">
        <v>247</v>
      </c>
      <c r="AU1483" s="221" t="s">
        <v>88</v>
      </c>
      <c r="AV1483" s="14" t="s">
        <v>88</v>
      </c>
      <c r="AW1483" s="14" t="s">
        <v>4</v>
      </c>
      <c r="AX1483" s="14" t="s">
        <v>83</v>
      </c>
      <c r="AY1483" s="221" t="s">
        <v>237</v>
      </c>
    </row>
    <row r="1484" spans="1:65" s="2" customFormat="1" ht="24.15" customHeight="1">
      <c r="A1484" s="37"/>
      <c r="B1484" s="38"/>
      <c r="C1484" s="182" t="s">
        <v>5895</v>
      </c>
      <c r="D1484" s="182" t="s">
        <v>239</v>
      </c>
      <c r="E1484" s="183" t="s">
        <v>4659</v>
      </c>
      <c r="F1484" s="184" t="s">
        <v>4660</v>
      </c>
      <c r="G1484" s="185" t="s">
        <v>141</v>
      </c>
      <c r="H1484" s="186">
        <v>158.68</v>
      </c>
      <c r="I1484" s="187"/>
      <c r="J1484" s="188">
        <f>ROUND(I1484*H1484,2)</f>
        <v>0</v>
      </c>
      <c r="K1484" s="184" t="s">
        <v>242</v>
      </c>
      <c r="L1484" s="42"/>
      <c r="M1484" s="189" t="s">
        <v>19</v>
      </c>
      <c r="N1484" s="190" t="s">
        <v>48</v>
      </c>
      <c r="O1484" s="67"/>
      <c r="P1484" s="191">
        <f>O1484*H1484</f>
        <v>0</v>
      </c>
      <c r="Q1484" s="191">
        <v>0</v>
      </c>
      <c r="R1484" s="191">
        <f>Q1484*H1484</f>
        <v>0</v>
      </c>
      <c r="S1484" s="191">
        <v>0</v>
      </c>
      <c r="T1484" s="192">
        <f>S1484*H1484</f>
        <v>0</v>
      </c>
      <c r="U1484" s="37"/>
      <c r="V1484" s="37"/>
      <c r="W1484" s="37"/>
      <c r="X1484" s="37"/>
      <c r="Y1484" s="37"/>
      <c r="Z1484" s="37"/>
      <c r="AA1484" s="37"/>
      <c r="AB1484" s="37"/>
      <c r="AC1484" s="37"/>
      <c r="AD1484" s="37"/>
      <c r="AE1484" s="37"/>
      <c r="AR1484" s="193" t="s">
        <v>366</v>
      </c>
      <c r="AT1484" s="193" t="s">
        <v>239</v>
      </c>
      <c r="AU1484" s="193" t="s">
        <v>88</v>
      </c>
      <c r="AY1484" s="20" t="s">
        <v>237</v>
      </c>
      <c r="BE1484" s="194">
        <f>IF(N1484="základní",J1484,0)</f>
        <v>0</v>
      </c>
      <c r="BF1484" s="194">
        <f>IF(N1484="snížená",J1484,0)</f>
        <v>0</v>
      </c>
      <c r="BG1484" s="194">
        <f>IF(N1484="zákl. přenesená",J1484,0)</f>
        <v>0</v>
      </c>
      <c r="BH1484" s="194">
        <f>IF(N1484="sníž. přenesená",J1484,0)</f>
        <v>0</v>
      </c>
      <c r="BI1484" s="194">
        <f>IF(N1484="nulová",J1484,0)</f>
        <v>0</v>
      </c>
      <c r="BJ1484" s="20" t="s">
        <v>88</v>
      </c>
      <c r="BK1484" s="194">
        <f>ROUND(I1484*H1484,2)</f>
        <v>0</v>
      </c>
      <c r="BL1484" s="20" t="s">
        <v>366</v>
      </c>
      <c r="BM1484" s="193" t="s">
        <v>5896</v>
      </c>
    </row>
    <row r="1485" spans="1:65" s="2" customFormat="1" ht="10.199999999999999">
      <c r="A1485" s="37"/>
      <c r="B1485" s="38"/>
      <c r="C1485" s="39"/>
      <c r="D1485" s="195" t="s">
        <v>245</v>
      </c>
      <c r="E1485" s="39"/>
      <c r="F1485" s="196" t="s">
        <v>4662</v>
      </c>
      <c r="G1485" s="39"/>
      <c r="H1485" s="39"/>
      <c r="I1485" s="197"/>
      <c r="J1485" s="39"/>
      <c r="K1485" s="39"/>
      <c r="L1485" s="42"/>
      <c r="M1485" s="198"/>
      <c r="N1485" s="199"/>
      <c r="O1485" s="67"/>
      <c r="P1485" s="67"/>
      <c r="Q1485" s="67"/>
      <c r="R1485" s="67"/>
      <c r="S1485" s="67"/>
      <c r="T1485" s="68"/>
      <c r="U1485" s="37"/>
      <c r="V1485" s="37"/>
      <c r="W1485" s="37"/>
      <c r="X1485" s="37"/>
      <c r="Y1485" s="37"/>
      <c r="Z1485" s="37"/>
      <c r="AA1485" s="37"/>
      <c r="AB1485" s="37"/>
      <c r="AC1485" s="37"/>
      <c r="AD1485" s="37"/>
      <c r="AE1485" s="37"/>
      <c r="AT1485" s="20" t="s">
        <v>245</v>
      </c>
      <c r="AU1485" s="20" t="s">
        <v>88</v>
      </c>
    </row>
    <row r="1486" spans="1:65" s="14" customFormat="1" ht="10.199999999999999">
      <c r="B1486" s="211"/>
      <c r="C1486" s="212"/>
      <c r="D1486" s="202" t="s">
        <v>247</v>
      </c>
      <c r="E1486" s="213" t="s">
        <v>19</v>
      </c>
      <c r="F1486" s="214" t="s">
        <v>4873</v>
      </c>
      <c r="G1486" s="212"/>
      <c r="H1486" s="215">
        <v>158.68</v>
      </c>
      <c r="I1486" s="216"/>
      <c r="J1486" s="212"/>
      <c r="K1486" s="212"/>
      <c r="L1486" s="217"/>
      <c r="M1486" s="218"/>
      <c r="N1486" s="219"/>
      <c r="O1486" s="219"/>
      <c r="P1486" s="219"/>
      <c r="Q1486" s="219"/>
      <c r="R1486" s="219"/>
      <c r="S1486" s="219"/>
      <c r="T1486" s="220"/>
      <c r="AT1486" s="221" t="s">
        <v>247</v>
      </c>
      <c r="AU1486" s="221" t="s">
        <v>88</v>
      </c>
      <c r="AV1486" s="14" t="s">
        <v>88</v>
      </c>
      <c r="AW1486" s="14" t="s">
        <v>37</v>
      </c>
      <c r="AX1486" s="14" t="s">
        <v>83</v>
      </c>
      <c r="AY1486" s="221" t="s">
        <v>237</v>
      </c>
    </row>
    <row r="1487" spans="1:65" s="2" customFormat="1" ht="24.15" customHeight="1">
      <c r="A1487" s="37"/>
      <c r="B1487" s="38"/>
      <c r="C1487" s="182" t="s">
        <v>5897</v>
      </c>
      <c r="D1487" s="182" t="s">
        <v>239</v>
      </c>
      <c r="E1487" s="183" t="s">
        <v>1333</v>
      </c>
      <c r="F1487" s="184" t="s">
        <v>1334</v>
      </c>
      <c r="G1487" s="185" t="s">
        <v>141</v>
      </c>
      <c r="H1487" s="186">
        <v>406.77</v>
      </c>
      <c r="I1487" s="187"/>
      <c r="J1487" s="188">
        <f>ROUND(I1487*H1487,2)</f>
        <v>0</v>
      </c>
      <c r="K1487" s="184" t="s">
        <v>242</v>
      </c>
      <c r="L1487" s="42"/>
      <c r="M1487" s="189" t="s">
        <v>19</v>
      </c>
      <c r="N1487" s="190" t="s">
        <v>48</v>
      </c>
      <c r="O1487" s="67"/>
      <c r="P1487" s="191">
        <f>O1487*H1487</f>
        <v>0</v>
      </c>
      <c r="Q1487" s="191">
        <v>0</v>
      </c>
      <c r="R1487" s="191">
        <f>Q1487*H1487</f>
        <v>0</v>
      </c>
      <c r="S1487" s="191">
        <v>3.0000000000000001E-3</v>
      </c>
      <c r="T1487" s="192">
        <f>S1487*H1487</f>
        <v>1.22031</v>
      </c>
      <c r="U1487" s="37"/>
      <c r="V1487" s="37"/>
      <c r="W1487" s="37"/>
      <c r="X1487" s="37"/>
      <c r="Y1487" s="37"/>
      <c r="Z1487" s="37"/>
      <c r="AA1487" s="37"/>
      <c r="AB1487" s="37"/>
      <c r="AC1487" s="37"/>
      <c r="AD1487" s="37"/>
      <c r="AE1487" s="37"/>
      <c r="AR1487" s="193" t="s">
        <v>366</v>
      </c>
      <c r="AT1487" s="193" t="s">
        <v>239</v>
      </c>
      <c r="AU1487" s="193" t="s">
        <v>88</v>
      </c>
      <c r="AY1487" s="20" t="s">
        <v>237</v>
      </c>
      <c r="BE1487" s="194">
        <f>IF(N1487="základní",J1487,0)</f>
        <v>0</v>
      </c>
      <c r="BF1487" s="194">
        <f>IF(N1487="snížená",J1487,0)</f>
        <v>0</v>
      </c>
      <c r="BG1487" s="194">
        <f>IF(N1487="zákl. přenesená",J1487,0)</f>
        <v>0</v>
      </c>
      <c r="BH1487" s="194">
        <f>IF(N1487="sníž. přenesená",J1487,0)</f>
        <v>0</v>
      </c>
      <c r="BI1487" s="194">
        <f>IF(N1487="nulová",J1487,0)</f>
        <v>0</v>
      </c>
      <c r="BJ1487" s="20" t="s">
        <v>88</v>
      </c>
      <c r="BK1487" s="194">
        <f>ROUND(I1487*H1487,2)</f>
        <v>0</v>
      </c>
      <c r="BL1487" s="20" t="s">
        <v>366</v>
      </c>
      <c r="BM1487" s="193" t="s">
        <v>5898</v>
      </c>
    </row>
    <row r="1488" spans="1:65" s="2" customFormat="1" ht="10.199999999999999">
      <c r="A1488" s="37"/>
      <c r="B1488" s="38"/>
      <c r="C1488" s="39"/>
      <c r="D1488" s="195" t="s">
        <v>245</v>
      </c>
      <c r="E1488" s="39"/>
      <c r="F1488" s="196" t="s">
        <v>1336</v>
      </c>
      <c r="G1488" s="39"/>
      <c r="H1488" s="39"/>
      <c r="I1488" s="197"/>
      <c r="J1488" s="39"/>
      <c r="K1488" s="39"/>
      <c r="L1488" s="42"/>
      <c r="M1488" s="198"/>
      <c r="N1488" s="199"/>
      <c r="O1488" s="67"/>
      <c r="P1488" s="67"/>
      <c r="Q1488" s="67"/>
      <c r="R1488" s="67"/>
      <c r="S1488" s="67"/>
      <c r="T1488" s="68"/>
      <c r="U1488" s="37"/>
      <c r="V1488" s="37"/>
      <c r="W1488" s="37"/>
      <c r="X1488" s="37"/>
      <c r="Y1488" s="37"/>
      <c r="Z1488" s="37"/>
      <c r="AA1488" s="37"/>
      <c r="AB1488" s="37"/>
      <c r="AC1488" s="37"/>
      <c r="AD1488" s="37"/>
      <c r="AE1488" s="37"/>
      <c r="AT1488" s="20" t="s">
        <v>245</v>
      </c>
      <c r="AU1488" s="20" t="s">
        <v>88</v>
      </c>
    </row>
    <row r="1489" spans="1:65" s="13" customFormat="1" ht="10.199999999999999">
      <c r="B1489" s="200"/>
      <c r="C1489" s="201"/>
      <c r="D1489" s="202" t="s">
        <v>247</v>
      </c>
      <c r="E1489" s="203" t="s">
        <v>19</v>
      </c>
      <c r="F1489" s="204" t="s">
        <v>248</v>
      </c>
      <c r="G1489" s="201"/>
      <c r="H1489" s="203" t="s">
        <v>19</v>
      </c>
      <c r="I1489" s="205"/>
      <c r="J1489" s="201"/>
      <c r="K1489" s="201"/>
      <c r="L1489" s="206"/>
      <c r="M1489" s="207"/>
      <c r="N1489" s="208"/>
      <c r="O1489" s="208"/>
      <c r="P1489" s="208"/>
      <c r="Q1489" s="208"/>
      <c r="R1489" s="208"/>
      <c r="S1489" s="208"/>
      <c r="T1489" s="209"/>
      <c r="AT1489" s="210" t="s">
        <v>247</v>
      </c>
      <c r="AU1489" s="210" t="s">
        <v>88</v>
      </c>
      <c r="AV1489" s="13" t="s">
        <v>83</v>
      </c>
      <c r="AW1489" s="13" t="s">
        <v>37</v>
      </c>
      <c r="AX1489" s="13" t="s">
        <v>76</v>
      </c>
      <c r="AY1489" s="210" t="s">
        <v>237</v>
      </c>
    </row>
    <row r="1490" spans="1:65" s="14" customFormat="1" ht="10.199999999999999">
      <c r="B1490" s="211"/>
      <c r="C1490" s="212"/>
      <c r="D1490" s="202" t="s">
        <v>247</v>
      </c>
      <c r="E1490" s="213" t="s">
        <v>19</v>
      </c>
      <c r="F1490" s="214" t="s">
        <v>5899</v>
      </c>
      <c r="G1490" s="212"/>
      <c r="H1490" s="215">
        <v>62.66</v>
      </c>
      <c r="I1490" s="216"/>
      <c r="J1490" s="212"/>
      <c r="K1490" s="212"/>
      <c r="L1490" s="217"/>
      <c r="M1490" s="218"/>
      <c r="N1490" s="219"/>
      <c r="O1490" s="219"/>
      <c r="P1490" s="219"/>
      <c r="Q1490" s="219"/>
      <c r="R1490" s="219"/>
      <c r="S1490" s="219"/>
      <c r="T1490" s="220"/>
      <c r="AT1490" s="221" t="s">
        <v>247</v>
      </c>
      <c r="AU1490" s="221" t="s">
        <v>88</v>
      </c>
      <c r="AV1490" s="14" t="s">
        <v>88</v>
      </c>
      <c r="AW1490" s="14" t="s">
        <v>37</v>
      </c>
      <c r="AX1490" s="14" t="s">
        <v>76</v>
      </c>
      <c r="AY1490" s="221" t="s">
        <v>237</v>
      </c>
    </row>
    <row r="1491" spans="1:65" s="14" customFormat="1" ht="10.199999999999999">
      <c r="B1491" s="211"/>
      <c r="C1491" s="212"/>
      <c r="D1491" s="202" t="s">
        <v>247</v>
      </c>
      <c r="E1491" s="213" t="s">
        <v>19</v>
      </c>
      <c r="F1491" s="214" t="s">
        <v>5900</v>
      </c>
      <c r="G1491" s="212"/>
      <c r="H1491" s="215">
        <v>30.14</v>
      </c>
      <c r="I1491" s="216"/>
      <c r="J1491" s="212"/>
      <c r="K1491" s="212"/>
      <c r="L1491" s="217"/>
      <c r="M1491" s="218"/>
      <c r="N1491" s="219"/>
      <c r="O1491" s="219"/>
      <c r="P1491" s="219"/>
      <c r="Q1491" s="219"/>
      <c r="R1491" s="219"/>
      <c r="S1491" s="219"/>
      <c r="T1491" s="220"/>
      <c r="AT1491" s="221" t="s">
        <v>247</v>
      </c>
      <c r="AU1491" s="221" t="s">
        <v>88</v>
      </c>
      <c r="AV1491" s="14" t="s">
        <v>88</v>
      </c>
      <c r="AW1491" s="14" t="s">
        <v>37</v>
      </c>
      <c r="AX1491" s="14" t="s">
        <v>76</v>
      </c>
      <c r="AY1491" s="221" t="s">
        <v>237</v>
      </c>
    </row>
    <row r="1492" spans="1:65" s="15" customFormat="1" ht="10.199999999999999">
      <c r="B1492" s="222"/>
      <c r="C1492" s="223"/>
      <c r="D1492" s="202" t="s">
        <v>247</v>
      </c>
      <c r="E1492" s="224" t="s">
        <v>19</v>
      </c>
      <c r="F1492" s="225" t="s">
        <v>251</v>
      </c>
      <c r="G1492" s="223"/>
      <c r="H1492" s="226">
        <v>92.8</v>
      </c>
      <c r="I1492" s="227"/>
      <c r="J1492" s="223"/>
      <c r="K1492" s="223"/>
      <c r="L1492" s="228"/>
      <c r="M1492" s="229"/>
      <c r="N1492" s="230"/>
      <c r="O1492" s="230"/>
      <c r="P1492" s="230"/>
      <c r="Q1492" s="230"/>
      <c r="R1492" s="230"/>
      <c r="S1492" s="230"/>
      <c r="T1492" s="231"/>
      <c r="AT1492" s="232" t="s">
        <v>247</v>
      </c>
      <c r="AU1492" s="232" t="s">
        <v>88</v>
      </c>
      <c r="AV1492" s="15" t="s">
        <v>92</v>
      </c>
      <c r="AW1492" s="15" t="s">
        <v>37</v>
      </c>
      <c r="AX1492" s="15" t="s">
        <v>76</v>
      </c>
      <c r="AY1492" s="232" t="s">
        <v>237</v>
      </c>
    </row>
    <row r="1493" spans="1:65" s="13" customFormat="1" ht="10.199999999999999">
      <c r="B1493" s="200"/>
      <c r="C1493" s="201"/>
      <c r="D1493" s="202" t="s">
        <v>247</v>
      </c>
      <c r="E1493" s="203" t="s">
        <v>19</v>
      </c>
      <c r="F1493" s="204" t="s">
        <v>252</v>
      </c>
      <c r="G1493" s="201"/>
      <c r="H1493" s="203" t="s">
        <v>19</v>
      </c>
      <c r="I1493" s="205"/>
      <c r="J1493" s="201"/>
      <c r="K1493" s="201"/>
      <c r="L1493" s="206"/>
      <c r="M1493" s="207"/>
      <c r="N1493" s="208"/>
      <c r="O1493" s="208"/>
      <c r="P1493" s="208"/>
      <c r="Q1493" s="208"/>
      <c r="R1493" s="208"/>
      <c r="S1493" s="208"/>
      <c r="T1493" s="209"/>
      <c r="AT1493" s="210" t="s">
        <v>247</v>
      </c>
      <c r="AU1493" s="210" t="s">
        <v>88</v>
      </c>
      <c r="AV1493" s="13" t="s">
        <v>83</v>
      </c>
      <c r="AW1493" s="13" t="s">
        <v>37</v>
      </c>
      <c r="AX1493" s="13" t="s">
        <v>76</v>
      </c>
      <c r="AY1493" s="210" t="s">
        <v>237</v>
      </c>
    </row>
    <row r="1494" spans="1:65" s="14" customFormat="1" ht="30.6">
      <c r="B1494" s="211"/>
      <c r="C1494" s="212"/>
      <c r="D1494" s="202" t="s">
        <v>247</v>
      </c>
      <c r="E1494" s="213" t="s">
        <v>19</v>
      </c>
      <c r="F1494" s="214" t="s">
        <v>5901</v>
      </c>
      <c r="G1494" s="212"/>
      <c r="H1494" s="215">
        <v>141.75</v>
      </c>
      <c r="I1494" s="216"/>
      <c r="J1494" s="212"/>
      <c r="K1494" s="212"/>
      <c r="L1494" s="217"/>
      <c r="M1494" s="218"/>
      <c r="N1494" s="219"/>
      <c r="O1494" s="219"/>
      <c r="P1494" s="219"/>
      <c r="Q1494" s="219"/>
      <c r="R1494" s="219"/>
      <c r="S1494" s="219"/>
      <c r="T1494" s="220"/>
      <c r="AT1494" s="221" t="s">
        <v>247</v>
      </c>
      <c r="AU1494" s="221" t="s">
        <v>88</v>
      </c>
      <c r="AV1494" s="14" t="s">
        <v>88</v>
      </c>
      <c r="AW1494" s="14" t="s">
        <v>37</v>
      </c>
      <c r="AX1494" s="14" t="s">
        <v>76</v>
      </c>
      <c r="AY1494" s="221" t="s">
        <v>237</v>
      </c>
    </row>
    <row r="1495" spans="1:65" s="15" customFormat="1" ht="10.199999999999999">
      <c r="B1495" s="222"/>
      <c r="C1495" s="223"/>
      <c r="D1495" s="202" t="s">
        <v>247</v>
      </c>
      <c r="E1495" s="224" t="s">
        <v>19</v>
      </c>
      <c r="F1495" s="225" t="s">
        <v>251</v>
      </c>
      <c r="G1495" s="223"/>
      <c r="H1495" s="226">
        <v>141.75</v>
      </c>
      <c r="I1495" s="227"/>
      <c r="J1495" s="223"/>
      <c r="K1495" s="223"/>
      <c r="L1495" s="228"/>
      <c r="M1495" s="229"/>
      <c r="N1495" s="230"/>
      <c r="O1495" s="230"/>
      <c r="P1495" s="230"/>
      <c r="Q1495" s="230"/>
      <c r="R1495" s="230"/>
      <c r="S1495" s="230"/>
      <c r="T1495" s="231"/>
      <c r="AT1495" s="232" t="s">
        <v>247</v>
      </c>
      <c r="AU1495" s="232" t="s">
        <v>88</v>
      </c>
      <c r="AV1495" s="15" t="s">
        <v>92</v>
      </c>
      <c r="AW1495" s="15" t="s">
        <v>37</v>
      </c>
      <c r="AX1495" s="15" t="s">
        <v>76</v>
      </c>
      <c r="AY1495" s="232" t="s">
        <v>237</v>
      </c>
    </row>
    <row r="1496" spans="1:65" s="13" customFormat="1" ht="10.199999999999999">
      <c r="B1496" s="200"/>
      <c r="C1496" s="201"/>
      <c r="D1496" s="202" t="s">
        <v>247</v>
      </c>
      <c r="E1496" s="203" t="s">
        <v>19</v>
      </c>
      <c r="F1496" s="204" t="s">
        <v>256</v>
      </c>
      <c r="G1496" s="201"/>
      <c r="H1496" s="203" t="s">
        <v>19</v>
      </c>
      <c r="I1496" s="205"/>
      <c r="J1496" s="201"/>
      <c r="K1496" s="201"/>
      <c r="L1496" s="206"/>
      <c r="M1496" s="207"/>
      <c r="N1496" s="208"/>
      <c r="O1496" s="208"/>
      <c r="P1496" s="208"/>
      <c r="Q1496" s="208"/>
      <c r="R1496" s="208"/>
      <c r="S1496" s="208"/>
      <c r="T1496" s="209"/>
      <c r="AT1496" s="210" t="s">
        <v>247</v>
      </c>
      <c r="AU1496" s="210" t="s">
        <v>88</v>
      </c>
      <c r="AV1496" s="13" t="s">
        <v>83</v>
      </c>
      <c r="AW1496" s="13" t="s">
        <v>37</v>
      </c>
      <c r="AX1496" s="13" t="s">
        <v>76</v>
      </c>
      <c r="AY1496" s="210" t="s">
        <v>237</v>
      </c>
    </row>
    <row r="1497" spans="1:65" s="14" customFormat="1" ht="30.6">
      <c r="B1497" s="211"/>
      <c r="C1497" s="212"/>
      <c r="D1497" s="202" t="s">
        <v>247</v>
      </c>
      <c r="E1497" s="213" t="s">
        <v>19</v>
      </c>
      <c r="F1497" s="214" t="s">
        <v>5902</v>
      </c>
      <c r="G1497" s="212"/>
      <c r="H1497" s="215">
        <v>141.75</v>
      </c>
      <c r="I1497" s="216"/>
      <c r="J1497" s="212"/>
      <c r="K1497" s="212"/>
      <c r="L1497" s="217"/>
      <c r="M1497" s="218"/>
      <c r="N1497" s="219"/>
      <c r="O1497" s="219"/>
      <c r="P1497" s="219"/>
      <c r="Q1497" s="219"/>
      <c r="R1497" s="219"/>
      <c r="S1497" s="219"/>
      <c r="T1497" s="220"/>
      <c r="AT1497" s="221" t="s">
        <v>247</v>
      </c>
      <c r="AU1497" s="221" t="s">
        <v>88</v>
      </c>
      <c r="AV1497" s="14" t="s">
        <v>88</v>
      </c>
      <c r="AW1497" s="14" t="s">
        <v>37</v>
      </c>
      <c r="AX1497" s="14" t="s">
        <v>76</v>
      </c>
      <c r="AY1497" s="221" t="s">
        <v>237</v>
      </c>
    </row>
    <row r="1498" spans="1:65" s="14" customFormat="1" ht="10.199999999999999">
      <c r="B1498" s="211"/>
      <c r="C1498" s="212"/>
      <c r="D1498" s="202" t="s">
        <v>247</v>
      </c>
      <c r="E1498" s="213" t="s">
        <v>19</v>
      </c>
      <c r="F1498" s="214" t="s">
        <v>5903</v>
      </c>
      <c r="G1498" s="212"/>
      <c r="H1498" s="215">
        <v>30.47</v>
      </c>
      <c r="I1498" s="216"/>
      <c r="J1498" s="212"/>
      <c r="K1498" s="212"/>
      <c r="L1498" s="217"/>
      <c r="M1498" s="218"/>
      <c r="N1498" s="219"/>
      <c r="O1498" s="219"/>
      <c r="P1498" s="219"/>
      <c r="Q1498" s="219"/>
      <c r="R1498" s="219"/>
      <c r="S1498" s="219"/>
      <c r="T1498" s="220"/>
      <c r="AT1498" s="221" t="s">
        <v>247</v>
      </c>
      <c r="AU1498" s="221" t="s">
        <v>88</v>
      </c>
      <c r="AV1498" s="14" t="s">
        <v>88</v>
      </c>
      <c r="AW1498" s="14" t="s">
        <v>37</v>
      </c>
      <c r="AX1498" s="14" t="s">
        <v>76</v>
      </c>
      <c r="AY1498" s="221" t="s">
        <v>237</v>
      </c>
    </row>
    <row r="1499" spans="1:65" s="15" customFormat="1" ht="10.199999999999999">
      <c r="B1499" s="222"/>
      <c r="C1499" s="223"/>
      <c r="D1499" s="202" t="s">
        <v>247</v>
      </c>
      <c r="E1499" s="224" t="s">
        <v>19</v>
      </c>
      <c r="F1499" s="225" t="s">
        <v>251</v>
      </c>
      <c r="G1499" s="223"/>
      <c r="H1499" s="226">
        <v>172.22</v>
      </c>
      <c r="I1499" s="227"/>
      <c r="J1499" s="223"/>
      <c r="K1499" s="223"/>
      <c r="L1499" s="228"/>
      <c r="M1499" s="229"/>
      <c r="N1499" s="230"/>
      <c r="O1499" s="230"/>
      <c r="P1499" s="230"/>
      <c r="Q1499" s="230"/>
      <c r="R1499" s="230"/>
      <c r="S1499" s="230"/>
      <c r="T1499" s="231"/>
      <c r="AT1499" s="232" t="s">
        <v>247</v>
      </c>
      <c r="AU1499" s="232" t="s">
        <v>88</v>
      </c>
      <c r="AV1499" s="15" t="s">
        <v>92</v>
      </c>
      <c r="AW1499" s="15" t="s">
        <v>37</v>
      </c>
      <c r="AX1499" s="15" t="s">
        <v>76</v>
      </c>
      <c r="AY1499" s="232" t="s">
        <v>237</v>
      </c>
    </row>
    <row r="1500" spans="1:65" s="16" customFormat="1" ht="10.199999999999999">
      <c r="B1500" s="233"/>
      <c r="C1500" s="234"/>
      <c r="D1500" s="202" t="s">
        <v>247</v>
      </c>
      <c r="E1500" s="235" t="s">
        <v>19</v>
      </c>
      <c r="F1500" s="236" t="s">
        <v>260</v>
      </c>
      <c r="G1500" s="234"/>
      <c r="H1500" s="237">
        <v>406.77</v>
      </c>
      <c r="I1500" s="238"/>
      <c r="J1500" s="234"/>
      <c r="K1500" s="234"/>
      <c r="L1500" s="239"/>
      <c r="M1500" s="240"/>
      <c r="N1500" s="241"/>
      <c r="O1500" s="241"/>
      <c r="P1500" s="241"/>
      <c r="Q1500" s="241"/>
      <c r="R1500" s="241"/>
      <c r="S1500" s="241"/>
      <c r="T1500" s="242"/>
      <c r="AT1500" s="243" t="s">
        <v>247</v>
      </c>
      <c r="AU1500" s="243" t="s">
        <v>88</v>
      </c>
      <c r="AV1500" s="16" t="s">
        <v>243</v>
      </c>
      <c r="AW1500" s="16" t="s">
        <v>37</v>
      </c>
      <c r="AX1500" s="16" t="s">
        <v>83</v>
      </c>
      <c r="AY1500" s="243" t="s">
        <v>237</v>
      </c>
    </row>
    <row r="1501" spans="1:65" s="2" customFormat="1" ht="21.75" customHeight="1">
      <c r="A1501" s="37"/>
      <c r="B1501" s="38"/>
      <c r="C1501" s="182" t="s">
        <v>5904</v>
      </c>
      <c r="D1501" s="182" t="s">
        <v>239</v>
      </c>
      <c r="E1501" s="183" t="s">
        <v>1342</v>
      </c>
      <c r="F1501" s="184" t="s">
        <v>1343</v>
      </c>
      <c r="G1501" s="185" t="s">
        <v>154</v>
      </c>
      <c r="H1501" s="186">
        <v>342.79199999999997</v>
      </c>
      <c r="I1501" s="187"/>
      <c r="J1501" s="188">
        <f>ROUND(I1501*H1501,2)</f>
        <v>0</v>
      </c>
      <c r="K1501" s="184" t="s">
        <v>242</v>
      </c>
      <c r="L1501" s="42"/>
      <c r="M1501" s="189" t="s">
        <v>19</v>
      </c>
      <c r="N1501" s="190" t="s">
        <v>48</v>
      </c>
      <c r="O1501" s="67"/>
      <c r="P1501" s="191">
        <f>O1501*H1501</f>
        <v>0</v>
      </c>
      <c r="Q1501" s="191">
        <v>0</v>
      </c>
      <c r="R1501" s="191">
        <f>Q1501*H1501</f>
        <v>0</v>
      </c>
      <c r="S1501" s="191">
        <v>2.9999999999999997E-4</v>
      </c>
      <c r="T1501" s="192">
        <f>S1501*H1501</f>
        <v>0.10283759999999999</v>
      </c>
      <c r="U1501" s="37"/>
      <c r="V1501" s="37"/>
      <c r="W1501" s="37"/>
      <c r="X1501" s="37"/>
      <c r="Y1501" s="37"/>
      <c r="Z1501" s="37"/>
      <c r="AA1501" s="37"/>
      <c r="AB1501" s="37"/>
      <c r="AC1501" s="37"/>
      <c r="AD1501" s="37"/>
      <c r="AE1501" s="37"/>
      <c r="AR1501" s="193" t="s">
        <v>366</v>
      </c>
      <c r="AT1501" s="193" t="s">
        <v>239</v>
      </c>
      <c r="AU1501" s="193" t="s">
        <v>88</v>
      </c>
      <c r="AY1501" s="20" t="s">
        <v>237</v>
      </c>
      <c r="BE1501" s="194">
        <f>IF(N1501="základní",J1501,0)</f>
        <v>0</v>
      </c>
      <c r="BF1501" s="194">
        <f>IF(N1501="snížená",J1501,0)</f>
        <v>0</v>
      </c>
      <c r="BG1501" s="194">
        <f>IF(N1501="zákl. přenesená",J1501,0)</f>
        <v>0</v>
      </c>
      <c r="BH1501" s="194">
        <f>IF(N1501="sníž. přenesená",J1501,0)</f>
        <v>0</v>
      </c>
      <c r="BI1501" s="194">
        <f>IF(N1501="nulová",J1501,0)</f>
        <v>0</v>
      </c>
      <c r="BJ1501" s="20" t="s">
        <v>88</v>
      </c>
      <c r="BK1501" s="194">
        <f>ROUND(I1501*H1501,2)</f>
        <v>0</v>
      </c>
      <c r="BL1501" s="20" t="s">
        <v>366</v>
      </c>
      <c r="BM1501" s="193" t="s">
        <v>5905</v>
      </c>
    </row>
    <row r="1502" spans="1:65" s="2" customFormat="1" ht="10.199999999999999">
      <c r="A1502" s="37"/>
      <c r="B1502" s="38"/>
      <c r="C1502" s="39"/>
      <c r="D1502" s="195" t="s">
        <v>245</v>
      </c>
      <c r="E1502" s="39"/>
      <c r="F1502" s="196" t="s">
        <v>1345</v>
      </c>
      <c r="G1502" s="39"/>
      <c r="H1502" s="39"/>
      <c r="I1502" s="197"/>
      <c r="J1502" s="39"/>
      <c r="K1502" s="39"/>
      <c r="L1502" s="42"/>
      <c r="M1502" s="198"/>
      <c r="N1502" s="199"/>
      <c r="O1502" s="67"/>
      <c r="P1502" s="67"/>
      <c r="Q1502" s="67"/>
      <c r="R1502" s="67"/>
      <c r="S1502" s="67"/>
      <c r="T1502" s="68"/>
      <c r="U1502" s="37"/>
      <c r="V1502" s="37"/>
      <c r="W1502" s="37"/>
      <c r="X1502" s="37"/>
      <c r="Y1502" s="37"/>
      <c r="Z1502" s="37"/>
      <c r="AA1502" s="37"/>
      <c r="AB1502" s="37"/>
      <c r="AC1502" s="37"/>
      <c r="AD1502" s="37"/>
      <c r="AE1502" s="37"/>
      <c r="AT1502" s="20" t="s">
        <v>245</v>
      </c>
      <c r="AU1502" s="20" t="s">
        <v>88</v>
      </c>
    </row>
    <row r="1503" spans="1:65" s="13" customFormat="1" ht="10.199999999999999">
      <c r="B1503" s="200"/>
      <c r="C1503" s="201"/>
      <c r="D1503" s="202" t="s">
        <v>247</v>
      </c>
      <c r="E1503" s="203" t="s">
        <v>19</v>
      </c>
      <c r="F1503" s="204" t="s">
        <v>248</v>
      </c>
      <c r="G1503" s="201"/>
      <c r="H1503" s="203" t="s">
        <v>19</v>
      </c>
      <c r="I1503" s="205"/>
      <c r="J1503" s="201"/>
      <c r="K1503" s="201"/>
      <c r="L1503" s="206"/>
      <c r="M1503" s="207"/>
      <c r="N1503" s="208"/>
      <c r="O1503" s="208"/>
      <c r="P1503" s="208"/>
      <c r="Q1503" s="208"/>
      <c r="R1503" s="208"/>
      <c r="S1503" s="208"/>
      <c r="T1503" s="209"/>
      <c r="AT1503" s="210" t="s">
        <v>247</v>
      </c>
      <c r="AU1503" s="210" t="s">
        <v>88</v>
      </c>
      <c r="AV1503" s="13" t="s">
        <v>83</v>
      </c>
      <c r="AW1503" s="13" t="s">
        <v>37</v>
      </c>
      <c r="AX1503" s="13" t="s">
        <v>76</v>
      </c>
      <c r="AY1503" s="210" t="s">
        <v>237</v>
      </c>
    </row>
    <row r="1504" spans="1:65" s="14" customFormat="1" ht="10.199999999999999">
      <c r="B1504" s="211"/>
      <c r="C1504" s="212"/>
      <c r="D1504" s="202" t="s">
        <v>247</v>
      </c>
      <c r="E1504" s="213" t="s">
        <v>19</v>
      </c>
      <c r="F1504" s="214" t="s">
        <v>1346</v>
      </c>
      <c r="G1504" s="212"/>
      <c r="H1504" s="215">
        <v>15.16</v>
      </c>
      <c r="I1504" s="216"/>
      <c r="J1504" s="212"/>
      <c r="K1504" s="212"/>
      <c r="L1504" s="217"/>
      <c r="M1504" s="218"/>
      <c r="N1504" s="219"/>
      <c r="O1504" s="219"/>
      <c r="P1504" s="219"/>
      <c r="Q1504" s="219"/>
      <c r="R1504" s="219"/>
      <c r="S1504" s="219"/>
      <c r="T1504" s="220"/>
      <c r="AT1504" s="221" t="s">
        <v>247</v>
      </c>
      <c r="AU1504" s="221" t="s">
        <v>88</v>
      </c>
      <c r="AV1504" s="14" t="s">
        <v>88</v>
      </c>
      <c r="AW1504" s="14" t="s">
        <v>37</v>
      </c>
      <c r="AX1504" s="14" t="s">
        <v>76</v>
      </c>
      <c r="AY1504" s="221" t="s">
        <v>237</v>
      </c>
    </row>
    <row r="1505" spans="2:51" s="14" customFormat="1" ht="10.199999999999999">
      <c r="B1505" s="211"/>
      <c r="C1505" s="212"/>
      <c r="D1505" s="202" t="s">
        <v>247</v>
      </c>
      <c r="E1505" s="213" t="s">
        <v>19</v>
      </c>
      <c r="F1505" s="214" t="s">
        <v>1347</v>
      </c>
      <c r="G1505" s="212"/>
      <c r="H1505" s="215">
        <v>14.42</v>
      </c>
      <c r="I1505" s="216"/>
      <c r="J1505" s="212"/>
      <c r="K1505" s="212"/>
      <c r="L1505" s="217"/>
      <c r="M1505" s="218"/>
      <c r="N1505" s="219"/>
      <c r="O1505" s="219"/>
      <c r="P1505" s="219"/>
      <c r="Q1505" s="219"/>
      <c r="R1505" s="219"/>
      <c r="S1505" s="219"/>
      <c r="T1505" s="220"/>
      <c r="AT1505" s="221" t="s">
        <v>247</v>
      </c>
      <c r="AU1505" s="221" t="s">
        <v>88</v>
      </c>
      <c r="AV1505" s="14" t="s">
        <v>88</v>
      </c>
      <c r="AW1505" s="14" t="s">
        <v>37</v>
      </c>
      <c r="AX1505" s="14" t="s">
        <v>76</v>
      </c>
      <c r="AY1505" s="221" t="s">
        <v>237</v>
      </c>
    </row>
    <row r="1506" spans="2:51" s="14" customFormat="1" ht="10.199999999999999">
      <c r="B1506" s="211"/>
      <c r="C1506" s="212"/>
      <c r="D1506" s="202" t="s">
        <v>247</v>
      </c>
      <c r="E1506" s="213" t="s">
        <v>19</v>
      </c>
      <c r="F1506" s="214" t="s">
        <v>1348</v>
      </c>
      <c r="G1506" s="212"/>
      <c r="H1506" s="215">
        <v>20.92</v>
      </c>
      <c r="I1506" s="216"/>
      <c r="J1506" s="212"/>
      <c r="K1506" s="212"/>
      <c r="L1506" s="217"/>
      <c r="M1506" s="218"/>
      <c r="N1506" s="219"/>
      <c r="O1506" s="219"/>
      <c r="P1506" s="219"/>
      <c r="Q1506" s="219"/>
      <c r="R1506" s="219"/>
      <c r="S1506" s="219"/>
      <c r="T1506" s="220"/>
      <c r="AT1506" s="221" t="s">
        <v>247</v>
      </c>
      <c r="AU1506" s="221" t="s">
        <v>88</v>
      </c>
      <c r="AV1506" s="14" t="s">
        <v>88</v>
      </c>
      <c r="AW1506" s="14" t="s">
        <v>37</v>
      </c>
      <c r="AX1506" s="14" t="s">
        <v>76</v>
      </c>
      <c r="AY1506" s="221" t="s">
        <v>237</v>
      </c>
    </row>
    <row r="1507" spans="2:51" s="14" customFormat="1" ht="10.199999999999999">
      <c r="B1507" s="211"/>
      <c r="C1507" s="212"/>
      <c r="D1507" s="202" t="s">
        <v>247</v>
      </c>
      <c r="E1507" s="213" t="s">
        <v>19</v>
      </c>
      <c r="F1507" s="214" t="s">
        <v>1349</v>
      </c>
      <c r="G1507" s="212"/>
      <c r="H1507" s="215">
        <v>14.52</v>
      </c>
      <c r="I1507" s="216"/>
      <c r="J1507" s="212"/>
      <c r="K1507" s="212"/>
      <c r="L1507" s="217"/>
      <c r="M1507" s="218"/>
      <c r="N1507" s="219"/>
      <c r="O1507" s="219"/>
      <c r="P1507" s="219"/>
      <c r="Q1507" s="219"/>
      <c r="R1507" s="219"/>
      <c r="S1507" s="219"/>
      <c r="T1507" s="220"/>
      <c r="AT1507" s="221" t="s">
        <v>247</v>
      </c>
      <c r="AU1507" s="221" t="s">
        <v>88</v>
      </c>
      <c r="AV1507" s="14" t="s">
        <v>88</v>
      </c>
      <c r="AW1507" s="14" t="s">
        <v>37</v>
      </c>
      <c r="AX1507" s="14" t="s">
        <v>76</v>
      </c>
      <c r="AY1507" s="221" t="s">
        <v>237</v>
      </c>
    </row>
    <row r="1508" spans="2:51" s="14" customFormat="1" ht="10.199999999999999">
      <c r="B1508" s="211"/>
      <c r="C1508" s="212"/>
      <c r="D1508" s="202" t="s">
        <v>247</v>
      </c>
      <c r="E1508" s="213" t="s">
        <v>19</v>
      </c>
      <c r="F1508" s="214" t="s">
        <v>1350</v>
      </c>
      <c r="G1508" s="212"/>
      <c r="H1508" s="215">
        <v>14.4</v>
      </c>
      <c r="I1508" s="216"/>
      <c r="J1508" s="212"/>
      <c r="K1508" s="212"/>
      <c r="L1508" s="217"/>
      <c r="M1508" s="218"/>
      <c r="N1508" s="219"/>
      <c r="O1508" s="219"/>
      <c r="P1508" s="219"/>
      <c r="Q1508" s="219"/>
      <c r="R1508" s="219"/>
      <c r="S1508" s="219"/>
      <c r="T1508" s="220"/>
      <c r="AT1508" s="221" t="s">
        <v>247</v>
      </c>
      <c r="AU1508" s="221" t="s">
        <v>88</v>
      </c>
      <c r="AV1508" s="14" t="s">
        <v>88</v>
      </c>
      <c r="AW1508" s="14" t="s">
        <v>37</v>
      </c>
      <c r="AX1508" s="14" t="s">
        <v>76</v>
      </c>
      <c r="AY1508" s="221" t="s">
        <v>237</v>
      </c>
    </row>
    <row r="1509" spans="2:51" s="15" customFormat="1" ht="10.199999999999999">
      <c r="B1509" s="222"/>
      <c r="C1509" s="223"/>
      <c r="D1509" s="202" t="s">
        <v>247</v>
      </c>
      <c r="E1509" s="224" t="s">
        <v>19</v>
      </c>
      <c r="F1509" s="225" t="s">
        <v>251</v>
      </c>
      <c r="G1509" s="223"/>
      <c r="H1509" s="226">
        <v>79.42</v>
      </c>
      <c r="I1509" s="227"/>
      <c r="J1509" s="223"/>
      <c r="K1509" s="223"/>
      <c r="L1509" s="228"/>
      <c r="M1509" s="229"/>
      <c r="N1509" s="230"/>
      <c r="O1509" s="230"/>
      <c r="P1509" s="230"/>
      <c r="Q1509" s="230"/>
      <c r="R1509" s="230"/>
      <c r="S1509" s="230"/>
      <c r="T1509" s="231"/>
      <c r="AT1509" s="232" t="s">
        <v>247</v>
      </c>
      <c r="AU1509" s="232" t="s">
        <v>88</v>
      </c>
      <c r="AV1509" s="15" t="s">
        <v>92</v>
      </c>
      <c r="AW1509" s="15" t="s">
        <v>37</v>
      </c>
      <c r="AX1509" s="15" t="s">
        <v>76</v>
      </c>
      <c r="AY1509" s="232" t="s">
        <v>237</v>
      </c>
    </row>
    <row r="1510" spans="2:51" s="13" customFormat="1" ht="10.199999999999999">
      <c r="B1510" s="200"/>
      <c r="C1510" s="201"/>
      <c r="D1510" s="202" t="s">
        <v>247</v>
      </c>
      <c r="E1510" s="203" t="s">
        <v>19</v>
      </c>
      <c r="F1510" s="204" t="s">
        <v>252</v>
      </c>
      <c r="G1510" s="201"/>
      <c r="H1510" s="203" t="s">
        <v>19</v>
      </c>
      <c r="I1510" s="205"/>
      <c r="J1510" s="201"/>
      <c r="K1510" s="201"/>
      <c r="L1510" s="206"/>
      <c r="M1510" s="207"/>
      <c r="N1510" s="208"/>
      <c r="O1510" s="208"/>
      <c r="P1510" s="208"/>
      <c r="Q1510" s="208"/>
      <c r="R1510" s="208"/>
      <c r="S1510" s="208"/>
      <c r="T1510" s="209"/>
      <c r="AT1510" s="210" t="s">
        <v>247</v>
      </c>
      <c r="AU1510" s="210" t="s">
        <v>88</v>
      </c>
      <c r="AV1510" s="13" t="s">
        <v>83</v>
      </c>
      <c r="AW1510" s="13" t="s">
        <v>37</v>
      </c>
      <c r="AX1510" s="13" t="s">
        <v>76</v>
      </c>
      <c r="AY1510" s="210" t="s">
        <v>237</v>
      </c>
    </row>
    <row r="1511" spans="2:51" s="14" customFormat="1" ht="10.199999999999999">
      <c r="B1511" s="211"/>
      <c r="C1511" s="212"/>
      <c r="D1511" s="202" t="s">
        <v>247</v>
      </c>
      <c r="E1511" s="213" t="s">
        <v>19</v>
      </c>
      <c r="F1511" s="214" t="s">
        <v>1351</v>
      </c>
      <c r="G1511" s="212"/>
      <c r="H1511" s="215">
        <v>15.16</v>
      </c>
      <c r="I1511" s="216"/>
      <c r="J1511" s="212"/>
      <c r="K1511" s="212"/>
      <c r="L1511" s="217"/>
      <c r="M1511" s="218"/>
      <c r="N1511" s="219"/>
      <c r="O1511" s="219"/>
      <c r="P1511" s="219"/>
      <c r="Q1511" s="219"/>
      <c r="R1511" s="219"/>
      <c r="S1511" s="219"/>
      <c r="T1511" s="220"/>
      <c r="AT1511" s="221" t="s">
        <v>247</v>
      </c>
      <c r="AU1511" s="221" t="s">
        <v>88</v>
      </c>
      <c r="AV1511" s="14" t="s">
        <v>88</v>
      </c>
      <c r="AW1511" s="14" t="s">
        <v>37</v>
      </c>
      <c r="AX1511" s="14" t="s">
        <v>76</v>
      </c>
      <c r="AY1511" s="221" t="s">
        <v>237</v>
      </c>
    </row>
    <row r="1512" spans="2:51" s="14" customFormat="1" ht="10.199999999999999">
      <c r="B1512" s="211"/>
      <c r="C1512" s="212"/>
      <c r="D1512" s="202" t="s">
        <v>247</v>
      </c>
      <c r="E1512" s="213" t="s">
        <v>19</v>
      </c>
      <c r="F1512" s="214" t="s">
        <v>1352</v>
      </c>
      <c r="G1512" s="212"/>
      <c r="H1512" s="215">
        <v>14.42</v>
      </c>
      <c r="I1512" s="216"/>
      <c r="J1512" s="212"/>
      <c r="K1512" s="212"/>
      <c r="L1512" s="217"/>
      <c r="M1512" s="218"/>
      <c r="N1512" s="219"/>
      <c r="O1512" s="219"/>
      <c r="P1512" s="219"/>
      <c r="Q1512" s="219"/>
      <c r="R1512" s="219"/>
      <c r="S1512" s="219"/>
      <c r="T1512" s="220"/>
      <c r="AT1512" s="221" t="s">
        <v>247</v>
      </c>
      <c r="AU1512" s="221" t="s">
        <v>88</v>
      </c>
      <c r="AV1512" s="14" t="s">
        <v>88</v>
      </c>
      <c r="AW1512" s="14" t="s">
        <v>37</v>
      </c>
      <c r="AX1512" s="14" t="s">
        <v>76</v>
      </c>
      <c r="AY1512" s="221" t="s">
        <v>237</v>
      </c>
    </row>
    <row r="1513" spans="2:51" s="14" customFormat="1" ht="10.199999999999999">
      <c r="B1513" s="211"/>
      <c r="C1513" s="212"/>
      <c r="D1513" s="202" t="s">
        <v>247</v>
      </c>
      <c r="E1513" s="213" t="s">
        <v>19</v>
      </c>
      <c r="F1513" s="214" t="s">
        <v>1353</v>
      </c>
      <c r="G1513" s="212"/>
      <c r="H1513" s="215">
        <v>14.56</v>
      </c>
      <c r="I1513" s="216"/>
      <c r="J1513" s="212"/>
      <c r="K1513" s="212"/>
      <c r="L1513" s="217"/>
      <c r="M1513" s="218"/>
      <c r="N1513" s="219"/>
      <c r="O1513" s="219"/>
      <c r="P1513" s="219"/>
      <c r="Q1513" s="219"/>
      <c r="R1513" s="219"/>
      <c r="S1513" s="219"/>
      <c r="T1513" s="220"/>
      <c r="AT1513" s="221" t="s">
        <v>247</v>
      </c>
      <c r="AU1513" s="221" t="s">
        <v>88</v>
      </c>
      <c r="AV1513" s="14" t="s">
        <v>88</v>
      </c>
      <c r="AW1513" s="14" t="s">
        <v>37</v>
      </c>
      <c r="AX1513" s="14" t="s">
        <v>76</v>
      </c>
      <c r="AY1513" s="221" t="s">
        <v>237</v>
      </c>
    </row>
    <row r="1514" spans="2:51" s="14" customFormat="1" ht="10.199999999999999">
      <c r="B1514" s="211"/>
      <c r="C1514" s="212"/>
      <c r="D1514" s="202" t="s">
        <v>247</v>
      </c>
      <c r="E1514" s="213" t="s">
        <v>19</v>
      </c>
      <c r="F1514" s="214" t="s">
        <v>1354</v>
      </c>
      <c r="G1514" s="212"/>
      <c r="H1514" s="215">
        <v>14.46</v>
      </c>
      <c r="I1514" s="216"/>
      <c r="J1514" s="212"/>
      <c r="K1514" s="212"/>
      <c r="L1514" s="217"/>
      <c r="M1514" s="218"/>
      <c r="N1514" s="219"/>
      <c r="O1514" s="219"/>
      <c r="P1514" s="219"/>
      <c r="Q1514" s="219"/>
      <c r="R1514" s="219"/>
      <c r="S1514" s="219"/>
      <c r="T1514" s="220"/>
      <c r="AT1514" s="221" t="s">
        <v>247</v>
      </c>
      <c r="AU1514" s="221" t="s">
        <v>88</v>
      </c>
      <c r="AV1514" s="14" t="s">
        <v>88</v>
      </c>
      <c r="AW1514" s="14" t="s">
        <v>37</v>
      </c>
      <c r="AX1514" s="14" t="s">
        <v>76</v>
      </c>
      <c r="AY1514" s="221" t="s">
        <v>237</v>
      </c>
    </row>
    <row r="1515" spans="2:51" s="14" customFormat="1" ht="10.199999999999999">
      <c r="B1515" s="211"/>
      <c r="C1515" s="212"/>
      <c r="D1515" s="202" t="s">
        <v>247</v>
      </c>
      <c r="E1515" s="213" t="s">
        <v>19</v>
      </c>
      <c r="F1515" s="214" t="s">
        <v>1355</v>
      </c>
      <c r="G1515" s="212"/>
      <c r="H1515" s="215">
        <v>13.9</v>
      </c>
      <c r="I1515" s="216"/>
      <c r="J1515" s="212"/>
      <c r="K1515" s="212"/>
      <c r="L1515" s="217"/>
      <c r="M1515" s="218"/>
      <c r="N1515" s="219"/>
      <c r="O1515" s="219"/>
      <c r="P1515" s="219"/>
      <c r="Q1515" s="219"/>
      <c r="R1515" s="219"/>
      <c r="S1515" s="219"/>
      <c r="T1515" s="220"/>
      <c r="AT1515" s="221" t="s">
        <v>247</v>
      </c>
      <c r="AU1515" s="221" t="s">
        <v>88</v>
      </c>
      <c r="AV1515" s="14" t="s">
        <v>88</v>
      </c>
      <c r="AW1515" s="14" t="s">
        <v>37</v>
      </c>
      <c r="AX1515" s="14" t="s">
        <v>76</v>
      </c>
      <c r="AY1515" s="221" t="s">
        <v>237</v>
      </c>
    </row>
    <row r="1516" spans="2:51" s="14" customFormat="1" ht="10.199999999999999">
      <c r="B1516" s="211"/>
      <c r="C1516" s="212"/>
      <c r="D1516" s="202" t="s">
        <v>247</v>
      </c>
      <c r="E1516" s="213" t="s">
        <v>19</v>
      </c>
      <c r="F1516" s="214" t="s">
        <v>1356</v>
      </c>
      <c r="G1516" s="212"/>
      <c r="H1516" s="215">
        <v>13.82</v>
      </c>
      <c r="I1516" s="216"/>
      <c r="J1516" s="212"/>
      <c r="K1516" s="212"/>
      <c r="L1516" s="217"/>
      <c r="M1516" s="218"/>
      <c r="N1516" s="219"/>
      <c r="O1516" s="219"/>
      <c r="P1516" s="219"/>
      <c r="Q1516" s="219"/>
      <c r="R1516" s="219"/>
      <c r="S1516" s="219"/>
      <c r="T1516" s="220"/>
      <c r="AT1516" s="221" t="s">
        <v>247</v>
      </c>
      <c r="AU1516" s="221" t="s">
        <v>88</v>
      </c>
      <c r="AV1516" s="14" t="s">
        <v>88</v>
      </c>
      <c r="AW1516" s="14" t="s">
        <v>37</v>
      </c>
      <c r="AX1516" s="14" t="s">
        <v>76</v>
      </c>
      <c r="AY1516" s="221" t="s">
        <v>237</v>
      </c>
    </row>
    <row r="1517" spans="2:51" s="14" customFormat="1" ht="10.199999999999999">
      <c r="B1517" s="211"/>
      <c r="C1517" s="212"/>
      <c r="D1517" s="202" t="s">
        <v>247</v>
      </c>
      <c r="E1517" s="213" t="s">
        <v>19</v>
      </c>
      <c r="F1517" s="214" t="s">
        <v>1357</v>
      </c>
      <c r="G1517" s="212"/>
      <c r="H1517" s="215">
        <v>14.44</v>
      </c>
      <c r="I1517" s="216"/>
      <c r="J1517" s="212"/>
      <c r="K1517" s="212"/>
      <c r="L1517" s="217"/>
      <c r="M1517" s="218"/>
      <c r="N1517" s="219"/>
      <c r="O1517" s="219"/>
      <c r="P1517" s="219"/>
      <c r="Q1517" s="219"/>
      <c r="R1517" s="219"/>
      <c r="S1517" s="219"/>
      <c r="T1517" s="220"/>
      <c r="AT1517" s="221" t="s">
        <v>247</v>
      </c>
      <c r="AU1517" s="221" t="s">
        <v>88</v>
      </c>
      <c r="AV1517" s="14" t="s">
        <v>88</v>
      </c>
      <c r="AW1517" s="14" t="s">
        <v>37</v>
      </c>
      <c r="AX1517" s="14" t="s">
        <v>76</v>
      </c>
      <c r="AY1517" s="221" t="s">
        <v>237</v>
      </c>
    </row>
    <row r="1518" spans="2:51" s="14" customFormat="1" ht="10.199999999999999">
      <c r="B1518" s="211"/>
      <c r="C1518" s="212"/>
      <c r="D1518" s="202" t="s">
        <v>247</v>
      </c>
      <c r="E1518" s="213" t="s">
        <v>19</v>
      </c>
      <c r="F1518" s="214" t="s">
        <v>1358</v>
      </c>
      <c r="G1518" s="212"/>
      <c r="H1518" s="215">
        <v>15.86</v>
      </c>
      <c r="I1518" s="216"/>
      <c r="J1518" s="212"/>
      <c r="K1518" s="212"/>
      <c r="L1518" s="217"/>
      <c r="M1518" s="218"/>
      <c r="N1518" s="219"/>
      <c r="O1518" s="219"/>
      <c r="P1518" s="219"/>
      <c r="Q1518" s="219"/>
      <c r="R1518" s="219"/>
      <c r="S1518" s="219"/>
      <c r="T1518" s="220"/>
      <c r="AT1518" s="221" t="s">
        <v>247</v>
      </c>
      <c r="AU1518" s="221" t="s">
        <v>88</v>
      </c>
      <c r="AV1518" s="14" t="s">
        <v>88</v>
      </c>
      <c r="AW1518" s="14" t="s">
        <v>37</v>
      </c>
      <c r="AX1518" s="14" t="s">
        <v>76</v>
      </c>
      <c r="AY1518" s="221" t="s">
        <v>237</v>
      </c>
    </row>
    <row r="1519" spans="2:51" s="15" customFormat="1" ht="10.199999999999999">
      <c r="B1519" s="222"/>
      <c r="C1519" s="223"/>
      <c r="D1519" s="202" t="s">
        <v>247</v>
      </c>
      <c r="E1519" s="224" t="s">
        <v>19</v>
      </c>
      <c r="F1519" s="225" t="s">
        <v>251</v>
      </c>
      <c r="G1519" s="223"/>
      <c r="H1519" s="226">
        <v>116.62</v>
      </c>
      <c r="I1519" s="227"/>
      <c r="J1519" s="223"/>
      <c r="K1519" s="223"/>
      <c r="L1519" s="228"/>
      <c r="M1519" s="229"/>
      <c r="N1519" s="230"/>
      <c r="O1519" s="230"/>
      <c r="P1519" s="230"/>
      <c r="Q1519" s="230"/>
      <c r="R1519" s="230"/>
      <c r="S1519" s="230"/>
      <c r="T1519" s="231"/>
      <c r="AT1519" s="232" t="s">
        <v>247</v>
      </c>
      <c r="AU1519" s="232" t="s">
        <v>88</v>
      </c>
      <c r="AV1519" s="15" t="s">
        <v>92</v>
      </c>
      <c r="AW1519" s="15" t="s">
        <v>37</v>
      </c>
      <c r="AX1519" s="15" t="s">
        <v>76</v>
      </c>
      <c r="AY1519" s="232" t="s">
        <v>237</v>
      </c>
    </row>
    <row r="1520" spans="2:51" s="13" customFormat="1" ht="10.199999999999999">
      <c r="B1520" s="200"/>
      <c r="C1520" s="201"/>
      <c r="D1520" s="202" t="s">
        <v>247</v>
      </c>
      <c r="E1520" s="203" t="s">
        <v>19</v>
      </c>
      <c r="F1520" s="204" t="s">
        <v>256</v>
      </c>
      <c r="G1520" s="201"/>
      <c r="H1520" s="203" t="s">
        <v>19</v>
      </c>
      <c r="I1520" s="205"/>
      <c r="J1520" s="201"/>
      <c r="K1520" s="201"/>
      <c r="L1520" s="206"/>
      <c r="M1520" s="207"/>
      <c r="N1520" s="208"/>
      <c r="O1520" s="208"/>
      <c r="P1520" s="208"/>
      <c r="Q1520" s="208"/>
      <c r="R1520" s="208"/>
      <c r="S1520" s="208"/>
      <c r="T1520" s="209"/>
      <c r="AT1520" s="210" t="s">
        <v>247</v>
      </c>
      <c r="AU1520" s="210" t="s">
        <v>88</v>
      </c>
      <c r="AV1520" s="13" t="s">
        <v>83</v>
      </c>
      <c r="AW1520" s="13" t="s">
        <v>37</v>
      </c>
      <c r="AX1520" s="13" t="s">
        <v>76</v>
      </c>
      <c r="AY1520" s="210" t="s">
        <v>237</v>
      </c>
    </row>
    <row r="1521" spans="1:65" s="14" customFormat="1" ht="10.199999999999999">
      <c r="B1521" s="211"/>
      <c r="C1521" s="212"/>
      <c r="D1521" s="202" t="s">
        <v>247</v>
      </c>
      <c r="E1521" s="213" t="s">
        <v>19</v>
      </c>
      <c r="F1521" s="214" t="s">
        <v>1359</v>
      </c>
      <c r="G1521" s="212"/>
      <c r="H1521" s="215">
        <v>15.16</v>
      </c>
      <c r="I1521" s="216"/>
      <c r="J1521" s="212"/>
      <c r="K1521" s="212"/>
      <c r="L1521" s="217"/>
      <c r="M1521" s="218"/>
      <c r="N1521" s="219"/>
      <c r="O1521" s="219"/>
      <c r="P1521" s="219"/>
      <c r="Q1521" s="219"/>
      <c r="R1521" s="219"/>
      <c r="S1521" s="219"/>
      <c r="T1521" s="220"/>
      <c r="AT1521" s="221" t="s">
        <v>247</v>
      </c>
      <c r="AU1521" s="221" t="s">
        <v>88</v>
      </c>
      <c r="AV1521" s="14" t="s">
        <v>88</v>
      </c>
      <c r="AW1521" s="14" t="s">
        <v>37</v>
      </c>
      <c r="AX1521" s="14" t="s">
        <v>76</v>
      </c>
      <c r="AY1521" s="221" t="s">
        <v>237</v>
      </c>
    </row>
    <row r="1522" spans="1:65" s="14" customFormat="1" ht="10.199999999999999">
      <c r="B1522" s="211"/>
      <c r="C1522" s="212"/>
      <c r="D1522" s="202" t="s">
        <v>247</v>
      </c>
      <c r="E1522" s="213" t="s">
        <v>19</v>
      </c>
      <c r="F1522" s="214" t="s">
        <v>1360</v>
      </c>
      <c r="G1522" s="212"/>
      <c r="H1522" s="215">
        <v>14.42</v>
      </c>
      <c r="I1522" s="216"/>
      <c r="J1522" s="212"/>
      <c r="K1522" s="212"/>
      <c r="L1522" s="217"/>
      <c r="M1522" s="218"/>
      <c r="N1522" s="219"/>
      <c r="O1522" s="219"/>
      <c r="P1522" s="219"/>
      <c r="Q1522" s="219"/>
      <c r="R1522" s="219"/>
      <c r="S1522" s="219"/>
      <c r="T1522" s="220"/>
      <c r="AT1522" s="221" t="s">
        <v>247</v>
      </c>
      <c r="AU1522" s="221" t="s">
        <v>88</v>
      </c>
      <c r="AV1522" s="14" t="s">
        <v>88</v>
      </c>
      <c r="AW1522" s="14" t="s">
        <v>37</v>
      </c>
      <c r="AX1522" s="14" t="s">
        <v>76</v>
      </c>
      <c r="AY1522" s="221" t="s">
        <v>237</v>
      </c>
    </row>
    <row r="1523" spans="1:65" s="14" customFormat="1" ht="10.199999999999999">
      <c r="B1523" s="211"/>
      <c r="C1523" s="212"/>
      <c r="D1523" s="202" t="s">
        <v>247</v>
      </c>
      <c r="E1523" s="213" t="s">
        <v>19</v>
      </c>
      <c r="F1523" s="214" t="s">
        <v>1361</v>
      </c>
      <c r="G1523" s="212"/>
      <c r="H1523" s="215">
        <v>14.56</v>
      </c>
      <c r="I1523" s="216"/>
      <c r="J1523" s="212"/>
      <c r="K1523" s="212"/>
      <c r="L1523" s="217"/>
      <c r="M1523" s="218"/>
      <c r="N1523" s="219"/>
      <c r="O1523" s="219"/>
      <c r="P1523" s="219"/>
      <c r="Q1523" s="219"/>
      <c r="R1523" s="219"/>
      <c r="S1523" s="219"/>
      <c r="T1523" s="220"/>
      <c r="AT1523" s="221" t="s">
        <v>247</v>
      </c>
      <c r="AU1523" s="221" t="s">
        <v>88</v>
      </c>
      <c r="AV1523" s="14" t="s">
        <v>88</v>
      </c>
      <c r="AW1523" s="14" t="s">
        <v>37</v>
      </c>
      <c r="AX1523" s="14" t="s">
        <v>76</v>
      </c>
      <c r="AY1523" s="221" t="s">
        <v>237</v>
      </c>
    </row>
    <row r="1524" spans="1:65" s="14" customFormat="1" ht="10.199999999999999">
      <c r="B1524" s="211"/>
      <c r="C1524" s="212"/>
      <c r="D1524" s="202" t="s">
        <v>247</v>
      </c>
      <c r="E1524" s="213" t="s">
        <v>19</v>
      </c>
      <c r="F1524" s="214" t="s">
        <v>1362</v>
      </c>
      <c r="G1524" s="212"/>
      <c r="H1524" s="215">
        <v>14.46</v>
      </c>
      <c r="I1524" s="216"/>
      <c r="J1524" s="212"/>
      <c r="K1524" s="212"/>
      <c r="L1524" s="217"/>
      <c r="M1524" s="218"/>
      <c r="N1524" s="219"/>
      <c r="O1524" s="219"/>
      <c r="P1524" s="219"/>
      <c r="Q1524" s="219"/>
      <c r="R1524" s="219"/>
      <c r="S1524" s="219"/>
      <c r="T1524" s="220"/>
      <c r="AT1524" s="221" t="s">
        <v>247</v>
      </c>
      <c r="AU1524" s="221" t="s">
        <v>88</v>
      </c>
      <c r="AV1524" s="14" t="s">
        <v>88</v>
      </c>
      <c r="AW1524" s="14" t="s">
        <v>37</v>
      </c>
      <c r="AX1524" s="14" t="s">
        <v>76</v>
      </c>
      <c r="AY1524" s="221" t="s">
        <v>237</v>
      </c>
    </row>
    <row r="1525" spans="1:65" s="14" customFormat="1" ht="10.199999999999999">
      <c r="B1525" s="211"/>
      <c r="C1525" s="212"/>
      <c r="D1525" s="202" t="s">
        <v>247</v>
      </c>
      <c r="E1525" s="213" t="s">
        <v>19</v>
      </c>
      <c r="F1525" s="214" t="s">
        <v>1363</v>
      </c>
      <c r="G1525" s="212"/>
      <c r="H1525" s="215">
        <v>14.5</v>
      </c>
      <c r="I1525" s="216"/>
      <c r="J1525" s="212"/>
      <c r="K1525" s="212"/>
      <c r="L1525" s="217"/>
      <c r="M1525" s="218"/>
      <c r="N1525" s="219"/>
      <c r="O1525" s="219"/>
      <c r="P1525" s="219"/>
      <c r="Q1525" s="219"/>
      <c r="R1525" s="219"/>
      <c r="S1525" s="219"/>
      <c r="T1525" s="220"/>
      <c r="AT1525" s="221" t="s">
        <v>247</v>
      </c>
      <c r="AU1525" s="221" t="s">
        <v>88</v>
      </c>
      <c r="AV1525" s="14" t="s">
        <v>88</v>
      </c>
      <c r="AW1525" s="14" t="s">
        <v>37</v>
      </c>
      <c r="AX1525" s="14" t="s">
        <v>76</v>
      </c>
      <c r="AY1525" s="221" t="s">
        <v>237</v>
      </c>
    </row>
    <row r="1526" spans="1:65" s="14" customFormat="1" ht="10.199999999999999">
      <c r="B1526" s="211"/>
      <c r="C1526" s="212"/>
      <c r="D1526" s="202" t="s">
        <v>247</v>
      </c>
      <c r="E1526" s="213" t="s">
        <v>19</v>
      </c>
      <c r="F1526" s="214" t="s">
        <v>1364</v>
      </c>
      <c r="G1526" s="212"/>
      <c r="H1526" s="215">
        <v>14.42</v>
      </c>
      <c r="I1526" s="216"/>
      <c r="J1526" s="212"/>
      <c r="K1526" s="212"/>
      <c r="L1526" s="217"/>
      <c r="M1526" s="218"/>
      <c r="N1526" s="219"/>
      <c r="O1526" s="219"/>
      <c r="P1526" s="219"/>
      <c r="Q1526" s="219"/>
      <c r="R1526" s="219"/>
      <c r="S1526" s="219"/>
      <c r="T1526" s="220"/>
      <c r="AT1526" s="221" t="s">
        <v>247</v>
      </c>
      <c r="AU1526" s="221" t="s">
        <v>88</v>
      </c>
      <c r="AV1526" s="14" t="s">
        <v>88</v>
      </c>
      <c r="AW1526" s="14" t="s">
        <v>37</v>
      </c>
      <c r="AX1526" s="14" t="s">
        <v>76</v>
      </c>
      <c r="AY1526" s="221" t="s">
        <v>237</v>
      </c>
    </row>
    <row r="1527" spans="1:65" s="14" customFormat="1" ht="10.199999999999999">
      <c r="B1527" s="211"/>
      <c r="C1527" s="212"/>
      <c r="D1527" s="202" t="s">
        <v>247</v>
      </c>
      <c r="E1527" s="213" t="s">
        <v>19</v>
      </c>
      <c r="F1527" s="214" t="s">
        <v>1365</v>
      </c>
      <c r="G1527" s="212"/>
      <c r="H1527" s="215">
        <v>14.44</v>
      </c>
      <c r="I1527" s="216"/>
      <c r="J1527" s="212"/>
      <c r="K1527" s="212"/>
      <c r="L1527" s="217"/>
      <c r="M1527" s="218"/>
      <c r="N1527" s="219"/>
      <c r="O1527" s="219"/>
      <c r="P1527" s="219"/>
      <c r="Q1527" s="219"/>
      <c r="R1527" s="219"/>
      <c r="S1527" s="219"/>
      <c r="T1527" s="220"/>
      <c r="AT1527" s="221" t="s">
        <v>247</v>
      </c>
      <c r="AU1527" s="221" t="s">
        <v>88</v>
      </c>
      <c r="AV1527" s="14" t="s">
        <v>88</v>
      </c>
      <c r="AW1527" s="14" t="s">
        <v>37</v>
      </c>
      <c r="AX1527" s="14" t="s">
        <v>76</v>
      </c>
      <c r="AY1527" s="221" t="s">
        <v>237</v>
      </c>
    </row>
    <row r="1528" spans="1:65" s="14" customFormat="1" ht="10.199999999999999">
      <c r="B1528" s="211"/>
      <c r="C1528" s="212"/>
      <c r="D1528" s="202" t="s">
        <v>247</v>
      </c>
      <c r="E1528" s="213" t="s">
        <v>19</v>
      </c>
      <c r="F1528" s="214" t="s">
        <v>1366</v>
      </c>
      <c r="G1528" s="212"/>
      <c r="H1528" s="215">
        <v>15.86</v>
      </c>
      <c r="I1528" s="216"/>
      <c r="J1528" s="212"/>
      <c r="K1528" s="212"/>
      <c r="L1528" s="217"/>
      <c r="M1528" s="218"/>
      <c r="N1528" s="219"/>
      <c r="O1528" s="219"/>
      <c r="P1528" s="219"/>
      <c r="Q1528" s="219"/>
      <c r="R1528" s="219"/>
      <c r="S1528" s="219"/>
      <c r="T1528" s="220"/>
      <c r="AT1528" s="221" t="s">
        <v>247</v>
      </c>
      <c r="AU1528" s="221" t="s">
        <v>88</v>
      </c>
      <c r="AV1528" s="14" t="s">
        <v>88</v>
      </c>
      <c r="AW1528" s="14" t="s">
        <v>37</v>
      </c>
      <c r="AX1528" s="14" t="s">
        <v>76</v>
      </c>
      <c r="AY1528" s="221" t="s">
        <v>237</v>
      </c>
    </row>
    <row r="1529" spans="1:65" s="14" customFormat="1" ht="10.199999999999999">
      <c r="B1529" s="211"/>
      <c r="C1529" s="212"/>
      <c r="D1529" s="202" t="s">
        <v>247</v>
      </c>
      <c r="E1529" s="213" t="s">
        <v>19</v>
      </c>
      <c r="F1529" s="214" t="s">
        <v>1367</v>
      </c>
      <c r="G1529" s="212"/>
      <c r="H1529" s="215">
        <v>14.42</v>
      </c>
      <c r="I1529" s="216"/>
      <c r="J1529" s="212"/>
      <c r="K1529" s="212"/>
      <c r="L1529" s="217"/>
      <c r="M1529" s="218"/>
      <c r="N1529" s="219"/>
      <c r="O1529" s="219"/>
      <c r="P1529" s="219"/>
      <c r="Q1529" s="219"/>
      <c r="R1529" s="219"/>
      <c r="S1529" s="219"/>
      <c r="T1529" s="220"/>
      <c r="AT1529" s="221" t="s">
        <v>247</v>
      </c>
      <c r="AU1529" s="221" t="s">
        <v>88</v>
      </c>
      <c r="AV1529" s="14" t="s">
        <v>88</v>
      </c>
      <c r="AW1529" s="14" t="s">
        <v>37</v>
      </c>
      <c r="AX1529" s="14" t="s">
        <v>76</v>
      </c>
      <c r="AY1529" s="221" t="s">
        <v>237</v>
      </c>
    </row>
    <row r="1530" spans="1:65" s="14" customFormat="1" ht="10.199999999999999">
      <c r="B1530" s="211"/>
      <c r="C1530" s="212"/>
      <c r="D1530" s="202" t="s">
        <v>247</v>
      </c>
      <c r="E1530" s="213" t="s">
        <v>19</v>
      </c>
      <c r="F1530" s="214" t="s">
        <v>1368</v>
      </c>
      <c r="G1530" s="212"/>
      <c r="H1530" s="215">
        <v>14.512</v>
      </c>
      <c r="I1530" s="216"/>
      <c r="J1530" s="212"/>
      <c r="K1530" s="212"/>
      <c r="L1530" s="217"/>
      <c r="M1530" s="218"/>
      <c r="N1530" s="219"/>
      <c r="O1530" s="219"/>
      <c r="P1530" s="219"/>
      <c r="Q1530" s="219"/>
      <c r="R1530" s="219"/>
      <c r="S1530" s="219"/>
      <c r="T1530" s="220"/>
      <c r="AT1530" s="221" t="s">
        <v>247</v>
      </c>
      <c r="AU1530" s="221" t="s">
        <v>88</v>
      </c>
      <c r="AV1530" s="14" t="s">
        <v>88</v>
      </c>
      <c r="AW1530" s="14" t="s">
        <v>37</v>
      </c>
      <c r="AX1530" s="14" t="s">
        <v>76</v>
      </c>
      <c r="AY1530" s="221" t="s">
        <v>237</v>
      </c>
    </row>
    <row r="1531" spans="1:65" s="15" customFormat="1" ht="10.199999999999999">
      <c r="B1531" s="222"/>
      <c r="C1531" s="223"/>
      <c r="D1531" s="202" t="s">
        <v>247</v>
      </c>
      <c r="E1531" s="224" t="s">
        <v>19</v>
      </c>
      <c r="F1531" s="225" t="s">
        <v>251</v>
      </c>
      <c r="G1531" s="223"/>
      <c r="H1531" s="226">
        <v>146.75200000000001</v>
      </c>
      <c r="I1531" s="227"/>
      <c r="J1531" s="223"/>
      <c r="K1531" s="223"/>
      <c r="L1531" s="228"/>
      <c r="M1531" s="229"/>
      <c r="N1531" s="230"/>
      <c r="O1531" s="230"/>
      <c r="P1531" s="230"/>
      <c r="Q1531" s="230"/>
      <c r="R1531" s="230"/>
      <c r="S1531" s="230"/>
      <c r="T1531" s="231"/>
      <c r="AT1531" s="232" t="s">
        <v>247</v>
      </c>
      <c r="AU1531" s="232" t="s">
        <v>88</v>
      </c>
      <c r="AV1531" s="15" t="s">
        <v>92</v>
      </c>
      <c r="AW1531" s="15" t="s">
        <v>37</v>
      </c>
      <c r="AX1531" s="15" t="s">
        <v>76</v>
      </c>
      <c r="AY1531" s="232" t="s">
        <v>237</v>
      </c>
    </row>
    <row r="1532" spans="1:65" s="16" customFormat="1" ht="10.199999999999999">
      <c r="B1532" s="233"/>
      <c r="C1532" s="234"/>
      <c r="D1532" s="202" t="s">
        <v>247</v>
      </c>
      <c r="E1532" s="235" t="s">
        <v>19</v>
      </c>
      <c r="F1532" s="236" t="s">
        <v>260</v>
      </c>
      <c r="G1532" s="234"/>
      <c r="H1532" s="237">
        <v>342.79199999999997</v>
      </c>
      <c r="I1532" s="238"/>
      <c r="J1532" s="234"/>
      <c r="K1532" s="234"/>
      <c r="L1532" s="239"/>
      <c r="M1532" s="240"/>
      <c r="N1532" s="241"/>
      <c r="O1532" s="241"/>
      <c r="P1532" s="241"/>
      <c r="Q1532" s="241"/>
      <c r="R1532" s="241"/>
      <c r="S1532" s="241"/>
      <c r="T1532" s="242"/>
      <c r="AT1532" s="243" t="s">
        <v>247</v>
      </c>
      <c r="AU1532" s="243" t="s">
        <v>88</v>
      </c>
      <c r="AV1532" s="16" t="s">
        <v>243</v>
      </c>
      <c r="AW1532" s="16" t="s">
        <v>37</v>
      </c>
      <c r="AX1532" s="16" t="s">
        <v>83</v>
      </c>
      <c r="AY1532" s="243" t="s">
        <v>237</v>
      </c>
    </row>
    <row r="1533" spans="1:65" s="2" customFormat="1" ht="55.5" customHeight="1">
      <c r="A1533" s="37"/>
      <c r="B1533" s="38"/>
      <c r="C1533" s="182" t="s">
        <v>5906</v>
      </c>
      <c r="D1533" s="182" t="s">
        <v>239</v>
      </c>
      <c r="E1533" s="183" t="s">
        <v>4664</v>
      </c>
      <c r="F1533" s="184" t="s">
        <v>4665</v>
      </c>
      <c r="G1533" s="185" t="s">
        <v>304</v>
      </c>
      <c r="H1533" s="186">
        <v>1.83</v>
      </c>
      <c r="I1533" s="187"/>
      <c r="J1533" s="188">
        <f>ROUND(I1533*H1533,2)</f>
        <v>0</v>
      </c>
      <c r="K1533" s="184" t="s">
        <v>242</v>
      </c>
      <c r="L1533" s="42"/>
      <c r="M1533" s="189" t="s">
        <v>19</v>
      </c>
      <c r="N1533" s="190" t="s">
        <v>48</v>
      </c>
      <c r="O1533" s="67"/>
      <c r="P1533" s="191">
        <f>O1533*H1533</f>
        <v>0</v>
      </c>
      <c r="Q1533" s="191">
        <v>0</v>
      </c>
      <c r="R1533" s="191">
        <f>Q1533*H1533</f>
        <v>0</v>
      </c>
      <c r="S1533" s="191">
        <v>0</v>
      </c>
      <c r="T1533" s="192">
        <f>S1533*H1533</f>
        <v>0</v>
      </c>
      <c r="U1533" s="37"/>
      <c r="V1533" s="37"/>
      <c r="W1533" s="37"/>
      <c r="X1533" s="37"/>
      <c r="Y1533" s="37"/>
      <c r="Z1533" s="37"/>
      <c r="AA1533" s="37"/>
      <c r="AB1533" s="37"/>
      <c r="AC1533" s="37"/>
      <c r="AD1533" s="37"/>
      <c r="AE1533" s="37"/>
      <c r="AR1533" s="193" t="s">
        <v>366</v>
      </c>
      <c r="AT1533" s="193" t="s">
        <v>239</v>
      </c>
      <c r="AU1533" s="193" t="s">
        <v>88</v>
      </c>
      <c r="AY1533" s="20" t="s">
        <v>237</v>
      </c>
      <c r="BE1533" s="194">
        <f>IF(N1533="základní",J1533,0)</f>
        <v>0</v>
      </c>
      <c r="BF1533" s="194">
        <f>IF(N1533="snížená",J1533,0)</f>
        <v>0</v>
      </c>
      <c r="BG1533" s="194">
        <f>IF(N1533="zákl. přenesená",J1533,0)</f>
        <v>0</v>
      </c>
      <c r="BH1533" s="194">
        <f>IF(N1533="sníž. přenesená",J1533,0)</f>
        <v>0</v>
      </c>
      <c r="BI1533" s="194">
        <f>IF(N1533="nulová",J1533,0)</f>
        <v>0</v>
      </c>
      <c r="BJ1533" s="20" t="s">
        <v>88</v>
      </c>
      <c r="BK1533" s="194">
        <f>ROUND(I1533*H1533,2)</f>
        <v>0</v>
      </c>
      <c r="BL1533" s="20" t="s">
        <v>366</v>
      </c>
      <c r="BM1533" s="193" t="s">
        <v>5907</v>
      </c>
    </row>
    <row r="1534" spans="1:65" s="2" customFormat="1" ht="10.199999999999999">
      <c r="A1534" s="37"/>
      <c r="B1534" s="38"/>
      <c r="C1534" s="39"/>
      <c r="D1534" s="195" t="s">
        <v>245</v>
      </c>
      <c r="E1534" s="39"/>
      <c r="F1534" s="196" t="s">
        <v>4667</v>
      </c>
      <c r="G1534" s="39"/>
      <c r="H1534" s="39"/>
      <c r="I1534" s="197"/>
      <c r="J1534" s="39"/>
      <c r="K1534" s="39"/>
      <c r="L1534" s="42"/>
      <c r="M1534" s="198"/>
      <c r="N1534" s="199"/>
      <c r="O1534" s="67"/>
      <c r="P1534" s="67"/>
      <c r="Q1534" s="67"/>
      <c r="R1534" s="67"/>
      <c r="S1534" s="67"/>
      <c r="T1534" s="68"/>
      <c r="U1534" s="37"/>
      <c r="V1534" s="37"/>
      <c r="W1534" s="37"/>
      <c r="X1534" s="37"/>
      <c r="Y1534" s="37"/>
      <c r="Z1534" s="37"/>
      <c r="AA1534" s="37"/>
      <c r="AB1534" s="37"/>
      <c r="AC1534" s="37"/>
      <c r="AD1534" s="37"/>
      <c r="AE1534" s="37"/>
      <c r="AT1534" s="20" t="s">
        <v>245</v>
      </c>
      <c r="AU1534" s="20" t="s">
        <v>88</v>
      </c>
    </row>
    <row r="1535" spans="1:65" s="12" customFormat="1" ht="22.8" customHeight="1">
      <c r="B1535" s="166"/>
      <c r="C1535" s="167"/>
      <c r="D1535" s="168" t="s">
        <v>75</v>
      </c>
      <c r="E1535" s="180" t="s">
        <v>1369</v>
      </c>
      <c r="F1535" s="180" t="s">
        <v>1370</v>
      </c>
      <c r="G1535" s="167"/>
      <c r="H1535" s="167"/>
      <c r="I1535" s="170"/>
      <c r="J1535" s="181">
        <f>BK1535</f>
        <v>0</v>
      </c>
      <c r="K1535" s="167"/>
      <c r="L1535" s="172"/>
      <c r="M1535" s="173"/>
      <c r="N1535" s="174"/>
      <c r="O1535" s="174"/>
      <c r="P1535" s="175">
        <f>SUM(P1536:P1604)</f>
        <v>0</v>
      </c>
      <c r="Q1535" s="174"/>
      <c r="R1535" s="175">
        <f>SUM(R1536:R1604)</f>
        <v>8.0352899799999999</v>
      </c>
      <c r="S1535" s="174"/>
      <c r="T1535" s="176">
        <f>SUM(T1536:T1604)</f>
        <v>2.0375000000000001</v>
      </c>
      <c r="AR1535" s="177" t="s">
        <v>88</v>
      </c>
      <c r="AT1535" s="178" t="s">
        <v>75</v>
      </c>
      <c r="AU1535" s="178" t="s">
        <v>83</v>
      </c>
      <c r="AY1535" s="177" t="s">
        <v>237</v>
      </c>
      <c r="BK1535" s="179">
        <f>SUM(BK1536:BK1604)</f>
        <v>0</v>
      </c>
    </row>
    <row r="1536" spans="1:65" s="2" customFormat="1" ht="24.15" customHeight="1">
      <c r="A1536" s="37"/>
      <c r="B1536" s="38"/>
      <c r="C1536" s="182" t="s">
        <v>5908</v>
      </c>
      <c r="D1536" s="182" t="s">
        <v>239</v>
      </c>
      <c r="E1536" s="183" t="s">
        <v>1372</v>
      </c>
      <c r="F1536" s="184" t="s">
        <v>1373</v>
      </c>
      <c r="G1536" s="185" t="s">
        <v>141</v>
      </c>
      <c r="H1536" s="186">
        <v>252.56800000000001</v>
      </c>
      <c r="I1536" s="187"/>
      <c r="J1536" s="188">
        <f>ROUND(I1536*H1536,2)</f>
        <v>0</v>
      </c>
      <c r="K1536" s="184" t="s">
        <v>242</v>
      </c>
      <c r="L1536" s="42"/>
      <c r="M1536" s="189" t="s">
        <v>19</v>
      </c>
      <c r="N1536" s="190" t="s">
        <v>48</v>
      </c>
      <c r="O1536" s="67"/>
      <c r="P1536" s="191">
        <f>O1536*H1536</f>
        <v>0</v>
      </c>
      <c r="Q1536" s="191">
        <v>0</v>
      </c>
      <c r="R1536" s="191">
        <f>Q1536*H1536</f>
        <v>0</v>
      </c>
      <c r="S1536" s="191">
        <v>0</v>
      </c>
      <c r="T1536" s="192">
        <f>S1536*H1536</f>
        <v>0</v>
      </c>
      <c r="U1536" s="37"/>
      <c r="V1536" s="37"/>
      <c r="W1536" s="37"/>
      <c r="X1536" s="37"/>
      <c r="Y1536" s="37"/>
      <c r="Z1536" s="37"/>
      <c r="AA1536" s="37"/>
      <c r="AB1536" s="37"/>
      <c r="AC1536" s="37"/>
      <c r="AD1536" s="37"/>
      <c r="AE1536" s="37"/>
      <c r="AR1536" s="193" t="s">
        <v>366</v>
      </c>
      <c r="AT1536" s="193" t="s">
        <v>239</v>
      </c>
      <c r="AU1536" s="193" t="s">
        <v>88</v>
      </c>
      <c r="AY1536" s="20" t="s">
        <v>237</v>
      </c>
      <c r="BE1536" s="194">
        <f>IF(N1536="základní",J1536,0)</f>
        <v>0</v>
      </c>
      <c r="BF1536" s="194">
        <f>IF(N1536="snížená",J1536,0)</f>
        <v>0</v>
      </c>
      <c r="BG1536" s="194">
        <f>IF(N1536="zákl. přenesená",J1536,0)</f>
        <v>0</v>
      </c>
      <c r="BH1536" s="194">
        <f>IF(N1536="sníž. přenesená",J1536,0)</f>
        <v>0</v>
      </c>
      <c r="BI1536" s="194">
        <f>IF(N1536="nulová",J1536,0)</f>
        <v>0</v>
      </c>
      <c r="BJ1536" s="20" t="s">
        <v>88</v>
      </c>
      <c r="BK1536" s="194">
        <f>ROUND(I1536*H1536,2)</f>
        <v>0</v>
      </c>
      <c r="BL1536" s="20" t="s">
        <v>366</v>
      </c>
      <c r="BM1536" s="193" t="s">
        <v>5909</v>
      </c>
    </row>
    <row r="1537" spans="1:65" s="2" customFormat="1" ht="10.199999999999999">
      <c r="A1537" s="37"/>
      <c r="B1537" s="38"/>
      <c r="C1537" s="39"/>
      <c r="D1537" s="195" t="s">
        <v>245</v>
      </c>
      <c r="E1537" s="39"/>
      <c r="F1537" s="196" t="s">
        <v>1375</v>
      </c>
      <c r="G1537" s="39"/>
      <c r="H1537" s="39"/>
      <c r="I1537" s="197"/>
      <c r="J1537" s="39"/>
      <c r="K1537" s="39"/>
      <c r="L1537" s="42"/>
      <c r="M1537" s="198"/>
      <c r="N1537" s="199"/>
      <c r="O1537" s="67"/>
      <c r="P1537" s="67"/>
      <c r="Q1537" s="67"/>
      <c r="R1537" s="67"/>
      <c r="S1537" s="67"/>
      <c r="T1537" s="68"/>
      <c r="U1537" s="37"/>
      <c r="V1537" s="37"/>
      <c r="W1537" s="37"/>
      <c r="X1537" s="37"/>
      <c r="Y1537" s="37"/>
      <c r="Z1537" s="37"/>
      <c r="AA1537" s="37"/>
      <c r="AB1537" s="37"/>
      <c r="AC1537" s="37"/>
      <c r="AD1537" s="37"/>
      <c r="AE1537" s="37"/>
      <c r="AT1537" s="20" t="s">
        <v>245</v>
      </c>
      <c r="AU1537" s="20" t="s">
        <v>88</v>
      </c>
    </row>
    <row r="1538" spans="1:65" s="14" customFormat="1" ht="10.199999999999999">
      <c r="B1538" s="211"/>
      <c r="C1538" s="212"/>
      <c r="D1538" s="202" t="s">
        <v>247</v>
      </c>
      <c r="E1538" s="213" t="s">
        <v>19</v>
      </c>
      <c r="F1538" s="214" t="s">
        <v>5910</v>
      </c>
      <c r="G1538" s="212"/>
      <c r="H1538" s="215">
        <v>252.56800000000001</v>
      </c>
      <c r="I1538" s="216"/>
      <c r="J1538" s="212"/>
      <c r="K1538" s="212"/>
      <c r="L1538" s="217"/>
      <c r="M1538" s="218"/>
      <c r="N1538" s="219"/>
      <c r="O1538" s="219"/>
      <c r="P1538" s="219"/>
      <c r="Q1538" s="219"/>
      <c r="R1538" s="219"/>
      <c r="S1538" s="219"/>
      <c r="T1538" s="220"/>
      <c r="AT1538" s="221" t="s">
        <v>247</v>
      </c>
      <c r="AU1538" s="221" t="s">
        <v>88</v>
      </c>
      <c r="AV1538" s="14" t="s">
        <v>88</v>
      </c>
      <c r="AW1538" s="14" t="s">
        <v>37</v>
      </c>
      <c r="AX1538" s="14" t="s">
        <v>83</v>
      </c>
      <c r="AY1538" s="221" t="s">
        <v>237</v>
      </c>
    </row>
    <row r="1539" spans="1:65" s="2" customFormat="1" ht="24.15" customHeight="1">
      <c r="A1539" s="37"/>
      <c r="B1539" s="38"/>
      <c r="C1539" s="182" t="s">
        <v>5911</v>
      </c>
      <c r="D1539" s="182" t="s">
        <v>239</v>
      </c>
      <c r="E1539" s="183" t="s">
        <v>1377</v>
      </c>
      <c r="F1539" s="184" t="s">
        <v>1378</v>
      </c>
      <c r="G1539" s="185" t="s">
        <v>141</v>
      </c>
      <c r="H1539" s="186">
        <v>252.56800000000001</v>
      </c>
      <c r="I1539" s="187"/>
      <c r="J1539" s="188">
        <f>ROUND(I1539*H1539,2)</f>
        <v>0</v>
      </c>
      <c r="K1539" s="184" t="s">
        <v>242</v>
      </c>
      <c r="L1539" s="42"/>
      <c r="M1539" s="189" t="s">
        <v>19</v>
      </c>
      <c r="N1539" s="190" t="s">
        <v>48</v>
      </c>
      <c r="O1539" s="67"/>
      <c r="P1539" s="191">
        <f>O1539*H1539</f>
        <v>0</v>
      </c>
      <c r="Q1539" s="191">
        <v>2.9999999999999997E-4</v>
      </c>
      <c r="R1539" s="191">
        <f>Q1539*H1539</f>
        <v>7.5770400000000002E-2</v>
      </c>
      <c r="S1539" s="191">
        <v>0</v>
      </c>
      <c r="T1539" s="192">
        <f>S1539*H1539</f>
        <v>0</v>
      </c>
      <c r="U1539" s="37"/>
      <c r="V1539" s="37"/>
      <c r="W1539" s="37"/>
      <c r="X1539" s="37"/>
      <c r="Y1539" s="37"/>
      <c r="Z1539" s="37"/>
      <c r="AA1539" s="37"/>
      <c r="AB1539" s="37"/>
      <c r="AC1539" s="37"/>
      <c r="AD1539" s="37"/>
      <c r="AE1539" s="37"/>
      <c r="AR1539" s="193" t="s">
        <v>366</v>
      </c>
      <c r="AT1539" s="193" t="s">
        <v>239</v>
      </c>
      <c r="AU1539" s="193" t="s">
        <v>88</v>
      </c>
      <c r="AY1539" s="20" t="s">
        <v>237</v>
      </c>
      <c r="BE1539" s="194">
        <f>IF(N1539="základní",J1539,0)</f>
        <v>0</v>
      </c>
      <c r="BF1539" s="194">
        <f>IF(N1539="snížená",J1539,0)</f>
        <v>0</v>
      </c>
      <c r="BG1539" s="194">
        <f>IF(N1539="zákl. přenesená",J1539,0)</f>
        <v>0</v>
      </c>
      <c r="BH1539" s="194">
        <f>IF(N1539="sníž. přenesená",J1539,0)</f>
        <v>0</v>
      </c>
      <c r="BI1539" s="194">
        <f>IF(N1539="nulová",J1539,0)</f>
        <v>0</v>
      </c>
      <c r="BJ1539" s="20" t="s">
        <v>88</v>
      </c>
      <c r="BK1539" s="194">
        <f>ROUND(I1539*H1539,2)</f>
        <v>0</v>
      </c>
      <c r="BL1539" s="20" t="s">
        <v>366</v>
      </c>
      <c r="BM1539" s="193" t="s">
        <v>5912</v>
      </c>
    </row>
    <row r="1540" spans="1:65" s="2" customFormat="1" ht="10.199999999999999">
      <c r="A1540" s="37"/>
      <c r="B1540" s="38"/>
      <c r="C1540" s="39"/>
      <c r="D1540" s="195" t="s">
        <v>245</v>
      </c>
      <c r="E1540" s="39"/>
      <c r="F1540" s="196" t="s">
        <v>1380</v>
      </c>
      <c r="G1540" s="39"/>
      <c r="H1540" s="39"/>
      <c r="I1540" s="197"/>
      <c r="J1540" s="39"/>
      <c r="K1540" s="39"/>
      <c r="L1540" s="42"/>
      <c r="M1540" s="198"/>
      <c r="N1540" s="199"/>
      <c r="O1540" s="67"/>
      <c r="P1540" s="67"/>
      <c r="Q1540" s="67"/>
      <c r="R1540" s="67"/>
      <c r="S1540" s="67"/>
      <c r="T1540" s="68"/>
      <c r="U1540" s="37"/>
      <c r="V1540" s="37"/>
      <c r="W1540" s="37"/>
      <c r="X1540" s="37"/>
      <c r="Y1540" s="37"/>
      <c r="Z1540" s="37"/>
      <c r="AA1540" s="37"/>
      <c r="AB1540" s="37"/>
      <c r="AC1540" s="37"/>
      <c r="AD1540" s="37"/>
      <c r="AE1540" s="37"/>
      <c r="AT1540" s="20" t="s">
        <v>245</v>
      </c>
      <c r="AU1540" s="20" t="s">
        <v>88</v>
      </c>
    </row>
    <row r="1541" spans="1:65" s="14" customFormat="1" ht="10.199999999999999">
      <c r="B1541" s="211"/>
      <c r="C1541" s="212"/>
      <c r="D1541" s="202" t="s">
        <v>247</v>
      </c>
      <c r="E1541" s="213" t="s">
        <v>19</v>
      </c>
      <c r="F1541" s="214" t="s">
        <v>5910</v>
      </c>
      <c r="G1541" s="212"/>
      <c r="H1541" s="215">
        <v>252.56800000000001</v>
      </c>
      <c r="I1541" s="216"/>
      <c r="J1541" s="212"/>
      <c r="K1541" s="212"/>
      <c r="L1541" s="217"/>
      <c r="M1541" s="218"/>
      <c r="N1541" s="219"/>
      <c r="O1541" s="219"/>
      <c r="P1541" s="219"/>
      <c r="Q1541" s="219"/>
      <c r="R1541" s="219"/>
      <c r="S1541" s="219"/>
      <c r="T1541" s="220"/>
      <c r="AT1541" s="221" t="s">
        <v>247</v>
      </c>
      <c r="AU1541" s="221" t="s">
        <v>88</v>
      </c>
      <c r="AV1541" s="14" t="s">
        <v>88</v>
      </c>
      <c r="AW1541" s="14" t="s">
        <v>37</v>
      </c>
      <c r="AX1541" s="14" t="s">
        <v>83</v>
      </c>
      <c r="AY1541" s="221" t="s">
        <v>237</v>
      </c>
    </row>
    <row r="1542" spans="1:65" s="2" customFormat="1" ht="24.15" customHeight="1">
      <c r="A1542" s="37"/>
      <c r="B1542" s="38"/>
      <c r="C1542" s="182" t="s">
        <v>5913</v>
      </c>
      <c r="D1542" s="182" t="s">
        <v>239</v>
      </c>
      <c r="E1542" s="183" t="s">
        <v>1382</v>
      </c>
      <c r="F1542" s="184" t="s">
        <v>1383</v>
      </c>
      <c r="G1542" s="185" t="s">
        <v>141</v>
      </c>
      <c r="H1542" s="186">
        <v>83.153000000000006</v>
      </c>
      <c r="I1542" s="187"/>
      <c r="J1542" s="188">
        <f>ROUND(I1542*H1542,2)</f>
        <v>0</v>
      </c>
      <c r="K1542" s="184" t="s">
        <v>242</v>
      </c>
      <c r="L1542" s="42"/>
      <c r="M1542" s="189" t="s">
        <v>19</v>
      </c>
      <c r="N1542" s="190" t="s">
        <v>48</v>
      </c>
      <c r="O1542" s="67"/>
      <c r="P1542" s="191">
        <f>O1542*H1542</f>
        <v>0</v>
      </c>
      <c r="Q1542" s="191">
        <v>1.5E-3</v>
      </c>
      <c r="R1542" s="191">
        <f>Q1542*H1542</f>
        <v>0.12472950000000001</v>
      </c>
      <c r="S1542" s="191">
        <v>0</v>
      </c>
      <c r="T1542" s="192">
        <f>S1542*H1542</f>
        <v>0</v>
      </c>
      <c r="U1542" s="37"/>
      <c r="V1542" s="37"/>
      <c r="W1542" s="37"/>
      <c r="X1542" s="37"/>
      <c r="Y1542" s="37"/>
      <c r="Z1542" s="37"/>
      <c r="AA1542" s="37"/>
      <c r="AB1542" s="37"/>
      <c r="AC1542" s="37"/>
      <c r="AD1542" s="37"/>
      <c r="AE1542" s="37"/>
      <c r="AR1542" s="193" t="s">
        <v>366</v>
      </c>
      <c r="AT1542" s="193" t="s">
        <v>239</v>
      </c>
      <c r="AU1542" s="193" t="s">
        <v>88</v>
      </c>
      <c r="AY1542" s="20" t="s">
        <v>237</v>
      </c>
      <c r="BE1542" s="194">
        <f>IF(N1542="základní",J1542,0)</f>
        <v>0</v>
      </c>
      <c r="BF1542" s="194">
        <f>IF(N1542="snížená",J1542,0)</f>
        <v>0</v>
      </c>
      <c r="BG1542" s="194">
        <f>IF(N1542="zákl. přenesená",J1542,0)</f>
        <v>0</v>
      </c>
      <c r="BH1542" s="194">
        <f>IF(N1542="sníž. přenesená",J1542,0)</f>
        <v>0</v>
      </c>
      <c r="BI1542" s="194">
        <f>IF(N1542="nulová",J1542,0)</f>
        <v>0</v>
      </c>
      <c r="BJ1542" s="20" t="s">
        <v>88</v>
      </c>
      <c r="BK1542" s="194">
        <f>ROUND(I1542*H1542,2)</f>
        <v>0</v>
      </c>
      <c r="BL1542" s="20" t="s">
        <v>366</v>
      </c>
      <c r="BM1542" s="193" t="s">
        <v>5914</v>
      </c>
    </row>
    <row r="1543" spans="1:65" s="2" customFormat="1" ht="10.199999999999999">
      <c r="A1543" s="37"/>
      <c r="B1543" s="38"/>
      <c r="C1543" s="39"/>
      <c r="D1543" s="195" t="s">
        <v>245</v>
      </c>
      <c r="E1543" s="39"/>
      <c r="F1543" s="196" t="s">
        <v>1385</v>
      </c>
      <c r="G1543" s="39"/>
      <c r="H1543" s="39"/>
      <c r="I1543" s="197"/>
      <c r="J1543" s="39"/>
      <c r="K1543" s="39"/>
      <c r="L1543" s="42"/>
      <c r="M1543" s="198"/>
      <c r="N1543" s="199"/>
      <c r="O1543" s="67"/>
      <c r="P1543" s="67"/>
      <c r="Q1543" s="67"/>
      <c r="R1543" s="67"/>
      <c r="S1543" s="67"/>
      <c r="T1543" s="68"/>
      <c r="U1543" s="37"/>
      <c r="V1543" s="37"/>
      <c r="W1543" s="37"/>
      <c r="X1543" s="37"/>
      <c r="Y1543" s="37"/>
      <c r="Z1543" s="37"/>
      <c r="AA1543" s="37"/>
      <c r="AB1543" s="37"/>
      <c r="AC1543" s="37"/>
      <c r="AD1543" s="37"/>
      <c r="AE1543" s="37"/>
      <c r="AT1543" s="20" t="s">
        <v>245</v>
      </c>
      <c r="AU1543" s="20" t="s">
        <v>88</v>
      </c>
    </row>
    <row r="1544" spans="1:65" s="14" customFormat="1" ht="10.199999999999999">
      <c r="B1544" s="211"/>
      <c r="C1544" s="212"/>
      <c r="D1544" s="202" t="s">
        <v>247</v>
      </c>
      <c r="E1544" s="213" t="s">
        <v>19</v>
      </c>
      <c r="F1544" s="214" t="s">
        <v>5915</v>
      </c>
      <c r="G1544" s="212"/>
      <c r="H1544" s="215">
        <v>13.867000000000001</v>
      </c>
      <c r="I1544" s="216"/>
      <c r="J1544" s="212"/>
      <c r="K1544" s="212"/>
      <c r="L1544" s="217"/>
      <c r="M1544" s="218"/>
      <c r="N1544" s="219"/>
      <c r="O1544" s="219"/>
      <c r="P1544" s="219"/>
      <c r="Q1544" s="219"/>
      <c r="R1544" s="219"/>
      <c r="S1544" s="219"/>
      <c r="T1544" s="220"/>
      <c r="AT1544" s="221" t="s">
        <v>247</v>
      </c>
      <c r="AU1544" s="221" t="s">
        <v>88</v>
      </c>
      <c r="AV1544" s="14" t="s">
        <v>88</v>
      </c>
      <c r="AW1544" s="14" t="s">
        <v>37</v>
      </c>
      <c r="AX1544" s="14" t="s">
        <v>76</v>
      </c>
      <c r="AY1544" s="221" t="s">
        <v>237</v>
      </c>
    </row>
    <row r="1545" spans="1:65" s="13" customFormat="1" ht="10.199999999999999">
      <c r="B1545" s="200"/>
      <c r="C1545" s="201"/>
      <c r="D1545" s="202" t="s">
        <v>247</v>
      </c>
      <c r="E1545" s="203" t="s">
        <v>19</v>
      </c>
      <c r="F1545" s="204" t="s">
        <v>5916</v>
      </c>
      <c r="G1545" s="201"/>
      <c r="H1545" s="203" t="s">
        <v>19</v>
      </c>
      <c r="I1545" s="205"/>
      <c r="J1545" s="201"/>
      <c r="K1545" s="201"/>
      <c r="L1545" s="206"/>
      <c r="M1545" s="207"/>
      <c r="N1545" s="208"/>
      <c r="O1545" s="208"/>
      <c r="P1545" s="208"/>
      <c r="Q1545" s="208"/>
      <c r="R1545" s="208"/>
      <c r="S1545" s="208"/>
      <c r="T1545" s="209"/>
      <c r="AT1545" s="210" t="s">
        <v>247</v>
      </c>
      <c r="AU1545" s="210" t="s">
        <v>88</v>
      </c>
      <c r="AV1545" s="13" t="s">
        <v>83</v>
      </c>
      <c r="AW1545" s="13" t="s">
        <v>37</v>
      </c>
      <c r="AX1545" s="13" t="s">
        <v>76</v>
      </c>
      <c r="AY1545" s="210" t="s">
        <v>237</v>
      </c>
    </row>
    <row r="1546" spans="1:65" s="14" customFormat="1" ht="10.199999999999999">
      <c r="B1546" s="211"/>
      <c r="C1546" s="212"/>
      <c r="D1546" s="202" t="s">
        <v>247</v>
      </c>
      <c r="E1546" s="213" t="s">
        <v>19</v>
      </c>
      <c r="F1546" s="214" t="s">
        <v>5917</v>
      </c>
      <c r="G1546" s="212"/>
      <c r="H1546" s="215">
        <v>7.6</v>
      </c>
      <c r="I1546" s="216"/>
      <c r="J1546" s="212"/>
      <c r="K1546" s="212"/>
      <c r="L1546" s="217"/>
      <c r="M1546" s="218"/>
      <c r="N1546" s="219"/>
      <c r="O1546" s="219"/>
      <c r="P1546" s="219"/>
      <c r="Q1546" s="219"/>
      <c r="R1546" s="219"/>
      <c r="S1546" s="219"/>
      <c r="T1546" s="220"/>
      <c r="AT1546" s="221" t="s">
        <v>247</v>
      </c>
      <c r="AU1546" s="221" t="s">
        <v>88</v>
      </c>
      <c r="AV1546" s="14" t="s">
        <v>88</v>
      </c>
      <c r="AW1546" s="14" t="s">
        <v>37</v>
      </c>
      <c r="AX1546" s="14" t="s">
        <v>76</v>
      </c>
      <c r="AY1546" s="221" t="s">
        <v>237</v>
      </c>
    </row>
    <row r="1547" spans="1:65" s="14" customFormat="1" ht="10.199999999999999">
      <c r="B1547" s="211"/>
      <c r="C1547" s="212"/>
      <c r="D1547" s="202" t="s">
        <v>247</v>
      </c>
      <c r="E1547" s="213" t="s">
        <v>19</v>
      </c>
      <c r="F1547" s="214" t="s">
        <v>5918</v>
      </c>
      <c r="G1547" s="212"/>
      <c r="H1547" s="215">
        <v>4.5599999999999996</v>
      </c>
      <c r="I1547" s="216"/>
      <c r="J1547" s="212"/>
      <c r="K1547" s="212"/>
      <c r="L1547" s="217"/>
      <c r="M1547" s="218"/>
      <c r="N1547" s="219"/>
      <c r="O1547" s="219"/>
      <c r="P1547" s="219"/>
      <c r="Q1547" s="219"/>
      <c r="R1547" s="219"/>
      <c r="S1547" s="219"/>
      <c r="T1547" s="220"/>
      <c r="AT1547" s="221" t="s">
        <v>247</v>
      </c>
      <c r="AU1547" s="221" t="s">
        <v>88</v>
      </c>
      <c r="AV1547" s="14" t="s">
        <v>88</v>
      </c>
      <c r="AW1547" s="14" t="s">
        <v>37</v>
      </c>
      <c r="AX1547" s="14" t="s">
        <v>76</v>
      </c>
      <c r="AY1547" s="221" t="s">
        <v>237</v>
      </c>
    </row>
    <row r="1548" spans="1:65" s="15" customFormat="1" ht="10.199999999999999">
      <c r="B1548" s="222"/>
      <c r="C1548" s="223"/>
      <c r="D1548" s="202" t="s">
        <v>247</v>
      </c>
      <c r="E1548" s="224" t="s">
        <v>19</v>
      </c>
      <c r="F1548" s="225" t="s">
        <v>251</v>
      </c>
      <c r="G1548" s="223"/>
      <c r="H1548" s="226">
        <v>26.027000000000001</v>
      </c>
      <c r="I1548" s="227"/>
      <c r="J1548" s="223"/>
      <c r="K1548" s="223"/>
      <c r="L1548" s="228"/>
      <c r="M1548" s="229"/>
      <c r="N1548" s="230"/>
      <c r="O1548" s="230"/>
      <c r="P1548" s="230"/>
      <c r="Q1548" s="230"/>
      <c r="R1548" s="230"/>
      <c r="S1548" s="230"/>
      <c r="T1548" s="231"/>
      <c r="AT1548" s="232" t="s">
        <v>247</v>
      </c>
      <c r="AU1548" s="232" t="s">
        <v>88</v>
      </c>
      <c r="AV1548" s="15" t="s">
        <v>92</v>
      </c>
      <c r="AW1548" s="15" t="s">
        <v>37</v>
      </c>
      <c r="AX1548" s="15" t="s">
        <v>76</v>
      </c>
      <c r="AY1548" s="232" t="s">
        <v>237</v>
      </c>
    </row>
    <row r="1549" spans="1:65" s="13" customFormat="1" ht="10.199999999999999">
      <c r="B1549" s="200"/>
      <c r="C1549" s="201"/>
      <c r="D1549" s="202" t="s">
        <v>247</v>
      </c>
      <c r="E1549" s="203" t="s">
        <v>19</v>
      </c>
      <c r="F1549" s="204" t="s">
        <v>248</v>
      </c>
      <c r="G1549" s="201"/>
      <c r="H1549" s="203" t="s">
        <v>19</v>
      </c>
      <c r="I1549" s="205"/>
      <c r="J1549" s="201"/>
      <c r="K1549" s="201"/>
      <c r="L1549" s="206"/>
      <c r="M1549" s="207"/>
      <c r="N1549" s="208"/>
      <c r="O1549" s="208"/>
      <c r="P1549" s="208"/>
      <c r="Q1549" s="208"/>
      <c r="R1549" s="208"/>
      <c r="S1549" s="208"/>
      <c r="T1549" s="209"/>
      <c r="AT1549" s="210" t="s">
        <v>247</v>
      </c>
      <c r="AU1549" s="210" t="s">
        <v>88</v>
      </c>
      <c r="AV1549" s="13" t="s">
        <v>83</v>
      </c>
      <c r="AW1549" s="13" t="s">
        <v>37</v>
      </c>
      <c r="AX1549" s="13" t="s">
        <v>76</v>
      </c>
      <c r="AY1549" s="210" t="s">
        <v>237</v>
      </c>
    </row>
    <row r="1550" spans="1:65" s="14" customFormat="1" ht="10.199999999999999">
      <c r="B1550" s="211"/>
      <c r="C1550" s="212"/>
      <c r="D1550" s="202" t="s">
        <v>247</v>
      </c>
      <c r="E1550" s="213" t="s">
        <v>19</v>
      </c>
      <c r="F1550" s="214" t="s">
        <v>5919</v>
      </c>
      <c r="G1550" s="212"/>
      <c r="H1550" s="215">
        <v>1.302</v>
      </c>
      <c r="I1550" s="216"/>
      <c r="J1550" s="212"/>
      <c r="K1550" s="212"/>
      <c r="L1550" s="217"/>
      <c r="M1550" s="218"/>
      <c r="N1550" s="219"/>
      <c r="O1550" s="219"/>
      <c r="P1550" s="219"/>
      <c r="Q1550" s="219"/>
      <c r="R1550" s="219"/>
      <c r="S1550" s="219"/>
      <c r="T1550" s="220"/>
      <c r="AT1550" s="221" t="s">
        <v>247</v>
      </c>
      <c r="AU1550" s="221" t="s">
        <v>88</v>
      </c>
      <c r="AV1550" s="14" t="s">
        <v>88</v>
      </c>
      <c r="AW1550" s="14" t="s">
        <v>37</v>
      </c>
      <c r="AX1550" s="14" t="s">
        <v>76</v>
      </c>
      <c r="AY1550" s="221" t="s">
        <v>237</v>
      </c>
    </row>
    <row r="1551" spans="1:65" s="14" customFormat="1" ht="10.199999999999999">
      <c r="B1551" s="211"/>
      <c r="C1551" s="212"/>
      <c r="D1551" s="202" t="s">
        <v>247</v>
      </c>
      <c r="E1551" s="213" t="s">
        <v>19</v>
      </c>
      <c r="F1551" s="214" t="s">
        <v>5920</v>
      </c>
      <c r="G1551" s="212"/>
      <c r="H1551" s="215">
        <v>5.7480000000000002</v>
      </c>
      <c r="I1551" s="216"/>
      <c r="J1551" s="212"/>
      <c r="K1551" s="212"/>
      <c r="L1551" s="217"/>
      <c r="M1551" s="218"/>
      <c r="N1551" s="219"/>
      <c r="O1551" s="219"/>
      <c r="P1551" s="219"/>
      <c r="Q1551" s="219"/>
      <c r="R1551" s="219"/>
      <c r="S1551" s="219"/>
      <c r="T1551" s="220"/>
      <c r="AT1551" s="221" t="s">
        <v>247</v>
      </c>
      <c r="AU1551" s="221" t="s">
        <v>88</v>
      </c>
      <c r="AV1551" s="14" t="s">
        <v>88</v>
      </c>
      <c r="AW1551" s="14" t="s">
        <v>37</v>
      </c>
      <c r="AX1551" s="14" t="s">
        <v>76</v>
      </c>
      <c r="AY1551" s="221" t="s">
        <v>237</v>
      </c>
    </row>
    <row r="1552" spans="1:65" s="14" customFormat="1" ht="10.199999999999999">
      <c r="B1552" s="211"/>
      <c r="C1552" s="212"/>
      <c r="D1552" s="202" t="s">
        <v>247</v>
      </c>
      <c r="E1552" s="213" t="s">
        <v>19</v>
      </c>
      <c r="F1552" s="214" t="s">
        <v>5921</v>
      </c>
      <c r="G1552" s="212"/>
      <c r="H1552" s="215">
        <v>0.86</v>
      </c>
      <c r="I1552" s="216"/>
      <c r="J1552" s="212"/>
      <c r="K1552" s="212"/>
      <c r="L1552" s="217"/>
      <c r="M1552" s="218"/>
      <c r="N1552" s="219"/>
      <c r="O1552" s="219"/>
      <c r="P1552" s="219"/>
      <c r="Q1552" s="219"/>
      <c r="R1552" s="219"/>
      <c r="S1552" s="219"/>
      <c r="T1552" s="220"/>
      <c r="AT1552" s="221" t="s">
        <v>247</v>
      </c>
      <c r="AU1552" s="221" t="s">
        <v>88</v>
      </c>
      <c r="AV1552" s="14" t="s">
        <v>88</v>
      </c>
      <c r="AW1552" s="14" t="s">
        <v>37</v>
      </c>
      <c r="AX1552" s="14" t="s">
        <v>76</v>
      </c>
      <c r="AY1552" s="221" t="s">
        <v>237</v>
      </c>
    </row>
    <row r="1553" spans="2:51" s="14" customFormat="1" ht="10.199999999999999">
      <c r="B1553" s="211"/>
      <c r="C1553" s="212"/>
      <c r="D1553" s="202" t="s">
        <v>247</v>
      </c>
      <c r="E1553" s="213" t="s">
        <v>19</v>
      </c>
      <c r="F1553" s="214" t="s">
        <v>5922</v>
      </c>
      <c r="G1553" s="212"/>
      <c r="H1553" s="215">
        <v>1.4</v>
      </c>
      <c r="I1553" s="216"/>
      <c r="J1553" s="212"/>
      <c r="K1553" s="212"/>
      <c r="L1553" s="217"/>
      <c r="M1553" s="218"/>
      <c r="N1553" s="219"/>
      <c r="O1553" s="219"/>
      <c r="P1553" s="219"/>
      <c r="Q1553" s="219"/>
      <c r="R1553" s="219"/>
      <c r="S1553" s="219"/>
      <c r="T1553" s="220"/>
      <c r="AT1553" s="221" t="s">
        <v>247</v>
      </c>
      <c r="AU1553" s="221" t="s">
        <v>88</v>
      </c>
      <c r="AV1553" s="14" t="s">
        <v>88</v>
      </c>
      <c r="AW1553" s="14" t="s">
        <v>37</v>
      </c>
      <c r="AX1553" s="14" t="s">
        <v>76</v>
      </c>
      <c r="AY1553" s="221" t="s">
        <v>237</v>
      </c>
    </row>
    <row r="1554" spans="2:51" s="14" customFormat="1" ht="10.199999999999999">
      <c r="B1554" s="211"/>
      <c r="C1554" s="212"/>
      <c r="D1554" s="202" t="s">
        <v>247</v>
      </c>
      <c r="E1554" s="213" t="s">
        <v>19</v>
      </c>
      <c r="F1554" s="214" t="s">
        <v>5923</v>
      </c>
      <c r="G1554" s="212"/>
      <c r="H1554" s="215">
        <v>3.42</v>
      </c>
      <c r="I1554" s="216"/>
      <c r="J1554" s="212"/>
      <c r="K1554" s="212"/>
      <c r="L1554" s="217"/>
      <c r="M1554" s="218"/>
      <c r="N1554" s="219"/>
      <c r="O1554" s="219"/>
      <c r="P1554" s="219"/>
      <c r="Q1554" s="219"/>
      <c r="R1554" s="219"/>
      <c r="S1554" s="219"/>
      <c r="T1554" s="220"/>
      <c r="AT1554" s="221" t="s">
        <v>247</v>
      </c>
      <c r="AU1554" s="221" t="s">
        <v>88</v>
      </c>
      <c r="AV1554" s="14" t="s">
        <v>88</v>
      </c>
      <c r="AW1554" s="14" t="s">
        <v>37</v>
      </c>
      <c r="AX1554" s="14" t="s">
        <v>76</v>
      </c>
      <c r="AY1554" s="221" t="s">
        <v>237</v>
      </c>
    </row>
    <row r="1555" spans="2:51" s="13" customFormat="1" ht="10.199999999999999">
      <c r="B1555" s="200"/>
      <c r="C1555" s="201"/>
      <c r="D1555" s="202" t="s">
        <v>247</v>
      </c>
      <c r="E1555" s="203" t="s">
        <v>19</v>
      </c>
      <c r="F1555" s="204" t="s">
        <v>252</v>
      </c>
      <c r="G1555" s="201"/>
      <c r="H1555" s="203" t="s">
        <v>19</v>
      </c>
      <c r="I1555" s="205"/>
      <c r="J1555" s="201"/>
      <c r="K1555" s="201"/>
      <c r="L1555" s="206"/>
      <c r="M1555" s="207"/>
      <c r="N1555" s="208"/>
      <c r="O1555" s="208"/>
      <c r="P1555" s="208"/>
      <c r="Q1555" s="208"/>
      <c r="R1555" s="208"/>
      <c r="S1555" s="208"/>
      <c r="T1555" s="209"/>
      <c r="AT1555" s="210" t="s">
        <v>247</v>
      </c>
      <c r="AU1555" s="210" t="s">
        <v>88</v>
      </c>
      <c r="AV1555" s="13" t="s">
        <v>83</v>
      </c>
      <c r="AW1555" s="13" t="s">
        <v>37</v>
      </c>
      <c r="AX1555" s="13" t="s">
        <v>76</v>
      </c>
      <c r="AY1555" s="210" t="s">
        <v>237</v>
      </c>
    </row>
    <row r="1556" spans="2:51" s="14" customFormat="1" ht="10.199999999999999">
      <c r="B1556" s="211"/>
      <c r="C1556" s="212"/>
      <c r="D1556" s="202" t="s">
        <v>247</v>
      </c>
      <c r="E1556" s="213" t="s">
        <v>19</v>
      </c>
      <c r="F1556" s="214" t="s">
        <v>5924</v>
      </c>
      <c r="G1556" s="212"/>
      <c r="H1556" s="215">
        <v>1.302</v>
      </c>
      <c r="I1556" s="216"/>
      <c r="J1556" s="212"/>
      <c r="K1556" s="212"/>
      <c r="L1556" s="217"/>
      <c r="M1556" s="218"/>
      <c r="N1556" s="219"/>
      <c r="O1556" s="219"/>
      <c r="P1556" s="219"/>
      <c r="Q1556" s="219"/>
      <c r="R1556" s="219"/>
      <c r="S1556" s="219"/>
      <c r="T1556" s="220"/>
      <c r="AT1556" s="221" t="s">
        <v>247</v>
      </c>
      <c r="AU1556" s="221" t="s">
        <v>88</v>
      </c>
      <c r="AV1556" s="14" t="s">
        <v>88</v>
      </c>
      <c r="AW1556" s="14" t="s">
        <v>37</v>
      </c>
      <c r="AX1556" s="14" t="s">
        <v>76</v>
      </c>
      <c r="AY1556" s="221" t="s">
        <v>237</v>
      </c>
    </row>
    <row r="1557" spans="2:51" s="14" customFormat="1" ht="10.199999999999999">
      <c r="B1557" s="211"/>
      <c r="C1557" s="212"/>
      <c r="D1557" s="202" t="s">
        <v>247</v>
      </c>
      <c r="E1557" s="213" t="s">
        <v>19</v>
      </c>
      <c r="F1557" s="214" t="s">
        <v>5920</v>
      </c>
      <c r="G1557" s="212"/>
      <c r="H1557" s="215">
        <v>5.7480000000000002</v>
      </c>
      <c r="I1557" s="216"/>
      <c r="J1557" s="212"/>
      <c r="K1557" s="212"/>
      <c r="L1557" s="217"/>
      <c r="M1557" s="218"/>
      <c r="N1557" s="219"/>
      <c r="O1557" s="219"/>
      <c r="P1557" s="219"/>
      <c r="Q1557" s="219"/>
      <c r="R1557" s="219"/>
      <c r="S1557" s="219"/>
      <c r="T1557" s="220"/>
      <c r="AT1557" s="221" t="s">
        <v>247</v>
      </c>
      <c r="AU1557" s="221" t="s">
        <v>88</v>
      </c>
      <c r="AV1557" s="14" t="s">
        <v>88</v>
      </c>
      <c r="AW1557" s="14" t="s">
        <v>37</v>
      </c>
      <c r="AX1557" s="14" t="s">
        <v>76</v>
      </c>
      <c r="AY1557" s="221" t="s">
        <v>237</v>
      </c>
    </row>
    <row r="1558" spans="2:51" s="14" customFormat="1" ht="10.199999999999999">
      <c r="B1558" s="211"/>
      <c r="C1558" s="212"/>
      <c r="D1558" s="202" t="s">
        <v>247</v>
      </c>
      <c r="E1558" s="213" t="s">
        <v>19</v>
      </c>
      <c r="F1558" s="214" t="s">
        <v>5925</v>
      </c>
      <c r="G1558" s="212"/>
      <c r="H1558" s="215">
        <v>9.0299999999999994</v>
      </c>
      <c r="I1558" s="216"/>
      <c r="J1558" s="212"/>
      <c r="K1558" s="212"/>
      <c r="L1558" s="217"/>
      <c r="M1558" s="218"/>
      <c r="N1558" s="219"/>
      <c r="O1558" s="219"/>
      <c r="P1558" s="219"/>
      <c r="Q1558" s="219"/>
      <c r="R1558" s="219"/>
      <c r="S1558" s="219"/>
      <c r="T1558" s="220"/>
      <c r="AT1558" s="221" t="s">
        <v>247</v>
      </c>
      <c r="AU1558" s="221" t="s">
        <v>88</v>
      </c>
      <c r="AV1558" s="14" t="s">
        <v>88</v>
      </c>
      <c r="AW1558" s="14" t="s">
        <v>37</v>
      </c>
      <c r="AX1558" s="14" t="s">
        <v>76</v>
      </c>
      <c r="AY1558" s="221" t="s">
        <v>237</v>
      </c>
    </row>
    <row r="1559" spans="2:51" s="14" customFormat="1" ht="10.199999999999999">
      <c r="B1559" s="211"/>
      <c r="C1559" s="212"/>
      <c r="D1559" s="202" t="s">
        <v>247</v>
      </c>
      <c r="E1559" s="213" t="s">
        <v>19</v>
      </c>
      <c r="F1559" s="214" t="s">
        <v>5926</v>
      </c>
      <c r="G1559" s="212"/>
      <c r="H1559" s="215">
        <v>0.86</v>
      </c>
      <c r="I1559" s="216"/>
      <c r="J1559" s="212"/>
      <c r="K1559" s="212"/>
      <c r="L1559" s="217"/>
      <c r="M1559" s="218"/>
      <c r="N1559" s="219"/>
      <c r="O1559" s="219"/>
      <c r="P1559" s="219"/>
      <c r="Q1559" s="219"/>
      <c r="R1559" s="219"/>
      <c r="S1559" s="219"/>
      <c r="T1559" s="220"/>
      <c r="AT1559" s="221" t="s">
        <v>247</v>
      </c>
      <c r="AU1559" s="221" t="s">
        <v>88</v>
      </c>
      <c r="AV1559" s="14" t="s">
        <v>88</v>
      </c>
      <c r="AW1559" s="14" t="s">
        <v>37</v>
      </c>
      <c r="AX1559" s="14" t="s">
        <v>76</v>
      </c>
      <c r="AY1559" s="221" t="s">
        <v>237</v>
      </c>
    </row>
    <row r="1560" spans="2:51" s="14" customFormat="1" ht="10.199999999999999">
      <c r="B1560" s="211"/>
      <c r="C1560" s="212"/>
      <c r="D1560" s="202" t="s">
        <v>247</v>
      </c>
      <c r="E1560" s="213" t="s">
        <v>19</v>
      </c>
      <c r="F1560" s="214" t="s">
        <v>5927</v>
      </c>
      <c r="G1560" s="212"/>
      <c r="H1560" s="215">
        <v>1.282</v>
      </c>
      <c r="I1560" s="216"/>
      <c r="J1560" s="212"/>
      <c r="K1560" s="212"/>
      <c r="L1560" s="217"/>
      <c r="M1560" s="218"/>
      <c r="N1560" s="219"/>
      <c r="O1560" s="219"/>
      <c r="P1560" s="219"/>
      <c r="Q1560" s="219"/>
      <c r="R1560" s="219"/>
      <c r="S1560" s="219"/>
      <c r="T1560" s="220"/>
      <c r="AT1560" s="221" t="s">
        <v>247</v>
      </c>
      <c r="AU1560" s="221" t="s">
        <v>88</v>
      </c>
      <c r="AV1560" s="14" t="s">
        <v>88</v>
      </c>
      <c r="AW1560" s="14" t="s">
        <v>37</v>
      </c>
      <c r="AX1560" s="14" t="s">
        <v>76</v>
      </c>
      <c r="AY1560" s="221" t="s">
        <v>237</v>
      </c>
    </row>
    <row r="1561" spans="2:51" s="14" customFormat="1" ht="10.199999999999999">
      <c r="B1561" s="211"/>
      <c r="C1561" s="212"/>
      <c r="D1561" s="202" t="s">
        <v>247</v>
      </c>
      <c r="E1561" s="213" t="s">
        <v>19</v>
      </c>
      <c r="F1561" s="214" t="s">
        <v>5928</v>
      </c>
      <c r="G1561" s="212"/>
      <c r="H1561" s="215">
        <v>5.6529999999999996</v>
      </c>
      <c r="I1561" s="216"/>
      <c r="J1561" s="212"/>
      <c r="K1561" s="212"/>
      <c r="L1561" s="217"/>
      <c r="M1561" s="218"/>
      <c r="N1561" s="219"/>
      <c r="O1561" s="219"/>
      <c r="P1561" s="219"/>
      <c r="Q1561" s="219"/>
      <c r="R1561" s="219"/>
      <c r="S1561" s="219"/>
      <c r="T1561" s="220"/>
      <c r="AT1561" s="221" t="s">
        <v>247</v>
      </c>
      <c r="AU1561" s="221" t="s">
        <v>88</v>
      </c>
      <c r="AV1561" s="14" t="s">
        <v>88</v>
      </c>
      <c r="AW1561" s="14" t="s">
        <v>37</v>
      </c>
      <c r="AX1561" s="14" t="s">
        <v>76</v>
      </c>
      <c r="AY1561" s="221" t="s">
        <v>237</v>
      </c>
    </row>
    <row r="1562" spans="2:51" s="13" customFormat="1" ht="10.199999999999999">
      <c r="B1562" s="200"/>
      <c r="C1562" s="201"/>
      <c r="D1562" s="202" t="s">
        <v>247</v>
      </c>
      <c r="E1562" s="203" t="s">
        <v>19</v>
      </c>
      <c r="F1562" s="204" t="s">
        <v>256</v>
      </c>
      <c r="G1562" s="201"/>
      <c r="H1562" s="203" t="s">
        <v>19</v>
      </c>
      <c r="I1562" s="205"/>
      <c r="J1562" s="201"/>
      <c r="K1562" s="201"/>
      <c r="L1562" s="206"/>
      <c r="M1562" s="207"/>
      <c r="N1562" s="208"/>
      <c r="O1562" s="208"/>
      <c r="P1562" s="208"/>
      <c r="Q1562" s="208"/>
      <c r="R1562" s="208"/>
      <c r="S1562" s="208"/>
      <c r="T1562" s="209"/>
      <c r="AT1562" s="210" t="s">
        <v>247</v>
      </c>
      <c r="AU1562" s="210" t="s">
        <v>88</v>
      </c>
      <c r="AV1562" s="13" t="s">
        <v>83</v>
      </c>
      <c r="AW1562" s="13" t="s">
        <v>37</v>
      </c>
      <c r="AX1562" s="13" t="s">
        <v>76</v>
      </c>
      <c r="AY1562" s="210" t="s">
        <v>237</v>
      </c>
    </row>
    <row r="1563" spans="2:51" s="14" customFormat="1" ht="10.199999999999999">
      <c r="B1563" s="211"/>
      <c r="C1563" s="212"/>
      <c r="D1563" s="202" t="s">
        <v>247</v>
      </c>
      <c r="E1563" s="213" t="s">
        <v>19</v>
      </c>
      <c r="F1563" s="214" t="s">
        <v>5929</v>
      </c>
      <c r="G1563" s="212"/>
      <c r="H1563" s="215">
        <v>1.302</v>
      </c>
      <c r="I1563" s="216"/>
      <c r="J1563" s="212"/>
      <c r="K1563" s="212"/>
      <c r="L1563" s="217"/>
      <c r="M1563" s="218"/>
      <c r="N1563" s="219"/>
      <c r="O1563" s="219"/>
      <c r="P1563" s="219"/>
      <c r="Q1563" s="219"/>
      <c r="R1563" s="219"/>
      <c r="S1563" s="219"/>
      <c r="T1563" s="220"/>
      <c r="AT1563" s="221" t="s">
        <v>247</v>
      </c>
      <c r="AU1563" s="221" t="s">
        <v>88</v>
      </c>
      <c r="AV1563" s="14" t="s">
        <v>88</v>
      </c>
      <c r="AW1563" s="14" t="s">
        <v>37</v>
      </c>
      <c r="AX1563" s="14" t="s">
        <v>76</v>
      </c>
      <c r="AY1563" s="221" t="s">
        <v>237</v>
      </c>
    </row>
    <row r="1564" spans="2:51" s="14" customFormat="1" ht="10.199999999999999">
      <c r="B1564" s="211"/>
      <c r="C1564" s="212"/>
      <c r="D1564" s="202" t="s">
        <v>247</v>
      </c>
      <c r="E1564" s="213" t="s">
        <v>19</v>
      </c>
      <c r="F1564" s="214" t="s">
        <v>5920</v>
      </c>
      <c r="G1564" s="212"/>
      <c r="H1564" s="215">
        <v>5.7480000000000002</v>
      </c>
      <c r="I1564" s="216"/>
      <c r="J1564" s="212"/>
      <c r="K1564" s="212"/>
      <c r="L1564" s="217"/>
      <c r="M1564" s="218"/>
      <c r="N1564" s="219"/>
      <c r="O1564" s="219"/>
      <c r="P1564" s="219"/>
      <c r="Q1564" s="219"/>
      <c r="R1564" s="219"/>
      <c r="S1564" s="219"/>
      <c r="T1564" s="220"/>
      <c r="AT1564" s="221" t="s">
        <v>247</v>
      </c>
      <c r="AU1564" s="221" t="s">
        <v>88</v>
      </c>
      <c r="AV1564" s="14" t="s">
        <v>88</v>
      </c>
      <c r="AW1564" s="14" t="s">
        <v>37</v>
      </c>
      <c r="AX1564" s="14" t="s">
        <v>76</v>
      </c>
      <c r="AY1564" s="221" t="s">
        <v>237</v>
      </c>
    </row>
    <row r="1565" spans="2:51" s="14" customFormat="1" ht="10.199999999999999">
      <c r="B1565" s="211"/>
      <c r="C1565" s="212"/>
      <c r="D1565" s="202" t="s">
        <v>247</v>
      </c>
      <c r="E1565" s="213" t="s">
        <v>19</v>
      </c>
      <c r="F1565" s="214" t="s">
        <v>5930</v>
      </c>
      <c r="G1565" s="212"/>
      <c r="H1565" s="215">
        <v>0.86</v>
      </c>
      <c r="I1565" s="216"/>
      <c r="J1565" s="212"/>
      <c r="K1565" s="212"/>
      <c r="L1565" s="217"/>
      <c r="M1565" s="218"/>
      <c r="N1565" s="219"/>
      <c r="O1565" s="219"/>
      <c r="P1565" s="219"/>
      <c r="Q1565" s="219"/>
      <c r="R1565" s="219"/>
      <c r="S1565" s="219"/>
      <c r="T1565" s="220"/>
      <c r="AT1565" s="221" t="s">
        <v>247</v>
      </c>
      <c r="AU1565" s="221" t="s">
        <v>88</v>
      </c>
      <c r="AV1565" s="14" t="s">
        <v>88</v>
      </c>
      <c r="AW1565" s="14" t="s">
        <v>37</v>
      </c>
      <c r="AX1565" s="14" t="s">
        <v>76</v>
      </c>
      <c r="AY1565" s="221" t="s">
        <v>237</v>
      </c>
    </row>
    <row r="1566" spans="2:51" s="14" customFormat="1" ht="10.199999999999999">
      <c r="B1566" s="211"/>
      <c r="C1566" s="212"/>
      <c r="D1566" s="202" t="s">
        <v>247</v>
      </c>
      <c r="E1566" s="213" t="s">
        <v>19</v>
      </c>
      <c r="F1566" s="214" t="s">
        <v>5931</v>
      </c>
      <c r="G1566" s="212"/>
      <c r="H1566" s="215">
        <v>0.86</v>
      </c>
      <c r="I1566" s="216"/>
      <c r="J1566" s="212"/>
      <c r="K1566" s="212"/>
      <c r="L1566" s="217"/>
      <c r="M1566" s="218"/>
      <c r="N1566" s="219"/>
      <c r="O1566" s="219"/>
      <c r="P1566" s="219"/>
      <c r="Q1566" s="219"/>
      <c r="R1566" s="219"/>
      <c r="S1566" s="219"/>
      <c r="T1566" s="220"/>
      <c r="AT1566" s="221" t="s">
        <v>247</v>
      </c>
      <c r="AU1566" s="221" t="s">
        <v>88</v>
      </c>
      <c r="AV1566" s="14" t="s">
        <v>88</v>
      </c>
      <c r="AW1566" s="14" t="s">
        <v>37</v>
      </c>
      <c r="AX1566" s="14" t="s">
        <v>76</v>
      </c>
      <c r="AY1566" s="221" t="s">
        <v>237</v>
      </c>
    </row>
    <row r="1567" spans="2:51" s="14" customFormat="1" ht="10.199999999999999">
      <c r="B1567" s="211"/>
      <c r="C1567" s="212"/>
      <c r="D1567" s="202" t="s">
        <v>247</v>
      </c>
      <c r="E1567" s="213" t="s">
        <v>19</v>
      </c>
      <c r="F1567" s="214" t="s">
        <v>5932</v>
      </c>
      <c r="G1567" s="212"/>
      <c r="H1567" s="215">
        <v>1.282</v>
      </c>
      <c r="I1567" s="216"/>
      <c r="J1567" s="212"/>
      <c r="K1567" s="212"/>
      <c r="L1567" s="217"/>
      <c r="M1567" s="218"/>
      <c r="N1567" s="219"/>
      <c r="O1567" s="219"/>
      <c r="P1567" s="219"/>
      <c r="Q1567" s="219"/>
      <c r="R1567" s="219"/>
      <c r="S1567" s="219"/>
      <c r="T1567" s="220"/>
      <c r="AT1567" s="221" t="s">
        <v>247</v>
      </c>
      <c r="AU1567" s="221" t="s">
        <v>88</v>
      </c>
      <c r="AV1567" s="14" t="s">
        <v>88</v>
      </c>
      <c r="AW1567" s="14" t="s">
        <v>37</v>
      </c>
      <c r="AX1567" s="14" t="s">
        <v>76</v>
      </c>
      <c r="AY1567" s="221" t="s">
        <v>237</v>
      </c>
    </row>
    <row r="1568" spans="2:51" s="14" customFormat="1" ht="10.199999999999999">
      <c r="B1568" s="211"/>
      <c r="C1568" s="212"/>
      <c r="D1568" s="202" t="s">
        <v>247</v>
      </c>
      <c r="E1568" s="213" t="s">
        <v>19</v>
      </c>
      <c r="F1568" s="214" t="s">
        <v>5928</v>
      </c>
      <c r="G1568" s="212"/>
      <c r="H1568" s="215">
        <v>5.6529999999999996</v>
      </c>
      <c r="I1568" s="216"/>
      <c r="J1568" s="212"/>
      <c r="K1568" s="212"/>
      <c r="L1568" s="217"/>
      <c r="M1568" s="218"/>
      <c r="N1568" s="219"/>
      <c r="O1568" s="219"/>
      <c r="P1568" s="219"/>
      <c r="Q1568" s="219"/>
      <c r="R1568" s="219"/>
      <c r="S1568" s="219"/>
      <c r="T1568" s="220"/>
      <c r="AT1568" s="221" t="s">
        <v>247</v>
      </c>
      <c r="AU1568" s="221" t="s">
        <v>88</v>
      </c>
      <c r="AV1568" s="14" t="s">
        <v>88</v>
      </c>
      <c r="AW1568" s="14" t="s">
        <v>37</v>
      </c>
      <c r="AX1568" s="14" t="s">
        <v>76</v>
      </c>
      <c r="AY1568" s="221" t="s">
        <v>237</v>
      </c>
    </row>
    <row r="1569" spans="1:65" s="14" customFormat="1" ht="10.199999999999999">
      <c r="B1569" s="211"/>
      <c r="C1569" s="212"/>
      <c r="D1569" s="202" t="s">
        <v>247</v>
      </c>
      <c r="E1569" s="213" t="s">
        <v>19</v>
      </c>
      <c r="F1569" s="214" t="s">
        <v>5933</v>
      </c>
      <c r="G1569" s="212"/>
      <c r="H1569" s="215">
        <v>1.3959999999999999</v>
      </c>
      <c r="I1569" s="216"/>
      <c r="J1569" s="212"/>
      <c r="K1569" s="212"/>
      <c r="L1569" s="217"/>
      <c r="M1569" s="218"/>
      <c r="N1569" s="219"/>
      <c r="O1569" s="219"/>
      <c r="P1569" s="219"/>
      <c r="Q1569" s="219"/>
      <c r="R1569" s="219"/>
      <c r="S1569" s="219"/>
      <c r="T1569" s="220"/>
      <c r="AT1569" s="221" t="s">
        <v>247</v>
      </c>
      <c r="AU1569" s="221" t="s">
        <v>88</v>
      </c>
      <c r="AV1569" s="14" t="s">
        <v>88</v>
      </c>
      <c r="AW1569" s="14" t="s">
        <v>37</v>
      </c>
      <c r="AX1569" s="14" t="s">
        <v>76</v>
      </c>
      <c r="AY1569" s="221" t="s">
        <v>237</v>
      </c>
    </row>
    <row r="1570" spans="1:65" s="14" customFormat="1" ht="10.199999999999999">
      <c r="B1570" s="211"/>
      <c r="C1570" s="212"/>
      <c r="D1570" s="202" t="s">
        <v>247</v>
      </c>
      <c r="E1570" s="213" t="s">
        <v>19</v>
      </c>
      <c r="F1570" s="214" t="s">
        <v>5923</v>
      </c>
      <c r="G1570" s="212"/>
      <c r="H1570" s="215">
        <v>3.42</v>
      </c>
      <c r="I1570" s="216"/>
      <c r="J1570" s="212"/>
      <c r="K1570" s="212"/>
      <c r="L1570" s="217"/>
      <c r="M1570" s="218"/>
      <c r="N1570" s="219"/>
      <c r="O1570" s="219"/>
      <c r="P1570" s="219"/>
      <c r="Q1570" s="219"/>
      <c r="R1570" s="219"/>
      <c r="S1570" s="219"/>
      <c r="T1570" s="220"/>
      <c r="AT1570" s="221" t="s">
        <v>247</v>
      </c>
      <c r="AU1570" s="221" t="s">
        <v>88</v>
      </c>
      <c r="AV1570" s="14" t="s">
        <v>88</v>
      </c>
      <c r="AW1570" s="14" t="s">
        <v>37</v>
      </c>
      <c r="AX1570" s="14" t="s">
        <v>76</v>
      </c>
      <c r="AY1570" s="221" t="s">
        <v>237</v>
      </c>
    </row>
    <row r="1571" spans="1:65" s="16" customFormat="1" ht="10.199999999999999">
      <c r="B1571" s="233"/>
      <c r="C1571" s="234"/>
      <c r="D1571" s="202" t="s">
        <v>247</v>
      </c>
      <c r="E1571" s="235" t="s">
        <v>19</v>
      </c>
      <c r="F1571" s="236" t="s">
        <v>260</v>
      </c>
      <c r="G1571" s="234"/>
      <c r="H1571" s="237">
        <v>83.153000000000006</v>
      </c>
      <c r="I1571" s="238"/>
      <c r="J1571" s="234"/>
      <c r="K1571" s="234"/>
      <c r="L1571" s="239"/>
      <c r="M1571" s="240"/>
      <c r="N1571" s="241"/>
      <c r="O1571" s="241"/>
      <c r="P1571" s="241"/>
      <c r="Q1571" s="241"/>
      <c r="R1571" s="241"/>
      <c r="S1571" s="241"/>
      <c r="T1571" s="242"/>
      <c r="AT1571" s="243" t="s">
        <v>247</v>
      </c>
      <c r="AU1571" s="243" t="s">
        <v>88</v>
      </c>
      <c r="AV1571" s="16" t="s">
        <v>243</v>
      </c>
      <c r="AW1571" s="16" t="s">
        <v>37</v>
      </c>
      <c r="AX1571" s="16" t="s">
        <v>83</v>
      </c>
      <c r="AY1571" s="243" t="s">
        <v>237</v>
      </c>
    </row>
    <row r="1572" spans="1:65" s="2" customFormat="1" ht="24.15" customHeight="1">
      <c r="A1572" s="37"/>
      <c r="B1572" s="38"/>
      <c r="C1572" s="182" t="s">
        <v>5934</v>
      </c>
      <c r="D1572" s="182" t="s">
        <v>239</v>
      </c>
      <c r="E1572" s="183" t="s">
        <v>1403</v>
      </c>
      <c r="F1572" s="184" t="s">
        <v>1404</v>
      </c>
      <c r="G1572" s="185" t="s">
        <v>141</v>
      </c>
      <c r="H1572" s="186">
        <v>25</v>
      </c>
      <c r="I1572" s="187"/>
      <c r="J1572" s="188">
        <f>ROUND(I1572*H1572,2)</f>
        <v>0</v>
      </c>
      <c r="K1572" s="184" t="s">
        <v>242</v>
      </c>
      <c r="L1572" s="42"/>
      <c r="M1572" s="189" t="s">
        <v>19</v>
      </c>
      <c r="N1572" s="190" t="s">
        <v>48</v>
      </c>
      <c r="O1572" s="67"/>
      <c r="P1572" s="191">
        <f>O1572*H1572</f>
        <v>0</v>
      </c>
      <c r="Q1572" s="191">
        <v>0</v>
      </c>
      <c r="R1572" s="191">
        <f>Q1572*H1572</f>
        <v>0</v>
      </c>
      <c r="S1572" s="191">
        <v>8.1500000000000003E-2</v>
      </c>
      <c r="T1572" s="192">
        <f>S1572*H1572</f>
        <v>2.0375000000000001</v>
      </c>
      <c r="U1572" s="37"/>
      <c r="V1572" s="37"/>
      <c r="W1572" s="37"/>
      <c r="X1572" s="37"/>
      <c r="Y1572" s="37"/>
      <c r="Z1572" s="37"/>
      <c r="AA1572" s="37"/>
      <c r="AB1572" s="37"/>
      <c r="AC1572" s="37"/>
      <c r="AD1572" s="37"/>
      <c r="AE1572" s="37"/>
      <c r="AR1572" s="193" t="s">
        <v>366</v>
      </c>
      <c r="AT1572" s="193" t="s">
        <v>239</v>
      </c>
      <c r="AU1572" s="193" t="s">
        <v>88</v>
      </c>
      <c r="AY1572" s="20" t="s">
        <v>237</v>
      </c>
      <c r="BE1572" s="194">
        <f>IF(N1572="základní",J1572,0)</f>
        <v>0</v>
      </c>
      <c r="BF1572" s="194">
        <f>IF(N1572="snížená",J1572,0)</f>
        <v>0</v>
      </c>
      <c r="BG1572" s="194">
        <f>IF(N1572="zákl. přenesená",J1572,0)</f>
        <v>0</v>
      </c>
      <c r="BH1572" s="194">
        <f>IF(N1572="sníž. přenesená",J1572,0)</f>
        <v>0</v>
      </c>
      <c r="BI1572" s="194">
        <f>IF(N1572="nulová",J1572,0)</f>
        <v>0</v>
      </c>
      <c r="BJ1572" s="20" t="s">
        <v>88</v>
      </c>
      <c r="BK1572" s="194">
        <f>ROUND(I1572*H1572,2)</f>
        <v>0</v>
      </c>
      <c r="BL1572" s="20" t="s">
        <v>366</v>
      </c>
      <c r="BM1572" s="193" t="s">
        <v>5935</v>
      </c>
    </row>
    <row r="1573" spans="1:65" s="2" customFormat="1" ht="10.199999999999999">
      <c r="A1573" s="37"/>
      <c r="B1573" s="38"/>
      <c r="C1573" s="39"/>
      <c r="D1573" s="195" t="s">
        <v>245</v>
      </c>
      <c r="E1573" s="39"/>
      <c r="F1573" s="196" t="s">
        <v>1406</v>
      </c>
      <c r="G1573" s="39"/>
      <c r="H1573" s="39"/>
      <c r="I1573" s="197"/>
      <c r="J1573" s="39"/>
      <c r="K1573" s="39"/>
      <c r="L1573" s="42"/>
      <c r="M1573" s="198"/>
      <c r="N1573" s="199"/>
      <c r="O1573" s="67"/>
      <c r="P1573" s="67"/>
      <c r="Q1573" s="67"/>
      <c r="R1573" s="67"/>
      <c r="S1573" s="67"/>
      <c r="T1573" s="68"/>
      <c r="U1573" s="37"/>
      <c r="V1573" s="37"/>
      <c r="W1573" s="37"/>
      <c r="X1573" s="37"/>
      <c r="Y1573" s="37"/>
      <c r="Z1573" s="37"/>
      <c r="AA1573" s="37"/>
      <c r="AB1573" s="37"/>
      <c r="AC1573" s="37"/>
      <c r="AD1573" s="37"/>
      <c r="AE1573" s="37"/>
      <c r="AT1573" s="20" t="s">
        <v>245</v>
      </c>
      <c r="AU1573" s="20" t="s">
        <v>88</v>
      </c>
    </row>
    <row r="1574" spans="1:65" s="14" customFormat="1" ht="10.199999999999999">
      <c r="B1574" s="211"/>
      <c r="C1574" s="212"/>
      <c r="D1574" s="202" t="s">
        <v>247</v>
      </c>
      <c r="E1574" s="213" t="s">
        <v>19</v>
      </c>
      <c r="F1574" s="214" t="s">
        <v>5936</v>
      </c>
      <c r="G1574" s="212"/>
      <c r="H1574" s="215">
        <v>25</v>
      </c>
      <c r="I1574" s="216"/>
      <c r="J1574" s="212"/>
      <c r="K1574" s="212"/>
      <c r="L1574" s="217"/>
      <c r="M1574" s="218"/>
      <c r="N1574" s="219"/>
      <c r="O1574" s="219"/>
      <c r="P1574" s="219"/>
      <c r="Q1574" s="219"/>
      <c r="R1574" s="219"/>
      <c r="S1574" s="219"/>
      <c r="T1574" s="220"/>
      <c r="AT1574" s="221" t="s">
        <v>247</v>
      </c>
      <c r="AU1574" s="221" t="s">
        <v>88</v>
      </c>
      <c r="AV1574" s="14" t="s">
        <v>88</v>
      </c>
      <c r="AW1574" s="14" t="s">
        <v>37</v>
      </c>
      <c r="AX1574" s="14" t="s">
        <v>83</v>
      </c>
      <c r="AY1574" s="221" t="s">
        <v>237</v>
      </c>
    </row>
    <row r="1575" spans="1:65" s="2" customFormat="1" ht="37.799999999999997" customHeight="1">
      <c r="A1575" s="37"/>
      <c r="B1575" s="38"/>
      <c r="C1575" s="182" t="s">
        <v>5937</v>
      </c>
      <c r="D1575" s="182" t="s">
        <v>239</v>
      </c>
      <c r="E1575" s="183" t="s">
        <v>1413</v>
      </c>
      <c r="F1575" s="184" t="s">
        <v>1414</v>
      </c>
      <c r="G1575" s="185" t="s">
        <v>141</v>
      </c>
      <c r="H1575" s="186">
        <v>252.56800000000001</v>
      </c>
      <c r="I1575" s="187"/>
      <c r="J1575" s="188">
        <f>ROUND(I1575*H1575,2)</f>
        <v>0</v>
      </c>
      <c r="K1575" s="184" t="s">
        <v>242</v>
      </c>
      <c r="L1575" s="42"/>
      <c r="M1575" s="189" t="s">
        <v>19</v>
      </c>
      <c r="N1575" s="190" t="s">
        <v>48</v>
      </c>
      <c r="O1575" s="67"/>
      <c r="P1575" s="191">
        <f>O1575*H1575</f>
        <v>0</v>
      </c>
      <c r="Q1575" s="191">
        <v>9.0900000000000009E-3</v>
      </c>
      <c r="R1575" s="191">
        <f>Q1575*H1575</f>
        <v>2.2958431200000002</v>
      </c>
      <c r="S1575" s="191">
        <v>0</v>
      </c>
      <c r="T1575" s="192">
        <f>S1575*H1575</f>
        <v>0</v>
      </c>
      <c r="U1575" s="37"/>
      <c r="V1575" s="37"/>
      <c r="W1575" s="37"/>
      <c r="X1575" s="37"/>
      <c r="Y1575" s="37"/>
      <c r="Z1575" s="37"/>
      <c r="AA1575" s="37"/>
      <c r="AB1575" s="37"/>
      <c r="AC1575" s="37"/>
      <c r="AD1575" s="37"/>
      <c r="AE1575" s="37"/>
      <c r="AR1575" s="193" t="s">
        <v>366</v>
      </c>
      <c r="AT1575" s="193" t="s">
        <v>239</v>
      </c>
      <c r="AU1575" s="193" t="s">
        <v>88</v>
      </c>
      <c r="AY1575" s="20" t="s">
        <v>237</v>
      </c>
      <c r="BE1575" s="194">
        <f>IF(N1575="základní",J1575,0)</f>
        <v>0</v>
      </c>
      <c r="BF1575" s="194">
        <f>IF(N1575="snížená",J1575,0)</f>
        <v>0</v>
      </c>
      <c r="BG1575" s="194">
        <f>IF(N1575="zákl. přenesená",J1575,0)</f>
        <v>0</v>
      </c>
      <c r="BH1575" s="194">
        <f>IF(N1575="sníž. přenesená",J1575,0)</f>
        <v>0</v>
      </c>
      <c r="BI1575" s="194">
        <f>IF(N1575="nulová",J1575,0)</f>
        <v>0</v>
      </c>
      <c r="BJ1575" s="20" t="s">
        <v>88</v>
      </c>
      <c r="BK1575" s="194">
        <f>ROUND(I1575*H1575,2)</f>
        <v>0</v>
      </c>
      <c r="BL1575" s="20" t="s">
        <v>366</v>
      </c>
      <c r="BM1575" s="193" t="s">
        <v>5938</v>
      </c>
    </row>
    <row r="1576" spans="1:65" s="2" customFormat="1" ht="10.199999999999999">
      <c r="A1576" s="37"/>
      <c r="B1576" s="38"/>
      <c r="C1576" s="39"/>
      <c r="D1576" s="195" t="s">
        <v>245</v>
      </c>
      <c r="E1576" s="39"/>
      <c r="F1576" s="196" t="s">
        <v>1416</v>
      </c>
      <c r="G1576" s="39"/>
      <c r="H1576" s="39"/>
      <c r="I1576" s="197"/>
      <c r="J1576" s="39"/>
      <c r="K1576" s="39"/>
      <c r="L1576" s="42"/>
      <c r="M1576" s="198"/>
      <c r="N1576" s="199"/>
      <c r="O1576" s="67"/>
      <c r="P1576" s="67"/>
      <c r="Q1576" s="67"/>
      <c r="R1576" s="67"/>
      <c r="S1576" s="67"/>
      <c r="T1576" s="68"/>
      <c r="U1576" s="37"/>
      <c r="V1576" s="37"/>
      <c r="W1576" s="37"/>
      <c r="X1576" s="37"/>
      <c r="Y1576" s="37"/>
      <c r="Z1576" s="37"/>
      <c r="AA1576" s="37"/>
      <c r="AB1576" s="37"/>
      <c r="AC1576" s="37"/>
      <c r="AD1576" s="37"/>
      <c r="AE1576" s="37"/>
      <c r="AT1576" s="20" t="s">
        <v>245</v>
      </c>
      <c r="AU1576" s="20" t="s">
        <v>88</v>
      </c>
    </row>
    <row r="1577" spans="1:65" s="14" customFormat="1" ht="10.199999999999999">
      <c r="B1577" s="211"/>
      <c r="C1577" s="212"/>
      <c r="D1577" s="202" t="s">
        <v>247</v>
      </c>
      <c r="E1577" s="213" t="s">
        <v>19</v>
      </c>
      <c r="F1577" s="214" t="s">
        <v>5910</v>
      </c>
      <c r="G1577" s="212"/>
      <c r="H1577" s="215">
        <v>252.56800000000001</v>
      </c>
      <c r="I1577" s="216"/>
      <c r="J1577" s="212"/>
      <c r="K1577" s="212"/>
      <c r="L1577" s="217"/>
      <c r="M1577" s="218"/>
      <c r="N1577" s="219"/>
      <c r="O1577" s="219"/>
      <c r="P1577" s="219"/>
      <c r="Q1577" s="219"/>
      <c r="R1577" s="219"/>
      <c r="S1577" s="219"/>
      <c r="T1577" s="220"/>
      <c r="AT1577" s="221" t="s">
        <v>247</v>
      </c>
      <c r="AU1577" s="221" t="s">
        <v>88</v>
      </c>
      <c r="AV1577" s="14" t="s">
        <v>88</v>
      </c>
      <c r="AW1577" s="14" t="s">
        <v>37</v>
      </c>
      <c r="AX1577" s="14" t="s">
        <v>83</v>
      </c>
      <c r="AY1577" s="221" t="s">
        <v>237</v>
      </c>
    </row>
    <row r="1578" spans="1:65" s="2" customFormat="1" ht="24.15" customHeight="1">
      <c r="A1578" s="37"/>
      <c r="B1578" s="38"/>
      <c r="C1578" s="244" t="s">
        <v>5939</v>
      </c>
      <c r="D1578" s="244" t="s">
        <v>296</v>
      </c>
      <c r="E1578" s="245" t="s">
        <v>1418</v>
      </c>
      <c r="F1578" s="246" t="s">
        <v>1419</v>
      </c>
      <c r="G1578" s="247" t="s">
        <v>141</v>
      </c>
      <c r="H1578" s="248">
        <v>290.45299999999997</v>
      </c>
      <c r="I1578" s="249"/>
      <c r="J1578" s="250">
        <f>ROUND(I1578*H1578,2)</f>
        <v>0</v>
      </c>
      <c r="K1578" s="246" t="s">
        <v>242</v>
      </c>
      <c r="L1578" s="251"/>
      <c r="M1578" s="252" t="s">
        <v>19</v>
      </c>
      <c r="N1578" s="253" t="s">
        <v>48</v>
      </c>
      <c r="O1578" s="67"/>
      <c r="P1578" s="191">
        <f>O1578*H1578</f>
        <v>0</v>
      </c>
      <c r="Q1578" s="191">
        <v>1.9E-2</v>
      </c>
      <c r="R1578" s="191">
        <f>Q1578*H1578</f>
        <v>5.5186069999999994</v>
      </c>
      <c r="S1578" s="191">
        <v>0</v>
      </c>
      <c r="T1578" s="192">
        <f>S1578*H1578</f>
        <v>0</v>
      </c>
      <c r="U1578" s="37"/>
      <c r="V1578" s="37"/>
      <c r="W1578" s="37"/>
      <c r="X1578" s="37"/>
      <c r="Y1578" s="37"/>
      <c r="Z1578" s="37"/>
      <c r="AA1578" s="37"/>
      <c r="AB1578" s="37"/>
      <c r="AC1578" s="37"/>
      <c r="AD1578" s="37"/>
      <c r="AE1578" s="37"/>
      <c r="AR1578" s="193" t="s">
        <v>523</v>
      </c>
      <c r="AT1578" s="193" t="s">
        <v>296</v>
      </c>
      <c r="AU1578" s="193" t="s">
        <v>88</v>
      </c>
      <c r="AY1578" s="20" t="s">
        <v>237</v>
      </c>
      <c r="BE1578" s="194">
        <f>IF(N1578="základní",J1578,0)</f>
        <v>0</v>
      </c>
      <c r="BF1578" s="194">
        <f>IF(N1578="snížená",J1578,0)</f>
        <v>0</v>
      </c>
      <c r="BG1578" s="194">
        <f>IF(N1578="zákl. přenesená",J1578,0)</f>
        <v>0</v>
      </c>
      <c r="BH1578" s="194">
        <f>IF(N1578="sníž. přenesená",J1578,0)</f>
        <v>0</v>
      </c>
      <c r="BI1578" s="194">
        <f>IF(N1578="nulová",J1578,0)</f>
        <v>0</v>
      </c>
      <c r="BJ1578" s="20" t="s">
        <v>88</v>
      </c>
      <c r="BK1578" s="194">
        <f>ROUND(I1578*H1578,2)</f>
        <v>0</v>
      </c>
      <c r="BL1578" s="20" t="s">
        <v>366</v>
      </c>
      <c r="BM1578" s="193" t="s">
        <v>5940</v>
      </c>
    </row>
    <row r="1579" spans="1:65" s="14" customFormat="1" ht="10.199999999999999">
      <c r="B1579" s="211"/>
      <c r="C1579" s="212"/>
      <c r="D1579" s="202" t="s">
        <v>247</v>
      </c>
      <c r="E1579" s="212"/>
      <c r="F1579" s="214" t="s">
        <v>5941</v>
      </c>
      <c r="G1579" s="212"/>
      <c r="H1579" s="215">
        <v>290.45299999999997</v>
      </c>
      <c r="I1579" s="216"/>
      <c r="J1579" s="212"/>
      <c r="K1579" s="212"/>
      <c r="L1579" s="217"/>
      <c r="M1579" s="218"/>
      <c r="N1579" s="219"/>
      <c r="O1579" s="219"/>
      <c r="P1579" s="219"/>
      <c r="Q1579" s="219"/>
      <c r="R1579" s="219"/>
      <c r="S1579" s="219"/>
      <c r="T1579" s="220"/>
      <c r="AT1579" s="221" t="s">
        <v>247</v>
      </c>
      <c r="AU1579" s="221" t="s">
        <v>88</v>
      </c>
      <c r="AV1579" s="14" t="s">
        <v>88</v>
      </c>
      <c r="AW1579" s="14" t="s">
        <v>4</v>
      </c>
      <c r="AX1579" s="14" t="s">
        <v>83</v>
      </c>
      <c r="AY1579" s="221" t="s">
        <v>237</v>
      </c>
    </row>
    <row r="1580" spans="1:65" s="2" customFormat="1" ht="33" customHeight="1">
      <c r="A1580" s="37"/>
      <c r="B1580" s="38"/>
      <c r="C1580" s="182" t="s">
        <v>5942</v>
      </c>
      <c r="D1580" s="182" t="s">
        <v>239</v>
      </c>
      <c r="E1580" s="183" t="s">
        <v>1422</v>
      </c>
      <c r="F1580" s="184" t="s">
        <v>1423</v>
      </c>
      <c r="G1580" s="185" t="s">
        <v>154</v>
      </c>
      <c r="H1580" s="186">
        <v>23.655000000000001</v>
      </c>
      <c r="I1580" s="187"/>
      <c r="J1580" s="188">
        <f>ROUND(I1580*H1580,2)</f>
        <v>0</v>
      </c>
      <c r="K1580" s="184" t="s">
        <v>242</v>
      </c>
      <c r="L1580" s="42"/>
      <c r="M1580" s="189" t="s">
        <v>19</v>
      </c>
      <c r="N1580" s="190" t="s">
        <v>48</v>
      </c>
      <c r="O1580" s="67"/>
      <c r="P1580" s="191">
        <f>O1580*H1580</f>
        <v>0</v>
      </c>
      <c r="Q1580" s="191">
        <v>2.0000000000000001E-4</v>
      </c>
      <c r="R1580" s="191">
        <f>Q1580*H1580</f>
        <v>4.7310000000000008E-3</v>
      </c>
      <c r="S1580" s="191">
        <v>0</v>
      </c>
      <c r="T1580" s="192">
        <f>S1580*H1580</f>
        <v>0</v>
      </c>
      <c r="U1580" s="37"/>
      <c r="V1580" s="37"/>
      <c r="W1580" s="37"/>
      <c r="X1580" s="37"/>
      <c r="Y1580" s="37"/>
      <c r="Z1580" s="37"/>
      <c r="AA1580" s="37"/>
      <c r="AB1580" s="37"/>
      <c r="AC1580" s="37"/>
      <c r="AD1580" s="37"/>
      <c r="AE1580" s="37"/>
      <c r="AR1580" s="193" t="s">
        <v>366</v>
      </c>
      <c r="AT1580" s="193" t="s">
        <v>239</v>
      </c>
      <c r="AU1580" s="193" t="s">
        <v>88</v>
      </c>
      <c r="AY1580" s="20" t="s">
        <v>237</v>
      </c>
      <c r="BE1580" s="194">
        <f>IF(N1580="základní",J1580,0)</f>
        <v>0</v>
      </c>
      <c r="BF1580" s="194">
        <f>IF(N1580="snížená",J1580,0)</f>
        <v>0</v>
      </c>
      <c r="BG1580" s="194">
        <f>IF(N1580="zákl. přenesená",J1580,0)</f>
        <v>0</v>
      </c>
      <c r="BH1580" s="194">
        <f>IF(N1580="sníž. přenesená",J1580,0)</f>
        <v>0</v>
      </c>
      <c r="BI1580" s="194">
        <f>IF(N1580="nulová",J1580,0)</f>
        <v>0</v>
      </c>
      <c r="BJ1580" s="20" t="s">
        <v>88</v>
      </c>
      <c r="BK1580" s="194">
        <f>ROUND(I1580*H1580,2)</f>
        <v>0</v>
      </c>
      <c r="BL1580" s="20" t="s">
        <v>366</v>
      </c>
      <c r="BM1580" s="193" t="s">
        <v>5943</v>
      </c>
    </row>
    <row r="1581" spans="1:65" s="2" customFormat="1" ht="10.199999999999999">
      <c r="A1581" s="37"/>
      <c r="B1581" s="38"/>
      <c r="C1581" s="39"/>
      <c r="D1581" s="195" t="s">
        <v>245</v>
      </c>
      <c r="E1581" s="39"/>
      <c r="F1581" s="196" t="s">
        <v>1425</v>
      </c>
      <c r="G1581" s="39"/>
      <c r="H1581" s="39"/>
      <c r="I1581" s="197"/>
      <c r="J1581" s="39"/>
      <c r="K1581" s="39"/>
      <c r="L1581" s="42"/>
      <c r="M1581" s="198"/>
      <c r="N1581" s="199"/>
      <c r="O1581" s="67"/>
      <c r="P1581" s="67"/>
      <c r="Q1581" s="67"/>
      <c r="R1581" s="67"/>
      <c r="S1581" s="67"/>
      <c r="T1581" s="68"/>
      <c r="U1581" s="37"/>
      <c r="V1581" s="37"/>
      <c r="W1581" s="37"/>
      <c r="X1581" s="37"/>
      <c r="Y1581" s="37"/>
      <c r="Z1581" s="37"/>
      <c r="AA1581" s="37"/>
      <c r="AB1581" s="37"/>
      <c r="AC1581" s="37"/>
      <c r="AD1581" s="37"/>
      <c r="AE1581" s="37"/>
      <c r="AT1581" s="20" t="s">
        <v>245</v>
      </c>
      <c r="AU1581" s="20" t="s">
        <v>88</v>
      </c>
    </row>
    <row r="1582" spans="1:65" s="13" customFormat="1" ht="10.199999999999999">
      <c r="B1582" s="200"/>
      <c r="C1582" s="201"/>
      <c r="D1582" s="202" t="s">
        <v>247</v>
      </c>
      <c r="E1582" s="203" t="s">
        <v>19</v>
      </c>
      <c r="F1582" s="204" t="s">
        <v>3854</v>
      </c>
      <c r="G1582" s="201"/>
      <c r="H1582" s="203" t="s">
        <v>19</v>
      </c>
      <c r="I1582" s="205"/>
      <c r="J1582" s="201"/>
      <c r="K1582" s="201"/>
      <c r="L1582" s="206"/>
      <c r="M1582" s="207"/>
      <c r="N1582" s="208"/>
      <c r="O1582" s="208"/>
      <c r="P1582" s="208"/>
      <c r="Q1582" s="208"/>
      <c r="R1582" s="208"/>
      <c r="S1582" s="208"/>
      <c r="T1582" s="209"/>
      <c r="AT1582" s="210" t="s">
        <v>247</v>
      </c>
      <c r="AU1582" s="210" t="s">
        <v>88</v>
      </c>
      <c r="AV1582" s="13" t="s">
        <v>83</v>
      </c>
      <c r="AW1582" s="13" t="s">
        <v>37</v>
      </c>
      <c r="AX1582" s="13" t="s">
        <v>76</v>
      </c>
      <c r="AY1582" s="210" t="s">
        <v>237</v>
      </c>
    </row>
    <row r="1583" spans="1:65" s="14" customFormat="1" ht="10.199999999999999">
      <c r="B1583" s="211"/>
      <c r="C1583" s="212"/>
      <c r="D1583" s="202" t="s">
        <v>247</v>
      </c>
      <c r="E1583" s="213" t="s">
        <v>19</v>
      </c>
      <c r="F1583" s="214" t="s">
        <v>5944</v>
      </c>
      <c r="G1583" s="212"/>
      <c r="H1583" s="215">
        <v>3.13</v>
      </c>
      <c r="I1583" s="216"/>
      <c r="J1583" s="212"/>
      <c r="K1583" s="212"/>
      <c r="L1583" s="217"/>
      <c r="M1583" s="218"/>
      <c r="N1583" s="219"/>
      <c r="O1583" s="219"/>
      <c r="P1583" s="219"/>
      <c r="Q1583" s="219"/>
      <c r="R1583" s="219"/>
      <c r="S1583" s="219"/>
      <c r="T1583" s="220"/>
      <c r="AT1583" s="221" t="s">
        <v>247</v>
      </c>
      <c r="AU1583" s="221" t="s">
        <v>88</v>
      </c>
      <c r="AV1583" s="14" t="s">
        <v>88</v>
      </c>
      <c r="AW1583" s="14" t="s">
        <v>37</v>
      </c>
      <c r="AX1583" s="14" t="s">
        <v>76</v>
      </c>
      <c r="AY1583" s="221" t="s">
        <v>237</v>
      </c>
    </row>
    <row r="1584" spans="1:65" s="14" customFormat="1" ht="10.199999999999999">
      <c r="B1584" s="211"/>
      <c r="C1584" s="212"/>
      <c r="D1584" s="202" t="s">
        <v>247</v>
      </c>
      <c r="E1584" s="213" t="s">
        <v>19</v>
      </c>
      <c r="F1584" s="214" t="s">
        <v>5945</v>
      </c>
      <c r="G1584" s="212"/>
      <c r="H1584" s="215">
        <v>2</v>
      </c>
      <c r="I1584" s="216"/>
      <c r="J1584" s="212"/>
      <c r="K1584" s="212"/>
      <c r="L1584" s="217"/>
      <c r="M1584" s="218"/>
      <c r="N1584" s="219"/>
      <c r="O1584" s="219"/>
      <c r="P1584" s="219"/>
      <c r="Q1584" s="219"/>
      <c r="R1584" s="219"/>
      <c r="S1584" s="219"/>
      <c r="T1584" s="220"/>
      <c r="AT1584" s="221" t="s">
        <v>247</v>
      </c>
      <c r="AU1584" s="221" t="s">
        <v>88</v>
      </c>
      <c r="AV1584" s="14" t="s">
        <v>88</v>
      </c>
      <c r="AW1584" s="14" t="s">
        <v>37</v>
      </c>
      <c r="AX1584" s="14" t="s">
        <v>76</v>
      </c>
      <c r="AY1584" s="221" t="s">
        <v>237</v>
      </c>
    </row>
    <row r="1585" spans="1:65" s="15" customFormat="1" ht="10.199999999999999">
      <c r="B1585" s="222"/>
      <c r="C1585" s="223"/>
      <c r="D1585" s="202" t="s">
        <v>247</v>
      </c>
      <c r="E1585" s="224" t="s">
        <v>19</v>
      </c>
      <c r="F1585" s="225" t="s">
        <v>251</v>
      </c>
      <c r="G1585" s="223"/>
      <c r="H1585" s="226">
        <v>5.13</v>
      </c>
      <c r="I1585" s="227"/>
      <c r="J1585" s="223"/>
      <c r="K1585" s="223"/>
      <c r="L1585" s="228"/>
      <c r="M1585" s="229"/>
      <c r="N1585" s="230"/>
      <c r="O1585" s="230"/>
      <c r="P1585" s="230"/>
      <c r="Q1585" s="230"/>
      <c r="R1585" s="230"/>
      <c r="S1585" s="230"/>
      <c r="T1585" s="231"/>
      <c r="AT1585" s="232" t="s">
        <v>247</v>
      </c>
      <c r="AU1585" s="232" t="s">
        <v>88</v>
      </c>
      <c r="AV1585" s="15" t="s">
        <v>92</v>
      </c>
      <c r="AW1585" s="15" t="s">
        <v>37</v>
      </c>
      <c r="AX1585" s="15" t="s">
        <v>76</v>
      </c>
      <c r="AY1585" s="232" t="s">
        <v>237</v>
      </c>
    </row>
    <row r="1586" spans="1:65" s="13" customFormat="1" ht="10.199999999999999">
      <c r="B1586" s="200"/>
      <c r="C1586" s="201"/>
      <c r="D1586" s="202" t="s">
        <v>247</v>
      </c>
      <c r="E1586" s="203" t="s">
        <v>19</v>
      </c>
      <c r="F1586" s="204" t="s">
        <v>248</v>
      </c>
      <c r="G1586" s="201"/>
      <c r="H1586" s="203" t="s">
        <v>19</v>
      </c>
      <c r="I1586" s="205"/>
      <c r="J1586" s="201"/>
      <c r="K1586" s="201"/>
      <c r="L1586" s="206"/>
      <c r="M1586" s="207"/>
      <c r="N1586" s="208"/>
      <c r="O1586" s="208"/>
      <c r="P1586" s="208"/>
      <c r="Q1586" s="208"/>
      <c r="R1586" s="208"/>
      <c r="S1586" s="208"/>
      <c r="T1586" s="209"/>
      <c r="AT1586" s="210" t="s">
        <v>247</v>
      </c>
      <c r="AU1586" s="210" t="s">
        <v>88</v>
      </c>
      <c r="AV1586" s="13" t="s">
        <v>83</v>
      </c>
      <c r="AW1586" s="13" t="s">
        <v>37</v>
      </c>
      <c r="AX1586" s="13" t="s">
        <v>76</v>
      </c>
      <c r="AY1586" s="210" t="s">
        <v>237</v>
      </c>
    </row>
    <row r="1587" spans="1:65" s="14" customFormat="1" ht="10.199999999999999">
      <c r="B1587" s="211"/>
      <c r="C1587" s="212"/>
      <c r="D1587" s="202" t="s">
        <v>247</v>
      </c>
      <c r="E1587" s="213" t="s">
        <v>19</v>
      </c>
      <c r="F1587" s="214" t="s">
        <v>5946</v>
      </c>
      <c r="G1587" s="212"/>
      <c r="H1587" s="215">
        <v>2.5249999999999999</v>
      </c>
      <c r="I1587" s="216"/>
      <c r="J1587" s="212"/>
      <c r="K1587" s="212"/>
      <c r="L1587" s="217"/>
      <c r="M1587" s="218"/>
      <c r="N1587" s="219"/>
      <c r="O1587" s="219"/>
      <c r="P1587" s="219"/>
      <c r="Q1587" s="219"/>
      <c r="R1587" s="219"/>
      <c r="S1587" s="219"/>
      <c r="T1587" s="220"/>
      <c r="AT1587" s="221" t="s">
        <v>247</v>
      </c>
      <c r="AU1587" s="221" t="s">
        <v>88</v>
      </c>
      <c r="AV1587" s="14" t="s">
        <v>88</v>
      </c>
      <c r="AW1587" s="14" t="s">
        <v>37</v>
      </c>
      <c r="AX1587" s="14" t="s">
        <v>76</v>
      </c>
      <c r="AY1587" s="221" t="s">
        <v>237</v>
      </c>
    </row>
    <row r="1588" spans="1:65" s="14" customFormat="1" ht="10.199999999999999">
      <c r="B1588" s="211"/>
      <c r="C1588" s="212"/>
      <c r="D1588" s="202" t="s">
        <v>247</v>
      </c>
      <c r="E1588" s="213" t="s">
        <v>19</v>
      </c>
      <c r="F1588" s="214" t="s">
        <v>5947</v>
      </c>
      <c r="G1588" s="212"/>
      <c r="H1588" s="215">
        <v>3</v>
      </c>
      <c r="I1588" s="216"/>
      <c r="J1588" s="212"/>
      <c r="K1588" s="212"/>
      <c r="L1588" s="217"/>
      <c r="M1588" s="218"/>
      <c r="N1588" s="219"/>
      <c r="O1588" s="219"/>
      <c r="P1588" s="219"/>
      <c r="Q1588" s="219"/>
      <c r="R1588" s="219"/>
      <c r="S1588" s="219"/>
      <c r="T1588" s="220"/>
      <c r="AT1588" s="221" t="s">
        <v>247</v>
      </c>
      <c r="AU1588" s="221" t="s">
        <v>88</v>
      </c>
      <c r="AV1588" s="14" t="s">
        <v>88</v>
      </c>
      <c r="AW1588" s="14" t="s">
        <v>37</v>
      </c>
      <c r="AX1588" s="14" t="s">
        <v>76</v>
      </c>
      <c r="AY1588" s="221" t="s">
        <v>237</v>
      </c>
    </row>
    <row r="1589" spans="1:65" s="13" customFormat="1" ht="10.199999999999999">
      <c r="B1589" s="200"/>
      <c r="C1589" s="201"/>
      <c r="D1589" s="202" t="s">
        <v>247</v>
      </c>
      <c r="E1589" s="203" t="s">
        <v>19</v>
      </c>
      <c r="F1589" s="204" t="s">
        <v>252</v>
      </c>
      <c r="G1589" s="201"/>
      <c r="H1589" s="203" t="s">
        <v>19</v>
      </c>
      <c r="I1589" s="205"/>
      <c r="J1589" s="201"/>
      <c r="K1589" s="201"/>
      <c r="L1589" s="206"/>
      <c r="M1589" s="207"/>
      <c r="N1589" s="208"/>
      <c r="O1589" s="208"/>
      <c r="P1589" s="208"/>
      <c r="Q1589" s="208"/>
      <c r="R1589" s="208"/>
      <c r="S1589" s="208"/>
      <c r="T1589" s="209"/>
      <c r="AT1589" s="210" t="s">
        <v>247</v>
      </c>
      <c r="AU1589" s="210" t="s">
        <v>88</v>
      </c>
      <c r="AV1589" s="13" t="s">
        <v>83</v>
      </c>
      <c r="AW1589" s="13" t="s">
        <v>37</v>
      </c>
      <c r="AX1589" s="13" t="s">
        <v>76</v>
      </c>
      <c r="AY1589" s="210" t="s">
        <v>237</v>
      </c>
    </row>
    <row r="1590" spans="1:65" s="14" customFormat="1" ht="10.199999999999999">
      <c r="B1590" s="211"/>
      <c r="C1590" s="212"/>
      <c r="D1590" s="202" t="s">
        <v>247</v>
      </c>
      <c r="E1590" s="213" t="s">
        <v>19</v>
      </c>
      <c r="F1590" s="214" t="s">
        <v>5948</v>
      </c>
      <c r="G1590" s="212"/>
      <c r="H1590" s="215">
        <v>2.5249999999999999</v>
      </c>
      <c r="I1590" s="216"/>
      <c r="J1590" s="212"/>
      <c r="K1590" s="212"/>
      <c r="L1590" s="217"/>
      <c r="M1590" s="218"/>
      <c r="N1590" s="219"/>
      <c r="O1590" s="219"/>
      <c r="P1590" s="219"/>
      <c r="Q1590" s="219"/>
      <c r="R1590" s="219"/>
      <c r="S1590" s="219"/>
      <c r="T1590" s="220"/>
      <c r="AT1590" s="221" t="s">
        <v>247</v>
      </c>
      <c r="AU1590" s="221" t="s">
        <v>88</v>
      </c>
      <c r="AV1590" s="14" t="s">
        <v>88</v>
      </c>
      <c r="AW1590" s="14" t="s">
        <v>37</v>
      </c>
      <c r="AX1590" s="14" t="s">
        <v>76</v>
      </c>
      <c r="AY1590" s="221" t="s">
        <v>237</v>
      </c>
    </row>
    <row r="1591" spans="1:65" s="14" customFormat="1" ht="10.199999999999999">
      <c r="B1591" s="211"/>
      <c r="C1591" s="212"/>
      <c r="D1591" s="202" t="s">
        <v>247</v>
      </c>
      <c r="E1591" s="213" t="s">
        <v>19</v>
      </c>
      <c r="F1591" s="214" t="s">
        <v>5949</v>
      </c>
      <c r="G1591" s="212"/>
      <c r="H1591" s="215">
        <v>2.4750000000000001</v>
      </c>
      <c r="I1591" s="216"/>
      <c r="J1591" s="212"/>
      <c r="K1591" s="212"/>
      <c r="L1591" s="217"/>
      <c r="M1591" s="218"/>
      <c r="N1591" s="219"/>
      <c r="O1591" s="219"/>
      <c r="P1591" s="219"/>
      <c r="Q1591" s="219"/>
      <c r="R1591" s="219"/>
      <c r="S1591" s="219"/>
      <c r="T1591" s="220"/>
      <c r="AT1591" s="221" t="s">
        <v>247</v>
      </c>
      <c r="AU1591" s="221" t="s">
        <v>88</v>
      </c>
      <c r="AV1591" s="14" t="s">
        <v>88</v>
      </c>
      <c r="AW1591" s="14" t="s">
        <v>37</v>
      </c>
      <c r="AX1591" s="14" t="s">
        <v>76</v>
      </c>
      <c r="AY1591" s="221" t="s">
        <v>237</v>
      </c>
    </row>
    <row r="1592" spans="1:65" s="13" customFormat="1" ht="10.199999999999999">
      <c r="B1592" s="200"/>
      <c r="C1592" s="201"/>
      <c r="D1592" s="202" t="s">
        <v>247</v>
      </c>
      <c r="E1592" s="203" t="s">
        <v>19</v>
      </c>
      <c r="F1592" s="204" t="s">
        <v>256</v>
      </c>
      <c r="G1592" s="201"/>
      <c r="H1592" s="203" t="s">
        <v>19</v>
      </c>
      <c r="I1592" s="205"/>
      <c r="J1592" s="201"/>
      <c r="K1592" s="201"/>
      <c r="L1592" s="206"/>
      <c r="M1592" s="207"/>
      <c r="N1592" s="208"/>
      <c r="O1592" s="208"/>
      <c r="P1592" s="208"/>
      <c r="Q1592" s="208"/>
      <c r="R1592" s="208"/>
      <c r="S1592" s="208"/>
      <c r="T1592" s="209"/>
      <c r="AT1592" s="210" t="s">
        <v>247</v>
      </c>
      <c r="AU1592" s="210" t="s">
        <v>88</v>
      </c>
      <c r="AV1592" s="13" t="s">
        <v>83</v>
      </c>
      <c r="AW1592" s="13" t="s">
        <v>37</v>
      </c>
      <c r="AX1592" s="13" t="s">
        <v>76</v>
      </c>
      <c r="AY1592" s="210" t="s">
        <v>237</v>
      </c>
    </row>
    <row r="1593" spans="1:65" s="14" customFormat="1" ht="10.199999999999999">
      <c r="B1593" s="211"/>
      <c r="C1593" s="212"/>
      <c r="D1593" s="202" t="s">
        <v>247</v>
      </c>
      <c r="E1593" s="213" t="s">
        <v>19</v>
      </c>
      <c r="F1593" s="214" t="s">
        <v>5950</v>
      </c>
      <c r="G1593" s="212"/>
      <c r="H1593" s="215">
        <v>2.5249999999999999</v>
      </c>
      <c r="I1593" s="216"/>
      <c r="J1593" s="212"/>
      <c r="K1593" s="212"/>
      <c r="L1593" s="217"/>
      <c r="M1593" s="218"/>
      <c r="N1593" s="219"/>
      <c r="O1593" s="219"/>
      <c r="P1593" s="219"/>
      <c r="Q1593" s="219"/>
      <c r="R1593" s="219"/>
      <c r="S1593" s="219"/>
      <c r="T1593" s="220"/>
      <c r="AT1593" s="221" t="s">
        <v>247</v>
      </c>
      <c r="AU1593" s="221" t="s">
        <v>88</v>
      </c>
      <c r="AV1593" s="14" t="s">
        <v>88</v>
      </c>
      <c r="AW1593" s="14" t="s">
        <v>37</v>
      </c>
      <c r="AX1593" s="14" t="s">
        <v>76</v>
      </c>
      <c r="AY1593" s="221" t="s">
        <v>237</v>
      </c>
    </row>
    <row r="1594" spans="1:65" s="14" customFormat="1" ht="10.199999999999999">
      <c r="B1594" s="211"/>
      <c r="C1594" s="212"/>
      <c r="D1594" s="202" t="s">
        <v>247</v>
      </c>
      <c r="E1594" s="213" t="s">
        <v>19</v>
      </c>
      <c r="F1594" s="214" t="s">
        <v>5951</v>
      </c>
      <c r="G1594" s="212"/>
      <c r="H1594" s="215">
        <v>2.4750000000000001</v>
      </c>
      <c r="I1594" s="216"/>
      <c r="J1594" s="212"/>
      <c r="K1594" s="212"/>
      <c r="L1594" s="217"/>
      <c r="M1594" s="218"/>
      <c r="N1594" s="219"/>
      <c r="O1594" s="219"/>
      <c r="P1594" s="219"/>
      <c r="Q1594" s="219"/>
      <c r="R1594" s="219"/>
      <c r="S1594" s="219"/>
      <c r="T1594" s="220"/>
      <c r="AT1594" s="221" t="s">
        <v>247</v>
      </c>
      <c r="AU1594" s="221" t="s">
        <v>88</v>
      </c>
      <c r="AV1594" s="14" t="s">
        <v>88</v>
      </c>
      <c r="AW1594" s="14" t="s">
        <v>37</v>
      </c>
      <c r="AX1594" s="14" t="s">
        <v>76</v>
      </c>
      <c r="AY1594" s="221" t="s">
        <v>237</v>
      </c>
    </row>
    <row r="1595" spans="1:65" s="14" customFormat="1" ht="10.199999999999999">
      <c r="B1595" s="211"/>
      <c r="C1595" s="212"/>
      <c r="D1595" s="202" t="s">
        <v>247</v>
      </c>
      <c r="E1595" s="213" t="s">
        <v>19</v>
      </c>
      <c r="F1595" s="214" t="s">
        <v>5952</v>
      </c>
      <c r="G1595" s="212"/>
      <c r="H1595" s="215">
        <v>3</v>
      </c>
      <c r="I1595" s="216"/>
      <c r="J1595" s="212"/>
      <c r="K1595" s="212"/>
      <c r="L1595" s="217"/>
      <c r="M1595" s="218"/>
      <c r="N1595" s="219"/>
      <c r="O1595" s="219"/>
      <c r="P1595" s="219"/>
      <c r="Q1595" s="219"/>
      <c r="R1595" s="219"/>
      <c r="S1595" s="219"/>
      <c r="T1595" s="220"/>
      <c r="AT1595" s="221" t="s">
        <v>247</v>
      </c>
      <c r="AU1595" s="221" t="s">
        <v>88</v>
      </c>
      <c r="AV1595" s="14" t="s">
        <v>88</v>
      </c>
      <c r="AW1595" s="14" t="s">
        <v>37</v>
      </c>
      <c r="AX1595" s="14" t="s">
        <v>76</v>
      </c>
      <c r="AY1595" s="221" t="s">
        <v>237</v>
      </c>
    </row>
    <row r="1596" spans="1:65" s="15" customFormat="1" ht="10.199999999999999">
      <c r="B1596" s="222"/>
      <c r="C1596" s="223"/>
      <c r="D1596" s="202" t="s">
        <v>247</v>
      </c>
      <c r="E1596" s="224" t="s">
        <v>19</v>
      </c>
      <c r="F1596" s="225" t="s">
        <v>251</v>
      </c>
      <c r="G1596" s="223"/>
      <c r="H1596" s="226">
        <v>18.524999999999999</v>
      </c>
      <c r="I1596" s="227"/>
      <c r="J1596" s="223"/>
      <c r="K1596" s="223"/>
      <c r="L1596" s="228"/>
      <c r="M1596" s="229"/>
      <c r="N1596" s="230"/>
      <c r="O1596" s="230"/>
      <c r="P1596" s="230"/>
      <c r="Q1596" s="230"/>
      <c r="R1596" s="230"/>
      <c r="S1596" s="230"/>
      <c r="T1596" s="231"/>
      <c r="AT1596" s="232" t="s">
        <v>247</v>
      </c>
      <c r="AU1596" s="232" t="s">
        <v>88</v>
      </c>
      <c r="AV1596" s="15" t="s">
        <v>92</v>
      </c>
      <c r="AW1596" s="15" t="s">
        <v>37</v>
      </c>
      <c r="AX1596" s="15" t="s">
        <v>76</v>
      </c>
      <c r="AY1596" s="232" t="s">
        <v>237</v>
      </c>
    </row>
    <row r="1597" spans="1:65" s="16" customFormat="1" ht="10.199999999999999">
      <c r="B1597" s="233"/>
      <c r="C1597" s="234"/>
      <c r="D1597" s="202" t="s">
        <v>247</v>
      </c>
      <c r="E1597" s="235" t="s">
        <v>19</v>
      </c>
      <c r="F1597" s="236" t="s">
        <v>260</v>
      </c>
      <c r="G1597" s="234"/>
      <c r="H1597" s="237">
        <v>23.655000000000001</v>
      </c>
      <c r="I1597" s="238"/>
      <c r="J1597" s="234"/>
      <c r="K1597" s="234"/>
      <c r="L1597" s="239"/>
      <c r="M1597" s="240"/>
      <c r="N1597" s="241"/>
      <c r="O1597" s="241"/>
      <c r="P1597" s="241"/>
      <c r="Q1597" s="241"/>
      <c r="R1597" s="241"/>
      <c r="S1597" s="241"/>
      <c r="T1597" s="242"/>
      <c r="AT1597" s="243" t="s">
        <v>247</v>
      </c>
      <c r="AU1597" s="243" t="s">
        <v>88</v>
      </c>
      <c r="AV1597" s="16" t="s">
        <v>243</v>
      </c>
      <c r="AW1597" s="16" t="s">
        <v>37</v>
      </c>
      <c r="AX1597" s="16" t="s">
        <v>83</v>
      </c>
      <c r="AY1597" s="243" t="s">
        <v>237</v>
      </c>
    </row>
    <row r="1598" spans="1:65" s="2" customFormat="1" ht="16.5" customHeight="1">
      <c r="A1598" s="37"/>
      <c r="B1598" s="38"/>
      <c r="C1598" s="244" t="s">
        <v>5953</v>
      </c>
      <c r="D1598" s="244" t="s">
        <v>296</v>
      </c>
      <c r="E1598" s="245" t="s">
        <v>1454</v>
      </c>
      <c r="F1598" s="246" t="s">
        <v>1455</v>
      </c>
      <c r="G1598" s="247" t="s">
        <v>154</v>
      </c>
      <c r="H1598" s="248">
        <v>24.838000000000001</v>
      </c>
      <c r="I1598" s="249"/>
      <c r="J1598" s="250">
        <f>ROUND(I1598*H1598,2)</f>
        <v>0</v>
      </c>
      <c r="K1598" s="246" t="s">
        <v>242</v>
      </c>
      <c r="L1598" s="251"/>
      <c r="M1598" s="252" t="s">
        <v>19</v>
      </c>
      <c r="N1598" s="253" t="s">
        <v>48</v>
      </c>
      <c r="O1598" s="67"/>
      <c r="P1598" s="191">
        <f>O1598*H1598</f>
        <v>0</v>
      </c>
      <c r="Q1598" s="191">
        <v>1.2E-4</v>
      </c>
      <c r="R1598" s="191">
        <f>Q1598*H1598</f>
        <v>2.9805600000000002E-3</v>
      </c>
      <c r="S1598" s="191">
        <v>0</v>
      </c>
      <c r="T1598" s="192">
        <f>S1598*H1598</f>
        <v>0</v>
      </c>
      <c r="U1598" s="37"/>
      <c r="V1598" s="37"/>
      <c r="W1598" s="37"/>
      <c r="X1598" s="37"/>
      <c r="Y1598" s="37"/>
      <c r="Z1598" s="37"/>
      <c r="AA1598" s="37"/>
      <c r="AB1598" s="37"/>
      <c r="AC1598" s="37"/>
      <c r="AD1598" s="37"/>
      <c r="AE1598" s="37"/>
      <c r="AR1598" s="193" t="s">
        <v>523</v>
      </c>
      <c r="AT1598" s="193" t="s">
        <v>296</v>
      </c>
      <c r="AU1598" s="193" t="s">
        <v>88</v>
      </c>
      <c r="AY1598" s="20" t="s">
        <v>237</v>
      </c>
      <c r="BE1598" s="194">
        <f>IF(N1598="základní",J1598,0)</f>
        <v>0</v>
      </c>
      <c r="BF1598" s="194">
        <f>IF(N1598="snížená",J1598,0)</f>
        <v>0</v>
      </c>
      <c r="BG1598" s="194">
        <f>IF(N1598="zákl. přenesená",J1598,0)</f>
        <v>0</v>
      </c>
      <c r="BH1598" s="194">
        <f>IF(N1598="sníž. přenesená",J1598,0)</f>
        <v>0</v>
      </c>
      <c r="BI1598" s="194">
        <f>IF(N1598="nulová",J1598,0)</f>
        <v>0</v>
      </c>
      <c r="BJ1598" s="20" t="s">
        <v>88</v>
      </c>
      <c r="BK1598" s="194">
        <f>ROUND(I1598*H1598,2)</f>
        <v>0</v>
      </c>
      <c r="BL1598" s="20" t="s">
        <v>366</v>
      </c>
      <c r="BM1598" s="193" t="s">
        <v>5954</v>
      </c>
    </row>
    <row r="1599" spans="1:65" s="14" customFormat="1" ht="10.199999999999999">
      <c r="B1599" s="211"/>
      <c r="C1599" s="212"/>
      <c r="D1599" s="202" t="s">
        <v>247</v>
      </c>
      <c r="E1599" s="212"/>
      <c r="F1599" s="214" t="s">
        <v>5955</v>
      </c>
      <c r="G1599" s="212"/>
      <c r="H1599" s="215">
        <v>24.838000000000001</v>
      </c>
      <c r="I1599" s="216"/>
      <c r="J1599" s="212"/>
      <c r="K1599" s="212"/>
      <c r="L1599" s="217"/>
      <c r="M1599" s="218"/>
      <c r="N1599" s="219"/>
      <c r="O1599" s="219"/>
      <c r="P1599" s="219"/>
      <c r="Q1599" s="219"/>
      <c r="R1599" s="219"/>
      <c r="S1599" s="219"/>
      <c r="T1599" s="220"/>
      <c r="AT1599" s="221" t="s">
        <v>247</v>
      </c>
      <c r="AU1599" s="221" t="s">
        <v>88</v>
      </c>
      <c r="AV1599" s="14" t="s">
        <v>88</v>
      </c>
      <c r="AW1599" s="14" t="s">
        <v>4</v>
      </c>
      <c r="AX1599" s="14" t="s">
        <v>83</v>
      </c>
      <c r="AY1599" s="221" t="s">
        <v>237</v>
      </c>
    </row>
    <row r="1600" spans="1:65" s="2" customFormat="1" ht="24.15" customHeight="1">
      <c r="A1600" s="37"/>
      <c r="B1600" s="38"/>
      <c r="C1600" s="182" t="s">
        <v>5956</v>
      </c>
      <c r="D1600" s="182" t="s">
        <v>239</v>
      </c>
      <c r="E1600" s="183" t="s">
        <v>1458</v>
      </c>
      <c r="F1600" s="184" t="s">
        <v>1459</v>
      </c>
      <c r="G1600" s="185" t="s">
        <v>141</v>
      </c>
      <c r="H1600" s="186">
        <v>252.56800000000001</v>
      </c>
      <c r="I1600" s="187"/>
      <c r="J1600" s="188">
        <f>ROUND(I1600*H1600,2)</f>
        <v>0</v>
      </c>
      <c r="K1600" s="184" t="s">
        <v>242</v>
      </c>
      <c r="L1600" s="42"/>
      <c r="M1600" s="189" t="s">
        <v>19</v>
      </c>
      <c r="N1600" s="190" t="s">
        <v>48</v>
      </c>
      <c r="O1600" s="67"/>
      <c r="P1600" s="191">
        <f>O1600*H1600</f>
        <v>0</v>
      </c>
      <c r="Q1600" s="191">
        <v>5.0000000000000002E-5</v>
      </c>
      <c r="R1600" s="191">
        <f>Q1600*H1600</f>
        <v>1.2628400000000001E-2</v>
      </c>
      <c r="S1600" s="191">
        <v>0</v>
      </c>
      <c r="T1600" s="192">
        <f>S1600*H1600</f>
        <v>0</v>
      </c>
      <c r="U1600" s="37"/>
      <c r="V1600" s="37"/>
      <c r="W1600" s="37"/>
      <c r="X1600" s="37"/>
      <c r="Y1600" s="37"/>
      <c r="Z1600" s="37"/>
      <c r="AA1600" s="37"/>
      <c r="AB1600" s="37"/>
      <c r="AC1600" s="37"/>
      <c r="AD1600" s="37"/>
      <c r="AE1600" s="37"/>
      <c r="AR1600" s="193" t="s">
        <v>366</v>
      </c>
      <c r="AT1600" s="193" t="s">
        <v>239</v>
      </c>
      <c r="AU1600" s="193" t="s">
        <v>88</v>
      </c>
      <c r="AY1600" s="20" t="s">
        <v>237</v>
      </c>
      <c r="BE1600" s="194">
        <f>IF(N1600="základní",J1600,0)</f>
        <v>0</v>
      </c>
      <c r="BF1600" s="194">
        <f>IF(N1600="snížená",J1600,0)</f>
        <v>0</v>
      </c>
      <c r="BG1600" s="194">
        <f>IF(N1600="zákl. přenesená",J1600,0)</f>
        <v>0</v>
      </c>
      <c r="BH1600" s="194">
        <f>IF(N1600="sníž. přenesená",J1600,0)</f>
        <v>0</v>
      </c>
      <c r="BI1600" s="194">
        <f>IF(N1600="nulová",J1600,0)</f>
        <v>0</v>
      </c>
      <c r="BJ1600" s="20" t="s">
        <v>88</v>
      </c>
      <c r="BK1600" s="194">
        <f>ROUND(I1600*H1600,2)</f>
        <v>0</v>
      </c>
      <c r="BL1600" s="20" t="s">
        <v>366</v>
      </c>
      <c r="BM1600" s="193" t="s">
        <v>5957</v>
      </c>
    </row>
    <row r="1601" spans="1:65" s="2" customFormat="1" ht="10.199999999999999">
      <c r="A1601" s="37"/>
      <c r="B1601" s="38"/>
      <c r="C1601" s="39"/>
      <c r="D1601" s="195" t="s">
        <v>245</v>
      </c>
      <c r="E1601" s="39"/>
      <c r="F1601" s="196" t="s">
        <v>1461</v>
      </c>
      <c r="G1601" s="39"/>
      <c r="H1601" s="39"/>
      <c r="I1601" s="197"/>
      <c r="J1601" s="39"/>
      <c r="K1601" s="39"/>
      <c r="L1601" s="42"/>
      <c r="M1601" s="198"/>
      <c r="N1601" s="199"/>
      <c r="O1601" s="67"/>
      <c r="P1601" s="67"/>
      <c r="Q1601" s="67"/>
      <c r="R1601" s="67"/>
      <c r="S1601" s="67"/>
      <c r="T1601" s="68"/>
      <c r="U1601" s="37"/>
      <c r="V1601" s="37"/>
      <c r="W1601" s="37"/>
      <c r="X1601" s="37"/>
      <c r="Y1601" s="37"/>
      <c r="Z1601" s="37"/>
      <c r="AA1601" s="37"/>
      <c r="AB1601" s="37"/>
      <c r="AC1601" s="37"/>
      <c r="AD1601" s="37"/>
      <c r="AE1601" s="37"/>
      <c r="AT1601" s="20" t="s">
        <v>245</v>
      </c>
      <c r="AU1601" s="20" t="s">
        <v>88</v>
      </c>
    </row>
    <row r="1602" spans="1:65" s="14" customFormat="1" ht="10.199999999999999">
      <c r="B1602" s="211"/>
      <c r="C1602" s="212"/>
      <c r="D1602" s="202" t="s">
        <v>247</v>
      </c>
      <c r="E1602" s="213" t="s">
        <v>19</v>
      </c>
      <c r="F1602" s="214" t="s">
        <v>5910</v>
      </c>
      <c r="G1602" s="212"/>
      <c r="H1602" s="215">
        <v>252.56800000000001</v>
      </c>
      <c r="I1602" s="216"/>
      <c r="J1602" s="212"/>
      <c r="K1602" s="212"/>
      <c r="L1602" s="217"/>
      <c r="M1602" s="218"/>
      <c r="N1602" s="219"/>
      <c r="O1602" s="219"/>
      <c r="P1602" s="219"/>
      <c r="Q1602" s="219"/>
      <c r="R1602" s="219"/>
      <c r="S1602" s="219"/>
      <c r="T1602" s="220"/>
      <c r="AT1602" s="221" t="s">
        <v>247</v>
      </c>
      <c r="AU1602" s="221" t="s">
        <v>88</v>
      </c>
      <c r="AV1602" s="14" t="s">
        <v>88</v>
      </c>
      <c r="AW1602" s="14" t="s">
        <v>37</v>
      </c>
      <c r="AX1602" s="14" t="s">
        <v>83</v>
      </c>
      <c r="AY1602" s="221" t="s">
        <v>237</v>
      </c>
    </row>
    <row r="1603" spans="1:65" s="2" customFormat="1" ht="55.5" customHeight="1">
      <c r="A1603" s="37"/>
      <c r="B1603" s="38"/>
      <c r="C1603" s="182" t="s">
        <v>5958</v>
      </c>
      <c r="D1603" s="182" t="s">
        <v>239</v>
      </c>
      <c r="E1603" s="183" t="s">
        <v>1463</v>
      </c>
      <c r="F1603" s="184" t="s">
        <v>1464</v>
      </c>
      <c r="G1603" s="185" t="s">
        <v>304</v>
      </c>
      <c r="H1603" s="186">
        <v>8.0350000000000001</v>
      </c>
      <c r="I1603" s="187"/>
      <c r="J1603" s="188">
        <f>ROUND(I1603*H1603,2)</f>
        <v>0</v>
      </c>
      <c r="K1603" s="184" t="s">
        <v>242</v>
      </c>
      <c r="L1603" s="42"/>
      <c r="M1603" s="189" t="s">
        <v>19</v>
      </c>
      <c r="N1603" s="190" t="s">
        <v>48</v>
      </c>
      <c r="O1603" s="67"/>
      <c r="P1603" s="191">
        <f>O1603*H1603</f>
        <v>0</v>
      </c>
      <c r="Q1603" s="191">
        <v>0</v>
      </c>
      <c r="R1603" s="191">
        <f>Q1603*H1603</f>
        <v>0</v>
      </c>
      <c r="S1603" s="191">
        <v>0</v>
      </c>
      <c r="T1603" s="192">
        <f>S1603*H1603</f>
        <v>0</v>
      </c>
      <c r="U1603" s="37"/>
      <c r="V1603" s="37"/>
      <c r="W1603" s="37"/>
      <c r="X1603" s="37"/>
      <c r="Y1603" s="37"/>
      <c r="Z1603" s="37"/>
      <c r="AA1603" s="37"/>
      <c r="AB1603" s="37"/>
      <c r="AC1603" s="37"/>
      <c r="AD1603" s="37"/>
      <c r="AE1603" s="37"/>
      <c r="AR1603" s="193" t="s">
        <v>366</v>
      </c>
      <c r="AT1603" s="193" t="s">
        <v>239</v>
      </c>
      <c r="AU1603" s="193" t="s">
        <v>88</v>
      </c>
      <c r="AY1603" s="20" t="s">
        <v>237</v>
      </c>
      <c r="BE1603" s="194">
        <f>IF(N1603="základní",J1603,0)</f>
        <v>0</v>
      </c>
      <c r="BF1603" s="194">
        <f>IF(N1603="snížená",J1603,0)</f>
        <v>0</v>
      </c>
      <c r="BG1603" s="194">
        <f>IF(N1603="zákl. přenesená",J1603,0)</f>
        <v>0</v>
      </c>
      <c r="BH1603" s="194">
        <f>IF(N1603="sníž. přenesená",J1603,0)</f>
        <v>0</v>
      </c>
      <c r="BI1603" s="194">
        <f>IF(N1603="nulová",J1603,0)</f>
        <v>0</v>
      </c>
      <c r="BJ1603" s="20" t="s">
        <v>88</v>
      </c>
      <c r="BK1603" s="194">
        <f>ROUND(I1603*H1603,2)</f>
        <v>0</v>
      </c>
      <c r="BL1603" s="20" t="s">
        <v>366</v>
      </c>
      <c r="BM1603" s="193" t="s">
        <v>5959</v>
      </c>
    </row>
    <row r="1604" spans="1:65" s="2" customFormat="1" ht="10.199999999999999">
      <c r="A1604" s="37"/>
      <c r="B1604" s="38"/>
      <c r="C1604" s="39"/>
      <c r="D1604" s="195" t="s">
        <v>245</v>
      </c>
      <c r="E1604" s="39"/>
      <c r="F1604" s="196" t="s">
        <v>1466</v>
      </c>
      <c r="G1604" s="39"/>
      <c r="H1604" s="39"/>
      <c r="I1604" s="197"/>
      <c r="J1604" s="39"/>
      <c r="K1604" s="39"/>
      <c r="L1604" s="42"/>
      <c r="M1604" s="198"/>
      <c r="N1604" s="199"/>
      <c r="O1604" s="67"/>
      <c r="P1604" s="67"/>
      <c r="Q1604" s="67"/>
      <c r="R1604" s="67"/>
      <c r="S1604" s="67"/>
      <c r="T1604" s="68"/>
      <c r="U1604" s="37"/>
      <c r="V1604" s="37"/>
      <c r="W1604" s="37"/>
      <c r="X1604" s="37"/>
      <c r="Y1604" s="37"/>
      <c r="Z1604" s="37"/>
      <c r="AA1604" s="37"/>
      <c r="AB1604" s="37"/>
      <c r="AC1604" s="37"/>
      <c r="AD1604" s="37"/>
      <c r="AE1604" s="37"/>
      <c r="AT1604" s="20" t="s">
        <v>245</v>
      </c>
      <c r="AU1604" s="20" t="s">
        <v>88</v>
      </c>
    </row>
    <row r="1605" spans="1:65" s="12" customFormat="1" ht="22.8" customHeight="1">
      <c r="B1605" s="166"/>
      <c r="C1605" s="167"/>
      <c r="D1605" s="168" t="s">
        <v>75</v>
      </c>
      <c r="E1605" s="180" t="s">
        <v>4686</v>
      </c>
      <c r="F1605" s="180" t="s">
        <v>4687</v>
      </c>
      <c r="G1605" s="167"/>
      <c r="H1605" s="167"/>
      <c r="I1605" s="170"/>
      <c r="J1605" s="181">
        <f>BK1605</f>
        <v>0</v>
      </c>
      <c r="K1605" s="167"/>
      <c r="L1605" s="172"/>
      <c r="M1605" s="173"/>
      <c r="N1605" s="174"/>
      <c r="O1605" s="174"/>
      <c r="P1605" s="175">
        <f>SUM(P1606:P1621)</f>
        <v>0</v>
      </c>
      <c r="Q1605" s="174"/>
      <c r="R1605" s="175">
        <f>SUM(R1606:R1621)</f>
        <v>1.0693000000000001E-2</v>
      </c>
      <c r="S1605" s="174"/>
      <c r="T1605" s="176">
        <f>SUM(T1606:T1621)</f>
        <v>0</v>
      </c>
      <c r="AR1605" s="177" t="s">
        <v>88</v>
      </c>
      <c r="AT1605" s="178" t="s">
        <v>75</v>
      </c>
      <c r="AU1605" s="178" t="s">
        <v>83</v>
      </c>
      <c r="AY1605" s="177" t="s">
        <v>237</v>
      </c>
      <c r="BK1605" s="179">
        <f>SUM(BK1606:BK1621)</f>
        <v>0</v>
      </c>
    </row>
    <row r="1606" spans="1:65" s="2" customFormat="1" ht="21.75" customHeight="1">
      <c r="A1606" s="37"/>
      <c r="B1606" s="38"/>
      <c r="C1606" s="182" t="s">
        <v>5960</v>
      </c>
      <c r="D1606" s="182" t="s">
        <v>239</v>
      </c>
      <c r="E1606" s="183" t="s">
        <v>4689</v>
      </c>
      <c r="F1606" s="184" t="s">
        <v>4690</v>
      </c>
      <c r="G1606" s="185" t="s">
        <v>141</v>
      </c>
      <c r="H1606" s="186">
        <v>105.746</v>
      </c>
      <c r="I1606" s="187"/>
      <c r="J1606" s="188">
        <f>ROUND(I1606*H1606,2)</f>
        <v>0</v>
      </c>
      <c r="K1606" s="184" t="s">
        <v>242</v>
      </c>
      <c r="L1606" s="42"/>
      <c r="M1606" s="189" t="s">
        <v>19</v>
      </c>
      <c r="N1606" s="190" t="s">
        <v>48</v>
      </c>
      <c r="O1606" s="67"/>
      <c r="P1606" s="191">
        <f>O1606*H1606</f>
        <v>0</v>
      </c>
      <c r="Q1606" s="191">
        <v>0</v>
      </c>
      <c r="R1606" s="191">
        <f>Q1606*H1606</f>
        <v>0</v>
      </c>
      <c r="S1606" s="191">
        <v>0</v>
      </c>
      <c r="T1606" s="192">
        <f>S1606*H1606</f>
        <v>0</v>
      </c>
      <c r="U1606" s="37"/>
      <c r="V1606" s="37"/>
      <c r="W1606" s="37"/>
      <c r="X1606" s="37"/>
      <c r="Y1606" s="37"/>
      <c r="Z1606" s="37"/>
      <c r="AA1606" s="37"/>
      <c r="AB1606" s="37"/>
      <c r="AC1606" s="37"/>
      <c r="AD1606" s="37"/>
      <c r="AE1606" s="37"/>
      <c r="AR1606" s="193" t="s">
        <v>366</v>
      </c>
      <c r="AT1606" s="193" t="s">
        <v>239</v>
      </c>
      <c r="AU1606" s="193" t="s">
        <v>88</v>
      </c>
      <c r="AY1606" s="20" t="s">
        <v>237</v>
      </c>
      <c r="BE1606" s="194">
        <f>IF(N1606="základní",J1606,0)</f>
        <v>0</v>
      </c>
      <c r="BF1606" s="194">
        <f>IF(N1606="snížená",J1606,0)</f>
        <v>0</v>
      </c>
      <c r="BG1606" s="194">
        <f>IF(N1606="zákl. přenesená",J1606,0)</f>
        <v>0</v>
      </c>
      <c r="BH1606" s="194">
        <f>IF(N1606="sníž. přenesená",J1606,0)</f>
        <v>0</v>
      </c>
      <c r="BI1606" s="194">
        <f>IF(N1606="nulová",J1606,0)</f>
        <v>0</v>
      </c>
      <c r="BJ1606" s="20" t="s">
        <v>88</v>
      </c>
      <c r="BK1606" s="194">
        <f>ROUND(I1606*H1606,2)</f>
        <v>0</v>
      </c>
      <c r="BL1606" s="20" t="s">
        <v>366</v>
      </c>
      <c r="BM1606" s="193" t="s">
        <v>5961</v>
      </c>
    </row>
    <row r="1607" spans="1:65" s="2" customFormat="1" ht="10.199999999999999">
      <c r="A1607" s="37"/>
      <c r="B1607" s="38"/>
      <c r="C1607" s="39"/>
      <c r="D1607" s="195" t="s">
        <v>245</v>
      </c>
      <c r="E1607" s="39"/>
      <c r="F1607" s="196" t="s">
        <v>4692</v>
      </c>
      <c r="G1607" s="39"/>
      <c r="H1607" s="39"/>
      <c r="I1607" s="197"/>
      <c r="J1607" s="39"/>
      <c r="K1607" s="39"/>
      <c r="L1607" s="42"/>
      <c r="M1607" s="198"/>
      <c r="N1607" s="199"/>
      <c r="O1607" s="67"/>
      <c r="P1607" s="67"/>
      <c r="Q1607" s="67"/>
      <c r="R1607" s="67"/>
      <c r="S1607" s="67"/>
      <c r="T1607" s="68"/>
      <c r="U1607" s="37"/>
      <c r="V1607" s="37"/>
      <c r="W1607" s="37"/>
      <c r="X1607" s="37"/>
      <c r="Y1607" s="37"/>
      <c r="Z1607" s="37"/>
      <c r="AA1607" s="37"/>
      <c r="AB1607" s="37"/>
      <c r="AC1607" s="37"/>
      <c r="AD1607" s="37"/>
      <c r="AE1607" s="37"/>
      <c r="AT1607" s="20" t="s">
        <v>245</v>
      </c>
      <c r="AU1607" s="20" t="s">
        <v>88</v>
      </c>
    </row>
    <row r="1608" spans="1:65" s="13" customFormat="1" ht="10.199999999999999">
      <c r="B1608" s="200"/>
      <c r="C1608" s="201"/>
      <c r="D1608" s="202" t="s">
        <v>247</v>
      </c>
      <c r="E1608" s="203" t="s">
        <v>19</v>
      </c>
      <c r="F1608" s="204" t="s">
        <v>4693</v>
      </c>
      <c r="G1608" s="201"/>
      <c r="H1608" s="203" t="s">
        <v>19</v>
      </c>
      <c r="I1608" s="205"/>
      <c r="J1608" s="201"/>
      <c r="K1608" s="201"/>
      <c r="L1608" s="206"/>
      <c r="M1608" s="207"/>
      <c r="N1608" s="208"/>
      <c r="O1608" s="208"/>
      <c r="P1608" s="208"/>
      <c r="Q1608" s="208"/>
      <c r="R1608" s="208"/>
      <c r="S1608" s="208"/>
      <c r="T1608" s="209"/>
      <c r="AT1608" s="210" t="s">
        <v>247</v>
      </c>
      <c r="AU1608" s="210" t="s">
        <v>88</v>
      </c>
      <c r="AV1608" s="13" t="s">
        <v>83</v>
      </c>
      <c r="AW1608" s="13" t="s">
        <v>37</v>
      </c>
      <c r="AX1608" s="13" t="s">
        <v>76</v>
      </c>
      <c r="AY1608" s="210" t="s">
        <v>237</v>
      </c>
    </row>
    <row r="1609" spans="1:65" s="13" customFormat="1" ht="10.199999999999999">
      <c r="B1609" s="200"/>
      <c r="C1609" s="201"/>
      <c r="D1609" s="202" t="s">
        <v>247</v>
      </c>
      <c r="E1609" s="203" t="s">
        <v>19</v>
      </c>
      <c r="F1609" s="204" t="s">
        <v>3854</v>
      </c>
      <c r="G1609" s="201"/>
      <c r="H1609" s="203" t="s">
        <v>19</v>
      </c>
      <c r="I1609" s="205"/>
      <c r="J1609" s="201"/>
      <c r="K1609" s="201"/>
      <c r="L1609" s="206"/>
      <c r="M1609" s="207"/>
      <c r="N1609" s="208"/>
      <c r="O1609" s="208"/>
      <c r="P1609" s="208"/>
      <c r="Q1609" s="208"/>
      <c r="R1609" s="208"/>
      <c r="S1609" s="208"/>
      <c r="T1609" s="209"/>
      <c r="AT1609" s="210" t="s">
        <v>247</v>
      </c>
      <c r="AU1609" s="210" t="s">
        <v>88</v>
      </c>
      <c r="AV1609" s="13" t="s">
        <v>83</v>
      </c>
      <c r="AW1609" s="13" t="s">
        <v>37</v>
      </c>
      <c r="AX1609" s="13" t="s">
        <v>76</v>
      </c>
      <c r="AY1609" s="210" t="s">
        <v>237</v>
      </c>
    </row>
    <row r="1610" spans="1:65" s="14" customFormat="1" ht="10.199999999999999">
      <c r="B1610" s="211"/>
      <c r="C1610" s="212"/>
      <c r="D1610" s="202" t="s">
        <v>247</v>
      </c>
      <c r="E1610" s="213" t="s">
        <v>19</v>
      </c>
      <c r="F1610" s="214" t="s">
        <v>5962</v>
      </c>
      <c r="G1610" s="212"/>
      <c r="H1610" s="215">
        <v>581.26599999999996</v>
      </c>
      <c r="I1610" s="216"/>
      <c r="J1610" s="212"/>
      <c r="K1610" s="212"/>
      <c r="L1610" s="217"/>
      <c r="M1610" s="218"/>
      <c r="N1610" s="219"/>
      <c r="O1610" s="219"/>
      <c r="P1610" s="219"/>
      <c r="Q1610" s="219"/>
      <c r="R1610" s="219"/>
      <c r="S1610" s="219"/>
      <c r="T1610" s="220"/>
      <c r="AT1610" s="221" t="s">
        <v>247</v>
      </c>
      <c r="AU1610" s="221" t="s">
        <v>88</v>
      </c>
      <c r="AV1610" s="14" t="s">
        <v>88</v>
      </c>
      <c r="AW1610" s="14" t="s">
        <v>37</v>
      </c>
      <c r="AX1610" s="14" t="s">
        <v>76</v>
      </c>
      <c r="AY1610" s="221" t="s">
        <v>237</v>
      </c>
    </row>
    <row r="1611" spans="1:65" s="13" customFormat="1" ht="10.199999999999999">
      <c r="B1611" s="200"/>
      <c r="C1611" s="201"/>
      <c r="D1611" s="202" t="s">
        <v>247</v>
      </c>
      <c r="E1611" s="203" t="s">
        <v>19</v>
      </c>
      <c r="F1611" s="204" t="s">
        <v>5963</v>
      </c>
      <c r="G1611" s="201"/>
      <c r="H1611" s="203" t="s">
        <v>19</v>
      </c>
      <c r="I1611" s="205"/>
      <c r="J1611" s="201"/>
      <c r="K1611" s="201"/>
      <c r="L1611" s="206"/>
      <c r="M1611" s="207"/>
      <c r="N1611" s="208"/>
      <c r="O1611" s="208"/>
      <c r="P1611" s="208"/>
      <c r="Q1611" s="208"/>
      <c r="R1611" s="208"/>
      <c r="S1611" s="208"/>
      <c r="T1611" s="209"/>
      <c r="AT1611" s="210" t="s">
        <v>247</v>
      </c>
      <c r="AU1611" s="210" t="s">
        <v>88</v>
      </c>
      <c r="AV1611" s="13" t="s">
        <v>83</v>
      </c>
      <c r="AW1611" s="13" t="s">
        <v>37</v>
      </c>
      <c r="AX1611" s="13" t="s">
        <v>76</v>
      </c>
      <c r="AY1611" s="210" t="s">
        <v>237</v>
      </c>
    </row>
    <row r="1612" spans="1:65" s="14" customFormat="1" ht="10.199999999999999">
      <c r="B1612" s="211"/>
      <c r="C1612" s="212"/>
      <c r="D1612" s="202" t="s">
        <v>247</v>
      </c>
      <c r="E1612" s="213" t="s">
        <v>19</v>
      </c>
      <c r="F1612" s="214" t="s">
        <v>4715</v>
      </c>
      <c r="G1612" s="212"/>
      <c r="H1612" s="215">
        <v>601.4</v>
      </c>
      <c r="I1612" s="216"/>
      <c r="J1612" s="212"/>
      <c r="K1612" s="212"/>
      <c r="L1612" s="217"/>
      <c r="M1612" s="218"/>
      <c r="N1612" s="219"/>
      <c r="O1612" s="219"/>
      <c r="P1612" s="219"/>
      <c r="Q1612" s="219"/>
      <c r="R1612" s="219"/>
      <c r="S1612" s="219"/>
      <c r="T1612" s="220"/>
      <c r="AT1612" s="221" t="s">
        <v>247</v>
      </c>
      <c r="AU1612" s="221" t="s">
        <v>88</v>
      </c>
      <c r="AV1612" s="14" t="s">
        <v>88</v>
      </c>
      <c r="AW1612" s="14" t="s">
        <v>37</v>
      </c>
      <c r="AX1612" s="14" t="s">
        <v>76</v>
      </c>
      <c r="AY1612" s="221" t="s">
        <v>237</v>
      </c>
    </row>
    <row r="1613" spans="1:65" s="15" customFormat="1" ht="10.199999999999999">
      <c r="B1613" s="222"/>
      <c r="C1613" s="223"/>
      <c r="D1613" s="202" t="s">
        <v>247</v>
      </c>
      <c r="E1613" s="224" t="s">
        <v>19</v>
      </c>
      <c r="F1613" s="225" t="s">
        <v>251</v>
      </c>
      <c r="G1613" s="223"/>
      <c r="H1613" s="226">
        <v>1182.6659999999999</v>
      </c>
      <c r="I1613" s="227"/>
      <c r="J1613" s="223"/>
      <c r="K1613" s="223"/>
      <c r="L1613" s="228"/>
      <c r="M1613" s="229"/>
      <c r="N1613" s="230"/>
      <c r="O1613" s="230"/>
      <c r="P1613" s="230"/>
      <c r="Q1613" s="230"/>
      <c r="R1613" s="230"/>
      <c r="S1613" s="230"/>
      <c r="T1613" s="231"/>
      <c r="AT1613" s="232" t="s">
        <v>247</v>
      </c>
      <c r="AU1613" s="232" t="s">
        <v>88</v>
      </c>
      <c r="AV1613" s="15" t="s">
        <v>92</v>
      </c>
      <c r="AW1613" s="15" t="s">
        <v>37</v>
      </c>
      <c r="AX1613" s="15" t="s">
        <v>76</v>
      </c>
      <c r="AY1613" s="232" t="s">
        <v>237</v>
      </c>
    </row>
    <row r="1614" spans="1:65" s="14" customFormat="1" ht="10.199999999999999">
      <c r="B1614" s="211"/>
      <c r="C1614" s="212"/>
      <c r="D1614" s="202" t="s">
        <v>247</v>
      </c>
      <c r="E1614" s="213" t="s">
        <v>19</v>
      </c>
      <c r="F1614" s="214" t="s">
        <v>5964</v>
      </c>
      <c r="G1614" s="212"/>
      <c r="H1614" s="215">
        <v>105.746</v>
      </c>
      <c r="I1614" s="216"/>
      <c r="J1614" s="212"/>
      <c r="K1614" s="212"/>
      <c r="L1614" s="217"/>
      <c r="M1614" s="218"/>
      <c r="N1614" s="219"/>
      <c r="O1614" s="219"/>
      <c r="P1614" s="219"/>
      <c r="Q1614" s="219"/>
      <c r="R1614" s="219"/>
      <c r="S1614" s="219"/>
      <c r="T1614" s="220"/>
      <c r="AT1614" s="221" t="s">
        <v>247</v>
      </c>
      <c r="AU1614" s="221" t="s">
        <v>88</v>
      </c>
      <c r="AV1614" s="14" t="s">
        <v>88</v>
      </c>
      <c r="AW1614" s="14" t="s">
        <v>37</v>
      </c>
      <c r="AX1614" s="14" t="s">
        <v>83</v>
      </c>
      <c r="AY1614" s="221" t="s">
        <v>237</v>
      </c>
    </row>
    <row r="1615" spans="1:65" s="2" customFormat="1" ht="24.15" customHeight="1">
      <c r="A1615" s="37"/>
      <c r="B1615" s="38"/>
      <c r="C1615" s="182" t="s">
        <v>5965</v>
      </c>
      <c r="D1615" s="182" t="s">
        <v>239</v>
      </c>
      <c r="E1615" s="183" t="s">
        <v>5966</v>
      </c>
      <c r="F1615" s="184" t="s">
        <v>5967</v>
      </c>
      <c r="G1615" s="185" t="s">
        <v>141</v>
      </c>
      <c r="H1615" s="186">
        <v>15.725</v>
      </c>
      <c r="I1615" s="187"/>
      <c r="J1615" s="188">
        <f>ROUND(I1615*H1615,2)</f>
        <v>0</v>
      </c>
      <c r="K1615" s="184" t="s">
        <v>242</v>
      </c>
      <c r="L1615" s="42"/>
      <c r="M1615" s="189" t="s">
        <v>19</v>
      </c>
      <c r="N1615" s="190" t="s">
        <v>48</v>
      </c>
      <c r="O1615" s="67"/>
      <c r="P1615" s="191">
        <f>O1615*H1615</f>
        <v>0</v>
      </c>
      <c r="Q1615" s="191">
        <v>0</v>
      </c>
      <c r="R1615" s="191">
        <f>Q1615*H1615</f>
        <v>0</v>
      </c>
      <c r="S1615" s="191">
        <v>0</v>
      </c>
      <c r="T1615" s="192">
        <f>S1615*H1615</f>
        <v>0</v>
      </c>
      <c r="U1615" s="37"/>
      <c r="V1615" s="37"/>
      <c r="W1615" s="37"/>
      <c r="X1615" s="37"/>
      <c r="Y1615" s="37"/>
      <c r="Z1615" s="37"/>
      <c r="AA1615" s="37"/>
      <c r="AB1615" s="37"/>
      <c r="AC1615" s="37"/>
      <c r="AD1615" s="37"/>
      <c r="AE1615" s="37"/>
      <c r="AR1615" s="193" t="s">
        <v>366</v>
      </c>
      <c r="AT1615" s="193" t="s">
        <v>239</v>
      </c>
      <c r="AU1615" s="193" t="s">
        <v>88</v>
      </c>
      <c r="AY1615" s="20" t="s">
        <v>237</v>
      </c>
      <c r="BE1615" s="194">
        <f>IF(N1615="základní",J1615,0)</f>
        <v>0</v>
      </c>
      <c r="BF1615" s="194">
        <f>IF(N1615="snížená",J1615,0)</f>
        <v>0</v>
      </c>
      <c r="BG1615" s="194">
        <f>IF(N1615="zákl. přenesená",J1615,0)</f>
        <v>0</v>
      </c>
      <c r="BH1615" s="194">
        <f>IF(N1615="sníž. přenesená",J1615,0)</f>
        <v>0</v>
      </c>
      <c r="BI1615" s="194">
        <f>IF(N1615="nulová",J1615,0)</f>
        <v>0</v>
      </c>
      <c r="BJ1615" s="20" t="s">
        <v>88</v>
      </c>
      <c r="BK1615" s="194">
        <f>ROUND(I1615*H1615,2)</f>
        <v>0</v>
      </c>
      <c r="BL1615" s="20" t="s">
        <v>366</v>
      </c>
      <c r="BM1615" s="193" t="s">
        <v>5968</v>
      </c>
    </row>
    <row r="1616" spans="1:65" s="2" customFormat="1" ht="10.199999999999999">
      <c r="A1616" s="37"/>
      <c r="B1616" s="38"/>
      <c r="C1616" s="39"/>
      <c r="D1616" s="195" t="s">
        <v>245</v>
      </c>
      <c r="E1616" s="39"/>
      <c r="F1616" s="196" t="s">
        <v>5969</v>
      </c>
      <c r="G1616" s="39"/>
      <c r="H1616" s="39"/>
      <c r="I1616" s="197"/>
      <c r="J1616" s="39"/>
      <c r="K1616" s="39"/>
      <c r="L1616" s="42"/>
      <c r="M1616" s="198"/>
      <c r="N1616" s="199"/>
      <c r="O1616" s="67"/>
      <c r="P1616" s="67"/>
      <c r="Q1616" s="67"/>
      <c r="R1616" s="67"/>
      <c r="S1616" s="67"/>
      <c r="T1616" s="68"/>
      <c r="U1616" s="37"/>
      <c r="V1616" s="37"/>
      <c r="W1616" s="37"/>
      <c r="X1616" s="37"/>
      <c r="Y1616" s="37"/>
      <c r="Z1616" s="37"/>
      <c r="AA1616" s="37"/>
      <c r="AB1616" s="37"/>
      <c r="AC1616" s="37"/>
      <c r="AD1616" s="37"/>
      <c r="AE1616" s="37"/>
      <c r="AT1616" s="20" t="s">
        <v>245</v>
      </c>
      <c r="AU1616" s="20" t="s">
        <v>88</v>
      </c>
    </row>
    <row r="1617" spans="1:65" s="14" customFormat="1" ht="10.199999999999999">
      <c r="B1617" s="211"/>
      <c r="C1617" s="212"/>
      <c r="D1617" s="202" t="s">
        <v>247</v>
      </c>
      <c r="E1617" s="213" t="s">
        <v>19</v>
      </c>
      <c r="F1617" s="214" t="s">
        <v>1592</v>
      </c>
      <c r="G1617" s="212"/>
      <c r="H1617" s="215">
        <v>15.725</v>
      </c>
      <c r="I1617" s="216"/>
      <c r="J1617" s="212"/>
      <c r="K1617" s="212"/>
      <c r="L1617" s="217"/>
      <c r="M1617" s="218"/>
      <c r="N1617" s="219"/>
      <c r="O1617" s="219"/>
      <c r="P1617" s="219"/>
      <c r="Q1617" s="219"/>
      <c r="R1617" s="219"/>
      <c r="S1617" s="219"/>
      <c r="T1617" s="220"/>
      <c r="AT1617" s="221" t="s">
        <v>247</v>
      </c>
      <c r="AU1617" s="221" t="s">
        <v>88</v>
      </c>
      <c r="AV1617" s="14" t="s">
        <v>88</v>
      </c>
      <c r="AW1617" s="14" t="s">
        <v>37</v>
      </c>
      <c r="AX1617" s="14" t="s">
        <v>83</v>
      </c>
      <c r="AY1617" s="221" t="s">
        <v>237</v>
      </c>
    </row>
    <row r="1618" spans="1:65" s="2" customFormat="1" ht="37.799999999999997" customHeight="1">
      <c r="A1618" s="37"/>
      <c r="B1618" s="38"/>
      <c r="C1618" s="182" t="s">
        <v>5970</v>
      </c>
      <c r="D1618" s="182" t="s">
        <v>239</v>
      </c>
      <c r="E1618" s="183" t="s">
        <v>5971</v>
      </c>
      <c r="F1618" s="184" t="s">
        <v>5972</v>
      </c>
      <c r="G1618" s="185" t="s">
        <v>141</v>
      </c>
      <c r="H1618" s="186">
        <v>15.725</v>
      </c>
      <c r="I1618" s="187"/>
      <c r="J1618" s="188">
        <f>ROUND(I1618*H1618,2)</f>
        <v>0</v>
      </c>
      <c r="K1618" s="184" t="s">
        <v>19</v>
      </c>
      <c r="L1618" s="42"/>
      <c r="M1618" s="189" t="s">
        <v>19</v>
      </c>
      <c r="N1618" s="190" t="s">
        <v>48</v>
      </c>
      <c r="O1618" s="67"/>
      <c r="P1618" s="191">
        <f>O1618*H1618</f>
        <v>0</v>
      </c>
      <c r="Q1618" s="191">
        <v>2.0000000000000001E-4</v>
      </c>
      <c r="R1618" s="191">
        <f>Q1618*H1618</f>
        <v>3.1450000000000002E-3</v>
      </c>
      <c r="S1618" s="191">
        <v>0</v>
      </c>
      <c r="T1618" s="192">
        <f>S1618*H1618</f>
        <v>0</v>
      </c>
      <c r="U1618" s="37"/>
      <c r="V1618" s="37"/>
      <c r="W1618" s="37"/>
      <c r="X1618" s="37"/>
      <c r="Y1618" s="37"/>
      <c r="Z1618" s="37"/>
      <c r="AA1618" s="37"/>
      <c r="AB1618" s="37"/>
      <c r="AC1618" s="37"/>
      <c r="AD1618" s="37"/>
      <c r="AE1618" s="37"/>
      <c r="AR1618" s="193" t="s">
        <v>366</v>
      </c>
      <c r="AT1618" s="193" t="s">
        <v>239</v>
      </c>
      <c r="AU1618" s="193" t="s">
        <v>88</v>
      </c>
      <c r="AY1618" s="20" t="s">
        <v>237</v>
      </c>
      <c r="BE1618" s="194">
        <f>IF(N1618="základní",J1618,0)</f>
        <v>0</v>
      </c>
      <c r="BF1618" s="194">
        <f>IF(N1618="snížená",J1618,0)</f>
        <v>0</v>
      </c>
      <c r="BG1618" s="194">
        <f>IF(N1618="zákl. přenesená",J1618,0)</f>
        <v>0</v>
      </c>
      <c r="BH1618" s="194">
        <f>IF(N1618="sníž. přenesená",J1618,0)</f>
        <v>0</v>
      </c>
      <c r="BI1618" s="194">
        <f>IF(N1618="nulová",J1618,0)</f>
        <v>0</v>
      </c>
      <c r="BJ1618" s="20" t="s">
        <v>88</v>
      </c>
      <c r="BK1618" s="194">
        <f>ROUND(I1618*H1618,2)</f>
        <v>0</v>
      </c>
      <c r="BL1618" s="20" t="s">
        <v>366</v>
      </c>
      <c r="BM1618" s="193" t="s">
        <v>5973</v>
      </c>
    </row>
    <row r="1619" spans="1:65" s="14" customFormat="1" ht="10.199999999999999">
      <c r="B1619" s="211"/>
      <c r="C1619" s="212"/>
      <c r="D1619" s="202" t="s">
        <v>247</v>
      </c>
      <c r="E1619" s="213" t="s">
        <v>19</v>
      </c>
      <c r="F1619" s="214" t="s">
        <v>1592</v>
      </c>
      <c r="G1619" s="212"/>
      <c r="H1619" s="215">
        <v>15.725</v>
      </c>
      <c r="I1619" s="216"/>
      <c r="J1619" s="212"/>
      <c r="K1619" s="212"/>
      <c r="L1619" s="217"/>
      <c r="M1619" s="218"/>
      <c r="N1619" s="219"/>
      <c r="O1619" s="219"/>
      <c r="P1619" s="219"/>
      <c r="Q1619" s="219"/>
      <c r="R1619" s="219"/>
      <c r="S1619" s="219"/>
      <c r="T1619" s="220"/>
      <c r="AT1619" s="221" t="s">
        <v>247</v>
      </c>
      <c r="AU1619" s="221" t="s">
        <v>88</v>
      </c>
      <c r="AV1619" s="14" t="s">
        <v>88</v>
      </c>
      <c r="AW1619" s="14" t="s">
        <v>37</v>
      </c>
      <c r="AX1619" s="14" t="s">
        <v>83</v>
      </c>
      <c r="AY1619" s="221" t="s">
        <v>237</v>
      </c>
    </row>
    <row r="1620" spans="1:65" s="2" customFormat="1" ht="24.15" customHeight="1">
      <c r="A1620" s="37"/>
      <c r="B1620" s="38"/>
      <c r="C1620" s="182" t="s">
        <v>5974</v>
      </c>
      <c r="D1620" s="182" t="s">
        <v>239</v>
      </c>
      <c r="E1620" s="183" t="s">
        <v>5975</v>
      </c>
      <c r="F1620" s="184" t="s">
        <v>5976</v>
      </c>
      <c r="G1620" s="185" t="s">
        <v>141</v>
      </c>
      <c r="H1620" s="186">
        <v>15.725</v>
      </c>
      <c r="I1620" s="187"/>
      <c r="J1620" s="188">
        <f>ROUND(I1620*H1620,2)</f>
        <v>0</v>
      </c>
      <c r="K1620" s="184" t="s">
        <v>19</v>
      </c>
      <c r="L1620" s="42"/>
      <c r="M1620" s="189" t="s">
        <v>19</v>
      </c>
      <c r="N1620" s="190" t="s">
        <v>48</v>
      </c>
      <c r="O1620" s="67"/>
      <c r="P1620" s="191">
        <f>O1620*H1620</f>
        <v>0</v>
      </c>
      <c r="Q1620" s="191">
        <v>4.8000000000000001E-4</v>
      </c>
      <c r="R1620" s="191">
        <f>Q1620*H1620</f>
        <v>7.548E-3</v>
      </c>
      <c r="S1620" s="191">
        <v>0</v>
      </c>
      <c r="T1620" s="192">
        <f>S1620*H1620</f>
        <v>0</v>
      </c>
      <c r="U1620" s="37"/>
      <c r="V1620" s="37"/>
      <c r="W1620" s="37"/>
      <c r="X1620" s="37"/>
      <c r="Y1620" s="37"/>
      <c r="Z1620" s="37"/>
      <c r="AA1620" s="37"/>
      <c r="AB1620" s="37"/>
      <c r="AC1620" s="37"/>
      <c r="AD1620" s="37"/>
      <c r="AE1620" s="37"/>
      <c r="AR1620" s="193" t="s">
        <v>366</v>
      </c>
      <c r="AT1620" s="193" t="s">
        <v>239</v>
      </c>
      <c r="AU1620" s="193" t="s">
        <v>88</v>
      </c>
      <c r="AY1620" s="20" t="s">
        <v>237</v>
      </c>
      <c r="BE1620" s="194">
        <f>IF(N1620="základní",J1620,0)</f>
        <v>0</v>
      </c>
      <c r="BF1620" s="194">
        <f>IF(N1620="snížená",J1620,0)</f>
        <v>0</v>
      </c>
      <c r="BG1620" s="194">
        <f>IF(N1620="zákl. přenesená",J1620,0)</f>
        <v>0</v>
      </c>
      <c r="BH1620" s="194">
        <f>IF(N1620="sníž. přenesená",J1620,0)</f>
        <v>0</v>
      </c>
      <c r="BI1620" s="194">
        <f>IF(N1620="nulová",J1620,0)</f>
        <v>0</v>
      </c>
      <c r="BJ1620" s="20" t="s">
        <v>88</v>
      </c>
      <c r="BK1620" s="194">
        <f>ROUND(I1620*H1620,2)</f>
        <v>0</v>
      </c>
      <c r="BL1620" s="20" t="s">
        <v>366</v>
      </c>
      <c r="BM1620" s="193" t="s">
        <v>5977</v>
      </c>
    </row>
    <row r="1621" spans="1:65" s="14" customFormat="1" ht="10.199999999999999">
      <c r="B1621" s="211"/>
      <c r="C1621" s="212"/>
      <c r="D1621" s="202" t="s">
        <v>247</v>
      </c>
      <c r="E1621" s="213" t="s">
        <v>19</v>
      </c>
      <c r="F1621" s="214" t="s">
        <v>1592</v>
      </c>
      <c r="G1621" s="212"/>
      <c r="H1621" s="215">
        <v>15.725</v>
      </c>
      <c r="I1621" s="216"/>
      <c r="J1621" s="212"/>
      <c r="K1621" s="212"/>
      <c r="L1621" s="217"/>
      <c r="M1621" s="218"/>
      <c r="N1621" s="219"/>
      <c r="O1621" s="219"/>
      <c r="P1621" s="219"/>
      <c r="Q1621" s="219"/>
      <c r="R1621" s="219"/>
      <c r="S1621" s="219"/>
      <c r="T1621" s="220"/>
      <c r="AT1621" s="221" t="s">
        <v>247</v>
      </c>
      <c r="AU1621" s="221" t="s">
        <v>88</v>
      </c>
      <c r="AV1621" s="14" t="s">
        <v>88</v>
      </c>
      <c r="AW1621" s="14" t="s">
        <v>37</v>
      </c>
      <c r="AX1621" s="14" t="s">
        <v>83</v>
      </c>
      <c r="AY1621" s="221" t="s">
        <v>237</v>
      </c>
    </row>
    <row r="1622" spans="1:65" s="12" customFormat="1" ht="22.8" customHeight="1">
      <c r="B1622" s="166"/>
      <c r="C1622" s="167"/>
      <c r="D1622" s="168" t="s">
        <v>75</v>
      </c>
      <c r="E1622" s="180" t="s">
        <v>1477</v>
      </c>
      <c r="F1622" s="180" t="s">
        <v>1478</v>
      </c>
      <c r="G1622" s="167"/>
      <c r="H1622" s="167"/>
      <c r="I1622" s="170"/>
      <c r="J1622" s="181">
        <f>BK1622</f>
        <v>0</v>
      </c>
      <c r="K1622" s="167"/>
      <c r="L1622" s="172"/>
      <c r="M1622" s="173"/>
      <c r="N1622" s="174"/>
      <c r="O1622" s="174"/>
      <c r="P1622" s="175">
        <f>SUM(P1623:P1681)</f>
        <v>0</v>
      </c>
      <c r="Q1622" s="174"/>
      <c r="R1622" s="175">
        <f>SUM(R1623:R1681)</f>
        <v>2.4091681899999999</v>
      </c>
      <c r="S1622" s="174"/>
      <c r="T1622" s="176">
        <f>SUM(T1623:T1681)</f>
        <v>0.72491099999999997</v>
      </c>
      <c r="AR1622" s="177" t="s">
        <v>88</v>
      </c>
      <c r="AT1622" s="178" t="s">
        <v>75</v>
      </c>
      <c r="AU1622" s="178" t="s">
        <v>83</v>
      </c>
      <c r="AY1622" s="177" t="s">
        <v>237</v>
      </c>
      <c r="BK1622" s="179">
        <f>SUM(BK1623:BK1681)</f>
        <v>0</v>
      </c>
    </row>
    <row r="1623" spans="1:65" s="2" customFormat="1" ht="24.15" customHeight="1">
      <c r="A1623" s="37"/>
      <c r="B1623" s="38"/>
      <c r="C1623" s="182" t="s">
        <v>5978</v>
      </c>
      <c r="D1623" s="182" t="s">
        <v>239</v>
      </c>
      <c r="E1623" s="183" t="s">
        <v>1480</v>
      </c>
      <c r="F1623" s="184" t="s">
        <v>1481</v>
      </c>
      <c r="G1623" s="185" t="s">
        <v>141</v>
      </c>
      <c r="H1623" s="186">
        <v>2258.672</v>
      </c>
      <c r="I1623" s="187"/>
      <c r="J1623" s="188">
        <f>ROUND(I1623*H1623,2)</f>
        <v>0</v>
      </c>
      <c r="K1623" s="184" t="s">
        <v>242</v>
      </c>
      <c r="L1623" s="42"/>
      <c r="M1623" s="189" t="s">
        <v>19</v>
      </c>
      <c r="N1623" s="190" t="s">
        <v>48</v>
      </c>
      <c r="O1623" s="67"/>
      <c r="P1623" s="191">
        <f>O1623*H1623</f>
        <v>0</v>
      </c>
      <c r="Q1623" s="191">
        <v>0</v>
      </c>
      <c r="R1623" s="191">
        <f>Q1623*H1623</f>
        <v>0</v>
      </c>
      <c r="S1623" s="191">
        <v>0</v>
      </c>
      <c r="T1623" s="192">
        <f>S1623*H1623</f>
        <v>0</v>
      </c>
      <c r="U1623" s="37"/>
      <c r="V1623" s="37"/>
      <c r="W1623" s="37"/>
      <c r="X1623" s="37"/>
      <c r="Y1623" s="37"/>
      <c r="Z1623" s="37"/>
      <c r="AA1623" s="37"/>
      <c r="AB1623" s="37"/>
      <c r="AC1623" s="37"/>
      <c r="AD1623" s="37"/>
      <c r="AE1623" s="37"/>
      <c r="AR1623" s="193" t="s">
        <v>366</v>
      </c>
      <c r="AT1623" s="193" t="s">
        <v>239</v>
      </c>
      <c r="AU1623" s="193" t="s">
        <v>88</v>
      </c>
      <c r="AY1623" s="20" t="s">
        <v>237</v>
      </c>
      <c r="BE1623" s="194">
        <f>IF(N1623="základní",J1623,0)</f>
        <v>0</v>
      </c>
      <c r="BF1623" s="194">
        <f>IF(N1623="snížená",J1623,0)</f>
        <v>0</v>
      </c>
      <c r="BG1623" s="194">
        <f>IF(N1623="zákl. přenesená",J1623,0)</f>
        <v>0</v>
      </c>
      <c r="BH1623" s="194">
        <f>IF(N1623="sníž. přenesená",J1623,0)</f>
        <v>0</v>
      </c>
      <c r="BI1623" s="194">
        <f>IF(N1623="nulová",J1623,0)</f>
        <v>0</v>
      </c>
      <c r="BJ1623" s="20" t="s">
        <v>88</v>
      </c>
      <c r="BK1623" s="194">
        <f>ROUND(I1623*H1623,2)</f>
        <v>0</v>
      </c>
      <c r="BL1623" s="20" t="s">
        <v>366</v>
      </c>
      <c r="BM1623" s="193" t="s">
        <v>5979</v>
      </c>
    </row>
    <row r="1624" spans="1:65" s="2" customFormat="1" ht="10.199999999999999">
      <c r="A1624" s="37"/>
      <c r="B1624" s="38"/>
      <c r="C1624" s="39"/>
      <c r="D1624" s="195" t="s">
        <v>245</v>
      </c>
      <c r="E1624" s="39"/>
      <c r="F1624" s="196" t="s">
        <v>1483</v>
      </c>
      <c r="G1624" s="39"/>
      <c r="H1624" s="39"/>
      <c r="I1624" s="197"/>
      <c r="J1624" s="39"/>
      <c r="K1624" s="39"/>
      <c r="L1624" s="42"/>
      <c r="M1624" s="198"/>
      <c r="N1624" s="199"/>
      <c r="O1624" s="67"/>
      <c r="P1624" s="67"/>
      <c r="Q1624" s="67"/>
      <c r="R1624" s="67"/>
      <c r="S1624" s="67"/>
      <c r="T1624" s="68"/>
      <c r="U1624" s="37"/>
      <c r="V1624" s="37"/>
      <c r="W1624" s="37"/>
      <c r="X1624" s="37"/>
      <c r="Y1624" s="37"/>
      <c r="Z1624" s="37"/>
      <c r="AA1624" s="37"/>
      <c r="AB1624" s="37"/>
      <c r="AC1624" s="37"/>
      <c r="AD1624" s="37"/>
      <c r="AE1624" s="37"/>
      <c r="AT1624" s="20" t="s">
        <v>245</v>
      </c>
      <c r="AU1624" s="20" t="s">
        <v>88</v>
      </c>
    </row>
    <row r="1625" spans="1:65" s="13" customFormat="1" ht="10.199999999999999">
      <c r="B1625" s="200"/>
      <c r="C1625" s="201"/>
      <c r="D1625" s="202" t="s">
        <v>247</v>
      </c>
      <c r="E1625" s="203" t="s">
        <v>19</v>
      </c>
      <c r="F1625" s="204" t="s">
        <v>3854</v>
      </c>
      <c r="G1625" s="201"/>
      <c r="H1625" s="203" t="s">
        <v>19</v>
      </c>
      <c r="I1625" s="205"/>
      <c r="J1625" s="201"/>
      <c r="K1625" s="201"/>
      <c r="L1625" s="206"/>
      <c r="M1625" s="207"/>
      <c r="N1625" s="208"/>
      <c r="O1625" s="208"/>
      <c r="P1625" s="208"/>
      <c r="Q1625" s="208"/>
      <c r="R1625" s="208"/>
      <c r="S1625" s="208"/>
      <c r="T1625" s="209"/>
      <c r="AT1625" s="210" t="s">
        <v>247</v>
      </c>
      <c r="AU1625" s="210" t="s">
        <v>88</v>
      </c>
      <c r="AV1625" s="13" t="s">
        <v>83</v>
      </c>
      <c r="AW1625" s="13" t="s">
        <v>37</v>
      </c>
      <c r="AX1625" s="13" t="s">
        <v>76</v>
      </c>
      <c r="AY1625" s="210" t="s">
        <v>237</v>
      </c>
    </row>
    <row r="1626" spans="1:65" s="14" customFormat="1" ht="10.199999999999999">
      <c r="B1626" s="211"/>
      <c r="C1626" s="212"/>
      <c r="D1626" s="202" t="s">
        <v>247</v>
      </c>
      <c r="E1626" s="213" t="s">
        <v>19</v>
      </c>
      <c r="F1626" s="214" t="s">
        <v>5962</v>
      </c>
      <c r="G1626" s="212"/>
      <c r="H1626" s="215">
        <v>581.26599999999996</v>
      </c>
      <c r="I1626" s="216"/>
      <c r="J1626" s="212"/>
      <c r="K1626" s="212"/>
      <c r="L1626" s="217"/>
      <c r="M1626" s="218"/>
      <c r="N1626" s="219"/>
      <c r="O1626" s="219"/>
      <c r="P1626" s="219"/>
      <c r="Q1626" s="219"/>
      <c r="R1626" s="219"/>
      <c r="S1626" s="219"/>
      <c r="T1626" s="220"/>
      <c r="AT1626" s="221" t="s">
        <v>247</v>
      </c>
      <c r="AU1626" s="221" t="s">
        <v>88</v>
      </c>
      <c r="AV1626" s="14" t="s">
        <v>88</v>
      </c>
      <c r="AW1626" s="14" t="s">
        <v>37</v>
      </c>
      <c r="AX1626" s="14" t="s">
        <v>76</v>
      </c>
      <c r="AY1626" s="221" t="s">
        <v>237</v>
      </c>
    </row>
    <row r="1627" spans="1:65" s="14" customFormat="1" ht="10.199999999999999">
      <c r="B1627" s="211"/>
      <c r="C1627" s="212"/>
      <c r="D1627" s="202" t="s">
        <v>247</v>
      </c>
      <c r="E1627" s="213" t="s">
        <v>19</v>
      </c>
      <c r="F1627" s="214" t="s">
        <v>5980</v>
      </c>
      <c r="G1627" s="212"/>
      <c r="H1627" s="215">
        <v>56.661000000000001</v>
      </c>
      <c r="I1627" s="216"/>
      <c r="J1627" s="212"/>
      <c r="K1627" s="212"/>
      <c r="L1627" s="217"/>
      <c r="M1627" s="218"/>
      <c r="N1627" s="219"/>
      <c r="O1627" s="219"/>
      <c r="P1627" s="219"/>
      <c r="Q1627" s="219"/>
      <c r="R1627" s="219"/>
      <c r="S1627" s="219"/>
      <c r="T1627" s="220"/>
      <c r="AT1627" s="221" t="s">
        <v>247</v>
      </c>
      <c r="AU1627" s="221" t="s">
        <v>88</v>
      </c>
      <c r="AV1627" s="14" t="s">
        <v>88</v>
      </c>
      <c r="AW1627" s="14" t="s">
        <v>37</v>
      </c>
      <c r="AX1627" s="14" t="s">
        <v>76</v>
      </c>
      <c r="AY1627" s="221" t="s">
        <v>237</v>
      </c>
    </row>
    <row r="1628" spans="1:65" s="15" customFormat="1" ht="10.199999999999999">
      <c r="B1628" s="222"/>
      <c r="C1628" s="223"/>
      <c r="D1628" s="202" t="s">
        <v>247</v>
      </c>
      <c r="E1628" s="224" t="s">
        <v>19</v>
      </c>
      <c r="F1628" s="225" t="s">
        <v>251</v>
      </c>
      <c r="G1628" s="223"/>
      <c r="H1628" s="226">
        <v>637.92700000000002</v>
      </c>
      <c r="I1628" s="227"/>
      <c r="J1628" s="223"/>
      <c r="K1628" s="223"/>
      <c r="L1628" s="228"/>
      <c r="M1628" s="229"/>
      <c r="N1628" s="230"/>
      <c r="O1628" s="230"/>
      <c r="P1628" s="230"/>
      <c r="Q1628" s="230"/>
      <c r="R1628" s="230"/>
      <c r="S1628" s="230"/>
      <c r="T1628" s="231"/>
      <c r="AT1628" s="232" t="s">
        <v>247</v>
      </c>
      <c r="AU1628" s="232" t="s">
        <v>88</v>
      </c>
      <c r="AV1628" s="15" t="s">
        <v>92</v>
      </c>
      <c r="AW1628" s="15" t="s">
        <v>37</v>
      </c>
      <c r="AX1628" s="15" t="s">
        <v>76</v>
      </c>
      <c r="AY1628" s="232" t="s">
        <v>237</v>
      </c>
    </row>
    <row r="1629" spans="1:65" s="14" customFormat="1" ht="10.199999999999999">
      <c r="B1629" s="211"/>
      <c r="C1629" s="212"/>
      <c r="D1629" s="202" t="s">
        <v>247</v>
      </c>
      <c r="E1629" s="213" t="s">
        <v>19</v>
      </c>
      <c r="F1629" s="214" t="s">
        <v>5981</v>
      </c>
      <c r="G1629" s="212"/>
      <c r="H1629" s="215">
        <v>1620.7449999999999</v>
      </c>
      <c r="I1629" s="216"/>
      <c r="J1629" s="212"/>
      <c r="K1629" s="212"/>
      <c r="L1629" s="217"/>
      <c r="M1629" s="218"/>
      <c r="N1629" s="219"/>
      <c r="O1629" s="219"/>
      <c r="P1629" s="219"/>
      <c r="Q1629" s="219"/>
      <c r="R1629" s="219"/>
      <c r="S1629" s="219"/>
      <c r="T1629" s="220"/>
      <c r="AT1629" s="221" t="s">
        <v>247</v>
      </c>
      <c r="AU1629" s="221" t="s">
        <v>88</v>
      </c>
      <c r="AV1629" s="14" t="s">
        <v>88</v>
      </c>
      <c r="AW1629" s="14" t="s">
        <v>37</v>
      </c>
      <c r="AX1629" s="14" t="s">
        <v>76</v>
      </c>
      <c r="AY1629" s="221" t="s">
        <v>237</v>
      </c>
    </row>
    <row r="1630" spans="1:65" s="15" customFormat="1" ht="10.199999999999999">
      <c r="B1630" s="222"/>
      <c r="C1630" s="223"/>
      <c r="D1630" s="202" t="s">
        <v>247</v>
      </c>
      <c r="E1630" s="224" t="s">
        <v>19</v>
      </c>
      <c r="F1630" s="225" t="s">
        <v>251</v>
      </c>
      <c r="G1630" s="223"/>
      <c r="H1630" s="226">
        <v>1620.7449999999999</v>
      </c>
      <c r="I1630" s="227"/>
      <c r="J1630" s="223"/>
      <c r="K1630" s="223"/>
      <c r="L1630" s="228"/>
      <c r="M1630" s="229"/>
      <c r="N1630" s="230"/>
      <c r="O1630" s="230"/>
      <c r="P1630" s="230"/>
      <c r="Q1630" s="230"/>
      <c r="R1630" s="230"/>
      <c r="S1630" s="230"/>
      <c r="T1630" s="231"/>
      <c r="AT1630" s="232" t="s">
        <v>247</v>
      </c>
      <c r="AU1630" s="232" t="s">
        <v>88</v>
      </c>
      <c r="AV1630" s="15" t="s">
        <v>92</v>
      </c>
      <c r="AW1630" s="15" t="s">
        <v>37</v>
      </c>
      <c r="AX1630" s="15" t="s">
        <v>76</v>
      </c>
      <c r="AY1630" s="232" t="s">
        <v>237</v>
      </c>
    </row>
    <row r="1631" spans="1:65" s="16" customFormat="1" ht="10.199999999999999">
      <c r="B1631" s="233"/>
      <c r="C1631" s="234"/>
      <c r="D1631" s="202" t="s">
        <v>247</v>
      </c>
      <c r="E1631" s="235" t="s">
        <v>19</v>
      </c>
      <c r="F1631" s="236" t="s">
        <v>260</v>
      </c>
      <c r="G1631" s="234"/>
      <c r="H1631" s="237">
        <v>2258.672</v>
      </c>
      <c r="I1631" s="238"/>
      <c r="J1631" s="234"/>
      <c r="K1631" s="234"/>
      <c r="L1631" s="239"/>
      <c r="M1631" s="240"/>
      <c r="N1631" s="241"/>
      <c r="O1631" s="241"/>
      <c r="P1631" s="241"/>
      <c r="Q1631" s="241"/>
      <c r="R1631" s="241"/>
      <c r="S1631" s="241"/>
      <c r="T1631" s="242"/>
      <c r="AT1631" s="243" t="s">
        <v>247</v>
      </c>
      <c r="AU1631" s="243" t="s">
        <v>88</v>
      </c>
      <c r="AV1631" s="16" t="s">
        <v>243</v>
      </c>
      <c r="AW1631" s="16" t="s">
        <v>37</v>
      </c>
      <c r="AX1631" s="16" t="s">
        <v>83</v>
      </c>
      <c r="AY1631" s="243" t="s">
        <v>237</v>
      </c>
    </row>
    <row r="1632" spans="1:65" s="2" customFormat="1" ht="24.15" customHeight="1">
      <c r="A1632" s="37"/>
      <c r="B1632" s="38"/>
      <c r="C1632" s="182" t="s">
        <v>5982</v>
      </c>
      <c r="D1632" s="182" t="s">
        <v>239</v>
      </c>
      <c r="E1632" s="183" t="s">
        <v>1485</v>
      </c>
      <c r="F1632" s="184" t="s">
        <v>1486</v>
      </c>
      <c r="G1632" s="185" t="s">
        <v>141</v>
      </c>
      <c r="H1632" s="186">
        <v>2258.672</v>
      </c>
      <c r="I1632" s="187"/>
      <c r="J1632" s="188">
        <f>ROUND(I1632*H1632,2)</f>
        <v>0</v>
      </c>
      <c r="K1632" s="184" t="s">
        <v>242</v>
      </c>
      <c r="L1632" s="42"/>
      <c r="M1632" s="189" t="s">
        <v>19</v>
      </c>
      <c r="N1632" s="190" t="s">
        <v>48</v>
      </c>
      <c r="O1632" s="67"/>
      <c r="P1632" s="191">
        <f>O1632*H1632</f>
        <v>0</v>
      </c>
      <c r="Q1632" s="191">
        <v>0</v>
      </c>
      <c r="R1632" s="191">
        <f>Q1632*H1632</f>
        <v>0</v>
      </c>
      <c r="S1632" s="191">
        <v>1.4999999999999999E-4</v>
      </c>
      <c r="T1632" s="192">
        <f>S1632*H1632</f>
        <v>0.33880079999999996</v>
      </c>
      <c r="U1632" s="37"/>
      <c r="V1632" s="37"/>
      <c r="W1632" s="37"/>
      <c r="X1632" s="37"/>
      <c r="Y1632" s="37"/>
      <c r="Z1632" s="37"/>
      <c r="AA1632" s="37"/>
      <c r="AB1632" s="37"/>
      <c r="AC1632" s="37"/>
      <c r="AD1632" s="37"/>
      <c r="AE1632" s="37"/>
      <c r="AR1632" s="193" t="s">
        <v>366</v>
      </c>
      <c r="AT1632" s="193" t="s">
        <v>239</v>
      </c>
      <c r="AU1632" s="193" t="s">
        <v>88</v>
      </c>
      <c r="AY1632" s="20" t="s">
        <v>237</v>
      </c>
      <c r="BE1632" s="194">
        <f>IF(N1632="základní",J1632,0)</f>
        <v>0</v>
      </c>
      <c r="BF1632" s="194">
        <f>IF(N1632="snížená",J1632,0)</f>
        <v>0</v>
      </c>
      <c r="BG1632" s="194">
        <f>IF(N1632="zákl. přenesená",J1632,0)</f>
        <v>0</v>
      </c>
      <c r="BH1632" s="194">
        <f>IF(N1632="sníž. přenesená",J1632,0)</f>
        <v>0</v>
      </c>
      <c r="BI1632" s="194">
        <f>IF(N1632="nulová",J1632,0)</f>
        <v>0</v>
      </c>
      <c r="BJ1632" s="20" t="s">
        <v>88</v>
      </c>
      <c r="BK1632" s="194">
        <f>ROUND(I1632*H1632,2)</f>
        <v>0</v>
      </c>
      <c r="BL1632" s="20" t="s">
        <v>366</v>
      </c>
      <c r="BM1632" s="193" t="s">
        <v>5983</v>
      </c>
    </row>
    <row r="1633" spans="1:65" s="2" customFormat="1" ht="10.199999999999999">
      <c r="A1633" s="37"/>
      <c r="B1633" s="38"/>
      <c r="C1633" s="39"/>
      <c r="D1633" s="195" t="s">
        <v>245</v>
      </c>
      <c r="E1633" s="39"/>
      <c r="F1633" s="196" t="s">
        <v>1488</v>
      </c>
      <c r="G1633" s="39"/>
      <c r="H1633" s="39"/>
      <c r="I1633" s="197"/>
      <c r="J1633" s="39"/>
      <c r="K1633" s="39"/>
      <c r="L1633" s="42"/>
      <c r="M1633" s="198"/>
      <c r="N1633" s="199"/>
      <c r="O1633" s="67"/>
      <c r="P1633" s="67"/>
      <c r="Q1633" s="67"/>
      <c r="R1633" s="67"/>
      <c r="S1633" s="67"/>
      <c r="T1633" s="68"/>
      <c r="U1633" s="37"/>
      <c r="V1633" s="37"/>
      <c r="W1633" s="37"/>
      <c r="X1633" s="37"/>
      <c r="Y1633" s="37"/>
      <c r="Z1633" s="37"/>
      <c r="AA1633" s="37"/>
      <c r="AB1633" s="37"/>
      <c r="AC1633" s="37"/>
      <c r="AD1633" s="37"/>
      <c r="AE1633" s="37"/>
      <c r="AT1633" s="20" t="s">
        <v>245</v>
      </c>
      <c r="AU1633" s="20" t="s">
        <v>88</v>
      </c>
    </row>
    <row r="1634" spans="1:65" s="13" customFormat="1" ht="10.199999999999999">
      <c r="B1634" s="200"/>
      <c r="C1634" s="201"/>
      <c r="D1634" s="202" t="s">
        <v>247</v>
      </c>
      <c r="E1634" s="203" t="s">
        <v>19</v>
      </c>
      <c r="F1634" s="204" t="s">
        <v>3854</v>
      </c>
      <c r="G1634" s="201"/>
      <c r="H1634" s="203" t="s">
        <v>19</v>
      </c>
      <c r="I1634" s="205"/>
      <c r="J1634" s="201"/>
      <c r="K1634" s="201"/>
      <c r="L1634" s="206"/>
      <c r="M1634" s="207"/>
      <c r="N1634" s="208"/>
      <c r="O1634" s="208"/>
      <c r="P1634" s="208"/>
      <c r="Q1634" s="208"/>
      <c r="R1634" s="208"/>
      <c r="S1634" s="208"/>
      <c r="T1634" s="209"/>
      <c r="AT1634" s="210" t="s">
        <v>247</v>
      </c>
      <c r="AU1634" s="210" t="s">
        <v>88</v>
      </c>
      <c r="AV1634" s="13" t="s">
        <v>83</v>
      </c>
      <c r="AW1634" s="13" t="s">
        <v>37</v>
      </c>
      <c r="AX1634" s="13" t="s">
        <v>76</v>
      </c>
      <c r="AY1634" s="210" t="s">
        <v>237</v>
      </c>
    </row>
    <row r="1635" spans="1:65" s="14" customFormat="1" ht="10.199999999999999">
      <c r="B1635" s="211"/>
      <c r="C1635" s="212"/>
      <c r="D1635" s="202" t="s">
        <v>247</v>
      </c>
      <c r="E1635" s="213" t="s">
        <v>19</v>
      </c>
      <c r="F1635" s="214" t="s">
        <v>5962</v>
      </c>
      <c r="G1635" s="212"/>
      <c r="H1635" s="215">
        <v>581.26599999999996</v>
      </c>
      <c r="I1635" s="216"/>
      <c r="J1635" s="212"/>
      <c r="K1635" s="212"/>
      <c r="L1635" s="217"/>
      <c r="M1635" s="218"/>
      <c r="N1635" s="219"/>
      <c r="O1635" s="219"/>
      <c r="P1635" s="219"/>
      <c r="Q1635" s="219"/>
      <c r="R1635" s="219"/>
      <c r="S1635" s="219"/>
      <c r="T1635" s="220"/>
      <c r="AT1635" s="221" t="s">
        <v>247</v>
      </c>
      <c r="AU1635" s="221" t="s">
        <v>88</v>
      </c>
      <c r="AV1635" s="14" t="s">
        <v>88</v>
      </c>
      <c r="AW1635" s="14" t="s">
        <v>37</v>
      </c>
      <c r="AX1635" s="14" t="s">
        <v>76</v>
      </c>
      <c r="AY1635" s="221" t="s">
        <v>237</v>
      </c>
    </row>
    <row r="1636" spans="1:65" s="14" customFormat="1" ht="10.199999999999999">
      <c r="B1636" s="211"/>
      <c r="C1636" s="212"/>
      <c r="D1636" s="202" t="s">
        <v>247</v>
      </c>
      <c r="E1636" s="213" t="s">
        <v>19</v>
      </c>
      <c r="F1636" s="214" t="s">
        <v>5980</v>
      </c>
      <c r="G1636" s="212"/>
      <c r="H1636" s="215">
        <v>56.661000000000001</v>
      </c>
      <c r="I1636" s="216"/>
      <c r="J1636" s="212"/>
      <c r="K1636" s="212"/>
      <c r="L1636" s="217"/>
      <c r="M1636" s="218"/>
      <c r="N1636" s="219"/>
      <c r="O1636" s="219"/>
      <c r="P1636" s="219"/>
      <c r="Q1636" s="219"/>
      <c r="R1636" s="219"/>
      <c r="S1636" s="219"/>
      <c r="T1636" s="220"/>
      <c r="AT1636" s="221" t="s">
        <v>247</v>
      </c>
      <c r="AU1636" s="221" t="s">
        <v>88</v>
      </c>
      <c r="AV1636" s="14" t="s">
        <v>88</v>
      </c>
      <c r="AW1636" s="14" t="s">
        <v>37</v>
      </c>
      <c r="AX1636" s="14" t="s">
        <v>76</v>
      </c>
      <c r="AY1636" s="221" t="s">
        <v>237</v>
      </c>
    </row>
    <row r="1637" spans="1:65" s="15" customFormat="1" ht="10.199999999999999">
      <c r="B1637" s="222"/>
      <c r="C1637" s="223"/>
      <c r="D1637" s="202" t="s">
        <v>247</v>
      </c>
      <c r="E1637" s="224" t="s">
        <v>19</v>
      </c>
      <c r="F1637" s="225" t="s">
        <v>251</v>
      </c>
      <c r="G1637" s="223"/>
      <c r="H1637" s="226">
        <v>637.92700000000002</v>
      </c>
      <c r="I1637" s="227"/>
      <c r="J1637" s="223"/>
      <c r="K1637" s="223"/>
      <c r="L1637" s="228"/>
      <c r="M1637" s="229"/>
      <c r="N1637" s="230"/>
      <c r="O1637" s="230"/>
      <c r="P1637" s="230"/>
      <c r="Q1637" s="230"/>
      <c r="R1637" s="230"/>
      <c r="S1637" s="230"/>
      <c r="T1637" s="231"/>
      <c r="AT1637" s="232" t="s">
        <v>247</v>
      </c>
      <c r="AU1637" s="232" t="s">
        <v>88</v>
      </c>
      <c r="AV1637" s="15" t="s">
        <v>92</v>
      </c>
      <c r="AW1637" s="15" t="s">
        <v>37</v>
      </c>
      <c r="AX1637" s="15" t="s">
        <v>76</v>
      </c>
      <c r="AY1637" s="232" t="s">
        <v>237</v>
      </c>
    </row>
    <row r="1638" spans="1:65" s="14" customFormat="1" ht="10.199999999999999">
      <c r="B1638" s="211"/>
      <c r="C1638" s="212"/>
      <c r="D1638" s="202" t="s">
        <v>247</v>
      </c>
      <c r="E1638" s="213" t="s">
        <v>19</v>
      </c>
      <c r="F1638" s="214" t="s">
        <v>5981</v>
      </c>
      <c r="G1638" s="212"/>
      <c r="H1638" s="215">
        <v>1620.7449999999999</v>
      </c>
      <c r="I1638" s="216"/>
      <c r="J1638" s="212"/>
      <c r="K1638" s="212"/>
      <c r="L1638" s="217"/>
      <c r="M1638" s="218"/>
      <c r="N1638" s="219"/>
      <c r="O1638" s="219"/>
      <c r="P1638" s="219"/>
      <c r="Q1638" s="219"/>
      <c r="R1638" s="219"/>
      <c r="S1638" s="219"/>
      <c r="T1638" s="220"/>
      <c r="AT1638" s="221" t="s">
        <v>247</v>
      </c>
      <c r="AU1638" s="221" t="s">
        <v>88</v>
      </c>
      <c r="AV1638" s="14" t="s">
        <v>88</v>
      </c>
      <c r="AW1638" s="14" t="s">
        <v>37</v>
      </c>
      <c r="AX1638" s="14" t="s">
        <v>76</v>
      </c>
      <c r="AY1638" s="221" t="s">
        <v>237</v>
      </c>
    </row>
    <row r="1639" spans="1:65" s="15" customFormat="1" ht="10.199999999999999">
      <c r="B1639" s="222"/>
      <c r="C1639" s="223"/>
      <c r="D1639" s="202" t="s">
        <v>247</v>
      </c>
      <c r="E1639" s="224" t="s">
        <v>19</v>
      </c>
      <c r="F1639" s="225" t="s">
        <v>251</v>
      </c>
      <c r="G1639" s="223"/>
      <c r="H1639" s="226">
        <v>1620.7449999999999</v>
      </c>
      <c r="I1639" s="227"/>
      <c r="J1639" s="223"/>
      <c r="K1639" s="223"/>
      <c r="L1639" s="228"/>
      <c r="M1639" s="229"/>
      <c r="N1639" s="230"/>
      <c r="O1639" s="230"/>
      <c r="P1639" s="230"/>
      <c r="Q1639" s="230"/>
      <c r="R1639" s="230"/>
      <c r="S1639" s="230"/>
      <c r="T1639" s="231"/>
      <c r="AT1639" s="232" t="s">
        <v>247</v>
      </c>
      <c r="AU1639" s="232" t="s">
        <v>88</v>
      </c>
      <c r="AV1639" s="15" t="s">
        <v>92</v>
      </c>
      <c r="AW1639" s="15" t="s">
        <v>37</v>
      </c>
      <c r="AX1639" s="15" t="s">
        <v>76</v>
      </c>
      <c r="AY1639" s="232" t="s">
        <v>237</v>
      </c>
    </row>
    <row r="1640" spans="1:65" s="16" customFormat="1" ht="10.199999999999999">
      <c r="B1640" s="233"/>
      <c r="C1640" s="234"/>
      <c r="D1640" s="202" t="s">
        <v>247</v>
      </c>
      <c r="E1640" s="235" t="s">
        <v>19</v>
      </c>
      <c r="F1640" s="236" t="s">
        <v>260</v>
      </c>
      <c r="G1640" s="234"/>
      <c r="H1640" s="237">
        <v>2258.672</v>
      </c>
      <c r="I1640" s="238"/>
      <c r="J1640" s="234"/>
      <c r="K1640" s="234"/>
      <c r="L1640" s="239"/>
      <c r="M1640" s="240"/>
      <c r="N1640" s="241"/>
      <c r="O1640" s="241"/>
      <c r="P1640" s="241"/>
      <c r="Q1640" s="241"/>
      <c r="R1640" s="241"/>
      <c r="S1640" s="241"/>
      <c r="T1640" s="242"/>
      <c r="AT1640" s="243" t="s">
        <v>247</v>
      </c>
      <c r="AU1640" s="243" t="s">
        <v>88</v>
      </c>
      <c r="AV1640" s="16" t="s">
        <v>243</v>
      </c>
      <c r="AW1640" s="16" t="s">
        <v>37</v>
      </c>
      <c r="AX1640" s="16" t="s">
        <v>83</v>
      </c>
      <c r="AY1640" s="243" t="s">
        <v>237</v>
      </c>
    </row>
    <row r="1641" spans="1:65" s="2" customFormat="1" ht="16.5" customHeight="1">
      <c r="A1641" s="37"/>
      <c r="B1641" s="38"/>
      <c r="C1641" s="182" t="s">
        <v>5984</v>
      </c>
      <c r="D1641" s="182" t="s">
        <v>239</v>
      </c>
      <c r="E1641" s="183" t="s">
        <v>1490</v>
      </c>
      <c r="F1641" s="184" t="s">
        <v>1491</v>
      </c>
      <c r="G1641" s="185" t="s">
        <v>141</v>
      </c>
      <c r="H1641" s="186">
        <v>1182.6659999999999</v>
      </c>
      <c r="I1641" s="187"/>
      <c r="J1641" s="188">
        <f>ROUND(I1641*H1641,2)</f>
        <v>0</v>
      </c>
      <c r="K1641" s="184" t="s">
        <v>242</v>
      </c>
      <c r="L1641" s="42"/>
      <c r="M1641" s="189" t="s">
        <v>19</v>
      </c>
      <c r="N1641" s="190" t="s">
        <v>48</v>
      </c>
      <c r="O1641" s="67"/>
      <c r="P1641" s="191">
        <f>O1641*H1641</f>
        <v>0</v>
      </c>
      <c r="Q1641" s="191">
        <v>1E-3</v>
      </c>
      <c r="R1641" s="191">
        <f>Q1641*H1641</f>
        <v>1.182666</v>
      </c>
      <c r="S1641" s="191">
        <v>3.1E-4</v>
      </c>
      <c r="T1641" s="192">
        <f>S1641*H1641</f>
        <v>0.36662645999999999</v>
      </c>
      <c r="U1641" s="37"/>
      <c r="V1641" s="37"/>
      <c r="W1641" s="37"/>
      <c r="X1641" s="37"/>
      <c r="Y1641" s="37"/>
      <c r="Z1641" s="37"/>
      <c r="AA1641" s="37"/>
      <c r="AB1641" s="37"/>
      <c r="AC1641" s="37"/>
      <c r="AD1641" s="37"/>
      <c r="AE1641" s="37"/>
      <c r="AR1641" s="193" t="s">
        <v>366</v>
      </c>
      <c r="AT1641" s="193" t="s">
        <v>239</v>
      </c>
      <c r="AU1641" s="193" t="s">
        <v>88</v>
      </c>
      <c r="AY1641" s="20" t="s">
        <v>237</v>
      </c>
      <c r="BE1641" s="194">
        <f>IF(N1641="základní",J1641,0)</f>
        <v>0</v>
      </c>
      <c r="BF1641" s="194">
        <f>IF(N1641="snížená",J1641,0)</f>
        <v>0</v>
      </c>
      <c r="BG1641" s="194">
        <f>IF(N1641="zákl. přenesená",J1641,0)</f>
        <v>0</v>
      </c>
      <c r="BH1641" s="194">
        <f>IF(N1641="sníž. přenesená",J1641,0)</f>
        <v>0</v>
      </c>
      <c r="BI1641" s="194">
        <f>IF(N1641="nulová",J1641,0)</f>
        <v>0</v>
      </c>
      <c r="BJ1641" s="20" t="s">
        <v>88</v>
      </c>
      <c r="BK1641" s="194">
        <f>ROUND(I1641*H1641,2)</f>
        <v>0</v>
      </c>
      <c r="BL1641" s="20" t="s">
        <v>366</v>
      </c>
      <c r="BM1641" s="193" t="s">
        <v>5985</v>
      </c>
    </row>
    <row r="1642" spans="1:65" s="2" customFormat="1" ht="10.199999999999999">
      <c r="A1642" s="37"/>
      <c r="B1642" s="38"/>
      <c r="C1642" s="39"/>
      <c r="D1642" s="195" t="s">
        <v>245</v>
      </c>
      <c r="E1642" s="39"/>
      <c r="F1642" s="196" t="s">
        <v>1493</v>
      </c>
      <c r="G1642" s="39"/>
      <c r="H1642" s="39"/>
      <c r="I1642" s="197"/>
      <c r="J1642" s="39"/>
      <c r="K1642" s="39"/>
      <c r="L1642" s="42"/>
      <c r="M1642" s="198"/>
      <c r="N1642" s="199"/>
      <c r="O1642" s="67"/>
      <c r="P1642" s="67"/>
      <c r="Q1642" s="67"/>
      <c r="R1642" s="67"/>
      <c r="S1642" s="67"/>
      <c r="T1642" s="68"/>
      <c r="U1642" s="37"/>
      <c r="V1642" s="37"/>
      <c r="W1642" s="37"/>
      <c r="X1642" s="37"/>
      <c r="Y1642" s="37"/>
      <c r="Z1642" s="37"/>
      <c r="AA1642" s="37"/>
      <c r="AB1642" s="37"/>
      <c r="AC1642" s="37"/>
      <c r="AD1642" s="37"/>
      <c r="AE1642" s="37"/>
      <c r="AT1642" s="20" t="s">
        <v>245</v>
      </c>
      <c r="AU1642" s="20" t="s">
        <v>88</v>
      </c>
    </row>
    <row r="1643" spans="1:65" s="13" customFormat="1" ht="10.199999999999999">
      <c r="B1643" s="200"/>
      <c r="C1643" s="201"/>
      <c r="D1643" s="202" t="s">
        <v>247</v>
      </c>
      <c r="E1643" s="203" t="s">
        <v>19</v>
      </c>
      <c r="F1643" s="204" t="s">
        <v>3854</v>
      </c>
      <c r="G1643" s="201"/>
      <c r="H1643" s="203" t="s">
        <v>19</v>
      </c>
      <c r="I1643" s="205"/>
      <c r="J1643" s="201"/>
      <c r="K1643" s="201"/>
      <c r="L1643" s="206"/>
      <c r="M1643" s="207"/>
      <c r="N1643" s="208"/>
      <c r="O1643" s="208"/>
      <c r="P1643" s="208"/>
      <c r="Q1643" s="208"/>
      <c r="R1643" s="208"/>
      <c r="S1643" s="208"/>
      <c r="T1643" s="209"/>
      <c r="AT1643" s="210" t="s">
        <v>247</v>
      </c>
      <c r="AU1643" s="210" t="s">
        <v>88</v>
      </c>
      <c r="AV1643" s="13" t="s">
        <v>83</v>
      </c>
      <c r="AW1643" s="13" t="s">
        <v>37</v>
      </c>
      <c r="AX1643" s="13" t="s">
        <v>76</v>
      </c>
      <c r="AY1643" s="210" t="s">
        <v>237</v>
      </c>
    </row>
    <row r="1644" spans="1:65" s="14" customFormat="1" ht="10.199999999999999">
      <c r="B1644" s="211"/>
      <c r="C1644" s="212"/>
      <c r="D1644" s="202" t="s">
        <v>247</v>
      </c>
      <c r="E1644" s="213" t="s">
        <v>19</v>
      </c>
      <c r="F1644" s="214" t="s">
        <v>5962</v>
      </c>
      <c r="G1644" s="212"/>
      <c r="H1644" s="215">
        <v>581.26599999999996</v>
      </c>
      <c r="I1644" s="216"/>
      <c r="J1644" s="212"/>
      <c r="K1644" s="212"/>
      <c r="L1644" s="217"/>
      <c r="M1644" s="218"/>
      <c r="N1644" s="219"/>
      <c r="O1644" s="219"/>
      <c r="P1644" s="219"/>
      <c r="Q1644" s="219"/>
      <c r="R1644" s="219"/>
      <c r="S1644" s="219"/>
      <c r="T1644" s="220"/>
      <c r="AT1644" s="221" t="s">
        <v>247</v>
      </c>
      <c r="AU1644" s="221" t="s">
        <v>88</v>
      </c>
      <c r="AV1644" s="14" t="s">
        <v>88</v>
      </c>
      <c r="AW1644" s="14" t="s">
        <v>37</v>
      </c>
      <c r="AX1644" s="14" t="s">
        <v>76</v>
      </c>
      <c r="AY1644" s="221" t="s">
        <v>237</v>
      </c>
    </row>
    <row r="1645" spans="1:65" s="13" customFormat="1" ht="10.199999999999999">
      <c r="B1645" s="200"/>
      <c r="C1645" s="201"/>
      <c r="D1645" s="202" t="s">
        <v>247</v>
      </c>
      <c r="E1645" s="203" t="s">
        <v>19</v>
      </c>
      <c r="F1645" s="204" t="s">
        <v>5963</v>
      </c>
      <c r="G1645" s="201"/>
      <c r="H1645" s="203" t="s">
        <v>19</v>
      </c>
      <c r="I1645" s="205"/>
      <c r="J1645" s="201"/>
      <c r="K1645" s="201"/>
      <c r="L1645" s="206"/>
      <c r="M1645" s="207"/>
      <c r="N1645" s="208"/>
      <c r="O1645" s="208"/>
      <c r="P1645" s="208"/>
      <c r="Q1645" s="208"/>
      <c r="R1645" s="208"/>
      <c r="S1645" s="208"/>
      <c r="T1645" s="209"/>
      <c r="AT1645" s="210" t="s">
        <v>247</v>
      </c>
      <c r="AU1645" s="210" t="s">
        <v>88</v>
      </c>
      <c r="AV1645" s="13" t="s">
        <v>83</v>
      </c>
      <c r="AW1645" s="13" t="s">
        <v>37</v>
      </c>
      <c r="AX1645" s="13" t="s">
        <v>76</v>
      </c>
      <c r="AY1645" s="210" t="s">
        <v>237</v>
      </c>
    </row>
    <row r="1646" spans="1:65" s="14" customFormat="1" ht="10.199999999999999">
      <c r="B1646" s="211"/>
      <c r="C1646" s="212"/>
      <c r="D1646" s="202" t="s">
        <v>247</v>
      </c>
      <c r="E1646" s="213" t="s">
        <v>19</v>
      </c>
      <c r="F1646" s="214" t="s">
        <v>4715</v>
      </c>
      <c r="G1646" s="212"/>
      <c r="H1646" s="215">
        <v>601.4</v>
      </c>
      <c r="I1646" s="216"/>
      <c r="J1646" s="212"/>
      <c r="K1646" s="212"/>
      <c r="L1646" s="217"/>
      <c r="M1646" s="218"/>
      <c r="N1646" s="219"/>
      <c r="O1646" s="219"/>
      <c r="P1646" s="219"/>
      <c r="Q1646" s="219"/>
      <c r="R1646" s="219"/>
      <c r="S1646" s="219"/>
      <c r="T1646" s="220"/>
      <c r="AT1646" s="221" t="s">
        <v>247</v>
      </c>
      <c r="AU1646" s="221" t="s">
        <v>88</v>
      </c>
      <c r="AV1646" s="14" t="s">
        <v>88</v>
      </c>
      <c r="AW1646" s="14" t="s">
        <v>37</v>
      </c>
      <c r="AX1646" s="14" t="s">
        <v>76</v>
      </c>
      <c r="AY1646" s="221" t="s">
        <v>237</v>
      </c>
    </row>
    <row r="1647" spans="1:65" s="16" customFormat="1" ht="10.199999999999999">
      <c r="B1647" s="233"/>
      <c r="C1647" s="234"/>
      <c r="D1647" s="202" t="s">
        <v>247</v>
      </c>
      <c r="E1647" s="235" t="s">
        <v>19</v>
      </c>
      <c r="F1647" s="236" t="s">
        <v>260</v>
      </c>
      <c r="G1647" s="234"/>
      <c r="H1647" s="237">
        <v>1182.6659999999999</v>
      </c>
      <c r="I1647" s="238"/>
      <c r="J1647" s="234"/>
      <c r="K1647" s="234"/>
      <c r="L1647" s="239"/>
      <c r="M1647" s="240"/>
      <c r="N1647" s="241"/>
      <c r="O1647" s="241"/>
      <c r="P1647" s="241"/>
      <c r="Q1647" s="241"/>
      <c r="R1647" s="241"/>
      <c r="S1647" s="241"/>
      <c r="T1647" s="242"/>
      <c r="AT1647" s="243" t="s">
        <v>247</v>
      </c>
      <c r="AU1647" s="243" t="s">
        <v>88</v>
      </c>
      <c r="AV1647" s="16" t="s">
        <v>243</v>
      </c>
      <c r="AW1647" s="16" t="s">
        <v>37</v>
      </c>
      <c r="AX1647" s="16" t="s">
        <v>83</v>
      </c>
      <c r="AY1647" s="243" t="s">
        <v>237</v>
      </c>
    </row>
    <row r="1648" spans="1:65" s="2" customFormat="1" ht="24.15" customHeight="1">
      <c r="A1648" s="37"/>
      <c r="B1648" s="38"/>
      <c r="C1648" s="182" t="s">
        <v>5986</v>
      </c>
      <c r="D1648" s="182" t="s">
        <v>239</v>
      </c>
      <c r="E1648" s="183" t="s">
        <v>4717</v>
      </c>
      <c r="F1648" s="184" t="s">
        <v>4718</v>
      </c>
      <c r="G1648" s="185" t="s">
        <v>141</v>
      </c>
      <c r="H1648" s="186">
        <v>649.45799999999997</v>
      </c>
      <c r="I1648" s="187"/>
      <c r="J1648" s="188">
        <f>ROUND(I1648*H1648,2)</f>
        <v>0</v>
      </c>
      <c r="K1648" s="184" t="s">
        <v>242</v>
      </c>
      <c r="L1648" s="42"/>
      <c r="M1648" s="189" t="s">
        <v>19</v>
      </c>
      <c r="N1648" s="190" t="s">
        <v>48</v>
      </c>
      <c r="O1648" s="67"/>
      <c r="P1648" s="191">
        <f>O1648*H1648</f>
        <v>0</v>
      </c>
      <c r="Q1648" s="191">
        <v>0</v>
      </c>
      <c r="R1648" s="191">
        <f>Q1648*H1648</f>
        <v>0</v>
      </c>
      <c r="S1648" s="191">
        <v>3.0000000000000001E-5</v>
      </c>
      <c r="T1648" s="192">
        <f>S1648*H1648</f>
        <v>1.9483739999999999E-2</v>
      </c>
      <c r="U1648" s="37"/>
      <c r="V1648" s="37"/>
      <c r="W1648" s="37"/>
      <c r="X1648" s="37"/>
      <c r="Y1648" s="37"/>
      <c r="Z1648" s="37"/>
      <c r="AA1648" s="37"/>
      <c r="AB1648" s="37"/>
      <c r="AC1648" s="37"/>
      <c r="AD1648" s="37"/>
      <c r="AE1648" s="37"/>
      <c r="AR1648" s="193" t="s">
        <v>366</v>
      </c>
      <c r="AT1648" s="193" t="s">
        <v>239</v>
      </c>
      <c r="AU1648" s="193" t="s">
        <v>88</v>
      </c>
      <c r="AY1648" s="20" t="s">
        <v>237</v>
      </c>
      <c r="BE1648" s="194">
        <f>IF(N1648="základní",J1648,0)</f>
        <v>0</v>
      </c>
      <c r="BF1648" s="194">
        <f>IF(N1648="snížená",J1648,0)</f>
        <v>0</v>
      </c>
      <c r="BG1648" s="194">
        <f>IF(N1648="zákl. přenesená",J1648,0)</f>
        <v>0</v>
      </c>
      <c r="BH1648" s="194">
        <f>IF(N1648="sníž. přenesená",J1648,0)</f>
        <v>0</v>
      </c>
      <c r="BI1648" s="194">
        <f>IF(N1648="nulová",J1648,0)</f>
        <v>0</v>
      </c>
      <c r="BJ1648" s="20" t="s">
        <v>88</v>
      </c>
      <c r="BK1648" s="194">
        <f>ROUND(I1648*H1648,2)</f>
        <v>0</v>
      </c>
      <c r="BL1648" s="20" t="s">
        <v>366</v>
      </c>
      <c r="BM1648" s="193" t="s">
        <v>5987</v>
      </c>
    </row>
    <row r="1649" spans="1:51" s="2" customFormat="1" ht="10.199999999999999">
      <c r="A1649" s="37"/>
      <c r="B1649" s="38"/>
      <c r="C1649" s="39"/>
      <c r="D1649" s="195" t="s">
        <v>245</v>
      </c>
      <c r="E1649" s="39"/>
      <c r="F1649" s="196" t="s">
        <v>4720</v>
      </c>
      <c r="G1649" s="39"/>
      <c r="H1649" s="39"/>
      <c r="I1649" s="197"/>
      <c r="J1649" s="39"/>
      <c r="K1649" s="39"/>
      <c r="L1649" s="42"/>
      <c r="M1649" s="198"/>
      <c r="N1649" s="199"/>
      <c r="O1649" s="67"/>
      <c r="P1649" s="67"/>
      <c r="Q1649" s="67"/>
      <c r="R1649" s="67"/>
      <c r="S1649" s="67"/>
      <c r="T1649" s="68"/>
      <c r="U1649" s="37"/>
      <c r="V1649" s="37"/>
      <c r="W1649" s="37"/>
      <c r="X1649" s="37"/>
      <c r="Y1649" s="37"/>
      <c r="Z1649" s="37"/>
      <c r="AA1649" s="37"/>
      <c r="AB1649" s="37"/>
      <c r="AC1649" s="37"/>
      <c r="AD1649" s="37"/>
      <c r="AE1649" s="37"/>
      <c r="AT1649" s="20" t="s">
        <v>245</v>
      </c>
      <c r="AU1649" s="20" t="s">
        <v>88</v>
      </c>
    </row>
    <row r="1650" spans="1:51" s="13" customFormat="1" ht="10.199999999999999">
      <c r="B1650" s="200"/>
      <c r="C1650" s="201"/>
      <c r="D1650" s="202" t="s">
        <v>247</v>
      </c>
      <c r="E1650" s="203" t="s">
        <v>19</v>
      </c>
      <c r="F1650" s="204" t="s">
        <v>3854</v>
      </c>
      <c r="G1650" s="201"/>
      <c r="H1650" s="203" t="s">
        <v>19</v>
      </c>
      <c r="I1650" s="205"/>
      <c r="J1650" s="201"/>
      <c r="K1650" s="201"/>
      <c r="L1650" s="206"/>
      <c r="M1650" s="207"/>
      <c r="N1650" s="208"/>
      <c r="O1650" s="208"/>
      <c r="P1650" s="208"/>
      <c r="Q1650" s="208"/>
      <c r="R1650" s="208"/>
      <c r="S1650" s="208"/>
      <c r="T1650" s="209"/>
      <c r="AT1650" s="210" t="s">
        <v>247</v>
      </c>
      <c r="AU1650" s="210" t="s">
        <v>88</v>
      </c>
      <c r="AV1650" s="13" t="s">
        <v>83</v>
      </c>
      <c r="AW1650" s="13" t="s">
        <v>37</v>
      </c>
      <c r="AX1650" s="13" t="s">
        <v>76</v>
      </c>
      <c r="AY1650" s="210" t="s">
        <v>237</v>
      </c>
    </row>
    <row r="1651" spans="1:51" s="14" customFormat="1" ht="10.199999999999999">
      <c r="B1651" s="211"/>
      <c r="C1651" s="212"/>
      <c r="D1651" s="202" t="s">
        <v>247</v>
      </c>
      <c r="E1651" s="213" t="s">
        <v>19</v>
      </c>
      <c r="F1651" s="214" t="s">
        <v>5333</v>
      </c>
      <c r="G1651" s="212"/>
      <c r="H1651" s="215">
        <v>199.83</v>
      </c>
      <c r="I1651" s="216"/>
      <c r="J1651" s="212"/>
      <c r="K1651" s="212"/>
      <c r="L1651" s="217"/>
      <c r="M1651" s="218"/>
      <c r="N1651" s="219"/>
      <c r="O1651" s="219"/>
      <c r="P1651" s="219"/>
      <c r="Q1651" s="219"/>
      <c r="R1651" s="219"/>
      <c r="S1651" s="219"/>
      <c r="T1651" s="220"/>
      <c r="AT1651" s="221" t="s">
        <v>247</v>
      </c>
      <c r="AU1651" s="221" t="s">
        <v>88</v>
      </c>
      <c r="AV1651" s="14" t="s">
        <v>88</v>
      </c>
      <c r="AW1651" s="14" t="s">
        <v>37</v>
      </c>
      <c r="AX1651" s="14" t="s">
        <v>76</v>
      </c>
      <c r="AY1651" s="221" t="s">
        <v>237</v>
      </c>
    </row>
    <row r="1652" spans="1:51" s="14" customFormat="1" ht="10.199999999999999">
      <c r="B1652" s="211"/>
      <c r="C1652" s="212"/>
      <c r="D1652" s="202" t="s">
        <v>247</v>
      </c>
      <c r="E1652" s="213" t="s">
        <v>19</v>
      </c>
      <c r="F1652" s="214" t="s">
        <v>5334</v>
      </c>
      <c r="G1652" s="212"/>
      <c r="H1652" s="215">
        <v>80.28</v>
      </c>
      <c r="I1652" s="216"/>
      <c r="J1652" s="212"/>
      <c r="K1652" s="212"/>
      <c r="L1652" s="217"/>
      <c r="M1652" s="218"/>
      <c r="N1652" s="219"/>
      <c r="O1652" s="219"/>
      <c r="P1652" s="219"/>
      <c r="Q1652" s="219"/>
      <c r="R1652" s="219"/>
      <c r="S1652" s="219"/>
      <c r="T1652" s="220"/>
      <c r="AT1652" s="221" t="s">
        <v>247</v>
      </c>
      <c r="AU1652" s="221" t="s">
        <v>88</v>
      </c>
      <c r="AV1652" s="14" t="s">
        <v>88</v>
      </c>
      <c r="AW1652" s="14" t="s">
        <v>37</v>
      </c>
      <c r="AX1652" s="14" t="s">
        <v>76</v>
      </c>
      <c r="AY1652" s="221" t="s">
        <v>237</v>
      </c>
    </row>
    <row r="1653" spans="1:51" s="14" customFormat="1" ht="10.199999999999999">
      <c r="B1653" s="211"/>
      <c r="C1653" s="212"/>
      <c r="D1653" s="202" t="s">
        <v>247</v>
      </c>
      <c r="E1653" s="213" t="s">
        <v>19</v>
      </c>
      <c r="F1653" s="214" t="s">
        <v>5335</v>
      </c>
      <c r="G1653" s="212"/>
      <c r="H1653" s="215">
        <v>15.7</v>
      </c>
      <c r="I1653" s="216"/>
      <c r="J1653" s="212"/>
      <c r="K1653" s="212"/>
      <c r="L1653" s="217"/>
      <c r="M1653" s="218"/>
      <c r="N1653" s="219"/>
      <c r="O1653" s="219"/>
      <c r="P1653" s="219"/>
      <c r="Q1653" s="219"/>
      <c r="R1653" s="219"/>
      <c r="S1653" s="219"/>
      <c r="T1653" s="220"/>
      <c r="AT1653" s="221" t="s">
        <v>247</v>
      </c>
      <c r="AU1653" s="221" t="s">
        <v>88</v>
      </c>
      <c r="AV1653" s="14" t="s">
        <v>88</v>
      </c>
      <c r="AW1653" s="14" t="s">
        <v>37</v>
      </c>
      <c r="AX1653" s="14" t="s">
        <v>76</v>
      </c>
      <c r="AY1653" s="221" t="s">
        <v>237</v>
      </c>
    </row>
    <row r="1654" spans="1:51" s="15" customFormat="1" ht="10.199999999999999">
      <c r="B1654" s="222"/>
      <c r="C1654" s="223"/>
      <c r="D1654" s="202" t="s">
        <v>247</v>
      </c>
      <c r="E1654" s="224" t="s">
        <v>19</v>
      </c>
      <c r="F1654" s="225" t="s">
        <v>251</v>
      </c>
      <c r="G1654" s="223"/>
      <c r="H1654" s="226">
        <v>295.81</v>
      </c>
      <c r="I1654" s="227"/>
      <c r="J1654" s="223"/>
      <c r="K1654" s="223"/>
      <c r="L1654" s="228"/>
      <c r="M1654" s="229"/>
      <c r="N1654" s="230"/>
      <c r="O1654" s="230"/>
      <c r="P1654" s="230"/>
      <c r="Q1654" s="230"/>
      <c r="R1654" s="230"/>
      <c r="S1654" s="230"/>
      <c r="T1654" s="231"/>
      <c r="AT1654" s="232" t="s">
        <v>247</v>
      </c>
      <c r="AU1654" s="232" t="s">
        <v>88</v>
      </c>
      <c r="AV1654" s="15" t="s">
        <v>92</v>
      </c>
      <c r="AW1654" s="15" t="s">
        <v>37</v>
      </c>
      <c r="AX1654" s="15" t="s">
        <v>76</v>
      </c>
      <c r="AY1654" s="232" t="s">
        <v>237</v>
      </c>
    </row>
    <row r="1655" spans="1:51" s="13" customFormat="1" ht="10.199999999999999">
      <c r="B1655" s="200"/>
      <c r="C1655" s="201"/>
      <c r="D1655" s="202" t="s">
        <v>247</v>
      </c>
      <c r="E1655" s="203" t="s">
        <v>19</v>
      </c>
      <c r="F1655" s="204" t="s">
        <v>248</v>
      </c>
      <c r="G1655" s="201"/>
      <c r="H1655" s="203" t="s">
        <v>19</v>
      </c>
      <c r="I1655" s="205"/>
      <c r="J1655" s="201"/>
      <c r="K1655" s="201"/>
      <c r="L1655" s="206"/>
      <c r="M1655" s="207"/>
      <c r="N1655" s="208"/>
      <c r="O1655" s="208"/>
      <c r="P1655" s="208"/>
      <c r="Q1655" s="208"/>
      <c r="R1655" s="208"/>
      <c r="S1655" s="208"/>
      <c r="T1655" s="209"/>
      <c r="AT1655" s="210" t="s">
        <v>247</v>
      </c>
      <c r="AU1655" s="210" t="s">
        <v>88</v>
      </c>
      <c r="AV1655" s="13" t="s">
        <v>83</v>
      </c>
      <c r="AW1655" s="13" t="s">
        <v>37</v>
      </c>
      <c r="AX1655" s="13" t="s">
        <v>76</v>
      </c>
      <c r="AY1655" s="210" t="s">
        <v>237</v>
      </c>
    </row>
    <row r="1656" spans="1:51" s="14" customFormat="1" ht="10.199999999999999">
      <c r="B1656" s="211"/>
      <c r="C1656" s="212"/>
      <c r="D1656" s="202" t="s">
        <v>247</v>
      </c>
      <c r="E1656" s="213" t="s">
        <v>19</v>
      </c>
      <c r="F1656" s="214" t="s">
        <v>5336</v>
      </c>
      <c r="G1656" s="212"/>
      <c r="H1656" s="215">
        <v>52.49</v>
      </c>
      <c r="I1656" s="216"/>
      <c r="J1656" s="212"/>
      <c r="K1656" s="212"/>
      <c r="L1656" s="217"/>
      <c r="M1656" s="218"/>
      <c r="N1656" s="219"/>
      <c r="O1656" s="219"/>
      <c r="P1656" s="219"/>
      <c r="Q1656" s="219"/>
      <c r="R1656" s="219"/>
      <c r="S1656" s="219"/>
      <c r="T1656" s="220"/>
      <c r="AT1656" s="221" t="s">
        <v>247</v>
      </c>
      <c r="AU1656" s="221" t="s">
        <v>88</v>
      </c>
      <c r="AV1656" s="14" t="s">
        <v>88</v>
      </c>
      <c r="AW1656" s="14" t="s">
        <v>37</v>
      </c>
      <c r="AX1656" s="14" t="s">
        <v>76</v>
      </c>
      <c r="AY1656" s="221" t="s">
        <v>237</v>
      </c>
    </row>
    <row r="1657" spans="1:51" s="14" customFormat="1" ht="10.199999999999999">
      <c r="B1657" s="211"/>
      <c r="C1657" s="212"/>
      <c r="D1657" s="202" t="s">
        <v>247</v>
      </c>
      <c r="E1657" s="213" t="s">
        <v>19</v>
      </c>
      <c r="F1657" s="214" t="s">
        <v>5337</v>
      </c>
      <c r="G1657" s="212"/>
      <c r="H1657" s="215">
        <v>46.21</v>
      </c>
      <c r="I1657" s="216"/>
      <c r="J1657" s="212"/>
      <c r="K1657" s="212"/>
      <c r="L1657" s="217"/>
      <c r="M1657" s="218"/>
      <c r="N1657" s="219"/>
      <c r="O1657" s="219"/>
      <c r="P1657" s="219"/>
      <c r="Q1657" s="219"/>
      <c r="R1657" s="219"/>
      <c r="S1657" s="219"/>
      <c r="T1657" s="220"/>
      <c r="AT1657" s="221" t="s">
        <v>247</v>
      </c>
      <c r="AU1657" s="221" t="s">
        <v>88</v>
      </c>
      <c r="AV1657" s="14" t="s">
        <v>88</v>
      </c>
      <c r="AW1657" s="14" t="s">
        <v>37</v>
      </c>
      <c r="AX1657" s="14" t="s">
        <v>76</v>
      </c>
      <c r="AY1657" s="221" t="s">
        <v>237</v>
      </c>
    </row>
    <row r="1658" spans="1:51" s="15" customFormat="1" ht="10.199999999999999">
      <c r="B1658" s="222"/>
      <c r="C1658" s="223"/>
      <c r="D1658" s="202" t="s">
        <v>247</v>
      </c>
      <c r="E1658" s="224" t="s">
        <v>19</v>
      </c>
      <c r="F1658" s="225" t="s">
        <v>251</v>
      </c>
      <c r="G1658" s="223"/>
      <c r="H1658" s="226">
        <v>98.7</v>
      </c>
      <c r="I1658" s="227"/>
      <c r="J1658" s="223"/>
      <c r="K1658" s="223"/>
      <c r="L1658" s="228"/>
      <c r="M1658" s="229"/>
      <c r="N1658" s="230"/>
      <c r="O1658" s="230"/>
      <c r="P1658" s="230"/>
      <c r="Q1658" s="230"/>
      <c r="R1658" s="230"/>
      <c r="S1658" s="230"/>
      <c r="T1658" s="231"/>
      <c r="AT1658" s="232" t="s">
        <v>247</v>
      </c>
      <c r="AU1658" s="232" t="s">
        <v>88</v>
      </c>
      <c r="AV1658" s="15" t="s">
        <v>92</v>
      </c>
      <c r="AW1658" s="15" t="s">
        <v>37</v>
      </c>
      <c r="AX1658" s="15" t="s">
        <v>76</v>
      </c>
      <c r="AY1658" s="232" t="s">
        <v>237</v>
      </c>
    </row>
    <row r="1659" spans="1:51" s="13" customFormat="1" ht="10.199999999999999">
      <c r="B1659" s="200"/>
      <c r="C1659" s="201"/>
      <c r="D1659" s="202" t="s">
        <v>247</v>
      </c>
      <c r="E1659" s="203" t="s">
        <v>19</v>
      </c>
      <c r="F1659" s="204" t="s">
        <v>252</v>
      </c>
      <c r="G1659" s="201"/>
      <c r="H1659" s="203" t="s">
        <v>19</v>
      </c>
      <c r="I1659" s="205"/>
      <c r="J1659" s="201"/>
      <c r="K1659" s="201"/>
      <c r="L1659" s="206"/>
      <c r="M1659" s="207"/>
      <c r="N1659" s="208"/>
      <c r="O1659" s="208"/>
      <c r="P1659" s="208"/>
      <c r="Q1659" s="208"/>
      <c r="R1659" s="208"/>
      <c r="S1659" s="208"/>
      <c r="T1659" s="209"/>
      <c r="AT1659" s="210" t="s">
        <v>247</v>
      </c>
      <c r="AU1659" s="210" t="s">
        <v>88</v>
      </c>
      <c r="AV1659" s="13" t="s">
        <v>83</v>
      </c>
      <c r="AW1659" s="13" t="s">
        <v>37</v>
      </c>
      <c r="AX1659" s="13" t="s">
        <v>76</v>
      </c>
      <c r="AY1659" s="210" t="s">
        <v>237</v>
      </c>
    </row>
    <row r="1660" spans="1:51" s="14" customFormat="1" ht="10.199999999999999">
      <c r="B1660" s="211"/>
      <c r="C1660" s="212"/>
      <c r="D1660" s="202" t="s">
        <v>247</v>
      </c>
      <c r="E1660" s="213" t="s">
        <v>19</v>
      </c>
      <c r="F1660" s="214" t="s">
        <v>5338</v>
      </c>
      <c r="G1660" s="212"/>
      <c r="H1660" s="215">
        <v>86.96</v>
      </c>
      <c r="I1660" s="216"/>
      <c r="J1660" s="212"/>
      <c r="K1660" s="212"/>
      <c r="L1660" s="217"/>
      <c r="M1660" s="218"/>
      <c r="N1660" s="219"/>
      <c r="O1660" s="219"/>
      <c r="P1660" s="219"/>
      <c r="Q1660" s="219"/>
      <c r="R1660" s="219"/>
      <c r="S1660" s="219"/>
      <c r="T1660" s="220"/>
      <c r="AT1660" s="221" t="s">
        <v>247</v>
      </c>
      <c r="AU1660" s="221" t="s">
        <v>88</v>
      </c>
      <c r="AV1660" s="14" t="s">
        <v>88</v>
      </c>
      <c r="AW1660" s="14" t="s">
        <v>37</v>
      </c>
      <c r="AX1660" s="14" t="s">
        <v>76</v>
      </c>
      <c r="AY1660" s="221" t="s">
        <v>237</v>
      </c>
    </row>
    <row r="1661" spans="1:51" s="14" customFormat="1" ht="10.199999999999999">
      <c r="B1661" s="211"/>
      <c r="C1661" s="212"/>
      <c r="D1661" s="202" t="s">
        <v>247</v>
      </c>
      <c r="E1661" s="213" t="s">
        <v>19</v>
      </c>
      <c r="F1661" s="214" t="s">
        <v>5339</v>
      </c>
      <c r="G1661" s="212"/>
      <c r="H1661" s="215">
        <v>25.73</v>
      </c>
      <c r="I1661" s="216"/>
      <c r="J1661" s="212"/>
      <c r="K1661" s="212"/>
      <c r="L1661" s="217"/>
      <c r="M1661" s="218"/>
      <c r="N1661" s="219"/>
      <c r="O1661" s="219"/>
      <c r="P1661" s="219"/>
      <c r="Q1661" s="219"/>
      <c r="R1661" s="219"/>
      <c r="S1661" s="219"/>
      <c r="T1661" s="220"/>
      <c r="AT1661" s="221" t="s">
        <v>247</v>
      </c>
      <c r="AU1661" s="221" t="s">
        <v>88</v>
      </c>
      <c r="AV1661" s="14" t="s">
        <v>88</v>
      </c>
      <c r="AW1661" s="14" t="s">
        <v>37</v>
      </c>
      <c r="AX1661" s="14" t="s">
        <v>76</v>
      </c>
      <c r="AY1661" s="221" t="s">
        <v>237</v>
      </c>
    </row>
    <row r="1662" spans="1:51" s="15" customFormat="1" ht="10.199999999999999">
      <c r="B1662" s="222"/>
      <c r="C1662" s="223"/>
      <c r="D1662" s="202" t="s">
        <v>247</v>
      </c>
      <c r="E1662" s="224" t="s">
        <v>19</v>
      </c>
      <c r="F1662" s="225" t="s">
        <v>251</v>
      </c>
      <c r="G1662" s="223"/>
      <c r="H1662" s="226">
        <v>112.69</v>
      </c>
      <c r="I1662" s="227"/>
      <c r="J1662" s="223"/>
      <c r="K1662" s="223"/>
      <c r="L1662" s="228"/>
      <c r="M1662" s="229"/>
      <c r="N1662" s="230"/>
      <c r="O1662" s="230"/>
      <c r="P1662" s="230"/>
      <c r="Q1662" s="230"/>
      <c r="R1662" s="230"/>
      <c r="S1662" s="230"/>
      <c r="T1662" s="231"/>
      <c r="AT1662" s="232" t="s">
        <v>247</v>
      </c>
      <c r="AU1662" s="232" t="s">
        <v>88</v>
      </c>
      <c r="AV1662" s="15" t="s">
        <v>92</v>
      </c>
      <c r="AW1662" s="15" t="s">
        <v>37</v>
      </c>
      <c r="AX1662" s="15" t="s">
        <v>76</v>
      </c>
      <c r="AY1662" s="232" t="s">
        <v>237</v>
      </c>
    </row>
    <row r="1663" spans="1:51" s="13" customFormat="1" ht="10.199999999999999">
      <c r="B1663" s="200"/>
      <c r="C1663" s="201"/>
      <c r="D1663" s="202" t="s">
        <v>247</v>
      </c>
      <c r="E1663" s="203" t="s">
        <v>19</v>
      </c>
      <c r="F1663" s="204" t="s">
        <v>256</v>
      </c>
      <c r="G1663" s="201"/>
      <c r="H1663" s="203" t="s">
        <v>19</v>
      </c>
      <c r="I1663" s="205"/>
      <c r="J1663" s="201"/>
      <c r="K1663" s="201"/>
      <c r="L1663" s="206"/>
      <c r="M1663" s="207"/>
      <c r="N1663" s="208"/>
      <c r="O1663" s="208"/>
      <c r="P1663" s="208"/>
      <c r="Q1663" s="208"/>
      <c r="R1663" s="208"/>
      <c r="S1663" s="208"/>
      <c r="T1663" s="209"/>
      <c r="AT1663" s="210" t="s">
        <v>247</v>
      </c>
      <c r="AU1663" s="210" t="s">
        <v>88</v>
      </c>
      <c r="AV1663" s="13" t="s">
        <v>83</v>
      </c>
      <c r="AW1663" s="13" t="s">
        <v>37</v>
      </c>
      <c r="AX1663" s="13" t="s">
        <v>76</v>
      </c>
      <c r="AY1663" s="210" t="s">
        <v>237</v>
      </c>
    </row>
    <row r="1664" spans="1:51" s="14" customFormat="1" ht="10.199999999999999">
      <c r="B1664" s="211"/>
      <c r="C1664" s="212"/>
      <c r="D1664" s="202" t="s">
        <v>247</v>
      </c>
      <c r="E1664" s="213" t="s">
        <v>19</v>
      </c>
      <c r="F1664" s="214" t="s">
        <v>5340</v>
      </c>
      <c r="G1664" s="212"/>
      <c r="H1664" s="215">
        <v>64.91</v>
      </c>
      <c r="I1664" s="216"/>
      <c r="J1664" s="212"/>
      <c r="K1664" s="212"/>
      <c r="L1664" s="217"/>
      <c r="M1664" s="218"/>
      <c r="N1664" s="219"/>
      <c r="O1664" s="219"/>
      <c r="P1664" s="219"/>
      <c r="Q1664" s="219"/>
      <c r="R1664" s="219"/>
      <c r="S1664" s="219"/>
      <c r="T1664" s="220"/>
      <c r="AT1664" s="221" t="s">
        <v>247</v>
      </c>
      <c r="AU1664" s="221" t="s">
        <v>88</v>
      </c>
      <c r="AV1664" s="14" t="s">
        <v>88</v>
      </c>
      <c r="AW1664" s="14" t="s">
        <v>37</v>
      </c>
      <c r="AX1664" s="14" t="s">
        <v>76</v>
      </c>
      <c r="AY1664" s="221" t="s">
        <v>237</v>
      </c>
    </row>
    <row r="1665" spans="1:65" s="14" customFormat="1" ht="10.199999999999999">
      <c r="B1665" s="211"/>
      <c r="C1665" s="212"/>
      <c r="D1665" s="202" t="s">
        <v>247</v>
      </c>
      <c r="E1665" s="213" t="s">
        <v>19</v>
      </c>
      <c r="F1665" s="214" t="s">
        <v>5341</v>
      </c>
      <c r="G1665" s="212"/>
      <c r="H1665" s="215">
        <v>47.787999999999997</v>
      </c>
      <c r="I1665" s="216"/>
      <c r="J1665" s="212"/>
      <c r="K1665" s="212"/>
      <c r="L1665" s="217"/>
      <c r="M1665" s="218"/>
      <c r="N1665" s="219"/>
      <c r="O1665" s="219"/>
      <c r="P1665" s="219"/>
      <c r="Q1665" s="219"/>
      <c r="R1665" s="219"/>
      <c r="S1665" s="219"/>
      <c r="T1665" s="220"/>
      <c r="AT1665" s="221" t="s">
        <v>247</v>
      </c>
      <c r="AU1665" s="221" t="s">
        <v>88</v>
      </c>
      <c r="AV1665" s="14" t="s">
        <v>88</v>
      </c>
      <c r="AW1665" s="14" t="s">
        <v>37</v>
      </c>
      <c r="AX1665" s="14" t="s">
        <v>76</v>
      </c>
      <c r="AY1665" s="221" t="s">
        <v>237</v>
      </c>
    </row>
    <row r="1666" spans="1:65" s="14" customFormat="1" ht="10.199999999999999">
      <c r="B1666" s="211"/>
      <c r="C1666" s="212"/>
      <c r="D1666" s="202" t="s">
        <v>247</v>
      </c>
      <c r="E1666" s="213" t="s">
        <v>19</v>
      </c>
      <c r="F1666" s="214" t="s">
        <v>5342</v>
      </c>
      <c r="G1666" s="212"/>
      <c r="H1666" s="215">
        <v>29.56</v>
      </c>
      <c r="I1666" s="216"/>
      <c r="J1666" s="212"/>
      <c r="K1666" s="212"/>
      <c r="L1666" s="217"/>
      <c r="M1666" s="218"/>
      <c r="N1666" s="219"/>
      <c r="O1666" s="219"/>
      <c r="P1666" s="219"/>
      <c r="Q1666" s="219"/>
      <c r="R1666" s="219"/>
      <c r="S1666" s="219"/>
      <c r="T1666" s="220"/>
      <c r="AT1666" s="221" t="s">
        <v>247</v>
      </c>
      <c r="AU1666" s="221" t="s">
        <v>88</v>
      </c>
      <c r="AV1666" s="14" t="s">
        <v>88</v>
      </c>
      <c r="AW1666" s="14" t="s">
        <v>37</v>
      </c>
      <c r="AX1666" s="14" t="s">
        <v>76</v>
      </c>
      <c r="AY1666" s="221" t="s">
        <v>237</v>
      </c>
    </row>
    <row r="1667" spans="1:65" s="15" customFormat="1" ht="10.199999999999999">
      <c r="B1667" s="222"/>
      <c r="C1667" s="223"/>
      <c r="D1667" s="202" t="s">
        <v>247</v>
      </c>
      <c r="E1667" s="224" t="s">
        <v>19</v>
      </c>
      <c r="F1667" s="225" t="s">
        <v>251</v>
      </c>
      <c r="G1667" s="223"/>
      <c r="H1667" s="226">
        <v>142.25800000000001</v>
      </c>
      <c r="I1667" s="227"/>
      <c r="J1667" s="223"/>
      <c r="K1667" s="223"/>
      <c r="L1667" s="228"/>
      <c r="M1667" s="229"/>
      <c r="N1667" s="230"/>
      <c r="O1667" s="230"/>
      <c r="P1667" s="230"/>
      <c r="Q1667" s="230"/>
      <c r="R1667" s="230"/>
      <c r="S1667" s="230"/>
      <c r="T1667" s="231"/>
      <c r="AT1667" s="232" t="s">
        <v>247</v>
      </c>
      <c r="AU1667" s="232" t="s">
        <v>88</v>
      </c>
      <c r="AV1667" s="15" t="s">
        <v>92</v>
      </c>
      <c r="AW1667" s="15" t="s">
        <v>37</v>
      </c>
      <c r="AX1667" s="15" t="s">
        <v>76</v>
      </c>
      <c r="AY1667" s="232" t="s">
        <v>237</v>
      </c>
    </row>
    <row r="1668" spans="1:65" s="16" customFormat="1" ht="10.199999999999999">
      <c r="B1668" s="233"/>
      <c r="C1668" s="234"/>
      <c r="D1668" s="202" t="s">
        <v>247</v>
      </c>
      <c r="E1668" s="235" t="s">
        <v>19</v>
      </c>
      <c r="F1668" s="236" t="s">
        <v>260</v>
      </c>
      <c r="G1668" s="234"/>
      <c r="H1668" s="237">
        <v>649.45799999999997</v>
      </c>
      <c r="I1668" s="238"/>
      <c r="J1668" s="234"/>
      <c r="K1668" s="234"/>
      <c r="L1668" s="239"/>
      <c r="M1668" s="240"/>
      <c r="N1668" s="241"/>
      <c r="O1668" s="241"/>
      <c r="P1668" s="241"/>
      <c r="Q1668" s="241"/>
      <c r="R1668" s="241"/>
      <c r="S1668" s="241"/>
      <c r="T1668" s="242"/>
      <c r="AT1668" s="243" t="s">
        <v>247</v>
      </c>
      <c r="AU1668" s="243" t="s">
        <v>88</v>
      </c>
      <c r="AV1668" s="16" t="s">
        <v>243</v>
      </c>
      <c r="AW1668" s="16" t="s">
        <v>37</v>
      </c>
      <c r="AX1668" s="16" t="s">
        <v>83</v>
      </c>
      <c r="AY1668" s="243" t="s">
        <v>237</v>
      </c>
    </row>
    <row r="1669" spans="1:65" s="2" customFormat="1" ht="16.5" customHeight="1">
      <c r="A1669" s="37"/>
      <c r="B1669" s="38"/>
      <c r="C1669" s="244" t="s">
        <v>5988</v>
      </c>
      <c r="D1669" s="244" t="s">
        <v>296</v>
      </c>
      <c r="E1669" s="245" t="s">
        <v>4722</v>
      </c>
      <c r="F1669" s="246" t="s">
        <v>4723</v>
      </c>
      <c r="G1669" s="247" t="s">
        <v>141</v>
      </c>
      <c r="H1669" s="248">
        <v>681.93100000000004</v>
      </c>
      <c r="I1669" s="249"/>
      <c r="J1669" s="250">
        <f>ROUND(I1669*H1669,2)</f>
        <v>0</v>
      </c>
      <c r="K1669" s="246" t="s">
        <v>242</v>
      </c>
      <c r="L1669" s="251"/>
      <c r="M1669" s="252" t="s">
        <v>19</v>
      </c>
      <c r="N1669" s="253" t="s">
        <v>48</v>
      </c>
      <c r="O1669" s="67"/>
      <c r="P1669" s="191">
        <f>O1669*H1669</f>
        <v>0</v>
      </c>
      <c r="Q1669" s="191">
        <v>1.0000000000000001E-5</v>
      </c>
      <c r="R1669" s="191">
        <f>Q1669*H1669</f>
        <v>6.8193100000000012E-3</v>
      </c>
      <c r="S1669" s="191">
        <v>0</v>
      </c>
      <c r="T1669" s="192">
        <f>S1669*H1669</f>
        <v>0</v>
      </c>
      <c r="U1669" s="37"/>
      <c r="V1669" s="37"/>
      <c r="W1669" s="37"/>
      <c r="X1669" s="37"/>
      <c r="Y1669" s="37"/>
      <c r="Z1669" s="37"/>
      <c r="AA1669" s="37"/>
      <c r="AB1669" s="37"/>
      <c r="AC1669" s="37"/>
      <c r="AD1669" s="37"/>
      <c r="AE1669" s="37"/>
      <c r="AR1669" s="193" t="s">
        <v>523</v>
      </c>
      <c r="AT1669" s="193" t="s">
        <v>296</v>
      </c>
      <c r="AU1669" s="193" t="s">
        <v>88</v>
      </c>
      <c r="AY1669" s="20" t="s">
        <v>237</v>
      </c>
      <c r="BE1669" s="194">
        <f>IF(N1669="základní",J1669,0)</f>
        <v>0</v>
      </c>
      <c r="BF1669" s="194">
        <f>IF(N1669="snížená",J1669,0)</f>
        <v>0</v>
      </c>
      <c r="BG1669" s="194">
        <f>IF(N1669="zákl. přenesená",J1669,0)</f>
        <v>0</v>
      </c>
      <c r="BH1669" s="194">
        <f>IF(N1669="sníž. přenesená",J1669,0)</f>
        <v>0</v>
      </c>
      <c r="BI1669" s="194">
        <f>IF(N1669="nulová",J1669,0)</f>
        <v>0</v>
      </c>
      <c r="BJ1669" s="20" t="s">
        <v>88</v>
      </c>
      <c r="BK1669" s="194">
        <f>ROUND(I1669*H1669,2)</f>
        <v>0</v>
      </c>
      <c r="BL1669" s="20" t="s">
        <v>366</v>
      </c>
      <c r="BM1669" s="193" t="s">
        <v>5989</v>
      </c>
    </row>
    <row r="1670" spans="1:65" s="14" customFormat="1" ht="10.199999999999999">
      <c r="B1670" s="211"/>
      <c r="C1670" s="212"/>
      <c r="D1670" s="202" t="s">
        <v>247</v>
      </c>
      <c r="E1670" s="212"/>
      <c r="F1670" s="214" t="s">
        <v>5990</v>
      </c>
      <c r="G1670" s="212"/>
      <c r="H1670" s="215">
        <v>681.93100000000004</v>
      </c>
      <c r="I1670" s="216"/>
      <c r="J1670" s="212"/>
      <c r="K1670" s="212"/>
      <c r="L1670" s="217"/>
      <c r="M1670" s="218"/>
      <c r="N1670" s="219"/>
      <c r="O1670" s="219"/>
      <c r="P1670" s="219"/>
      <c r="Q1670" s="219"/>
      <c r="R1670" s="219"/>
      <c r="S1670" s="219"/>
      <c r="T1670" s="220"/>
      <c r="AT1670" s="221" t="s">
        <v>247</v>
      </c>
      <c r="AU1670" s="221" t="s">
        <v>88</v>
      </c>
      <c r="AV1670" s="14" t="s">
        <v>88</v>
      </c>
      <c r="AW1670" s="14" t="s">
        <v>4</v>
      </c>
      <c r="AX1670" s="14" t="s">
        <v>83</v>
      </c>
      <c r="AY1670" s="221" t="s">
        <v>237</v>
      </c>
    </row>
    <row r="1671" spans="1:65" s="2" customFormat="1" ht="33" customHeight="1">
      <c r="A1671" s="37"/>
      <c r="B1671" s="38"/>
      <c r="C1671" s="182" t="s">
        <v>5991</v>
      </c>
      <c r="D1671" s="182" t="s">
        <v>239</v>
      </c>
      <c r="E1671" s="183" t="s">
        <v>1496</v>
      </c>
      <c r="F1671" s="184" t="s">
        <v>1497</v>
      </c>
      <c r="G1671" s="185" t="s">
        <v>141</v>
      </c>
      <c r="H1671" s="186">
        <v>2258.672</v>
      </c>
      <c r="I1671" s="187"/>
      <c r="J1671" s="188">
        <f>ROUND(I1671*H1671,2)</f>
        <v>0</v>
      </c>
      <c r="K1671" s="184" t="s">
        <v>242</v>
      </c>
      <c r="L1671" s="42"/>
      <c r="M1671" s="189" t="s">
        <v>19</v>
      </c>
      <c r="N1671" s="190" t="s">
        <v>48</v>
      </c>
      <c r="O1671" s="67"/>
      <c r="P1671" s="191">
        <f>O1671*H1671</f>
        <v>0</v>
      </c>
      <c r="Q1671" s="191">
        <v>2.1000000000000001E-4</v>
      </c>
      <c r="R1671" s="191">
        <f>Q1671*H1671</f>
        <v>0.47432112000000004</v>
      </c>
      <c r="S1671" s="191">
        <v>0</v>
      </c>
      <c r="T1671" s="192">
        <f>S1671*H1671</f>
        <v>0</v>
      </c>
      <c r="U1671" s="37"/>
      <c r="V1671" s="37"/>
      <c r="W1671" s="37"/>
      <c r="X1671" s="37"/>
      <c r="Y1671" s="37"/>
      <c r="Z1671" s="37"/>
      <c r="AA1671" s="37"/>
      <c r="AB1671" s="37"/>
      <c r="AC1671" s="37"/>
      <c r="AD1671" s="37"/>
      <c r="AE1671" s="37"/>
      <c r="AR1671" s="193" t="s">
        <v>366</v>
      </c>
      <c r="AT1671" s="193" t="s">
        <v>239</v>
      </c>
      <c r="AU1671" s="193" t="s">
        <v>88</v>
      </c>
      <c r="AY1671" s="20" t="s">
        <v>237</v>
      </c>
      <c r="BE1671" s="194">
        <f>IF(N1671="základní",J1671,0)</f>
        <v>0</v>
      </c>
      <c r="BF1671" s="194">
        <f>IF(N1671="snížená",J1671,0)</f>
        <v>0</v>
      </c>
      <c r="BG1671" s="194">
        <f>IF(N1671="zákl. přenesená",J1671,0)</f>
        <v>0</v>
      </c>
      <c r="BH1671" s="194">
        <f>IF(N1671="sníž. přenesená",J1671,0)</f>
        <v>0</v>
      </c>
      <c r="BI1671" s="194">
        <f>IF(N1671="nulová",J1671,0)</f>
        <v>0</v>
      </c>
      <c r="BJ1671" s="20" t="s">
        <v>88</v>
      </c>
      <c r="BK1671" s="194">
        <f>ROUND(I1671*H1671,2)</f>
        <v>0</v>
      </c>
      <c r="BL1671" s="20" t="s">
        <v>366</v>
      </c>
      <c r="BM1671" s="193" t="s">
        <v>5992</v>
      </c>
    </row>
    <row r="1672" spans="1:65" s="2" customFormat="1" ht="10.199999999999999">
      <c r="A1672" s="37"/>
      <c r="B1672" s="38"/>
      <c r="C1672" s="39"/>
      <c r="D1672" s="195" t="s">
        <v>245</v>
      </c>
      <c r="E1672" s="39"/>
      <c r="F1672" s="196" t="s">
        <v>1499</v>
      </c>
      <c r="G1672" s="39"/>
      <c r="H1672" s="39"/>
      <c r="I1672" s="197"/>
      <c r="J1672" s="39"/>
      <c r="K1672" s="39"/>
      <c r="L1672" s="42"/>
      <c r="M1672" s="198"/>
      <c r="N1672" s="199"/>
      <c r="O1672" s="67"/>
      <c r="P1672" s="67"/>
      <c r="Q1672" s="67"/>
      <c r="R1672" s="67"/>
      <c r="S1672" s="67"/>
      <c r="T1672" s="68"/>
      <c r="U1672" s="37"/>
      <c r="V1672" s="37"/>
      <c r="W1672" s="37"/>
      <c r="X1672" s="37"/>
      <c r="Y1672" s="37"/>
      <c r="Z1672" s="37"/>
      <c r="AA1672" s="37"/>
      <c r="AB1672" s="37"/>
      <c r="AC1672" s="37"/>
      <c r="AD1672" s="37"/>
      <c r="AE1672" s="37"/>
      <c r="AT1672" s="20" t="s">
        <v>245</v>
      </c>
      <c r="AU1672" s="20" t="s">
        <v>88</v>
      </c>
    </row>
    <row r="1673" spans="1:65" s="13" customFormat="1" ht="10.199999999999999">
      <c r="B1673" s="200"/>
      <c r="C1673" s="201"/>
      <c r="D1673" s="202" t="s">
        <v>247</v>
      </c>
      <c r="E1673" s="203" t="s">
        <v>19</v>
      </c>
      <c r="F1673" s="204" t="s">
        <v>3854</v>
      </c>
      <c r="G1673" s="201"/>
      <c r="H1673" s="203" t="s">
        <v>19</v>
      </c>
      <c r="I1673" s="205"/>
      <c r="J1673" s="201"/>
      <c r="K1673" s="201"/>
      <c r="L1673" s="206"/>
      <c r="M1673" s="207"/>
      <c r="N1673" s="208"/>
      <c r="O1673" s="208"/>
      <c r="P1673" s="208"/>
      <c r="Q1673" s="208"/>
      <c r="R1673" s="208"/>
      <c r="S1673" s="208"/>
      <c r="T1673" s="209"/>
      <c r="AT1673" s="210" t="s">
        <v>247</v>
      </c>
      <c r="AU1673" s="210" t="s">
        <v>88</v>
      </c>
      <c r="AV1673" s="13" t="s">
        <v>83</v>
      </c>
      <c r="AW1673" s="13" t="s">
        <v>37</v>
      </c>
      <c r="AX1673" s="13" t="s">
        <v>76</v>
      </c>
      <c r="AY1673" s="210" t="s">
        <v>237</v>
      </c>
    </row>
    <row r="1674" spans="1:65" s="14" customFormat="1" ht="10.199999999999999">
      <c r="B1674" s="211"/>
      <c r="C1674" s="212"/>
      <c r="D1674" s="202" t="s">
        <v>247</v>
      </c>
      <c r="E1674" s="213" t="s">
        <v>19</v>
      </c>
      <c r="F1674" s="214" t="s">
        <v>5962</v>
      </c>
      <c r="G1674" s="212"/>
      <c r="H1674" s="215">
        <v>581.26599999999996</v>
      </c>
      <c r="I1674" s="216"/>
      <c r="J1674" s="212"/>
      <c r="K1674" s="212"/>
      <c r="L1674" s="217"/>
      <c r="M1674" s="218"/>
      <c r="N1674" s="219"/>
      <c r="O1674" s="219"/>
      <c r="P1674" s="219"/>
      <c r="Q1674" s="219"/>
      <c r="R1674" s="219"/>
      <c r="S1674" s="219"/>
      <c r="T1674" s="220"/>
      <c r="AT1674" s="221" t="s">
        <v>247</v>
      </c>
      <c r="AU1674" s="221" t="s">
        <v>88</v>
      </c>
      <c r="AV1674" s="14" t="s">
        <v>88</v>
      </c>
      <c r="AW1674" s="14" t="s">
        <v>37</v>
      </c>
      <c r="AX1674" s="14" t="s">
        <v>76</v>
      </c>
      <c r="AY1674" s="221" t="s">
        <v>237</v>
      </c>
    </row>
    <row r="1675" spans="1:65" s="14" customFormat="1" ht="10.199999999999999">
      <c r="B1675" s="211"/>
      <c r="C1675" s="212"/>
      <c r="D1675" s="202" t="s">
        <v>247</v>
      </c>
      <c r="E1675" s="213" t="s">
        <v>19</v>
      </c>
      <c r="F1675" s="214" t="s">
        <v>5980</v>
      </c>
      <c r="G1675" s="212"/>
      <c r="H1675" s="215">
        <v>56.661000000000001</v>
      </c>
      <c r="I1675" s="216"/>
      <c r="J1675" s="212"/>
      <c r="K1675" s="212"/>
      <c r="L1675" s="217"/>
      <c r="M1675" s="218"/>
      <c r="N1675" s="219"/>
      <c r="O1675" s="219"/>
      <c r="P1675" s="219"/>
      <c r="Q1675" s="219"/>
      <c r="R1675" s="219"/>
      <c r="S1675" s="219"/>
      <c r="T1675" s="220"/>
      <c r="AT1675" s="221" t="s">
        <v>247</v>
      </c>
      <c r="AU1675" s="221" t="s">
        <v>88</v>
      </c>
      <c r="AV1675" s="14" t="s">
        <v>88</v>
      </c>
      <c r="AW1675" s="14" t="s">
        <v>37</v>
      </c>
      <c r="AX1675" s="14" t="s">
        <v>76</v>
      </c>
      <c r="AY1675" s="221" t="s">
        <v>237</v>
      </c>
    </row>
    <row r="1676" spans="1:65" s="15" customFormat="1" ht="10.199999999999999">
      <c r="B1676" s="222"/>
      <c r="C1676" s="223"/>
      <c r="D1676" s="202" t="s">
        <v>247</v>
      </c>
      <c r="E1676" s="224" t="s">
        <v>19</v>
      </c>
      <c r="F1676" s="225" t="s">
        <v>251</v>
      </c>
      <c r="G1676" s="223"/>
      <c r="H1676" s="226">
        <v>637.92700000000002</v>
      </c>
      <c r="I1676" s="227"/>
      <c r="J1676" s="223"/>
      <c r="K1676" s="223"/>
      <c r="L1676" s="228"/>
      <c r="M1676" s="229"/>
      <c r="N1676" s="230"/>
      <c r="O1676" s="230"/>
      <c r="P1676" s="230"/>
      <c r="Q1676" s="230"/>
      <c r="R1676" s="230"/>
      <c r="S1676" s="230"/>
      <c r="T1676" s="231"/>
      <c r="AT1676" s="232" t="s">
        <v>247</v>
      </c>
      <c r="AU1676" s="232" t="s">
        <v>88</v>
      </c>
      <c r="AV1676" s="15" t="s">
        <v>92</v>
      </c>
      <c r="AW1676" s="15" t="s">
        <v>37</v>
      </c>
      <c r="AX1676" s="15" t="s">
        <v>76</v>
      </c>
      <c r="AY1676" s="232" t="s">
        <v>237</v>
      </c>
    </row>
    <row r="1677" spans="1:65" s="14" customFormat="1" ht="10.199999999999999">
      <c r="B1677" s="211"/>
      <c r="C1677" s="212"/>
      <c r="D1677" s="202" t="s">
        <v>247</v>
      </c>
      <c r="E1677" s="213" t="s">
        <v>19</v>
      </c>
      <c r="F1677" s="214" t="s">
        <v>5981</v>
      </c>
      <c r="G1677" s="212"/>
      <c r="H1677" s="215">
        <v>1620.7449999999999</v>
      </c>
      <c r="I1677" s="216"/>
      <c r="J1677" s="212"/>
      <c r="K1677" s="212"/>
      <c r="L1677" s="217"/>
      <c r="M1677" s="218"/>
      <c r="N1677" s="219"/>
      <c r="O1677" s="219"/>
      <c r="P1677" s="219"/>
      <c r="Q1677" s="219"/>
      <c r="R1677" s="219"/>
      <c r="S1677" s="219"/>
      <c r="T1677" s="220"/>
      <c r="AT1677" s="221" t="s">
        <v>247</v>
      </c>
      <c r="AU1677" s="221" t="s">
        <v>88</v>
      </c>
      <c r="AV1677" s="14" t="s">
        <v>88</v>
      </c>
      <c r="AW1677" s="14" t="s">
        <v>37</v>
      </c>
      <c r="AX1677" s="14" t="s">
        <v>76</v>
      </c>
      <c r="AY1677" s="221" t="s">
        <v>237</v>
      </c>
    </row>
    <row r="1678" spans="1:65" s="15" customFormat="1" ht="10.199999999999999">
      <c r="B1678" s="222"/>
      <c r="C1678" s="223"/>
      <c r="D1678" s="202" t="s">
        <v>247</v>
      </c>
      <c r="E1678" s="224" t="s">
        <v>19</v>
      </c>
      <c r="F1678" s="225" t="s">
        <v>251</v>
      </c>
      <c r="G1678" s="223"/>
      <c r="H1678" s="226">
        <v>1620.7449999999999</v>
      </c>
      <c r="I1678" s="227"/>
      <c r="J1678" s="223"/>
      <c r="K1678" s="223"/>
      <c r="L1678" s="228"/>
      <c r="M1678" s="229"/>
      <c r="N1678" s="230"/>
      <c r="O1678" s="230"/>
      <c r="P1678" s="230"/>
      <c r="Q1678" s="230"/>
      <c r="R1678" s="230"/>
      <c r="S1678" s="230"/>
      <c r="T1678" s="231"/>
      <c r="AT1678" s="232" t="s">
        <v>247</v>
      </c>
      <c r="AU1678" s="232" t="s">
        <v>88</v>
      </c>
      <c r="AV1678" s="15" t="s">
        <v>92</v>
      </c>
      <c r="AW1678" s="15" t="s">
        <v>37</v>
      </c>
      <c r="AX1678" s="15" t="s">
        <v>76</v>
      </c>
      <c r="AY1678" s="232" t="s">
        <v>237</v>
      </c>
    </row>
    <row r="1679" spans="1:65" s="16" customFormat="1" ht="10.199999999999999">
      <c r="B1679" s="233"/>
      <c r="C1679" s="234"/>
      <c r="D1679" s="202" t="s">
        <v>247</v>
      </c>
      <c r="E1679" s="235" t="s">
        <v>19</v>
      </c>
      <c r="F1679" s="236" t="s">
        <v>260</v>
      </c>
      <c r="G1679" s="234"/>
      <c r="H1679" s="237">
        <v>2258.672</v>
      </c>
      <c r="I1679" s="238"/>
      <c r="J1679" s="234"/>
      <c r="K1679" s="234"/>
      <c r="L1679" s="239"/>
      <c r="M1679" s="240"/>
      <c r="N1679" s="241"/>
      <c r="O1679" s="241"/>
      <c r="P1679" s="241"/>
      <c r="Q1679" s="241"/>
      <c r="R1679" s="241"/>
      <c r="S1679" s="241"/>
      <c r="T1679" s="242"/>
      <c r="AT1679" s="243" t="s">
        <v>247</v>
      </c>
      <c r="AU1679" s="243" t="s">
        <v>88</v>
      </c>
      <c r="AV1679" s="16" t="s">
        <v>243</v>
      </c>
      <c r="AW1679" s="16" t="s">
        <v>37</v>
      </c>
      <c r="AX1679" s="16" t="s">
        <v>83</v>
      </c>
      <c r="AY1679" s="243" t="s">
        <v>237</v>
      </c>
    </row>
    <row r="1680" spans="1:65" s="2" customFormat="1" ht="24.15" customHeight="1">
      <c r="A1680" s="37"/>
      <c r="B1680" s="38"/>
      <c r="C1680" s="182" t="s">
        <v>5993</v>
      </c>
      <c r="D1680" s="182" t="s">
        <v>239</v>
      </c>
      <c r="E1680" s="183" t="s">
        <v>1501</v>
      </c>
      <c r="F1680" s="184" t="s">
        <v>1502</v>
      </c>
      <c r="G1680" s="185" t="s">
        <v>141</v>
      </c>
      <c r="H1680" s="186">
        <v>2258.672</v>
      </c>
      <c r="I1680" s="187"/>
      <c r="J1680" s="188">
        <f>ROUND(I1680*H1680,2)</f>
        <v>0</v>
      </c>
      <c r="K1680" s="184" t="s">
        <v>242</v>
      </c>
      <c r="L1680" s="42"/>
      <c r="M1680" s="189" t="s">
        <v>19</v>
      </c>
      <c r="N1680" s="190" t="s">
        <v>48</v>
      </c>
      <c r="O1680" s="67"/>
      <c r="P1680" s="191">
        <f>O1680*H1680</f>
        <v>0</v>
      </c>
      <c r="Q1680" s="191">
        <v>3.3E-4</v>
      </c>
      <c r="R1680" s="191">
        <f>Q1680*H1680</f>
        <v>0.74536175999999998</v>
      </c>
      <c r="S1680" s="191">
        <v>0</v>
      </c>
      <c r="T1680" s="192">
        <f>S1680*H1680</f>
        <v>0</v>
      </c>
      <c r="U1680" s="37"/>
      <c r="V1680" s="37"/>
      <c r="W1680" s="37"/>
      <c r="X1680" s="37"/>
      <c r="Y1680" s="37"/>
      <c r="Z1680" s="37"/>
      <c r="AA1680" s="37"/>
      <c r="AB1680" s="37"/>
      <c r="AC1680" s="37"/>
      <c r="AD1680" s="37"/>
      <c r="AE1680" s="37"/>
      <c r="AR1680" s="193" t="s">
        <v>366</v>
      </c>
      <c r="AT1680" s="193" t="s">
        <v>239</v>
      </c>
      <c r="AU1680" s="193" t="s">
        <v>88</v>
      </c>
      <c r="AY1680" s="20" t="s">
        <v>237</v>
      </c>
      <c r="BE1680" s="194">
        <f>IF(N1680="základní",J1680,0)</f>
        <v>0</v>
      </c>
      <c r="BF1680" s="194">
        <f>IF(N1680="snížená",J1680,0)</f>
        <v>0</v>
      </c>
      <c r="BG1680" s="194">
        <f>IF(N1680="zákl. přenesená",J1680,0)</f>
        <v>0</v>
      </c>
      <c r="BH1680" s="194">
        <f>IF(N1680="sníž. přenesená",J1680,0)</f>
        <v>0</v>
      </c>
      <c r="BI1680" s="194">
        <f>IF(N1680="nulová",J1680,0)</f>
        <v>0</v>
      </c>
      <c r="BJ1680" s="20" t="s">
        <v>88</v>
      </c>
      <c r="BK1680" s="194">
        <f>ROUND(I1680*H1680,2)</f>
        <v>0</v>
      </c>
      <c r="BL1680" s="20" t="s">
        <v>366</v>
      </c>
      <c r="BM1680" s="193" t="s">
        <v>5994</v>
      </c>
    </row>
    <row r="1681" spans="1:65" s="2" customFormat="1" ht="10.199999999999999">
      <c r="A1681" s="37"/>
      <c r="B1681" s="38"/>
      <c r="C1681" s="39"/>
      <c r="D1681" s="195" t="s">
        <v>245</v>
      </c>
      <c r="E1681" s="39"/>
      <c r="F1681" s="196" t="s">
        <v>1504</v>
      </c>
      <c r="G1681" s="39"/>
      <c r="H1681" s="39"/>
      <c r="I1681" s="197"/>
      <c r="J1681" s="39"/>
      <c r="K1681" s="39"/>
      <c r="L1681" s="42"/>
      <c r="M1681" s="198"/>
      <c r="N1681" s="199"/>
      <c r="O1681" s="67"/>
      <c r="P1681" s="67"/>
      <c r="Q1681" s="67"/>
      <c r="R1681" s="67"/>
      <c r="S1681" s="67"/>
      <c r="T1681" s="68"/>
      <c r="U1681" s="37"/>
      <c r="V1681" s="37"/>
      <c r="W1681" s="37"/>
      <c r="X1681" s="37"/>
      <c r="Y1681" s="37"/>
      <c r="Z1681" s="37"/>
      <c r="AA1681" s="37"/>
      <c r="AB1681" s="37"/>
      <c r="AC1681" s="37"/>
      <c r="AD1681" s="37"/>
      <c r="AE1681" s="37"/>
      <c r="AT1681" s="20" t="s">
        <v>245</v>
      </c>
      <c r="AU1681" s="20" t="s">
        <v>88</v>
      </c>
    </row>
    <row r="1682" spans="1:65" s="12" customFormat="1" ht="25.95" customHeight="1">
      <c r="B1682" s="166"/>
      <c r="C1682" s="167"/>
      <c r="D1682" s="168" t="s">
        <v>75</v>
      </c>
      <c r="E1682" s="169" t="s">
        <v>1505</v>
      </c>
      <c r="F1682" s="169" t="s">
        <v>1506</v>
      </c>
      <c r="G1682" s="167"/>
      <c r="H1682" s="167"/>
      <c r="I1682" s="170"/>
      <c r="J1682" s="171">
        <f>BK1682</f>
        <v>0</v>
      </c>
      <c r="K1682" s="167"/>
      <c r="L1682" s="172"/>
      <c r="M1682" s="173"/>
      <c r="N1682" s="174"/>
      <c r="O1682" s="174"/>
      <c r="P1682" s="175">
        <f>SUM(P1683:P1686)</f>
        <v>0</v>
      </c>
      <c r="Q1682" s="174"/>
      <c r="R1682" s="175">
        <f>SUM(R1683:R1686)</f>
        <v>0</v>
      </c>
      <c r="S1682" s="174"/>
      <c r="T1682" s="176">
        <f>SUM(T1683:T1686)</f>
        <v>0</v>
      </c>
      <c r="AR1682" s="177" t="s">
        <v>243</v>
      </c>
      <c r="AT1682" s="178" t="s">
        <v>75</v>
      </c>
      <c r="AU1682" s="178" t="s">
        <v>76</v>
      </c>
      <c r="AY1682" s="177" t="s">
        <v>237</v>
      </c>
      <c r="BK1682" s="179">
        <f>SUM(BK1683:BK1686)</f>
        <v>0</v>
      </c>
    </row>
    <row r="1683" spans="1:65" s="2" customFormat="1" ht="37.799999999999997" customHeight="1">
      <c r="A1683" s="37"/>
      <c r="B1683" s="38"/>
      <c r="C1683" s="182" t="s">
        <v>5995</v>
      </c>
      <c r="D1683" s="182" t="s">
        <v>239</v>
      </c>
      <c r="E1683" s="183" t="s">
        <v>1508</v>
      </c>
      <c r="F1683" s="184" t="s">
        <v>1509</v>
      </c>
      <c r="G1683" s="185" t="s">
        <v>1510</v>
      </c>
      <c r="H1683" s="186">
        <v>80</v>
      </c>
      <c r="I1683" s="187"/>
      <c r="J1683" s="188">
        <f>ROUND(I1683*H1683,2)</f>
        <v>0</v>
      </c>
      <c r="K1683" s="184" t="s">
        <v>242</v>
      </c>
      <c r="L1683" s="42"/>
      <c r="M1683" s="189" t="s">
        <v>19</v>
      </c>
      <c r="N1683" s="190" t="s">
        <v>48</v>
      </c>
      <c r="O1683" s="67"/>
      <c r="P1683" s="191">
        <f>O1683*H1683</f>
        <v>0</v>
      </c>
      <c r="Q1683" s="191">
        <v>0</v>
      </c>
      <c r="R1683" s="191">
        <f>Q1683*H1683</f>
        <v>0</v>
      </c>
      <c r="S1683" s="191">
        <v>0</v>
      </c>
      <c r="T1683" s="192">
        <f>S1683*H1683</f>
        <v>0</v>
      </c>
      <c r="U1683" s="37"/>
      <c r="V1683" s="37"/>
      <c r="W1683" s="37"/>
      <c r="X1683" s="37"/>
      <c r="Y1683" s="37"/>
      <c r="Z1683" s="37"/>
      <c r="AA1683" s="37"/>
      <c r="AB1683" s="37"/>
      <c r="AC1683" s="37"/>
      <c r="AD1683" s="37"/>
      <c r="AE1683" s="37"/>
      <c r="AR1683" s="193" t="s">
        <v>1511</v>
      </c>
      <c r="AT1683" s="193" t="s">
        <v>239</v>
      </c>
      <c r="AU1683" s="193" t="s">
        <v>83</v>
      </c>
      <c r="AY1683" s="20" t="s">
        <v>237</v>
      </c>
      <c r="BE1683" s="194">
        <f>IF(N1683="základní",J1683,0)</f>
        <v>0</v>
      </c>
      <c r="BF1683" s="194">
        <f>IF(N1683="snížená",J1683,0)</f>
        <v>0</v>
      </c>
      <c r="BG1683" s="194">
        <f>IF(N1683="zákl. přenesená",J1683,0)</f>
        <v>0</v>
      </c>
      <c r="BH1683" s="194">
        <f>IF(N1683="sníž. přenesená",J1683,0)</f>
        <v>0</v>
      </c>
      <c r="BI1683" s="194">
        <f>IF(N1683="nulová",J1683,0)</f>
        <v>0</v>
      </c>
      <c r="BJ1683" s="20" t="s">
        <v>88</v>
      </c>
      <c r="BK1683" s="194">
        <f>ROUND(I1683*H1683,2)</f>
        <v>0</v>
      </c>
      <c r="BL1683" s="20" t="s">
        <v>1511</v>
      </c>
      <c r="BM1683" s="193" t="s">
        <v>5996</v>
      </c>
    </row>
    <row r="1684" spans="1:65" s="2" customFormat="1" ht="10.199999999999999">
      <c r="A1684" s="37"/>
      <c r="B1684" s="38"/>
      <c r="C1684" s="39"/>
      <c r="D1684" s="195" t="s">
        <v>245</v>
      </c>
      <c r="E1684" s="39"/>
      <c r="F1684" s="196" t="s">
        <v>1513</v>
      </c>
      <c r="G1684" s="39"/>
      <c r="H1684" s="39"/>
      <c r="I1684" s="197"/>
      <c r="J1684" s="39"/>
      <c r="K1684" s="39"/>
      <c r="L1684" s="42"/>
      <c r="M1684" s="198"/>
      <c r="N1684" s="199"/>
      <c r="O1684" s="67"/>
      <c r="P1684" s="67"/>
      <c r="Q1684" s="67"/>
      <c r="R1684" s="67"/>
      <c r="S1684" s="67"/>
      <c r="T1684" s="68"/>
      <c r="U1684" s="37"/>
      <c r="V1684" s="37"/>
      <c r="W1684" s="37"/>
      <c r="X1684" s="37"/>
      <c r="Y1684" s="37"/>
      <c r="Z1684" s="37"/>
      <c r="AA1684" s="37"/>
      <c r="AB1684" s="37"/>
      <c r="AC1684" s="37"/>
      <c r="AD1684" s="37"/>
      <c r="AE1684" s="37"/>
      <c r="AT1684" s="20" t="s">
        <v>245</v>
      </c>
      <c r="AU1684" s="20" t="s">
        <v>83</v>
      </c>
    </row>
    <row r="1685" spans="1:65" s="2" customFormat="1" ht="33" customHeight="1">
      <c r="A1685" s="37"/>
      <c r="B1685" s="38"/>
      <c r="C1685" s="182" t="s">
        <v>5997</v>
      </c>
      <c r="D1685" s="182" t="s">
        <v>239</v>
      </c>
      <c r="E1685" s="183" t="s">
        <v>1515</v>
      </c>
      <c r="F1685" s="184" t="s">
        <v>1516</v>
      </c>
      <c r="G1685" s="185" t="s">
        <v>1510</v>
      </c>
      <c r="H1685" s="186">
        <v>80</v>
      </c>
      <c r="I1685" s="187"/>
      <c r="J1685" s="188">
        <f>ROUND(I1685*H1685,2)</f>
        <v>0</v>
      </c>
      <c r="K1685" s="184" t="s">
        <v>242</v>
      </c>
      <c r="L1685" s="42"/>
      <c r="M1685" s="189" t="s">
        <v>19</v>
      </c>
      <c r="N1685" s="190" t="s">
        <v>48</v>
      </c>
      <c r="O1685" s="67"/>
      <c r="P1685" s="191">
        <f>O1685*H1685</f>
        <v>0</v>
      </c>
      <c r="Q1685" s="191">
        <v>0</v>
      </c>
      <c r="R1685" s="191">
        <f>Q1685*H1685</f>
        <v>0</v>
      </c>
      <c r="S1685" s="191">
        <v>0</v>
      </c>
      <c r="T1685" s="192">
        <f>S1685*H1685</f>
        <v>0</v>
      </c>
      <c r="U1685" s="37"/>
      <c r="V1685" s="37"/>
      <c r="W1685" s="37"/>
      <c r="X1685" s="37"/>
      <c r="Y1685" s="37"/>
      <c r="Z1685" s="37"/>
      <c r="AA1685" s="37"/>
      <c r="AB1685" s="37"/>
      <c r="AC1685" s="37"/>
      <c r="AD1685" s="37"/>
      <c r="AE1685" s="37"/>
      <c r="AR1685" s="193" t="s">
        <v>1511</v>
      </c>
      <c r="AT1685" s="193" t="s">
        <v>239</v>
      </c>
      <c r="AU1685" s="193" t="s">
        <v>83</v>
      </c>
      <c r="AY1685" s="20" t="s">
        <v>237</v>
      </c>
      <c r="BE1685" s="194">
        <f>IF(N1685="základní",J1685,0)</f>
        <v>0</v>
      </c>
      <c r="BF1685" s="194">
        <f>IF(N1685="snížená",J1685,0)</f>
        <v>0</v>
      </c>
      <c r="BG1685" s="194">
        <f>IF(N1685="zákl. přenesená",J1685,0)</f>
        <v>0</v>
      </c>
      <c r="BH1685" s="194">
        <f>IF(N1685="sníž. přenesená",J1685,0)</f>
        <v>0</v>
      </c>
      <c r="BI1685" s="194">
        <f>IF(N1685="nulová",J1685,0)</f>
        <v>0</v>
      </c>
      <c r="BJ1685" s="20" t="s">
        <v>88</v>
      </c>
      <c r="BK1685" s="194">
        <f>ROUND(I1685*H1685,2)</f>
        <v>0</v>
      </c>
      <c r="BL1685" s="20" t="s">
        <v>1511</v>
      </c>
      <c r="BM1685" s="193" t="s">
        <v>5998</v>
      </c>
    </row>
    <row r="1686" spans="1:65" s="2" customFormat="1" ht="10.199999999999999">
      <c r="A1686" s="37"/>
      <c r="B1686" s="38"/>
      <c r="C1686" s="39"/>
      <c r="D1686" s="195" t="s">
        <v>245</v>
      </c>
      <c r="E1686" s="39"/>
      <c r="F1686" s="196" t="s">
        <v>1518</v>
      </c>
      <c r="G1686" s="39"/>
      <c r="H1686" s="39"/>
      <c r="I1686" s="197"/>
      <c r="J1686" s="39"/>
      <c r="K1686" s="39"/>
      <c r="L1686" s="42"/>
      <c r="M1686" s="255"/>
      <c r="N1686" s="256"/>
      <c r="O1686" s="257"/>
      <c r="P1686" s="257"/>
      <c r="Q1686" s="257"/>
      <c r="R1686" s="257"/>
      <c r="S1686" s="257"/>
      <c r="T1686" s="258"/>
      <c r="U1686" s="37"/>
      <c r="V1686" s="37"/>
      <c r="W1686" s="37"/>
      <c r="X1686" s="37"/>
      <c r="Y1686" s="37"/>
      <c r="Z1686" s="37"/>
      <c r="AA1686" s="37"/>
      <c r="AB1686" s="37"/>
      <c r="AC1686" s="37"/>
      <c r="AD1686" s="37"/>
      <c r="AE1686" s="37"/>
      <c r="AT1686" s="20" t="s">
        <v>245</v>
      </c>
      <c r="AU1686" s="20" t="s">
        <v>83</v>
      </c>
    </row>
    <row r="1687" spans="1:65" s="2" customFormat="1" ht="6.9" customHeight="1">
      <c r="A1687" s="37"/>
      <c r="B1687" s="50"/>
      <c r="C1687" s="51"/>
      <c r="D1687" s="51"/>
      <c r="E1687" s="51"/>
      <c r="F1687" s="51"/>
      <c r="G1687" s="51"/>
      <c r="H1687" s="51"/>
      <c r="I1687" s="51"/>
      <c r="J1687" s="51"/>
      <c r="K1687" s="51"/>
      <c r="L1687" s="42"/>
      <c r="M1687" s="37"/>
      <c r="O1687" s="37"/>
      <c r="P1687" s="37"/>
      <c r="Q1687" s="37"/>
      <c r="R1687" s="37"/>
      <c r="S1687" s="37"/>
      <c r="T1687" s="37"/>
      <c r="U1687" s="37"/>
      <c r="V1687" s="37"/>
      <c r="W1687" s="37"/>
      <c r="X1687" s="37"/>
      <c r="Y1687" s="37"/>
      <c r="Z1687" s="37"/>
      <c r="AA1687" s="37"/>
      <c r="AB1687" s="37"/>
      <c r="AC1687" s="37"/>
      <c r="AD1687" s="37"/>
      <c r="AE1687" s="37"/>
    </row>
  </sheetData>
  <sheetProtection algorithmName="SHA-512" hashValue="PuFTORTrvKcJ4qwFjHYKDK3aKG9BmNDiX2tRsdg70IMewtQFtgNDrNXk1Y5f9hDJjf2IICp7+VebbnnSheWDOg==" saltValue="l6oe8iEmTqF5DYi2GdlvVw==" spinCount="100000" sheet="1" objects="1" scenarios="1" formatColumns="0" formatRows="0" autoFilter="0"/>
  <autoFilter ref="C119:K1686" xr:uid="{00000000-0009-0000-0000-00000D000000}"/>
  <mergeCells count="12">
    <mergeCell ref="E112:H112"/>
    <mergeCell ref="L2:V2"/>
    <mergeCell ref="E50:H50"/>
    <mergeCell ref="E52:H52"/>
    <mergeCell ref="E54:H54"/>
    <mergeCell ref="E108:H108"/>
    <mergeCell ref="E110:H110"/>
    <mergeCell ref="E7:H7"/>
    <mergeCell ref="E9:H9"/>
    <mergeCell ref="E11:H11"/>
    <mergeCell ref="E20:H20"/>
    <mergeCell ref="E29:H29"/>
  </mergeCells>
  <hyperlinks>
    <hyperlink ref="F124" r:id="rId1" xr:uid="{00000000-0004-0000-0D00-000000000000}"/>
    <hyperlink ref="F127" r:id="rId2" xr:uid="{00000000-0004-0000-0D00-000001000000}"/>
    <hyperlink ref="F129" r:id="rId3" xr:uid="{00000000-0004-0000-0D00-000002000000}"/>
    <hyperlink ref="F132" r:id="rId4" xr:uid="{00000000-0004-0000-0D00-000003000000}"/>
    <hyperlink ref="F143" r:id="rId5" xr:uid="{00000000-0004-0000-0D00-000004000000}"/>
    <hyperlink ref="F154" r:id="rId6" xr:uid="{00000000-0004-0000-0D00-000005000000}"/>
    <hyperlink ref="F158" r:id="rId7" xr:uid="{00000000-0004-0000-0D00-000006000000}"/>
    <hyperlink ref="F162" r:id="rId8" xr:uid="{00000000-0004-0000-0D00-000007000000}"/>
    <hyperlink ref="F166" r:id="rId9" xr:uid="{00000000-0004-0000-0D00-000008000000}"/>
    <hyperlink ref="F168" r:id="rId10" xr:uid="{00000000-0004-0000-0D00-000009000000}"/>
    <hyperlink ref="F170" r:id="rId11" xr:uid="{00000000-0004-0000-0D00-00000A000000}"/>
    <hyperlink ref="F173" r:id="rId12" xr:uid="{00000000-0004-0000-0D00-00000B000000}"/>
    <hyperlink ref="F178" r:id="rId13" xr:uid="{00000000-0004-0000-0D00-00000C000000}"/>
    <hyperlink ref="F181" r:id="rId14" xr:uid="{00000000-0004-0000-0D00-00000D000000}"/>
    <hyperlink ref="F184" r:id="rId15" xr:uid="{00000000-0004-0000-0D00-00000E000000}"/>
    <hyperlink ref="F194" r:id="rId16" xr:uid="{00000000-0004-0000-0D00-00000F000000}"/>
    <hyperlink ref="F204" r:id="rId17" xr:uid="{00000000-0004-0000-0D00-000010000000}"/>
    <hyperlink ref="F212" r:id="rId18" xr:uid="{00000000-0004-0000-0D00-000011000000}"/>
    <hyperlink ref="F220" r:id="rId19" xr:uid="{00000000-0004-0000-0D00-000012000000}"/>
    <hyperlink ref="F222" r:id="rId20" xr:uid="{00000000-0004-0000-0D00-000013000000}"/>
    <hyperlink ref="F230" r:id="rId21" xr:uid="{00000000-0004-0000-0D00-000014000000}"/>
    <hyperlink ref="F240" r:id="rId22" xr:uid="{00000000-0004-0000-0D00-000015000000}"/>
    <hyperlink ref="F248" r:id="rId23" xr:uid="{00000000-0004-0000-0D00-000016000000}"/>
    <hyperlink ref="F255" r:id="rId24" xr:uid="{00000000-0004-0000-0D00-000017000000}"/>
    <hyperlink ref="F270" r:id="rId25" xr:uid="{00000000-0004-0000-0D00-000018000000}"/>
    <hyperlink ref="F287" r:id="rId26" xr:uid="{00000000-0004-0000-0D00-000019000000}"/>
    <hyperlink ref="F297" r:id="rId27" xr:uid="{00000000-0004-0000-0D00-00001A000000}"/>
    <hyperlink ref="F312" r:id="rId28" xr:uid="{00000000-0004-0000-0D00-00001B000000}"/>
    <hyperlink ref="F316" r:id="rId29" xr:uid="{00000000-0004-0000-0D00-00001C000000}"/>
    <hyperlink ref="F324" r:id="rId30" xr:uid="{00000000-0004-0000-0D00-00001D000000}"/>
    <hyperlink ref="F331" r:id="rId31" xr:uid="{00000000-0004-0000-0D00-00001E000000}"/>
    <hyperlink ref="F334" r:id="rId32" xr:uid="{00000000-0004-0000-0D00-00001F000000}"/>
    <hyperlink ref="F338" r:id="rId33" xr:uid="{00000000-0004-0000-0D00-000020000000}"/>
    <hyperlink ref="F347" r:id="rId34" xr:uid="{00000000-0004-0000-0D00-000021000000}"/>
    <hyperlink ref="F351" r:id="rId35" xr:uid="{00000000-0004-0000-0D00-000022000000}"/>
    <hyperlink ref="F355" r:id="rId36" xr:uid="{00000000-0004-0000-0D00-000023000000}"/>
    <hyperlink ref="F366" r:id="rId37" xr:uid="{00000000-0004-0000-0D00-000024000000}"/>
    <hyperlink ref="F370" r:id="rId38" xr:uid="{00000000-0004-0000-0D00-000025000000}"/>
    <hyperlink ref="F378" r:id="rId39" xr:uid="{00000000-0004-0000-0D00-000026000000}"/>
    <hyperlink ref="F390" r:id="rId40" xr:uid="{00000000-0004-0000-0D00-000027000000}"/>
    <hyperlink ref="F394" r:id="rId41" xr:uid="{00000000-0004-0000-0D00-000028000000}"/>
    <hyperlink ref="F398" r:id="rId42" xr:uid="{00000000-0004-0000-0D00-000029000000}"/>
    <hyperlink ref="F402" r:id="rId43" xr:uid="{00000000-0004-0000-0D00-00002A000000}"/>
    <hyperlink ref="F404" r:id="rId44" xr:uid="{00000000-0004-0000-0D00-00002B000000}"/>
    <hyperlink ref="F408" r:id="rId45" xr:uid="{00000000-0004-0000-0D00-00002C000000}"/>
    <hyperlink ref="F413" r:id="rId46" xr:uid="{00000000-0004-0000-0D00-00002D000000}"/>
    <hyperlink ref="F418" r:id="rId47" xr:uid="{00000000-0004-0000-0D00-00002E000000}"/>
    <hyperlink ref="F422" r:id="rId48" xr:uid="{00000000-0004-0000-0D00-00002F000000}"/>
    <hyperlink ref="F426" r:id="rId49" xr:uid="{00000000-0004-0000-0D00-000030000000}"/>
    <hyperlink ref="F428" r:id="rId50" xr:uid="{00000000-0004-0000-0D00-000031000000}"/>
    <hyperlink ref="F434" r:id="rId51" xr:uid="{00000000-0004-0000-0D00-000032000000}"/>
    <hyperlink ref="F437" r:id="rId52" xr:uid="{00000000-0004-0000-0D00-000033000000}"/>
    <hyperlink ref="F443" r:id="rId53" xr:uid="{00000000-0004-0000-0D00-000034000000}"/>
    <hyperlink ref="F446" r:id="rId54" xr:uid="{00000000-0004-0000-0D00-000035000000}"/>
    <hyperlink ref="F463" r:id="rId55" xr:uid="{00000000-0004-0000-0D00-000036000000}"/>
    <hyperlink ref="F465" r:id="rId56" xr:uid="{00000000-0004-0000-0D00-000037000000}"/>
    <hyperlink ref="F486" r:id="rId57" xr:uid="{00000000-0004-0000-0D00-000038000000}"/>
    <hyperlink ref="F493" r:id="rId58" xr:uid="{00000000-0004-0000-0D00-000039000000}"/>
    <hyperlink ref="F499" r:id="rId59" xr:uid="{00000000-0004-0000-0D00-00003A000000}"/>
    <hyperlink ref="F502" r:id="rId60" xr:uid="{00000000-0004-0000-0D00-00003B000000}"/>
    <hyperlink ref="F505" r:id="rId61" xr:uid="{00000000-0004-0000-0D00-00003C000000}"/>
    <hyperlink ref="F508" r:id="rId62" xr:uid="{00000000-0004-0000-0D00-00003D000000}"/>
    <hyperlink ref="F531" r:id="rId63" xr:uid="{00000000-0004-0000-0D00-00003E000000}"/>
    <hyperlink ref="F535" r:id="rId64" xr:uid="{00000000-0004-0000-0D00-00003F000000}"/>
    <hyperlink ref="F543" r:id="rId65" xr:uid="{00000000-0004-0000-0D00-000040000000}"/>
    <hyperlink ref="F547" r:id="rId66" xr:uid="{00000000-0004-0000-0D00-000041000000}"/>
    <hyperlink ref="F550" r:id="rId67" xr:uid="{00000000-0004-0000-0D00-000042000000}"/>
    <hyperlink ref="F553" r:id="rId68" xr:uid="{00000000-0004-0000-0D00-000043000000}"/>
    <hyperlink ref="F555" r:id="rId69" xr:uid="{00000000-0004-0000-0D00-000044000000}"/>
    <hyperlink ref="F558" r:id="rId70" xr:uid="{00000000-0004-0000-0D00-000045000000}"/>
    <hyperlink ref="F561" r:id="rId71" xr:uid="{00000000-0004-0000-0D00-000046000000}"/>
    <hyperlink ref="F564" r:id="rId72" xr:uid="{00000000-0004-0000-0D00-000047000000}"/>
    <hyperlink ref="F568" r:id="rId73" xr:uid="{00000000-0004-0000-0D00-000048000000}"/>
    <hyperlink ref="F572" r:id="rId74" xr:uid="{00000000-0004-0000-0D00-000049000000}"/>
    <hyperlink ref="F580" r:id="rId75" xr:uid="{00000000-0004-0000-0D00-00004A000000}"/>
    <hyperlink ref="F584" r:id="rId76" xr:uid="{00000000-0004-0000-0D00-00004B000000}"/>
    <hyperlink ref="F589" r:id="rId77" xr:uid="{00000000-0004-0000-0D00-00004C000000}"/>
    <hyperlink ref="F597" r:id="rId78" xr:uid="{00000000-0004-0000-0D00-00004D000000}"/>
    <hyperlink ref="F619" r:id="rId79" xr:uid="{00000000-0004-0000-0D00-00004E000000}"/>
    <hyperlink ref="F627" r:id="rId80" xr:uid="{00000000-0004-0000-0D00-00004F000000}"/>
    <hyperlink ref="F630" r:id="rId81" xr:uid="{00000000-0004-0000-0D00-000050000000}"/>
    <hyperlink ref="F662" r:id="rId82" xr:uid="{00000000-0004-0000-0D00-000051000000}"/>
    <hyperlink ref="F673" r:id="rId83" xr:uid="{00000000-0004-0000-0D00-000052000000}"/>
    <hyperlink ref="F677" r:id="rId84" xr:uid="{00000000-0004-0000-0D00-000053000000}"/>
    <hyperlink ref="F681" r:id="rId85" xr:uid="{00000000-0004-0000-0D00-000054000000}"/>
    <hyperlink ref="F684" r:id="rId86" xr:uid="{00000000-0004-0000-0D00-000055000000}"/>
    <hyperlink ref="F703" r:id="rId87" xr:uid="{00000000-0004-0000-0D00-000056000000}"/>
    <hyperlink ref="F713" r:id="rId88" xr:uid="{00000000-0004-0000-0D00-000057000000}"/>
    <hyperlink ref="F717" r:id="rId89" xr:uid="{00000000-0004-0000-0D00-000058000000}"/>
    <hyperlink ref="F721" r:id="rId90" xr:uid="{00000000-0004-0000-0D00-000059000000}"/>
    <hyperlink ref="F725" r:id="rId91" xr:uid="{00000000-0004-0000-0D00-00005A000000}"/>
    <hyperlink ref="F732" r:id="rId92" xr:uid="{00000000-0004-0000-0D00-00005B000000}"/>
    <hyperlink ref="F735" r:id="rId93" xr:uid="{00000000-0004-0000-0D00-00005C000000}"/>
    <hyperlink ref="F738" r:id="rId94" xr:uid="{00000000-0004-0000-0D00-00005D000000}"/>
    <hyperlink ref="F746" r:id="rId95" xr:uid="{00000000-0004-0000-0D00-00005E000000}"/>
    <hyperlink ref="F749" r:id="rId96" xr:uid="{00000000-0004-0000-0D00-00005F000000}"/>
    <hyperlink ref="F752" r:id="rId97" xr:uid="{00000000-0004-0000-0D00-000060000000}"/>
    <hyperlink ref="F756" r:id="rId98" xr:uid="{00000000-0004-0000-0D00-000061000000}"/>
    <hyperlink ref="F758" r:id="rId99" xr:uid="{00000000-0004-0000-0D00-000062000000}"/>
    <hyperlink ref="F760" r:id="rId100" xr:uid="{00000000-0004-0000-0D00-000063000000}"/>
    <hyperlink ref="F762" r:id="rId101" xr:uid="{00000000-0004-0000-0D00-000064000000}"/>
    <hyperlink ref="F765" r:id="rId102" xr:uid="{00000000-0004-0000-0D00-000065000000}"/>
    <hyperlink ref="F772" r:id="rId103" xr:uid="{00000000-0004-0000-0D00-000066000000}"/>
    <hyperlink ref="F775" r:id="rId104" xr:uid="{00000000-0004-0000-0D00-000067000000}"/>
    <hyperlink ref="F789" r:id="rId105" xr:uid="{00000000-0004-0000-0D00-000068000000}"/>
    <hyperlink ref="F793" r:id="rId106" xr:uid="{00000000-0004-0000-0D00-000069000000}"/>
    <hyperlink ref="F798" r:id="rId107" xr:uid="{00000000-0004-0000-0D00-00006A000000}"/>
    <hyperlink ref="F803" r:id="rId108" xr:uid="{00000000-0004-0000-0D00-00006B000000}"/>
    <hyperlink ref="F808" r:id="rId109" xr:uid="{00000000-0004-0000-0D00-00006C000000}"/>
    <hyperlink ref="F813" r:id="rId110" xr:uid="{00000000-0004-0000-0D00-00006D000000}"/>
    <hyperlink ref="F818" r:id="rId111" xr:uid="{00000000-0004-0000-0D00-00006E000000}"/>
    <hyperlink ref="F821" r:id="rId112" xr:uid="{00000000-0004-0000-0D00-00006F000000}"/>
    <hyperlink ref="F826" r:id="rId113" xr:uid="{00000000-0004-0000-0D00-000070000000}"/>
    <hyperlink ref="F831" r:id="rId114" xr:uid="{00000000-0004-0000-0D00-000071000000}"/>
    <hyperlink ref="F837" r:id="rId115" xr:uid="{00000000-0004-0000-0D00-000072000000}"/>
    <hyperlink ref="F843" r:id="rId116" xr:uid="{00000000-0004-0000-0D00-000073000000}"/>
    <hyperlink ref="F846" r:id="rId117" xr:uid="{00000000-0004-0000-0D00-000074000000}"/>
    <hyperlink ref="F850" r:id="rId118" xr:uid="{00000000-0004-0000-0D00-000075000000}"/>
    <hyperlink ref="F856" r:id="rId119" xr:uid="{00000000-0004-0000-0D00-000076000000}"/>
    <hyperlink ref="F860" r:id="rId120" xr:uid="{00000000-0004-0000-0D00-000077000000}"/>
    <hyperlink ref="F866" r:id="rId121" xr:uid="{00000000-0004-0000-0D00-000078000000}"/>
    <hyperlink ref="F870" r:id="rId122" xr:uid="{00000000-0004-0000-0D00-000079000000}"/>
    <hyperlink ref="F874" r:id="rId123" xr:uid="{00000000-0004-0000-0D00-00007A000000}"/>
    <hyperlink ref="F884" r:id="rId124" xr:uid="{00000000-0004-0000-0D00-00007B000000}"/>
    <hyperlink ref="F887" r:id="rId125" xr:uid="{00000000-0004-0000-0D00-00007C000000}"/>
    <hyperlink ref="F890" r:id="rId126" xr:uid="{00000000-0004-0000-0D00-00007D000000}"/>
    <hyperlink ref="F897" r:id="rId127" xr:uid="{00000000-0004-0000-0D00-00007E000000}"/>
    <hyperlink ref="F900" r:id="rId128" xr:uid="{00000000-0004-0000-0D00-00007F000000}"/>
    <hyperlink ref="F903" r:id="rId129" xr:uid="{00000000-0004-0000-0D00-000080000000}"/>
    <hyperlink ref="F925" r:id="rId130" xr:uid="{00000000-0004-0000-0D00-000081000000}"/>
    <hyperlink ref="F941" r:id="rId131" xr:uid="{00000000-0004-0000-0D00-000082000000}"/>
    <hyperlink ref="F960" r:id="rId132" xr:uid="{00000000-0004-0000-0D00-000083000000}"/>
    <hyperlink ref="F978" r:id="rId133" xr:uid="{00000000-0004-0000-0D00-000084000000}"/>
    <hyperlink ref="F981" r:id="rId134" xr:uid="{00000000-0004-0000-0D00-000085000000}"/>
    <hyperlink ref="F999" r:id="rId135" xr:uid="{00000000-0004-0000-0D00-000086000000}"/>
    <hyperlink ref="F1002" r:id="rId136" xr:uid="{00000000-0004-0000-0D00-000087000000}"/>
    <hyperlink ref="F1014" r:id="rId137" xr:uid="{00000000-0004-0000-0D00-000088000000}"/>
    <hyperlink ref="F1027" r:id="rId138" xr:uid="{00000000-0004-0000-0D00-000089000000}"/>
    <hyperlink ref="F1051" r:id="rId139" xr:uid="{00000000-0004-0000-0D00-00008A000000}"/>
    <hyperlink ref="F1054" r:id="rId140" xr:uid="{00000000-0004-0000-0D00-00008B000000}"/>
    <hyperlink ref="F1057" r:id="rId141" xr:uid="{00000000-0004-0000-0D00-00008C000000}"/>
    <hyperlink ref="F1060" r:id="rId142" xr:uid="{00000000-0004-0000-0D00-00008D000000}"/>
    <hyperlink ref="F1070" r:id="rId143" xr:uid="{00000000-0004-0000-0D00-00008E000000}"/>
    <hyperlink ref="F1073" r:id="rId144" xr:uid="{00000000-0004-0000-0D00-00008F000000}"/>
    <hyperlink ref="F1077" r:id="rId145" xr:uid="{00000000-0004-0000-0D00-000090000000}"/>
    <hyperlink ref="F1083" r:id="rId146" xr:uid="{00000000-0004-0000-0D00-000091000000}"/>
    <hyperlink ref="F1087" r:id="rId147" xr:uid="{00000000-0004-0000-0D00-000092000000}"/>
    <hyperlink ref="F1089" r:id="rId148" xr:uid="{00000000-0004-0000-0D00-000093000000}"/>
    <hyperlink ref="F1095" r:id="rId149" xr:uid="{00000000-0004-0000-0D00-000094000000}"/>
    <hyperlink ref="F1101" r:id="rId150" xr:uid="{00000000-0004-0000-0D00-000095000000}"/>
    <hyperlink ref="F1104" r:id="rId151" xr:uid="{00000000-0004-0000-0D00-000096000000}"/>
    <hyperlink ref="F1108" r:id="rId152" xr:uid="{00000000-0004-0000-0D00-000097000000}"/>
    <hyperlink ref="F1114" r:id="rId153" xr:uid="{00000000-0004-0000-0D00-000098000000}"/>
    <hyperlink ref="F1118" r:id="rId154" xr:uid="{00000000-0004-0000-0D00-000099000000}"/>
    <hyperlink ref="F1127" r:id="rId155" xr:uid="{00000000-0004-0000-0D00-00009A000000}"/>
    <hyperlink ref="F1131" r:id="rId156" xr:uid="{00000000-0004-0000-0D00-00009B000000}"/>
    <hyperlink ref="F1135" r:id="rId157" xr:uid="{00000000-0004-0000-0D00-00009C000000}"/>
    <hyperlink ref="F1139" r:id="rId158" xr:uid="{00000000-0004-0000-0D00-00009D000000}"/>
    <hyperlink ref="F1145" r:id="rId159" xr:uid="{00000000-0004-0000-0D00-00009E000000}"/>
    <hyperlink ref="F1153" r:id="rId160" xr:uid="{00000000-0004-0000-0D00-00009F000000}"/>
    <hyperlink ref="F1163" r:id="rId161" xr:uid="{00000000-0004-0000-0D00-0000A0000000}"/>
    <hyperlink ref="F1167" r:id="rId162" xr:uid="{00000000-0004-0000-0D00-0000A1000000}"/>
    <hyperlink ref="F1173" r:id="rId163" xr:uid="{00000000-0004-0000-0D00-0000A2000000}"/>
    <hyperlink ref="F1179" r:id="rId164" xr:uid="{00000000-0004-0000-0D00-0000A3000000}"/>
    <hyperlink ref="F1187" r:id="rId165" xr:uid="{00000000-0004-0000-0D00-0000A4000000}"/>
    <hyperlink ref="F1198" r:id="rId166" xr:uid="{00000000-0004-0000-0D00-0000A5000000}"/>
    <hyperlink ref="F1205" r:id="rId167" xr:uid="{00000000-0004-0000-0D00-0000A6000000}"/>
    <hyperlink ref="F1211" r:id="rId168" xr:uid="{00000000-0004-0000-0D00-0000A7000000}"/>
    <hyperlink ref="F1233" r:id="rId169" xr:uid="{00000000-0004-0000-0D00-0000A8000000}"/>
    <hyperlink ref="F1236" r:id="rId170" xr:uid="{00000000-0004-0000-0D00-0000A9000000}"/>
    <hyperlink ref="F1240" r:id="rId171" xr:uid="{00000000-0004-0000-0D00-0000AA000000}"/>
    <hyperlink ref="F1246" r:id="rId172" xr:uid="{00000000-0004-0000-0D00-0000AB000000}"/>
    <hyperlink ref="F1252" r:id="rId173" xr:uid="{00000000-0004-0000-0D00-0000AC000000}"/>
    <hyperlink ref="F1258" r:id="rId174" xr:uid="{00000000-0004-0000-0D00-0000AD000000}"/>
    <hyperlink ref="F1267" r:id="rId175" xr:uid="{00000000-0004-0000-0D00-0000AE000000}"/>
    <hyperlink ref="F1273" r:id="rId176" xr:uid="{00000000-0004-0000-0D00-0000AF000000}"/>
    <hyperlink ref="F1284" r:id="rId177" xr:uid="{00000000-0004-0000-0D00-0000B0000000}"/>
    <hyperlink ref="F1288" r:id="rId178" xr:uid="{00000000-0004-0000-0D00-0000B1000000}"/>
    <hyperlink ref="F1292" r:id="rId179" xr:uid="{00000000-0004-0000-0D00-0000B2000000}"/>
    <hyperlink ref="F1295" r:id="rId180" xr:uid="{00000000-0004-0000-0D00-0000B3000000}"/>
    <hyperlink ref="F1298" r:id="rId181" xr:uid="{00000000-0004-0000-0D00-0000B4000000}"/>
    <hyperlink ref="F1301" r:id="rId182" xr:uid="{00000000-0004-0000-0D00-0000B5000000}"/>
    <hyperlink ref="F1304" r:id="rId183" xr:uid="{00000000-0004-0000-0D00-0000B6000000}"/>
    <hyperlink ref="F1307" r:id="rId184" xr:uid="{00000000-0004-0000-0D00-0000B7000000}"/>
    <hyperlink ref="F1311" r:id="rId185" xr:uid="{00000000-0004-0000-0D00-0000B8000000}"/>
    <hyperlink ref="F1319" r:id="rId186" xr:uid="{00000000-0004-0000-0D00-0000B9000000}"/>
    <hyperlink ref="F1324" r:id="rId187" xr:uid="{00000000-0004-0000-0D00-0000BA000000}"/>
    <hyperlink ref="F1330" r:id="rId188" xr:uid="{00000000-0004-0000-0D00-0000BB000000}"/>
    <hyperlink ref="F1335" r:id="rId189" xr:uid="{00000000-0004-0000-0D00-0000BC000000}"/>
    <hyperlink ref="F1338" r:id="rId190" xr:uid="{00000000-0004-0000-0D00-0000BD000000}"/>
    <hyperlink ref="F1341" r:id="rId191" xr:uid="{00000000-0004-0000-0D00-0000BE000000}"/>
    <hyperlink ref="F1344" r:id="rId192" xr:uid="{00000000-0004-0000-0D00-0000BF000000}"/>
    <hyperlink ref="F1348" r:id="rId193" xr:uid="{00000000-0004-0000-0D00-0000C0000000}"/>
    <hyperlink ref="F1369" r:id="rId194" xr:uid="{00000000-0004-0000-0D00-0000C1000000}"/>
    <hyperlink ref="F1390" r:id="rId195" xr:uid="{00000000-0004-0000-0D00-0000C2000000}"/>
    <hyperlink ref="F1399" r:id="rId196" xr:uid="{00000000-0004-0000-0D00-0000C3000000}"/>
    <hyperlink ref="F1402" r:id="rId197" xr:uid="{00000000-0004-0000-0D00-0000C4000000}"/>
    <hyperlink ref="F1405" r:id="rId198" xr:uid="{00000000-0004-0000-0D00-0000C5000000}"/>
    <hyperlink ref="F1422" r:id="rId199" xr:uid="{00000000-0004-0000-0D00-0000C6000000}"/>
    <hyperlink ref="F1428" r:id="rId200" xr:uid="{00000000-0004-0000-0D00-0000C7000000}"/>
    <hyperlink ref="F1431" r:id="rId201" xr:uid="{00000000-0004-0000-0D00-0000C8000000}"/>
    <hyperlink ref="F1435" r:id="rId202" xr:uid="{00000000-0004-0000-0D00-0000C9000000}"/>
    <hyperlink ref="F1438" r:id="rId203" xr:uid="{00000000-0004-0000-0D00-0000CA000000}"/>
    <hyperlink ref="F1441" r:id="rId204" xr:uid="{00000000-0004-0000-0D00-0000CB000000}"/>
    <hyperlink ref="F1444" r:id="rId205" xr:uid="{00000000-0004-0000-0D00-0000CC000000}"/>
    <hyperlink ref="F1450" r:id="rId206" xr:uid="{00000000-0004-0000-0D00-0000CD000000}"/>
    <hyperlink ref="F1455" r:id="rId207" xr:uid="{00000000-0004-0000-0D00-0000CE000000}"/>
    <hyperlink ref="F1460" r:id="rId208" xr:uid="{00000000-0004-0000-0D00-0000CF000000}"/>
    <hyperlink ref="F1463" r:id="rId209" xr:uid="{00000000-0004-0000-0D00-0000D0000000}"/>
    <hyperlink ref="F1466" r:id="rId210" xr:uid="{00000000-0004-0000-0D00-0000D1000000}"/>
    <hyperlink ref="F1469" r:id="rId211" xr:uid="{00000000-0004-0000-0D00-0000D2000000}"/>
    <hyperlink ref="F1472" r:id="rId212" xr:uid="{00000000-0004-0000-0D00-0000D3000000}"/>
    <hyperlink ref="F1477" r:id="rId213" xr:uid="{00000000-0004-0000-0D00-0000D4000000}"/>
    <hyperlink ref="F1480" r:id="rId214" xr:uid="{00000000-0004-0000-0D00-0000D5000000}"/>
    <hyperlink ref="F1485" r:id="rId215" xr:uid="{00000000-0004-0000-0D00-0000D6000000}"/>
    <hyperlink ref="F1488" r:id="rId216" xr:uid="{00000000-0004-0000-0D00-0000D7000000}"/>
    <hyperlink ref="F1502" r:id="rId217" xr:uid="{00000000-0004-0000-0D00-0000D8000000}"/>
    <hyperlink ref="F1534" r:id="rId218" xr:uid="{00000000-0004-0000-0D00-0000D9000000}"/>
    <hyperlink ref="F1537" r:id="rId219" xr:uid="{00000000-0004-0000-0D00-0000DA000000}"/>
    <hyperlink ref="F1540" r:id="rId220" xr:uid="{00000000-0004-0000-0D00-0000DB000000}"/>
    <hyperlink ref="F1543" r:id="rId221" xr:uid="{00000000-0004-0000-0D00-0000DC000000}"/>
    <hyperlink ref="F1573" r:id="rId222" xr:uid="{00000000-0004-0000-0D00-0000DD000000}"/>
    <hyperlink ref="F1576" r:id="rId223" xr:uid="{00000000-0004-0000-0D00-0000DE000000}"/>
    <hyperlink ref="F1581" r:id="rId224" xr:uid="{00000000-0004-0000-0D00-0000DF000000}"/>
    <hyperlink ref="F1601" r:id="rId225" xr:uid="{00000000-0004-0000-0D00-0000E0000000}"/>
    <hyperlink ref="F1604" r:id="rId226" xr:uid="{00000000-0004-0000-0D00-0000E1000000}"/>
    <hyperlink ref="F1607" r:id="rId227" xr:uid="{00000000-0004-0000-0D00-0000E2000000}"/>
    <hyperlink ref="F1616" r:id="rId228" xr:uid="{00000000-0004-0000-0D00-0000E3000000}"/>
    <hyperlink ref="F1624" r:id="rId229" xr:uid="{00000000-0004-0000-0D00-0000E4000000}"/>
    <hyperlink ref="F1633" r:id="rId230" xr:uid="{00000000-0004-0000-0D00-0000E5000000}"/>
    <hyperlink ref="F1642" r:id="rId231" xr:uid="{00000000-0004-0000-0D00-0000E6000000}"/>
    <hyperlink ref="F1649" r:id="rId232" xr:uid="{00000000-0004-0000-0D00-0000E7000000}"/>
    <hyperlink ref="F1672" r:id="rId233" xr:uid="{00000000-0004-0000-0D00-0000E8000000}"/>
    <hyperlink ref="F1681" r:id="rId234" xr:uid="{00000000-0004-0000-0D00-0000E9000000}"/>
    <hyperlink ref="F1684" r:id="rId235" xr:uid="{00000000-0004-0000-0D00-0000EA000000}"/>
    <hyperlink ref="F1686" r:id="rId236" xr:uid="{00000000-0004-0000-0D00-0000E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BM230"/>
  <sheetViews>
    <sheetView showGridLines="0" topLeftCell="A7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56" s="1" customFormat="1" ht="36.9" customHeight="1">
      <c r="L2" s="412"/>
      <c r="M2" s="412"/>
      <c r="N2" s="412"/>
      <c r="O2" s="412"/>
      <c r="P2" s="412"/>
      <c r="Q2" s="412"/>
      <c r="R2" s="412"/>
      <c r="S2" s="412"/>
      <c r="T2" s="412"/>
      <c r="U2" s="412"/>
      <c r="V2" s="412"/>
      <c r="AT2" s="20" t="s">
        <v>125</v>
      </c>
      <c r="AZ2" s="111" t="s">
        <v>3113</v>
      </c>
      <c r="BA2" s="111" t="s">
        <v>5999</v>
      </c>
      <c r="BB2" s="111" t="s">
        <v>141</v>
      </c>
      <c r="BC2" s="111" t="s">
        <v>6000</v>
      </c>
      <c r="BD2" s="111" t="s">
        <v>92</v>
      </c>
    </row>
    <row r="3" spans="1:56" s="1" customFormat="1" ht="6.9" customHeight="1">
      <c r="B3" s="112"/>
      <c r="C3" s="113"/>
      <c r="D3" s="113"/>
      <c r="E3" s="113"/>
      <c r="F3" s="113"/>
      <c r="G3" s="113"/>
      <c r="H3" s="113"/>
      <c r="I3" s="113"/>
      <c r="J3" s="113"/>
      <c r="K3" s="113"/>
      <c r="L3" s="23"/>
      <c r="AT3" s="20" t="s">
        <v>83</v>
      </c>
      <c r="AZ3" s="111" t="s">
        <v>3121</v>
      </c>
      <c r="BA3" s="111" t="s">
        <v>6001</v>
      </c>
      <c r="BB3" s="111" t="s">
        <v>141</v>
      </c>
      <c r="BC3" s="111" t="s">
        <v>6002</v>
      </c>
      <c r="BD3" s="111" t="s">
        <v>92</v>
      </c>
    </row>
    <row r="4" spans="1:56" s="1" customFormat="1" ht="24.9" customHeight="1">
      <c r="B4" s="23"/>
      <c r="D4" s="114" t="s">
        <v>146</v>
      </c>
      <c r="L4" s="23"/>
      <c r="M4" s="115" t="s">
        <v>10</v>
      </c>
      <c r="AT4" s="20" t="s">
        <v>4</v>
      </c>
    </row>
    <row r="5" spans="1:56" s="1" customFormat="1" ht="6.9" customHeight="1">
      <c r="B5" s="23"/>
      <c r="L5" s="23"/>
    </row>
    <row r="6" spans="1:56" s="1" customFormat="1" ht="12" customHeight="1">
      <c r="B6" s="23"/>
      <c r="D6" s="116" t="s">
        <v>16</v>
      </c>
      <c r="L6" s="23"/>
    </row>
    <row r="7" spans="1:56" s="1" customFormat="1" ht="16.5" customHeight="1">
      <c r="B7" s="23"/>
      <c r="E7" s="413" t="str">
        <f>'Rekapitulace stavby'!K6</f>
        <v>Lovosice - startovací bydlení</v>
      </c>
      <c r="F7" s="414"/>
      <c r="G7" s="414"/>
      <c r="H7" s="414"/>
      <c r="L7" s="23"/>
    </row>
    <row r="8" spans="1:56" s="1" customFormat="1" ht="12" customHeight="1">
      <c r="B8" s="23"/>
      <c r="D8" s="116" t="s">
        <v>159</v>
      </c>
      <c r="L8" s="23"/>
    </row>
    <row r="9" spans="1:5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5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56" s="2" customFormat="1" ht="16.5" customHeight="1">
      <c r="A11" s="37"/>
      <c r="B11" s="42"/>
      <c r="C11" s="37"/>
      <c r="D11" s="37"/>
      <c r="E11" s="417" t="s">
        <v>3137</v>
      </c>
      <c r="F11" s="416"/>
      <c r="G11" s="416"/>
      <c r="H11" s="416"/>
      <c r="I11" s="37"/>
      <c r="J11" s="37"/>
      <c r="K11" s="37"/>
      <c r="L11" s="118"/>
      <c r="S11" s="37"/>
      <c r="T11" s="37"/>
      <c r="U11" s="37"/>
      <c r="V11" s="37"/>
      <c r="W11" s="37"/>
      <c r="X11" s="37"/>
      <c r="Y11" s="37"/>
      <c r="Z11" s="37"/>
      <c r="AA11" s="37"/>
      <c r="AB11" s="37"/>
      <c r="AC11" s="37"/>
      <c r="AD11" s="37"/>
      <c r="AE11" s="37"/>
    </row>
    <row r="12" spans="1:5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5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56" s="2" customFormat="1" ht="12" customHeight="1">
      <c r="A14" s="37"/>
      <c r="B14" s="42"/>
      <c r="C14" s="37"/>
      <c r="D14" s="116" t="s">
        <v>21</v>
      </c>
      <c r="E14" s="37"/>
      <c r="F14" s="105" t="s">
        <v>22</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5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56" s="2" customFormat="1" ht="12" customHeight="1">
      <c r="A16" s="37"/>
      <c r="B16" s="42"/>
      <c r="C16" s="37"/>
      <c r="D16" s="116" t="s">
        <v>25</v>
      </c>
      <c r="E16" s="37"/>
      <c r="F16" s="37"/>
      <c r="G16" s="37"/>
      <c r="H16" s="37"/>
      <c r="I16" s="116" t="s">
        <v>26</v>
      </c>
      <c r="J16" s="105" t="s">
        <v>27</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
        <v>28</v>
      </c>
      <c r="F17" s="37"/>
      <c r="G17" s="37"/>
      <c r="H17" s="37"/>
      <c r="I17" s="116" t="s">
        <v>29</v>
      </c>
      <c r="J17" s="105" t="s">
        <v>30</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
        <v>34</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
        <v>35</v>
      </c>
      <c r="F23" s="37"/>
      <c r="G23" s="37"/>
      <c r="H23" s="37"/>
      <c r="I23" s="116" t="s">
        <v>29</v>
      </c>
      <c r="J23" s="105" t="s">
        <v>36</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
        <v>19</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
        <v>39</v>
      </c>
      <c r="F26" s="37"/>
      <c r="G26" s="37"/>
      <c r="H26" s="37"/>
      <c r="I26" s="116" t="s">
        <v>29</v>
      </c>
      <c r="J26" s="105" t="s">
        <v>19</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16.5" customHeight="1">
      <c r="A29" s="120"/>
      <c r="B29" s="121"/>
      <c r="C29" s="120"/>
      <c r="D29" s="120"/>
      <c r="E29" s="420" t="s">
        <v>19</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ROUND(J96,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ROUND((SUM(BE96:BE229)),  2)</f>
        <v>0</v>
      </c>
      <c r="G35" s="37"/>
      <c r="H35" s="37"/>
      <c r="I35" s="128">
        <v>0.21</v>
      </c>
      <c r="J35" s="127">
        <f>ROUND(((SUM(BE96:BE229))*I35),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ROUND((SUM(BF96:BF229)),  2)</f>
        <v>0</v>
      </c>
      <c r="G36" s="37"/>
      <c r="H36" s="37"/>
      <c r="I36" s="128">
        <v>0.12</v>
      </c>
      <c r="J36" s="127">
        <f>ROUND(((SUM(BF96:BF229))*I36),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ROUND((SUM(BG96:BG229)),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ROUND((SUM(BH96:BH229)),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ROUND((SUM(BI96:BI229)),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02 - Střecha</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Nádražní ulice č.p.805, 410 30, Lovosice</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J96</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196</v>
      </c>
      <c r="E64" s="147"/>
      <c r="F64" s="147"/>
      <c r="G64" s="147"/>
      <c r="H64" s="147"/>
      <c r="I64" s="147"/>
      <c r="J64" s="148">
        <f>J97</f>
        <v>0</v>
      </c>
      <c r="K64" s="145"/>
      <c r="L64" s="149"/>
    </row>
    <row r="65" spans="1:31" s="10" customFormat="1" ht="19.95" customHeight="1">
      <c r="B65" s="150"/>
      <c r="C65" s="99"/>
      <c r="D65" s="151" t="s">
        <v>3138</v>
      </c>
      <c r="E65" s="152"/>
      <c r="F65" s="152"/>
      <c r="G65" s="152"/>
      <c r="H65" s="152"/>
      <c r="I65" s="152"/>
      <c r="J65" s="153">
        <f>J98</f>
        <v>0</v>
      </c>
      <c r="K65" s="99"/>
      <c r="L65" s="154"/>
    </row>
    <row r="66" spans="1:31" s="10" customFormat="1" ht="19.95" customHeight="1">
      <c r="B66" s="150"/>
      <c r="C66" s="99"/>
      <c r="D66" s="151" t="s">
        <v>204</v>
      </c>
      <c r="E66" s="152"/>
      <c r="F66" s="152"/>
      <c r="G66" s="152"/>
      <c r="H66" s="152"/>
      <c r="I66" s="152"/>
      <c r="J66" s="153">
        <f>J102</f>
        <v>0</v>
      </c>
      <c r="K66" s="99"/>
      <c r="L66" s="154"/>
    </row>
    <row r="67" spans="1:31" s="10" customFormat="1" ht="19.95" customHeight="1">
      <c r="B67" s="150"/>
      <c r="C67" s="99"/>
      <c r="D67" s="151" t="s">
        <v>205</v>
      </c>
      <c r="E67" s="152"/>
      <c r="F67" s="152"/>
      <c r="G67" s="152"/>
      <c r="H67" s="152"/>
      <c r="I67" s="152"/>
      <c r="J67" s="153">
        <f>J115</f>
        <v>0</v>
      </c>
      <c r="K67" s="99"/>
      <c r="L67" s="154"/>
    </row>
    <row r="68" spans="1:31" s="9" customFormat="1" ht="24.9" customHeight="1">
      <c r="B68" s="144"/>
      <c r="C68" s="145"/>
      <c r="D68" s="146" t="s">
        <v>206</v>
      </c>
      <c r="E68" s="147"/>
      <c r="F68" s="147"/>
      <c r="G68" s="147"/>
      <c r="H68" s="147"/>
      <c r="I68" s="147"/>
      <c r="J68" s="148">
        <f>J118</f>
        <v>0</v>
      </c>
      <c r="K68" s="145"/>
      <c r="L68" s="149"/>
    </row>
    <row r="69" spans="1:31" s="10" customFormat="1" ht="19.95" customHeight="1">
      <c r="B69" s="150"/>
      <c r="C69" s="99"/>
      <c r="D69" s="151" t="s">
        <v>2459</v>
      </c>
      <c r="E69" s="152"/>
      <c r="F69" s="152"/>
      <c r="G69" s="152"/>
      <c r="H69" s="152"/>
      <c r="I69" s="152"/>
      <c r="J69" s="153">
        <f>J119</f>
        <v>0</v>
      </c>
      <c r="K69" s="99"/>
      <c r="L69" s="154"/>
    </row>
    <row r="70" spans="1:31" s="10" customFormat="1" ht="19.95" customHeight="1">
      <c r="B70" s="150"/>
      <c r="C70" s="99"/>
      <c r="D70" s="151" t="s">
        <v>207</v>
      </c>
      <c r="E70" s="152"/>
      <c r="F70" s="152"/>
      <c r="G70" s="152"/>
      <c r="H70" s="152"/>
      <c r="I70" s="152"/>
      <c r="J70" s="153">
        <f>J170</f>
        <v>0</v>
      </c>
      <c r="K70" s="99"/>
      <c r="L70" s="154"/>
    </row>
    <row r="71" spans="1:31" s="10" customFormat="1" ht="19.95" customHeight="1">
      <c r="B71" s="150"/>
      <c r="C71" s="99"/>
      <c r="D71" s="151" t="s">
        <v>2461</v>
      </c>
      <c r="E71" s="152"/>
      <c r="F71" s="152"/>
      <c r="G71" s="152"/>
      <c r="H71" s="152"/>
      <c r="I71" s="152"/>
      <c r="J71" s="153">
        <f>J191</f>
        <v>0</v>
      </c>
      <c r="K71" s="99"/>
      <c r="L71" s="154"/>
    </row>
    <row r="72" spans="1:31" s="10" customFormat="1" ht="19.95" customHeight="1">
      <c r="B72" s="150"/>
      <c r="C72" s="99"/>
      <c r="D72" s="151" t="s">
        <v>214</v>
      </c>
      <c r="E72" s="152"/>
      <c r="F72" s="152"/>
      <c r="G72" s="152"/>
      <c r="H72" s="152"/>
      <c r="I72" s="152"/>
      <c r="J72" s="153">
        <f>J212</f>
        <v>0</v>
      </c>
      <c r="K72" s="99"/>
      <c r="L72" s="154"/>
    </row>
    <row r="73" spans="1:31" s="9" customFormat="1" ht="24.9" customHeight="1">
      <c r="B73" s="144"/>
      <c r="C73" s="145"/>
      <c r="D73" s="146" t="s">
        <v>221</v>
      </c>
      <c r="E73" s="147"/>
      <c r="F73" s="147"/>
      <c r="G73" s="147"/>
      <c r="H73" s="147"/>
      <c r="I73" s="147"/>
      <c r="J73" s="148">
        <f>J224</f>
        <v>0</v>
      </c>
      <c r="K73" s="145"/>
      <c r="L73" s="149"/>
    </row>
    <row r="74" spans="1:31" s="9" customFormat="1" ht="24.9" customHeight="1">
      <c r="B74" s="144"/>
      <c r="C74" s="145"/>
      <c r="D74" s="146" t="s">
        <v>3139</v>
      </c>
      <c r="E74" s="147"/>
      <c r="F74" s="147"/>
      <c r="G74" s="147"/>
      <c r="H74" s="147"/>
      <c r="I74" s="147"/>
      <c r="J74" s="148">
        <f>J227</f>
        <v>0</v>
      </c>
      <c r="K74" s="145"/>
      <c r="L74" s="149"/>
    </row>
    <row r="75" spans="1:31" s="2" customFormat="1" ht="21.75" customHeight="1">
      <c r="A75" s="37"/>
      <c r="B75" s="38"/>
      <c r="C75" s="39"/>
      <c r="D75" s="39"/>
      <c r="E75" s="39"/>
      <c r="F75" s="39"/>
      <c r="G75" s="39"/>
      <c r="H75" s="39"/>
      <c r="I75" s="39"/>
      <c r="J75" s="39"/>
      <c r="K75" s="39"/>
      <c r="L75" s="118"/>
      <c r="S75" s="37"/>
      <c r="T75" s="37"/>
      <c r="U75" s="37"/>
      <c r="V75" s="37"/>
      <c r="W75" s="37"/>
      <c r="X75" s="37"/>
      <c r="Y75" s="37"/>
      <c r="Z75" s="37"/>
      <c r="AA75" s="37"/>
      <c r="AB75" s="37"/>
      <c r="AC75" s="37"/>
      <c r="AD75" s="37"/>
      <c r="AE75" s="37"/>
    </row>
    <row r="76" spans="1:31" s="2" customFormat="1" ht="6.9" customHeight="1">
      <c r="A76" s="37"/>
      <c r="B76" s="50"/>
      <c r="C76" s="51"/>
      <c r="D76" s="51"/>
      <c r="E76" s="51"/>
      <c r="F76" s="51"/>
      <c r="G76" s="51"/>
      <c r="H76" s="51"/>
      <c r="I76" s="51"/>
      <c r="J76" s="51"/>
      <c r="K76" s="51"/>
      <c r="L76" s="118"/>
      <c r="S76" s="37"/>
      <c r="T76" s="37"/>
      <c r="U76" s="37"/>
      <c r="V76" s="37"/>
      <c r="W76" s="37"/>
      <c r="X76" s="37"/>
      <c r="Y76" s="37"/>
      <c r="Z76" s="37"/>
      <c r="AA76" s="37"/>
      <c r="AB76" s="37"/>
      <c r="AC76" s="37"/>
      <c r="AD76" s="37"/>
      <c r="AE76" s="37"/>
    </row>
    <row r="80" spans="1:31" s="2" customFormat="1" ht="6.9" customHeight="1">
      <c r="A80" s="37"/>
      <c r="B80" s="52"/>
      <c r="C80" s="53"/>
      <c r="D80" s="53"/>
      <c r="E80" s="53"/>
      <c r="F80" s="53"/>
      <c r="G80" s="53"/>
      <c r="H80" s="53"/>
      <c r="I80" s="53"/>
      <c r="J80" s="53"/>
      <c r="K80" s="53"/>
      <c r="L80" s="118"/>
      <c r="S80" s="37"/>
      <c r="T80" s="37"/>
      <c r="U80" s="37"/>
      <c r="V80" s="37"/>
      <c r="W80" s="37"/>
      <c r="X80" s="37"/>
      <c r="Y80" s="37"/>
      <c r="Z80" s="37"/>
      <c r="AA80" s="37"/>
      <c r="AB80" s="37"/>
      <c r="AC80" s="37"/>
      <c r="AD80" s="37"/>
      <c r="AE80" s="37"/>
    </row>
    <row r="81" spans="1:63" s="2" customFormat="1" ht="24.9" customHeight="1">
      <c r="A81" s="37"/>
      <c r="B81" s="38"/>
      <c r="C81" s="26" t="s">
        <v>222</v>
      </c>
      <c r="D81" s="39"/>
      <c r="E81" s="39"/>
      <c r="F81" s="39"/>
      <c r="G81" s="39"/>
      <c r="H81" s="39"/>
      <c r="I81" s="39"/>
      <c r="J81" s="39"/>
      <c r="K81" s="39"/>
      <c r="L81" s="118"/>
      <c r="S81" s="37"/>
      <c r="T81" s="37"/>
      <c r="U81" s="37"/>
      <c r="V81" s="37"/>
      <c r="W81" s="37"/>
      <c r="X81" s="37"/>
      <c r="Y81" s="37"/>
      <c r="Z81" s="37"/>
      <c r="AA81" s="37"/>
      <c r="AB81" s="37"/>
      <c r="AC81" s="37"/>
      <c r="AD81" s="37"/>
      <c r="AE81" s="37"/>
    </row>
    <row r="82" spans="1:63" s="2" customFormat="1" ht="6.9" customHeight="1">
      <c r="A82" s="37"/>
      <c r="B82" s="38"/>
      <c r="C82" s="39"/>
      <c r="D82" s="39"/>
      <c r="E82" s="39"/>
      <c r="F82" s="39"/>
      <c r="G82" s="39"/>
      <c r="H82" s="39"/>
      <c r="I82" s="39"/>
      <c r="J82" s="39"/>
      <c r="K82" s="39"/>
      <c r="L82" s="118"/>
      <c r="S82" s="37"/>
      <c r="T82" s="37"/>
      <c r="U82" s="37"/>
      <c r="V82" s="37"/>
      <c r="W82" s="37"/>
      <c r="X82" s="37"/>
      <c r="Y82" s="37"/>
      <c r="Z82" s="37"/>
      <c r="AA82" s="37"/>
      <c r="AB82" s="37"/>
      <c r="AC82" s="37"/>
      <c r="AD82" s="37"/>
      <c r="AE82" s="37"/>
    </row>
    <row r="83" spans="1:63" s="2" customFormat="1" ht="12" customHeight="1">
      <c r="A83" s="37"/>
      <c r="B83" s="38"/>
      <c r="C83" s="32" t="s">
        <v>16</v>
      </c>
      <c r="D83" s="39"/>
      <c r="E83" s="39"/>
      <c r="F83" s="39"/>
      <c r="G83" s="39"/>
      <c r="H83" s="39"/>
      <c r="I83" s="39"/>
      <c r="J83" s="39"/>
      <c r="K83" s="39"/>
      <c r="L83" s="118"/>
      <c r="S83" s="37"/>
      <c r="T83" s="37"/>
      <c r="U83" s="37"/>
      <c r="V83" s="37"/>
      <c r="W83" s="37"/>
      <c r="X83" s="37"/>
      <c r="Y83" s="37"/>
      <c r="Z83" s="37"/>
      <c r="AA83" s="37"/>
      <c r="AB83" s="37"/>
      <c r="AC83" s="37"/>
      <c r="AD83" s="37"/>
      <c r="AE83" s="37"/>
    </row>
    <row r="84" spans="1:63" s="2" customFormat="1" ht="16.5" customHeight="1">
      <c r="A84" s="37"/>
      <c r="B84" s="38"/>
      <c r="C84" s="39"/>
      <c r="D84" s="39"/>
      <c r="E84" s="421" t="str">
        <f>E7</f>
        <v>Lovosice - startovací bydlení</v>
      </c>
      <c r="F84" s="422"/>
      <c r="G84" s="422"/>
      <c r="H84" s="422"/>
      <c r="I84" s="39"/>
      <c r="J84" s="39"/>
      <c r="K84" s="39"/>
      <c r="L84" s="118"/>
      <c r="S84" s="37"/>
      <c r="T84" s="37"/>
      <c r="U84" s="37"/>
      <c r="V84" s="37"/>
      <c r="W84" s="37"/>
      <c r="X84" s="37"/>
      <c r="Y84" s="37"/>
      <c r="Z84" s="37"/>
      <c r="AA84" s="37"/>
      <c r="AB84" s="37"/>
      <c r="AC84" s="37"/>
      <c r="AD84" s="37"/>
      <c r="AE84" s="37"/>
    </row>
    <row r="85" spans="1:63" s="1" customFormat="1" ht="12" customHeight="1">
      <c r="B85" s="24"/>
      <c r="C85" s="32" t="s">
        <v>159</v>
      </c>
      <c r="D85" s="25"/>
      <c r="E85" s="25"/>
      <c r="F85" s="25"/>
      <c r="G85" s="25"/>
      <c r="H85" s="25"/>
      <c r="I85" s="25"/>
      <c r="J85" s="25"/>
      <c r="K85" s="25"/>
      <c r="L85" s="23"/>
    </row>
    <row r="86" spans="1:63" s="2" customFormat="1" ht="16.5" customHeight="1">
      <c r="A86" s="37"/>
      <c r="B86" s="38"/>
      <c r="C86" s="39"/>
      <c r="D86" s="39"/>
      <c r="E86" s="421" t="s">
        <v>4886</v>
      </c>
      <c r="F86" s="424"/>
      <c r="G86" s="424"/>
      <c r="H86" s="424"/>
      <c r="I86" s="39"/>
      <c r="J86" s="39"/>
      <c r="K86" s="39"/>
      <c r="L86" s="118"/>
      <c r="S86" s="37"/>
      <c r="T86" s="37"/>
      <c r="U86" s="37"/>
      <c r="V86" s="37"/>
      <c r="W86" s="37"/>
      <c r="X86" s="37"/>
      <c r="Y86" s="37"/>
      <c r="Z86" s="37"/>
      <c r="AA86" s="37"/>
      <c r="AB86" s="37"/>
      <c r="AC86" s="37"/>
      <c r="AD86" s="37"/>
      <c r="AE86" s="37"/>
    </row>
    <row r="87" spans="1:63" s="2" customFormat="1" ht="12" customHeight="1">
      <c r="A87" s="37"/>
      <c r="B87" s="38"/>
      <c r="C87" s="32" t="s">
        <v>167</v>
      </c>
      <c r="D87" s="39"/>
      <c r="E87" s="39"/>
      <c r="F87" s="39"/>
      <c r="G87" s="39"/>
      <c r="H87" s="39"/>
      <c r="I87" s="39"/>
      <c r="J87" s="39"/>
      <c r="K87" s="39"/>
      <c r="L87" s="118"/>
      <c r="S87" s="37"/>
      <c r="T87" s="37"/>
      <c r="U87" s="37"/>
      <c r="V87" s="37"/>
      <c r="W87" s="37"/>
      <c r="X87" s="37"/>
      <c r="Y87" s="37"/>
      <c r="Z87" s="37"/>
      <c r="AA87" s="37"/>
      <c r="AB87" s="37"/>
      <c r="AC87" s="37"/>
      <c r="AD87" s="37"/>
      <c r="AE87" s="37"/>
    </row>
    <row r="88" spans="1:63" s="2" customFormat="1" ht="16.5" customHeight="1">
      <c r="A88" s="37"/>
      <c r="B88" s="38"/>
      <c r="C88" s="39"/>
      <c r="D88" s="39"/>
      <c r="E88" s="376" t="str">
        <f>E11</f>
        <v>02 - Střecha</v>
      </c>
      <c r="F88" s="424"/>
      <c r="G88" s="424"/>
      <c r="H88" s="424"/>
      <c r="I88" s="39"/>
      <c r="J88" s="39"/>
      <c r="K88" s="39"/>
      <c r="L88" s="118"/>
      <c r="S88" s="37"/>
      <c r="T88" s="37"/>
      <c r="U88" s="37"/>
      <c r="V88" s="37"/>
      <c r="W88" s="37"/>
      <c r="X88" s="37"/>
      <c r="Y88" s="37"/>
      <c r="Z88" s="37"/>
      <c r="AA88" s="37"/>
      <c r="AB88" s="37"/>
      <c r="AC88" s="37"/>
      <c r="AD88" s="37"/>
      <c r="AE88" s="37"/>
    </row>
    <row r="89" spans="1:63" s="2" customFormat="1" ht="6.9" customHeight="1">
      <c r="A89" s="37"/>
      <c r="B89" s="38"/>
      <c r="C89" s="39"/>
      <c r="D89" s="39"/>
      <c r="E89" s="39"/>
      <c r="F89" s="39"/>
      <c r="G89" s="39"/>
      <c r="H89" s="39"/>
      <c r="I89" s="39"/>
      <c r="J89" s="39"/>
      <c r="K89" s="39"/>
      <c r="L89" s="118"/>
      <c r="S89" s="37"/>
      <c r="T89" s="37"/>
      <c r="U89" s="37"/>
      <c r="V89" s="37"/>
      <c r="W89" s="37"/>
      <c r="X89" s="37"/>
      <c r="Y89" s="37"/>
      <c r="Z89" s="37"/>
      <c r="AA89" s="37"/>
      <c r="AB89" s="37"/>
      <c r="AC89" s="37"/>
      <c r="AD89" s="37"/>
      <c r="AE89" s="37"/>
    </row>
    <row r="90" spans="1:63" s="2" customFormat="1" ht="12" customHeight="1">
      <c r="A90" s="37"/>
      <c r="B90" s="38"/>
      <c r="C90" s="32" t="s">
        <v>21</v>
      </c>
      <c r="D90" s="39"/>
      <c r="E90" s="39"/>
      <c r="F90" s="30" t="str">
        <f>F14</f>
        <v>Nádražní ulice č.p.805, 410 30, Lovosice</v>
      </c>
      <c r="G90" s="39"/>
      <c r="H90" s="39"/>
      <c r="I90" s="32" t="s">
        <v>23</v>
      </c>
      <c r="J90" s="62" t="str">
        <f>IF(J14="","",J14)</f>
        <v>23. 4. 2025</v>
      </c>
      <c r="K90" s="39"/>
      <c r="L90" s="118"/>
      <c r="S90" s="37"/>
      <c r="T90" s="37"/>
      <c r="U90" s="37"/>
      <c r="V90" s="37"/>
      <c r="W90" s="37"/>
      <c r="X90" s="37"/>
      <c r="Y90" s="37"/>
      <c r="Z90" s="37"/>
      <c r="AA90" s="37"/>
      <c r="AB90" s="37"/>
      <c r="AC90" s="37"/>
      <c r="AD90" s="37"/>
      <c r="AE90" s="37"/>
    </row>
    <row r="91" spans="1:63" s="2" customFormat="1" ht="6.9" customHeight="1">
      <c r="A91" s="37"/>
      <c r="B91" s="38"/>
      <c r="C91" s="39"/>
      <c r="D91" s="39"/>
      <c r="E91" s="39"/>
      <c r="F91" s="39"/>
      <c r="G91" s="39"/>
      <c r="H91" s="39"/>
      <c r="I91" s="39"/>
      <c r="J91" s="39"/>
      <c r="K91" s="39"/>
      <c r="L91" s="118"/>
      <c r="S91" s="37"/>
      <c r="T91" s="37"/>
      <c r="U91" s="37"/>
      <c r="V91" s="37"/>
      <c r="W91" s="37"/>
      <c r="X91" s="37"/>
      <c r="Y91" s="37"/>
      <c r="Z91" s="37"/>
      <c r="AA91" s="37"/>
      <c r="AB91" s="37"/>
      <c r="AC91" s="37"/>
      <c r="AD91" s="37"/>
      <c r="AE91" s="37"/>
    </row>
    <row r="92" spans="1:63" s="2" customFormat="1" ht="15.15" customHeight="1">
      <c r="A92" s="37"/>
      <c r="B92" s="38"/>
      <c r="C92" s="32" t="s">
        <v>25</v>
      </c>
      <c r="D92" s="39"/>
      <c r="E92" s="39"/>
      <c r="F92" s="30" t="str">
        <f>E17</f>
        <v>Město Lovosice</v>
      </c>
      <c r="G92" s="39"/>
      <c r="H92" s="39"/>
      <c r="I92" s="32" t="s">
        <v>33</v>
      </c>
      <c r="J92" s="35" t="str">
        <f>E23</f>
        <v>APREA s.r.o.</v>
      </c>
      <c r="K92" s="39"/>
      <c r="L92" s="118"/>
      <c r="S92" s="37"/>
      <c r="T92" s="37"/>
      <c r="U92" s="37"/>
      <c r="V92" s="37"/>
      <c r="W92" s="37"/>
      <c r="X92" s="37"/>
      <c r="Y92" s="37"/>
      <c r="Z92" s="37"/>
      <c r="AA92" s="37"/>
      <c r="AB92" s="37"/>
      <c r="AC92" s="37"/>
      <c r="AD92" s="37"/>
      <c r="AE92" s="37"/>
    </row>
    <row r="93" spans="1:63" s="2" customFormat="1" ht="15.15" customHeight="1">
      <c r="A93" s="37"/>
      <c r="B93" s="38"/>
      <c r="C93" s="32" t="s">
        <v>31</v>
      </c>
      <c r="D93" s="39"/>
      <c r="E93" s="39"/>
      <c r="F93" s="30" t="str">
        <f>IF(E20="","",E20)</f>
        <v>Vyplň údaj</v>
      </c>
      <c r="G93" s="39"/>
      <c r="H93" s="39"/>
      <c r="I93" s="32" t="s">
        <v>38</v>
      </c>
      <c r="J93" s="35" t="str">
        <f>E26</f>
        <v>Kateřina Bačová</v>
      </c>
      <c r="K93" s="39"/>
      <c r="L93" s="118"/>
      <c r="S93" s="37"/>
      <c r="T93" s="37"/>
      <c r="U93" s="37"/>
      <c r="V93" s="37"/>
      <c r="W93" s="37"/>
      <c r="X93" s="37"/>
      <c r="Y93" s="37"/>
      <c r="Z93" s="37"/>
      <c r="AA93" s="37"/>
      <c r="AB93" s="37"/>
      <c r="AC93" s="37"/>
      <c r="AD93" s="37"/>
      <c r="AE93" s="37"/>
    </row>
    <row r="94" spans="1:63" s="2" customFormat="1" ht="10.35" customHeight="1">
      <c r="A94" s="37"/>
      <c r="B94" s="38"/>
      <c r="C94" s="39"/>
      <c r="D94" s="39"/>
      <c r="E94" s="39"/>
      <c r="F94" s="39"/>
      <c r="G94" s="39"/>
      <c r="H94" s="39"/>
      <c r="I94" s="39"/>
      <c r="J94" s="39"/>
      <c r="K94" s="39"/>
      <c r="L94" s="118"/>
      <c r="S94" s="37"/>
      <c r="T94" s="37"/>
      <c r="U94" s="37"/>
      <c r="V94" s="37"/>
      <c r="W94" s="37"/>
      <c r="X94" s="37"/>
      <c r="Y94" s="37"/>
      <c r="Z94" s="37"/>
      <c r="AA94" s="37"/>
      <c r="AB94" s="37"/>
      <c r="AC94" s="37"/>
      <c r="AD94" s="37"/>
      <c r="AE94" s="37"/>
    </row>
    <row r="95" spans="1:63" s="11" customFormat="1" ht="29.25" customHeight="1">
      <c r="A95" s="155"/>
      <c r="B95" s="156"/>
      <c r="C95" s="157" t="s">
        <v>223</v>
      </c>
      <c r="D95" s="158" t="s">
        <v>61</v>
      </c>
      <c r="E95" s="158" t="s">
        <v>57</v>
      </c>
      <c r="F95" s="158" t="s">
        <v>58</v>
      </c>
      <c r="G95" s="158" t="s">
        <v>224</v>
      </c>
      <c r="H95" s="158" t="s">
        <v>225</v>
      </c>
      <c r="I95" s="158" t="s">
        <v>226</v>
      </c>
      <c r="J95" s="158" t="s">
        <v>194</v>
      </c>
      <c r="K95" s="159" t="s">
        <v>227</v>
      </c>
      <c r="L95" s="160"/>
      <c r="M95" s="71" t="s">
        <v>19</v>
      </c>
      <c r="N95" s="72" t="s">
        <v>46</v>
      </c>
      <c r="O95" s="72" t="s">
        <v>228</v>
      </c>
      <c r="P95" s="72" t="s">
        <v>229</v>
      </c>
      <c r="Q95" s="72" t="s">
        <v>230</v>
      </c>
      <c r="R95" s="72" t="s">
        <v>231</v>
      </c>
      <c r="S95" s="72" t="s">
        <v>232</v>
      </c>
      <c r="T95" s="73" t="s">
        <v>233</v>
      </c>
      <c r="U95" s="155"/>
      <c r="V95" s="155"/>
      <c r="W95" s="155"/>
      <c r="X95" s="155"/>
      <c r="Y95" s="155"/>
      <c r="Z95" s="155"/>
      <c r="AA95" s="155"/>
      <c r="AB95" s="155"/>
      <c r="AC95" s="155"/>
      <c r="AD95" s="155"/>
      <c r="AE95" s="155"/>
    </row>
    <row r="96" spans="1:63" s="2" customFormat="1" ht="22.8" customHeight="1">
      <c r="A96" s="37"/>
      <c r="B96" s="38"/>
      <c r="C96" s="78" t="s">
        <v>234</v>
      </c>
      <c r="D96" s="39"/>
      <c r="E96" s="39"/>
      <c r="F96" s="39"/>
      <c r="G96" s="39"/>
      <c r="H96" s="39"/>
      <c r="I96" s="39"/>
      <c r="J96" s="161">
        <f>BK96</f>
        <v>0</v>
      </c>
      <c r="K96" s="39"/>
      <c r="L96" s="42"/>
      <c r="M96" s="74"/>
      <c r="N96" s="162"/>
      <c r="O96" s="75"/>
      <c r="P96" s="163">
        <f>P97+P118+P224+P227</f>
        <v>0</v>
      </c>
      <c r="Q96" s="75"/>
      <c r="R96" s="163">
        <f>R97+R118+R224+R227</f>
        <v>4.9180971800000002</v>
      </c>
      <c r="S96" s="75"/>
      <c r="T96" s="164">
        <f>T97+T118+T224+T227</f>
        <v>0.53020599999999996</v>
      </c>
      <c r="U96" s="37"/>
      <c r="V96" s="37"/>
      <c r="W96" s="37"/>
      <c r="X96" s="37"/>
      <c r="Y96" s="37"/>
      <c r="Z96" s="37"/>
      <c r="AA96" s="37"/>
      <c r="AB96" s="37"/>
      <c r="AC96" s="37"/>
      <c r="AD96" s="37"/>
      <c r="AE96" s="37"/>
      <c r="AT96" s="20" t="s">
        <v>75</v>
      </c>
      <c r="AU96" s="20" t="s">
        <v>195</v>
      </c>
      <c r="BK96" s="165">
        <f>BK97+BK118+BK224+BK227</f>
        <v>0</v>
      </c>
    </row>
    <row r="97" spans="1:65" s="12" customFormat="1" ht="25.95" customHeight="1">
      <c r="B97" s="166"/>
      <c r="C97" s="167"/>
      <c r="D97" s="168" t="s">
        <v>75</v>
      </c>
      <c r="E97" s="169" t="s">
        <v>235</v>
      </c>
      <c r="F97" s="169" t="s">
        <v>236</v>
      </c>
      <c r="G97" s="167"/>
      <c r="H97" s="167"/>
      <c r="I97" s="170"/>
      <c r="J97" s="171">
        <f>BK97</f>
        <v>0</v>
      </c>
      <c r="K97" s="167"/>
      <c r="L97" s="172"/>
      <c r="M97" s="173"/>
      <c r="N97" s="174"/>
      <c r="O97" s="174"/>
      <c r="P97" s="175">
        <f>P98+P102+P115</f>
        <v>0</v>
      </c>
      <c r="Q97" s="174"/>
      <c r="R97" s="175">
        <f>R98+R102+R115</f>
        <v>0.71122800000000008</v>
      </c>
      <c r="S97" s="174"/>
      <c r="T97" s="176">
        <f>T98+T102+T115</f>
        <v>0</v>
      </c>
      <c r="AR97" s="177" t="s">
        <v>83</v>
      </c>
      <c r="AT97" s="178" t="s">
        <v>75</v>
      </c>
      <c r="AU97" s="178" t="s">
        <v>76</v>
      </c>
      <c r="AY97" s="177" t="s">
        <v>237</v>
      </c>
      <c r="BK97" s="179">
        <f>BK98+BK102+BK115</f>
        <v>0</v>
      </c>
    </row>
    <row r="98" spans="1:65" s="12" customFormat="1" ht="22.8" customHeight="1">
      <c r="B98" s="166"/>
      <c r="C98" s="167"/>
      <c r="D98" s="168" t="s">
        <v>75</v>
      </c>
      <c r="E98" s="180" t="s">
        <v>717</v>
      </c>
      <c r="F98" s="180" t="s">
        <v>3140</v>
      </c>
      <c r="G98" s="167"/>
      <c r="H98" s="167"/>
      <c r="I98" s="170"/>
      <c r="J98" s="181">
        <f>BK98</f>
        <v>0</v>
      </c>
      <c r="K98" s="167"/>
      <c r="L98" s="172"/>
      <c r="M98" s="173"/>
      <c r="N98" s="174"/>
      <c r="O98" s="174"/>
      <c r="P98" s="175">
        <f>SUM(P99:P101)</f>
        <v>0</v>
      </c>
      <c r="Q98" s="174"/>
      <c r="R98" s="175">
        <f>SUM(R99:R101)</f>
        <v>0.71122800000000008</v>
      </c>
      <c r="S98" s="174"/>
      <c r="T98" s="176">
        <f>SUM(T99:T101)</f>
        <v>0</v>
      </c>
      <c r="AR98" s="177" t="s">
        <v>83</v>
      </c>
      <c r="AT98" s="178" t="s">
        <v>75</v>
      </c>
      <c r="AU98" s="178" t="s">
        <v>83</v>
      </c>
      <c r="AY98" s="177" t="s">
        <v>237</v>
      </c>
      <c r="BK98" s="179">
        <f>SUM(BK99:BK101)</f>
        <v>0</v>
      </c>
    </row>
    <row r="99" spans="1:65" s="2" customFormat="1" ht="33" customHeight="1">
      <c r="A99" s="37"/>
      <c r="B99" s="38"/>
      <c r="C99" s="182" t="s">
        <v>83</v>
      </c>
      <c r="D99" s="182" t="s">
        <v>239</v>
      </c>
      <c r="E99" s="183" t="s">
        <v>3146</v>
      </c>
      <c r="F99" s="184" t="s">
        <v>3147</v>
      </c>
      <c r="G99" s="185" t="s">
        <v>141</v>
      </c>
      <c r="H99" s="186">
        <v>8.4670000000000005</v>
      </c>
      <c r="I99" s="187"/>
      <c r="J99" s="188">
        <f>ROUND(I99*H99,2)</f>
        <v>0</v>
      </c>
      <c r="K99" s="184" t="s">
        <v>242</v>
      </c>
      <c r="L99" s="42"/>
      <c r="M99" s="189" t="s">
        <v>19</v>
      </c>
      <c r="N99" s="190" t="s">
        <v>48</v>
      </c>
      <c r="O99" s="67"/>
      <c r="P99" s="191">
        <f>O99*H99</f>
        <v>0</v>
      </c>
      <c r="Q99" s="191">
        <v>8.4000000000000005E-2</v>
      </c>
      <c r="R99" s="191">
        <f>Q99*H99</f>
        <v>0.71122800000000008</v>
      </c>
      <c r="S99" s="191">
        <v>0</v>
      </c>
      <c r="T99" s="192">
        <f>S99*H99</f>
        <v>0</v>
      </c>
      <c r="U99" s="37"/>
      <c r="V99" s="37"/>
      <c r="W99" s="37"/>
      <c r="X99" s="37"/>
      <c r="Y99" s="37"/>
      <c r="Z99" s="37"/>
      <c r="AA99" s="37"/>
      <c r="AB99" s="37"/>
      <c r="AC99" s="37"/>
      <c r="AD99" s="37"/>
      <c r="AE99" s="37"/>
      <c r="AR99" s="193" t="s">
        <v>243</v>
      </c>
      <c r="AT99" s="193" t="s">
        <v>239</v>
      </c>
      <c r="AU99" s="193" t="s">
        <v>88</v>
      </c>
      <c r="AY99" s="20" t="s">
        <v>237</v>
      </c>
      <c r="BE99" s="194">
        <f>IF(N99="základní",J99,0)</f>
        <v>0</v>
      </c>
      <c r="BF99" s="194">
        <f>IF(N99="snížená",J99,0)</f>
        <v>0</v>
      </c>
      <c r="BG99" s="194">
        <f>IF(N99="zákl. přenesená",J99,0)</f>
        <v>0</v>
      </c>
      <c r="BH99" s="194">
        <f>IF(N99="sníž. přenesená",J99,0)</f>
        <v>0</v>
      </c>
      <c r="BI99" s="194">
        <f>IF(N99="nulová",J99,0)</f>
        <v>0</v>
      </c>
      <c r="BJ99" s="20" t="s">
        <v>88</v>
      </c>
      <c r="BK99" s="194">
        <f>ROUND(I99*H99,2)</f>
        <v>0</v>
      </c>
      <c r="BL99" s="20" t="s">
        <v>243</v>
      </c>
      <c r="BM99" s="193" t="s">
        <v>6003</v>
      </c>
    </row>
    <row r="100" spans="1:65" s="2" customFormat="1" ht="10.199999999999999">
      <c r="A100" s="37"/>
      <c r="B100" s="38"/>
      <c r="C100" s="39"/>
      <c r="D100" s="195" t="s">
        <v>245</v>
      </c>
      <c r="E100" s="39"/>
      <c r="F100" s="196" t="s">
        <v>3149</v>
      </c>
      <c r="G100" s="39"/>
      <c r="H100" s="39"/>
      <c r="I100" s="197"/>
      <c r="J100" s="39"/>
      <c r="K100" s="39"/>
      <c r="L100" s="42"/>
      <c r="M100" s="198"/>
      <c r="N100" s="199"/>
      <c r="O100" s="67"/>
      <c r="P100" s="67"/>
      <c r="Q100" s="67"/>
      <c r="R100" s="67"/>
      <c r="S100" s="67"/>
      <c r="T100" s="68"/>
      <c r="U100" s="37"/>
      <c r="V100" s="37"/>
      <c r="W100" s="37"/>
      <c r="X100" s="37"/>
      <c r="Y100" s="37"/>
      <c r="Z100" s="37"/>
      <c r="AA100" s="37"/>
      <c r="AB100" s="37"/>
      <c r="AC100" s="37"/>
      <c r="AD100" s="37"/>
      <c r="AE100" s="37"/>
      <c r="AT100" s="20" t="s">
        <v>245</v>
      </c>
      <c r="AU100" s="20" t="s">
        <v>88</v>
      </c>
    </row>
    <row r="101" spans="1:65" s="14" customFormat="1" ht="10.199999999999999">
      <c r="B101" s="211"/>
      <c r="C101" s="212"/>
      <c r="D101" s="202" t="s">
        <v>247</v>
      </c>
      <c r="E101" s="213" t="s">
        <v>19</v>
      </c>
      <c r="F101" s="214" t="s">
        <v>3121</v>
      </c>
      <c r="G101" s="212"/>
      <c r="H101" s="215">
        <v>8.4670000000000005</v>
      </c>
      <c r="I101" s="216"/>
      <c r="J101" s="212"/>
      <c r="K101" s="212"/>
      <c r="L101" s="217"/>
      <c r="M101" s="218"/>
      <c r="N101" s="219"/>
      <c r="O101" s="219"/>
      <c r="P101" s="219"/>
      <c r="Q101" s="219"/>
      <c r="R101" s="219"/>
      <c r="S101" s="219"/>
      <c r="T101" s="220"/>
      <c r="AT101" s="221" t="s">
        <v>247</v>
      </c>
      <c r="AU101" s="221" t="s">
        <v>88</v>
      </c>
      <c r="AV101" s="14" t="s">
        <v>88</v>
      </c>
      <c r="AW101" s="14" t="s">
        <v>37</v>
      </c>
      <c r="AX101" s="14" t="s">
        <v>83</v>
      </c>
      <c r="AY101" s="221" t="s">
        <v>237</v>
      </c>
    </row>
    <row r="102" spans="1:65" s="12" customFormat="1" ht="22.8" customHeight="1">
      <c r="B102" s="166"/>
      <c r="C102" s="167"/>
      <c r="D102" s="168" t="s">
        <v>75</v>
      </c>
      <c r="E102" s="180" t="s">
        <v>565</v>
      </c>
      <c r="F102" s="180" t="s">
        <v>566</v>
      </c>
      <c r="G102" s="167"/>
      <c r="H102" s="167"/>
      <c r="I102" s="170"/>
      <c r="J102" s="181">
        <f>BK102</f>
        <v>0</v>
      </c>
      <c r="K102" s="167"/>
      <c r="L102" s="172"/>
      <c r="M102" s="173"/>
      <c r="N102" s="174"/>
      <c r="O102" s="174"/>
      <c r="P102" s="175">
        <f>SUM(P103:P114)</f>
        <v>0</v>
      </c>
      <c r="Q102" s="174"/>
      <c r="R102" s="175">
        <f>SUM(R103:R114)</f>
        <v>0</v>
      </c>
      <c r="S102" s="174"/>
      <c r="T102" s="176">
        <f>SUM(T103:T114)</f>
        <v>0</v>
      </c>
      <c r="AR102" s="177" t="s">
        <v>83</v>
      </c>
      <c r="AT102" s="178" t="s">
        <v>75</v>
      </c>
      <c r="AU102" s="178" t="s">
        <v>83</v>
      </c>
      <c r="AY102" s="177" t="s">
        <v>237</v>
      </c>
      <c r="BK102" s="179">
        <f>SUM(BK103:BK114)</f>
        <v>0</v>
      </c>
    </row>
    <row r="103" spans="1:65" s="2" customFormat="1" ht="37.799999999999997" customHeight="1">
      <c r="A103" s="37"/>
      <c r="B103" s="38"/>
      <c r="C103" s="182" t="s">
        <v>88</v>
      </c>
      <c r="D103" s="182" t="s">
        <v>239</v>
      </c>
      <c r="E103" s="183" t="s">
        <v>573</v>
      </c>
      <c r="F103" s="184" t="s">
        <v>574</v>
      </c>
      <c r="G103" s="185" t="s">
        <v>304</v>
      </c>
      <c r="H103" s="186">
        <v>0.53</v>
      </c>
      <c r="I103" s="187"/>
      <c r="J103" s="188">
        <f>ROUND(I103*H103,2)</f>
        <v>0</v>
      </c>
      <c r="K103" s="184" t="s">
        <v>242</v>
      </c>
      <c r="L103" s="42"/>
      <c r="M103" s="189" t="s">
        <v>19</v>
      </c>
      <c r="N103" s="190" t="s">
        <v>48</v>
      </c>
      <c r="O103" s="67"/>
      <c r="P103" s="191">
        <f>O103*H103</f>
        <v>0</v>
      </c>
      <c r="Q103" s="191">
        <v>0</v>
      </c>
      <c r="R103" s="191">
        <f>Q103*H103</f>
        <v>0</v>
      </c>
      <c r="S103" s="191">
        <v>0</v>
      </c>
      <c r="T103" s="192">
        <f>S103*H103</f>
        <v>0</v>
      </c>
      <c r="U103" s="37"/>
      <c r="V103" s="37"/>
      <c r="W103" s="37"/>
      <c r="X103" s="37"/>
      <c r="Y103" s="37"/>
      <c r="Z103" s="37"/>
      <c r="AA103" s="37"/>
      <c r="AB103" s="37"/>
      <c r="AC103" s="37"/>
      <c r="AD103" s="37"/>
      <c r="AE103" s="37"/>
      <c r="AR103" s="193" t="s">
        <v>243</v>
      </c>
      <c r="AT103" s="193" t="s">
        <v>239</v>
      </c>
      <c r="AU103" s="193" t="s">
        <v>88</v>
      </c>
      <c r="AY103" s="20" t="s">
        <v>237</v>
      </c>
      <c r="BE103" s="194">
        <f>IF(N103="základní",J103,0)</f>
        <v>0</v>
      </c>
      <c r="BF103" s="194">
        <f>IF(N103="snížená",J103,0)</f>
        <v>0</v>
      </c>
      <c r="BG103" s="194">
        <f>IF(N103="zákl. přenesená",J103,0)</f>
        <v>0</v>
      </c>
      <c r="BH103" s="194">
        <f>IF(N103="sníž. přenesená",J103,0)</f>
        <v>0</v>
      </c>
      <c r="BI103" s="194">
        <f>IF(N103="nulová",J103,0)</f>
        <v>0</v>
      </c>
      <c r="BJ103" s="20" t="s">
        <v>88</v>
      </c>
      <c r="BK103" s="194">
        <f>ROUND(I103*H103,2)</f>
        <v>0</v>
      </c>
      <c r="BL103" s="20" t="s">
        <v>243</v>
      </c>
      <c r="BM103" s="193" t="s">
        <v>6004</v>
      </c>
    </row>
    <row r="104" spans="1:65" s="2" customFormat="1" ht="10.199999999999999">
      <c r="A104" s="37"/>
      <c r="B104" s="38"/>
      <c r="C104" s="39"/>
      <c r="D104" s="195" t="s">
        <v>245</v>
      </c>
      <c r="E104" s="39"/>
      <c r="F104" s="196" t="s">
        <v>576</v>
      </c>
      <c r="G104" s="39"/>
      <c r="H104" s="39"/>
      <c r="I104" s="197"/>
      <c r="J104" s="39"/>
      <c r="K104" s="39"/>
      <c r="L104" s="42"/>
      <c r="M104" s="198"/>
      <c r="N104" s="199"/>
      <c r="O104" s="67"/>
      <c r="P104" s="67"/>
      <c r="Q104" s="67"/>
      <c r="R104" s="67"/>
      <c r="S104" s="67"/>
      <c r="T104" s="68"/>
      <c r="U104" s="37"/>
      <c r="V104" s="37"/>
      <c r="W104" s="37"/>
      <c r="X104" s="37"/>
      <c r="Y104" s="37"/>
      <c r="Z104" s="37"/>
      <c r="AA104" s="37"/>
      <c r="AB104" s="37"/>
      <c r="AC104" s="37"/>
      <c r="AD104" s="37"/>
      <c r="AE104" s="37"/>
      <c r="AT104" s="20" t="s">
        <v>245</v>
      </c>
      <c r="AU104" s="20" t="s">
        <v>88</v>
      </c>
    </row>
    <row r="105" spans="1:65" s="2" customFormat="1" ht="33" customHeight="1">
      <c r="A105" s="37"/>
      <c r="B105" s="38"/>
      <c r="C105" s="182" t="s">
        <v>92</v>
      </c>
      <c r="D105" s="182" t="s">
        <v>239</v>
      </c>
      <c r="E105" s="183" t="s">
        <v>578</v>
      </c>
      <c r="F105" s="184" t="s">
        <v>579</v>
      </c>
      <c r="G105" s="185" t="s">
        <v>304</v>
      </c>
      <c r="H105" s="186">
        <v>0.53</v>
      </c>
      <c r="I105" s="187"/>
      <c r="J105" s="188">
        <f>ROUND(I105*H105,2)</f>
        <v>0</v>
      </c>
      <c r="K105" s="184" t="s">
        <v>242</v>
      </c>
      <c r="L105" s="42"/>
      <c r="M105" s="189" t="s">
        <v>19</v>
      </c>
      <c r="N105" s="190" t="s">
        <v>48</v>
      </c>
      <c r="O105" s="67"/>
      <c r="P105" s="191">
        <f>O105*H105</f>
        <v>0</v>
      </c>
      <c r="Q105" s="191">
        <v>0</v>
      </c>
      <c r="R105" s="191">
        <f>Q105*H105</f>
        <v>0</v>
      </c>
      <c r="S105" s="191">
        <v>0</v>
      </c>
      <c r="T105" s="192">
        <f>S105*H105</f>
        <v>0</v>
      </c>
      <c r="U105" s="37"/>
      <c r="V105" s="37"/>
      <c r="W105" s="37"/>
      <c r="X105" s="37"/>
      <c r="Y105" s="37"/>
      <c r="Z105" s="37"/>
      <c r="AA105" s="37"/>
      <c r="AB105" s="37"/>
      <c r="AC105" s="37"/>
      <c r="AD105" s="37"/>
      <c r="AE105" s="37"/>
      <c r="AR105" s="193" t="s">
        <v>243</v>
      </c>
      <c r="AT105" s="193" t="s">
        <v>239</v>
      </c>
      <c r="AU105" s="193" t="s">
        <v>88</v>
      </c>
      <c r="AY105" s="20" t="s">
        <v>237</v>
      </c>
      <c r="BE105" s="194">
        <f>IF(N105="základní",J105,0)</f>
        <v>0</v>
      </c>
      <c r="BF105" s="194">
        <f>IF(N105="snížená",J105,0)</f>
        <v>0</v>
      </c>
      <c r="BG105" s="194">
        <f>IF(N105="zákl. přenesená",J105,0)</f>
        <v>0</v>
      </c>
      <c r="BH105" s="194">
        <f>IF(N105="sníž. přenesená",J105,0)</f>
        <v>0</v>
      </c>
      <c r="BI105" s="194">
        <f>IF(N105="nulová",J105,0)</f>
        <v>0</v>
      </c>
      <c r="BJ105" s="20" t="s">
        <v>88</v>
      </c>
      <c r="BK105" s="194">
        <f>ROUND(I105*H105,2)</f>
        <v>0</v>
      </c>
      <c r="BL105" s="20" t="s">
        <v>243</v>
      </c>
      <c r="BM105" s="193" t="s">
        <v>6005</v>
      </c>
    </row>
    <row r="106" spans="1:65" s="2" customFormat="1" ht="10.199999999999999">
      <c r="A106" s="37"/>
      <c r="B106" s="38"/>
      <c r="C106" s="39"/>
      <c r="D106" s="195" t="s">
        <v>245</v>
      </c>
      <c r="E106" s="39"/>
      <c r="F106" s="196" t="s">
        <v>581</v>
      </c>
      <c r="G106" s="39"/>
      <c r="H106" s="39"/>
      <c r="I106" s="197"/>
      <c r="J106" s="39"/>
      <c r="K106" s="39"/>
      <c r="L106" s="42"/>
      <c r="M106" s="198"/>
      <c r="N106" s="199"/>
      <c r="O106" s="67"/>
      <c r="P106" s="67"/>
      <c r="Q106" s="67"/>
      <c r="R106" s="67"/>
      <c r="S106" s="67"/>
      <c r="T106" s="68"/>
      <c r="U106" s="37"/>
      <c r="V106" s="37"/>
      <c r="W106" s="37"/>
      <c r="X106" s="37"/>
      <c r="Y106" s="37"/>
      <c r="Z106" s="37"/>
      <c r="AA106" s="37"/>
      <c r="AB106" s="37"/>
      <c r="AC106" s="37"/>
      <c r="AD106" s="37"/>
      <c r="AE106" s="37"/>
      <c r="AT106" s="20" t="s">
        <v>245</v>
      </c>
      <c r="AU106" s="20" t="s">
        <v>88</v>
      </c>
    </row>
    <row r="107" spans="1:65" s="2" customFormat="1" ht="44.25" customHeight="1">
      <c r="A107" s="37"/>
      <c r="B107" s="38"/>
      <c r="C107" s="182" t="s">
        <v>243</v>
      </c>
      <c r="D107" s="182" t="s">
        <v>239</v>
      </c>
      <c r="E107" s="183" t="s">
        <v>583</v>
      </c>
      <c r="F107" s="184" t="s">
        <v>584</v>
      </c>
      <c r="G107" s="185" t="s">
        <v>304</v>
      </c>
      <c r="H107" s="186">
        <v>7.42</v>
      </c>
      <c r="I107" s="187"/>
      <c r="J107" s="188">
        <f>ROUND(I107*H107,2)</f>
        <v>0</v>
      </c>
      <c r="K107" s="184" t="s">
        <v>242</v>
      </c>
      <c r="L107" s="42"/>
      <c r="M107" s="189" t="s">
        <v>19</v>
      </c>
      <c r="N107" s="190" t="s">
        <v>48</v>
      </c>
      <c r="O107" s="67"/>
      <c r="P107" s="191">
        <f>O107*H107</f>
        <v>0</v>
      </c>
      <c r="Q107" s="191">
        <v>0</v>
      </c>
      <c r="R107" s="191">
        <f>Q107*H107</f>
        <v>0</v>
      </c>
      <c r="S107" s="191">
        <v>0</v>
      </c>
      <c r="T107" s="192">
        <f>S107*H107</f>
        <v>0</v>
      </c>
      <c r="U107" s="37"/>
      <c r="V107" s="37"/>
      <c r="W107" s="37"/>
      <c r="X107" s="37"/>
      <c r="Y107" s="37"/>
      <c r="Z107" s="37"/>
      <c r="AA107" s="37"/>
      <c r="AB107" s="37"/>
      <c r="AC107" s="37"/>
      <c r="AD107" s="37"/>
      <c r="AE107" s="37"/>
      <c r="AR107" s="193" t="s">
        <v>243</v>
      </c>
      <c r="AT107" s="193" t="s">
        <v>239</v>
      </c>
      <c r="AU107" s="193" t="s">
        <v>88</v>
      </c>
      <c r="AY107" s="20" t="s">
        <v>237</v>
      </c>
      <c r="BE107" s="194">
        <f>IF(N107="základní",J107,0)</f>
        <v>0</v>
      </c>
      <c r="BF107" s="194">
        <f>IF(N107="snížená",J107,0)</f>
        <v>0</v>
      </c>
      <c r="BG107" s="194">
        <f>IF(N107="zákl. přenesená",J107,0)</f>
        <v>0</v>
      </c>
      <c r="BH107" s="194">
        <f>IF(N107="sníž. přenesená",J107,0)</f>
        <v>0</v>
      </c>
      <c r="BI107" s="194">
        <f>IF(N107="nulová",J107,0)</f>
        <v>0</v>
      </c>
      <c r="BJ107" s="20" t="s">
        <v>88</v>
      </c>
      <c r="BK107" s="194">
        <f>ROUND(I107*H107,2)</f>
        <v>0</v>
      </c>
      <c r="BL107" s="20" t="s">
        <v>243</v>
      </c>
      <c r="BM107" s="193" t="s">
        <v>6006</v>
      </c>
    </row>
    <row r="108" spans="1:65" s="2" customFormat="1" ht="10.199999999999999">
      <c r="A108" s="37"/>
      <c r="B108" s="38"/>
      <c r="C108" s="39"/>
      <c r="D108" s="195" t="s">
        <v>245</v>
      </c>
      <c r="E108" s="39"/>
      <c r="F108" s="196" t="s">
        <v>586</v>
      </c>
      <c r="G108" s="39"/>
      <c r="H108" s="39"/>
      <c r="I108" s="197"/>
      <c r="J108" s="39"/>
      <c r="K108" s="39"/>
      <c r="L108" s="42"/>
      <c r="M108" s="198"/>
      <c r="N108" s="199"/>
      <c r="O108" s="67"/>
      <c r="P108" s="67"/>
      <c r="Q108" s="67"/>
      <c r="R108" s="67"/>
      <c r="S108" s="67"/>
      <c r="T108" s="68"/>
      <c r="U108" s="37"/>
      <c r="V108" s="37"/>
      <c r="W108" s="37"/>
      <c r="X108" s="37"/>
      <c r="Y108" s="37"/>
      <c r="Z108" s="37"/>
      <c r="AA108" s="37"/>
      <c r="AB108" s="37"/>
      <c r="AC108" s="37"/>
      <c r="AD108" s="37"/>
      <c r="AE108" s="37"/>
      <c r="AT108" s="20" t="s">
        <v>245</v>
      </c>
      <c r="AU108" s="20" t="s">
        <v>88</v>
      </c>
    </row>
    <row r="109" spans="1:65" s="14" customFormat="1" ht="10.199999999999999">
      <c r="B109" s="211"/>
      <c r="C109" s="212"/>
      <c r="D109" s="202" t="s">
        <v>247</v>
      </c>
      <c r="E109" s="212"/>
      <c r="F109" s="214" t="s">
        <v>6007</v>
      </c>
      <c r="G109" s="212"/>
      <c r="H109" s="215">
        <v>7.42</v>
      </c>
      <c r="I109" s="216"/>
      <c r="J109" s="212"/>
      <c r="K109" s="212"/>
      <c r="L109" s="217"/>
      <c r="M109" s="218"/>
      <c r="N109" s="219"/>
      <c r="O109" s="219"/>
      <c r="P109" s="219"/>
      <c r="Q109" s="219"/>
      <c r="R109" s="219"/>
      <c r="S109" s="219"/>
      <c r="T109" s="220"/>
      <c r="AT109" s="221" t="s">
        <v>247</v>
      </c>
      <c r="AU109" s="221" t="s">
        <v>88</v>
      </c>
      <c r="AV109" s="14" t="s">
        <v>88</v>
      </c>
      <c r="AW109" s="14" t="s">
        <v>4</v>
      </c>
      <c r="AX109" s="14" t="s">
        <v>83</v>
      </c>
      <c r="AY109" s="221" t="s">
        <v>237</v>
      </c>
    </row>
    <row r="110" spans="1:65" s="2" customFormat="1" ht="44.25" customHeight="1">
      <c r="A110" s="37"/>
      <c r="B110" s="38"/>
      <c r="C110" s="182" t="s">
        <v>287</v>
      </c>
      <c r="D110" s="182" t="s">
        <v>239</v>
      </c>
      <c r="E110" s="183" t="s">
        <v>589</v>
      </c>
      <c r="F110" s="184" t="s">
        <v>590</v>
      </c>
      <c r="G110" s="185" t="s">
        <v>304</v>
      </c>
      <c r="H110" s="186">
        <v>0.223</v>
      </c>
      <c r="I110" s="187"/>
      <c r="J110" s="188">
        <f>ROUND(I110*H110,2)</f>
        <v>0</v>
      </c>
      <c r="K110" s="184" t="s">
        <v>242</v>
      </c>
      <c r="L110" s="42"/>
      <c r="M110" s="189" t="s">
        <v>19</v>
      </c>
      <c r="N110" s="190" t="s">
        <v>48</v>
      </c>
      <c r="O110" s="67"/>
      <c r="P110" s="191">
        <f>O110*H110</f>
        <v>0</v>
      </c>
      <c r="Q110" s="191">
        <v>0</v>
      </c>
      <c r="R110" s="191">
        <f>Q110*H110</f>
        <v>0</v>
      </c>
      <c r="S110" s="191">
        <v>0</v>
      </c>
      <c r="T110" s="192">
        <f>S110*H110</f>
        <v>0</v>
      </c>
      <c r="U110" s="37"/>
      <c r="V110" s="37"/>
      <c r="W110" s="37"/>
      <c r="X110" s="37"/>
      <c r="Y110" s="37"/>
      <c r="Z110" s="37"/>
      <c r="AA110" s="37"/>
      <c r="AB110" s="37"/>
      <c r="AC110" s="37"/>
      <c r="AD110" s="37"/>
      <c r="AE110" s="37"/>
      <c r="AR110" s="193" t="s">
        <v>243</v>
      </c>
      <c r="AT110" s="193" t="s">
        <v>239</v>
      </c>
      <c r="AU110" s="193" t="s">
        <v>88</v>
      </c>
      <c r="AY110" s="20" t="s">
        <v>237</v>
      </c>
      <c r="BE110" s="194">
        <f>IF(N110="základní",J110,0)</f>
        <v>0</v>
      </c>
      <c r="BF110" s="194">
        <f>IF(N110="snížená",J110,0)</f>
        <v>0</v>
      </c>
      <c r="BG110" s="194">
        <f>IF(N110="zákl. přenesená",J110,0)</f>
        <v>0</v>
      </c>
      <c r="BH110" s="194">
        <f>IF(N110="sníž. přenesená",J110,0)</f>
        <v>0</v>
      </c>
      <c r="BI110" s="194">
        <f>IF(N110="nulová",J110,0)</f>
        <v>0</v>
      </c>
      <c r="BJ110" s="20" t="s">
        <v>88</v>
      </c>
      <c r="BK110" s="194">
        <f>ROUND(I110*H110,2)</f>
        <v>0</v>
      </c>
      <c r="BL110" s="20" t="s">
        <v>243</v>
      </c>
      <c r="BM110" s="193" t="s">
        <v>6008</v>
      </c>
    </row>
    <row r="111" spans="1:65" s="2" customFormat="1" ht="10.199999999999999">
      <c r="A111" s="37"/>
      <c r="B111" s="38"/>
      <c r="C111" s="39"/>
      <c r="D111" s="195" t="s">
        <v>245</v>
      </c>
      <c r="E111" s="39"/>
      <c r="F111" s="196" t="s">
        <v>592</v>
      </c>
      <c r="G111" s="39"/>
      <c r="H111" s="39"/>
      <c r="I111" s="197"/>
      <c r="J111" s="39"/>
      <c r="K111" s="39"/>
      <c r="L111" s="42"/>
      <c r="M111" s="198"/>
      <c r="N111" s="199"/>
      <c r="O111" s="67"/>
      <c r="P111" s="67"/>
      <c r="Q111" s="67"/>
      <c r="R111" s="67"/>
      <c r="S111" s="67"/>
      <c r="T111" s="68"/>
      <c r="U111" s="37"/>
      <c r="V111" s="37"/>
      <c r="W111" s="37"/>
      <c r="X111" s="37"/>
      <c r="Y111" s="37"/>
      <c r="Z111" s="37"/>
      <c r="AA111" s="37"/>
      <c r="AB111" s="37"/>
      <c r="AC111" s="37"/>
      <c r="AD111" s="37"/>
      <c r="AE111" s="37"/>
      <c r="AT111" s="20" t="s">
        <v>245</v>
      </c>
      <c r="AU111" s="20" t="s">
        <v>88</v>
      </c>
    </row>
    <row r="112" spans="1:65" s="14" customFormat="1" ht="10.199999999999999">
      <c r="B112" s="211"/>
      <c r="C112" s="212"/>
      <c r="D112" s="202" t="s">
        <v>247</v>
      </c>
      <c r="E112" s="213" t="s">
        <v>19</v>
      </c>
      <c r="F112" s="214" t="s">
        <v>6009</v>
      </c>
      <c r="G112" s="212"/>
      <c r="H112" s="215">
        <v>0.223</v>
      </c>
      <c r="I112" s="216"/>
      <c r="J112" s="212"/>
      <c r="K112" s="212"/>
      <c r="L112" s="217"/>
      <c r="M112" s="218"/>
      <c r="N112" s="219"/>
      <c r="O112" s="219"/>
      <c r="P112" s="219"/>
      <c r="Q112" s="219"/>
      <c r="R112" s="219"/>
      <c r="S112" s="219"/>
      <c r="T112" s="220"/>
      <c r="AT112" s="221" t="s">
        <v>247</v>
      </c>
      <c r="AU112" s="221" t="s">
        <v>88</v>
      </c>
      <c r="AV112" s="14" t="s">
        <v>88</v>
      </c>
      <c r="AW112" s="14" t="s">
        <v>37</v>
      </c>
      <c r="AX112" s="14" t="s">
        <v>83</v>
      </c>
      <c r="AY112" s="221" t="s">
        <v>237</v>
      </c>
    </row>
    <row r="113" spans="1:65" s="2" customFormat="1" ht="16.5" customHeight="1">
      <c r="A113" s="37"/>
      <c r="B113" s="38"/>
      <c r="C113" s="182" t="s">
        <v>295</v>
      </c>
      <c r="D113" s="182" t="s">
        <v>239</v>
      </c>
      <c r="E113" s="183" t="s">
        <v>612</v>
      </c>
      <c r="F113" s="184" t="s">
        <v>3167</v>
      </c>
      <c r="G113" s="185" t="s">
        <v>304</v>
      </c>
      <c r="H113" s="186">
        <v>0.307</v>
      </c>
      <c r="I113" s="187"/>
      <c r="J113" s="188">
        <f>ROUND(I113*H113,2)</f>
        <v>0</v>
      </c>
      <c r="K113" s="184" t="s">
        <v>19</v>
      </c>
      <c r="L113" s="42"/>
      <c r="M113" s="189" t="s">
        <v>19</v>
      </c>
      <c r="N113" s="190" t="s">
        <v>48</v>
      </c>
      <c r="O113" s="67"/>
      <c r="P113" s="191">
        <f>O113*H113</f>
        <v>0</v>
      </c>
      <c r="Q113" s="191">
        <v>0</v>
      </c>
      <c r="R113" s="191">
        <f>Q113*H113</f>
        <v>0</v>
      </c>
      <c r="S113" s="191">
        <v>0</v>
      </c>
      <c r="T113" s="192">
        <f>S113*H113</f>
        <v>0</v>
      </c>
      <c r="U113" s="37"/>
      <c r="V113" s="37"/>
      <c r="W113" s="37"/>
      <c r="X113" s="37"/>
      <c r="Y113" s="37"/>
      <c r="Z113" s="37"/>
      <c r="AA113" s="37"/>
      <c r="AB113" s="37"/>
      <c r="AC113" s="37"/>
      <c r="AD113" s="37"/>
      <c r="AE113" s="37"/>
      <c r="AR113" s="193" t="s">
        <v>243</v>
      </c>
      <c r="AT113" s="193" t="s">
        <v>239</v>
      </c>
      <c r="AU113" s="193" t="s">
        <v>88</v>
      </c>
      <c r="AY113" s="20" t="s">
        <v>237</v>
      </c>
      <c r="BE113" s="194">
        <f>IF(N113="základní",J113,0)</f>
        <v>0</v>
      </c>
      <c r="BF113" s="194">
        <f>IF(N113="snížená",J113,0)</f>
        <v>0</v>
      </c>
      <c r="BG113" s="194">
        <f>IF(N113="zákl. přenesená",J113,0)</f>
        <v>0</v>
      </c>
      <c r="BH113" s="194">
        <f>IF(N113="sníž. přenesená",J113,0)</f>
        <v>0</v>
      </c>
      <c r="BI113" s="194">
        <f>IF(N113="nulová",J113,0)</f>
        <v>0</v>
      </c>
      <c r="BJ113" s="20" t="s">
        <v>88</v>
      </c>
      <c r="BK113" s="194">
        <f>ROUND(I113*H113,2)</f>
        <v>0</v>
      </c>
      <c r="BL113" s="20" t="s">
        <v>243</v>
      </c>
      <c r="BM113" s="193" t="s">
        <v>6010</v>
      </c>
    </row>
    <row r="114" spans="1:65" s="14" customFormat="1" ht="10.199999999999999">
      <c r="B114" s="211"/>
      <c r="C114" s="212"/>
      <c r="D114" s="202" t="s">
        <v>247</v>
      </c>
      <c r="E114" s="213" t="s">
        <v>19</v>
      </c>
      <c r="F114" s="214" t="s">
        <v>6011</v>
      </c>
      <c r="G114" s="212"/>
      <c r="H114" s="215">
        <v>0.307</v>
      </c>
      <c r="I114" s="216"/>
      <c r="J114" s="212"/>
      <c r="K114" s="212"/>
      <c r="L114" s="217"/>
      <c r="M114" s="218"/>
      <c r="N114" s="219"/>
      <c r="O114" s="219"/>
      <c r="P114" s="219"/>
      <c r="Q114" s="219"/>
      <c r="R114" s="219"/>
      <c r="S114" s="219"/>
      <c r="T114" s="220"/>
      <c r="AT114" s="221" t="s">
        <v>247</v>
      </c>
      <c r="AU114" s="221" t="s">
        <v>88</v>
      </c>
      <c r="AV114" s="14" t="s">
        <v>88</v>
      </c>
      <c r="AW114" s="14" t="s">
        <v>37</v>
      </c>
      <c r="AX114" s="14" t="s">
        <v>83</v>
      </c>
      <c r="AY114" s="221" t="s">
        <v>237</v>
      </c>
    </row>
    <row r="115" spans="1:65" s="12" customFormat="1" ht="22.8" customHeight="1">
      <c r="B115" s="166"/>
      <c r="C115" s="167"/>
      <c r="D115" s="168" t="s">
        <v>75</v>
      </c>
      <c r="E115" s="180" t="s">
        <v>622</v>
      </c>
      <c r="F115" s="180" t="s">
        <v>623</v>
      </c>
      <c r="G115" s="167"/>
      <c r="H115" s="167"/>
      <c r="I115" s="170"/>
      <c r="J115" s="181">
        <f>BK115</f>
        <v>0</v>
      </c>
      <c r="K115" s="167"/>
      <c r="L115" s="172"/>
      <c r="M115" s="173"/>
      <c r="N115" s="174"/>
      <c r="O115" s="174"/>
      <c r="P115" s="175">
        <f>SUM(P116:P117)</f>
        <v>0</v>
      </c>
      <c r="Q115" s="174"/>
      <c r="R115" s="175">
        <f>SUM(R116:R117)</f>
        <v>0</v>
      </c>
      <c r="S115" s="174"/>
      <c r="T115" s="176">
        <f>SUM(T116:T117)</f>
        <v>0</v>
      </c>
      <c r="AR115" s="177" t="s">
        <v>83</v>
      </c>
      <c r="AT115" s="178" t="s">
        <v>75</v>
      </c>
      <c r="AU115" s="178" t="s">
        <v>83</v>
      </c>
      <c r="AY115" s="177" t="s">
        <v>237</v>
      </c>
      <c r="BK115" s="179">
        <f>SUM(BK116:BK117)</f>
        <v>0</v>
      </c>
    </row>
    <row r="116" spans="1:65" s="2" customFormat="1" ht="55.5" customHeight="1">
      <c r="A116" s="37"/>
      <c r="B116" s="38"/>
      <c r="C116" s="182" t="s">
        <v>301</v>
      </c>
      <c r="D116" s="182" t="s">
        <v>239</v>
      </c>
      <c r="E116" s="183" t="s">
        <v>3169</v>
      </c>
      <c r="F116" s="184" t="s">
        <v>3170</v>
      </c>
      <c r="G116" s="185" t="s">
        <v>304</v>
      </c>
      <c r="H116" s="186">
        <v>0.71099999999999997</v>
      </c>
      <c r="I116" s="187"/>
      <c r="J116" s="188">
        <f>ROUND(I116*H116,2)</f>
        <v>0</v>
      </c>
      <c r="K116" s="184" t="s">
        <v>242</v>
      </c>
      <c r="L116" s="42"/>
      <c r="M116" s="189" t="s">
        <v>19</v>
      </c>
      <c r="N116" s="190" t="s">
        <v>48</v>
      </c>
      <c r="O116" s="67"/>
      <c r="P116" s="191">
        <f>O116*H116</f>
        <v>0</v>
      </c>
      <c r="Q116" s="191">
        <v>0</v>
      </c>
      <c r="R116" s="191">
        <f>Q116*H116</f>
        <v>0</v>
      </c>
      <c r="S116" s="191">
        <v>0</v>
      </c>
      <c r="T116" s="192">
        <f>S116*H116</f>
        <v>0</v>
      </c>
      <c r="U116" s="37"/>
      <c r="V116" s="37"/>
      <c r="W116" s="37"/>
      <c r="X116" s="37"/>
      <c r="Y116" s="37"/>
      <c r="Z116" s="37"/>
      <c r="AA116" s="37"/>
      <c r="AB116" s="37"/>
      <c r="AC116" s="37"/>
      <c r="AD116" s="37"/>
      <c r="AE116" s="37"/>
      <c r="AR116" s="193" t="s">
        <v>243</v>
      </c>
      <c r="AT116" s="193" t="s">
        <v>239</v>
      </c>
      <c r="AU116" s="193" t="s">
        <v>88</v>
      </c>
      <c r="AY116" s="20" t="s">
        <v>237</v>
      </c>
      <c r="BE116" s="194">
        <f>IF(N116="základní",J116,0)</f>
        <v>0</v>
      </c>
      <c r="BF116" s="194">
        <f>IF(N116="snížená",J116,0)</f>
        <v>0</v>
      </c>
      <c r="BG116" s="194">
        <f>IF(N116="zákl. přenesená",J116,0)</f>
        <v>0</v>
      </c>
      <c r="BH116" s="194">
        <f>IF(N116="sníž. přenesená",J116,0)</f>
        <v>0</v>
      </c>
      <c r="BI116" s="194">
        <f>IF(N116="nulová",J116,0)</f>
        <v>0</v>
      </c>
      <c r="BJ116" s="20" t="s">
        <v>88</v>
      </c>
      <c r="BK116" s="194">
        <f>ROUND(I116*H116,2)</f>
        <v>0</v>
      </c>
      <c r="BL116" s="20" t="s">
        <v>243</v>
      </c>
      <c r="BM116" s="193" t="s">
        <v>6012</v>
      </c>
    </row>
    <row r="117" spans="1:65" s="2" customFormat="1" ht="10.199999999999999">
      <c r="A117" s="37"/>
      <c r="B117" s="38"/>
      <c r="C117" s="39"/>
      <c r="D117" s="195" t="s">
        <v>245</v>
      </c>
      <c r="E117" s="39"/>
      <c r="F117" s="196" t="s">
        <v>3172</v>
      </c>
      <c r="G117" s="39"/>
      <c r="H117" s="39"/>
      <c r="I117" s="197"/>
      <c r="J117" s="39"/>
      <c r="K117" s="39"/>
      <c r="L117" s="42"/>
      <c r="M117" s="198"/>
      <c r="N117" s="199"/>
      <c r="O117" s="67"/>
      <c r="P117" s="67"/>
      <c r="Q117" s="67"/>
      <c r="R117" s="67"/>
      <c r="S117" s="67"/>
      <c r="T117" s="68"/>
      <c r="U117" s="37"/>
      <c r="V117" s="37"/>
      <c r="W117" s="37"/>
      <c r="X117" s="37"/>
      <c r="Y117" s="37"/>
      <c r="Z117" s="37"/>
      <c r="AA117" s="37"/>
      <c r="AB117" s="37"/>
      <c r="AC117" s="37"/>
      <c r="AD117" s="37"/>
      <c r="AE117" s="37"/>
      <c r="AT117" s="20" t="s">
        <v>245</v>
      </c>
      <c r="AU117" s="20" t="s">
        <v>88</v>
      </c>
    </row>
    <row r="118" spans="1:65" s="12" customFormat="1" ht="25.95" customHeight="1">
      <c r="B118" s="166"/>
      <c r="C118" s="167"/>
      <c r="D118" s="168" t="s">
        <v>75</v>
      </c>
      <c r="E118" s="169" t="s">
        <v>629</v>
      </c>
      <c r="F118" s="169" t="s">
        <v>630</v>
      </c>
      <c r="G118" s="167"/>
      <c r="H118" s="167"/>
      <c r="I118" s="170"/>
      <c r="J118" s="171">
        <f>BK118</f>
        <v>0</v>
      </c>
      <c r="K118" s="167"/>
      <c r="L118" s="172"/>
      <c r="M118" s="173"/>
      <c r="N118" s="174"/>
      <c r="O118" s="174"/>
      <c r="P118" s="175">
        <f>P119+P170+P191+P212</f>
        <v>0</v>
      </c>
      <c r="Q118" s="174"/>
      <c r="R118" s="175">
        <f>R119+R170+R191+R212</f>
        <v>4.20686918</v>
      </c>
      <c r="S118" s="174"/>
      <c r="T118" s="176">
        <f>T119+T170+T191+T212</f>
        <v>0.53020599999999996</v>
      </c>
      <c r="AR118" s="177" t="s">
        <v>88</v>
      </c>
      <c r="AT118" s="178" t="s">
        <v>75</v>
      </c>
      <c r="AU118" s="178" t="s">
        <v>76</v>
      </c>
      <c r="AY118" s="177" t="s">
        <v>237</v>
      </c>
      <c r="BK118" s="179">
        <f>BK119+BK170+BK191+BK212</f>
        <v>0</v>
      </c>
    </row>
    <row r="119" spans="1:65" s="12" customFormat="1" ht="22.8" customHeight="1">
      <c r="B119" s="166"/>
      <c r="C119" s="167"/>
      <c r="D119" s="168" t="s">
        <v>75</v>
      </c>
      <c r="E119" s="180" t="s">
        <v>2811</v>
      </c>
      <c r="F119" s="180" t="s">
        <v>2812</v>
      </c>
      <c r="G119" s="167"/>
      <c r="H119" s="167"/>
      <c r="I119" s="170"/>
      <c r="J119" s="181">
        <f>BK119</f>
        <v>0</v>
      </c>
      <c r="K119" s="167"/>
      <c r="L119" s="172"/>
      <c r="M119" s="173"/>
      <c r="N119" s="174"/>
      <c r="O119" s="174"/>
      <c r="P119" s="175">
        <f>SUM(P120:P169)</f>
        <v>0</v>
      </c>
      <c r="Q119" s="174"/>
      <c r="R119" s="175">
        <f>SUM(R120:R169)</f>
        <v>0.44626234000000009</v>
      </c>
      <c r="S119" s="174"/>
      <c r="T119" s="176">
        <f>SUM(T120:T169)</f>
        <v>0.222834</v>
      </c>
      <c r="AR119" s="177" t="s">
        <v>88</v>
      </c>
      <c r="AT119" s="178" t="s">
        <v>75</v>
      </c>
      <c r="AU119" s="178" t="s">
        <v>83</v>
      </c>
      <c r="AY119" s="177" t="s">
        <v>237</v>
      </c>
      <c r="BK119" s="179">
        <f>SUM(BK120:BK169)</f>
        <v>0</v>
      </c>
    </row>
    <row r="120" spans="1:65" s="2" customFormat="1" ht="37.799999999999997" customHeight="1">
      <c r="A120" s="37"/>
      <c r="B120" s="38"/>
      <c r="C120" s="182" t="s">
        <v>299</v>
      </c>
      <c r="D120" s="182" t="s">
        <v>239</v>
      </c>
      <c r="E120" s="183" t="s">
        <v>3173</v>
      </c>
      <c r="F120" s="184" t="s">
        <v>3174</v>
      </c>
      <c r="G120" s="185" t="s">
        <v>141</v>
      </c>
      <c r="H120" s="186">
        <v>111.417</v>
      </c>
      <c r="I120" s="187"/>
      <c r="J120" s="188">
        <f>ROUND(I120*H120,2)</f>
        <v>0</v>
      </c>
      <c r="K120" s="184" t="s">
        <v>242</v>
      </c>
      <c r="L120" s="42"/>
      <c r="M120" s="189" t="s">
        <v>19</v>
      </c>
      <c r="N120" s="190" t="s">
        <v>48</v>
      </c>
      <c r="O120" s="67"/>
      <c r="P120" s="191">
        <f>O120*H120</f>
        <v>0</v>
      </c>
      <c r="Q120" s="191">
        <v>0</v>
      </c>
      <c r="R120" s="191">
        <f>Q120*H120</f>
        <v>0</v>
      </c>
      <c r="S120" s="191">
        <v>2E-3</v>
      </c>
      <c r="T120" s="192">
        <f>S120*H120</f>
        <v>0.222834</v>
      </c>
      <c r="U120" s="37"/>
      <c r="V120" s="37"/>
      <c r="W120" s="37"/>
      <c r="X120" s="37"/>
      <c r="Y120" s="37"/>
      <c r="Z120" s="37"/>
      <c r="AA120" s="37"/>
      <c r="AB120" s="37"/>
      <c r="AC120" s="37"/>
      <c r="AD120" s="37"/>
      <c r="AE120" s="37"/>
      <c r="AR120" s="193" t="s">
        <v>366</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366</v>
      </c>
      <c r="BM120" s="193" t="s">
        <v>6013</v>
      </c>
    </row>
    <row r="121" spans="1:65" s="2" customFormat="1" ht="10.199999999999999">
      <c r="A121" s="37"/>
      <c r="B121" s="38"/>
      <c r="C121" s="39"/>
      <c r="D121" s="195" t="s">
        <v>245</v>
      </c>
      <c r="E121" s="39"/>
      <c r="F121" s="196" t="s">
        <v>3176</v>
      </c>
      <c r="G121" s="39"/>
      <c r="H121" s="39"/>
      <c r="I121" s="197"/>
      <c r="J121" s="39"/>
      <c r="K121" s="39"/>
      <c r="L121" s="42"/>
      <c r="M121" s="198"/>
      <c r="N121" s="199"/>
      <c r="O121" s="67"/>
      <c r="P121" s="67"/>
      <c r="Q121" s="67"/>
      <c r="R121" s="67"/>
      <c r="S121" s="67"/>
      <c r="T121" s="68"/>
      <c r="U121" s="37"/>
      <c r="V121" s="37"/>
      <c r="W121" s="37"/>
      <c r="X121" s="37"/>
      <c r="Y121" s="37"/>
      <c r="Z121" s="37"/>
      <c r="AA121" s="37"/>
      <c r="AB121" s="37"/>
      <c r="AC121" s="37"/>
      <c r="AD121" s="37"/>
      <c r="AE121" s="37"/>
      <c r="AT121" s="20" t="s">
        <v>245</v>
      </c>
      <c r="AU121" s="20" t="s">
        <v>88</v>
      </c>
    </row>
    <row r="122" spans="1:65" s="14" customFormat="1" ht="10.199999999999999">
      <c r="B122" s="211"/>
      <c r="C122" s="212"/>
      <c r="D122" s="202" t="s">
        <v>247</v>
      </c>
      <c r="E122" s="213" t="s">
        <v>19</v>
      </c>
      <c r="F122" s="214" t="s">
        <v>6014</v>
      </c>
      <c r="G122" s="212"/>
      <c r="H122" s="215">
        <v>111.417</v>
      </c>
      <c r="I122" s="216"/>
      <c r="J122" s="212"/>
      <c r="K122" s="212"/>
      <c r="L122" s="217"/>
      <c r="M122" s="218"/>
      <c r="N122" s="219"/>
      <c r="O122" s="219"/>
      <c r="P122" s="219"/>
      <c r="Q122" s="219"/>
      <c r="R122" s="219"/>
      <c r="S122" s="219"/>
      <c r="T122" s="220"/>
      <c r="AT122" s="221" t="s">
        <v>247</v>
      </c>
      <c r="AU122" s="221" t="s">
        <v>88</v>
      </c>
      <c r="AV122" s="14" t="s">
        <v>88</v>
      </c>
      <c r="AW122" s="14" t="s">
        <v>37</v>
      </c>
      <c r="AX122" s="14" t="s">
        <v>83</v>
      </c>
      <c r="AY122" s="221" t="s">
        <v>237</v>
      </c>
    </row>
    <row r="123" spans="1:65" s="2" customFormat="1" ht="55.5" customHeight="1">
      <c r="A123" s="37"/>
      <c r="B123" s="38"/>
      <c r="C123" s="182" t="s">
        <v>319</v>
      </c>
      <c r="D123" s="182" t="s">
        <v>239</v>
      </c>
      <c r="E123" s="183" t="s">
        <v>3214</v>
      </c>
      <c r="F123" s="184" t="s">
        <v>3215</v>
      </c>
      <c r="G123" s="185" t="s">
        <v>290</v>
      </c>
      <c r="H123" s="186">
        <v>6</v>
      </c>
      <c r="I123" s="187"/>
      <c r="J123" s="188">
        <f>ROUND(I123*H123,2)</f>
        <v>0</v>
      </c>
      <c r="K123" s="184" t="s">
        <v>242</v>
      </c>
      <c r="L123" s="42"/>
      <c r="M123" s="189" t="s">
        <v>19</v>
      </c>
      <c r="N123" s="190" t="s">
        <v>48</v>
      </c>
      <c r="O123" s="67"/>
      <c r="P123" s="191">
        <f>O123*H123</f>
        <v>0</v>
      </c>
      <c r="Q123" s="191">
        <v>7.4999999999999997E-3</v>
      </c>
      <c r="R123" s="191">
        <f>Q123*H123</f>
        <v>4.4999999999999998E-2</v>
      </c>
      <c r="S123" s="191">
        <v>0</v>
      </c>
      <c r="T123" s="192">
        <f>S123*H123</f>
        <v>0</v>
      </c>
      <c r="U123" s="37"/>
      <c r="V123" s="37"/>
      <c r="W123" s="37"/>
      <c r="X123" s="37"/>
      <c r="Y123" s="37"/>
      <c r="Z123" s="37"/>
      <c r="AA123" s="37"/>
      <c r="AB123" s="37"/>
      <c r="AC123" s="37"/>
      <c r="AD123" s="37"/>
      <c r="AE123" s="37"/>
      <c r="AR123" s="193" t="s">
        <v>366</v>
      </c>
      <c r="AT123" s="193" t="s">
        <v>239</v>
      </c>
      <c r="AU123" s="193" t="s">
        <v>88</v>
      </c>
      <c r="AY123" s="20" t="s">
        <v>237</v>
      </c>
      <c r="BE123" s="194">
        <f>IF(N123="základní",J123,0)</f>
        <v>0</v>
      </c>
      <c r="BF123" s="194">
        <f>IF(N123="snížená",J123,0)</f>
        <v>0</v>
      </c>
      <c r="BG123" s="194">
        <f>IF(N123="zákl. přenesená",J123,0)</f>
        <v>0</v>
      </c>
      <c r="BH123" s="194">
        <f>IF(N123="sníž. přenesená",J123,0)</f>
        <v>0</v>
      </c>
      <c r="BI123" s="194">
        <f>IF(N123="nulová",J123,0)</f>
        <v>0</v>
      </c>
      <c r="BJ123" s="20" t="s">
        <v>88</v>
      </c>
      <c r="BK123" s="194">
        <f>ROUND(I123*H123,2)</f>
        <v>0</v>
      </c>
      <c r="BL123" s="20" t="s">
        <v>366</v>
      </c>
      <c r="BM123" s="193" t="s">
        <v>6015</v>
      </c>
    </row>
    <row r="124" spans="1:65" s="2" customFormat="1" ht="10.199999999999999">
      <c r="A124" s="37"/>
      <c r="B124" s="38"/>
      <c r="C124" s="39"/>
      <c r="D124" s="195" t="s">
        <v>245</v>
      </c>
      <c r="E124" s="39"/>
      <c r="F124" s="196" t="s">
        <v>3217</v>
      </c>
      <c r="G124" s="39"/>
      <c r="H124" s="39"/>
      <c r="I124" s="197"/>
      <c r="J124" s="39"/>
      <c r="K124" s="39"/>
      <c r="L124" s="42"/>
      <c r="M124" s="198"/>
      <c r="N124" s="199"/>
      <c r="O124" s="67"/>
      <c r="P124" s="67"/>
      <c r="Q124" s="67"/>
      <c r="R124" s="67"/>
      <c r="S124" s="67"/>
      <c r="T124" s="68"/>
      <c r="U124" s="37"/>
      <c r="V124" s="37"/>
      <c r="W124" s="37"/>
      <c r="X124" s="37"/>
      <c r="Y124" s="37"/>
      <c r="Z124" s="37"/>
      <c r="AA124" s="37"/>
      <c r="AB124" s="37"/>
      <c r="AC124" s="37"/>
      <c r="AD124" s="37"/>
      <c r="AE124" s="37"/>
      <c r="AT124" s="20" t="s">
        <v>245</v>
      </c>
      <c r="AU124" s="20" t="s">
        <v>88</v>
      </c>
    </row>
    <row r="125" spans="1:65" s="14" customFormat="1" ht="10.199999999999999">
      <c r="B125" s="211"/>
      <c r="C125" s="212"/>
      <c r="D125" s="202" t="s">
        <v>247</v>
      </c>
      <c r="E125" s="213" t="s">
        <v>19</v>
      </c>
      <c r="F125" s="214" t="s">
        <v>6016</v>
      </c>
      <c r="G125" s="212"/>
      <c r="H125" s="215">
        <v>6</v>
      </c>
      <c r="I125" s="216"/>
      <c r="J125" s="212"/>
      <c r="K125" s="212"/>
      <c r="L125" s="217"/>
      <c r="M125" s="218"/>
      <c r="N125" s="219"/>
      <c r="O125" s="219"/>
      <c r="P125" s="219"/>
      <c r="Q125" s="219"/>
      <c r="R125" s="219"/>
      <c r="S125" s="219"/>
      <c r="T125" s="220"/>
      <c r="AT125" s="221" t="s">
        <v>247</v>
      </c>
      <c r="AU125" s="221" t="s">
        <v>88</v>
      </c>
      <c r="AV125" s="14" t="s">
        <v>88</v>
      </c>
      <c r="AW125" s="14" t="s">
        <v>37</v>
      </c>
      <c r="AX125" s="14" t="s">
        <v>83</v>
      </c>
      <c r="AY125" s="221" t="s">
        <v>237</v>
      </c>
    </row>
    <row r="126" spans="1:65" s="2" customFormat="1" ht="24.15" customHeight="1">
      <c r="A126" s="37"/>
      <c r="B126" s="38"/>
      <c r="C126" s="244" t="s">
        <v>326</v>
      </c>
      <c r="D126" s="244" t="s">
        <v>296</v>
      </c>
      <c r="E126" s="245" t="s">
        <v>3222</v>
      </c>
      <c r="F126" s="246" t="s">
        <v>3223</v>
      </c>
      <c r="G126" s="247" t="s">
        <v>290</v>
      </c>
      <c r="H126" s="248">
        <v>6</v>
      </c>
      <c r="I126" s="249"/>
      <c r="J126" s="250">
        <f>ROUND(I126*H126,2)</f>
        <v>0</v>
      </c>
      <c r="K126" s="246" t="s">
        <v>242</v>
      </c>
      <c r="L126" s="251"/>
      <c r="M126" s="252" t="s">
        <v>19</v>
      </c>
      <c r="N126" s="253" t="s">
        <v>48</v>
      </c>
      <c r="O126" s="67"/>
      <c r="P126" s="191">
        <f>O126*H126</f>
        <v>0</v>
      </c>
      <c r="Q126" s="191">
        <v>2.0000000000000001E-4</v>
      </c>
      <c r="R126" s="191">
        <f>Q126*H126</f>
        <v>1.2000000000000001E-3</v>
      </c>
      <c r="S126" s="191">
        <v>0</v>
      </c>
      <c r="T126" s="192">
        <f>S126*H126</f>
        <v>0</v>
      </c>
      <c r="U126" s="37"/>
      <c r="V126" s="37"/>
      <c r="W126" s="37"/>
      <c r="X126" s="37"/>
      <c r="Y126" s="37"/>
      <c r="Z126" s="37"/>
      <c r="AA126" s="37"/>
      <c r="AB126" s="37"/>
      <c r="AC126" s="37"/>
      <c r="AD126" s="37"/>
      <c r="AE126" s="37"/>
      <c r="AR126" s="193" t="s">
        <v>523</v>
      </c>
      <c r="AT126" s="193" t="s">
        <v>296</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366</v>
      </c>
      <c r="BM126" s="193" t="s">
        <v>6017</v>
      </c>
    </row>
    <row r="127" spans="1:65" s="2" customFormat="1" ht="37.799999999999997" customHeight="1">
      <c r="A127" s="37"/>
      <c r="B127" s="38"/>
      <c r="C127" s="182" t="s">
        <v>330</v>
      </c>
      <c r="D127" s="182" t="s">
        <v>239</v>
      </c>
      <c r="E127" s="183" t="s">
        <v>3232</v>
      </c>
      <c r="F127" s="184" t="s">
        <v>3233</v>
      </c>
      <c r="G127" s="185" t="s">
        <v>154</v>
      </c>
      <c r="H127" s="186">
        <v>47</v>
      </c>
      <c r="I127" s="187"/>
      <c r="J127" s="188">
        <f>ROUND(I127*H127,2)</f>
        <v>0</v>
      </c>
      <c r="K127" s="184" t="s">
        <v>242</v>
      </c>
      <c r="L127" s="42"/>
      <c r="M127" s="189" t="s">
        <v>19</v>
      </c>
      <c r="N127" s="190" t="s">
        <v>48</v>
      </c>
      <c r="O127" s="67"/>
      <c r="P127" s="191">
        <f>O127*H127</f>
        <v>0</v>
      </c>
      <c r="Q127" s="191">
        <v>1.15E-3</v>
      </c>
      <c r="R127" s="191">
        <f>Q127*H127</f>
        <v>5.4050000000000001E-2</v>
      </c>
      <c r="S127" s="191">
        <v>0</v>
      </c>
      <c r="T127" s="192">
        <f>S127*H127</f>
        <v>0</v>
      </c>
      <c r="U127" s="37"/>
      <c r="V127" s="37"/>
      <c r="W127" s="37"/>
      <c r="X127" s="37"/>
      <c r="Y127" s="37"/>
      <c r="Z127" s="37"/>
      <c r="AA127" s="37"/>
      <c r="AB127" s="37"/>
      <c r="AC127" s="37"/>
      <c r="AD127" s="37"/>
      <c r="AE127" s="37"/>
      <c r="AR127" s="193" t="s">
        <v>366</v>
      </c>
      <c r="AT127" s="193" t="s">
        <v>239</v>
      </c>
      <c r="AU127" s="193" t="s">
        <v>88</v>
      </c>
      <c r="AY127" s="20" t="s">
        <v>237</v>
      </c>
      <c r="BE127" s="194">
        <f>IF(N127="základní",J127,0)</f>
        <v>0</v>
      </c>
      <c r="BF127" s="194">
        <f>IF(N127="snížená",J127,0)</f>
        <v>0</v>
      </c>
      <c r="BG127" s="194">
        <f>IF(N127="zákl. přenesená",J127,0)</f>
        <v>0</v>
      </c>
      <c r="BH127" s="194">
        <f>IF(N127="sníž. přenesená",J127,0)</f>
        <v>0</v>
      </c>
      <c r="BI127" s="194">
        <f>IF(N127="nulová",J127,0)</f>
        <v>0</v>
      </c>
      <c r="BJ127" s="20" t="s">
        <v>88</v>
      </c>
      <c r="BK127" s="194">
        <f>ROUND(I127*H127,2)</f>
        <v>0</v>
      </c>
      <c r="BL127" s="20" t="s">
        <v>366</v>
      </c>
      <c r="BM127" s="193" t="s">
        <v>6018</v>
      </c>
    </row>
    <row r="128" spans="1:65" s="2" customFormat="1" ht="10.199999999999999">
      <c r="A128" s="37"/>
      <c r="B128" s="38"/>
      <c r="C128" s="39"/>
      <c r="D128" s="195" t="s">
        <v>245</v>
      </c>
      <c r="E128" s="39"/>
      <c r="F128" s="196" t="s">
        <v>3235</v>
      </c>
      <c r="G128" s="39"/>
      <c r="H128" s="39"/>
      <c r="I128" s="197"/>
      <c r="J128" s="39"/>
      <c r="K128" s="39"/>
      <c r="L128" s="42"/>
      <c r="M128" s="198"/>
      <c r="N128" s="199"/>
      <c r="O128" s="67"/>
      <c r="P128" s="67"/>
      <c r="Q128" s="67"/>
      <c r="R128" s="67"/>
      <c r="S128" s="67"/>
      <c r="T128" s="68"/>
      <c r="U128" s="37"/>
      <c r="V128" s="37"/>
      <c r="W128" s="37"/>
      <c r="X128" s="37"/>
      <c r="Y128" s="37"/>
      <c r="Z128" s="37"/>
      <c r="AA128" s="37"/>
      <c r="AB128" s="37"/>
      <c r="AC128" s="37"/>
      <c r="AD128" s="37"/>
      <c r="AE128" s="37"/>
      <c r="AT128" s="20" t="s">
        <v>245</v>
      </c>
      <c r="AU128" s="20" t="s">
        <v>88</v>
      </c>
    </row>
    <row r="129" spans="1:65" s="14" customFormat="1" ht="10.199999999999999">
      <c r="B129" s="211"/>
      <c r="C129" s="212"/>
      <c r="D129" s="202" t="s">
        <v>247</v>
      </c>
      <c r="E129" s="213" t="s">
        <v>19</v>
      </c>
      <c r="F129" s="214" t="s">
        <v>6019</v>
      </c>
      <c r="G129" s="212"/>
      <c r="H129" s="215">
        <v>47</v>
      </c>
      <c r="I129" s="216"/>
      <c r="J129" s="212"/>
      <c r="K129" s="212"/>
      <c r="L129" s="217"/>
      <c r="M129" s="218"/>
      <c r="N129" s="219"/>
      <c r="O129" s="219"/>
      <c r="P129" s="219"/>
      <c r="Q129" s="219"/>
      <c r="R129" s="219"/>
      <c r="S129" s="219"/>
      <c r="T129" s="220"/>
      <c r="AT129" s="221" t="s">
        <v>247</v>
      </c>
      <c r="AU129" s="221" t="s">
        <v>88</v>
      </c>
      <c r="AV129" s="14" t="s">
        <v>88</v>
      </c>
      <c r="AW129" s="14" t="s">
        <v>37</v>
      </c>
      <c r="AX129" s="14" t="s">
        <v>83</v>
      </c>
      <c r="AY129" s="221" t="s">
        <v>237</v>
      </c>
    </row>
    <row r="130" spans="1:65" s="2" customFormat="1" ht="37.799999999999997" customHeight="1">
      <c r="A130" s="37"/>
      <c r="B130" s="38"/>
      <c r="C130" s="182" t="s">
        <v>8</v>
      </c>
      <c r="D130" s="182" t="s">
        <v>239</v>
      </c>
      <c r="E130" s="183" t="s">
        <v>3238</v>
      </c>
      <c r="F130" s="184" t="s">
        <v>3239</v>
      </c>
      <c r="G130" s="185" t="s">
        <v>154</v>
      </c>
      <c r="H130" s="186">
        <v>47</v>
      </c>
      <c r="I130" s="187"/>
      <c r="J130" s="188">
        <f>ROUND(I130*H130,2)</f>
        <v>0</v>
      </c>
      <c r="K130" s="184" t="s">
        <v>242</v>
      </c>
      <c r="L130" s="42"/>
      <c r="M130" s="189" t="s">
        <v>19</v>
      </c>
      <c r="N130" s="190" t="s">
        <v>48</v>
      </c>
      <c r="O130" s="67"/>
      <c r="P130" s="191">
        <f>O130*H130</f>
        <v>0</v>
      </c>
      <c r="Q130" s="191">
        <v>6.3000000000000003E-4</v>
      </c>
      <c r="R130" s="191">
        <f>Q130*H130</f>
        <v>2.9610000000000001E-2</v>
      </c>
      <c r="S130" s="191">
        <v>0</v>
      </c>
      <c r="T130" s="192">
        <f>S130*H130</f>
        <v>0</v>
      </c>
      <c r="U130" s="37"/>
      <c r="V130" s="37"/>
      <c r="W130" s="37"/>
      <c r="X130" s="37"/>
      <c r="Y130" s="37"/>
      <c r="Z130" s="37"/>
      <c r="AA130" s="37"/>
      <c r="AB130" s="37"/>
      <c r="AC130" s="37"/>
      <c r="AD130" s="37"/>
      <c r="AE130" s="37"/>
      <c r="AR130" s="193" t="s">
        <v>366</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6020</v>
      </c>
    </row>
    <row r="131" spans="1:65" s="2" customFormat="1" ht="10.199999999999999">
      <c r="A131" s="37"/>
      <c r="B131" s="38"/>
      <c r="C131" s="39"/>
      <c r="D131" s="195" t="s">
        <v>245</v>
      </c>
      <c r="E131" s="39"/>
      <c r="F131" s="196" t="s">
        <v>3241</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245</v>
      </c>
      <c r="AU131" s="20" t="s">
        <v>88</v>
      </c>
    </row>
    <row r="132" spans="1:65" s="14" customFormat="1" ht="10.199999999999999">
      <c r="B132" s="211"/>
      <c r="C132" s="212"/>
      <c r="D132" s="202" t="s">
        <v>247</v>
      </c>
      <c r="E132" s="213" t="s">
        <v>19</v>
      </c>
      <c r="F132" s="214" t="s">
        <v>6021</v>
      </c>
      <c r="G132" s="212"/>
      <c r="H132" s="215">
        <v>47</v>
      </c>
      <c r="I132" s="216"/>
      <c r="J132" s="212"/>
      <c r="K132" s="212"/>
      <c r="L132" s="217"/>
      <c r="M132" s="218"/>
      <c r="N132" s="219"/>
      <c r="O132" s="219"/>
      <c r="P132" s="219"/>
      <c r="Q132" s="219"/>
      <c r="R132" s="219"/>
      <c r="S132" s="219"/>
      <c r="T132" s="220"/>
      <c r="AT132" s="221" t="s">
        <v>247</v>
      </c>
      <c r="AU132" s="221" t="s">
        <v>88</v>
      </c>
      <c r="AV132" s="14" t="s">
        <v>88</v>
      </c>
      <c r="AW132" s="14" t="s">
        <v>37</v>
      </c>
      <c r="AX132" s="14" t="s">
        <v>83</v>
      </c>
      <c r="AY132" s="221" t="s">
        <v>237</v>
      </c>
    </row>
    <row r="133" spans="1:65" s="2" customFormat="1" ht="62.7" customHeight="1">
      <c r="A133" s="37"/>
      <c r="B133" s="38"/>
      <c r="C133" s="182" t="s">
        <v>348</v>
      </c>
      <c r="D133" s="182" t="s">
        <v>239</v>
      </c>
      <c r="E133" s="183" t="s">
        <v>3243</v>
      </c>
      <c r="F133" s="184" t="s">
        <v>3244</v>
      </c>
      <c r="G133" s="185" t="s">
        <v>141</v>
      </c>
      <c r="H133" s="186">
        <v>6.774</v>
      </c>
      <c r="I133" s="187"/>
      <c r="J133" s="188">
        <f>ROUND(I133*H133,2)</f>
        <v>0</v>
      </c>
      <c r="K133" s="184" t="s">
        <v>242</v>
      </c>
      <c r="L133" s="42"/>
      <c r="M133" s="189" t="s">
        <v>19</v>
      </c>
      <c r="N133" s="190" t="s">
        <v>48</v>
      </c>
      <c r="O133" s="67"/>
      <c r="P133" s="191">
        <f>O133*H133</f>
        <v>0</v>
      </c>
      <c r="Q133" s="191">
        <v>5.0000000000000002E-5</v>
      </c>
      <c r="R133" s="191">
        <f>Q133*H133</f>
        <v>3.3869999999999999E-4</v>
      </c>
      <c r="S133" s="191">
        <v>0</v>
      </c>
      <c r="T133" s="192">
        <f>S133*H133</f>
        <v>0</v>
      </c>
      <c r="U133" s="37"/>
      <c r="V133" s="37"/>
      <c r="W133" s="37"/>
      <c r="X133" s="37"/>
      <c r="Y133" s="37"/>
      <c r="Z133" s="37"/>
      <c r="AA133" s="37"/>
      <c r="AB133" s="37"/>
      <c r="AC133" s="37"/>
      <c r="AD133" s="37"/>
      <c r="AE133" s="37"/>
      <c r="AR133" s="193" t="s">
        <v>366</v>
      </c>
      <c r="AT133" s="193" t="s">
        <v>239</v>
      </c>
      <c r="AU133" s="193" t="s">
        <v>88</v>
      </c>
      <c r="AY133" s="20" t="s">
        <v>237</v>
      </c>
      <c r="BE133" s="194">
        <f>IF(N133="základní",J133,0)</f>
        <v>0</v>
      </c>
      <c r="BF133" s="194">
        <f>IF(N133="snížená",J133,0)</f>
        <v>0</v>
      </c>
      <c r="BG133" s="194">
        <f>IF(N133="zákl. přenesená",J133,0)</f>
        <v>0</v>
      </c>
      <c r="BH133" s="194">
        <f>IF(N133="sníž. přenesená",J133,0)</f>
        <v>0</v>
      </c>
      <c r="BI133" s="194">
        <f>IF(N133="nulová",J133,0)</f>
        <v>0</v>
      </c>
      <c r="BJ133" s="20" t="s">
        <v>88</v>
      </c>
      <c r="BK133" s="194">
        <f>ROUND(I133*H133,2)</f>
        <v>0</v>
      </c>
      <c r="BL133" s="20" t="s">
        <v>366</v>
      </c>
      <c r="BM133" s="193" t="s">
        <v>6022</v>
      </c>
    </row>
    <row r="134" spans="1:65" s="2" customFormat="1" ht="10.199999999999999">
      <c r="A134" s="37"/>
      <c r="B134" s="38"/>
      <c r="C134" s="39"/>
      <c r="D134" s="195" t="s">
        <v>245</v>
      </c>
      <c r="E134" s="39"/>
      <c r="F134" s="196" t="s">
        <v>3246</v>
      </c>
      <c r="G134" s="39"/>
      <c r="H134" s="39"/>
      <c r="I134" s="197"/>
      <c r="J134" s="39"/>
      <c r="K134" s="39"/>
      <c r="L134" s="42"/>
      <c r="M134" s="198"/>
      <c r="N134" s="199"/>
      <c r="O134" s="67"/>
      <c r="P134" s="67"/>
      <c r="Q134" s="67"/>
      <c r="R134" s="67"/>
      <c r="S134" s="67"/>
      <c r="T134" s="68"/>
      <c r="U134" s="37"/>
      <c r="V134" s="37"/>
      <c r="W134" s="37"/>
      <c r="X134" s="37"/>
      <c r="Y134" s="37"/>
      <c r="Z134" s="37"/>
      <c r="AA134" s="37"/>
      <c r="AB134" s="37"/>
      <c r="AC134" s="37"/>
      <c r="AD134" s="37"/>
      <c r="AE134" s="37"/>
      <c r="AT134" s="20" t="s">
        <v>245</v>
      </c>
      <c r="AU134" s="20" t="s">
        <v>88</v>
      </c>
    </row>
    <row r="135" spans="1:65" s="14" customFormat="1" ht="10.199999999999999">
      <c r="B135" s="211"/>
      <c r="C135" s="212"/>
      <c r="D135" s="202" t="s">
        <v>247</v>
      </c>
      <c r="E135" s="213" t="s">
        <v>19</v>
      </c>
      <c r="F135" s="214" t="s">
        <v>6023</v>
      </c>
      <c r="G135" s="212"/>
      <c r="H135" s="215">
        <v>6.774</v>
      </c>
      <c r="I135" s="216"/>
      <c r="J135" s="212"/>
      <c r="K135" s="212"/>
      <c r="L135" s="217"/>
      <c r="M135" s="218"/>
      <c r="N135" s="219"/>
      <c r="O135" s="219"/>
      <c r="P135" s="219"/>
      <c r="Q135" s="219"/>
      <c r="R135" s="219"/>
      <c r="S135" s="219"/>
      <c r="T135" s="220"/>
      <c r="AT135" s="221" t="s">
        <v>247</v>
      </c>
      <c r="AU135" s="221" t="s">
        <v>88</v>
      </c>
      <c r="AV135" s="14" t="s">
        <v>88</v>
      </c>
      <c r="AW135" s="14" t="s">
        <v>37</v>
      </c>
      <c r="AX135" s="14" t="s">
        <v>83</v>
      </c>
      <c r="AY135" s="221" t="s">
        <v>237</v>
      </c>
    </row>
    <row r="136" spans="1:65" s="2" customFormat="1" ht="24.15" customHeight="1">
      <c r="A136" s="37"/>
      <c r="B136" s="38"/>
      <c r="C136" s="244" t="s">
        <v>354</v>
      </c>
      <c r="D136" s="244" t="s">
        <v>296</v>
      </c>
      <c r="E136" s="245" t="s">
        <v>2827</v>
      </c>
      <c r="F136" s="246" t="s">
        <v>2828</v>
      </c>
      <c r="G136" s="247" t="s">
        <v>141</v>
      </c>
      <c r="H136" s="248">
        <v>7.8949999999999996</v>
      </c>
      <c r="I136" s="249"/>
      <c r="J136" s="250">
        <f>ROUND(I136*H136,2)</f>
        <v>0</v>
      </c>
      <c r="K136" s="246" t="s">
        <v>242</v>
      </c>
      <c r="L136" s="251"/>
      <c r="M136" s="252" t="s">
        <v>19</v>
      </c>
      <c r="N136" s="253" t="s">
        <v>48</v>
      </c>
      <c r="O136" s="67"/>
      <c r="P136" s="191">
        <f>O136*H136</f>
        <v>0</v>
      </c>
      <c r="Q136" s="191">
        <v>2.2000000000000001E-3</v>
      </c>
      <c r="R136" s="191">
        <f>Q136*H136</f>
        <v>1.7368999999999999E-2</v>
      </c>
      <c r="S136" s="191">
        <v>0</v>
      </c>
      <c r="T136" s="192">
        <f>S136*H136</f>
        <v>0</v>
      </c>
      <c r="U136" s="37"/>
      <c r="V136" s="37"/>
      <c r="W136" s="37"/>
      <c r="X136" s="37"/>
      <c r="Y136" s="37"/>
      <c r="Z136" s="37"/>
      <c r="AA136" s="37"/>
      <c r="AB136" s="37"/>
      <c r="AC136" s="37"/>
      <c r="AD136" s="37"/>
      <c r="AE136" s="37"/>
      <c r="AR136" s="193" t="s">
        <v>523</v>
      </c>
      <c r="AT136" s="193" t="s">
        <v>296</v>
      </c>
      <c r="AU136" s="193" t="s">
        <v>88</v>
      </c>
      <c r="AY136" s="20" t="s">
        <v>237</v>
      </c>
      <c r="BE136" s="194">
        <f>IF(N136="základní",J136,0)</f>
        <v>0</v>
      </c>
      <c r="BF136" s="194">
        <f>IF(N136="snížená",J136,0)</f>
        <v>0</v>
      </c>
      <c r="BG136" s="194">
        <f>IF(N136="zákl. přenesená",J136,0)</f>
        <v>0</v>
      </c>
      <c r="BH136" s="194">
        <f>IF(N136="sníž. přenesená",J136,0)</f>
        <v>0</v>
      </c>
      <c r="BI136" s="194">
        <f>IF(N136="nulová",J136,0)</f>
        <v>0</v>
      </c>
      <c r="BJ136" s="20" t="s">
        <v>88</v>
      </c>
      <c r="BK136" s="194">
        <f>ROUND(I136*H136,2)</f>
        <v>0</v>
      </c>
      <c r="BL136" s="20" t="s">
        <v>366</v>
      </c>
      <c r="BM136" s="193" t="s">
        <v>6024</v>
      </c>
    </row>
    <row r="137" spans="1:65" s="14" customFormat="1" ht="10.199999999999999">
      <c r="B137" s="211"/>
      <c r="C137" s="212"/>
      <c r="D137" s="202" t="s">
        <v>247</v>
      </c>
      <c r="E137" s="212"/>
      <c r="F137" s="214" t="s">
        <v>6025</v>
      </c>
      <c r="G137" s="212"/>
      <c r="H137" s="215">
        <v>7.8949999999999996</v>
      </c>
      <c r="I137" s="216"/>
      <c r="J137" s="212"/>
      <c r="K137" s="212"/>
      <c r="L137" s="217"/>
      <c r="M137" s="218"/>
      <c r="N137" s="219"/>
      <c r="O137" s="219"/>
      <c r="P137" s="219"/>
      <c r="Q137" s="219"/>
      <c r="R137" s="219"/>
      <c r="S137" s="219"/>
      <c r="T137" s="220"/>
      <c r="AT137" s="221" t="s">
        <v>247</v>
      </c>
      <c r="AU137" s="221" t="s">
        <v>88</v>
      </c>
      <c r="AV137" s="14" t="s">
        <v>88</v>
      </c>
      <c r="AW137" s="14" t="s">
        <v>4</v>
      </c>
      <c r="AX137" s="14" t="s">
        <v>83</v>
      </c>
      <c r="AY137" s="221" t="s">
        <v>237</v>
      </c>
    </row>
    <row r="138" spans="1:65" s="2" customFormat="1" ht="62.7" customHeight="1">
      <c r="A138" s="37"/>
      <c r="B138" s="38"/>
      <c r="C138" s="182" t="s">
        <v>361</v>
      </c>
      <c r="D138" s="182" t="s">
        <v>239</v>
      </c>
      <c r="E138" s="183" t="s">
        <v>3250</v>
      </c>
      <c r="F138" s="184" t="s">
        <v>3251</v>
      </c>
      <c r="G138" s="185" t="s">
        <v>141</v>
      </c>
      <c r="H138" s="186">
        <v>0.84699999999999998</v>
      </c>
      <c r="I138" s="187"/>
      <c r="J138" s="188">
        <f>ROUND(I138*H138,2)</f>
        <v>0</v>
      </c>
      <c r="K138" s="184" t="s">
        <v>242</v>
      </c>
      <c r="L138" s="42"/>
      <c r="M138" s="189" t="s">
        <v>19</v>
      </c>
      <c r="N138" s="190" t="s">
        <v>48</v>
      </c>
      <c r="O138" s="67"/>
      <c r="P138" s="191">
        <f>O138*H138</f>
        <v>0</v>
      </c>
      <c r="Q138" s="191">
        <v>1E-4</v>
      </c>
      <c r="R138" s="191">
        <f>Q138*H138</f>
        <v>8.4699999999999999E-5</v>
      </c>
      <c r="S138" s="191">
        <v>0</v>
      </c>
      <c r="T138" s="192">
        <f>S138*H138</f>
        <v>0</v>
      </c>
      <c r="U138" s="37"/>
      <c r="V138" s="37"/>
      <c r="W138" s="37"/>
      <c r="X138" s="37"/>
      <c r="Y138" s="37"/>
      <c r="Z138" s="37"/>
      <c r="AA138" s="37"/>
      <c r="AB138" s="37"/>
      <c r="AC138" s="37"/>
      <c r="AD138" s="37"/>
      <c r="AE138" s="37"/>
      <c r="AR138" s="193" t="s">
        <v>366</v>
      </c>
      <c r="AT138" s="193" t="s">
        <v>239</v>
      </c>
      <c r="AU138" s="193" t="s">
        <v>88</v>
      </c>
      <c r="AY138" s="20" t="s">
        <v>237</v>
      </c>
      <c r="BE138" s="194">
        <f>IF(N138="základní",J138,0)</f>
        <v>0</v>
      </c>
      <c r="BF138" s="194">
        <f>IF(N138="snížená",J138,0)</f>
        <v>0</v>
      </c>
      <c r="BG138" s="194">
        <f>IF(N138="zákl. přenesená",J138,0)</f>
        <v>0</v>
      </c>
      <c r="BH138" s="194">
        <f>IF(N138="sníž. přenesená",J138,0)</f>
        <v>0</v>
      </c>
      <c r="BI138" s="194">
        <f>IF(N138="nulová",J138,0)</f>
        <v>0</v>
      </c>
      <c r="BJ138" s="20" t="s">
        <v>88</v>
      </c>
      <c r="BK138" s="194">
        <f>ROUND(I138*H138,2)</f>
        <v>0</v>
      </c>
      <c r="BL138" s="20" t="s">
        <v>366</v>
      </c>
      <c r="BM138" s="193" t="s">
        <v>6026</v>
      </c>
    </row>
    <row r="139" spans="1:65" s="2" customFormat="1" ht="10.199999999999999">
      <c r="A139" s="37"/>
      <c r="B139" s="38"/>
      <c r="C139" s="39"/>
      <c r="D139" s="195" t="s">
        <v>245</v>
      </c>
      <c r="E139" s="39"/>
      <c r="F139" s="196" t="s">
        <v>3253</v>
      </c>
      <c r="G139" s="39"/>
      <c r="H139" s="39"/>
      <c r="I139" s="197"/>
      <c r="J139" s="39"/>
      <c r="K139" s="39"/>
      <c r="L139" s="42"/>
      <c r="M139" s="198"/>
      <c r="N139" s="199"/>
      <c r="O139" s="67"/>
      <c r="P139" s="67"/>
      <c r="Q139" s="67"/>
      <c r="R139" s="67"/>
      <c r="S139" s="67"/>
      <c r="T139" s="68"/>
      <c r="U139" s="37"/>
      <c r="V139" s="37"/>
      <c r="W139" s="37"/>
      <c r="X139" s="37"/>
      <c r="Y139" s="37"/>
      <c r="Z139" s="37"/>
      <c r="AA139" s="37"/>
      <c r="AB139" s="37"/>
      <c r="AC139" s="37"/>
      <c r="AD139" s="37"/>
      <c r="AE139" s="37"/>
      <c r="AT139" s="20" t="s">
        <v>245</v>
      </c>
      <c r="AU139" s="20" t="s">
        <v>88</v>
      </c>
    </row>
    <row r="140" spans="1:65" s="14" customFormat="1" ht="10.199999999999999">
      <c r="B140" s="211"/>
      <c r="C140" s="212"/>
      <c r="D140" s="202" t="s">
        <v>247</v>
      </c>
      <c r="E140" s="213" t="s">
        <v>19</v>
      </c>
      <c r="F140" s="214" t="s">
        <v>6027</v>
      </c>
      <c r="G140" s="212"/>
      <c r="H140" s="215">
        <v>0.84699999999999998</v>
      </c>
      <c r="I140" s="216"/>
      <c r="J140" s="212"/>
      <c r="K140" s="212"/>
      <c r="L140" s="217"/>
      <c r="M140" s="218"/>
      <c r="N140" s="219"/>
      <c r="O140" s="219"/>
      <c r="P140" s="219"/>
      <c r="Q140" s="219"/>
      <c r="R140" s="219"/>
      <c r="S140" s="219"/>
      <c r="T140" s="220"/>
      <c r="AT140" s="221" t="s">
        <v>247</v>
      </c>
      <c r="AU140" s="221" t="s">
        <v>88</v>
      </c>
      <c r="AV140" s="14" t="s">
        <v>88</v>
      </c>
      <c r="AW140" s="14" t="s">
        <v>37</v>
      </c>
      <c r="AX140" s="14" t="s">
        <v>83</v>
      </c>
      <c r="AY140" s="221" t="s">
        <v>237</v>
      </c>
    </row>
    <row r="141" spans="1:65" s="2" customFormat="1" ht="24.15" customHeight="1">
      <c r="A141" s="37"/>
      <c r="B141" s="38"/>
      <c r="C141" s="244" t="s">
        <v>366</v>
      </c>
      <c r="D141" s="244" t="s">
        <v>296</v>
      </c>
      <c r="E141" s="245" t="s">
        <v>2827</v>
      </c>
      <c r="F141" s="246" t="s">
        <v>2828</v>
      </c>
      <c r="G141" s="247" t="s">
        <v>141</v>
      </c>
      <c r="H141" s="248">
        <v>0.98699999999999999</v>
      </c>
      <c r="I141" s="249"/>
      <c r="J141" s="250">
        <f>ROUND(I141*H141,2)</f>
        <v>0</v>
      </c>
      <c r="K141" s="246" t="s">
        <v>242</v>
      </c>
      <c r="L141" s="251"/>
      <c r="M141" s="252" t="s">
        <v>19</v>
      </c>
      <c r="N141" s="253" t="s">
        <v>48</v>
      </c>
      <c r="O141" s="67"/>
      <c r="P141" s="191">
        <f>O141*H141</f>
        <v>0</v>
      </c>
      <c r="Q141" s="191">
        <v>2.2000000000000001E-3</v>
      </c>
      <c r="R141" s="191">
        <f>Q141*H141</f>
        <v>2.1714E-3</v>
      </c>
      <c r="S141" s="191">
        <v>0</v>
      </c>
      <c r="T141" s="192">
        <f>S141*H141</f>
        <v>0</v>
      </c>
      <c r="U141" s="37"/>
      <c r="V141" s="37"/>
      <c r="W141" s="37"/>
      <c r="X141" s="37"/>
      <c r="Y141" s="37"/>
      <c r="Z141" s="37"/>
      <c r="AA141" s="37"/>
      <c r="AB141" s="37"/>
      <c r="AC141" s="37"/>
      <c r="AD141" s="37"/>
      <c r="AE141" s="37"/>
      <c r="AR141" s="193" t="s">
        <v>523</v>
      </c>
      <c r="AT141" s="193" t="s">
        <v>296</v>
      </c>
      <c r="AU141" s="193" t="s">
        <v>88</v>
      </c>
      <c r="AY141" s="20" t="s">
        <v>237</v>
      </c>
      <c r="BE141" s="194">
        <f>IF(N141="základní",J141,0)</f>
        <v>0</v>
      </c>
      <c r="BF141" s="194">
        <f>IF(N141="snížená",J141,0)</f>
        <v>0</v>
      </c>
      <c r="BG141" s="194">
        <f>IF(N141="zákl. přenesená",J141,0)</f>
        <v>0</v>
      </c>
      <c r="BH141" s="194">
        <f>IF(N141="sníž. přenesená",J141,0)</f>
        <v>0</v>
      </c>
      <c r="BI141" s="194">
        <f>IF(N141="nulová",J141,0)</f>
        <v>0</v>
      </c>
      <c r="BJ141" s="20" t="s">
        <v>88</v>
      </c>
      <c r="BK141" s="194">
        <f>ROUND(I141*H141,2)</f>
        <v>0</v>
      </c>
      <c r="BL141" s="20" t="s">
        <v>366</v>
      </c>
      <c r="BM141" s="193" t="s">
        <v>6028</v>
      </c>
    </row>
    <row r="142" spans="1:65" s="14" customFormat="1" ht="10.199999999999999">
      <c r="B142" s="211"/>
      <c r="C142" s="212"/>
      <c r="D142" s="202" t="s">
        <v>247</v>
      </c>
      <c r="E142" s="212"/>
      <c r="F142" s="214" t="s">
        <v>6029</v>
      </c>
      <c r="G142" s="212"/>
      <c r="H142" s="215">
        <v>0.98699999999999999</v>
      </c>
      <c r="I142" s="216"/>
      <c r="J142" s="212"/>
      <c r="K142" s="212"/>
      <c r="L142" s="217"/>
      <c r="M142" s="218"/>
      <c r="N142" s="219"/>
      <c r="O142" s="219"/>
      <c r="P142" s="219"/>
      <c r="Q142" s="219"/>
      <c r="R142" s="219"/>
      <c r="S142" s="219"/>
      <c r="T142" s="220"/>
      <c r="AT142" s="221" t="s">
        <v>247</v>
      </c>
      <c r="AU142" s="221" t="s">
        <v>88</v>
      </c>
      <c r="AV142" s="14" t="s">
        <v>88</v>
      </c>
      <c r="AW142" s="14" t="s">
        <v>4</v>
      </c>
      <c r="AX142" s="14" t="s">
        <v>83</v>
      </c>
      <c r="AY142" s="221" t="s">
        <v>237</v>
      </c>
    </row>
    <row r="143" spans="1:65" s="2" customFormat="1" ht="62.7" customHeight="1">
      <c r="A143" s="37"/>
      <c r="B143" s="38"/>
      <c r="C143" s="182" t="s">
        <v>371</v>
      </c>
      <c r="D143" s="182" t="s">
        <v>239</v>
      </c>
      <c r="E143" s="183" t="s">
        <v>3257</v>
      </c>
      <c r="F143" s="184" t="s">
        <v>3258</v>
      </c>
      <c r="G143" s="185" t="s">
        <v>141</v>
      </c>
      <c r="H143" s="186">
        <v>0.84699999999999998</v>
      </c>
      <c r="I143" s="187"/>
      <c r="J143" s="188">
        <f>ROUND(I143*H143,2)</f>
        <v>0</v>
      </c>
      <c r="K143" s="184" t="s">
        <v>242</v>
      </c>
      <c r="L143" s="42"/>
      <c r="M143" s="189" t="s">
        <v>19</v>
      </c>
      <c r="N143" s="190" t="s">
        <v>48</v>
      </c>
      <c r="O143" s="67"/>
      <c r="P143" s="191">
        <f>O143*H143</f>
        <v>0</v>
      </c>
      <c r="Q143" s="191">
        <v>1.4999999999999999E-4</v>
      </c>
      <c r="R143" s="191">
        <f>Q143*H143</f>
        <v>1.2705E-4</v>
      </c>
      <c r="S143" s="191">
        <v>0</v>
      </c>
      <c r="T143" s="192">
        <f>S143*H143</f>
        <v>0</v>
      </c>
      <c r="U143" s="37"/>
      <c r="V143" s="37"/>
      <c r="W143" s="37"/>
      <c r="X143" s="37"/>
      <c r="Y143" s="37"/>
      <c r="Z143" s="37"/>
      <c r="AA143" s="37"/>
      <c r="AB143" s="37"/>
      <c r="AC143" s="37"/>
      <c r="AD143" s="37"/>
      <c r="AE143" s="37"/>
      <c r="AR143" s="193" t="s">
        <v>366</v>
      </c>
      <c r="AT143" s="193" t="s">
        <v>239</v>
      </c>
      <c r="AU143" s="193" t="s">
        <v>88</v>
      </c>
      <c r="AY143" s="20" t="s">
        <v>237</v>
      </c>
      <c r="BE143" s="194">
        <f>IF(N143="základní",J143,0)</f>
        <v>0</v>
      </c>
      <c r="BF143" s="194">
        <f>IF(N143="snížená",J143,0)</f>
        <v>0</v>
      </c>
      <c r="BG143" s="194">
        <f>IF(N143="zákl. přenesená",J143,0)</f>
        <v>0</v>
      </c>
      <c r="BH143" s="194">
        <f>IF(N143="sníž. přenesená",J143,0)</f>
        <v>0</v>
      </c>
      <c r="BI143" s="194">
        <f>IF(N143="nulová",J143,0)</f>
        <v>0</v>
      </c>
      <c r="BJ143" s="20" t="s">
        <v>88</v>
      </c>
      <c r="BK143" s="194">
        <f>ROUND(I143*H143,2)</f>
        <v>0</v>
      </c>
      <c r="BL143" s="20" t="s">
        <v>366</v>
      </c>
      <c r="BM143" s="193" t="s">
        <v>6030</v>
      </c>
    </row>
    <row r="144" spans="1:65" s="2" customFormat="1" ht="10.199999999999999">
      <c r="A144" s="37"/>
      <c r="B144" s="38"/>
      <c r="C144" s="39"/>
      <c r="D144" s="195" t="s">
        <v>245</v>
      </c>
      <c r="E144" s="39"/>
      <c r="F144" s="196" t="s">
        <v>3260</v>
      </c>
      <c r="G144" s="39"/>
      <c r="H144" s="39"/>
      <c r="I144" s="197"/>
      <c r="J144" s="39"/>
      <c r="K144" s="39"/>
      <c r="L144" s="42"/>
      <c r="M144" s="198"/>
      <c r="N144" s="199"/>
      <c r="O144" s="67"/>
      <c r="P144" s="67"/>
      <c r="Q144" s="67"/>
      <c r="R144" s="67"/>
      <c r="S144" s="67"/>
      <c r="T144" s="68"/>
      <c r="U144" s="37"/>
      <c r="V144" s="37"/>
      <c r="W144" s="37"/>
      <c r="X144" s="37"/>
      <c r="Y144" s="37"/>
      <c r="Z144" s="37"/>
      <c r="AA144" s="37"/>
      <c r="AB144" s="37"/>
      <c r="AC144" s="37"/>
      <c r="AD144" s="37"/>
      <c r="AE144" s="37"/>
      <c r="AT144" s="20" t="s">
        <v>245</v>
      </c>
      <c r="AU144" s="20" t="s">
        <v>88</v>
      </c>
    </row>
    <row r="145" spans="1:65" s="14" customFormat="1" ht="10.199999999999999">
      <c r="B145" s="211"/>
      <c r="C145" s="212"/>
      <c r="D145" s="202" t="s">
        <v>247</v>
      </c>
      <c r="E145" s="213" t="s">
        <v>19</v>
      </c>
      <c r="F145" s="214" t="s">
        <v>6027</v>
      </c>
      <c r="G145" s="212"/>
      <c r="H145" s="215">
        <v>0.84699999999999998</v>
      </c>
      <c r="I145" s="216"/>
      <c r="J145" s="212"/>
      <c r="K145" s="212"/>
      <c r="L145" s="217"/>
      <c r="M145" s="218"/>
      <c r="N145" s="219"/>
      <c r="O145" s="219"/>
      <c r="P145" s="219"/>
      <c r="Q145" s="219"/>
      <c r="R145" s="219"/>
      <c r="S145" s="219"/>
      <c r="T145" s="220"/>
      <c r="AT145" s="221" t="s">
        <v>247</v>
      </c>
      <c r="AU145" s="221" t="s">
        <v>88</v>
      </c>
      <c r="AV145" s="14" t="s">
        <v>88</v>
      </c>
      <c r="AW145" s="14" t="s">
        <v>37</v>
      </c>
      <c r="AX145" s="14" t="s">
        <v>83</v>
      </c>
      <c r="AY145" s="221" t="s">
        <v>237</v>
      </c>
    </row>
    <row r="146" spans="1:65" s="2" customFormat="1" ht="24.15" customHeight="1">
      <c r="A146" s="37"/>
      <c r="B146" s="38"/>
      <c r="C146" s="244" t="s">
        <v>389</v>
      </c>
      <c r="D146" s="244" t="s">
        <v>296</v>
      </c>
      <c r="E146" s="245" t="s">
        <v>2827</v>
      </c>
      <c r="F146" s="246" t="s">
        <v>2828</v>
      </c>
      <c r="G146" s="247" t="s">
        <v>141</v>
      </c>
      <c r="H146" s="248">
        <v>0.98699999999999999</v>
      </c>
      <c r="I146" s="249"/>
      <c r="J146" s="250">
        <f>ROUND(I146*H146,2)</f>
        <v>0</v>
      </c>
      <c r="K146" s="246" t="s">
        <v>242</v>
      </c>
      <c r="L146" s="251"/>
      <c r="M146" s="252" t="s">
        <v>19</v>
      </c>
      <c r="N146" s="253" t="s">
        <v>48</v>
      </c>
      <c r="O146" s="67"/>
      <c r="P146" s="191">
        <f>O146*H146</f>
        <v>0</v>
      </c>
      <c r="Q146" s="191">
        <v>2.2000000000000001E-3</v>
      </c>
      <c r="R146" s="191">
        <f>Q146*H146</f>
        <v>2.1714E-3</v>
      </c>
      <c r="S146" s="191">
        <v>0</v>
      </c>
      <c r="T146" s="192">
        <f>S146*H146</f>
        <v>0</v>
      </c>
      <c r="U146" s="37"/>
      <c r="V146" s="37"/>
      <c r="W146" s="37"/>
      <c r="X146" s="37"/>
      <c r="Y146" s="37"/>
      <c r="Z146" s="37"/>
      <c r="AA146" s="37"/>
      <c r="AB146" s="37"/>
      <c r="AC146" s="37"/>
      <c r="AD146" s="37"/>
      <c r="AE146" s="37"/>
      <c r="AR146" s="193" t="s">
        <v>523</v>
      </c>
      <c r="AT146" s="193" t="s">
        <v>296</v>
      </c>
      <c r="AU146" s="193" t="s">
        <v>88</v>
      </c>
      <c r="AY146" s="20" t="s">
        <v>237</v>
      </c>
      <c r="BE146" s="194">
        <f>IF(N146="základní",J146,0)</f>
        <v>0</v>
      </c>
      <c r="BF146" s="194">
        <f>IF(N146="snížená",J146,0)</f>
        <v>0</v>
      </c>
      <c r="BG146" s="194">
        <f>IF(N146="zákl. přenesená",J146,0)</f>
        <v>0</v>
      </c>
      <c r="BH146" s="194">
        <f>IF(N146="sníž. přenesená",J146,0)</f>
        <v>0</v>
      </c>
      <c r="BI146" s="194">
        <f>IF(N146="nulová",J146,0)</f>
        <v>0</v>
      </c>
      <c r="BJ146" s="20" t="s">
        <v>88</v>
      </c>
      <c r="BK146" s="194">
        <f>ROUND(I146*H146,2)</f>
        <v>0</v>
      </c>
      <c r="BL146" s="20" t="s">
        <v>366</v>
      </c>
      <c r="BM146" s="193" t="s">
        <v>6031</v>
      </c>
    </row>
    <row r="147" spans="1:65" s="14" customFormat="1" ht="10.199999999999999">
      <c r="B147" s="211"/>
      <c r="C147" s="212"/>
      <c r="D147" s="202" t="s">
        <v>247</v>
      </c>
      <c r="E147" s="212"/>
      <c r="F147" s="214" t="s">
        <v>6029</v>
      </c>
      <c r="G147" s="212"/>
      <c r="H147" s="215">
        <v>0.98699999999999999</v>
      </c>
      <c r="I147" s="216"/>
      <c r="J147" s="212"/>
      <c r="K147" s="212"/>
      <c r="L147" s="217"/>
      <c r="M147" s="218"/>
      <c r="N147" s="219"/>
      <c r="O147" s="219"/>
      <c r="P147" s="219"/>
      <c r="Q147" s="219"/>
      <c r="R147" s="219"/>
      <c r="S147" s="219"/>
      <c r="T147" s="220"/>
      <c r="AT147" s="221" t="s">
        <v>247</v>
      </c>
      <c r="AU147" s="221" t="s">
        <v>88</v>
      </c>
      <c r="AV147" s="14" t="s">
        <v>88</v>
      </c>
      <c r="AW147" s="14" t="s">
        <v>4</v>
      </c>
      <c r="AX147" s="14" t="s">
        <v>83</v>
      </c>
      <c r="AY147" s="221" t="s">
        <v>237</v>
      </c>
    </row>
    <row r="148" spans="1:65" s="2" customFormat="1" ht="66.75" customHeight="1">
      <c r="A148" s="37"/>
      <c r="B148" s="38"/>
      <c r="C148" s="182" t="s">
        <v>394</v>
      </c>
      <c r="D148" s="182" t="s">
        <v>239</v>
      </c>
      <c r="E148" s="183" t="s">
        <v>3281</v>
      </c>
      <c r="F148" s="184" t="s">
        <v>3282</v>
      </c>
      <c r="G148" s="185" t="s">
        <v>141</v>
      </c>
      <c r="H148" s="186">
        <v>82.36</v>
      </c>
      <c r="I148" s="187"/>
      <c r="J148" s="188">
        <f>ROUND(I148*H148,2)</f>
        <v>0</v>
      </c>
      <c r="K148" s="184" t="s">
        <v>242</v>
      </c>
      <c r="L148" s="42"/>
      <c r="M148" s="189" t="s">
        <v>19</v>
      </c>
      <c r="N148" s="190" t="s">
        <v>48</v>
      </c>
      <c r="O148" s="67"/>
      <c r="P148" s="191">
        <f>O148*H148</f>
        <v>0</v>
      </c>
      <c r="Q148" s="191">
        <v>1.1E-4</v>
      </c>
      <c r="R148" s="191">
        <f>Q148*H148</f>
        <v>9.059600000000001E-3</v>
      </c>
      <c r="S148" s="191">
        <v>0</v>
      </c>
      <c r="T148" s="192">
        <f>S148*H148</f>
        <v>0</v>
      </c>
      <c r="U148" s="37"/>
      <c r="V148" s="37"/>
      <c r="W148" s="37"/>
      <c r="X148" s="37"/>
      <c r="Y148" s="37"/>
      <c r="Z148" s="37"/>
      <c r="AA148" s="37"/>
      <c r="AB148" s="37"/>
      <c r="AC148" s="37"/>
      <c r="AD148" s="37"/>
      <c r="AE148" s="37"/>
      <c r="AR148" s="193" t="s">
        <v>366</v>
      </c>
      <c r="AT148" s="193" t="s">
        <v>239</v>
      </c>
      <c r="AU148" s="193" t="s">
        <v>88</v>
      </c>
      <c r="AY148" s="20" t="s">
        <v>237</v>
      </c>
      <c r="BE148" s="194">
        <f>IF(N148="základní",J148,0)</f>
        <v>0</v>
      </c>
      <c r="BF148" s="194">
        <f>IF(N148="snížená",J148,0)</f>
        <v>0</v>
      </c>
      <c r="BG148" s="194">
        <f>IF(N148="zákl. přenesená",J148,0)</f>
        <v>0</v>
      </c>
      <c r="BH148" s="194">
        <f>IF(N148="sníž. přenesená",J148,0)</f>
        <v>0</v>
      </c>
      <c r="BI148" s="194">
        <f>IF(N148="nulová",J148,0)</f>
        <v>0</v>
      </c>
      <c r="BJ148" s="20" t="s">
        <v>88</v>
      </c>
      <c r="BK148" s="194">
        <f>ROUND(I148*H148,2)</f>
        <v>0</v>
      </c>
      <c r="BL148" s="20" t="s">
        <v>366</v>
      </c>
      <c r="BM148" s="193" t="s">
        <v>6032</v>
      </c>
    </row>
    <row r="149" spans="1:65" s="2" customFormat="1" ht="10.199999999999999">
      <c r="A149" s="37"/>
      <c r="B149" s="38"/>
      <c r="C149" s="39"/>
      <c r="D149" s="195" t="s">
        <v>245</v>
      </c>
      <c r="E149" s="39"/>
      <c r="F149" s="196" t="s">
        <v>3284</v>
      </c>
      <c r="G149" s="39"/>
      <c r="H149" s="39"/>
      <c r="I149" s="197"/>
      <c r="J149" s="39"/>
      <c r="K149" s="39"/>
      <c r="L149" s="42"/>
      <c r="M149" s="198"/>
      <c r="N149" s="199"/>
      <c r="O149" s="67"/>
      <c r="P149" s="67"/>
      <c r="Q149" s="67"/>
      <c r="R149" s="67"/>
      <c r="S149" s="67"/>
      <c r="T149" s="68"/>
      <c r="U149" s="37"/>
      <c r="V149" s="37"/>
      <c r="W149" s="37"/>
      <c r="X149" s="37"/>
      <c r="Y149" s="37"/>
      <c r="Z149" s="37"/>
      <c r="AA149" s="37"/>
      <c r="AB149" s="37"/>
      <c r="AC149" s="37"/>
      <c r="AD149" s="37"/>
      <c r="AE149" s="37"/>
      <c r="AT149" s="20" t="s">
        <v>245</v>
      </c>
      <c r="AU149" s="20" t="s">
        <v>88</v>
      </c>
    </row>
    <row r="150" spans="1:65" s="14" customFormat="1" ht="10.199999999999999">
      <c r="B150" s="211"/>
      <c r="C150" s="212"/>
      <c r="D150" s="202" t="s">
        <v>247</v>
      </c>
      <c r="E150" s="213" t="s">
        <v>19</v>
      </c>
      <c r="F150" s="214" t="s">
        <v>6033</v>
      </c>
      <c r="G150" s="212"/>
      <c r="H150" s="215">
        <v>82.36</v>
      </c>
      <c r="I150" s="216"/>
      <c r="J150" s="212"/>
      <c r="K150" s="212"/>
      <c r="L150" s="217"/>
      <c r="M150" s="218"/>
      <c r="N150" s="219"/>
      <c r="O150" s="219"/>
      <c r="P150" s="219"/>
      <c r="Q150" s="219"/>
      <c r="R150" s="219"/>
      <c r="S150" s="219"/>
      <c r="T150" s="220"/>
      <c r="AT150" s="221" t="s">
        <v>247</v>
      </c>
      <c r="AU150" s="221" t="s">
        <v>88</v>
      </c>
      <c r="AV150" s="14" t="s">
        <v>88</v>
      </c>
      <c r="AW150" s="14" t="s">
        <v>37</v>
      </c>
      <c r="AX150" s="14" t="s">
        <v>83</v>
      </c>
      <c r="AY150" s="221" t="s">
        <v>237</v>
      </c>
    </row>
    <row r="151" spans="1:65" s="2" customFormat="1" ht="24.15" customHeight="1">
      <c r="A151" s="37"/>
      <c r="B151" s="38"/>
      <c r="C151" s="244" t="s">
        <v>400</v>
      </c>
      <c r="D151" s="244" t="s">
        <v>296</v>
      </c>
      <c r="E151" s="245" t="s">
        <v>2827</v>
      </c>
      <c r="F151" s="246" t="s">
        <v>2828</v>
      </c>
      <c r="G151" s="247" t="s">
        <v>141</v>
      </c>
      <c r="H151" s="248">
        <v>95.991</v>
      </c>
      <c r="I151" s="249"/>
      <c r="J151" s="250">
        <f>ROUND(I151*H151,2)</f>
        <v>0</v>
      </c>
      <c r="K151" s="246" t="s">
        <v>242</v>
      </c>
      <c r="L151" s="251"/>
      <c r="M151" s="252" t="s">
        <v>19</v>
      </c>
      <c r="N151" s="253" t="s">
        <v>48</v>
      </c>
      <c r="O151" s="67"/>
      <c r="P151" s="191">
        <f>O151*H151</f>
        <v>0</v>
      </c>
      <c r="Q151" s="191">
        <v>2.2000000000000001E-3</v>
      </c>
      <c r="R151" s="191">
        <f>Q151*H151</f>
        <v>0.21118020000000001</v>
      </c>
      <c r="S151" s="191">
        <v>0</v>
      </c>
      <c r="T151" s="192">
        <f>S151*H151</f>
        <v>0</v>
      </c>
      <c r="U151" s="37"/>
      <c r="V151" s="37"/>
      <c r="W151" s="37"/>
      <c r="X151" s="37"/>
      <c r="Y151" s="37"/>
      <c r="Z151" s="37"/>
      <c r="AA151" s="37"/>
      <c r="AB151" s="37"/>
      <c r="AC151" s="37"/>
      <c r="AD151" s="37"/>
      <c r="AE151" s="37"/>
      <c r="AR151" s="193" t="s">
        <v>523</v>
      </c>
      <c r="AT151" s="193" t="s">
        <v>296</v>
      </c>
      <c r="AU151" s="193" t="s">
        <v>88</v>
      </c>
      <c r="AY151" s="20" t="s">
        <v>237</v>
      </c>
      <c r="BE151" s="194">
        <f>IF(N151="základní",J151,0)</f>
        <v>0</v>
      </c>
      <c r="BF151" s="194">
        <f>IF(N151="snížená",J151,0)</f>
        <v>0</v>
      </c>
      <c r="BG151" s="194">
        <f>IF(N151="zákl. přenesená",J151,0)</f>
        <v>0</v>
      </c>
      <c r="BH151" s="194">
        <f>IF(N151="sníž. přenesená",J151,0)</f>
        <v>0</v>
      </c>
      <c r="BI151" s="194">
        <f>IF(N151="nulová",J151,0)</f>
        <v>0</v>
      </c>
      <c r="BJ151" s="20" t="s">
        <v>88</v>
      </c>
      <c r="BK151" s="194">
        <f>ROUND(I151*H151,2)</f>
        <v>0</v>
      </c>
      <c r="BL151" s="20" t="s">
        <v>366</v>
      </c>
      <c r="BM151" s="193" t="s">
        <v>6034</v>
      </c>
    </row>
    <row r="152" spans="1:65" s="14" customFormat="1" ht="10.199999999999999">
      <c r="B152" s="211"/>
      <c r="C152" s="212"/>
      <c r="D152" s="202" t="s">
        <v>247</v>
      </c>
      <c r="E152" s="212"/>
      <c r="F152" s="214" t="s">
        <v>6035</v>
      </c>
      <c r="G152" s="212"/>
      <c r="H152" s="215">
        <v>95.991</v>
      </c>
      <c r="I152" s="216"/>
      <c r="J152" s="212"/>
      <c r="K152" s="212"/>
      <c r="L152" s="217"/>
      <c r="M152" s="218"/>
      <c r="N152" s="219"/>
      <c r="O152" s="219"/>
      <c r="P152" s="219"/>
      <c r="Q152" s="219"/>
      <c r="R152" s="219"/>
      <c r="S152" s="219"/>
      <c r="T152" s="220"/>
      <c r="AT152" s="221" t="s">
        <v>247</v>
      </c>
      <c r="AU152" s="221" t="s">
        <v>88</v>
      </c>
      <c r="AV152" s="14" t="s">
        <v>88</v>
      </c>
      <c r="AW152" s="14" t="s">
        <v>4</v>
      </c>
      <c r="AX152" s="14" t="s">
        <v>83</v>
      </c>
      <c r="AY152" s="221" t="s">
        <v>237</v>
      </c>
    </row>
    <row r="153" spans="1:65" s="2" customFormat="1" ht="66.75" customHeight="1">
      <c r="A153" s="37"/>
      <c r="B153" s="38"/>
      <c r="C153" s="182" t="s">
        <v>7</v>
      </c>
      <c r="D153" s="182" t="s">
        <v>239</v>
      </c>
      <c r="E153" s="183" t="s">
        <v>2823</v>
      </c>
      <c r="F153" s="184" t="s">
        <v>2824</v>
      </c>
      <c r="G153" s="185" t="s">
        <v>141</v>
      </c>
      <c r="H153" s="186">
        <v>10.295</v>
      </c>
      <c r="I153" s="187"/>
      <c r="J153" s="188">
        <f>ROUND(I153*H153,2)</f>
        <v>0</v>
      </c>
      <c r="K153" s="184" t="s">
        <v>242</v>
      </c>
      <c r="L153" s="42"/>
      <c r="M153" s="189" t="s">
        <v>19</v>
      </c>
      <c r="N153" s="190" t="s">
        <v>48</v>
      </c>
      <c r="O153" s="67"/>
      <c r="P153" s="191">
        <f>O153*H153</f>
        <v>0</v>
      </c>
      <c r="Q153" s="191">
        <v>2.2000000000000001E-4</v>
      </c>
      <c r="R153" s="191">
        <f>Q153*H153</f>
        <v>2.2649000000000002E-3</v>
      </c>
      <c r="S153" s="191">
        <v>0</v>
      </c>
      <c r="T153" s="192">
        <f>S153*H153</f>
        <v>0</v>
      </c>
      <c r="U153" s="37"/>
      <c r="V153" s="37"/>
      <c r="W153" s="37"/>
      <c r="X153" s="37"/>
      <c r="Y153" s="37"/>
      <c r="Z153" s="37"/>
      <c r="AA153" s="37"/>
      <c r="AB153" s="37"/>
      <c r="AC153" s="37"/>
      <c r="AD153" s="37"/>
      <c r="AE153" s="37"/>
      <c r="AR153" s="193" t="s">
        <v>366</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366</v>
      </c>
      <c r="BM153" s="193" t="s">
        <v>6036</v>
      </c>
    </row>
    <row r="154" spans="1:65" s="2" customFormat="1" ht="10.199999999999999">
      <c r="A154" s="37"/>
      <c r="B154" s="38"/>
      <c r="C154" s="39"/>
      <c r="D154" s="195" t="s">
        <v>245</v>
      </c>
      <c r="E154" s="39"/>
      <c r="F154" s="196" t="s">
        <v>2826</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245</v>
      </c>
      <c r="AU154" s="20" t="s">
        <v>88</v>
      </c>
    </row>
    <row r="155" spans="1:65" s="14" customFormat="1" ht="10.199999999999999">
      <c r="B155" s="211"/>
      <c r="C155" s="212"/>
      <c r="D155" s="202" t="s">
        <v>247</v>
      </c>
      <c r="E155" s="213" t="s">
        <v>19</v>
      </c>
      <c r="F155" s="214" t="s">
        <v>6037</v>
      </c>
      <c r="G155" s="212"/>
      <c r="H155" s="215">
        <v>10.295</v>
      </c>
      <c r="I155" s="216"/>
      <c r="J155" s="212"/>
      <c r="K155" s="212"/>
      <c r="L155" s="217"/>
      <c r="M155" s="218"/>
      <c r="N155" s="219"/>
      <c r="O155" s="219"/>
      <c r="P155" s="219"/>
      <c r="Q155" s="219"/>
      <c r="R155" s="219"/>
      <c r="S155" s="219"/>
      <c r="T155" s="220"/>
      <c r="AT155" s="221" t="s">
        <v>247</v>
      </c>
      <c r="AU155" s="221" t="s">
        <v>88</v>
      </c>
      <c r="AV155" s="14" t="s">
        <v>88</v>
      </c>
      <c r="AW155" s="14" t="s">
        <v>37</v>
      </c>
      <c r="AX155" s="14" t="s">
        <v>83</v>
      </c>
      <c r="AY155" s="221" t="s">
        <v>237</v>
      </c>
    </row>
    <row r="156" spans="1:65" s="2" customFormat="1" ht="24.15" customHeight="1">
      <c r="A156" s="37"/>
      <c r="B156" s="38"/>
      <c r="C156" s="244" t="s">
        <v>427</v>
      </c>
      <c r="D156" s="244" t="s">
        <v>296</v>
      </c>
      <c r="E156" s="245" t="s">
        <v>2827</v>
      </c>
      <c r="F156" s="246" t="s">
        <v>2828</v>
      </c>
      <c r="G156" s="247" t="s">
        <v>141</v>
      </c>
      <c r="H156" s="248">
        <v>11.999000000000001</v>
      </c>
      <c r="I156" s="249"/>
      <c r="J156" s="250">
        <f>ROUND(I156*H156,2)</f>
        <v>0</v>
      </c>
      <c r="K156" s="246" t="s">
        <v>242</v>
      </c>
      <c r="L156" s="251"/>
      <c r="M156" s="252" t="s">
        <v>19</v>
      </c>
      <c r="N156" s="253" t="s">
        <v>48</v>
      </c>
      <c r="O156" s="67"/>
      <c r="P156" s="191">
        <f>O156*H156</f>
        <v>0</v>
      </c>
      <c r="Q156" s="191">
        <v>2.2000000000000001E-3</v>
      </c>
      <c r="R156" s="191">
        <f>Q156*H156</f>
        <v>2.6397800000000003E-2</v>
      </c>
      <c r="S156" s="191">
        <v>0</v>
      </c>
      <c r="T156" s="192">
        <f>S156*H156</f>
        <v>0</v>
      </c>
      <c r="U156" s="37"/>
      <c r="V156" s="37"/>
      <c r="W156" s="37"/>
      <c r="X156" s="37"/>
      <c r="Y156" s="37"/>
      <c r="Z156" s="37"/>
      <c r="AA156" s="37"/>
      <c r="AB156" s="37"/>
      <c r="AC156" s="37"/>
      <c r="AD156" s="37"/>
      <c r="AE156" s="37"/>
      <c r="AR156" s="193" t="s">
        <v>523</v>
      </c>
      <c r="AT156" s="193" t="s">
        <v>296</v>
      </c>
      <c r="AU156" s="193" t="s">
        <v>88</v>
      </c>
      <c r="AY156" s="20" t="s">
        <v>237</v>
      </c>
      <c r="BE156" s="194">
        <f>IF(N156="základní",J156,0)</f>
        <v>0</v>
      </c>
      <c r="BF156" s="194">
        <f>IF(N156="snížená",J156,0)</f>
        <v>0</v>
      </c>
      <c r="BG156" s="194">
        <f>IF(N156="zákl. přenesená",J156,0)</f>
        <v>0</v>
      </c>
      <c r="BH156" s="194">
        <f>IF(N156="sníž. přenesená",J156,0)</f>
        <v>0</v>
      </c>
      <c r="BI156" s="194">
        <f>IF(N156="nulová",J156,0)</f>
        <v>0</v>
      </c>
      <c r="BJ156" s="20" t="s">
        <v>88</v>
      </c>
      <c r="BK156" s="194">
        <f>ROUND(I156*H156,2)</f>
        <v>0</v>
      </c>
      <c r="BL156" s="20" t="s">
        <v>366</v>
      </c>
      <c r="BM156" s="193" t="s">
        <v>6038</v>
      </c>
    </row>
    <row r="157" spans="1:65" s="14" customFormat="1" ht="10.199999999999999">
      <c r="B157" s="211"/>
      <c r="C157" s="212"/>
      <c r="D157" s="202" t="s">
        <v>247</v>
      </c>
      <c r="E157" s="212"/>
      <c r="F157" s="214" t="s">
        <v>6039</v>
      </c>
      <c r="G157" s="212"/>
      <c r="H157" s="215">
        <v>11.999000000000001</v>
      </c>
      <c r="I157" s="216"/>
      <c r="J157" s="212"/>
      <c r="K157" s="212"/>
      <c r="L157" s="217"/>
      <c r="M157" s="218"/>
      <c r="N157" s="219"/>
      <c r="O157" s="219"/>
      <c r="P157" s="219"/>
      <c r="Q157" s="219"/>
      <c r="R157" s="219"/>
      <c r="S157" s="219"/>
      <c r="T157" s="220"/>
      <c r="AT157" s="221" t="s">
        <v>247</v>
      </c>
      <c r="AU157" s="221" t="s">
        <v>88</v>
      </c>
      <c r="AV157" s="14" t="s">
        <v>88</v>
      </c>
      <c r="AW157" s="14" t="s">
        <v>4</v>
      </c>
      <c r="AX157" s="14" t="s">
        <v>83</v>
      </c>
      <c r="AY157" s="221" t="s">
        <v>237</v>
      </c>
    </row>
    <row r="158" spans="1:65" s="2" customFormat="1" ht="66.75" customHeight="1">
      <c r="A158" s="37"/>
      <c r="B158" s="38"/>
      <c r="C158" s="182" t="s">
        <v>436</v>
      </c>
      <c r="D158" s="182" t="s">
        <v>239</v>
      </c>
      <c r="E158" s="183" t="s">
        <v>3292</v>
      </c>
      <c r="F158" s="184" t="s">
        <v>3293</v>
      </c>
      <c r="G158" s="185" t="s">
        <v>141</v>
      </c>
      <c r="H158" s="186">
        <v>10.295</v>
      </c>
      <c r="I158" s="187"/>
      <c r="J158" s="188">
        <f>ROUND(I158*H158,2)</f>
        <v>0</v>
      </c>
      <c r="K158" s="184" t="s">
        <v>242</v>
      </c>
      <c r="L158" s="42"/>
      <c r="M158" s="189" t="s">
        <v>19</v>
      </c>
      <c r="N158" s="190" t="s">
        <v>48</v>
      </c>
      <c r="O158" s="67"/>
      <c r="P158" s="191">
        <f>O158*H158</f>
        <v>0</v>
      </c>
      <c r="Q158" s="191">
        <v>3.3E-4</v>
      </c>
      <c r="R158" s="191">
        <f>Q158*H158</f>
        <v>3.3973499999999999E-3</v>
      </c>
      <c r="S158" s="191">
        <v>0</v>
      </c>
      <c r="T158" s="192">
        <f>S158*H158</f>
        <v>0</v>
      </c>
      <c r="U158" s="37"/>
      <c r="V158" s="37"/>
      <c r="W158" s="37"/>
      <c r="X158" s="37"/>
      <c r="Y158" s="37"/>
      <c r="Z158" s="37"/>
      <c r="AA158" s="37"/>
      <c r="AB158" s="37"/>
      <c r="AC158" s="37"/>
      <c r="AD158" s="37"/>
      <c r="AE158" s="37"/>
      <c r="AR158" s="193" t="s">
        <v>366</v>
      </c>
      <c r="AT158" s="193" t="s">
        <v>239</v>
      </c>
      <c r="AU158" s="193" t="s">
        <v>88</v>
      </c>
      <c r="AY158" s="20" t="s">
        <v>237</v>
      </c>
      <c r="BE158" s="194">
        <f>IF(N158="základní",J158,0)</f>
        <v>0</v>
      </c>
      <c r="BF158" s="194">
        <f>IF(N158="snížená",J158,0)</f>
        <v>0</v>
      </c>
      <c r="BG158" s="194">
        <f>IF(N158="zákl. přenesená",J158,0)</f>
        <v>0</v>
      </c>
      <c r="BH158" s="194">
        <f>IF(N158="sníž. přenesená",J158,0)</f>
        <v>0</v>
      </c>
      <c r="BI158" s="194">
        <f>IF(N158="nulová",J158,0)</f>
        <v>0</v>
      </c>
      <c r="BJ158" s="20" t="s">
        <v>88</v>
      </c>
      <c r="BK158" s="194">
        <f>ROUND(I158*H158,2)</f>
        <v>0</v>
      </c>
      <c r="BL158" s="20" t="s">
        <v>366</v>
      </c>
      <c r="BM158" s="193" t="s">
        <v>6040</v>
      </c>
    </row>
    <row r="159" spans="1:65" s="2" customFormat="1" ht="10.199999999999999">
      <c r="A159" s="37"/>
      <c r="B159" s="38"/>
      <c r="C159" s="39"/>
      <c r="D159" s="195" t="s">
        <v>245</v>
      </c>
      <c r="E159" s="39"/>
      <c r="F159" s="196" t="s">
        <v>3295</v>
      </c>
      <c r="G159" s="39"/>
      <c r="H159" s="39"/>
      <c r="I159" s="197"/>
      <c r="J159" s="39"/>
      <c r="K159" s="39"/>
      <c r="L159" s="42"/>
      <c r="M159" s="198"/>
      <c r="N159" s="199"/>
      <c r="O159" s="67"/>
      <c r="P159" s="67"/>
      <c r="Q159" s="67"/>
      <c r="R159" s="67"/>
      <c r="S159" s="67"/>
      <c r="T159" s="68"/>
      <c r="U159" s="37"/>
      <c r="V159" s="37"/>
      <c r="W159" s="37"/>
      <c r="X159" s="37"/>
      <c r="Y159" s="37"/>
      <c r="Z159" s="37"/>
      <c r="AA159" s="37"/>
      <c r="AB159" s="37"/>
      <c r="AC159" s="37"/>
      <c r="AD159" s="37"/>
      <c r="AE159" s="37"/>
      <c r="AT159" s="20" t="s">
        <v>245</v>
      </c>
      <c r="AU159" s="20" t="s">
        <v>88</v>
      </c>
    </row>
    <row r="160" spans="1:65" s="14" customFormat="1" ht="10.199999999999999">
      <c r="B160" s="211"/>
      <c r="C160" s="212"/>
      <c r="D160" s="202" t="s">
        <v>247</v>
      </c>
      <c r="E160" s="213" t="s">
        <v>19</v>
      </c>
      <c r="F160" s="214" t="s">
        <v>6037</v>
      </c>
      <c r="G160" s="212"/>
      <c r="H160" s="215">
        <v>10.295</v>
      </c>
      <c r="I160" s="216"/>
      <c r="J160" s="212"/>
      <c r="K160" s="212"/>
      <c r="L160" s="217"/>
      <c r="M160" s="218"/>
      <c r="N160" s="219"/>
      <c r="O160" s="219"/>
      <c r="P160" s="219"/>
      <c r="Q160" s="219"/>
      <c r="R160" s="219"/>
      <c r="S160" s="219"/>
      <c r="T160" s="220"/>
      <c r="AT160" s="221" t="s">
        <v>247</v>
      </c>
      <c r="AU160" s="221" t="s">
        <v>88</v>
      </c>
      <c r="AV160" s="14" t="s">
        <v>88</v>
      </c>
      <c r="AW160" s="14" t="s">
        <v>37</v>
      </c>
      <c r="AX160" s="14" t="s">
        <v>83</v>
      </c>
      <c r="AY160" s="221" t="s">
        <v>237</v>
      </c>
    </row>
    <row r="161" spans="1:65" s="2" customFormat="1" ht="24.15" customHeight="1">
      <c r="A161" s="37"/>
      <c r="B161" s="38"/>
      <c r="C161" s="244" t="s">
        <v>440</v>
      </c>
      <c r="D161" s="244" t="s">
        <v>296</v>
      </c>
      <c r="E161" s="245" t="s">
        <v>2827</v>
      </c>
      <c r="F161" s="246" t="s">
        <v>2828</v>
      </c>
      <c r="G161" s="247" t="s">
        <v>141</v>
      </c>
      <c r="H161" s="248">
        <v>11.999000000000001</v>
      </c>
      <c r="I161" s="249"/>
      <c r="J161" s="250">
        <f>ROUND(I161*H161,2)</f>
        <v>0</v>
      </c>
      <c r="K161" s="246" t="s">
        <v>242</v>
      </c>
      <c r="L161" s="251"/>
      <c r="M161" s="252" t="s">
        <v>19</v>
      </c>
      <c r="N161" s="253" t="s">
        <v>48</v>
      </c>
      <c r="O161" s="67"/>
      <c r="P161" s="191">
        <f>O161*H161</f>
        <v>0</v>
      </c>
      <c r="Q161" s="191">
        <v>2.2000000000000001E-3</v>
      </c>
      <c r="R161" s="191">
        <f>Q161*H161</f>
        <v>2.6397800000000003E-2</v>
      </c>
      <c r="S161" s="191">
        <v>0</v>
      </c>
      <c r="T161" s="192">
        <f>S161*H161</f>
        <v>0</v>
      </c>
      <c r="U161" s="37"/>
      <c r="V161" s="37"/>
      <c r="W161" s="37"/>
      <c r="X161" s="37"/>
      <c r="Y161" s="37"/>
      <c r="Z161" s="37"/>
      <c r="AA161" s="37"/>
      <c r="AB161" s="37"/>
      <c r="AC161" s="37"/>
      <c r="AD161" s="37"/>
      <c r="AE161" s="37"/>
      <c r="AR161" s="193" t="s">
        <v>523</v>
      </c>
      <c r="AT161" s="193" t="s">
        <v>296</v>
      </c>
      <c r="AU161" s="193" t="s">
        <v>88</v>
      </c>
      <c r="AY161" s="20" t="s">
        <v>237</v>
      </c>
      <c r="BE161" s="194">
        <f>IF(N161="základní",J161,0)</f>
        <v>0</v>
      </c>
      <c r="BF161" s="194">
        <f>IF(N161="snížená",J161,0)</f>
        <v>0</v>
      </c>
      <c r="BG161" s="194">
        <f>IF(N161="zákl. přenesená",J161,0)</f>
        <v>0</v>
      </c>
      <c r="BH161" s="194">
        <f>IF(N161="sníž. přenesená",J161,0)</f>
        <v>0</v>
      </c>
      <c r="BI161" s="194">
        <f>IF(N161="nulová",J161,0)</f>
        <v>0</v>
      </c>
      <c r="BJ161" s="20" t="s">
        <v>88</v>
      </c>
      <c r="BK161" s="194">
        <f>ROUND(I161*H161,2)</f>
        <v>0</v>
      </c>
      <c r="BL161" s="20" t="s">
        <v>366</v>
      </c>
      <c r="BM161" s="193" t="s">
        <v>6041</v>
      </c>
    </row>
    <row r="162" spans="1:65" s="14" customFormat="1" ht="10.199999999999999">
      <c r="B162" s="211"/>
      <c r="C162" s="212"/>
      <c r="D162" s="202" t="s">
        <v>247</v>
      </c>
      <c r="E162" s="212"/>
      <c r="F162" s="214" t="s">
        <v>6039</v>
      </c>
      <c r="G162" s="212"/>
      <c r="H162" s="215">
        <v>11.999000000000001</v>
      </c>
      <c r="I162" s="216"/>
      <c r="J162" s="212"/>
      <c r="K162" s="212"/>
      <c r="L162" s="217"/>
      <c r="M162" s="218"/>
      <c r="N162" s="219"/>
      <c r="O162" s="219"/>
      <c r="P162" s="219"/>
      <c r="Q162" s="219"/>
      <c r="R162" s="219"/>
      <c r="S162" s="219"/>
      <c r="T162" s="220"/>
      <c r="AT162" s="221" t="s">
        <v>247</v>
      </c>
      <c r="AU162" s="221" t="s">
        <v>88</v>
      </c>
      <c r="AV162" s="14" t="s">
        <v>88</v>
      </c>
      <c r="AW162" s="14" t="s">
        <v>4</v>
      </c>
      <c r="AX162" s="14" t="s">
        <v>83</v>
      </c>
      <c r="AY162" s="221" t="s">
        <v>237</v>
      </c>
    </row>
    <row r="163" spans="1:65" s="2" customFormat="1" ht="33" customHeight="1">
      <c r="A163" s="37"/>
      <c r="B163" s="38"/>
      <c r="C163" s="182" t="s">
        <v>446</v>
      </c>
      <c r="D163" s="182" t="s">
        <v>239</v>
      </c>
      <c r="E163" s="183" t="s">
        <v>2831</v>
      </c>
      <c r="F163" s="184" t="s">
        <v>2832</v>
      </c>
      <c r="G163" s="185" t="s">
        <v>141</v>
      </c>
      <c r="H163" s="186">
        <v>111.417</v>
      </c>
      <c r="I163" s="187"/>
      <c r="J163" s="188">
        <f>ROUND(I163*H163,2)</f>
        <v>0</v>
      </c>
      <c r="K163" s="184" t="s">
        <v>242</v>
      </c>
      <c r="L163" s="42"/>
      <c r="M163" s="189" t="s">
        <v>19</v>
      </c>
      <c r="N163" s="190" t="s">
        <v>48</v>
      </c>
      <c r="O163" s="67"/>
      <c r="P163" s="191">
        <f>O163*H163</f>
        <v>0</v>
      </c>
      <c r="Q163" s="191">
        <v>0</v>
      </c>
      <c r="R163" s="191">
        <f>Q163*H163</f>
        <v>0</v>
      </c>
      <c r="S163" s="191">
        <v>0</v>
      </c>
      <c r="T163" s="192">
        <f>S163*H163</f>
        <v>0</v>
      </c>
      <c r="U163" s="37"/>
      <c r="V163" s="37"/>
      <c r="W163" s="37"/>
      <c r="X163" s="37"/>
      <c r="Y163" s="37"/>
      <c r="Z163" s="37"/>
      <c r="AA163" s="37"/>
      <c r="AB163" s="37"/>
      <c r="AC163" s="37"/>
      <c r="AD163" s="37"/>
      <c r="AE163" s="37"/>
      <c r="AR163" s="193" t="s">
        <v>366</v>
      </c>
      <c r="AT163" s="193" t="s">
        <v>239</v>
      </c>
      <c r="AU163" s="193" t="s">
        <v>88</v>
      </c>
      <c r="AY163" s="20" t="s">
        <v>237</v>
      </c>
      <c r="BE163" s="194">
        <f>IF(N163="základní",J163,0)</f>
        <v>0</v>
      </c>
      <c r="BF163" s="194">
        <f>IF(N163="snížená",J163,0)</f>
        <v>0</v>
      </c>
      <c r="BG163" s="194">
        <f>IF(N163="zákl. přenesená",J163,0)</f>
        <v>0</v>
      </c>
      <c r="BH163" s="194">
        <f>IF(N163="sníž. přenesená",J163,0)</f>
        <v>0</v>
      </c>
      <c r="BI163" s="194">
        <f>IF(N163="nulová",J163,0)</f>
        <v>0</v>
      </c>
      <c r="BJ163" s="20" t="s">
        <v>88</v>
      </c>
      <c r="BK163" s="194">
        <f>ROUND(I163*H163,2)</f>
        <v>0</v>
      </c>
      <c r="BL163" s="20" t="s">
        <v>366</v>
      </c>
      <c r="BM163" s="193" t="s">
        <v>6042</v>
      </c>
    </row>
    <row r="164" spans="1:65" s="2" customFormat="1" ht="10.199999999999999">
      <c r="A164" s="37"/>
      <c r="B164" s="38"/>
      <c r="C164" s="39"/>
      <c r="D164" s="195" t="s">
        <v>245</v>
      </c>
      <c r="E164" s="39"/>
      <c r="F164" s="196" t="s">
        <v>2834</v>
      </c>
      <c r="G164" s="39"/>
      <c r="H164" s="39"/>
      <c r="I164" s="197"/>
      <c r="J164" s="39"/>
      <c r="K164" s="39"/>
      <c r="L164" s="42"/>
      <c r="M164" s="198"/>
      <c r="N164" s="199"/>
      <c r="O164" s="67"/>
      <c r="P164" s="67"/>
      <c r="Q164" s="67"/>
      <c r="R164" s="67"/>
      <c r="S164" s="67"/>
      <c r="T164" s="68"/>
      <c r="U164" s="37"/>
      <c r="V164" s="37"/>
      <c r="W164" s="37"/>
      <c r="X164" s="37"/>
      <c r="Y164" s="37"/>
      <c r="Z164" s="37"/>
      <c r="AA164" s="37"/>
      <c r="AB164" s="37"/>
      <c r="AC164" s="37"/>
      <c r="AD164" s="37"/>
      <c r="AE164" s="37"/>
      <c r="AT164" s="20" t="s">
        <v>245</v>
      </c>
      <c r="AU164" s="20" t="s">
        <v>88</v>
      </c>
    </row>
    <row r="165" spans="1:65" s="14" customFormat="1" ht="10.199999999999999">
      <c r="B165" s="211"/>
      <c r="C165" s="212"/>
      <c r="D165" s="202" t="s">
        <v>247</v>
      </c>
      <c r="E165" s="213" t="s">
        <v>19</v>
      </c>
      <c r="F165" s="214" t="s">
        <v>6014</v>
      </c>
      <c r="G165" s="212"/>
      <c r="H165" s="215">
        <v>111.417</v>
      </c>
      <c r="I165" s="216"/>
      <c r="J165" s="212"/>
      <c r="K165" s="212"/>
      <c r="L165" s="217"/>
      <c r="M165" s="218"/>
      <c r="N165" s="219"/>
      <c r="O165" s="219"/>
      <c r="P165" s="219"/>
      <c r="Q165" s="219"/>
      <c r="R165" s="219"/>
      <c r="S165" s="219"/>
      <c r="T165" s="220"/>
      <c r="AT165" s="221" t="s">
        <v>247</v>
      </c>
      <c r="AU165" s="221" t="s">
        <v>88</v>
      </c>
      <c r="AV165" s="14" t="s">
        <v>88</v>
      </c>
      <c r="AW165" s="14" t="s">
        <v>37</v>
      </c>
      <c r="AX165" s="14" t="s">
        <v>83</v>
      </c>
      <c r="AY165" s="221" t="s">
        <v>237</v>
      </c>
    </row>
    <row r="166" spans="1:65" s="2" customFormat="1" ht="24.15" customHeight="1">
      <c r="A166" s="37"/>
      <c r="B166" s="38"/>
      <c r="C166" s="244" t="s">
        <v>452</v>
      </c>
      <c r="D166" s="244" t="s">
        <v>296</v>
      </c>
      <c r="E166" s="245" t="s">
        <v>2835</v>
      </c>
      <c r="F166" s="246" t="s">
        <v>2836</v>
      </c>
      <c r="G166" s="247" t="s">
        <v>141</v>
      </c>
      <c r="H166" s="248">
        <v>128.68700000000001</v>
      </c>
      <c r="I166" s="249"/>
      <c r="J166" s="250">
        <f>ROUND(I166*H166,2)</f>
        <v>0</v>
      </c>
      <c r="K166" s="246" t="s">
        <v>19</v>
      </c>
      <c r="L166" s="251"/>
      <c r="M166" s="252" t="s">
        <v>19</v>
      </c>
      <c r="N166" s="253" t="s">
        <v>48</v>
      </c>
      <c r="O166" s="67"/>
      <c r="P166" s="191">
        <f>O166*H166</f>
        <v>0</v>
      </c>
      <c r="Q166" s="191">
        <v>1.2E-4</v>
      </c>
      <c r="R166" s="191">
        <f>Q166*H166</f>
        <v>1.5442440000000002E-2</v>
      </c>
      <c r="S166" s="191">
        <v>0</v>
      </c>
      <c r="T166" s="192">
        <f>S166*H166</f>
        <v>0</v>
      </c>
      <c r="U166" s="37"/>
      <c r="V166" s="37"/>
      <c r="W166" s="37"/>
      <c r="X166" s="37"/>
      <c r="Y166" s="37"/>
      <c r="Z166" s="37"/>
      <c r="AA166" s="37"/>
      <c r="AB166" s="37"/>
      <c r="AC166" s="37"/>
      <c r="AD166" s="37"/>
      <c r="AE166" s="37"/>
      <c r="AR166" s="193" t="s">
        <v>523</v>
      </c>
      <c r="AT166" s="193" t="s">
        <v>296</v>
      </c>
      <c r="AU166" s="193" t="s">
        <v>88</v>
      </c>
      <c r="AY166" s="20" t="s">
        <v>237</v>
      </c>
      <c r="BE166" s="194">
        <f>IF(N166="základní",J166,0)</f>
        <v>0</v>
      </c>
      <c r="BF166" s="194">
        <f>IF(N166="snížená",J166,0)</f>
        <v>0</v>
      </c>
      <c r="BG166" s="194">
        <f>IF(N166="zákl. přenesená",J166,0)</f>
        <v>0</v>
      </c>
      <c r="BH166" s="194">
        <f>IF(N166="sníž. přenesená",J166,0)</f>
        <v>0</v>
      </c>
      <c r="BI166" s="194">
        <f>IF(N166="nulová",J166,0)</f>
        <v>0</v>
      </c>
      <c r="BJ166" s="20" t="s">
        <v>88</v>
      </c>
      <c r="BK166" s="194">
        <f>ROUND(I166*H166,2)</f>
        <v>0</v>
      </c>
      <c r="BL166" s="20" t="s">
        <v>366</v>
      </c>
      <c r="BM166" s="193" t="s">
        <v>6043</v>
      </c>
    </row>
    <row r="167" spans="1:65" s="14" customFormat="1" ht="10.199999999999999">
      <c r="B167" s="211"/>
      <c r="C167" s="212"/>
      <c r="D167" s="202" t="s">
        <v>247</v>
      </c>
      <c r="E167" s="212"/>
      <c r="F167" s="214" t="s">
        <v>6044</v>
      </c>
      <c r="G167" s="212"/>
      <c r="H167" s="215">
        <v>128.68700000000001</v>
      </c>
      <c r="I167" s="216"/>
      <c r="J167" s="212"/>
      <c r="K167" s="212"/>
      <c r="L167" s="217"/>
      <c r="M167" s="218"/>
      <c r="N167" s="219"/>
      <c r="O167" s="219"/>
      <c r="P167" s="219"/>
      <c r="Q167" s="219"/>
      <c r="R167" s="219"/>
      <c r="S167" s="219"/>
      <c r="T167" s="220"/>
      <c r="AT167" s="221" t="s">
        <v>247</v>
      </c>
      <c r="AU167" s="221" t="s">
        <v>88</v>
      </c>
      <c r="AV167" s="14" t="s">
        <v>88</v>
      </c>
      <c r="AW167" s="14" t="s">
        <v>4</v>
      </c>
      <c r="AX167" s="14" t="s">
        <v>83</v>
      </c>
      <c r="AY167" s="221" t="s">
        <v>237</v>
      </c>
    </row>
    <row r="168" spans="1:65" s="2" customFormat="1" ht="55.5" customHeight="1">
      <c r="A168" s="37"/>
      <c r="B168" s="38"/>
      <c r="C168" s="182" t="s">
        <v>471</v>
      </c>
      <c r="D168" s="182" t="s">
        <v>239</v>
      </c>
      <c r="E168" s="183" t="s">
        <v>2839</v>
      </c>
      <c r="F168" s="184" t="s">
        <v>2840</v>
      </c>
      <c r="G168" s="185" t="s">
        <v>304</v>
      </c>
      <c r="H168" s="186">
        <v>0.44600000000000001</v>
      </c>
      <c r="I168" s="187"/>
      <c r="J168" s="188">
        <f>ROUND(I168*H168,2)</f>
        <v>0</v>
      </c>
      <c r="K168" s="184" t="s">
        <v>242</v>
      </c>
      <c r="L168" s="42"/>
      <c r="M168" s="189" t="s">
        <v>19</v>
      </c>
      <c r="N168" s="190" t="s">
        <v>48</v>
      </c>
      <c r="O168" s="67"/>
      <c r="P168" s="191">
        <f>O168*H168</f>
        <v>0</v>
      </c>
      <c r="Q168" s="191">
        <v>0</v>
      </c>
      <c r="R168" s="191">
        <f>Q168*H168</f>
        <v>0</v>
      </c>
      <c r="S168" s="191">
        <v>0</v>
      </c>
      <c r="T168" s="192">
        <f>S168*H168</f>
        <v>0</v>
      </c>
      <c r="U168" s="37"/>
      <c r="V168" s="37"/>
      <c r="W168" s="37"/>
      <c r="X168" s="37"/>
      <c r="Y168" s="37"/>
      <c r="Z168" s="37"/>
      <c r="AA168" s="37"/>
      <c r="AB168" s="37"/>
      <c r="AC168" s="37"/>
      <c r="AD168" s="37"/>
      <c r="AE168" s="37"/>
      <c r="AR168" s="193" t="s">
        <v>366</v>
      </c>
      <c r="AT168" s="193" t="s">
        <v>239</v>
      </c>
      <c r="AU168" s="193" t="s">
        <v>88</v>
      </c>
      <c r="AY168" s="20" t="s">
        <v>237</v>
      </c>
      <c r="BE168" s="194">
        <f>IF(N168="základní",J168,0)</f>
        <v>0</v>
      </c>
      <c r="BF168" s="194">
        <f>IF(N168="snížená",J168,0)</f>
        <v>0</v>
      </c>
      <c r="BG168" s="194">
        <f>IF(N168="zákl. přenesená",J168,0)</f>
        <v>0</v>
      </c>
      <c r="BH168" s="194">
        <f>IF(N168="sníž. přenesená",J168,0)</f>
        <v>0</v>
      </c>
      <c r="BI168" s="194">
        <f>IF(N168="nulová",J168,0)</f>
        <v>0</v>
      </c>
      <c r="BJ168" s="20" t="s">
        <v>88</v>
      </c>
      <c r="BK168" s="194">
        <f>ROUND(I168*H168,2)</f>
        <v>0</v>
      </c>
      <c r="BL168" s="20" t="s">
        <v>366</v>
      </c>
      <c r="BM168" s="193" t="s">
        <v>6045</v>
      </c>
    </row>
    <row r="169" spans="1:65" s="2" customFormat="1" ht="10.199999999999999">
      <c r="A169" s="37"/>
      <c r="B169" s="38"/>
      <c r="C169" s="39"/>
      <c r="D169" s="195" t="s">
        <v>245</v>
      </c>
      <c r="E169" s="39"/>
      <c r="F169" s="196" t="s">
        <v>2842</v>
      </c>
      <c r="G169" s="39"/>
      <c r="H169" s="39"/>
      <c r="I169" s="197"/>
      <c r="J169" s="39"/>
      <c r="K169" s="39"/>
      <c r="L169" s="42"/>
      <c r="M169" s="198"/>
      <c r="N169" s="199"/>
      <c r="O169" s="67"/>
      <c r="P169" s="67"/>
      <c r="Q169" s="67"/>
      <c r="R169" s="67"/>
      <c r="S169" s="67"/>
      <c r="T169" s="68"/>
      <c r="U169" s="37"/>
      <c r="V169" s="37"/>
      <c r="W169" s="37"/>
      <c r="X169" s="37"/>
      <c r="Y169" s="37"/>
      <c r="Z169" s="37"/>
      <c r="AA169" s="37"/>
      <c r="AB169" s="37"/>
      <c r="AC169" s="37"/>
      <c r="AD169" s="37"/>
      <c r="AE169" s="37"/>
      <c r="AT169" s="20" t="s">
        <v>245</v>
      </c>
      <c r="AU169" s="20" t="s">
        <v>88</v>
      </c>
    </row>
    <row r="170" spans="1:65" s="12" customFormat="1" ht="22.8" customHeight="1">
      <c r="B170" s="166"/>
      <c r="C170" s="167"/>
      <c r="D170" s="168" t="s">
        <v>75</v>
      </c>
      <c r="E170" s="180" t="s">
        <v>631</v>
      </c>
      <c r="F170" s="180" t="s">
        <v>632</v>
      </c>
      <c r="G170" s="167"/>
      <c r="H170" s="167"/>
      <c r="I170" s="170"/>
      <c r="J170" s="181">
        <f>BK170</f>
        <v>0</v>
      </c>
      <c r="K170" s="167"/>
      <c r="L170" s="172"/>
      <c r="M170" s="173"/>
      <c r="N170" s="174"/>
      <c r="O170" s="174"/>
      <c r="P170" s="175">
        <f>SUM(P171:P190)</f>
        <v>0</v>
      </c>
      <c r="Q170" s="174"/>
      <c r="R170" s="175">
        <f>SUM(R171:R190)</f>
        <v>3.2844688400000002</v>
      </c>
      <c r="S170" s="174"/>
      <c r="T170" s="176">
        <f>SUM(T171:T190)</f>
        <v>0</v>
      </c>
      <c r="AR170" s="177" t="s">
        <v>88</v>
      </c>
      <c r="AT170" s="178" t="s">
        <v>75</v>
      </c>
      <c r="AU170" s="178" t="s">
        <v>83</v>
      </c>
      <c r="AY170" s="177" t="s">
        <v>237</v>
      </c>
      <c r="BK170" s="179">
        <f>SUM(BK171:BK190)</f>
        <v>0</v>
      </c>
    </row>
    <row r="171" spans="1:65" s="2" customFormat="1" ht="44.25" customHeight="1">
      <c r="A171" s="37"/>
      <c r="B171" s="38"/>
      <c r="C171" s="182" t="s">
        <v>476</v>
      </c>
      <c r="D171" s="182" t="s">
        <v>239</v>
      </c>
      <c r="E171" s="183" t="s">
        <v>3338</v>
      </c>
      <c r="F171" s="184" t="s">
        <v>3339</v>
      </c>
      <c r="G171" s="185" t="s">
        <v>141</v>
      </c>
      <c r="H171" s="186">
        <v>7.4989999999999997</v>
      </c>
      <c r="I171" s="187"/>
      <c r="J171" s="188">
        <f>ROUND(I171*H171,2)</f>
        <v>0</v>
      </c>
      <c r="K171" s="184" t="s">
        <v>242</v>
      </c>
      <c r="L171" s="42"/>
      <c r="M171" s="189" t="s">
        <v>19</v>
      </c>
      <c r="N171" s="190" t="s">
        <v>48</v>
      </c>
      <c r="O171" s="67"/>
      <c r="P171" s="191">
        <f>O171*H171</f>
        <v>0</v>
      </c>
      <c r="Q171" s="191">
        <v>1.16E-3</v>
      </c>
      <c r="R171" s="191">
        <f>Q171*H171</f>
        <v>8.6988399999999994E-3</v>
      </c>
      <c r="S171" s="191">
        <v>0</v>
      </c>
      <c r="T171" s="192">
        <f>S171*H171</f>
        <v>0</v>
      </c>
      <c r="U171" s="37"/>
      <c r="V171" s="37"/>
      <c r="W171" s="37"/>
      <c r="X171" s="37"/>
      <c r="Y171" s="37"/>
      <c r="Z171" s="37"/>
      <c r="AA171" s="37"/>
      <c r="AB171" s="37"/>
      <c r="AC171" s="37"/>
      <c r="AD171" s="37"/>
      <c r="AE171" s="37"/>
      <c r="AR171" s="193" t="s">
        <v>366</v>
      </c>
      <c r="AT171" s="193" t="s">
        <v>239</v>
      </c>
      <c r="AU171" s="193" t="s">
        <v>88</v>
      </c>
      <c r="AY171" s="20" t="s">
        <v>237</v>
      </c>
      <c r="BE171" s="194">
        <f>IF(N171="základní",J171,0)</f>
        <v>0</v>
      </c>
      <c r="BF171" s="194">
        <f>IF(N171="snížená",J171,0)</f>
        <v>0</v>
      </c>
      <c r="BG171" s="194">
        <f>IF(N171="zákl. přenesená",J171,0)</f>
        <v>0</v>
      </c>
      <c r="BH171" s="194">
        <f>IF(N171="sníž. přenesená",J171,0)</f>
        <v>0</v>
      </c>
      <c r="BI171" s="194">
        <f>IF(N171="nulová",J171,0)</f>
        <v>0</v>
      </c>
      <c r="BJ171" s="20" t="s">
        <v>88</v>
      </c>
      <c r="BK171" s="194">
        <f>ROUND(I171*H171,2)</f>
        <v>0</v>
      </c>
      <c r="BL171" s="20" t="s">
        <v>366</v>
      </c>
      <c r="BM171" s="193" t="s">
        <v>6046</v>
      </c>
    </row>
    <row r="172" spans="1:65" s="2" customFormat="1" ht="10.199999999999999">
      <c r="A172" s="37"/>
      <c r="B172" s="38"/>
      <c r="C172" s="39"/>
      <c r="D172" s="195" t="s">
        <v>245</v>
      </c>
      <c r="E172" s="39"/>
      <c r="F172" s="196" t="s">
        <v>3341</v>
      </c>
      <c r="G172" s="39"/>
      <c r="H172" s="39"/>
      <c r="I172" s="197"/>
      <c r="J172" s="39"/>
      <c r="K172" s="39"/>
      <c r="L172" s="42"/>
      <c r="M172" s="198"/>
      <c r="N172" s="199"/>
      <c r="O172" s="67"/>
      <c r="P172" s="67"/>
      <c r="Q172" s="67"/>
      <c r="R172" s="67"/>
      <c r="S172" s="67"/>
      <c r="T172" s="68"/>
      <c r="U172" s="37"/>
      <c r="V172" s="37"/>
      <c r="W172" s="37"/>
      <c r="X172" s="37"/>
      <c r="Y172" s="37"/>
      <c r="Z172" s="37"/>
      <c r="AA172" s="37"/>
      <c r="AB172" s="37"/>
      <c r="AC172" s="37"/>
      <c r="AD172" s="37"/>
      <c r="AE172" s="37"/>
      <c r="AT172" s="20" t="s">
        <v>245</v>
      </c>
      <c r="AU172" s="20" t="s">
        <v>88</v>
      </c>
    </row>
    <row r="173" spans="1:65" s="13" customFormat="1" ht="10.199999999999999">
      <c r="B173" s="200"/>
      <c r="C173" s="201"/>
      <c r="D173" s="202" t="s">
        <v>247</v>
      </c>
      <c r="E173" s="203" t="s">
        <v>19</v>
      </c>
      <c r="F173" s="204" t="s">
        <v>3342</v>
      </c>
      <c r="G173" s="201"/>
      <c r="H173" s="203" t="s">
        <v>19</v>
      </c>
      <c r="I173" s="205"/>
      <c r="J173" s="201"/>
      <c r="K173" s="201"/>
      <c r="L173" s="206"/>
      <c r="M173" s="207"/>
      <c r="N173" s="208"/>
      <c r="O173" s="208"/>
      <c r="P173" s="208"/>
      <c r="Q173" s="208"/>
      <c r="R173" s="208"/>
      <c r="S173" s="208"/>
      <c r="T173" s="209"/>
      <c r="AT173" s="210" t="s">
        <v>247</v>
      </c>
      <c r="AU173" s="210" t="s">
        <v>88</v>
      </c>
      <c r="AV173" s="13" t="s">
        <v>83</v>
      </c>
      <c r="AW173" s="13" t="s">
        <v>37</v>
      </c>
      <c r="AX173" s="13" t="s">
        <v>76</v>
      </c>
      <c r="AY173" s="210" t="s">
        <v>237</v>
      </c>
    </row>
    <row r="174" spans="1:65" s="14" customFormat="1" ht="10.199999999999999">
      <c r="B174" s="211"/>
      <c r="C174" s="212"/>
      <c r="D174" s="202" t="s">
        <v>247</v>
      </c>
      <c r="E174" s="213" t="s">
        <v>19</v>
      </c>
      <c r="F174" s="214" t="s">
        <v>6047</v>
      </c>
      <c r="G174" s="212"/>
      <c r="H174" s="215">
        <v>7.4989999999999997</v>
      </c>
      <c r="I174" s="216"/>
      <c r="J174" s="212"/>
      <c r="K174" s="212"/>
      <c r="L174" s="217"/>
      <c r="M174" s="218"/>
      <c r="N174" s="219"/>
      <c r="O174" s="219"/>
      <c r="P174" s="219"/>
      <c r="Q174" s="219"/>
      <c r="R174" s="219"/>
      <c r="S174" s="219"/>
      <c r="T174" s="220"/>
      <c r="AT174" s="221" t="s">
        <v>247</v>
      </c>
      <c r="AU174" s="221" t="s">
        <v>88</v>
      </c>
      <c r="AV174" s="14" t="s">
        <v>88</v>
      </c>
      <c r="AW174" s="14" t="s">
        <v>37</v>
      </c>
      <c r="AX174" s="14" t="s">
        <v>83</v>
      </c>
      <c r="AY174" s="221" t="s">
        <v>237</v>
      </c>
    </row>
    <row r="175" spans="1:65" s="2" customFormat="1" ht="16.5" customHeight="1">
      <c r="A175" s="37"/>
      <c r="B175" s="38"/>
      <c r="C175" s="244" t="s">
        <v>485</v>
      </c>
      <c r="D175" s="244" t="s">
        <v>296</v>
      </c>
      <c r="E175" s="245" t="s">
        <v>3345</v>
      </c>
      <c r="F175" s="246" t="s">
        <v>3346</v>
      </c>
      <c r="G175" s="247" t="s">
        <v>141</v>
      </c>
      <c r="H175" s="248">
        <v>7.8739999999999997</v>
      </c>
      <c r="I175" s="249"/>
      <c r="J175" s="250">
        <f>ROUND(I175*H175,2)</f>
        <v>0</v>
      </c>
      <c r="K175" s="246" t="s">
        <v>19</v>
      </c>
      <c r="L175" s="251"/>
      <c r="M175" s="252" t="s">
        <v>19</v>
      </c>
      <c r="N175" s="253" t="s">
        <v>48</v>
      </c>
      <c r="O175" s="67"/>
      <c r="P175" s="191">
        <f>O175*H175</f>
        <v>0</v>
      </c>
      <c r="Q175" s="191">
        <v>4.3999999999999997E-2</v>
      </c>
      <c r="R175" s="191">
        <f>Q175*H175</f>
        <v>0.34645599999999999</v>
      </c>
      <c r="S175" s="191">
        <v>0</v>
      </c>
      <c r="T175" s="192">
        <f>S175*H175</f>
        <v>0</v>
      </c>
      <c r="U175" s="37"/>
      <c r="V175" s="37"/>
      <c r="W175" s="37"/>
      <c r="X175" s="37"/>
      <c r="Y175" s="37"/>
      <c r="Z175" s="37"/>
      <c r="AA175" s="37"/>
      <c r="AB175" s="37"/>
      <c r="AC175" s="37"/>
      <c r="AD175" s="37"/>
      <c r="AE175" s="37"/>
      <c r="AR175" s="193" t="s">
        <v>523</v>
      </c>
      <c r="AT175" s="193" t="s">
        <v>296</v>
      </c>
      <c r="AU175" s="193" t="s">
        <v>88</v>
      </c>
      <c r="AY175" s="20" t="s">
        <v>237</v>
      </c>
      <c r="BE175" s="194">
        <f>IF(N175="základní",J175,0)</f>
        <v>0</v>
      </c>
      <c r="BF175" s="194">
        <f>IF(N175="snížená",J175,0)</f>
        <v>0</v>
      </c>
      <c r="BG175" s="194">
        <f>IF(N175="zákl. přenesená",J175,0)</f>
        <v>0</v>
      </c>
      <c r="BH175" s="194">
        <f>IF(N175="sníž. přenesená",J175,0)</f>
        <v>0</v>
      </c>
      <c r="BI175" s="194">
        <f>IF(N175="nulová",J175,0)</f>
        <v>0</v>
      </c>
      <c r="BJ175" s="20" t="s">
        <v>88</v>
      </c>
      <c r="BK175" s="194">
        <f>ROUND(I175*H175,2)</f>
        <v>0</v>
      </c>
      <c r="BL175" s="20" t="s">
        <v>366</v>
      </c>
      <c r="BM175" s="193" t="s">
        <v>6048</v>
      </c>
    </row>
    <row r="176" spans="1:65" s="14" customFormat="1" ht="10.199999999999999">
      <c r="B176" s="211"/>
      <c r="C176" s="212"/>
      <c r="D176" s="202" t="s">
        <v>247</v>
      </c>
      <c r="E176" s="212"/>
      <c r="F176" s="214" t="s">
        <v>6049</v>
      </c>
      <c r="G176" s="212"/>
      <c r="H176" s="215">
        <v>7.8739999999999997</v>
      </c>
      <c r="I176" s="216"/>
      <c r="J176" s="212"/>
      <c r="K176" s="212"/>
      <c r="L176" s="217"/>
      <c r="M176" s="218"/>
      <c r="N176" s="219"/>
      <c r="O176" s="219"/>
      <c r="P176" s="219"/>
      <c r="Q176" s="219"/>
      <c r="R176" s="219"/>
      <c r="S176" s="219"/>
      <c r="T176" s="220"/>
      <c r="AT176" s="221" t="s">
        <v>247</v>
      </c>
      <c r="AU176" s="221" t="s">
        <v>88</v>
      </c>
      <c r="AV176" s="14" t="s">
        <v>88</v>
      </c>
      <c r="AW176" s="14" t="s">
        <v>4</v>
      </c>
      <c r="AX176" s="14" t="s">
        <v>83</v>
      </c>
      <c r="AY176" s="221" t="s">
        <v>237</v>
      </c>
    </row>
    <row r="177" spans="1:65" s="2" customFormat="1" ht="37.799999999999997" customHeight="1">
      <c r="A177" s="37"/>
      <c r="B177" s="38"/>
      <c r="C177" s="182" t="s">
        <v>508</v>
      </c>
      <c r="D177" s="182" t="s">
        <v>239</v>
      </c>
      <c r="E177" s="183" t="s">
        <v>3349</v>
      </c>
      <c r="F177" s="184" t="s">
        <v>3350</v>
      </c>
      <c r="G177" s="185" t="s">
        <v>141</v>
      </c>
      <c r="H177" s="186">
        <v>8.4670000000000005</v>
      </c>
      <c r="I177" s="187"/>
      <c r="J177" s="188">
        <f>ROUND(I177*H177,2)</f>
        <v>0</v>
      </c>
      <c r="K177" s="184" t="s">
        <v>242</v>
      </c>
      <c r="L177" s="42"/>
      <c r="M177" s="189" t="s">
        <v>19</v>
      </c>
      <c r="N177" s="190" t="s">
        <v>48</v>
      </c>
      <c r="O177" s="67"/>
      <c r="P177" s="191">
        <f>O177*H177</f>
        <v>0</v>
      </c>
      <c r="Q177" s="191">
        <v>0</v>
      </c>
      <c r="R177" s="191">
        <f>Q177*H177</f>
        <v>0</v>
      </c>
      <c r="S177" s="191">
        <v>0</v>
      </c>
      <c r="T177" s="192">
        <f>S177*H177</f>
        <v>0</v>
      </c>
      <c r="U177" s="37"/>
      <c r="V177" s="37"/>
      <c r="W177" s="37"/>
      <c r="X177" s="37"/>
      <c r="Y177" s="37"/>
      <c r="Z177" s="37"/>
      <c r="AA177" s="37"/>
      <c r="AB177" s="37"/>
      <c r="AC177" s="37"/>
      <c r="AD177" s="37"/>
      <c r="AE177" s="37"/>
      <c r="AR177" s="193" t="s">
        <v>366</v>
      </c>
      <c r="AT177" s="193" t="s">
        <v>239</v>
      </c>
      <c r="AU177" s="193" t="s">
        <v>88</v>
      </c>
      <c r="AY177" s="20" t="s">
        <v>237</v>
      </c>
      <c r="BE177" s="194">
        <f>IF(N177="základní",J177,0)</f>
        <v>0</v>
      </c>
      <c r="BF177" s="194">
        <f>IF(N177="snížená",J177,0)</f>
        <v>0</v>
      </c>
      <c r="BG177" s="194">
        <f>IF(N177="zákl. přenesená",J177,0)</f>
        <v>0</v>
      </c>
      <c r="BH177" s="194">
        <f>IF(N177="sníž. přenesená",J177,0)</f>
        <v>0</v>
      </c>
      <c r="BI177" s="194">
        <f>IF(N177="nulová",J177,0)</f>
        <v>0</v>
      </c>
      <c r="BJ177" s="20" t="s">
        <v>88</v>
      </c>
      <c r="BK177" s="194">
        <f>ROUND(I177*H177,2)</f>
        <v>0</v>
      </c>
      <c r="BL177" s="20" t="s">
        <v>366</v>
      </c>
      <c r="BM177" s="193" t="s">
        <v>6050</v>
      </c>
    </row>
    <row r="178" spans="1:65" s="2" customFormat="1" ht="10.199999999999999">
      <c r="A178" s="37"/>
      <c r="B178" s="38"/>
      <c r="C178" s="39"/>
      <c r="D178" s="195" t="s">
        <v>245</v>
      </c>
      <c r="E178" s="39"/>
      <c r="F178" s="196" t="s">
        <v>3352</v>
      </c>
      <c r="G178" s="39"/>
      <c r="H178" s="39"/>
      <c r="I178" s="197"/>
      <c r="J178" s="39"/>
      <c r="K178" s="39"/>
      <c r="L178" s="42"/>
      <c r="M178" s="198"/>
      <c r="N178" s="199"/>
      <c r="O178" s="67"/>
      <c r="P178" s="67"/>
      <c r="Q178" s="67"/>
      <c r="R178" s="67"/>
      <c r="S178" s="67"/>
      <c r="T178" s="68"/>
      <c r="U178" s="37"/>
      <c r="V178" s="37"/>
      <c r="W178" s="37"/>
      <c r="X178" s="37"/>
      <c r="Y178" s="37"/>
      <c r="Z178" s="37"/>
      <c r="AA178" s="37"/>
      <c r="AB178" s="37"/>
      <c r="AC178" s="37"/>
      <c r="AD178" s="37"/>
      <c r="AE178" s="37"/>
      <c r="AT178" s="20" t="s">
        <v>245</v>
      </c>
      <c r="AU178" s="20" t="s">
        <v>88</v>
      </c>
    </row>
    <row r="179" spans="1:65" s="14" customFormat="1" ht="10.199999999999999">
      <c r="B179" s="211"/>
      <c r="C179" s="212"/>
      <c r="D179" s="202" t="s">
        <v>247</v>
      </c>
      <c r="E179" s="213" t="s">
        <v>19</v>
      </c>
      <c r="F179" s="214" t="s">
        <v>3121</v>
      </c>
      <c r="G179" s="212"/>
      <c r="H179" s="215">
        <v>8.4670000000000005</v>
      </c>
      <c r="I179" s="216"/>
      <c r="J179" s="212"/>
      <c r="K179" s="212"/>
      <c r="L179" s="217"/>
      <c r="M179" s="218"/>
      <c r="N179" s="219"/>
      <c r="O179" s="219"/>
      <c r="P179" s="219"/>
      <c r="Q179" s="219"/>
      <c r="R179" s="219"/>
      <c r="S179" s="219"/>
      <c r="T179" s="220"/>
      <c r="AT179" s="221" t="s">
        <v>247</v>
      </c>
      <c r="AU179" s="221" t="s">
        <v>88</v>
      </c>
      <c r="AV179" s="14" t="s">
        <v>88</v>
      </c>
      <c r="AW179" s="14" t="s">
        <v>37</v>
      </c>
      <c r="AX179" s="14" t="s">
        <v>83</v>
      </c>
      <c r="AY179" s="221" t="s">
        <v>237</v>
      </c>
    </row>
    <row r="180" spans="1:65" s="2" customFormat="1" ht="24.15" customHeight="1">
      <c r="A180" s="37"/>
      <c r="B180" s="38"/>
      <c r="C180" s="244" t="s">
        <v>516</v>
      </c>
      <c r="D180" s="244" t="s">
        <v>296</v>
      </c>
      <c r="E180" s="245" t="s">
        <v>3363</v>
      </c>
      <c r="F180" s="246" t="s">
        <v>3364</v>
      </c>
      <c r="G180" s="247" t="s">
        <v>141</v>
      </c>
      <c r="H180" s="248">
        <v>8.89</v>
      </c>
      <c r="I180" s="249"/>
      <c r="J180" s="250">
        <f>ROUND(I180*H180,2)</f>
        <v>0</v>
      </c>
      <c r="K180" s="246" t="s">
        <v>242</v>
      </c>
      <c r="L180" s="251"/>
      <c r="M180" s="252" t="s">
        <v>19</v>
      </c>
      <c r="N180" s="253" t="s">
        <v>48</v>
      </c>
      <c r="O180" s="67"/>
      <c r="P180" s="191">
        <f>O180*H180</f>
        <v>0</v>
      </c>
      <c r="Q180" s="191">
        <v>1.1999999999999999E-3</v>
      </c>
      <c r="R180" s="191">
        <f>Q180*H180</f>
        <v>1.0668E-2</v>
      </c>
      <c r="S180" s="191">
        <v>0</v>
      </c>
      <c r="T180" s="192">
        <f>S180*H180</f>
        <v>0</v>
      </c>
      <c r="U180" s="37"/>
      <c r="V180" s="37"/>
      <c r="W180" s="37"/>
      <c r="X180" s="37"/>
      <c r="Y180" s="37"/>
      <c r="Z180" s="37"/>
      <c r="AA180" s="37"/>
      <c r="AB180" s="37"/>
      <c r="AC180" s="37"/>
      <c r="AD180" s="37"/>
      <c r="AE180" s="37"/>
      <c r="AR180" s="193" t="s">
        <v>523</v>
      </c>
      <c r="AT180" s="193" t="s">
        <v>296</v>
      </c>
      <c r="AU180" s="193" t="s">
        <v>88</v>
      </c>
      <c r="AY180" s="20" t="s">
        <v>237</v>
      </c>
      <c r="BE180" s="194">
        <f>IF(N180="základní",J180,0)</f>
        <v>0</v>
      </c>
      <c r="BF180" s="194">
        <f>IF(N180="snížená",J180,0)</f>
        <v>0</v>
      </c>
      <c r="BG180" s="194">
        <f>IF(N180="zákl. přenesená",J180,0)</f>
        <v>0</v>
      </c>
      <c r="BH180" s="194">
        <f>IF(N180="sníž. přenesená",J180,0)</f>
        <v>0</v>
      </c>
      <c r="BI180" s="194">
        <f>IF(N180="nulová",J180,0)</f>
        <v>0</v>
      </c>
      <c r="BJ180" s="20" t="s">
        <v>88</v>
      </c>
      <c r="BK180" s="194">
        <f>ROUND(I180*H180,2)</f>
        <v>0</v>
      </c>
      <c r="BL180" s="20" t="s">
        <v>366</v>
      </c>
      <c r="BM180" s="193" t="s">
        <v>6051</v>
      </c>
    </row>
    <row r="181" spans="1:65" s="14" customFormat="1" ht="10.199999999999999">
      <c r="B181" s="211"/>
      <c r="C181" s="212"/>
      <c r="D181" s="202" t="s">
        <v>247</v>
      </c>
      <c r="E181" s="212"/>
      <c r="F181" s="214" t="s">
        <v>6052</v>
      </c>
      <c r="G181" s="212"/>
      <c r="H181" s="215">
        <v>8.89</v>
      </c>
      <c r="I181" s="216"/>
      <c r="J181" s="212"/>
      <c r="K181" s="212"/>
      <c r="L181" s="217"/>
      <c r="M181" s="218"/>
      <c r="N181" s="219"/>
      <c r="O181" s="219"/>
      <c r="P181" s="219"/>
      <c r="Q181" s="219"/>
      <c r="R181" s="219"/>
      <c r="S181" s="219"/>
      <c r="T181" s="220"/>
      <c r="AT181" s="221" t="s">
        <v>247</v>
      </c>
      <c r="AU181" s="221" t="s">
        <v>88</v>
      </c>
      <c r="AV181" s="14" t="s">
        <v>88</v>
      </c>
      <c r="AW181" s="14" t="s">
        <v>4</v>
      </c>
      <c r="AX181" s="14" t="s">
        <v>83</v>
      </c>
      <c r="AY181" s="221" t="s">
        <v>237</v>
      </c>
    </row>
    <row r="182" spans="1:65" s="2" customFormat="1" ht="37.799999999999997" customHeight="1">
      <c r="A182" s="37"/>
      <c r="B182" s="38"/>
      <c r="C182" s="182" t="s">
        <v>523</v>
      </c>
      <c r="D182" s="182" t="s">
        <v>239</v>
      </c>
      <c r="E182" s="183" t="s">
        <v>3367</v>
      </c>
      <c r="F182" s="184" t="s">
        <v>3368</v>
      </c>
      <c r="G182" s="185" t="s">
        <v>141</v>
      </c>
      <c r="H182" s="186">
        <v>102.95</v>
      </c>
      <c r="I182" s="187"/>
      <c r="J182" s="188">
        <f>ROUND(I182*H182,2)</f>
        <v>0</v>
      </c>
      <c r="K182" s="184" t="s">
        <v>242</v>
      </c>
      <c r="L182" s="42"/>
      <c r="M182" s="189" t="s">
        <v>19</v>
      </c>
      <c r="N182" s="190" t="s">
        <v>48</v>
      </c>
      <c r="O182" s="67"/>
      <c r="P182" s="191">
        <f>O182*H182</f>
        <v>0</v>
      </c>
      <c r="Q182" s="191">
        <v>0</v>
      </c>
      <c r="R182" s="191">
        <f>Q182*H182</f>
        <v>0</v>
      </c>
      <c r="S182" s="191">
        <v>0</v>
      </c>
      <c r="T182" s="192">
        <f>S182*H182</f>
        <v>0</v>
      </c>
      <c r="U182" s="37"/>
      <c r="V182" s="37"/>
      <c r="W182" s="37"/>
      <c r="X182" s="37"/>
      <c r="Y182" s="37"/>
      <c r="Z182" s="37"/>
      <c r="AA182" s="37"/>
      <c r="AB182" s="37"/>
      <c r="AC182" s="37"/>
      <c r="AD182" s="37"/>
      <c r="AE182" s="37"/>
      <c r="AR182" s="193" t="s">
        <v>366</v>
      </c>
      <c r="AT182" s="193" t="s">
        <v>239</v>
      </c>
      <c r="AU182" s="193" t="s">
        <v>88</v>
      </c>
      <c r="AY182" s="20" t="s">
        <v>237</v>
      </c>
      <c r="BE182" s="194">
        <f>IF(N182="základní",J182,0)</f>
        <v>0</v>
      </c>
      <c r="BF182" s="194">
        <f>IF(N182="snížená",J182,0)</f>
        <v>0</v>
      </c>
      <c r="BG182" s="194">
        <f>IF(N182="zákl. přenesená",J182,0)</f>
        <v>0</v>
      </c>
      <c r="BH182" s="194">
        <f>IF(N182="sníž. přenesená",J182,0)</f>
        <v>0</v>
      </c>
      <c r="BI182" s="194">
        <f>IF(N182="nulová",J182,0)</f>
        <v>0</v>
      </c>
      <c r="BJ182" s="20" t="s">
        <v>88</v>
      </c>
      <c r="BK182" s="194">
        <f>ROUND(I182*H182,2)</f>
        <v>0</v>
      </c>
      <c r="BL182" s="20" t="s">
        <v>366</v>
      </c>
      <c r="BM182" s="193" t="s">
        <v>6053</v>
      </c>
    </row>
    <row r="183" spans="1:65" s="2" customFormat="1" ht="10.199999999999999">
      <c r="A183" s="37"/>
      <c r="B183" s="38"/>
      <c r="C183" s="39"/>
      <c r="D183" s="195" t="s">
        <v>245</v>
      </c>
      <c r="E183" s="39"/>
      <c r="F183" s="196" t="s">
        <v>3370</v>
      </c>
      <c r="G183" s="39"/>
      <c r="H183" s="39"/>
      <c r="I183" s="197"/>
      <c r="J183" s="39"/>
      <c r="K183" s="39"/>
      <c r="L183" s="42"/>
      <c r="M183" s="198"/>
      <c r="N183" s="199"/>
      <c r="O183" s="67"/>
      <c r="P183" s="67"/>
      <c r="Q183" s="67"/>
      <c r="R183" s="67"/>
      <c r="S183" s="67"/>
      <c r="T183" s="68"/>
      <c r="U183" s="37"/>
      <c r="V183" s="37"/>
      <c r="W183" s="37"/>
      <c r="X183" s="37"/>
      <c r="Y183" s="37"/>
      <c r="Z183" s="37"/>
      <c r="AA183" s="37"/>
      <c r="AB183" s="37"/>
      <c r="AC183" s="37"/>
      <c r="AD183" s="37"/>
      <c r="AE183" s="37"/>
      <c r="AT183" s="20" t="s">
        <v>245</v>
      </c>
      <c r="AU183" s="20" t="s">
        <v>88</v>
      </c>
    </row>
    <row r="184" spans="1:65" s="14" customFormat="1" ht="10.199999999999999">
      <c r="B184" s="211"/>
      <c r="C184" s="212"/>
      <c r="D184" s="202" t="s">
        <v>247</v>
      </c>
      <c r="E184" s="213" t="s">
        <v>19</v>
      </c>
      <c r="F184" s="214" t="s">
        <v>3113</v>
      </c>
      <c r="G184" s="212"/>
      <c r="H184" s="215">
        <v>102.95</v>
      </c>
      <c r="I184" s="216"/>
      <c r="J184" s="212"/>
      <c r="K184" s="212"/>
      <c r="L184" s="217"/>
      <c r="M184" s="218"/>
      <c r="N184" s="219"/>
      <c r="O184" s="219"/>
      <c r="P184" s="219"/>
      <c r="Q184" s="219"/>
      <c r="R184" s="219"/>
      <c r="S184" s="219"/>
      <c r="T184" s="220"/>
      <c r="AT184" s="221" t="s">
        <v>247</v>
      </c>
      <c r="AU184" s="221" t="s">
        <v>88</v>
      </c>
      <c r="AV184" s="14" t="s">
        <v>88</v>
      </c>
      <c r="AW184" s="14" t="s">
        <v>37</v>
      </c>
      <c r="AX184" s="14" t="s">
        <v>83</v>
      </c>
      <c r="AY184" s="221" t="s">
        <v>237</v>
      </c>
    </row>
    <row r="185" spans="1:65" s="2" customFormat="1" ht="24.15" customHeight="1">
      <c r="A185" s="37"/>
      <c r="B185" s="38"/>
      <c r="C185" s="244" t="s">
        <v>529</v>
      </c>
      <c r="D185" s="244" t="s">
        <v>296</v>
      </c>
      <c r="E185" s="245" t="s">
        <v>3376</v>
      </c>
      <c r="F185" s="246" t="s">
        <v>3377</v>
      </c>
      <c r="G185" s="247" t="s">
        <v>141</v>
      </c>
      <c r="H185" s="248">
        <v>108.098</v>
      </c>
      <c r="I185" s="249"/>
      <c r="J185" s="250">
        <f>ROUND(I185*H185,2)</f>
        <v>0</v>
      </c>
      <c r="K185" s="246" t="s">
        <v>242</v>
      </c>
      <c r="L185" s="251"/>
      <c r="M185" s="252" t="s">
        <v>19</v>
      </c>
      <c r="N185" s="253" t="s">
        <v>48</v>
      </c>
      <c r="O185" s="67"/>
      <c r="P185" s="191">
        <f>O185*H185</f>
        <v>0</v>
      </c>
      <c r="Q185" s="191">
        <v>1.2E-2</v>
      </c>
      <c r="R185" s="191">
        <f>Q185*H185</f>
        <v>1.2971760000000001</v>
      </c>
      <c r="S185" s="191">
        <v>0</v>
      </c>
      <c r="T185" s="192">
        <f>S185*H185</f>
        <v>0</v>
      </c>
      <c r="U185" s="37"/>
      <c r="V185" s="37"/>
      <c r="W185" s="37"/>
      <c r="X185" s="37"/>
      <c r="Y185" s="37"/>
      <c r="Z185" s="37"/>
      <c r="AA185" s="37"/>
      <c r="AB185" s="37"/>
      <c r="AC185" s="37"/>
      <c r="AD185" s="37"/>
      <c r="AE185" s="37"/>
      <c r="AR185" s="193" t="s">
        <v>523</v>
      </c>
      <c r="AT185" s="193" t="s">
        <v>296</v>
      </c>
      <c r="AU185" s="193" t="s">
        <v>88</v>
      </c>
      <c r="AY185" s="20" t="s">
        <v>237</v>
      </c>
      <c r="BE185" s="194">
        <f>IF(N185="základní",J185,0)</f>
        <v>0</v>
      </c>
      <c r="BF185" s="194">
        <f>IF(N185="snížená",J185,0)</f>
        <v>0</v>
      </c>
      <c r="BG185" s="194">
        <f>IF(N185="zákl. přenesená",J185,0)</f>
        <v>0</v>
      </c>
      <c r="BH185" s="194">
        <f>IF(N185="sníž. přenesená",J185,0)</f>
        <v>0</v>
      </c>
      <c r="BI185" s="194">
        <f>IF(N185="nulová",J185,0)</f>
        <v>0</v>
      </c>
      <c r="BJ185" s="20" t="s">
        <v>88</v>
      </c>
      <c r="BK185" s="194">
        <f>ROUND(I185*H185,2)</f>
        <v>0</v>
      </c>
      <c r="BL185" s="20" t="s">
        <v>366</v>
      </c>
      <c r="BM185" s="193" t="s">
        <v>6054</v>
      </c>
    </row>
    <row r="186" spans="1:65" s="14" customFormat="1" ht="10.199999999999999">
      <c r="B186" s="211"/>
      <c r="C186" s="212"/>
      <c r="D186" s="202" t="s">
        <v>247</v>
      </c>
      <c r="E186" s="212"/>
      <c r="F186" s="214" t="s">
        <v>6055</v>
      </c>
      <c r="G186" s="212"/>
      <c r="H186" s="215">
        <v>108.098</v>
      </c>
      <c r="I186" s="216"/>
      <c r="J186" s="212"/>
      <c r="K186" s="212"/>
      <c r="L186" s="217"/>
      <c r="M186" s="218"/>
      <c r="N186" s="219"/>
      <c r="O186" s="219"/>
      <c r="P186" s="219"/>
      <c r="Q186" s="219"/>
      <c r="R186" s="219"/>
      <c r="S186" s="219"/>
      <c r="T186" s="220"/>
      <c r="AT186" s="221" t="s">
        <v>247</v>
      </c>
      <c r="AU186" s="221" t="s">
        <v>88</v>
      </c>
      <c r="AV186" s="14" t="s">
        <v>88</v>
      </c>
      <c r="AW186" s="14" t="s">
        <v>4</v>
      </c>
      <c r="AX186" s="14" t="s">
        <v>83</v>
      </c>
      <c r="AY186" s="221" t="s">
        <v>237</v>
      </c>
    </row>
    <row r="187" spans="1:65" s="2" customFormat="1" ht="24.15" customHeight="1">
      <c r="A187" s="37"/>
      <c r="B187" s="38"/>
      <c r="C187" s="244" t="s">
        <v>535</v>
      </c>
      <c r="D187" s="244" t="s">
        <v>296</v>
      </c>
      <c r="E187" s="245" t="s">
        <v>3372</v>
      </c>
      <c r="F187" s="246" t="s">
        <v>3373</v>
      </c>
      <c r="G187" s="247" t="s">
        <v>141</v>
      </c>
      <c r="H187" s="248">
        <v>108.098</v>
      </c>
      <c r="I187" s="249"/>
      <c r="J187" s="250">
        <f>ROUND(I187*H187,2)</f>
        <v>0</v>
      </c>
      <c r="K187" s="246" t="s">
        <v>242</v>
      </c>
      <c r="L187" s="251"/>
      <c r="M187" s="252" t="s">
        <v>19</v>
      </c>
      <c r="N187" s="253" t="s">
        <v>48</v>
      </c>
      <c r="O187" s="67"/>
      <c r="P187" s="191">
        <f>O187*H187</f>
        <v>0</v>
      </c>
      <c r="Q187" s="191">
        <v>1.4999999999999999E-2</v>
      </c>
      <c r="R187" s="191">
        <f>Q187*H187</f>
        <v>1.62147</v>
      </c>
      <c r="S187" s="191">
        <v>0</v>
      </c>
      <c r="T187" s="192">
        <f>S187*H187</f>
        <v>0</v>
      </c>
      <c r="U187" s="37"/>
      <c r="V187" s="37"/>
      <c r="W187" s="37"/>
      <c r="X187" s="37"/>
      <c r="Y187" s="37"/>
      <c r="Z187" s="37"/>
      <c r="AA187" s="37"/>
      <c r="AB187" s="37"/>
      <c r="AC187" s="37"/>
      <c r="AD187" s="37"/>
      <c r="AE187" s="37"/>
      <c r="AR187" s="193" t="s">
        <v>523</v>
      </c>
      <c r="AT187" s="193" t="s">
        <v>296</v>
      </c>
      <c r="AU187" s="193" t="s">
        <v>88</v>
      </c>
      <c r="AY187" s="20" t="s">
        <v>237</v>
      </c>
      <c r="BE187" s="194">
        <f>IF(N187="základní",J187,0)</f>
        <v>0</v>
      </c>
      <c r="BF187" s="194">
        <f>IF(N187="snížená",J187,0)</f>
        <v>0</v>
      </c>
      <c r="BG187" s="194">
        <f>IF(N187="zákl. přenesená",J187,0)</f>
        <v>0</v>
      </c>
      <c r="BH187" s="194">
        <f>IF(N187="sníž. přenesená",J187,0)</f>
        <v>0</v>
      </c>
      <c r="BI187" s="194">
        <f>IF(N187="nulová",J187,0)</f>
        <v>0</v>
      </c>
      <c r="BJ187" s="20" t="s">
        <v>88</v>
      </c>
      <c r="BK187" s="194">
        <f>ROUND(I187*H187,2)</f>
        <v>0</v>
      </c>
      <c r="BL187" s="20" t="s">
        <v>366</v>
      </c>
      <c r="BM187" s="193" t="s">
        <v>6056</v>
      </c>
    </row>
    <row r="188" spans="1:65" s="14" customFormat="1" ht="10.199999999999999">
      <c r="B188" s="211"/>
      <c r="C188" s="212"/>
      <c r="D188" s="202" t="s">
        <v>247</v>
      </c>
      <c r="E188" s="212"/>
      <c r="F188" s="214" t="s">
        <v>6055</v>
      </c>
      <c r="G188" s="212"/>
      <c r="H188" s="215">
        <v>108.098</v>
      </c>
      <c r="I188" s="216"/>
      <c r="J188" s="212"/>
      <c r="K188" s="212"/>
      <c r="L188" s="217"/>
      <c r="M188" s="218"/>
      <c r="N188" s="219"/>
      <c r="O188" s="219"/>
      <c r="P188" s="219"/>
      <c r="Q188" s="219"/>
      <c r="R188" s="219"/>
      <c r="S188" s="219"/>
      <c r="T188" s="220"/>
      <c r="AT188" s="221" t="s">
        <v>247</v>
      </c>
      <c r="AU188" s="221" t="s">
        <v>88</v>
      </c>
      <c r="AV188" s="14" t="s">
        <v>88</v>
      </c>
      <c r="AW188" s="14" t="s">
        <v>4</v>
      </c>
      <c r="AX188" s="14" t="s">
        <v>83</v>
      </c>
      <c r="AY188" s="221" t="s">
        <v>237</v>
      </c>
    </row>
    <row r="189" spans="1:65" s="2" customFormat="1" ht="55.5" customHeight="1">
      <c r="A189" s="37"/>
      <c r="B189" s="38"/>
      <c r="C189" s="182" t="s">
        <v>545</v>
      </c>
      <c r="D189" s="182" t="s">
        <v>239</v>
      </c>
      <c r="E189" s="183" t="s">
        <v>654</v>
      </c>
      <c r="F189" s="184" t="s">
        <v>655</v>
      </c>
      <c r="G189" s="185" t="s">
        <v>304</v>
      </c>
      <c r="H189" s="186">
        <v>3.2839999999999998</v>
      </c>
      <c r="I189" s="187"/>
      <c r="J189" s="188">
        <f>ROUND(I189*H189,2)</f>
        <v>0</v>
      </c>
      <c r="K189" s="184" t="s">
        <v>242</v>
      </c>
      <c r="L189" s="42"/>
      <c r="M189" s="189" t="s">
        <v>19</v>
      </c>
      <c r="N189" s="190" t="s">
        <v>48</v>
      </c>
      <c r="O189" s="67"/>
      <c r="P189" s="191">
        <f>O189*H189</f>
        <v>0</v>
      </c>
      <c r="Q189" s="191">
        <v>0</v>
      </c>
      <c r="R189" s="191">
        <f>Q189*H189</f>
        <v>0</v>
      </c>
      <c r="S189" s="191">
        <v>0</v>
      </c>
      <c r="T189" s="192">
        <f>S189*H189</f>
        <v>0</v>
      </c>
      <c r="U189" s="37"/>
      <c r="V189" s="37"/>
      <c r="W189" s="37"/>
      <c r="X189" s="37"/>
      <c r="Y189" s="37"/>
      <c r="Z189" s="37"/>
      <c r="AA189" s="37"/>
      <c r="AB189" s="37"/>
      <c r="AC189" s="37"/>
      <c r="AD189" s="37"/>
      <c r="AE189" s="37"/>
      <c r="AR189" s="193" t="s">
        <v>366</v>
      </c>
      <c r="AT189" s="193" t="s">
        <v>239</v>
      </c>
      <c r="AU189" s="193" t="s">
        <v>88</v>
      </c>
      <c r="AY189" s="20" t="s">
        <v>237</v>
      </c>
      <c r="BE189" s="194">
        <f>IF(N189="základní",J189,0)</f>
        <v>0</v>
      </c>
      <c r="BF189" s="194">
        <f>IF(N189="snížená",J189,0)</f>
        <v>0</v>
      </c>
      <c r="BG189" s="194">
        <f>IF(N189="zákl. přenesená",J189,0)</f>
        <v>0</v>
      </c>
      <c r="BH189" s="194">
        <f>IF(N189="sníž. přenesená",J189,0)</f>
        <v>0</v>
      </c>
      <c r="BI189" s="194">
        <f>IF(N189="nulová",J189,0)</f>
        <v>0</v>
      </c>
      <c r="BJ189" s="20" t="s">
        <v>88</v>
      </c>
      <c r="BK189" s="194">
        <f>ROUND(I189*H189,2)</f>
        <v>0</v>
      </c>
      <c r="BL189" s="20" t="s">
        <v>366</v>
      </c>
      <c r="BM189" s="193" t="s">
        <v>6057</v>
      </c>
    </row>
    <row r="190" spans="1:65" s="2" customFormat="1" ht="10.199999999999999">
      <c r="A190" s="37"/>
      <c r="B190" s="38"/>
      <c r="C190" s="39"/>
      <c r="D190" s="195" t="s">
        <v>245</v>
      </c>
      <c r="E190" s="39"/>
      <c r="F190" s="196" t="s">
        <v>657</v>
      </c>
      <c r="G190" s="39"/>
      <c r="H190" s="39"/>
      <c r="I190" s="197"/>
      <c r="J190" s="39"/>
      <c r="K190" s="39"/>
      <c r="L190" s="42"/>
      <c r="M190" s="198"/>
      <c r="N190" s="199"/>
      <c r="O190" s="67"/>
      <c r="P190" s="67"/>
      <c r="Q190" s="67"/>
      <c r="R190" s="67"/>
      <c r="S190" s="67"/>
      <c r="T190" s="68"/>
      <c r="U190" s="37"/>
      <c r="V190" s="37"/>
      <c r="W190" s="37"/>
      <c r="X190" s="37"/>
      <c r="Y190" s="37"/>
      <c r="Z190" s="37"/>
      <c r="AA190" s="37"/>
      <c r="AB190" s="37"/>
      <c r="AC190" s="37"/>
      <c r="AD190" s="37"/>
      <c r="AE190" s="37"/>
      <c r="AT190" s="20" t="s">
        <v>245</v>
      </c>
      <c r="AU190" s="20" t="s">
        <v>88</v>
      </c>
    </row>
    <row r="191" spans="1:65" s="12" customFormat="1" ht="22.8" customHeight="1">
      <c r="B191" s="166"/>
      <c r="C191" s="167"/>
      <c r="D191" s="168" t="s">
        <v>75</v>
      </c>
      <c r="E191" s="180" t="s">
        <v>2882</v>
      </c>
      <c r="F191" s="180" t="s">
        <v>2883</v>
      </c>
      <c r="G191" s="167"/>
      <c r="H191" s="167"/>
      <c r="I191" s="170"/>
      <c r="J191" s="181">
        <f>BK191</f>
        <v>0</v>
      </c>
      <c r="K191" s="167"/>
      <c r="L191" s="172"/>
      <c r="M191" s="173"/>
      <c r="N191" s="174"/>
      <c r="O191" s="174"/>
      <c r="P191" s="175">
        <f>SUM(P192:P211)</f>
        <v>0</v>
      </c>
      <c r="Q191" s="174"/>
      <c r="R191" s="175">
        <f>SUM(R192:R211)</f>
        <v>0.44705</v>
      </c>
      <c r="S191" s="174"/>
      <c r="T191" s="176">
        <f>SUM(T192:T211)</f>
        <v>0.30737199999999998</v>
      </c>
      <c r="AR191" s="177" t="s">
        <v>88</v>
      </c>
      <c r="AT191" s="178" t="s">
        <v>75</v>
      </c>
      <c r="AU191" s="178" t="s">
        <v>83</v>
      </c>
      <c r="AY191" s="177" t="s">
        <v>237</v>
      </c>
      <c r="BK191" s="179">
        <f>SUM(BK192:BK211)</f>
        <v>0</v>
      </c>
    </row>
    <row r="192" spans="1:65" s="2" customFormat="1" ht="24.15" customHeight="1">
      <c r="A192" s="37"/>
      <c r="B192" s="38"/>
      <c r="C192" s="182" t="s">
        <v>550</v>
      </c>
      <c r="D192" s="182" t="s">
        <v>239</v>
      </c>
      <c r="E192" s="183" t="s">
        <v>3435</v>
      </c>
      <c r="F192" s="184" t="s">
        <v>3436</v>
      </c>
      <c r="G192" s="185" t="s">
        <v>154</v>
      </c>
      <c r="H192" s="186">
        <v>24.2</v>
      </c>
      <c r="I192" s="187"/>
      <c r="J192" s="188">
        <f>ROUND(I192*H192,2)</f>
        <v>0</v>
      </c>
      <c r="K192" s="184" t="s">
        <v>242</v>
      </c>
      <c r="L192" s="42"/>
      <c r="M192" s="189" t="s">
        <v>19</v>
      </c>
      <c r="N192" s="190" t="s">
        <v>48</v>
      </c>
      <c r="O192" s="67"/>
      <c r="P192" s="191">
        <f>O192*H192</f>
        <v>0</v>
      </c>
      <c r="Q192" s="191">
        <v>0</v>
      </c>
      <c r="R192" s="191">
        <f>Q192*H192</f>
        <v>0</v>
      </c>
      <c r="S192" s="191">
        <v>1.7700000000000001E-3</v>
      </c>
      <c r="T192" s="192">
        <f>S192*H192</f>
        <v>4.2834000000000004E-2</v>
      </c>
      <c r="U192" s="37"/>
      <c r="V192" s="37"/>
      <c r="W192" s="37"/>
      <c r="X192" s="37"/>
      <c r="Y192" s="37"/>
      <c r="Z192" s="37"/>
      <c r="AA192" s="37"/>
      <c r="AB192" s="37"/>
      <c r="AC192" s="37"/>
      <c r="AD192" s="37"/>
      <c r="AE192" s="37"/>
      <c r="AR192" s="193" t="s">
        <v>366</v>
      </c>
      <c r="AT192" s="193" t="s">
        <v>239</v>
      </c>
      <c r="AU192" s="193" t="s">
        <v>88</v>
      </c>
      <c r="AY192" s="20" t="s">
        <v>237</v>
      </c>
      <c r="BE192" s="194">
        <f>IF(N192="základní",J192,0)</f>
        <v>0</v>
      </c>
      <c r="BF192" s="194">
        <f>IF(N192="snížená",J192,0)</f>
        <v>0</v>
      </c>
      <c r="BG192" s="194">
        <f>IF(N192="zákl. přenesená",J192,0)</f>
        <v>0</v>
      </c>
      <c r="BH192" s="194">
        <f>IF(N192="sníž. přenesená",J192,0)</f>
        <v>0</v>
      </c>
      <c r="BI192" s="194">
        <f>IF(N192="nulová",J192,0)</f>
        <v>0</v>
      </c>
      <c r="BJ192" s="20" t="s">
        <v>88</v>
      </c>
      <c r="BK192" s="194">
        <f>ROUND(I192*H192,2)</f>
        <v>0</v>
      </c>
      <c r="BL192" s="20" t="s">
        <v>366</v>
      </c>
      <c r="BM192" s="193" t="s">
        <v>6058</v>
      </c>
    </row>
    <row r="193" spans="1:65" s="2" customFormat="1" ht="10.199999999999999">
      <c r="A193" s="37"/>
      <c r="B193" s="38"/>
      <c r="C193" s="39"/>
      <c r="D193" s="195" t="s">
        <v>245</v>
      </c>
      <c r="E193" s="39"/>
      <c r="F193" s="196" t="s">
        <v>3438</v>
      </c>
      <c r="G193" s="39"/>
      <c r="H193" s="39"/>
      <c r="I193" s="197"/>
      <c r="J193" s="39"/>
      <c r="K193" s="39"/>
      <c r="L193" s="42"/>
      <c r="M193" s="198"/>
      <c r="N193" s="199"/>
      <c r="O193" s="67"/>
      <c r="P193" s="67"/>
      <c r="Q193" s="67"/>
      <c r="R193" s="67"/>
      <c r="S193" s="67"/>
      <c r="T193" s="68"/>
      <c r="U193" s="37"/>
      <c r="V193" s="37"/>
      <c r="W193" s="37"/>
      <c r="X193" s="37"/>
      <c r="Y193" s="37"/>
      <c r="Z193" s="37"/>
      <c r="AA193" s="37"/>
      <c r="AB193" s="37"/>
      <c r="AC193" s="37"/>
      <c r="AD193" s="37"/>
      <c r="AE193" s="37"/>
      <c r="AT193" s="20" t="s">
        <v>245</v>
      </c>
      <c r="AU193" s="20" t="s">
        <v>88</v>
      </c>
    </row>
    <row r="194" spans="1:65" s="2" customFormat="1" ht="24.15" customHeight="1">
      <c r="A194" s="37"/>
      <c r="B194" s="38"/>
      <c r="C194" s="182" t="s">
        <v>555</v>
      </c>
      <c r="D194" s="182" t="s">
        <v>239</v>
      </c>
      <c r="E194" s="183" t="s">
        <v>3443</v>
      </c>
      <c r="F194" s="184" t="s">
        <v>3444</v>
      </c>
      <c r="G194" s="185" t="s">
        <v>141</v>
      </c>
      <c r="H194" s="186">
        <v>1</v>
      </c>
      <c r="I194" s="187"/>
      <c r="J194" s="188">
        <f>ROUND(I194*H194,2)</f>
        <v>0</v>
      </c>
      <c r="K194" s="184" t="s">
        <v>242</v>
      </c>
      <c r="L194" s="42"/>
      <c r="M194" s="189" t="s">
        <v>19</v>
      </c>
      <c r="N194" s="190" t="s">
        <v>48</v>
      </c>
      <c r="O194" s="67"/>
      <c r="P194" s="191">
        <f>O194*H194</f>
        <v>0</v>
      </c>
      <c r="Q194" s="191">
        <v>0</v>
      </c>
      <c r="R194" s="191">
        <f>Q194*H194</f>
        <v>0</v>
      </c>
      <c r="S194" s="191">
        <v>5.8399999999999997E-3</v>
      </c>
      <c r="T194" s="192">
        <f>S194*H194</f>
        <v>5.8399999999999997E-3</v>
      </c>
      <c r="U194" s="37"/>
      <c r="V194" s="37"/>
      <c r="W194" s="37"/>
      <c r="X194" s="37"/>
      <c r="Y194" s="37"/>
      <c r="Z194" s="37"/>
      <c r="AA194" s="37"/>
      <c r="AB194" s="37"/>
      <c r="AC194" s="37"/>
      <c r="AD194" s="37"/>
      <c r="AE194" s="37"/>
      <c r="AR194" s="193" t="s">
        <v>366</v>
      </c>
      <c r="AT194" s="193" t="s">
        <v>239</v>
      </c>
      <c r="AU194" s="193" t="s">
        <v>88</v>
      </c>
      <c r="AY194" s="20" t="s">
        <v>237</v>
      </c>
      <c r="BE194" s="194">
        <f>IF(N194="základní",J194,0)</f>
        <v>0</v>
      </c>
      <c r="BF194" s="194">
        <f>IF(N194="snížená",J194,0)</f>
        <v>0</v>
      </c>
      <c r="BG194" s="194">
        <f>IF(N194="zákl. přenesená",J194,0)</f>
        <v>0</v>
      </c>
      <c r="BH194" s="194">
        <f>IF(N194="sníž. přenesená",J194,0)</f>
        <v>0</v>
      </c>
      <c r="BI194" s="194">
        <f>IF(N194="nulová",J194,0)</f>
        <v>0</v>
      </c>
      <c r="BJ194" s="20" t="s">
        <v>88</v>
      </c>
      <c r="BK194" s="194">
        <f>ROUND(I194*H194,2)</f>
        <v>0</v>
      </c>
      <c r="BL194" s="20" t="s">
        <v>366</v>
      </c>
      <c r="BM194" s="193" t="s">
        <v>6059</v>
      </c>
    </row>
    <row r="195" spans="1:65" s="2" customFormat="1" ht="10.199999999999999">
      <c r="A195" s="37"/>
      <c r="B195" s="38"/>
      <c r="C195" s="39"/>
      <c r="D195" s="195" t="s">
        <v>245</v>
      </c>
      <c r="E195" s="39"/>
      <c r="F195" s="196" t="s">
        <v>3446</v>
      </c>
      <c r="G195" s="39"/>
      <c r="H195" s="39"/>
      <c r="I195" s="197"/>
      <c r="J195" s="39"/>
      <c r="K195" s="39"/>
      <c r="L195" s="42"/>
      <c r="M195" s="198"/>
      <c r="N195" s="199"/>
      <c r="O195" s="67"/>
      <c r="P195" s="67"/>
      <c r="Q195" s="67"/>
      <c r="R195" s="67"/>
      <c r="S195" s="67"/>
      <c r="T195" s="68"/>
      <c r="U195" s="37"/>
      <c r="V195" s="37"/>
      <c r="W195" s="37"/>
      <c r="X195" s="37"/>
      <c r="Y195" s="37"/>
      <c r="Z195" s="37"/>
      <c r="AA195" s="37"/>
      <c r="AB195" s="37"/>
      <c r="AC195" s="37"/>
      <c r="AD195" s="37"/>
      <c r="AE195" s="37"/>
      <c r="AT195" s="20" t="s">
        <v>245</v>
      </c>
      <c r="AU195" s="20" t="s">
        <v>88</v>
      </c>
    </row>
    <row r="196" spans="1:65" s="2" customFormat="1" ht="24.15" customHeight="1">
      <c r="A196" s="37"/>
      <c r="B196" s="38"/>
      <c r="C196" s="182" t="s">
        <v>567</v>
      </c>
      <c r="D196" s="182" t="s">
        <v>239</v>
      </c>
      <c r="E196" s="183" t="s">
        <v>3447</v>
      </c>
      <c r="F196" s="184" t="s">
        <v>3448</v>
      </c>
      <c r="G196" s="185" t="s">
        <v>154</v>
      </c>
      <c r="H196" s="186">
        <v>24.2</v>
      </c>
      <c r="I196" s="187"/>
      <c r="J196" s="188">
        <f>ROUND(I196*H196,2)</f>
        <v>0</v>
      </c>
      <c r="K196" s="184" t="s">
        <v>242</v>
      </c>
      <c r="L196" s="42"/>
      <c r="M196" s="189" t="s">
        <v>19</v>
      </c>
      <c r="N196" s="190" t="s">
        <v>48</v>
      </c>
      <c r="O196" s="67"/>
      <c r="P196" s="191">
        <f>O196*H196</f>
        <v>0</v>
      </c>
      <c r="Q196" s="191">
        <v>0</v>
      </c>
      <c r="R196" s="191">
        <f>Q196*H196</f>
        <v>0</v>
      </c>
      <c r="S196" s="191">
        <v>1.069E-2</v>
      </c>
      <c r="T196" s="192">
        <f>S196*H196</f>
        <v>0.25869799999999998</v>
      </c>
      <c r="U196" s="37"/>
      <c r="V196" s="37"/>
      <c r="W196" s="37"/>
      <c r="X196" s="37"/>
      <c r="Y196" s="37"/>
      <c r="Z196" s="37"/>
      <c r="AA196" s="37"/>
      <c r="AB196" s="37"/>
      <c r="AC196" s="37"/>
      <c r="AD196" s="37"/>
      <c r="AE196" s="37"/>
      <c r="AR196" s="193" t="s">
        <v>366</v>
      </c>
      <c r="AT196" s="193" t="s">
        <v>239</v>
      </c>
      <c r="AU196" s="193" t="s">
        <v>88</v>
      </c>
      <c r="AY196" s="20" t="s">
        <v>237</v>
      </c>
      <c r="BE196" s="194">
        <f>IF(N196="základní",J196,0)</f>
        <v>0</v>
      </c>
      <c r="BF196" s="194">
        <f>IF(N196="snížená",J196,0)</f>
        <v>0</v>
      </c>
      <c r="BG196" s="194">
        <f>IF(N196="zákl. přenesená",J196,0)</f>
        <v>0</v>
      </c>
      <c r="BH196" s="194">
        <f>IF(N196="sníž. přenesená",J196,0)</f>
        <v>0</v>
      </c>
      <c r="BI196" s="194">
        <f>IF(N196="nulová",J196,0)</f>
        <v>0</v>
      </c>
      <c r="BJ196" s="20" t="s">
        <v>88</v>
      </c>
      <c r="BK196" s="194">
        <f>ROUND(I196*H196,2)</f>
        <v>0</v>
      </c>
      <c r="BL196" s="20" t="s">
        <v>366</v>
      </c>
      <c r="BM196" s="193" t="s">
        <v>6060</v>
      </c>
    </row>
    <row r="197" spans="1:65" s="2" customFormat="1" ht="10.199999999999999">
      <c r="A197" s="37"/>
      <c r="B197" s="38"/>
      <c r="C197" s="39"/>
      <c r="D197" s="195" t="s">
        <v>245</v>
      </c>
      <c r="E197" s="39"/>
      <c r="F197" s="196" t="s">
        <v>3450</v>
      </c>
      <c r="G197" s="39"/>
      <c r="H197" s="39"/>
      <c r="I197" s="197"/>
      <c r="J197" s="39"/>
      <c r="K197" s="39"/>
      <c r="L197" s="42"/>
      <c r="M197" s="198"/>
      <c r="N197" s="199"/>
      <c r="O197" s="67"/>
      <c r="P197" s="67"/>
      <c r="Q197" s="67"/>
      <c r="R197" s="67"/>
      <c r="S197" s="67"/>
      <c r="T197" s="68"/>
      <c r="U197" s="37"/>
      <c r="V197" s="37"/>
      <c r="W197" s="37"/>
      <c r="X197" s="37"/>
      <c r="Y197" s="37"/>
      <c r="Z197" s="37"/>
      <c r="AA197" s="37"/>
      <c r="AB197" s="37"/>
      <c r="AC197" s="37"/>
      <c r="AD197" s="37"/>
      <c r="AE197" s="37"/>
      <c r="AT197" s="20" t="s">
        <v>245</v>
      </c>
      <c r="AU197" s="20" t="s">
        <v>88</v>
      </c>
    </row>
    <row r="198" spans="1:65" s="2" customFormat="1" ht="37.799999999999997" customHeight="1">
      <c r="A198" s="37"/>
      <c r="B198" s="38"/>
      <c r="C198" s="182" t="s">
        <v>572</v>
      </c>
      <c r="D198" s="182" t="s">
        <v>239</v>
      </c>
      <c r="E198" s="183" t="s">
        <v>3479</v>
      </c>
      <c r="F198" s="184" t="s">
        <v>3480</v>
      </c>
      <c r="G198" s="185" t="s">
        <v>154</v>
      </c>
      <c r="H198" s="186">
        <v>47</v>
      </c>
      <c r="I198" s="187"/>
      <c r="J198" s="188">
        <f>ROUND(I198*H198,2)</f>
        <v>0</v>
      </c>
      <c r="K198" s="184" t="s">
        <v>242</v>
      </c>
      <c r="L198" s="42"/>
      <c r="M198" s="189" t="s">
        <v>19</v>
      </c>
      <c r="N198" s="190" t="s">
        <v>48</v>
      </c>
      <c r="O198" s="67"/>
      <c r="P198" s="191">
        <f>O198*H198</f>
        <v>0</v>
      </c>
      <c r="Q198" s="191">
        <v>3.0599999999999998E-3</v>
      </c>
      <c r="R198" s="191">
        <f>Q198*H198</f>
        <v>0.14382</v>
      </c>
      <c r="S198" s="191">
        <v>0</v>
      </c>
      <c r="T198" s="192">
        <f>S198*H198</f>
        <v>0</v>
      </c>
      <c r="U198" s="37"/>
      <c r="V198" s="37"/>
      <c r="W198" s="37"/>
      <c r="X198" s="37"/>
      <c r="Y198" s="37"/>
      <c r="Z198" s="37"/>
      <c r="AA198" s="37"/>
      <c r="AB198" s="37"/>
      <c r="AC198" s="37"/>
      <c r="AD198" s="37"/>
      <c r="AE198" s="37"/>
      <c r="AR198" s="193" t="s">
        <v>366</v>
      </c>
      <c r="AT198" s="193" t="s">
        <v>239</v>
      </c>
      <c r="AU198" s="193" t="s">
        <v>88</v>
      </c>
      <c r="AY198" s="20" t="s">
        <v>237</v>
      </c>
      <c r="BE198" s="194">
        <f>IF(N198="základní",J198,0)</f>
        <v>0</v>
      </c>
      <c r="BF198" s="194">
        <f>IF(N198="snížená",J198,0)</f>
        <v>0</v>
      </c>
      <c r="BG198" s="194">
        <f>IF(N198="zákl. přenesená",J198,0)</f>
        <v>0</v>
      </c>
      <c r="BH198" s="194">
        <f>IF(N198="sníž. přenesená",J198,0)</f>
        <v>0</v>
      </c>
      <c r="BI198" s="194">
        <f>IF(N198="nulová",J198,0)</f>
        <v>0</v>
      </c>
      <c r="BJ198" s="20" t="s">
        <v>88</v>
      </c>
      <c r="BK198" s="194">
        <f>ROUND(I198*H198,2)</f>
        <v>0</v>
      </c>
      <c r="BL198" s="20" t="s">
        <v>366</v>
      </c>
      <c r="BM198" s="193" t="s">
        <v>6061</v>
      </c>
    </row>
    <row r="199" spans="1:65" s="2" customFormat="1" ht="10.199999999999999">
      <c r="A199" s="37"/>
      <c r="B199" s="38"/>
      <c r="C199" s="39"/>
      <c r="D199" s="195" t="s">
        <v>245</v>
      </c>
      <c r="E199" s="39"/>
      <c r="F199" s="196" t="s">
        <v>3482</v>
      </c>
      <c r="G199" s="39"/>
      <c r="H199" s="39"/>
      <c r="I199" s="197"/>
      <c r="J199" s="39"/>
      <c r="K199" s="39"/>
      <c r="L199" s="42"/>
      <c r="M199" s="198"/>
      <c r="N199" s="199"/>
      <c r="O199" s="67"/>
      <c r="P199" s="67"/>
      <c r="Q199" s="67"/>
      <c r="R199" s="67"/>
      <c r="S199" s="67"/>
      <c r="T199" s="68"/>
      <c r="U199" s="37"/>
      <c r="V199" s="37"/>
      <c r="W199" s="37"/>
      <c r="X199" s="37"/>
      <c r="Y199" s="37"/>
      <c r="Z199" s="37"/>
      <c r="AA199" s="37"/>
      <c r="AB199" s="37"/>
      <c r="AC199" s="37"/>
      <c r="AD199" s="37"/>
      <c r="AE199" s="37"/>
      <c r="AT199" s="20" t="s">
        <v>245</v>
      </c>
      <c r="AU199" s="20" t="s">
        <v>88</v>
      </c>
    </row>
    <row r="200" spans="1:65" s="14" customFormat="1" ht="10.199999999999999">
      <c r="B200" s="211"/>
      <c r="C200" s="212"/>
      <c r="D200" s="202" t="s">
        <v>247</v>
      </c>
      <c r="E200" s="213" t="s">
        <v>19</v>
      </c>
      <c r="F200" s="214" t="s">
        <v>6062</v>
      </c>
      <c r="G200" s="212"/>
      <c r="H200" s="215">
        <v>47</v>
      </c>
      <c r="I200" s="216"/>
      <c r="J200" s="212"/>
      <c r="K200" s="212"/>
      <c r="L200" s="217"/>
      <c r="M200" s="218"/>
      <c r="N200" s="219"/>
      <c r="O200" s="219"/>
      <c r="P200" s="219"/>
      <c r="Q200" s="219"/>
      <c r="R200" s="219"/>
      <c r="S200" s="219"/>
      <c r="T200" s="220"/>
      <c r="AT200" s="221" t="s">
        <v>247</v>
      </c>
      <c r="AU200" s="221" t="s">
        <v>88</v>
      </c>
      <c r="AV200" s="14" t="s">
        <v>88</v>
      </c>
      <c r="AW200" s="14" t="s">
        <v>37</v>
      </c>
      <c r="AX200" s="14" t="s">
        <v>83</v>
      </c>
      <c r="AY200" s="221" t="s">
        <v>237</v>
      </c>
    </row>
    <row r="201" spans="1:65" s="2" customFormat="1" ht="37.799999999999997" customHeight="1">
      <c r="A201" s="37"/>
      <c r="B201" s="38"/>
      <c r="C201" s="182" t="s">
        <v>577</v>
      </c>
      <c r="D201" s="182" t="s">
        <v>239</v>
      </c>
      <c r="E201" s="183" t="s">
        <v>3484</v>
      </c>
      <c r="F201" s="184" t="s">
        <v>3485</v>
      </c>
      <c r="G201" s="185" t="s">
        <v>154</v>
      </c>
      <c r="H201" s="186">
        <v>47</v>
      </c>
      <c r="I201" s="187"/>
      <c r="J201" s="188">
        <f>ROUND(I201*H201,2)</f>
        <v>0</v>
      </c>
      <c r="K201" s="184" t="s">
        <v>242</v>
      </c>
      <c r="L201" s="42"/>
      <c r="M201" s="189" t="s">
        <v>19</v>
      </c>
      <c r="N201" s="190" t="s">
        <v>48</v>
      </c>
      <c r="O201" s="67"/>
      <c r="P201" s="191">
        <f>O201*H201</f>
        <v>0</v>
      </c>
      <c r="Q201" s="191">
        <v>3.6600000000000001E-3</v>
      </c>
      <c r="R201" s="191">
        <f>Q201*H201</f>
        <v>0.17202000000000001</v>
      </c>
      <c r="S201" s="191">
        <v>0</v>
      </c>
      <c r="T201" s="192">
        <f>S201*H201</f>
        <v>0</v>
      </c>
      <c r="U201" s="37"/>
      <c r="V201" s="37"/>
      <c r="W201" s="37"/>
      <c r="X201" s="37"/>
      <c r="Y201" s="37"/>
      <c r="Z201" s="37"/>
      <c r="AA201" s="37"/>
      <c r="AB201" s="37"/>
      <c r="AC201" s="37"/>
      <c r="AD201" s="37"/>
      <c r="AE201" s="37"/>
      <c r="AR201" s="193" t="s">
        <v>366</v>
      </c>
      <c r="AT201" s="193" t="s">
        <v>239</v>
      </c>
      <c r="AU201" s="193" t="s">
        <v>88</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366</v>
      </c>
      <c r="BM201" s="193" t="s">
        <v>6063</v>
      </c>
    </row>
    <row r="202" spans="1:65" s="2" customFormat="1" ht="10.199999999999999">
      <c r="A202" s="37"/>
      <c r="B202" s="38"/>
      <c r="C202" s="39"/>
      <c r="D202" s="195" t="s">
        <v>245</v>
      </c>
      <c r="E202" s="39"/>
      <c r="F202" s="196" t="s">
        <v>3487</v>
      </c>
      <c r="G202" s="39"/>
      <c r="H202" s="39"/>
      <c r="I202" s="197"/>
      <c r="J202" s="39"/>
      <c r="K202" s="39"/>
      <c r="L202" s="42"/>
      <c r="M202" s="198"/>
      <c r="N202" s="199"/>
      <c r="O202" s="67"/>
      <c r="P202" s="67"/>
      <c r="Q202" s="67"/>
      <c r="R202" s="67"/>
      <c r="S202" s="67"/>
      <c r="T202" s="68"/>
      <c r="U202" s="37"/>
      <c r="V202" s="37"/>
      <c r="W202" s="37"/>
      <c r="X202" s="37"/>
      <c r="Y202" s="37"/>
      <c r="Z202" s="37"/>
      <c r="AA202" s="37"/>
      <c r="AB202" s="37"/>
      <c r="AC202" s="37"/>
      <c r="AD202" s="37"/>
      <c r="AE202" s="37"/>
      <c r="AT202" s="20" t="s">
        <v>245</v>
      </c>
      <c r="AU202" s="20" t="s">
        <v>88</v>
      </c>
    </row>
    <row r="203" spans="1:65" s="14" customFormat="1" ht="10.199999999999999">
      <c r="B203" s="211"/>
      <c r="C203" s="212"/>
      <c r="D203" s="202" t="s">
        <v>247</v>
      </c>
      <c r="E203" s="213" t="s">
        <v>19</v>
      </c>
      <c r="F203" s="214" t="s">
        <v>6064</v>
      </c>
      <c r="G203" s="212"/>
      <c r="H203" s="215">
        <v>47</v>
      </c>
      <c r="I203" s="216"/>
      <c r="J203" s="212"/>
      <c r="K203" s="212"/>
      <c r="L203" s="217"/>
      <c r="M203" s="218"/>
      <c r="N203" s="219"/>
      <c r="O203" s="219"/>
      <c r="P203" s="219"/>
      <c r="Q203" s="219"/>
      <c r="R203" s="219"/>
      <c r="S203" s="219"/>
      <c r="T203" s="220"/>
      <c r="AT203" s="221" t="s">
        <v>247</v>
      </c>
      <c r="AU203" s="221" t="s">
        <v>88</v>
      </c>
      <c r="AV203" s="14" t="s">
        <v>88</v>
      </c>
      <c r="AW203" s="14" t="s">
        <v>37</v>
      </c>
      <c r="AX203" s="14" t="s">
        <v>83</v>
      </c>
      <c r="AY203" s="221" t="s">
        <v>237</v>
      </c>
    </row>
    <row r="204" spans="1:65" s="2" customFormat="1" ht="33" customHeight="1">
      <c r="A204" s="37"/>
      <c r="B204" s="38"/>
      <c r="C204" s="182" t="s">
        <v>582</v>
      </c>
      <c r="D204" s="182" t="s">
        <v>239</v>
      </c>
      <c r="E204" s="183" t="s">
        <v>3489</v>
      </c>
      <c r="F204" s="184" t="s">
        <v>3490</v>
      </c>
      <c r="G204" s="185" t="s">
        <v>154</v>
      </c>
      <c r="H204" s="186">
        <v>47</v>
      </c>
      <c r="I204" s="187"/>
      <c r="J204" s="188">
        <f>ROUND(I204*H204,2)</f>
        <v>0</v>
      </c>
      <c r="K204" s="184" t="s">
        <v>242</v>
      </c>
      <c r="L204" s="42"/>
      <c r="M204" s="189" t="s">
        <v>19</v>
      </c>
      <c r="N204" s="190" t="s">
        <v>48</v>
      </c>
      <c r="O204" s="67"/>
      <c r="P204" s="191">
        <f>O204*H204</f>
        <v>0</v>
      </c>
      <c r="Q204" s="191">
        <v>2.7399999999999998E-3</v>
      </c>
      <c r="R204" s="191">
        <f>Q204*H204</f>
        <v>0.12877999999999998</v>
      </c>
      <c r="S204" s="191">
        <v>0</v>
      </c>
      <c r="T204" s="192">
        <f>S204*H204</f>
        <v>0</v>
      </c>
      <c r="U204" s="37"/>
      <c r="V204" s="37"/>
      <c r="W204" s="37"/>
      <c r="X204" s="37"/>
      <c r="Y204" s="37"/>
      <c r="Z204" s="37"/>
      <c r="AA204" s="37"/>
      <c r="AB204" s="37"/>
      <c r="AC204" s="37"/>
      <c r="AD204" s="37"/>
      <c r="AE204" s="37"/>
      <c r="AR204" s="193" t="s">
        <v>366</v>
      </c>
      <c r="AT204" s="193" t="s">
        <v>239</v>
      </c>
      <c r="AU204" s="193" t="s">
        <v>88</v>
      </c>
      <c r="AY204" s="20" t="s">
        <v>237</v>
      </c>
      <c r="BE204" s="194">
        <f>IF(N204="základní",J204,0)</f>
        <v>0</v>
      </c>
      <c r="BF204" s="194">
        <f>IF(N204="snížená",J204,0)</f>
        <v>0</v>
      </c>
      <c r="BG204" s="194">
        <f>IF(N204="zákl. přenesená",J204,0)</f>
        <v>0</v>
      </c>
      <c r="BH204" s="194">
        <f>IF(N204="sníž. přenesená",J204,0)</f>
        <v>0</v>
      </c>
      <c r="BI204" s="194">
        <f>IF(N204="nulová",J204,0)</f>
        <v>0</v>
      </c>
      <c r="BJ204" s="20" t="s">
        <v>88</v>
      </c>
      <c r="BK204" s="194">
        <f>ROUND(I204*H204,2)</f>
        <v>0</v>
      </c>
      <c r="BL204" s="20" t="s">
        <v>366</v>
      </c>
      <c r="BM204" s="193" t="s">
        <v>6065</v>
      </c>
    </row>
    <row r="205" spans="1:65" s="2" customFormat="1" ht="10.199999999999999">
      <c r="A205" s="37"/>
      <c r="B205" s="38"/>
      <c r="C205" s="39"/>
      <c r="D205" s="195" t="s">
        <v>245</v>
      </c>
      <c r="E205" s="39"/>
      <c r="F205" s="196" t="s">
        <v>3492</v>
      </c>
      <c r="G205" s="39"/>
      <c r="H205" s="39"/>
      <c r="I205" s="197"/>
      <c r="J205" s="39"/>
      <c r="K205" s="39"/>
      <c r="L205" s="42"/>
      <c r="M205" s="198"/>
      <c r="N205" s="199"/>
      <c r="O205" s="67"/>
      <c r="P205" s="67"/>
      <c r="Q205" s="67"/>
      <c r="R205" s="67"/>
      <c r="S205" s="67"/>
      <c r="T205" s="68"/>
      <c r="U205" s="37"/>
      <c r="V205" s="37"/>
      <c r="W205" s="37"/>
      <c r="X205" s="37"/>
      <c r="Y205" s="37"/>
      <c r="Z205" s="37"/>
      <c r="AA205" s="37"/>
      <c r="AB205" s="37"/>
      <c r="AC205" s="37"/>
      <c r="AD205" s="37"/>
      <c r="AE205" s="37"/>
      <c r="AT205" s="20" t="s">
        <v>245</v>
      </c>
      <c r="AU205" s="20" t="s">
        <v>88</v>
      </c>
    </row>
    <row r="206" spans="1:65" s="14" customFormat="1" ht="10.199999999999999">
      <c r="B206" s="211"/>
      <c r="C206" s="212"/>
      <c r="D206" s="202" t="s">
        <v>247</v>
      </c>
      <c r="E206" s="213" t="s">
        <v>19</v>
      </c>
      <c r="F206" s="214" t="s">
        <v>6066</v>
      </c>
      <c r="G206" s="212"/>
      <c r="H206" s="215">
        <v>47</v>
      </c>
      <c r="I206" s="216"/>
      <c r="J206" s="212"/>
      <c r="K206" s="212"/>
      <c r="L206" s="217"/>
      <c r="M206" s="218"/>
      <c r="N206" s="219"/>
      <c r="O206" s="219"/>
      <c r="P206" s="219"/>
      <c r="Q206" s="219"/>
      <c r="R206" s="219"/>
      <c r="S206" s="219"/>
      <c r="T206" s="220"/>
      <c r="AT206" s="221" t="s">
        <v>247</v>
      </c>
      <c r="AU206" s="221" t="s">
        <v>88</v>
      </c>
      <c r="AV206" s="14" t="s">
        <v>88</v>
      </c>
      <c r="AW206" s="14" t="s">
        <v>37</v>
      </c>
      <c r="AX206" s="14" t="s">
        <v>83</v>
      </c>
      <c r="AY206" s="221" t="s">
        <v>237</v>
      </c>
    </row>
    <row r="207" spans="1:65" s="2" customFormat="1" ht="33" customHeight="1">
      <c r="A207" s="37"/>
      <c r="B207" s="38"/>
      <c r="C207" s="182" t="s">
        <v>588</v>
      </c>
      <c r="D207" s="182" t="s">
        <v>239</v>
      </c>
      <c r="E207" s="183" t="s">
        <v>3494</v>
      </c>
      <c r="F207" s="184" t="s">
        <v>3495</v>
      </c>
      <c r="G207" s="185" t="s">
        <v>290</v>
      </c>
      <c r="H207" s="186">
        <v>3</v>
      </c>
      <c r="I207" s="187"/>
      <c r="J207" s="188">
        <f>ROUND(I207*H207,2)</f>
        <v>0</v>
      </c>
      <c r="K207" s="184" t="s">
        <v>242</v>
      </c>
      <c r="L207" s="42"/>
      <c r="M207" s="189" t="s">
        <v>19</v>
      </c>
      <c r="N207" s="190" t="s">
        <v>48</v>
      </c>
      <c r="O207" s="67"/>
      <c r="P207" s="191">
        <f>O207*H207</f>
        <v>0</v>
      </c>
      <c r="Q207" s="191">
        <v>8.0999999999999996E-4</v>
      </c>
      <c r="R207" s="191">
        <f>Q207*H207</f>
        <v>2.4299999999999999E-3</v>
      </c>
      <c r="S207" s="191">
        <v>0</v>
      </c>
      <c r="T207" s="192">
        <f>S207*H207</f>
        <v>0</v>
      </c>
      <c r="U207" s="37"/>
      <c r="V207" s="37"/>
      <c r="W207" s="37"/>
      <c r="X207" s="37"/>
      <c r="Y207" s="37"/>
      <c r="Z207" s="37"/>
      <c r="AA207" s="37"/>
      <c r="AB207" s="37"/>
      <c r="AC207" s="37"/>
      <c r="AD207" s="37"/>
      <c r="AE207" s="37"/>
      <c r="AR207" s="193" t="s">
        <v>366</v>
      </c>
      <c r="AT207" s="193" t="s">
        <v>239</v>
      </c>
      <c r="AU207" s="193" t="s">
        <v>88</v>
      </c>
      <c r="AY207" s="20" t="s">
        <v>237</v>
      </c>
      <c r="BE207" s="194">
        <f>IF(N207="základní",J207,0)</f>
        <v>0</v>
      </c>
      <c r="BF207" s="194">
        <f>IF(N207="snížená",J207,0)</f>
        <v>0</v>
      </c>
      <c r="BG207" s="194">
        <f>IF(N207="zákl. přenesená",J207,0)</f>
        <v>0</v>
      </c>
      <c r="BH207" s="194">
        <f>IF(N207="sníž. přenesená",J207,0)</f>
        <v>0</v>
      </c>
      <c r="BI207" s="194">
        <f>IF(N207="nulová",J207,0)</f>
        <v>0</v>
      </c>
      <c r="BJ207" s="20" t="s">
        <v>88</v>
      </c>
      <c r="BK207" s="194">
        <f>ROUND(I207*H207,2)</f>
        <v>0</v>
      </c>
      <c r="BL207" s="20" t="s">
        <v>366</v>
      </c>
      <c r="BM207" s="193" t="s">
        <v>6067</v>
      </c>
    </row>
    <row r="208" spans="1:65" s="2" customFormat="1" ht="10.199999999999999">
      <c r="A208" s="37"/>
      <c r="B208" s="38"/>
      <c r="C208" s="39"/>
      <c r="D208" s="195" t="s">
        <v>245</v>
      </c>
      <c r="E208" s="39"/>
      <c r="F208" s="196" t="s">
        <v>3497</v>
      </c>
      <c r="G208" s="39"/>
      <c r="H208" s="39"/>
      <c r="I208" s="197"/>
      <c r="J208" s="39"/>
      <c r="K208" s="39"/>
      <c r="L208" s="42"/>
      <c r="M208" s="198"/>
      <c r="N208" s="199"/>
      <c r="O208" s="67"/>
      <c r="P208" s="67"/>
      <c r="Q208" s="67"/>
      <c r="R208" s="67"/>
      <c r="S208" s="67"/>
      <c r="T208" s="68"/>
      <c r="U208" s="37"/>
      <c r="V208" s="37"/>
      <c r="W208" s="37"/>
      <c r="X208" s="37"/>
      <c r="Y208" s="37"/>
      <c r="Z208" s="37"/>
      <c r="AA208" s="37"/>
      <c r="AB208" s="37"/>
      <c r="AC208" s="37"/>
      <c r="AD208" s="37"/>
      <c r="AE208" s="37"/>
      <c r="AT208" s="20" t="s">
        <v>245</v>
      </c>
      <c r="AU208" s="20" t="s">
        <v>88</v>
      </c>
    </row>
    <row r="209" spans="1:65" s="14" customFormat="1" ht="10.199999999999999">
      <c r="B209" s="211"/>
      <c r="C209" s="212"/>
      <c r="D209" s="202" t="s">
        <v>247</v>
      </c>
      <c r="E209" s="213" t="s">
        <v>19</v>
      </c>
      <c r="F209" s="214" t="s">
        <v>3498</v>
      </c>
      <c r="G209" s="212"/>
      <c r="H209" s="215">
        <v>3</v>
      </c>
      <c r="I209" s="216"/>
      <c r="J209" s="212"/>
      <c r="K209" s="212"/>
      <c r="L209" s="217"/>
      <c r="M209" s="218"/>
      <c r="N209" s="219"/>
      <c r="O209" s="219"/>
      <c r="P209" s="219"/>
      <c r="Q209" s="219"/>
      <c r="R209" s="219"/>
      <c r="S209" s="219"/>
      <c r="T209" s="220"/>
      <c r="AT209" s="221" t="s">
        <v>247</v>
      </c>
      <c r="AU209" s="221" t="s">
        <v>88</v>
      </c>
      <c r="AV209" s="14" t="s">
        <v>88</v>
      </c>
      <c r="AW209" s="14" t="s">
        <v>37</v>
      </c>
      <c r="AX209" s="14" t="s">
        <v>83</v>
      </c>
      <c r="AY209" s="221" t="s">
        <v>237</v>
      </c>
    </row>
    <row r="210" spans="1:65" s="2" customFormat="1" ht="55.5" customHeight="1">
      <c r="A210" s="37"/>
      <c r="B210" s="38"/>
      <c r="C210" s="182" t="s">
        <v>597</v>
      </c>
      <c r="D210" s="182" t="s">
        <v>239</v>
      </c>
      <c r="E210" s="183" t="s">
        <v>2929</v>
      </c>
      <c r="F210" s="184" t="s">
        <v>2930</v>
      </c>
      <c r="G210" s="185" t="s">
        <v>304</v>
      </c>
      <c r="H210" s="186">
        <v>0.44700000000000001</v>
      </c>
      <c r="I210" s="187"/>
      <c r="J210" s="188">
        <f>ROUND(I210*H210,2)</f>
        <v>0</v>
      </c>
      <c r="K210" s="184" t="s">
        <v>242</v>
      </c>
      <c r="L210" s="42"/>
      <c r="M210" s="189" t="s">
        <v>19</v>
      </c>
      <c r="N210" s="190" t="s">
        <v>48</v>
      </c>
      <c r="O210" s="67"/>
      <c r="P210" s="191">
        <f>O210*H210</f>
        <v>0</v>
      </c>
      <c r="Q210" s="191">
        <v>0</v>
      </c>
      <c r="R210" s="191">
        <f>Q210*H210</f>
        <v>0</v>
      </c>
      <c r="S210" s="191">
        <v>0</v>
      </c>
      <c r="T210" s="192">
        <f>S210*H210</f>
        <v>0</v>
      </c>
      <c r="U210" s="37"/>
      <c r="V210" s="37"/>
      <c r="W210" s="37"/>
      <c r="X210" s="37"/>
      <c r="Y210" s="37"/>
      <c r="Z210" s="37"/>
      <c r="AA210" s="37"/>
      <c r="AB210" s="37"/>
      <c r="AC210" s="37"/>
      <c r="AD210" s="37"/>
      <c r="AE210" s="37"/>
      <c r="AR210" s="193" t="s">
        <v>366</v>
      </c>
      <c r="AT210" s="193" t="s">
        <v>239</v>
      </c>
      <c r="AU210" s="193" t="s">
        <v>88</v>
      </c>
      <c r="AY210" s="20" t="s">
        <v>237</v>
      </c>
      <c r="BE210" s="194">
        <f>IF(N210="základní",J210,0)</f>
        <v>0</v>
      </c>
      <c r="BF210" s="194">
        <f>IF(N210="snížená",J210,0)</f>
        <v>0</v>
      </c>
      <c r="BG210" s="194">
        <f>IF(N210="zákl. přenesená",J210,0)</f>
        <v>0</v>
      </c>
      <c r="BH210" s="194">
        <f>IF(N210="sníž. přenesená",J210,0)</f>
        <v>0</v>
      </c>
      <c r="BI210" s="194">
        <f>IF(N210="nulová",J210,0)</f>
        <v>0</v>
      </c>
      <c r="BJ210" s="20" t="s">
        <v>88</v>
      </c>
      <c r="BK210" s="194">
        <f>ROUND(I210*H210,2)</f>
        <v>0</v>
      </c>
      <c r="BL210" s="20" t="s">
        <v>366</v>
      </c>
      <c r="BM210" s="193" t="s">
        <v>6068</v>
      </c>
    </row>
    <row r="211" spans="1:65" s="2" customFormat="1" ht="10.199999999999999">
      <c r="A211" s="37"/>
      <c r="B211" s="38"/>
      <c r="C211" s="39"/>
      <c r="D211" s="195" t="s">
        <v>245</v>
      </c>
      <c r="E211" s="39"/>
      <c r="F211" s="196" t="s">
        <v>2932</v>
      </c>
      <c r="G211" s="39"/>
      <c r="H211" s="39"/>
      <c r="I211" s="197"/>
      <c r="J211" s="39"/>
      <c r="K211" s="39"/>
      <c r="L211" s="42"/>
      <c r="M211" s="198"/>
      <c r="N211" s="199"/>
      <c r="O211" s="67"/>
      <c r="P211" s="67"/>
      <c r="Q211" s="67"/>
      <c r="R211" s="67"/>
      <c r="S211" s="67"/>
      <c r="T211" s="68"/>
      <c r="U211" s="37"/>
      <c r="V211" s="37"/>
      <c r="W211" s="37"/>
      <c r="X211" s="37"/>
      <c r="Y211" s="37"/>
      <c r="Z211" s="37"/>
      <c r="AA211" s="37"/>
      <c r="AB211" s="37"/>
      <c r="AC211" s="37"/>
      <c r="AD211" s="37"/>
      <c r="AE211" s="37"/>
      <c r="AT211" s="20" t="s">
        <v>245</v>
      </c>
      <c r="AU211" s="20" t="s">
        <v>88</v>
      </c>
    </row>
    <row r="212" spans="1:65" s="12" customFormat="1" ht="22.8" customHeight="1">
      <c r="B212" s="166"/>
      <c r="C212" s="167"/>
      <c r="D212" s="168" t="s">
        <v>75</v>
      </c>
      <c r="E212" s="180" t="s">
        <v>1091</v>
      </c>
      <c r="F212" s="180" t="s">
        <v>1092</v>
      </c>
      <c r="G212" s="167"/>
      <c r="H212" s="167"/>
      <c r="I212" s="170"/>
      <c r="J212" s="181">
        <f>BK212</f>
        <v>0</v>
      </c>
      <c r="K212" s="167"/>
      <c r="L212" s="172"/>
      <c r="M212" s="173"/>
      <c r="N212" s="174"/>
      <c r="O212" s="174"/>
      <c r="P212" s="175">
        <f>SUM(P213:P223)</f>
        <v>0</v>
      </c>
      <c r="Q212" s="174"/>
      <c r="R212" s="175">
        <f>SUM(R213:R223)</f>
        <v>2.9088000000000003E-2</v>
      </c>
      <c r="S212" s="174"/>
      <c r="T212" s="176">
        <f>SUM(T213:T223)</f>
        <v>0</v>
      </c>
      <c r="AR212" s="177" t="s">
        <v>88</v>
      </c>
      <c r="AT212" s="178" t="s">
        <v>75</v>
      </c>
      <c r="AU212" s="178" t="s">
        <v>83</v>
      </c>
      <c r="AY212" s="177" t="s">
        <v>237</v>
      </c>
      <c r="BK212" s="179">
        <f>SUM(BK213:BK223)</f>
        <v>0</v>
      </c>
    </row>
    <row r="213" spans="1:65" s="2" customFormat="1" ht="49.05" customHeight="1">
      <c r="A213" s="37"/>
      <c r="B213" s="38"/>
      <c r="C213" s="182" t="s">
        <v>603</v>
      </c>
      <c r="D213" s="182" t="s">
        <v>239</v>
      </c>
      <c r="E213" s="183" t="s">
        <v>3517</v>
      </c>
      <c r="F213" s="184" t="s">
        <v>3518</v>
      </c>
      <c r="G213" s="185" t="s">
        <v>290</v>
      </c>
      <c r="H213" s="186">
        <v>6</v>
      </c>
      <c r="I213" s="187"/>
      <c r="J213" s="188">
        <f>ROUND(I213*H213,2)</f>
        <v>0</v>
      </c>
      <c r="K213" s="184" t="s">
        <v>242</v>
      </c>
      <c r="L213" s="42"/>
      <c r="M213" s="189" t="s">
        <v>19</v>
      </c>
      <c r="N213" s="190" t="s">
        <v>48</v>
      </c>
      <c r="O213" s="67"/>
      <c r="P213" s="191">
        <f>O213*H213</f>
        <v>0</v>
      </c>
      <c r="Q213" s="191">
        <v>0</v>
      </c>
      <c r="R213" s="191">
        <f>Q213*H213</f>
        <v>0</v>
      </c>
      <c r="S213" s="191">
        <v>0</v>
      </c>
      <c r="T213" s="192">
        <f>S213*H213</f>
        <v>0</v>
      </c>
      <c r="U213" s="37"/>
      <c r="V213" s="37"/>
      <c r="W213" s="37"/>
      <c r="X213" s="37"/>
      <c r="Y213" s="37"/>
      <c r="Z213" s="37"/>
      <c r="AA213" s="37"/>
      <c r="AB213" s="37"/>
      <c r="AC213" s="37"/>
      <c r="AD213" s="37"/>
      <c r="AE213" s="37"/>
      <c r="AR213" s="193" t="s">
        <v>366</v>
      </c>
      <c r="AT213" s="193" t="s">
        <v>239</v>
      </c>
      <c r="AU213" s="193" t="s">
        <v>88</v>
      </c>
      <c r="AY213" s="20" t="s">
        <v>237</v>
      </c>
      <c r="BE213" s="194">
        <f>IF(N213="základní",J213,0)</f>
        <v>0</v>
      </c>
      <c r="BF213" s="194">
        <f>IF(N213="snížená",J213,0)</f>
        <v>0</v>
      </c>
      <c r="BG213" s="194">
        <f>IF(N213="zákl. přenesená",J213,0)</f>
        <v>0</v>
      </c>
      <c r="BH213" s="194">
        <f>IF(N213="sníž. přenesená",J213,0)</f>
        <v>0</v>
      </c>
      <c r="BI213" s="194">
        <f>IF(N213="nulová",J213,0)</f>
        <v>0</v>
      </c>
      <c r="BJ213" s="20" t="s">
        <v>88</v>
      </c>
      <c r="BK213" s="194">
        <f>ROUND(I213*H213,2)</f>
        <v>0</v>
      </c>
      <c r="BL213" s="20" t="s">
        <v>366</v>
      </c>
      <c r="BM213" s="193" t="s">
        <v>6069</v>
      </c>
    </row>
    <row r="214" spans="1:65" s="2" customFormat="1" ht="10.199999999999999">
      <c r="A214" s="37"/>
      <c r="B214" s="38"/>
      <c r="C214" s="39"/>
      <c r="D214" s="195" t="s">
        <v>245</v>
      </c>
      <c r="E214" s="39"/>
      <c r="F214" s="196" t="s">
        <v>3520</v>
      </c>
      <c r="G214" s="39"/>
      <c r="H214" s="39"/>
      <c r="I214" s="197"/>
      <c r="J214" s="39"/>
      <c r="K214" s="39"/>
      <c r="L214" s="42"/>
      <c r="M214" s="198"/>
      <c r="N214" s="199"/>
      <c r="O214" s="67"/>
      <c r="P214" s="67"/>
      <c r="Q214" s="67"/>
      <c r="R214" s="67"/>
      <c r="S214" s="67"/>
      <c r="T214" s="68"/>
      <c r="U214" s="37"/>
      <c r="V214" s="37"/>
      <c r="W214" s="37"/>
      <c r="X214" s="37"/>
      <c r="Y214" s="37"/>
      <c r="Z214" s="37"/>
      <c r="AA214" s="37"/>
      <c r="AB214" s="37"/>
      <c r="AC214" s="37"/>
      <c r="AD214" s="37"/>
      <c r="AE214" s="37"/>
      <c r="AT214" s="20" t="s">
        <v>245</v>
      </c>
      <c r="AU214" s="20" t="s">
        <v>88</v>
      </c>
    </row>
    <row r="215" spans="1:65" s="14" customFormat="1" ht="10.199999999999999">
      <c r="B215" s="211"/>
      <c r="C215" s="212"/>
      <c r="D215" s="202" t="s">
        <v>247</v>
      </c>
      <c r="E215" s="213" t="s">
        <v>19</v>
      </c>
      <c r="F215" s="214" t="s">
        <v>6070</v>
      </c>
      <c r="G215" s="212"/>
      <c r="H215" s="215">
        <v>6</v>
      </c>
      <c r="I215" s="216"/>
      <c r="J215" s="212"/>
      <c r="K215" s="212"/>
      <c r="L215" s="217"/>
      <c r="M215" s="218"/>
      <c r="N215" s="219"/>
      <c r="O215" s="219"/>
      <c r="P215" s="219"/>
      <c r="Q215" s="219"/>
      <c r="R215" s="219"/>
      <c r="S215" s="219"/>
      <c r="T215" s="220"/>
      <c r="AT215" s="221" t="s">
        <v>247</v>
      </c>
      <c r="AU215" s="221" t="s">
        <v>88</v>
      </c>
      <c r="AV215" s="14" t="s">
        <v>88</v>
      </c>
      <c r="AW215" s="14" t="s">
        <v>37</v>
      </c>
      <c r="AX215" s="14" t="s">
        <v>83</v>
      </c>
      <c r="AY215" s="221" t="s">
        <v>237</v>
      </c>
    </row>
    <row r="216" spans="1:65" s="2" customFormat="1" ht="24.15" customHeight="1">
      <c r="A216" s="37"/>
      <c r="B216" s="38"/>
      <c r="C216" s="244" t="s">
        <v>611</v>
      </c>
      <c r="D216" s="244" t="s">
        <v>296</v>
      </c>
      <c r="E216" s="245" t="s">
        <v>3522</v>
      </c>
      <c r="F216" s="246" t="s">
        <v>3523</v>
      </c>
      <c r="G216" s="247" t="s">
        <v>290</v>
      </c>
      <c r="H216" s="248">
        <v>6</v>
      </c>
      <c r="I216" s="249"/>
      <c r="J216" s="250">
        <f>ROUND(I216*H216,2)</f>
        <v>0</v>
      </c>
      <c r="K216" s="246" t="s">
        <v>242</v>
      </c>
      <c r="L216" s="251"/>
      <c r="M216" s="252" t="s">
        <v>19</v>
      </c>
      <c r="N216" s="253" t="s">
        <v>48</v>
      </c>
      <c r="O216" s="67"/>
      <c r="P216" s="191">
        <f>O216*H216</f>
        <v>0</v>
      </c>
      <c r="Q216" s="191">
        <v>4.1000000000000003E-3</v>
      </c>
      <c r="R216" s="191">
        <f>Q216*H216</f>
        <v>2.4600000000000004E-2</v>
      </c>
      <c r="S216" s="191">
        <v>0</v>
      </c>
      <c r="T216" s="192">
        <f>S216*H216</f>
        <v>0</v>
      </c>
      <c r="U216" s="37"/>
      <c r="V216" s="37"/>
      <c r="W216" s="37"/>
      <c r="X216" s="37"/>
      <c r="Y216" s="37"/>
      <c r="Z216" s="37"/>
      <c r="AA216" s="37"/>
      <c r="AB216" s="37"/>
      <c r="AC216" s="37"/>
      <c r="AD216" s="37"/>
      <c r="AE216" s="37"/>
      <c r="AR216" s="193" t="s">
        <v>523</v>
      </c>
      <c r="AT216" s="193" t="s">
        <v>296</v>
      </c>
      <c r="AU216" s="193" t="s">
        <v>88</v>
      </c>
      <c r="AY216" s="20" t="s">
        <v>237</v>
      </c>
      <c r="BE216" s="194">
        <f>IF(N216="základní",J216,0)</f>
        <v>0</v>
      </c>
      <c r="BF216" s="194">
        <f>IF(N216="snížená",J216,0)</f>
        <v>0</v>
      </c>
      <c r="BG216" s="194">
        <f>IF(N216="zákl. přenesená",J216,0)</f>
        <v>0</v>
      </c>
      <c r="BH216" s="194">
        <f>IF(N216="sníž. přenesená",J216,0)</f>
        <v>0</v>
      </c>
      <c r="BI216" s="194">
        <f>IF(N216="nulová",J216,0)</f>
        <v>0</v>
      </c>
      <c r="BJ216" s="20" t="s">
        <v>88</v>
      </c>
      <c r="BK216" s="194">
        <f>ROUND(I216*H216,2)</f>
        <v>0</v>
      </c>
      <c r="BL216" s="20" t="s">
        <v>366</v>
      </c>
      <c r="BM216" s="193" t="s">
        <v>6071</v>
      </c>
    </row>
    <row r="217" spans="1:65" s="2" customFormat="1" ht="55.5" customHeight="1">
      <c r="A217" s="37"/>
      <c r="B217" s="38"/>
      <c r="C217" s="182" t="s">
        <v>617</v>
      </c>
      <c r="D217" s="182" t="s">
        <v>239</v>
      </c>
      <c r="E217" s="183" t="s">
        <v>3525</v>
      </c>
      <c r="F217" s="184" t="s">
        <v>3526</v>
      </c>
      <c r="G217" s="185" t="s">
        <v>673</v>
      </c>
      <c r="H217" s="186">
        <v>1</v>
      </c>
      <c r="I217" s="187"/>
      <c r="J217" s="188">
        <f>ROUND(I217*H217,2)</f>
        <v>0</v>
      </c>
      <c r="K217" s="184" t="s">
        <v>242</v>
      </c>
      <c r="L217" s="42"/>
      <c r="M217" s="189" t="s">
        <v>19</v>
      </c>
      <c r="N217" s="190" t="s">
        <v>48</v>
      </c>
      <c r="O217" s="67"/>
      <c r="P217" s="191">
        <f>O217*H217</f>
        <v>0</v>
      </c>
      <c r="Q217" s="191">
        <v>0</v>
      </c>
      <c r="R217" s="191">
        <f>Q217*H217</f>
        <v>0</v>
      </c>
      <c r="S217" s="191">
        <v>0</v>
      </c>
      <c r="T217" s="192">
        <f>S217*H217</f>
        <v>0</v>
      </c>
      <c r="U217" s="37"/>
      <c r="V217" s="37"/>
      <c r="W217" s="37"/>
      <c r="X217" s="37"/>
      <c r="Y217" s="37"/>
      <c r="Z217" s="37"/>
      <c r="AA217" s="37"/>
      <c r="AB217" s="37"/>
      <c r="AC217" s="37"/>
      <c r="AD217" s="37"/>
      <c r="AE217" s="37"/>
      <c r="AR217" s="193" t="s">
        <v>366</v>
      </c>
      <c r="AT217" s="193" t="s">
        <v>239</v>
      </c>
      <c r="AU217" s="193" t="s">
        <v>88</v>
      </c>
      <c r="AY217" s="20" t="s">
        <v>237</v>
      </c>
      <c r="BE217" s="194">
        <f>IF(N217="základní",J217,0)</f>
        <v>0</v>
      </c>
      <c r="BF217" s="194">
        <f>IF(N217="snížená",J217,0)</f>
        <v>0</v>
      </c>
      <c r="BG217" s="194">
        <f>IF(N217="zákl. přenesená",J217,0)</f>
        <v>0</v>
      </c>
      <c r="BH217" s="194">
        <f>IF(N217="sníž. přenesená",J217,0)</f>
        <v>0</v>
      </c>
      <c r="BI217" s="194">
        <f>IF(N217="nulová",J217,0)</f>
        <v>0</v>
      </c>
      <c r="BJ217" s="20" t="s">
        <v>88</v>
      </c>
      <c r="BK217" s="194">
        <f>ROUND(I217*H217,2)</f>
        <v>0</v>
      </c>
      <c r="BL217" s="20" t="s">
        <v>366</v>
      </c>
      <c r="BM217" s="193" t="s">
        <v>6072</v>
      </c>
    </row>
    <row r="218" spans="1:65" s="2" customFormat="1" ht="10.199999999999999">
      <c r="A218" s="37"/>
      <c r="B218" s="38"/>
      <c r="C218" s="39"/>
      <c r="D218" s="195" t="s">
        <v>245</v>
      </c>
      <c r="E218" s="39"/>
      <c r="F218" s="196" t="s">
        <v>3528</v>
      </c>
      <c r="G218" s="39"/>
      <c r="H218" s="39"/>
      <c r="I218" s="197"/>
      <c r="J218" s="39"/>
      <c r="K218" s="39"/>
      <c r="L218" s="42"/>
      <c r="M218" s="198"/>
      <c r="N218" s="199"/>
      <c r="O218" s="67"/>
      <c r="P218" s="67"/>
      <c r="Q218" s="67"/>
      <c r="R218" s="67"/>
      <c r="S218" s="67"/>
      <c r="T218" s="68"/>
      <c r="U218" s="37"/>
      <c r="V218" s="37"/>
      <c r="W218" s="37"/>
      <c r="X218" s="37"/>
      <c r="Y218" s="37"/>
      <c r="Z218" s="37"/>
      <c r="AA218" s="37"/>
      <c r="AB218" s="37"/>
      <c r="AC218" s="37"/>
      <c r="AD218" s="37"/>
      <c r="AE218" s="37"/>
      <c r="AT218" s="20" t="s">
        <v>245</v>
      </c>
      <c r="AU218" s="20" t="s">
        <v>88</v>
      </c>
    </row>
    <row r="219" spans="1:65" s="14" customFormat="1" ht="10.199999999999999">
      <c r="B219" s="211"/>
      <c r="C219" s="212"/>
      <c r="D219" s="202" t="s">
        <v>247</v>
      </c>
      <c r="E219" s="213" t="s">
        <v>19</v>
      </c>
      <c r="F219" s="214" t="s">
        <v>3529</v>
      </c>
      <c r="G219" s="212"/>
      <c r="H219" s="215">
        <v>1</v>
      </c>
      <c r="I219" s="216"/>
      <c r="J219" s="212"/>
      <c r="K219" s="212"/>
      <c r="L219" s="217"/>
      <c r="M219" s="218"/>
      <c r="N219" s="219"/>
      <c r="O219" s="219"/>
      <c r="P219" s="219"/>
      <c r="Q219" s="219"/>
      <c r="R219" s="219"/>
      <c r="S219" s="219"/>
      <c r="T219" s="220"/>
      <c r="AT219" s="221" t="s">
        <v>247</v>
      </c>
      <c r="AU219" s="221" t="s">
        <v>88</v>
      </c>
      <c r="AV219" s="14" t="s">
        <v>88</v>
      </c>
      <c r="AW219" s="14" t="s">
        <v>37</v>
      </c>
      <c r="AX219" s="14" t="s">
        <v>83</v>
      </c>
      <c r="AY219" s="221" t="s">
        <v>237</v>
      </c>
    </row>
    <row r="220" spans="1:65" s="2" customFormat="1" ht="24.15" customHeight="1">
      <c r="A220" s="37"/>
      <c r="B220" s="38"/>
      <c r="C220" s="244" t="s">
        <v>624</v>
      </c>
      <c r="D220" s="244" t="s">
        <v>296</v>
      </c>
      <c r="E220" s="245" t="s">
        <v>3530</v>
      </c>
      <c r="F220" s="246" t="s">
        <v>3531</v>
      </c>
      <c r="G220" s="247" t="s">
        <v>154</v>
      </c>
      <c r="H220" s="248">
        <v>18.7</v>
      </c>
      <c r="I220" s="249"/>
      <c r="J220" s="250">
        <f>ROUND(I220*H220,2)</f>
        <v>0</v>
      </c>
      <c r="K220" s="246" t="s">
        <v>242</v>
      </c>
      <c r="L220" s="251"/>
      <c r="M220" s="252" t="s">
        <v>19</v>
      </c>
      <c r="N220" s="253" t="s">
        <v>48</v>
      </c>
      <c r="O220" s="67"/>
      <c r="P220" s="191">
        <f>O220*H220</f>
        <v>0</v>
      </c>
      <c r="Q220" s="191">
        <v>2.4000000000000001E-4</v>
      </c>
      <c r="R220" s="191">
        <f>Q220*H220</f>
        <v>4.4879999999999998E-3</v>
      </c>
      <c r="S220" s="191">
        <v>0</v>
      </c>
      <c r="T220" s="192">
        <f>S220*H220</f>
        <v>0</v>
      </c>
      <c r="U220" s="37"/>
      <c r="V220" s="37"/>
      <c r="W220" s="37"/>
      <c r="X220" s="37"/>
      <c r="Y220" s="37"/>
      <c r="Z220" s="37"/>
      <c r="AA220" s="37"/>
      <c r="AB220" s="37"/>
      <c r="AC220" s="37"/>
      <c r="AD220" s="37"/>
      <c r="AE220" s="37"/>
      <c r="AR220" s="193" t="s">
        <v>523</v>
      </c>
      <c r="AT220" s="193" t="s">
        <v>296</v>
      </c>
      <c r="AU220" s="193" t="s">
        <v>88</v>
      </c>
      <c r="AY220" s="20" t="s">
        <v>237</v>
      </c>
      <c r="BE220" s="194">
        <f>IF(N220="základní",J220,0)</f>
        <v>0</v>
      </c>
      <c r="BF220" s="194">
        <f>IF(N220="snížená",J220,0)</f>
        <v>0</v>
      </c>
      <c r="BG220" s="194">
        <f>IF(N220="zákl. přenesená",J220,0)</f>
        <v>0</v>
      </c>
      <c r="BH220" s="194">
        <f>IF(N220="sníž. přenesená",J220,0)</f>
        <v>0</v>
      </c>
      <c r="BI220" s="194">
        <f>IF(N220="nulová",J220,0)</f>
        <v>0</v>
      </c>
      <c r="BJ220" s="20" t="s">
        <v>88</v>
      </c>
      <c r="BK220" s="194">
        <f>ROUND(I220*H220,2)</f>
        <v>0</v>
      </c>
      <c r="BL220" s="20" t="s">
        <v>366</v>
      </c>
      <c r="BM220" s="193" t="s">
        <v>6073</v>
      </c>
    </row>
    <row r="221" spans="1:65" s="14" customFormat="1" ht="10.199999999999999">
      <c r="B221" s="211"/>
      <c r="C221" s="212"/>
      <c r="D221" s="202" t="s">
        <v>247</v>
      </c>
      <c r="E221" s="212"/>
      <c r="F221" s="214" t="s">
        <v>6074</v>
      </c>
      <c r="G221" s="212"/>
      <c r="H221" s="215">
        <v>18.7</v>
      </c>
      <c r="I221" s="216"/>
      <c r="J221" s="212"/>
      <c r="K221" s="212"/>
      <c r="L221" s="217"/>
      <c r="M221" s="218"/>
      <c r="N221" s="219"/>
      <c r="O221" s="219"/>
      <c r="P221" s="219"/>
      <c r="Q221" s="219"/>
      <c r="R221" s="219"/>
      <c r="S221" s="219"/>
      <c r="T221" s="220"/>
      <c r="AT221" s="221" t="s">
        <v>247</v>
      </c>
      <c r="AU221" s="221" t="s">
        <v>88</v>
      </c>
      <c r="AV221" s="14" t="s">
        <v>88</v>
      </c>
      <c r="AW221" s="14" t="s">
        <v>4</v>
      </c>
      <c r="AX221" s="14" t="s">
        <v>83</v>
      </c>
      <c r="AY221" s="221" t="s">
        <v>237</v>
      </c>
    </row>
    <row r="222" spans="1:65" s="2" customFormat="1" ht="55.5" customHeight="1">
      <c r="A222" s="37"/>
      <c r="B222" s="38"/>
      <c r="C222" s="182" t="s">
        <v>633</v>
      </c>
      <c r="D222" s="182" t="s">
        <v>239</v>
      </c>
      <c r="E222" s="183" t="s">
        <v>1128</v>
      </c>
      <c r="F222" s="184" t="s">
        <v>1129</v>
      </c>
      <c r="G222" s="185" t="s">
        <v>304</v>
      </c>
      <c r="H222" s="186">
        <v>2.9000000000000001E-2</v>
      </c>
      <c r="I222" s="187"/>
      <c r="J222" s="188">
        <f>ROUND(I222*H222,2)</f>
        <v>0</v>
      </c>
      <c r="K222" s="184" t="s">
        <v>242</v>
      </c>
      <c r="L222" s="42"/>
      <c r="M222" s="189" t="s">
        <v>19</v>
      </c>
      <c r="N222" s="190" t="s">
        <v>48</v>
      </c>
      <c r="O222" s="67"/>
      <c r="P222" s="191">
        <f>O222*H222</f>
        <v>0</v>
      </c>
      <c r="Q222" s="191">
        <v>0</v>
      </c>
      <c r="R222" s="191">
        <f>Q222*H222</f>
        <v>0</v>
      </c>
      <c r="S222" s="191">
        <v>0</v>
      </c>
      <c r="T222" s="192">
        <f>S222*H222</f>
        <v>0</v>
      </c>
      <c r="U222" s="37"/>
      <c r="V222" s="37"/>
      <c r="W222" s="37"/>
      <c r="X222" s="37"/>
      <c r="Y222" s="37"/>
      <c r="Z222" s="37"/>
      <c r="AA222" s="37"/>
      <c r="AB222" s="37"/>
      <c r="AC222" s="37"/>
      <c r="AD222" s="37"/>
      <c r="AE222" s="37"/>
      <c r="AR222" s="193" t="s">
        <v>366</v>
      </c>
      <c r="AT222" s="193" t="s">
        <v>239</v>
      </c>
      <c r="AU222" s="193" t="s">
        <v>88</v>
      </c>
      <c r="AY222" s="20" t="s">
        <v>237</v>
      </c>
      <c r="BE222" s="194">
        <f>IF(N222="základní",J222,0)</f>
        <v>0</v>
      </c>
      <c r="BF222" s="194">
        <f>IF(N222="snížená",J222,0)</f>
        <v>0</v>
      </c>
      <c r="BG222" s="194">
        <f>IF(N222="zákl. přenesená",J222,0)</f>
        <v>0</v>
      </c>
      <c r="BH222" s="194">
        <f>IF(N222="sníž. přenesená",J222,0)</f>
        <v>0</v>
      </c>
      <c r="BI222" s="194">
        <f>IF(N222="nulová",J222,0)</f>
        <v>0</v>
      </c>
      <c r="BJ222" s="20" t="s">
        <v>88</v>
      </c>
      <c r="BK222" s="194">
        <f>ROUND(I222*H222,2)</f>
        <v>0</v>
      </c>
      <c r="BL222" s="20" t="s">
        <v>366</v>
      </c>
      <c r="BM222" s="193" t="s">
        <v>6075</v>
      </c>
    </row>
    <row r="223" spans="1:65" s="2" customFormat="1" ht="10.199999999999999">
      <c r="A223" s="37"/>
      <c r="B223" s="38"/>
      <c r="C223" s="39"/>
      <c r="D223" s="195" t="s">
        <v>245</v>
      </c>
      <c r="E223" s="39"/>
      <c r="F223" s="196" t="s">
        <v>1131</v>
      </c>
      <c r="G223" s="39"/>
      <c r="H223" s="39"/>
      <c r="I223" s="197"/>
      <c r="J223" s="39"/>
      <c r="K223" s="39"/>
      <c r="L223" s="42"/>
      <c r="M223" s="198"/>
      <c r="N223" s="199"/>
      <c r="O223" s="67"/>
      <c r="P223" s="67"/>
      <c r="Q223" s="67"/>
      <c r="R223" s="67"/>
      <c r="S223" s="67"/>
      <c r="T223" s="68"/>
      <c r="U223" s="37"/>
      <c r="V223" s="37"/>
      <c r="W223" s="37"/>
      <c r="X223" s="37"/>
      <c r="Y223" s="37"/>
      <c r="Z223" s="37"/>
      <c r="AA223" s="37"/>
      <c r="AB223" s="37"/>
      <c r="AC223" s="37"/>
      <c r="AD223" s="37"/>
      <c r="AE223" s="37"/>
      <c r="AT223" s="20" t="s">
        <v>245</v>
      </c>
      <c r="AU223" s="20" t="s">
        <v>88</v>
      </c>
    </row>
    <row r="224" spans="1:65" s="12" customFormat="1" ht="25.95" customHeight="1">
      <c r="B224" s="166"/>
      <c r="C224" s="167"/>
      <c r="D224" s="168" t="s">
        <v>75</v>
      </c>
      <c r="E224" s="169" t="s">
        <v>1505</v>
      </c>
      <c r="F224" s="169" t="s">
        <v>1506</v>
      </c>
      <c r="G224" s="167"/>
      <c r="H224" s="167"/>
      <c r="I224" s="170"/>
      <c r="J224" s="171">
        <f>BK224</f>
        <v>0</v>
      </c>
      <c r="K224" s="167"/>
      <c r="L224" s="172"/>
      <c r="M224" s="173"/>
      <c r="N224" s="174"/>
      <c r="O224" s="174"/>
      <c r="P224" s="175">
        <f>SUM(P225:P226)</f>
        <v>0</v>
      </c>
      <c r="Q224" s="174"/>
      <c r="R224" s="175">
        <f>SUM(R225:R226)</f>
        <v>0</v>
      </c>
      <c r="S224" s="174"/>
      <c r="T224" s="176">
        <f>SUM(T225:T226)</f>
        <v>0</v>
      </c>
      <c r="AR224" s="177" t="s">
        <v>243</v>
      </c>
      <c r="AT224" s="178" t="s">
        <v>75</v>
      </c>
      <c r="AU224" s="178" t="s">
        <v>76</v>
      </c>
      <c r="AY224" s="177" t="s">
        <v>237</v>
      </c>
      <c r="BK224" s="179">
        <f>SUM(BK225:BK226)</f>
        <v>0</v>
      </c>
    </row>
    <row r="225" spans="1:65" s="2" customFormat="1" ht="33" customHeight="1">
      <c r="A225" s="37"/>
      <c r="B225" s="38"/>
      <c r="C225" s="182" t="s">
        <v>638</v>
      </c>
      <c r="D225" s="182" t="s">
        <v>239</v>
      </c>
      <c r="E225" s="183" t="s">
        <v>1515</v>
      </c>
      <c r="F225" s="184" t="s">
        <v>1516</v>
      </c>
      <c r="G225" s="185" t="s">
        <v>1510</v>
      </c>
      <c r="H225" s="186">
        <v>10</v>
      </c>
      <c r="I225" s="187"/>
      <c r="J225" s="188">
        <f>ROUND(I225*H225,2)</f>
        <v>0</v>
      </c>
      <c r="K225" s="184" t="s">
        <v>242</v>
      </c>
      <c r="L225" s="42"/>
      <c r="M225" s="189" t="s">
        <v>19</v>
      </c>
      <c r="N225" s="190" t="s">
        <v>48</v>
      </c>
      <c r="O225" s="67"/>
      <c r="P225" s="191">
        <f>O225*H225</f>
        <v>0</v>
      </c>
      <c r="Q225" s="191">
        <v>0</v>
      </c>
      <c r="R225" s="191">
        <f>Q225*H225</f>
        <v>0</v>
      </c>
      <c r="S225" s="191">
        <v>0</v>
      </c>
      <c r="T225" s="192">
        <f>S225*H225</f>
        <v>0</v>
      </c>
      <c r="U225" s="37"/>
      <c r="V225" s="37"/>
      <c r="W225" s="37"/>
      <c r="X225" s="37"/>
      <c r="Y225" s="37"/>
      <c r="Z225" s="37"/>
      <c r="AA225" s="37"/>
      <c r="AB225" s="37"/>
      <c r="AC225" s="37"/>
      <c r="AD225" s="37"/>
      <c r="AE225" s="37"/>
      <c r="AR225" s="193" t="s">
        <v>1511</v>
      </c>
      <c r="AT225" s="193" t="s">
        <v>239</v>
      </c>
      <c r="AU225" s="193" t="s">
        <v>83</v>
      </c>
      <c r="AY225" s="20" t="s">
        <v>237</v>
      </c>
      <c r="BE225" s="194">
        <f>IF(N225="základní",J225,0)</f>
        <v>0</v>
      </c>
      <c r="BF225" s="194">
        <f>IF(N225="snížená",J225,0)</f>
        <v>0</v>
      </c>
      <c r="BG225" s="194">
        <f>IF(N225="zákl. přenesená",J225,0)</f>
        <v>0</v>
      </c>
      <c r="BH225" s="194">
        <f>IF(N225="sníž. přenesená",J225,0)</f>
        <v>0</v>
      </c>
      <c r="BI225" s="194">
        <f>IF(N225="nulová",J225,0)</f>
        <v>0</v>
      </c>
      <c r="BJ225" s="20" t="s">
        <v>88</v>
      </c>
      <c r="BK225" s="194">
        <f>ROUND(I225*H225,2)</f>
        <v>0</v>
      </c>
      <c r="BL225" s="20" t="s">
        <v>1511</v>
      </c>
      <c r="BM225" s="193" t="s">
        <v>6076</v>
      </c>
    </row>
    <row r="226" spans="1:65" s="2" customFormat="1" ht="10.199999999999999">
      <c r="A226" s="37"/>
      <c r="B226" s="38"/>
      <c r="C226" s="39"/>
      <c r="D226" s="195" t="s">
        <v>245</v>
      </c>
      <c r="E226" s="39"/>
      <c r="F226" s="196" t="s">
        <v>1518</v>
      </c>
      <c r="G226" s="39"/>
      <c r="H226" s="39"/>
      <c r="I226" s="197"/>
      <c r="J226" s="39"/>
      <c r="K226" s="39"/>
      <c r="L226" s="42"/>
      <c r="M226" s="198"/>
      <c r="N226" s="199"/>
      <c r="O226" s="67"/>
      <c r="P226" s="67"/>
      <c r="Q226" s="67"/>
      <c r="R226" s="67"/>
      <c r="S226" s="67"/>
      <c r="T226" s="68"/>
      <c r="U226" s="37"/>
      <c r="V226" s="37"/>
      <c r="W226" s="37"/>
      <c r="X226" s="37"/>
      <c r="Y226" s="37"/>
      <c r="Z226" s="37"/>
      <c r="AA226" s="37"/>
      <c r="AB226" s="37"/>
      <c r="AC226" s="37"/>
      <c r="AD226" s="37"/>
      <c r="AE226" s="37"/>
      <c r="AT226" s="20" t="s">
        <v>245</v>
      </c>
      <c r="AU226" s="20" t="s">
        <v>83</v>
      </c>
    </row>
    <row r="227" spans="1:65" s="12" customFormat="1" ht="25.95" customHeight="1">
      <c r="B227" s="166"/>
      <c r="C227" s="167"/>
      <c r="D227" s="168" t="s">
        <v>75</v>
      </c>
      <c r="E227" s="169" t="s">
        <v>3559</v>
      </c>
      <c r="F227" s="169" t="s">
        <v>137</v>
      </c>
      <c r="G227" s="167"/>
      <c r="H227" s="167"/>
      <c r="I227" s="170"/>
      <c r="J227" s="171">
        <f>BK227</f>
        <v>0</v>
      </c>
      <c r="K227" s="167"/>
      <c r="L227" s="172"/>
      <c r="M227" s="173"/>
      <c r="N227" s="174"/>
      <c r="O227" s="174"/>
      <c r="P227" s="175">
        <f>SUM(P228:P229)</f>
        <v>0</v>
      </c>
      <c r="Q227" s="174"/>
      <c r="R227" s="175">
        <f>SUM(R228:R229)</f>
        <v>0</v>
      </c>
      <c r="S227" s="174"/>
      <c r="T227" s="176">
        <f>SUM(T228:T229)</f>
        <v>0</v>
      </c>
      <c r="AR227" s="177" t="s">
        <v>287</v>
      </c>
      <c r="AT227" s="178" t="s">
        <v>75</v>
      </c>
      <c r="AU227" s="178" t="s">
        <v>76</v>
      </c>
      <c r="AY227" s="177" t="s">
        <v>237</v>
      </c>
      <c r="BK227" s="179">
        <f>SUM(BK228:BK229)</f>
        <v>0</v>
      </c>
    </row>
    <row r="228" spans="1:65" s="2" customFormat="1" ht="21.75" customHeight="1">
      <c r="A228" s="37"/>
      <c r="B228" s="38"/>
      <c r="C228" s="182" t="s">
        <v>643</v>
      </c>
      <c r="D228" s="182" t="s">
        <v>239</v>
      </c>
      <c r="E228" s="183" t="s">
        <v>3560</v>
      </c>
      <c r="F228" s="184" t="s">
        <v>3561</v>
      </c>
      <c r="G228" s="185" t="s">
        <v>1591</v>
      </c>
      <c r="H228" s="186">
        <v>1</v>
      </c>
      <c r="I228" s="187"/>
      <c r="J228" s="188">
        <f>ROUND(I228*H228,2)</f>
        <v>0</v>
      </c>
      <c r="K228" s="184" t="s">
        <v>242</v>
      </c>
      <c r="L228" s="42"/>
      <c r="M228" s="189" t="s">
        <v>19</v>
      </c>
      <c r="N228" s="190" t="s">
        <v>48</v>
      </c>
      <c r="O228" s="67"/>
      <c r="P228" s="191">
        <f>O228*H228</f>
        <v>0</v>
      </c>
      <c r="Q228" s="191">
        <v>0</v>
      </c>
      <c r="R228" s="191">
        <f>Q228*H228</f>
        <v>0</v>
      </c>
      <c r="S228" s="191">
        <v>0</v>
      </c>
      <c r="T228" s="192">
        <f>S228*H228</f>
        <v>0</v>
      </c>
      <c r="U228" s="37"/>
      <c r="V228" s="37"/>
      <c r="W228" s="37"/>
      <c r="X228" s="37"/>
      <c r="Y228" s="37"/>
      <c r="Z228" s="37"/>
      <c r="AA228" s="37"/>
      <c r="AB228" s="37"/>
      <c r="AC228" s="37"/>
      <c r="AD228" s="37"/>
      <c r="AE228" s="37"/>
      <c r="AR228" s="193" t="s">
        <v>3562</v>
      </c>
      <c r="AT228" s="193" t="s">
        <v>239</v>
      </c>
      <c r="AU228" s="193" t="s">
        <v>83</v>
      </c>
      <c r="AY228" s="20" t="s">
        <v>237</v>
      </c>
      <c r="BE228" s="194">
        <f>IF(N228="základní",J228,0)</f>
        <v>0</v>
      </c>
      <c r="BF228" s="194">
        <f>IF(N228="snížená",J228,0)</f>
        <v>0</v>
      </c>
      <c r="BG228" s="194">
        <f>IF(N228="zákl. přenesená",J228,0)</f>
        <v>0</v>
      </c>
      <c r="BH228" s="194">
        <f>IF(N228="sníž. přenesená",J228,0)</f>
        <v>0</v>
      </c>
      <c r="BI228" s="194">
        <f>IF(N228="nulová",J228,0)</f>
        <v>0</v>
      </c>
      <c r="BJ228" s="20" t="s">
        <v>88</v>
      </c>
      <c r="BK228" s="194">
        <f>ROUND(I228*H228,2)</f>
        <v>0</v>
      </c>
      <c r="BL228" s="20" t="s">
        <v>3562</v>
      </c>
      <c r="BM228" s="193" t="s">
        <v>6077</v>
      </c>
    </row>
    <row r="229" spans="1:65" s="2" customFormat="1" ht="10.199999999999999">
      <c r="A229" s="37"/>
      <c r="B229" s="38"/>
      <c r="C229" s="39"/>
      <c r="D229" s="195" t="s">
        <v>245</v>
      </c>
      <c r="E229" s="39"/>
      <c r="F229" s="196" t="s">
        <v>3564</v>
      </c>
      <c r="G229" s="39"/>
      <c r="H229" s="39"/>
      <c r="I229" s="197"/>
      <c r="J229" s="39"/>
      <c r="K229" s="39"/>
      <c r="L229" s="42"/>
      <c r="M229" s="255"/>
      <c r="N229" s="256"/>
      <c r="O229" s="257"/>
      <c r="P229" s="257"/>
      <c r="Q229" s="257"/>
      <c r="R229" s="257"/>
      <c r="S229" s="257"/>
      <c r="T229" s="258"/>
      <c r="U229" s="37"/>
      <c r="V229" s="37"/>
      <c r="W229" s="37"/>
      <c r="X229" s="37"/>
      <c r="Y229" s="37"/>
      <c r="Z229" s="37"/>
      <c r="AA229" s="37"/>
      <c r="AB229" s="37"/>
      <c r="AC229" s="37"/>
      <c r="AD229" s="37"/>
      <c r="AE229" s="37"/>
      <c r="AT229" s="20" t="s">
        <v>245</v>
      </c>
      <c r="AU229" s="20" t="s">
        <v>83</v>
      </c>
    </row>
    <row r="230" spans="1:65" s="2" customFormat="1" ht="6.9" customHeight="1">
      <c r="A230" s="37"/>
      <c r="B230" s="50"/>
      <c r="C230" s="51"/>
      <c r="D230" s="51"/>
      <c r="E230" s="51"/>
      <c r="F230" s="51"/>
      <c r="G230" s="51"/>
      <c r="H230" s="51"/>
      <c r="I230" s="51"/>
      <c r="J230" s="51"/>
      <c r="K230" s="51"/>
      <c r="L230" s="42"/>
      <c r="M230" s="37"/>
      <c r="O230" s="37"/>
      <c r="P230" s="37"/>
      <c r="Q230" s="37"/>
      <c r="R230" s="37"/>
      <c r="S230" s="37"/>
      <c r="T230" s="37"/>
      <c r="U230" s="37"/>
      <c r="V230" s="37"/>
      <c r="W230" s="37"/>
      <c r="X230" s="37"/>
      <c r="Y230" s="37"/>
      <c r="Z230" s="37"/>
      <c r="AA230" s="37"/>
      <c r="AB230" s="37"/>
      <c r="AC230" s="37"/>
      <c r="AD230" s="37"/>
      <c r="AE230" s="37"/>
    </row>
  </sheetData>
  <sheetProtection algorithmName="SHA-512" hashValue="y8r8ilcz35G+I4brlWTYl2J8RlYGvMZtA8iCiShHV1nta5q+9INjzJTGWYzjkX6gL1PCq2MOJgHvNnEvYtsYIg==" saltValue="ctE1uTJPjHzvwOEy0Mcn+hg1IHBR+NibJZqVsOMxoSCqpaVPeTwEhWf2S5b2CZGEr7mEC3CTkymyvtmEFjRSJQ==" spinCount="100000" sheet="1" objects="1" scenarios="1" formatColumns="0" formatRows="0" autoFilter="0"/>
  <autoFilter ref="C95:K229" xr:uid="{00000000-0009-0000-0000-00000E000000}"/>
  <mergeCells count="12">
    <mergeCell ref="E88:H88"/>
    <mergeCell ref="L2:V2"/>
    <mergeCell ref="E50:H50"/>
    <mergeCell ref="E52:H52"/>
    <mergeCell ref="E54:H54"/>
    <mergeCell ref="E84:H84"/>
    <mergeCell ref="E86:H86"/>
    <mergeCell ref="E7:H7"/>
    <mergeCell ref="E9:H9"/>
    <mergeCell ref="E11:H11"/>
    <mergeCell ref="E20:H20"/>
    <mergeCell ref="E29:H29"/>
  </mergeCells>
  <hyperlinks>
    <hyperlink ref="F100" r:id="rId1" xr:uid="{00000000-0004-0000-0E00-000000000000}"/>
    <hyperlink ref="F104" r:id="rId2" xr:uid="{00000000-0004-0000-0E00-000001000000}"/>
    <hyperlink ref="F106" r:id="rId3" xr:uid="{00000000-0004-0000-0E00-000002000000}"/>
    <hyperlink ref="F108" r:id="rId4" xr:uid="{00000000-0004-0000-0E00-000003000000}"/>
    <hyperlink ref="F111" r:id="rId5" xr:uid="{00000000-0004-0000-0E00-000004000000}"/>
    <hyperlink ref="F117" r:id="rId6" xr:uid="{00000000-0004-0000-0E00-000005000000}"/>
    <hyperlink ref="F121" r:id="rId7" xr:uid="{00000000-0004-0000-0E00-000006000000}"/>
    <hyperlink ref="F124" r:id="rId8" xr:uid="{00000000-0004-0000-0E00-000007000000}"/>
    <hyperlink ref="F128" r:id="rId9" xr:uid="{00000000-0004-0000-0E00-000008000000}"/>
    <hyperlink ref="F131" r:id="rId10" xr:uid="{00000000-0004-0000-0E00-000009000000}"/>
    <hyperlink ref="F134" r:id="rId11" xr:uid="{00000000-0004-0000-0E00-00000A000000}"/>
    <hyperlink ref="F139" r:id="rId12" xr:uid="{00000000-0004-0000-0E00-00000B000000}"/>
    <hyperlink ref="F144" r:id="rId13" xr:uid="{00000000-0004-0000-0E00-00000C000000}"/>
    <hyperlink ref="F149" r:id="rId14" xr:uid="{00000000-0004-0000-0E00-00000D000000}"/>
    <hyperlink ref="F154" r:id="rId15" xr:uid="{00000000-0004-0000-0E00-00000E000000}"/>
    <hyperlink ref="F159" r:id="rId16" xr:uid="{00000000-0004-0000-0E00-00000F000000}"/>
    <hyperlink ref="F164" r:id="rId17" xr:uid="{00000000-0004-0000-0E00-000010000000}"/>
    <hyperlink ref="F169" r:id="rId18" xr:uid="{00000000-0004-0000-0E00-000011000000}"/>
    <hyperlink ref="F172" r:id="rId19" xr:uid="{00000000-0004-0000-0E00-000012000000}"/>
    <hyperlink ref="F178" r:id="rId20" xr:uid="{00000000-0004-0000-0E00-000013000000}"/>
    <hyperlink ref="F183" r:id="rId21" xr:uid="{00000000-0004-0000-0E00-000014000000}"/>
    <hyperlink ref="F190" r:id="rId22" xr:uid="{00000000-0004-0000-0E00-000015000000}"/>
    <hyperlink ref="F193" r:id="rId23" xr:uid="{00000000-0004-0000-0E00-000016000000}"/>
    <hyperlink ref="F195" r:id="rId24" xr:uid="{00000000-0004-0000-0E00-000017000000}"/>
    <hyperlink ref="F197" r:id="rId25" xr:uid="{00000000-0004-0000-0E00-000018000000}"/>
    <hyperlink ref="F199" r:id="rId26" xr:uid="{00000000-0004-0000-0E00-000019000000}"/>
    <hyperlink ref="F202" r:id="rId27" xr:uid="{00000000-0004-0000-0E00-00001A000000}"/>
    <hyperlink ref="F205" r:id="rId28" xr:uid="{00000000-0004-0000-0E00-00001B000000}"/>
    <hyperlink ref="F208" r:id="rId29" xr:uid="{00000000-0004-0000-0E00-00001C000000}"/>
    <hyperlink ref="F211" r:id="rId30" xr:uid="{00000000-0004-0000-0E00-00001D000000}"/>
    <hyperlink ref="F214" r:id="rId31" xr:uid="{00000000-0004-0000-0E00-00001E000000}"/>
    <hyperlink ref="F218" r:id="rId32" xr:uid="{00000000-0004-0000-0E00-00001F000000}"/>
    <hyperlink ref="F223" r:id="rId33" xr:uid="{00000000-0004-0000-0E00-000020000000}"/>
    <hyperlink ref="F226" r:id="rId34" xr:uid="{00000000-0004-0000-0E00-000021000000}"/>
    <hyperlink ref="F229" r:id="rId35" xr:uid="{00000000-0004-0000-0E00-00002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BM394"/>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56" s="1" customFormat="1" ht="36.9" customHeight="1">
      <c r="L2" s="412"/>
      <c r="M2" s="412"/>
      <c r="N2" s="412"/>
      <c r="O2" s="412"/>
      <c r="P2" s="412"/>
      <c r="Q2" s="412"/>
      <c r="R2" s="412"/>
      <c r="S2" s="412"/>
      <c r="T2" s="412"/>
      <c r="U2" s="412"/>
      <c r="V2" s="412"/>
      <c r="AT2" s="20" t="s">
        <v>127</v>
      </c>
      <c r="AZ2" s="111" t="s">
        <v>6078</v>
      </c>
      <c r="BA2" s="111" t="s">
        <v>6079</v>
      </c>
      <c r="BB2" s="111" t="s">
        <v>141</v>
      </c>
      <c r="BC2" s="111" t="s">
        <v>6080</v>
      </c>
      <c r="BD2" s="111" t="s">
        <v>92</v>
      </c>
    </row>
    <row r="3" spans="1:56" s="1" customFormat="1" ht="6.9" customHeight="1">
      <c r="B3" s="112"/>
      <c r="C3" s="113"/>
      <c r="D3" s="113"/>
      <c r="E3" s="113"/>
      <c r="F3" s="113"/>
      <c r="G3" s="113"/>
      <c r="H3" s="113"/>
      <c r="I3" s="113"/>
      <c r="J3" s="113"/>
      <c r="K3" s="113"/>
      <c r="L3" s="23"/>
      <c r="AT3" s="20" t="s">
        <v>83</v>
      </c>
      <c r="AZ3" s="111" t="s">
        <v>6081</v>
      </c>
      <c r="BA3" s="111" t="s">
        <v>6082</v>
      </c>
      <c r="BB3" s="111" t="s">
        <v>141</v>
      </c>
      <c r="BC3" s="111" t="s">
        <v>6083</v>
      </c>
      <c r="BD3" s="111" t="s">
        <v>92</v>
      </c>
    </row>
    <row r="4" spans="1:56" s="1" customFormat="1" ht="24.9" customHeight="1">
      <c r="B4" s="23"/>
      <c r="D4" s="114" t="s">
        <v>146</v>
      </c>
      <c r="L4" s="23"/>
      <c r="M4" s="115" t="s">
        <v>10</v>
      </c>
      <c r="AT4" s="20" t="s">
        <v>4</v>
      </c>
      <c r="AZ4" s="111" t="s">
        <v>2425</v>
      </c>
      <c r="BA4" s="111" t="s">
        <v>2426</v>
      </c>
      <c r="BB4" s="111" t="s">
        <v>141</v>
      </c>
      <c r="BC4" s="111" t="s">
        <v>6084</v>
      </c>
      <c r="BD4" s="111" t="s">
        <v>92</v>
      </c>
    </row>
    <row r="5" spans="1:56" s="1" customFormat="1" ht="6.9" customHeight="1">
      <c r="B5" s="23"/>
      <c r="L5" s="23"/>
      <c r="AZ5" s="111" t="s">
        <v>6085</v>
      </c>
      <c r="BA5" s="111" t="s">
        <v>6086</v>
      </c>
      <c r="BB5" s="111" t="s">
        <v>154</v>
      </c>
      <c r="BC5" s="111" t="s">
        <v>6087</v>
      </c>
      <c r="BD5" s="111" t="s">
        <v>92</v>
      </c>
    </row>
    <row r="6" spans="1:56" s="1" customFormat="1" ht="12" customHeight="1">
      <c r="B6" s="23"/>
      <c r="D6" s="116" t="s">
        <v>16</v>
      </c>
      <c r="L6" s="23"/>
      <c r="AZ6" s="111" t="s">
        <v>6088</v>
      </c>
      <c r="BA6" s="111" t="s">
        <v>6089</v>
      </c>
      <c r="BB6" s="111" t="s">
        <v>141</v>
      </c>
      <c r="BC6" s="111" t="s">
        <v>3606</v>
      </c>
      <c r="BD6" s="111" t="s">
        <v>92</v>
      </c>
    </row>
    <row r="7" spans="1:56" s="1" customFormat="1" ht="16.5" customHeight="1">
      <c r="B7" s="23"/>
      <c r="E7" s="413" t="str">
        <f>'Rekapitulace stavby'!K6</f>
        <v>Lovosice - startovací bydlení</v>
      </c>
      <c r="F7" s="414"/>
      <c r="G7" s="414"/>
      <c r="H7" s="414"/>
      <c r="L7" s="23"/>
      <c r="AZ7" s="111" t="s">
        <v>6090</v>
      </c>
      <c r="BA7" s="111" t="s">
        <v>6091</v>
      </c>
      <c r="BB7" s="111" t="s">
        <v>141</v>
      </c>
      <c r="BC7" s="111" t="s">
        <v>6092</v>
      </c>
      <c r="BD7" s="111" t="s">
        <v>92</v>
      </c>
    </row>
    <row r="8" spans="1:56" s="1" customFormat="1" ht="12" customHeight="1">
      <c r="B8" s="23"/>
      <c r="D8" s="116" t="s">
        <v>159</v>
      </c>
      <c r="L8" s="23"/>
    </row>
    <row r="9" spans="1:5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5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56" s="2" customFormat="1" ht="16.5" customHeight="1">
      <c r="A11" s="37"/>
      <c r="B11" s="42"/>
      <c r="C11" s="37"/>
      <c r="D11" s="37"/>
      <c r="E11" s="417" t="s">
        <v>6093</v>
      </c>
      <c r="F11" s="416"/>
      <c r="G11" s="416"/>
      <c r="H11" s="416"/>
      <c r="I11" s="37"/>
      <c r="J11" s="37"/>
      <c r="K11" s="37"/>
      <c r="L11" s="118"/>
      <c r="S11" s="37"/>
      <c r="T11" s="37"/>
      <c r="U11" s="37"/>
      <c r="V11" s="37"/>
      <c r="W11" s="37"/>
      <c r="X11" s="37"/>
      <c r="Y11" s="37"/>
      <c r="Z11" s="37"/>
      <c r="AA11" s="37"/>
      <c r="AB11" s="37"/>
      <c r="AC11" s="37"/>
      <c r="AD11" s="37"/>
      <c r="AE11" s="37"/>
    </row>
    <row r="12" spans="1:5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5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56" s="2" customFormat="1" ht="12" customHeight="1">
      <c r="A14" s="37"/>
      <c r="B14" s="42"/>
      <c r="C14" s="37"/>
      <c r="D14" s="116" t="s">
        <v>21</v>
      </c>
      <c r="E14" s="37"/>
      <c r="F14" s="105" t="s">
        <v>22</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5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56" s="2" customFormat="1" ht="12" customHeight="1">
      <c r="A16" s="37"/>
      <c r="B16" s="42"/>
      <c r="C16" s="37"/>
      <c r="D16" s="116" t="s">
        <v>25</v>
      </c>
      <c r="E16" s="37"/>
      <c r="F16" s="37"/>
      <c r="G16" s="37"/>
      <c r="H16" s="37"/>
      <c r="I16" s="116" t="s">
        <v>26</v>
      </c>
      <c r="J16" s="105" t="s">
        <v>27</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
        <v>28</v>
      </c>
      <c r="F17" s="37"/>
      <c r="G17" s="37"/>
      <c r="H17" s="37"/>
      <c r="I17" s="116" t="s">
        <v>29</v>
      </c>
      <c r="J17" s="105" t="s">
        <v>30</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
        <v>34</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
        <v>35</v>
      </c>
      <c r="F23" s="37"/>
      <c r="G23" s="37"/>
      <c r="H23" s="37"/>
      <c r="I23" s="116" t="s">
        <v>29</v>
      </c>
      <c r="J23" s="105" t="s">
        <v>36</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
        <v>19</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
        <v>39</v>
      </c>
      <c r="F26" s="37"/>
      <c r="G26" s="37"/>
      <c r="H26" s="37"/>
      <c r="I26" s="116" t="s">
        <v>29</v>
      </c>
      <c r="J26" s="105" t="s">
        <v>19</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16.5" customHeight="1">
      <c r="A29" s="120"/>
      <c r="B29" s="121"/>
      <c r="C29" s="120"/>
      <c r="D29" s="120"/>
      <c r="E29" s="420" t="s">
        <v>19</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ROUND(J100,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ROUND((SUM(BE100:BE393)),  2)</f>
        <v>0</v>
      </c>
      <c r="G35" s="37"/>
      <c r="H35" s="37"/>
      <c r="I35" s="128">
        <v>0.21</v>
      </c>
      <c r="J35" s="127">
        <f>ROUND(((SUM(BE100:BE393))*I35),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ROUND((SUM(BF100:BF393)),  2)</f>
        <v>0</v>
      </c>
      <c r="G36" s="37"/>
      <c r="H36" s="37"/>
      <c r="I36" s="128">
        <v>0.12</v>
      </c>
      <c r="J36" s="127">
        <f>ROUND(((SUM(BF100:BF393))*I36),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ROUND((SUM(BG100:BG393)),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ROUND((SUM(BH100:BH393)),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ROUND((SUM(BI100:BI393)),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03 - Fasáda a okna</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Nádražní ulice č.p.805, 410 30, Lovosice</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J100</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196</v>
      </c>
      <c r="E64" s="147"/>
      <c r="F64" s="147"/>
      <c r="G64" s="147"/>
      <c r="H64" s="147"/>
      <c r="I64" s="147"/>
      <c r="J64" s="148">
        <f>J101</f>
        <v>0</v>
      </c>
      <c r="K64" s="145"/>
      <c r="L64" s="149"/>
    </row>
    <row r="65" spans="1:31" s="10" customFormat="1" ht="19.95" customHeight="1">
      <c r="B65" s="150"/>
      <c r="C65" s="99"/>
      <c r="D65" s="151" t="s">
        <v>197</v>
      </c>
      <c r="E65" s="152"/>
      <c r="F65" s="152"/>
      <c r="G65" s="152"/>
      <c r="H65" s="152"/>
      <c r="I65" s="152"/>
      <c r="J65" s="153">
        <f>J102</f>
        <v>0</v>
      </c>
      <c r="K65" s="99"/>
      <c r="L65" s="154"/>
    </row>
    <row r="66" spans="1:31" s="10" customFormat="1" ht="19.95" customHeight="1">
      <c r="B66" s="150"/>
      <c r="C66" s="99"/>
      <c r="D66" s="151" t="s">
        <v>2457</v>
      </c>
      <c r="E66" s="152"/>
      <c r="F66" s="152"/>
      <c r="G66" s="152"/>
      <c r="H66" s="152"/>
      <c r="I66" s="152"/>
      <c r="J66" s="153">
        <f>J106</f>
        <v>0</v>
      </c>
      <c r="K66" s="99"/>
      <c r="L66" s="154"/>
    </row>
    <row r="67" spans="1:31" s="10" customFormat="1" ht="19.95" customHeight="1">
      <c r="B67" s="150"/>
      <c r="C67" s="99"/>
      <c r="D67" s="151" t="s">
        <v>201</v>
      </c>
      <c r="E67" s="152"/>
      <c r="F67" s="152"/>
      <c r="G67" s="152"/>
      <c r="H67" s="152"/>
      <c r="I67" s="152"/>
      <c r="J67" s="153">
        <f>J196</f>
        <v>0</v>
      </c>
      <c r="K67" s="99"/>
      <c r="L67" s="154"/>
    </row>
    <row r="68" spans="1:31" s="10" customFormat="1" ht="19.95" customHeight="1">
      <c r="B68" s="150"/>
      <c r="C68" s="99"/>
      <c r="D68" s="151" t="s">
        <v>203</v>
      </c>
      <c r="E68" s="152"/>
      <c r="F68" s="152"/>
      <c r="G68" s="152"/>
      <c r="H68" s="152"/>
      <c r="I68" s="152"/>
      <c r="J68" s="153">
        <f>J213</f>
        <v>0</v>
      </c>
      <c r="K68" s="99"/>
      <c r="L68" s="154"/>
    </row>
    <row r="69" spans="1:31" s="10" customFormat="1" ht="19.95" customHeight="1">
      <c r="B69" s="150"/>
      <c r="C69" s="99"/>
      <c r="D69" s="151" t="s">
        <v>204</v>
      </c>
      <c r="E69" s="152"/>
      <c r="F69" s="152"/>
      <c r="G69" s="152"/>
      <c r="H69" s="152"/>
      <c r="I69" s="152"/>
      <c r="J69" s="153">
        <f>J238</f>
        <v>0</v>
      </c>
      <c r="K69" s="99"/>
      <c r="L69" s="154"/>
    </row>
    <row r="70" spans="1:31" s="10" customFormat="1" ht="19.95" customHeight="1">
      <c r="B70" s="150"/>
      <c r="C70" s="99"/>
      <c r="D70" s="151" t="s">
        <v>205</v>
      </c>
      <c r="E70" s="152"/>
      <c r="F70" s="152"/>
      <c r="G70" s="152"/>
      <c r="H70" s="152"/>
      <c r="I70" s="152"/>
      <c r="J70" s="153">
        <f>J263</f>
        <v>0</v>
      </c>
      <c r="K70" s="99"/>
      <c r="L70" s="154"/>
    </row>
    <row r="71" spans="1:31" s="9" customFormat="1" ht="24.9" customHeight="1">
      <c r="B71" s="144"/>
      <c r="C71" s="145"/>
      <c r="D71" s="146" t="s">
        <v>206</v>
      </c>
      <c r="E71" s="147"/>
      <c r="F71" s="147"/>
      <c r="G71" s="147"/>
      <c r="H71" s="147"/>
      <c r="I71" s="147"/>
      <c r="J71" s="148">
        <f>J266</f>
        <v>0</v>
      </c>
      <c r="K71" s="145"/>
      <c r="L71" s="149"/>
    </row>
    <row r="72" spans="1:31" s="10" customFormat="1" ht="19.95" customHeight="1">
      <c r="B72" s="150"/>
      <c r="C72" s="99"/>
      <c r="D72" s="151" t="s">
        <v>2458</v>
      </c>
      <c r="E72" s="152"/>
      <c r="F72" s="152"/>
      <c r="G72" s="152"/>
      <c r="H72" s="152"/>
      <c r="I72" s="152"/>
      <c r="J72" s="153">
        <f>J267</f>
        <v>0</v>
      </c>
      <c r="K72" s="99"/>
      <c r="L72" s="154"/>
    </row>
    <row r="73" spans="1:31" s="10" customFormat="1" ht="19.95" customHeight="1">
      <c r="B73" s="150"/>
      <c r="C73" s="99"/>
      <c r="D73" s="151" t="s">
        <v>2461</v>
      </c>
      <c r="E73" s="152"/>
      <c r="F73" s="152"/>
      <c r="G73" s="152"/>
      <c r="H73" s="152"/>
      <c r="I73" s="152"/>
      <c r="J73" s="153">
        <f>J280</f>
        <v>0</v>
      </c>
      <c r="K73" s="99"/>
      <c r="L73" s="154"/>
    </row>
    <row r="74" spans="1:31" s="10" customFormat="1" ht="19.95" customHeight="1">
      <c r="B74" s="150"/>
      <c r="C74" s="99"/>
      <c r="D74" s="151" t="s">
        <v>213</v>
      </c>
      <c r="E74" s="152"/>
      <c r="F74" s="152"/>
      <c r="G74" s="152"/>
      <c r="H74" s="152"/>
      <c r="I74" s="152"/>
      <c r="J74" s="153">
        <f>J318</f>
        <v>0</v>
      </c>
      <c r="K74" s="99"/>
      <c r="L74" s="154"/>
    </row>
    <row r="75" spans="1:31" s="10" customFormat="1" ht="19.95" customHeight="1">
      <c r="B75" s="150"/>
      <c r="C75" s="99"/>
      <c r="D75" s="151" t="s">
        <v>214</v>
      </c>
      <c r="E75" s="152"/>
      <c r="F75" s="152"/>
      <c r="G75" s="152"/>
      <c r="H75" s="152"/>
      <c r="I75" s="152"/>
      <c r="J75" s="153">
        <f>J344</f>
        <v>0</v>
      </c>
      <c r="K75" s="99"/>
      <c r="L75" s="154"/>
    </row>
    <row r="76" spans="1:31" s="10" customFormat="1" ht="19.95" customHeight="1">
      <c r="B76" s="150"/>
      <c r="C76" s="99"/>
      <c r="D76" s="151" t="s">
        <v>3639</v>
      </c>
      <c r="E76" s="152"/>
      <c r="F76" s="152"/>
      <c r="G76" s="152"/>
      <c r="H76" s="152"/>
      <c r="I76" s="152"/>
      <c r="J76" s="153">
        <f>J364</f>
        <v>0</v>
      </c>
      <c r="K76" s="99"/>
      <c r="L76" s="154"/>
    </row>
    <row r="77" spans="1:31" s="10" customFormat="1" ht="19.95" customHeight="1">
      <c r="B77" s="150"/>
      <c r="C77" s="99"/>
      <c r="D77" s="151" t="s">
        <v>2462</v>
      </c>
      <c r="E77" s="152"/>
      <c r="F77" s="152"/>
      <c r="G77" s="152"/>
      <c r="H77" s="152"/>
      <c r="I77" s="152"/>
      <c r="J77" s="153">
        <f>J376</f>
        <v>0</v>
      </c>
      <c r="K77" s="99"/>
      <c r="L77" s="154"/>
    </row>
    <row r="78" spans="1:31" s="9" customFormat="1" ht="24.9" customHeight="1">
      <c r="B78" s="144"/>
      <c r="C78" s="145"/>
      <c r="D78" s="146" t="s">
        <v>221</v>
      </c>
      <c r="E78" s="147"/>
      <c r="F78" s="147"/>
      <c r="G78" s="147"/>
      <c r="H78" s="147"/>
      <c r="I78" s="147"/>
      <c r="J78" s="148">
        <f>J391</f>
        <v>0</v>
      </c>
      <c r="K78" s="145"/>
      <c r="L78" s="149"/>
    </row>
    <row r="79" spans="1:31" s="2" customFormat="1" ht="21.75" customHeight="1">
      <c r="A79" s="37"/>
      <c r="B79" s="38"/>
      <c r="C79" s="39"/>
      <c r="D79" s="39"/>
      <c r="E79" s="39"/>
      <c r="F79" s="39"/>
      <c r="G79" s="39"/>
      <c r="H79" s="39"/>
      <c r="I79" s="39"/>
      <c r="J79" s="39"/>
      <c r="K79" s="39"/>
      <c r="L79" s="118"/>
      <c r="S79" s="37"/>
      <c r="T79" s="37"/>
      <c r="U79" s="37"/>
      <c r="V79" s="37"/>
      <c r="W79" s="37"/>
      <c r="X79" s="37"/>
      <c r="Y79" s="37"/>
      <c r="Z79" s="37"/>
      <c r="AA79" s="37"/>
      <c r="AB79" s="37"/>
      <c r="AC79" s="37"/>
      <c r="AD79" s="37"/>
      <c r="AE79" s="37"/>
    </row>
    <row r="80" spans="1:31" s="2" customFormat="1" ht="6.9" customHeight="1">
      <c r="A80" s="37"/>
      <c r="B80" s="50"/>
      <c r="C80" s="51"/>
      <c r="D80" s="51"/>
      <c r="E80" s="51"/>
      <c r="F80" s="51"/>
      <c r="G80" s="51"/>
      <c r="H80" s="51"/>
      <c r="I80" s="51"/>
      <c r="J80" s="51"/>
      <c r="K80" s="51"/>
      <c r="L80" s="118"/>
      <c r="S80" s="37"/>
      <c r="T80" s="37"/>
      <c r="U80" s="37"/>
      <c r="V80" s="37"/>
      <c r="W80" s="37"/>
      <c r="X80" s="37"/>
      <c r="Y80" s="37"/>
      <c r="Z80" s="37"/>
      <c r="AA80" s="37"/>
      <c r="AB80" s="37"/>
      <c r="AC80" s="37"/>
      <c r="AD80" s="37"/>
      <c r="AE80" s="37"/>
    </row>
    <row r="84" spans="1:31" s="2" customFormat="1" ht="6.9" customHeight="1">
      <c r="A84" s="37"/>
      <c r="B84" s="52"/>
      <c r="C84" s="53"/>
      <c r="D84" s="53"/>
      <c r="E84" s="53"/>
      <c r="F84" s="53"/>
      <c r="G84" s="53"/>
      <c r="H84" s="53"/>
      <c r="I84" s="53"/>
      <c r="J84" s="53"/>
      <c r="K84" s="53"/>
      <c r="L84" s="118"/>
      <c r="S84" s="37"/>
      <c r="T84" s="37"/>
      <c r="U84" s="37"/>
      <c r="V84" s="37"/>
      <c r="W84" s="37"/>
      <c r="X84" s="37"/>
      <c r="Y84" s="37"/>
      <c r="Z84" s="37"/>
      <c r="AA84" s="37"/>
      <c r="AB84" s="37"/>
      <c r="AC84" s="37"/>
      <c r="AD84" s="37"/>
      <c r="AE84" s="37"/>
    </row>
    <row r="85" spans="1:31" s="2" customFormat="1" ht="24.9" customHeight="1">
      <c r="A85" s="37"/>
      <c r="B85" s="38"/>
      <c r="C85" s="26" t="s">
        <v>222</v>
      </c>
      <c r="D85" s="39"/>
      <c r="E85" s="39"/>
      <c r="F85" s="39"/>
      <c r="G85" s="39"/>
      <c r="H85" s="39"/>
      <c r="I85" s="39"/>
      <c r="J85" s="39"/>
      <c r="K85" s="39"/>
      <c r="L85" s="118"/>
      <c r="S85" s="37"/>
      <c r="T85" s="37"/>
      <c r="U85" s="37"/>
      <c r="V85" s="37"/>
      <c r="W85" s="37"/>
      <c r="X85" s="37"/>
      <c r="Y85" s="37"/>
      <c r="Z85" s="37"/>
      <c r="AA85" s="37"/>
      <c r="AB85" s="37"/>
      <c r="AC85" s="37"/>
      <c r="AD85" s="37"/>
      <c r="AE85" s="37"/>
    </row>
    <row r="86" spans="1:31" s="2" customFormat="1" ht="6.9" customHeight="1">
      <c r="A86" s="37"/>
      <c r="B86" s="38"/>
      <c r="C86" s="39"/>
      <c r="D86" s="39"/>
      <c r="E86" s="39"/>
      <c r="F86" s="39"/>
      <c r="G86" s="39"/>
      <c r="H86" s="39"/>
      <c r="I86" s="39"/>
      <c r="J86" s="39"/>
      <c r="K86" s="39"/>
      <c r="L86" s="118"/>
      <c r="S86" s="37"/>
      <c r="T86" s="37"/>
      <c r="U86" s="37"/>
      <c r="V86" s="37"/>
      <c r="W86" s="37"/>
      <c r="X86" s="37"/>
      <c r="Y86" s="37"/>
      <c r="Z86" s="37"/>
      <c r="AA86" s="37"/>
      <c r="AB86" s="37"/>
      <c r="AC86" s="37"/>
      <c r="AD86" s="37"/>
      <c r="AE86" s="37"/>
    </row>
    <row r="87" spans="1:31" s="2" customFormat="1" ht="12" customHeight="1">
      <c r="A87" s="37"/>
      <c r="B87" s="38"/>
      <c r="C87" s="32" t="s">
        <v>16</v>
      </c>
      <c r="D87" s="39"/>
      <c r="E87" s="39"/>
      <c r="F87" s="39"/>
      <c r="G87" s="39"/>
      <c r="H87" s="39"/>
      <c r="I87" s="39"/>
      <c r="J87" s="39"/>
      <c r="K87" s="39"/>
      <c r="L87" s="118"/>
      <c r="S87" s="37"/>
      <c r="T87" s="37"/>
      <c r="U87" s="37"/>
      <c r="V87" s="37"/>
      <c r="W87" s="37"/>
      <c r="X87" s="37"/>
      <c r="Y87" s="37"/>
      <c r="Z87" s="37"/>
      <c r="AA87" s="37"/>
      <c r="AB87" s="37"/>
      <c r="AC87" s="37"/>
      <c r="AD87" s="37"/>
      <c r="AE87" s="37"/>
    </row>
    <row r="88" spans="1:31" s="2" customFormat="1" ht="16.5" customHeight="1">
      <c r="A88" s="37"/>
      <c r="B88" s="38"/>
      <c r="C88" s="39"/>
      <c r="D88" s="39"/>
      <c r="E88" s="421" t="str">
        <f>E7</f>
        <v>Lovosice - startovací bydlení</v>
      </c>
      <c r="F88" s="422"/>
      <c r="G88" s="422"/>
      <c r="H88" s="422"/>
      <c r="I88" s="39"/>
      <c r="J88" s="39"/>
      <c r="K88" s="39"/>
      <c r="L88" s="118"/>
      <c r="S88" s="37"/>
      <c r="T88" s="37"/>
      <c r="U88" s="37"/>
      <c r="V88" s="37"/>
      <c r="W88" s="37"/>
      <c r="X88" s="37"/>
      <c r="Y88" s="37"/>
      <c r="Z88" s="37"/>
      <c r="AA88" s="37"/>
      <c r="AB88" s="37"/>
      <c r="AC88" s="37"/>
      <c r="AD88" s="37"/>
      <c r="AE88" s="37"/>
    </row>
    <row r="89" spans="1:31" s="1" customFormat="1" ht="12" customHeight="1">
      <c r="B89" s="24"/>
      <c r="C89" s="32" t="s">
        <v>159</v>
      </c>
      <c r="D89" s="25"/>
      <c r="E89" s="25"/>
      <c r="F89" s="25"/>
      <c r="G89" s="25"/>
      <c r="H89" s="25"/>
      <c r="I89" s="25"/>
      <c r="J89" s="25"/>
      <c r="K89" s="25"/>
      <c r="L89" s="23"/>
    </row>
    <row r="90" spans="1:31" s="2" customFormat="1" ht="16.5" customHeight="1">
      <c r="A90" s="37"/>
      <c r="B90" s="38"/>
      <c r="C90" s="39"/>
      <c r="D90" s="39"/>
      <c r="E90" s="421" t="s">
        <v>4886</v>
      </c>
      <c r="F90" s="424"/>
      <c r="G90" s="424"/>
      <c r="H90" s="424"/>
      <c r="I90" s="39"/>
      <c r="J90" s="39"/>
      <c r="K90" s="39"/>
      <c r="L90" s="118"/>
      <c r="S90" s="37"/>
      <c r="T90" s="37"/>
      <c r="U90" s="37"/>
      <c r="V90" s="37"/>
      <c r="W90" s="37"/>
      <c r="X90" s="37"/>
      <c r="Y90" s="37"/>
      <c r="Z90" s="37"/>
      <c r="AA90" s="37"/>
      <c r="AB90" s="37"/>
      <c r="AC90" s="37"/>
      <c r="AD90" s="37"/>
      <c r="AE90" s="37"/>
    </row>
    <row r="91" spans="1:31" s="2" customFormat="1" ht="12" customHeight="1">
      <c r="A91" s="37"/>
      <c r="B91" s="38"/>
      <c r="C91" s="32" t="s">
        <v>167</v>
      </c>
      <c r="D91" s="39"/>
      <c r="E91" s="39"/>
      <c r="F91" s="39"/>
      <c r="G91" s="39"/>
      <c r="H91" s="39"/>
      <c r="I91" s="39"/>
      <c r="J91" s="39"/>
      <c r="K91" s="39"/>
      <c r="L91" s="118"/>
      <c r="S91" s="37"/>
      <c r="T91" s="37"/>
      <c r="U91" s="37"/>
      <c r="V91" s="37"/>
      <c r="W91" s="37"/>
      <c r="X91" s="37"/>
      <c r="Y91" s="37"/>
      <c r="Z91" s="37"/>
      <c r="AA91" s="37"/>
      <c r="AB91" s="37"/>
      <c r="AC91" s="37"/>
      <c r="AD91" s="37"/>
      <c r="AE91" s="37"/>
    </row>
    <row r="92" spans="1:31" s="2" customFormat="1" ht="16.5" customHeight="1">
      <c r="A92" s="37"/>
      <c r="B92" s="38"/>
      <c r="C92" s="39"/>
      <c r="D92" s="39"/>
      <c r="E92" s="376" t="str">
        <f>E11</f>
        <v>03 - Fasáda a okna</v>
      </c>
      <c r="F92" s="424"/>
      <c r="G92" s="424"/>
      <c r="H92" s="424"/>
      <c r="I92" s="39"/>
      <c r="J92" s="39"/>
      <c r="K92" s="39"/>
      <c r="L92" s="118"/>
      <c r="S92" s="37"/>
      <c r="T92" s="37"/>
      <c r="U92" s="37"/>
      <c r="V92" s="37"/>
      <c r="W92" s="37"/>
      <c r="X92" s="37"/>
      <c r="Y92" s="37"/>
      <c r="Z92" s="37"/>
      <c r="AA92" s="37"/>
      <c r="AB92" s="37"/>
      <c r="AC92" s="37"/>
      <c r="AD92" s="37"/>
      <c r="AE92" s="37"/>
    </row>
    <row r="93" spans="1:31" s="2" customFormat="1" ht="6.9" customHeight="1">
      <c r="A93" s="37"/>
      <c r="B93" s="38"/>
      <c r="C93" s="39"/>
      <c r="D93" s="39"/>
      <c r="E93" s="39"/>
      <c r="F93" s="39"/>
      <c r="G93" s="39"/>
      <c r="H93" s="39"/>
      <c r="I93" s="39"/>
      <c r="J93" s="39"/>
      <c r="K93" s="39"/>
      <c r="L93" s="118"/>
      <c r="S93" s="37"/>
      <c r="T93" s="37"/>
      <c r="U93" s="37"/>
      <c r="V93" s="37"/>
      <c r="W93" s="37"/>
      <c r="X93" s="37"/>
      <c r="Y93" s="37"/>
      <c r="Z93" s="37"/>
      <c r="AA93" s="37"/>
      <c r="AB93" s="37"/>
      <c r="AC93" s="37"/>
      <c r="AD93" s="37"/>
      <c r="AE93" s="37"/>
    </row>
    <row r="94" spans="1:31" s="2" customFormat="1" ht="12" customHeight="1">
      <c r="A94" s="37"/>
      <c r="B94" s="38"/>
      <c r="C94" s="32" t="s">
        <v>21</v>
      </c>
      <c r="D94" s="39"/>
      <c r="E94" s="39"/>
      <c r="F94" s="30" t="str">
        <f>F14</f>
        <v>Nádražní ulice č.p.805, 410 30, Lovosice</v>
      </c>
      <c r="G94" s="39"/>
      <c r="H94" s="39"/>
      <c r="I94" s="32" t="s">
        <v>23</v>
      </c>
      <c r="J94" s="62" t="str">
        <f>IF(J14="","",J14)</f>
        <v>23. 4. 2025</v>
      </c>
      <c r="K94" s="39"/>
      <c r="L94" s="118"/>
      <c r="S94" s="37"/>
      <c r="T94" s="37"/>
      <c r="U94" s="37"/>
      <c r="V94" s="37"/>
      <c r="W94" s="37"/>
      <c r="X94" s="37"/>
      <c r="Y94" s="37"/>
      <c r="Z94" s="37"/>
      <c r="AA94" s="37"/>
      <c r="AB94" s="37"/>
      <c r="AC94" s="37"/>
      <c r="AD94" s="37"/>
      <c r="AE94" s="37"/>
    </row>
    <row r="95" spans="1:31" s="2" customFormat="1" ht="6.9" customHeight="1">
      <c r="A95" s="37"/>
      <c r="B95" s="38"/>
      <c r="C95" s="39"/>
      <c r="D95" s="39"/>
      <c r="E95" s="39"/>
      <c r="F95" s="39"/>
      <c r="G95" s="39"/>
      <c r="H95" s="39"/>
      <c r="I95" s="39"/>
      <c r="J95" s="39"/>
      <c r="K95" s="39"/>
      <c r="L95" s="118"/>
      <c r="S95" s="37"/>
      <c r="T95" s="37"/>
      <c r="U95" s="37"/>
      <c r="V95" s="37"/>
      <c r="W95" s="37"/>
      <c r="X95" s="37"/>
      <c r="Y95" s="37"/>
      <c r="Z95" s="37"/>
      <c r="AA95" s="37"/>
      <c r="AB95" s="37"/>
      <c r="AC95" s="37"/>
      <c r="AD95" s="37"/>
      <c r="AE95" s="37"/>
    </row>
    <row r="96" spans="1:31" s="2" customFormat="1" ht="15.15" customHeight="1">
      <c r="A96" s="37"/>
      <c r="B96" s="38"/>
      <c r="C96" s="32" t="s">
        <v>25</v>
      </c>
      <c r="D96" s="39"/>
      <c r="E96" s="39"/>
      <c r="F96" s="30" t="str">
        <f>E17</f>
        <v>Město Lovosice</v>
      </c>
      <c r="G96" s="39"/>
      <c r="H96" s="39"/>
      <c r="I96" s="32" t="s">
        <v>33</v>
      </c>
      <c r="J96" s="35" t="str">
        <f>E23</f>
        <v>APREA s.r.o.</v>
      </c>
      <c r="K96" s="39"/>
      <c r="L96" s="118"/>
      <c r="S96" s="37"/>
      <c r="T96" s="37"/>
      <c r="U96" s="37"/>
      <c r="V96" s="37"/>
      <c r="W96" s="37"/>
      <c r="X96" s="37"/>
      <c r="Y96" s="37"/>
      <c r="Z96" s="37"/>
      <c r="AA96" s="37"/>
      <c r="AB96" s="37"/>
      <c r="AC96" s="37"/>
      <c r="AD96" s="37"/>
      <c r="AE96" s="37"/>
    </row>
    <row r="97" spans="1:65" s="2" customFormat="1" ht="15.15" customHeight="1">
      <c r="A97" s="37"/>
      <c r="B97" s="38"/>
      <c r="C97" s="32" t="s">
        <v>31</v>
      </c>
      <c r="D97" s="39"/>
      <c r="E97" s="39"/>
      <c r="F97" s="30" t="str">
        <f>IF(E20="","",E20)</f>
        <v>Vyplň údaj</v>
      </c>
      <c r="G97" s="39"/>
      <c r="H97" s="39"/>
      <c r="I97" s="32" t="s">
        <v>38</v>
      </c>
      <c r="J97" s="35" t="str">
        <f>E26</f>
        <v>Kateřina Bačová</v>
      </c>
      <c r="K97" s="39"/>
      <c r="L97" s="118"/>
      <c r="S97" s="37"/>
      <c r="T97" s="37"/>
      <c r="U97" s="37"/>
      <c r="V97" s="37"/>
      <c r="W97" s="37"/>
      <c r="X97" s="37"/>
      <c r="Y97" s="37"/>
      <c r="Z97" s="37"/>
      <c r="AA97" s="37"/>
      <c r="AB97" s="37"/>
      <c r="AC97" s="37"/>
      <c r="AD97" s="37"/>
      <c r="AE97" s="37"/>
    </row>
    <row r="98" spans="1:65" s="2" customFormat="1" ht="10.35" customHeight="1">
      <c r="A98" s="37"/>
      <c r="B98" s="38"/>
      <c r="C98" s="39"/>
      <c r="D98" s="39"/>
      <c r="E98" s="39"/>
      <c r="F98" s="39"/>
      <c r="G98" s="39"/>
      <c r="H98" s="39"/>
      <c r="I98" s="39"/>
      <c r="J98" s="39"/>
      <c r="K98" s="39"/>
      <c r="L98" s="118"/>
      <c r="S98" s="37"/>
      <c r="T98" s="37"/>
      <c r="U98" s="37"/>
      <c r="V98" s="37"/>
      <c r="W98" s="37"/>
      <c r="X98" s="37"/>
      <c r="Y98" s="37"/>
      <c r="Z98" s="37"/>
      <c r="AA98" s="37"/>
      <c r="AB98" s="37"/>
      <c r="AC98" s="37"/>
      <c r="AD98" s="37"/>
      <c r="AE98" s="37"/>
    </row>
    <row r="99" spans="1:65" s="11" customFormat="1" ht="29.25" customHeight="1">
      <c r="A99" s="155"/>
      <c r="B99" s="156"/>
      <c r="C99" s="157" t="s">
        <v>223</v>
      </c>
      <c r="D99" s="158" t="s">
        <v>61</v>
      </c>
      <c r="E99" s="158" t="s">
        <v>57</v>
      </c>
      <c r="F99" s="158" t="s">
        <v>58</v>
      </c>
      <c r="G99" s="158" t="s">
        <v>224</v>
      </c>
      <c r="H99" s="158" t="s">
        <v>225</v>
      </c>
      <c r="I99" s="158" t="s">
        <v>226</v>
      </c>
      <c r="J99" s="158" t="s">
        <v>194</v>
      </c>
      <c r="K99" s="159" t="s">
        <v>227</v>
      </c>
      <c r="L99" s="160"/>
      <c r="M99" s="71" t="s">
        <v>19</v>
      </c>
      <c r="N99" s="72" t="s">
        <v>46</v>
      </c>
      <c r="O99" s="72" t="s">
        <v>228</v>
      </c>
      <c r="P99" s="72" t="s">
        <v>229</v>
      </c>
      <c r="Q99" s="72" t="s">
        <v>230</v>
      </c>
      <c r="R99" s="72" t="s">
        <v>231</v>
      </c>
      <c r="S99" s="72" t="s">
        <v>232</v>
      </c>
      <c r="T99" s="73" t="s">
        <v>233</v>
      </c>
      <c r="U99" s="155"/>
      <c r="V99" s="155"/>
      <c r="W99" s="155"/>
      <c r="X99" s="155"/>
      <c r="Y99" s="155"/>
      <c r="Z99" s="155"/>
      <c r="AA99" s="155"/>
      <c r="AB99" s="155"/>
      <c r="AC99" s="155"/>
      <c r="AD99" s="155"/>
      <c r="AE99" s="155"/>
    </row>
    <row r="100" spans="1:65" s="2" customFormat="1" ht="22.8" customHeight="1">
      <c r="A100" s="37"/>
      <c r="B100" s="38"/>
      <c r="C100" s="78" t="s">
        <v>234</v>
      </c>
      <c r="D100" s="39"/>
      <c r="E100" s="39"/>
      <c r="F100" s="39"/>
      <c r="G100" s="39"/>
      <c r="H100" s="39"/>
      <c r="I100" s="39"/>
      <c r="J100" s="161">
        <f>BK100</f>
        <v>0</v>
      </c>
      <c r="K100" s="39"/>
      <c r="L100" s="42"/>
      <c r="M100" s="74"/>
      <c r="N100" s="162"/>
      <c r="O100" s="75"/>
      <c r="P100" s="163">
        <f>P101+P266+P391</f>
        <v>0</v>
      </c>
      <c r="Q100" s="75"/>
      <c r="R100" s="163">
        <f>R101+R266+R391</f>
        <v>6.0789327100000001</v>
      </c>
      <c r="S100" s="75"/>
      <c r="T100" s="164">
        <f>T101+T266+T391</f>
        <v>2.3354899000000002</v>
      </c>
      <c r="U100" s="37"/>
      <c r="V100" s="37"/>
      <c r="W100" s="37"/>
      <c r="X100" s="37"/>
      <c r="Y100" s="37"/>
      <c r="Z100" s="37"/>
      <c r="AA100" s="37"/>
      <c r="AB100" s="37"/>
      <c r="AC100" s="37"/>
      <c r="AD100" s="37"/>
      <c r="AE100" s="37"/>
      <c r="AT100" s="20" t="s">
        <v>75</v>
      </c>
      <c r="AU100" s="20" t="s">
        <v>195</v>
      </c>
      <c r="BK100" s="165">
        <f>BK101+BK266+BK391</f>
        <v>0</v>
      </c>
    </row>
    <row r="101" spans="1:65" s="12" customFormat="1" ht="25.95" customHeight="1">
      <c r="B101" s="166"/>
      <c r="C101" s="167"/>
      <c r="D101" s="168" t="s">
        <v>75</v>
      </c>
      <c r="E101" s="169" t="s">
        <v>235</v>
      </c>
      <c r="F101" s="169" t="s">
        <v>236</v>
      </c>
      <c r="G101" s="167"/>
      <c r="H101" s="167"/>
      <c r="I101" s="170"/>
      <c r="J101" s="171">
        <f>BK101</f>
        <v>0</v>
      </c>
      <c r="K101" s="167"/>
      <c r="L101" s="172"/>
      <c r="M101" s="173"/>
      <c r="N101" s="174"/>
      <c r="O101" s="174"/>
      <c r="P101" s="175">
        <f>P102+P106+P196+P213+P238+P263</f>
        <v>0</v>
      </c>
      <c r="Q101" s="174"/>
      <c r="R101" s="175">
        <f>R102+R106+R196+R213+R238+R263</f>
        <v>4.0589344799999996</v>
      </c>
      <c r="S101" s="174"/>
      <c r="T101" s="176">
        <f>T102+T106+T196+T213+T238+T263</f>
        <v>2.2937232000000001</v>
      </c>
      <c r="AR101" s="177" t="s">
        <v>83</v>
      </c>
      <c r="AT101" s="178" t="s">
        <v>75</v>
      </c>
      <c r="AU101" s="178" t="s">
        <v>76</v>
      </c>
      <c r="AY101" s="177" t="s">
        <v>237</v>
      </c>
      <c r="BK101" s="179">
        <f>BK102+BK106+BK196+BK213+BK238+BK263</f>
        <v>0</v>
      </c>
    </row>
    <row r="102" spans="1:65" s="12" customFormat="1" ht="22.8" customHeight="1">
      <c r="B102" s="166"/>
      <c r="C102" s="167"/>
      <c r="D102" s="168" t="s">
        <v>75</v>
      </c>
      <c r="E102" s="180" t="s">
        <v>92</v>
      </c>
      <c r="F102" s="180" t="s">
        <v>238</v>
      </c>
      <c r="G102" s="167"/>
      <c r="H102" s="167"/>
      <c r="I102" s="170"/>
      <c r="J102" s="181">
        <f>BK102</f>
        <v>0</v>
      </c>
      <c r="K102" s="167"/>
      <c r="L102" s="172"/>
      <c r="M102" s="173"/>
      <c r="N102" s="174"/>
      <c r="O102" s="174"/>
      <c r="P102" s="175">
        <f>SUM(P103:P105)</f>
        <v>0</v>
      </c>
      <c r="Q102" s="174"/>
      <c r="R102" s="175">
        <f>SUM(R103:R105)</f>
        <v>1.37808</v>
      </c>
      <c r="S102" s="174"/>
      <c r="T102" s="176">
        <f>SUM(T103:T105)</f>
        <v>0</v>
      </c>
      <c r="AR102" s="177" t="s">
        <v>83</v>
      </c>
      <c r="AT102" s="178" t="s">
        <v>75</v>
      </c>
      <c r="AU102" s="178" t="s">
        <v>83</v>
      </c>
      <c r="AY102" s="177" t="s">
        <v>237</v>
      </c>
      <c r="BK102" s="179">
        <f>SUM(BK103:BK105)</f>
        <v>0</v>
      </c>
    </row>
    <row r="103" spans="1:65" s="2" customFormat="1" ht="44.25" customHeight="1">
      <c r="A103" s="37"/>
      <c r="B103" s="38"/>
      <c r="C103" s="182" t="s">
        <v>83</v>
      </c>
      <c r="D103" s="182" t="s">
        <v>239</v>
      </c>
      <c r="E103" s="183" t="s">
        <v>272</v>
      </c>
      <c r="F103" s="184" t="s">
        <v>273</v>
      </c>
      <c r="G103" s="185" t="s">
        <v>141</v>
      </c>
      <c r="H103" s="186">
        <v>4.5</v>
      </c>
      <c r="I103" s="187"/>
      <c r="J103" s="188">
        <f>ROUND(I103*H103,2)</f>
        <v>0</v>
      </c>
      <c r="K103" s="184" t="s">
        <v>242</v>
      </c>
      <c r="L103" s="42"/>
      <c r="M103" s="189" t="s">
        <v>19</v>
      </c>
      <c r="N103" s="190" t="s">
        <v>48</v>
      </c>
      <c r="O103" s="67"/>
      <c r="P103" s="191">
        <f>O103*H103</f>
        <v>0</v>
      </c>
      <c r="Q103" s="191">
        <v>0.30624000000000001</v>
      </c>
      <c r="R103" s="191">
        <f>Q103*H103</f>
        <v>1.37808</v>
      </c>
      <c r="S103" s="191">
        <v>0</v>
      </c>
      <c r="T103" s="192">
        <f>S103*H103</f>
        <v>0</v>
      </c>
      <c r="U103" s="37"/>
      <c r="V103" s="37"/>
      <c r="W103" s="37"/>
      <c r="X103" s="37"/>
      <c r="Y103" s="37"/>
      <c r="Z103" s="37"/>
      <c r="AA103" s="37"/>
      <c r="AB103" s="37"/>
      <c r="AC103" s="37"/>
      <c r="AD103" s="37"/>
      <c r="AE103" s="37"/>
      <c r="AR103" s="193" t="s">
        <v>243</v>
      </c>
      <c r="AT103" s="193" t="s">
        <v>239</v>
      </c>
      <c r="AU103" s="193" t="s">
        <v>88</v>
      </c>
      <c r="AY103" s="20" t="s">
        <v>237</v>
      </c>
      <c r="BE103" s="194">
        <f>IF(N103="základní",J103,0)</f>
        <v>0</v>
      </c>
      <c r="BF103" s="194">
        <f>IF(N103="snížená",J103,0)</f>
        <v>0</v>
      </c>
      <c r="BG103" s="194">
        <f>IF(N103="zákl. přenesená",J103,0)</f>
        <v>0</v>
      </c>
      <c r="BH103" s="194">
        <f>IF(N103="sníž. přenesená",J103,0)</f>
        <v>0</v>
      </c>
      <c r="BI103" s="194">
        <f>IF(N103="nulová",J103,0)</f>
        <v>0</v>
      </c>
      <c r="BJ103" s="20" t="s">
        <v>88</v>
      </c>
      <c r="BK103" s="194">
        <f>ROUND(I103*H103,2)</f>
        <v>0</v>
      </c>
      <c r="BL103" s="20" t="s">
        <v>243</v>
      </c>
      <c r="BM103" s="193" t="s">
        <v>6094</v>
      </c>
    </row>
    <row r="104" spans="1:65" s="2" customFormat="1" ht="10.199999999999999">
      <c r="A104" s="37"/>
      <c r="B104" s="38"/>
      <c r="C104" s="39"/>
      <c r="D104" s="195" t="s">
        <v>245</v>
      </c>
      <c r="E104" s="39"/>
      <c r="F104" s="196" t="s">
        <v>275</v>
      </c>
      <c r="G104" s="39"/>
      <c r="H104" s="39"/>
      <c r="I104" s="197"/>
      <c r="J104" s="39"/>
      <c r="K104" s="39"/>
      <c r="L104" s="42"/>
      <c r="M104" s="198"/>
      <c r="N104" s="199"/>
      <c r="O104" s="67"/>
      <c r="P104" s="67"/>
      <c r="Q104" s="67"/>
      <c r="R104" s="67"/>
      <c r="S104" s="67"/>
      <c r="T104" s="68"/>
      <c r="U104" s="37"/>
      <c r="V104" s="37"/>
      <c r="W104" s="37"/>
      <c r="X104" s="37"/>
      <c r="Y104" s="37"/>
      <c r="Z104" s="37"/>
      <c r="AA104" s="37"/>
      <c r="AB104" s="37"/>
      <c r="AC104" s="37"/>
      <c r="AD104" s="37"/>
      <c r="AE104" s="37"/>
      <c r="AT104" s="20" t="s">
        <v>245</v>
      </c>
      <c r="AU104" s="20" t="s">
        <v>88</v>
      </c>
    </row>
    <row r="105" spans="1:65" s="14" customFormat="1" ht="10.199999999999999">
      <c r="B105" s="211"/>
      <c r="C105" s="212"/>
      <c r="D105" s="202" t="s">
        <v>247</v>
      </c>
      <c r="E105" s="213" t="s">
        <v>19</v>
      </c>
      <c r="F105" s="214" t="s">
        <v>6088</v>
      </c>
      <c r="G105" s="212"/>
      <c r="H105" s="215">
        <v>4.5</v>
      </c>
      <c r="I105" s="216"/>
      <c r="J105" s="212"/>
      <c r="K105" s="212"/>
      <c r="L105" s="217"/>
      <c r="M105" s="218"/>
      <c r="N105" s="219"/>
      <c r="O105" s="219"/>
      <c r="P105" s="219"/>
      <c r="Q105" s="219"/>
      <c r="R105" s="219"/>
      <c r="S105" s="219"/>
      <c r="T105" s="220"/>
      <c r="AT105" s="221" t="s">
        <v>247</v>
      </c>
      <c r="AU105" s="221" t="s">
        <v>88</v>
      </c>
      <c r="AV105" s="14" t="s">
        <v>88</v>
      </c>
      <c r="AW105" s="14" t="s">
        <v>37</v>
      </c>
      <c r="AX105" s="14" t="s">
        <v>83</v>
      </c>
      <c r="AY105" s="221" t="s">
        <v>237</v>
      </c>
    </row>
    <row r="106" spans="1:65" s="12" customFormat="1" ht="22.8" customHeight="1">
      <c r="B106" s="166"/>
      <c r="C106" s="167"/>
      <c r="D106" s="168" t="s">
        <v>75</v>
      </c>
      <c r="E106" s="180" t="s">
        <v>713</v>
      </c>
      <c r="F106" s="180" t="s">
        <v>2465</v>
      </c>
      <c r="G106" s="167"/>
      <c r="H106" s="167"/>
      <c r="I106" s="170"/>
      <c r="J106" s="181">
        <f>BK106</f>
        <v>0</v>
      </c>
      <c r="K106" s="167"/>
      <c r="L106" s="172"/>
      <c r="M106" s="173"/>
      <c r="N106" s="174"/>
      <c r="O106" s="174"/>
      <c r="P106" s="175">
        <f>SUM(P107:P195)</f>
        <v>0</v>
      </c>
      <c r="Q106" s="174"/>
      <c r="R106" s="175">
        <f>SUM(R107:R195)</f>
        <v>2.6808544799999998</v>
      </c>
      <c r="S106" s="174"/>
      <c r="T106" s="176">
        <f>SUM(T107:T195)</f>
        <v>2.4719999999999999E-4</v>
      </c>
      <c r="AR106" s="177" t="s">
        <v>83</v>
      </c>
      <c r="AT106" s="178" t="s">
        <v>75</v>
      </c>
      <c r="AU106" s="178" t="s">
        <v>83</v>
      </c>
      <c r="AY106" s="177" t="s">
        <v>237</v>
      </c>
      <c r="BK106" s="179">
        <f>SUM(BK107:BK195)</f>
        <v>0</v>
      </c>
    </row>
    <row r="107" spans="1:65" s="2" customFormat="1" ht="24.15" customHeight="1">
      <c r="A107" s="37"/>
      <c r="B107" s="38"/>
      <c r="C107" s="182" t="s">
        <v>88</v>
      </c>
      <c r="D107" s="182" t="s">
        <v>239</v>
      </c>
      <c r="E107" s="183" t="s">
        <v>6095</v>
      </c>
      <c r="F107" s="184" t="s">
        <v>417</v>
      </c>
      <c r="G107" s="185" t="s">
        <v>154</v>
      </c>
      <c r="H107" s="186">
        <v>18.11</v>
      </c>
      <c r="I107" s="187"/>
      <c r="J107" s="188">
        <f>ROUND(I107*H107,2)</f>
        <v>0</v>
      </c>
      <c r="K107" s="184" t="s">
        <v>19</v>
      </c>
      <c r="L107" s="42"/>
      <c r="M107" s="189" t="s">
        <v>19</v>
      </c>
      <c r="N107" s="190" t="s">
        <v>48</v>
      </c>
      <c r="O107" s="67"/>
      <c r="P107" s="191">
        <f>O107*H107</f>
        <v>0</v>
      </c>
      <c r="Q107" s="191">
        <v>1.5E-3</v>
      </c>
      <c r="R107" s="191">
        <f>Q107*H107</f>
        <v>2.7164999999999998E-2</v>
      </c>
      <c r="S107" s="191">
        <v>0</v>
      </c>
      <c r="T107" s="192">
        <f>S107*H107</f>
        <v>0</v>
      </c>
      <c r="U107" s="37"/>
      <c r="V107" s="37"/>
      <c r="W107" s="37"/>
      <c r="X107" s="37"/>
      <c r="Y107" s="37"/>
      <c r="Z107" s="37"/>
      <c r="AA107" s="37"/>
      <c r="AB107" s="37"/>
      <c r="AC107" s="37"/>
      <c r="AD107" s="37"/>
      <c r="AE107" s="37"/>
      <c r="AR107" s="193" t="s">
        <v>243</v>
      </c>
      <c r="AT107" s="193" t="s">
        <v>239</v>
      </c>
      <c r="AU107" s="193" t="s">
        <v>88</v>
      </c>
      <c r="AY107" s="20" t="s">
        <v>237</v>
      </c>
      <c r="BE107" s="194">
        <f>IF(N107="základní",J107,0)</f>
        <v>0</v>
      </c>
      <c r="BF107" s="194">
        <f>IF(N107="snížená",J107,0)</f>
        <v>0</v>
      </c>
      <c r="BG107" s="194">
        <f>IF(N107="zákl. přenesená",J107,0)</f>
        <v>0</v>
      </c>
      <c r="BH107" s="194">
        <f>IF(N107="sníž. přenesená",J107,0)</f>
        <v>0</v>
      </c>
      <c r="BI107" s="194">
        <f>IF(N107="nulová",J107,0)</f>
        <v>0</v>
      </c>
      <c r="BJ107" s="20" t="s">
        <v>88</v>
      </c>
      <c r="BK107" s="194">
        <f>ROUND(I107*H107,2)</f>
        <v>0</v>
      </c>
      <c r="BL107" s="20" t="s">
        <v>243</v>
      </c>
      <c r="BM107" s="193" t="s">
        <v>6096</v>
      </c>
    </row>
    <row r="108" spans="1:65" s="13" customFormat="1" ht="10.199999999999999">
      <c r="B108" s="200"/>
      <c r="C108" s="201"/>
      <c r="D108" s="202" t="s">
        <v>247</v>
      </c>
      <c r="E108" s="203" t="s">
        <v>19</v>
      </c>
      <c r="F108" s="204" t="s">
        <v>6097</v>
      </c>
      <c r="G108" s="201"/>
      <c r="H108" s="203" t="s">
        <v>19</v>
      </c>
      <c r="I108" s="205"/>
      <c r="J108" s="201"/>
      <c r="K108" s="201"/>
      <c r="L108" s="206"/>
      <c r="M108" s="207"/>
      <c r="N108" s="208"/>
      <c r="O108" s="208"/>
      <c r="P108" s="208"/>
      <c r="Q108" s="208"/>
      <c r="R108" s="208"/>
      <c r="S108" s="208"/>
      <c r="T108" s="209"/>
      <c r="AT108" s="210" t="s">
        <v>247</v>
      </c>
      <c r="AU108" s="210" t="s">
        <v>88</v>
      </c>
      <c r="AV108" s="13" t="s">
        <v>83</v>
      </c>
      <c r="AW108" s="13" t="s">
        <v>37</v>
      </c>
      <c r="AX108" s="13" t="s">
        <v>76</v>
      </c>
      <c r="AY108" s="210" t="s">
        <v>237</v>
      </c>
    </row>
    <row r="109" spans="1:65" s="14" customFormat="1" ht="10.199999999999999">
      <c r="B109" s="211"/>
      <c r="C109" s="212"/>
      <c r="D109" s="202" t="s">
        <v>247</v>
      </c>
      <c r="E109" s="213" t="s">
        <v>19</v>
      </c>
      <c r="F109" s="214" t="s">
        <v>6098</v>
      </c>
      <c r="G109" s="212"/>
      <c r="H109" s="215">
        <v>4.76</v>
      </c>
      <c r="I109" s="216"/>
      <c r="J109" s="212"/>
      <c r="K109" s="212"/>
      <c r="L109" s="217"/>
      <c r="M109" s="218"/>
      <c r="N109" s="219"/>
      <c r="O109" s="219"/>
      <c r="P109" s="219"/>
      <c r="Q109" s="219"/>
      <c r="R109" s="219"/>
      <c r="S109" s="219"/>
      <c r="T109" s="220"/>
      <c r="AT109" s="221" t="s">
        <v>247</v>
      </c>
      <c r="AU109" s="221" t="s">
        <v>88</v>
      </c>
      <c r="AV109" s="14" t="s">
        <v>88</v>
      </c>
      <c r="AW109" s="14" t="s">
        <v>37</v>
      </c>
      <c r="AX109" s="14" t="s">
        <v>76</v>
      </c>
      <c r="AY109" s="221" t="s">
        <v>237</v>
      </c>
    </row>
    <row r="110" spans="1:65" s="14" customFormat="1" ht="10.199999999999999">
      <c r="B110" s="211"/>
      <c r="C110" s="212"/>
      <c r="D110" s="202" t="s">
        <v>247</v>
      </c>
      <c r="E110" s="213" t="s">
        <v>19</v>
      </c>
      <c r="F110" s="214" t="s">
        <v>6099</v>
      </c>
      <c r="G110" s="212"/>
      <c r="H110" s="215">
        <v>6.21</v>
      </c>
      <c r="I110" s="216"/>
      <c r="J110" s="212"/>
      <c r="K110" s="212"/>
      <c r="L110" s="217"/>
      <c r="M110" s="218"/>
      <c r="N110" s="219"/>
      <c r="O110" s="219"/>
      <c r="P110" s="219"/>
      <c r="Q110" s="219"/>
      <c r="R110" s="219"/>
      <c r="S110" s="219"/>
      <c r="T110" s="220"/>
      <c r="AT110" s="221" t="s">
        <v>247</v>
      </c>
      <c r="AU110" s="221" t="s">
        <v>88</v>
      </c>
      <c r="AV110" s="14" t="s">
        <v>88</v>
      </c>
      <c r="AW110" s="14" t="s">
        <v>37</v>
      </c>
      <c r="AX110" s="14" t="s">
        <v>76</v>
      </c>
      <c r="AY110" s="221" t="s">
        <v>237</v>
      </c>
    </row>
    <row r="111" spans="1:65" s="14" customFormat="1" ht="10.199999999999999">
      <c r="B111" s="211"/>
      <c r="C111" s="212"/>
      <c r="D111" s="202" t="s">
        <v>247</v>
      </c>
      <c r="E111" s="213" t="s">
        <v>19</v>
      </c>
      <c r="F111" s="214" t="s">
        <v>6100</v>
      </c>
      <c r="G111" s="212"/>
      <c r="H111" s="215">
        <v>7.14</v>
      </c>
      <c r="I111" s="216"/>
      <c r="J111" s="212"/>
      <c r="K111" s="212"/>
      <c r="L111" s="217"/>
      <c r="M111" s="218"/>
      <c r="N111" s="219"/>
      <c r="O111" s="219"/>
      <c r="P111" s="219"/>
      <c r="Q111" s="219"/>
      <c r="R111" s="219"/>
      <c r="S111" s="219"/>
      <c r="T111" s="220"/>
      <c r="AT111" s="221" t="s">
        <v>247</v>
      </c>
      <c r="AU111" s="221" t="s">
        <v>88</v>
      </c>
      <c r="AV111" s="14" t="s">
        <v>88</v>
      </c>
      <c r="AW111" s="14" t="s">
        <v>37</v>
      </c>
      <c r="AX111" s="14" t="s">
        <v>76</v>
      </c>
      <c r="AY111" s="221" t="s">
        <v>237</v>
      </c>
    </row>
    <row r="112" spans="1:65" s="16" customFormat="1" ht="10.199999999999999">
      <c r="B112" s="233"/>
      <c r="C112" s="234"/>
      <c r="D112" s="202" t="s">
        <v>247</v>
      </c>
      <c r="E112" s="235" t="s">
        <v>19</v>
      </c>
      <c r="F112" s="236" t="s">
        <v>260</v>
      </c>
      <c r="G112" s="234"/>
      <c r="H112" s="237">
        <v>18.11</v>
      </c>
      <c r="I112" s="238"/>
      <c r="J112" s="234"/>
      <c r="K112" s="234"/>
      <c r="L112" s="239"/>
      <c r="M112" s="240"/>
      <c r="N112" s="241"/>
      <c r="O112" s="241"/>
      <c r="P112" s="241"/>
      <c r="Q112" s="241"/>
      <c r="R112" s="241"/>
      <c r="S112" s="241"/>
      <c r="T112" s="242"/>
      <c r="AT112" s="243" t="s">
        <v>247</v>
      </c>
      <c r="AU112" s="243" t="s">
        <v>88</v>
      </c>
      <c r="AV112" s="16" t="s">
        <v>243</v>
      </c>
      <c r="AW112" s="16" t="s">
        <v>37</v>
      </c>
      <c r="AX112" s="16" t="s">
        <v>83</v>
      </c>
      <c r="AY112" s="243" t="s">
        <v>237</v>
      </c>
    </row>
    <row r="113" spans="1:65" s="2" customFormat="1" ht="37.799999999999997" customHeight="1">
      <c r="A113" s="37"/>
      <c r="B113" s="38"/>
      <c r="C113" s="182" t="s">
        <v>92</v>
      </c>
      <c r="D113" s="182" t="s">
        <v>239</v>
      </c>
      <c r="E113" s="183" t="s">
        <v>2633</v>
      </c>
      <c r="F113" s="184" t="s">
        <v>2634</v>
      </c>
      <c r="G113" s="185" t="s">
        <v>141</v>
      </c>
      <c r="H113" s="186">
        <v>118.782</v>
      </c>
      <c r="I113" s="187"/>
      <c r="J113" s="188">
        <f>ROUND(I113*H113,2)</f>
        <v>0</v>
      </c>
      <c r="K113" s="184" t="s">
        <v>242</v>
      </c>
      <c r="L113" s="42"/>
      <c r="M113" s="189" t="s">
        <v>19</v>
      </c>
      <c r="N113" s="190" t="s">
        <v>48</v>
      </c>
      <c r="O113" s="67"/>
      <c r="P113" s="191">
        <f>O113*H113</f>
        <v>0</v>
      </c>
      <c r="Q113" s="191">
        <v>3.82E-3</v>
      </c>
      <c r="R113" s="191">
        <f>Q113*H113</f>
        <v>0.45374724</v>
      </c>
      <c r="S113" s="191">
        <v>0</v>
      </c>
      <c r="T113" s="192">
        <f>S113*H113</f>
        <v>0</v>
      </c>
      <c r="U113" s="37"/>
      <c r="V113" s="37"/>
      <c r="W113" s="37"/>
      <c r="X113" s="37"/>
      <c r="Y113" s="37"/>
      <c r="Z113" s="37"/>
      <c r="AA113" s="37"/>
      <c r="AB113" s="37"/>
      <c r="AC113" s="37"/>
      <c r="AD113" s="37"/>
      <c r="AE113" s="37"/>
      <c r="AR113" s="193" t="s">
        <v>243</v>
      </c>
      <c r="AT113" s="193" t="s">
        <v>239</v>
      </c>
      <c r="AU113" s="193" t="s">
        <v>88</v>
      </c>
      <c r="AY113" s="20" t="s">
        <v>237</v>
      </c>
      <c r="BE113" s="194">
        <f>IF(N113="základní",J113,0)</f>
        <v>0</v>
      </c>
      <c r="BF113" s="194">
        <f>IF(N113="snížená",J113,0)</f>
        <v>0</v>
      </c>
      <c r="BG113" s="194">
        <f>IF(N113="zákl. přenesená",J113,0)</f>
        <v>0</v>
      </c>
      <c r="BH113" s="194">
        <f>IF(N113="sníž. přenesená",J113,0)</f>
        <v>0</v>
      </c>
      <c r="BI113" s="194">
        <f>IF(N113="nulová",J113,0)</f>
        <v>0</v>
      </c>
      <c r="BJ113" s="20" t="s">
        <v>88</v>
      </c>
      <c r="BK113" s="194">
        <f>ROUND(I113*H113,2)</f>
        <v>0</v>
      </c>
      <c r="BL113" s="20" t="s">
        <v>243</v>
      </c>
      <c r="BM113" s="193" t="s">
        <v>6101</v>
      </c>
    </row>
    <row r="114" spans="1:65" s="2" customFormat="1" ht="10.199999999999999">
      <c r="A114" s="37"/>
      <c r="B114" s="38"/>
      <c r="C114" s="39"/>
      <c r="D114" s="195" t="s">
        <v>245</v>
      </c>
      <c r="E114" s="39"/>
      <c r="F114" s="196" t="s">
        <v>2636</v>
      </c>
      <c r="G114" s="39"/>
      <c r="H114" s="39"/>
      <c r="I114" s="197"/>
      <c r="J114" s="39"/>
      <c r="K114" s="39"/>
      <c r="L114" s="42"/>
      <c r="M114" s="198"/>
      <c r="N114" s="199"/>
      <c r="O114" s="67"/>
      <c r="P114" s="67"/>
      <c r="Q114" s="67"/>
      <c r="R114" s="67"/>
      <c r="S114" s="67"/>
      <c r="T114" s="68"/>
      <c r="U114" s="37"/>
      <c r="V114" s="37"/>
      <c r="W114" s="37"/>
      <c r="X114" s="37"/>
      <c r="Y114" s="37"/>
      <c r="Z114" s="37"/>
      <c r="AA114" s="37"/>
      <c r="AB114" s="37"/>
      <c r="AC114" s="37"/>
      <c r="AD114" s="37"/>
      <c r="AE114" s="37"/>
      <c r="AT114" s="20" t="s">
        <v>245</v>
      </c>
      <c r="AU114" s="20" t="s">
        <v>88</v>
      </c>
    </row>
    <row r="115" spans="1:65" s="14" customFormat="1" ht="10.199999999999999">
      <c r="B115" s="211"/>
      <c r="C115" s="212"/>
      <c r="D115" s="202" t="s">
        <v>247</v>
      </c>
      <c r="E115" s="213" t="s">
        <v>19</v>
      </c>
      <c r="F115" s="214" t="s">
        <v>6102</v>
      </c>
      <c r="G115" s="212"/>
      <c r="H115" s="215">
        <v>108.89</v>
      </c>
      <c r="I115" s="216"/>
      <c r="J115" s="212"/>
      <c r="K115" s="212"/>
      <c r="L115" s="217"/>
      <c r="M115" s="218"/>
      <c r="N115" s="219"/>
      <c r="O115" s="219"/>
      <c r="P115" s="219"/>
      <c r="Q115" s="219"/>
      <c r="R115" s="219"/>
      <c r="S115" s="219"/>
      <c r="T115" s="220"/>
      <c r="AT115" s="221" t="s">
        <v>247</v>
      </c>
      <c r="AU115" s="221" t="s">
        <v>88</v>
      </c>
      <c r="AV115" s="14" t="s">
        <v>88</v>
      </c>
      <c r="AW115" s="14" t="s">
        <v>37</v>
      </c>
      <c r="AX115" s="14" t="s">
        <v>76</v>
      </c>
      <c r="AY115" s="221" t="s">
        <v>237</v>
      </c>
    </row>
    <row r="116" spans="1:65" s="14" customFormat="1" ht="10.199999999999999">
      <c r="B116" s="211"/>
      <c r="C116" s="212"/>
      <c r="D116" s="202" t="s">
        <v>247</v>
      </c>
      <c r="E116" s="213" t="s">
        <v>19</v>
      </c>
      <c r="F116" s="214" t="s">
        <v>6103</v>
      </c>
      <c r="G116" s="212"/>
      <c r="H116" s="215">
        <v>9.8919999999999995</v>
      </c>
      <c r="I116" s="216"/>
      <c r="J116" s="212"/>
      <c r="K116" s="212"/>
      <c r="L116" s="217"/>
      <c r="M116" s="218"/>
      <c r="N116" s="219"/>
      <c r="O116" s="219"/>
      <c r="P116" s="219"/>
      <c r="Q116" s="219"/>
      <c r="R116" s="219"/>
      <c r="S116" s="219"/>
      <c r="T116" s="220"/>
      <c r="AT116" s="221" t="s">
        <v>247</v>
      </c>
      <c r="AU116" s="221" t="s">
        <v>88</v>
      </c>
      <c r="AV116" s="14" t="s">
        <v>88</v>
      </c>
      <c r="AW116" s="14" t="s">
        <v>37</v>
      </c>
      <c r="AX116" s="14" t="s">
        <v>76</v>
      </c>
      <c r="AY116" s="221" t="s">
        <v>237</v>
      </c>
    </row>
    <row r="117" spans="1:65" s="16" customFormat="1" ht="10.199999999999999">
      <c r="B117" s="233"/>
      <c r="C117" s="234"/>
      <c r="D117" s="202" t="s">
        <v>247</v>
      </c>
      <c r="E117" s="235" t="s">
        <v>19</v>
      </c>
      <c r="F117" s="236" t="s">
        <v>260</v>
      </c>
      <c r="G117" s="234"/>
      <c r="H117" s="237">
        <v>118.782</v>
      </c>
      <c r="I117" s="238"/>
      <c r="J117" s="234"/>
      <c r="K117" s="234"/>
      <c r="L117" s="239"/>
      <c r="M117" s="240"/>
      <c r="N117" s="241"/>
      <c r="O117" s="241"/>
      <c r="P117" s="241"/>
      <c r="Q117" s="241"/>
      <c r="R117" s="241"/>
      <c r="S117" s="241"/>
      <c r="T117" s="242"/>
      <c r="AT117" s="243" t="s">
        <v>247</v>
      </c>
      <c r="AU117" s="243" t="s">
        <v>88</v>
      </c>
      <c r="AV117" s="16" t="s">
        <v>243</v>
      </c>
      <c r="AW117" s="16" t="s">
        <v>37</v>
      </c>
      <c r="AX117" s="16" t="s">
        <v>83</v>
      </c>
      <c r="AY117" s="243" t="s">
        <v>237</v>
      </c>
    </row>
    <row r="118" spans="1:65" s="2" customFormat="1" ht="24.15" customHeight="1">
      <c r="A118" s="37"/>
      <c r="B118" s="38"/>
      <c r="C118" s="182" t="s">
        <v>243</v>
      </c>
      <c r="D118" s="182" t="s">
        <v>239</v>
      </c>
      <c r="E118" s="183" t="s">
        <v>2648</v>
      </c>
      <c r="F118" s="184" t="s">
        <v>2649</v>
      </c>
      <c r="G118" s="185" t="s">
        <v>141</v>
      </c>
      <c r="H118" s="186">
        <v>118.782</v>
      </c>
      <c r="I118" s="187"/>
      <c r="J118" s="188">
        <f>ROUND(I118*H118,2)</f>
        <v>0</v>
      </c>
      <c r="K118" s="184" t="s">
        <v>242</v>
      </c>
      <c r="L118" s="42"/>
      <c r="M118" s="189" t="s">
        <v>19</v>
      </c>
      <c r="N118" s="190" t="s">
        <v>48</v>
      </c>
      <c r="O118" s="67"/>
      <c r="P118" s="191">
        <f>O118*H118</f>
        <v>0</v>
      </c>
      <c r="Q118" s="191">
        <v>0</v>
      </c>
      <c r="R118" s="191">
        <f>Q118*H118</f>
        <v>0</v>
      </c>
      <c r="S118" s="191">
        <v>0</v>
      </c>
      <c r="T118" s="192">
        <f>S118*H118</f>
        <v>0</v>
      </c>
      <c r="U118" s="37"/>
      <c r="V118" s="37"/>
      <c r="W118" s="37"/>
      <c r="X118" s="37"/>
      <c r="Y118" s="37"/>
      <c r="Z118" s="37"/>
      <c r="AA118" s="37"/>
      <c r="AB118" s="37"/>
      <c r="AC118" s="37"/>
      <c r="AD118" s="37"/>
      <c r="AE118" s="37"/>
      <c r="AR118" s="193" t="s">
        <v>243</v>
      </c>
      <c r="AT118" s="193" t="s">
        <v>239</v>
      </c>
      <c r="AU118" s="193" t="s">
        <v>88</v>
      </c>
      <c r="AY118" s="20" t="s">
        <v>237</v>
      </c>
      <c r="BE118" s="194">
        <f>IF(N118="základní",J118,0)</f>
        <v>0</v>
      </c>
      <c r="BF118" s="194">
        <f>IF(N118="snížená",J118,0)</f>
        <v>0</v>
      </c>
      <c r="BG118" s="194">
        <f>IF(N118="zákl. přenesená",J118,0)</f>
        <v>0</v>
      </c>
      <c r="BH118" s="194">
        <f>IF(N118="sníž. přenesená",J118,0)</f>
        <v>0</v>
      </c>
      <c r="BI118" s="194">
        <f>IF(N118="nulová",J118,0)</f>
        <v>0</v>
      </c>
      <c r="BJ118" s="20" t="s">
        <v>88</v>
      </c>
      <c r="BK118" s="194">
        <f>ROUND(I118*H118,2)</f>
        <v>0</v>
      </c>
      <c r="BL118" s="20" t="s">
        <v>243</v>
      </c>
      <c r="BM118" s="193" t="s">
        <v>6104</v>
      </c>
    </row>
    <row r="119" spans="1:65" s="2" customFormat="1" ht="10.199999999999999">
      <c r="A119" s="37"/>
      <c r="B119" s="38"/>
      <c r="C119" s="39"/>
      <c r="D119" s="195" t="s">
        <v>245</v>
      </c>
      <c r="E119" s="39"/>
      <c r="F119" s="196" t="s">
        <v>2651</v>
      </c>
      <c r="G119" s="39"/>
      <c r="H119" s="39"/>
      <c r="I119" s="197"/>
      <c r="J119" s="39"/>
      <c r="K119" s="39"/>
      <c r="L119" s="42"/>
      <c r="M119" s="198"/>
      <c r="N119" s="199"/>
      <c r="O119" s="67"/>
      <c r="P119" s="67"/>
      <c r="Q119" s="67"/>
      <c r="R119" s="67"/>
      <c r="S119" s="67"/>
      <c r="T119" s="68"/>
      <c r="U119" s="37"/>
      <c r="V119" s="37"/>
      <c r="W119" s="37"/>
      <c r="X119" s="37"/>
      <c r="Y119" s="37"/>
      <c r="Z119" s="37"/>
      <c r="AA119" s="37"/>
      <c r="AB119" s="37"/>
      <c r="AC119" s="37"/>
      <c r="AD119" s="37"/>
      <c r="AE119" s="37"/>
      <c r="AT119" s="20" t="s">
        <v>245</v>
      </c>
      <c r="AU119" s="20" t="s">
        <v>88</v>
      </c>
    </row>
    <row r="120" spans="1:65" s="2" customFormat="1" ht="24.15" customHeight="1">
      <c r="A120" s="37"/>
      <c r="B120" s="38"/>
      <c r="C120" s="182" t="s">
        <v>287</v>
      </c>
      <c r="D120" s="182" t="s">
        <v>239</v>
      </c>
      <c r="E120" s="183" t="s">
        <v>2510</v>
      </c>
      <c r="F120" s="184" t="s">
        <v>2511</v>
      </c>
      <c r="G120" s="185" t="s">
        <v>141</v>
      </c>
      <c r="H120" s="186">
        <v>126.744</v>
      </c>
      <c r="I120" s="187"/>
      <c r="J120" s="188">
        <f>ROUND(I120*H120,2)</f>
        <v>0</v>
      </c>
      <c r="K120" s="184" t="s">
        <v>242</v>
      </c>
      <c r="L120" s="42"/>
      <c r="M120" s="189" t="s">
        <v>19</v>
      </c>
      <c r="N120" s="190" t="s">
        <v>48</v>
      </c>
      <c r="O120" s="67"/>
      <c r="P120" s="191">
        <f>O120*H120</f>
        <v>0</v>
      </c>
      <c r="Q120" s="191">
        <v>2.5999999999999998E-4</v>
      </c>
      <c r="R120" s="191">
        <f>Q120*H120</f>
        <v>3.2953440000000001E-2</v>
      </c>
      <c r="S120" s="191">
        <v>0</v>
      </c>
      <c r="T120" s="192">
        <f>S120*H120</f>
        <v>0</v>
      </c>
      <c r="U120" s="37"/>
      <c r="V120" s="37"/>
      <c r="W120" s="37"/>
      <c r="X120" s="37"/>
      <c r="Y120" s="37"/>
      <c r="Z120" s="37"/>
      <c r="AA120" s="37"/>
      <c r="AB120" s="37"/>
      <c r="AC120" s="37"/>
      <c r="AD120" s="37"/>
      <c r="AE120" s="37"/>
      <c r="AR120" s="193" t="s">
        <v>366</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366</v>
      </c>
      <c r="BM120" s="193" t="s">
        <v>6105</v>
      </c>
    </row>
    <row r="121" spans="1:65" s="2" customFormat="1" ht="10.199999999999999">
      <c r="A121" s="37"/>
      <c r="B121" s="38"/>
      <c r="C121" s="39"/>
      <c r="D121" s="195" t="s">
        <v>245</v>
      </c>
      <c r="E121" s="39"/>
      <c r="F121" s="196" t="s">
        <v>2513</v>
      </c>
      <c r="G121" s="39"/>
      <c r="H121" s="39"/>
      <c r="I121" s="197"/>
      <c r="J121" s="39"/>
      <c r="K121" s="39"/>
      <c r="L121" s="42"/>
      <c r="M121" s="198"/>
      <c r="N121" s="199"/>
      <c r="O121" s="67"/>
      <c r="P121" s="67"/>
      <c r="Q121" s="67"/>
      <c r="R121" s="67"/>
      <c r="S121" s="67"/>
      <c r="T121" s="68"/>
      <c r="U121" s="37"/>
      <c r="V121" s="37"/>
      <c r="W121" s="37"/>
      <c r="X121" s="37"/>
      <c r="Y121" s="37"/>
      <c r="Z121" s="37"/>
      <c r="AA121" s="37"/>
      <c r="AB121" s="37"/>
      <c r="AC121" s="37"/>
      <c r="AD121" s="37"/>
      <c r="AE121" s="37"/>
      <c r="AT121" s="20" t="s">
        <v>245</v>
      </c>
      <c r="AU121" s="20" t="s">
        <v>88</v>
      </c>
    </row>
    <row r="122" spans="1:65" s="14" customFormat="1" ht="10.199999999999999">
      <c r="B122" s="211"/>
      <c r="C122" s="212"/>
      <c r="D122" s="202" t="s">
        <v>247</v>
      </c>
      <c r="E122" s="213" t="s">
        <v>19</v>
      </c>
      <c r="F122" s="214" t="s">
        <v>6106</v>
      </c>
      <c r="G122" s="212"/>
      <c r="H122" s="215">
        <v>113.39</v>
      </c>
      <c r="I122" s="216"/>
      <c r="J122" s="212"/>
      <c r="K122" s="212"/>
      <c r="L122" s="217"/>
      <c r="M122" s="218"/>
      <c r="N122" s="219"/>
      <c r="O122" s="219"/>
      <c r="P122" s="219"/>
      <c r="Q122" s="219"/>
      <c r="R122" s="219"/>
      <c r="S122" s="219"/>
      <c r="T122" s="220"/>
      <c r="AT122" s="221" t="s">
        <v>247</v>
      </c>
      <c r="AU122" s="221" t="s">
        <v>88</v>
      </c>
      <c r="AV122" s="14" t="s">
        <v>88</v>
      </c>
      <c r="AW122" s="14" t="s">
        <v>37</v>
      </c>
      <c r="AX122" s="14" t="s">
        <v>76</v>
      </c>
      <c r="AY122" s="221" t="s">
        <v>237</v>
      </c>
    </row>
    <row r="123" spans="1:65" s="14" customFormat="1" ht="10.199999999999999">
      <c r="B123" s="211"/>
      <c r="C123" s="212"/>
      <c r="D123" s="202" t="s">
        <v>247</v>
      </c>
      <c r="E123" s="213" t="s">
        <v>19</v>
      </c>
      <c r="F123" s="214" t="s">
        <v>6107</v>
      </c>
      <c r="G123" s="212"/>
      <c r="H123" s="215">
        <v>13.353999999999999</v>
      </c>
      <c r="I123" s="216"/>
      <c r="J123" s="212"/>
      <c r="K123" s="212"/>
      <c r="L123" s="217"/>
      <c r="M123" s="218"/>
      <c r="N123" s="219"/>
      <c r="O123" s="219"/>
      <c r="P123" s="219"/>
      <c r="Q123" s="219"/>
      <c r="R123" s="219"/>
      <c r="S123" s="219"/>
      <c r="T123" s="220"/>
      <c r="AT123" s="221" t="s">
        <v>247</v>
      </c>
      <c r="AU123" s="221" t="s">
        <v>88</v>
      </c>
      <c r="AV123" s="14" t="s">
        <v>88</v>
      </c>
      <c r="AW123" s="14" t="s">
        <v>37</v>
      </c>
      <c r="AX123" s="14" t="s">
        <v>76</v>
      </c>
      <c r="AY123" s="221" t="s">
        <v>237</v>
      </c>
    </row>
    <row r="124" spans="1:65" s="16" customFormat="1" ht="10.199999999999999">
      <c r="B124" s="233"/>
      <c r="C124" s="234"/>
      <c r="D124" s="202" t="s">
        <v>247</v>
      </c>
      <c r="E124" s="235" t="s">
        <v>19</v>
      </c>
      <c r="F124" s="236" t="s">
        <v>260</v>
      </c>
      <c r="G124" s="234"/>
      <c r="H124" s="237">
        <v>126.744</v>
      </c>
      <c r="I124" s="238"/>
      <c r="J124" s="234"/>
      <c r="K124" s="234"/>
      <c r="L124" s="239"/>
      <c r="M124" s="240"/>
      <c r="N124" s="241"/>
      <c r="O124" s="241"/>
      <c r="P124" s="241"/>
      <c r="Q124" s="241"/>
      <c r="R124" s="241"/>
      <c r="S124" s="241"/>
      <c r="T124" s="242"/>
      <c r="AT124" s="243" t="s">
        <v>247</v>
      </c>
      <c r="AU124" s="243" t="s">
        <v>88</v>
      </c>
      <c r="AV124" s="16" t="s">
        <v>243</v>
      </c>
      <c r="AW124" s="16" t="s">
        <v>37</v>
      </c>
      <c r="AX124" s="16" t="s">
        <v>83</v>
      </c>
      <c r="AY124" s="243" t="s">
        <v>237</v>
      </c>
    </row>
    <row r="125" spans="1:65" s="2" customFormat="1" ht="24.15" customHeight="1">
      <c r="A125" s="37"/>
      <c r="B125" s="38"/>
      <c r="C125" s="182" t="s">
        <v>295</v>
      </c>
      <c r="D125" s="182" t="s">
        <v>239</v>
      </c>
      <c r="E125" s="183" t="s">
        <v>2582</v>
      </c>
      <c r="F125" s="184" t="s">
        <v>2583</v>
      </c>
      <c r="G125" s="185" t="s">
        <v>154</v>
      </c>
      <c r="H125" s="186">
        <v>52.2</v>
      </c>
      <c r="I125" s="187"/>
      <c r="J125" s="188">
        <f>ROUND(I125*H125,2)</f>
        <v>0</v>
      </c>
      <c r="K125" s="184" t="s">
        <v>242</v>
      </c>
      <c r="L125" s="42"/>
      <c r="M125" s="189" t="s">
        <v>19</v>
      </c>
      <c r="N125" s="190" t="s">
        <v>48</v>
      </c>
      <c r="O125" s="67"/>
      <c r="P125" s="191">
        <f>O125*H125</f>
        <v>0</v>
      </c>
      <c r="Q125" s="191">
        <v>1E-4</v>
      </c>
      <c r="R125" s="191">
        <f>Q125*H125</f>
        <v>5.2200000000000007E-3</v>
      </c>
      <c r="S125" s="191">
        <v>0</v>
      </c>
      <c r="T125" s="192">
        <f>S125*H125</f>
        <v>0</v>
      </c>
      <c r="U125" s="37"/>
      <c r="V125" s="37"/>
      <c r="W125" s="37"/>
      <c r="X125" s="37"/>
      <c r="Y125" s="37"/>
      <c r="Z125" s="37"/>
      <c r="AA125" s="37"/>
      <c r="AB125" s="37"/>
      <c r="AC125" s="37"/>
      <c r="AD125" s="37"/>
      <c r="AE125" s="37"/>
      <c r="AR125" s="193" t="s">
        <v>243</v>
      </c>
      <c r="AT125" s="193" t="s">
        <v>239</v>
      </c>
      <c r="AU125" s="193" t="s">
        <v>88</v>
      </c>
      <c r="AY125" s="20" t="s">
        <v>237</v>
      </c>
      <c r="BE125" s="194">
        <f>IF(N125="základní",J125,0)</f>
        <v>0</v>
      </c>
      <c r="BF125" s="194">
        <f>IF(N125="snížená",J125,0)</f>
        <v>0</v>
      </c>
      <c r="BG125" s="194">
        <f>IF(N125="zákl. přenesená",J125,0)</f>
        <v>0</v>
      </c>
      <c r="BH125" s="194">
        <f>IF(N125="sníž. přenesená",J125,0)</f>
        <v>0</v>
      </c>
      <c r="BI125" s="194">
        <f>IF(N125="nulová",J125,0)</f>
        <v>0</v>
      </c>
      <c r="BJ125" s="20" t="s">
        <v>88</v>
      </c>
      <c r="BK125" s="194">
        <f>ROUND(I125*H125,2)</f>
        <v>0</v>
      </c>
      <c r="BL125" s="20" t="s">
        <v>243</v>
      </c>
      <c r="BM125" s="193" t="s">
        <v>6108</v>
      </c>
    </row>
    <row r="126" spans="1:65" s="2" customFormat="1" ht="10.199999999999999">
      <c r="A126" s="37"/>
      <c r="B126" s="38"/>
      <c r="C126" s="39"/>
      <c r="D126" s="195" t="s">
        <v>245</v>
      </c>
      <c r="E126" s="39"/>
      <c r="F126" s="196" t="s">
        <v>2585</v>
      </c>
      <c r="G126" s="39"/>
      <c r="H126" s="39"/>
      <c r="I126" s="197"/>
      <c r="J126" s="39"/>
      <c r="K126" s="39"/>
      <c r="L126" s="42"/>
      <c r="M126" s="198"/>
      <c r="N126" s="199"/>
      <c r="O126" s="67"/>
      <c r="P126" s="67"/>
      <c r="Q126" s="67"/>
      <c r="R126" s="67"/>
      <c r="S126" s="67"/>
      <c r="T126" s="68"/>
      <c r="U126" s="37"/>
      <c r="V126" s="37"/>
      <c r="W126" s="37"/>
      <c r="X126" s="37"/>
      <c r="Y126" s="37"/>
      <c r="Z126" s="37"/>
      <c r="AA126" s="37"/>
      <c r="AB126" s="37"/>
      <c r="AC126" s="37"/>
      <c r="AD126" s="37"/>
      <c r="AE126" s="37"/>
      <c r="AT126" s="20" t="s">
        <v>245</v>
      </c>
      <c r="AU126" s="20" t="s">
        <v>88</v>
      </c>
    </row>
    <row r="127" spans="1:65" s="14" customFormat="1" ht="10.199999999999999">
      <c r="B127" s="211"/>
      <c r="C127" s="212"/>
      <c r="D127" s="202" t="s">
        <v>247</v>
      </c>
      <c r="E127" s="213" t="s">
        <v>19</v>
      </c>
      <c r="F127" s="214" t="s">
        <v>6109</v>
      </c>
      <c r="G127" s="212"/>
      <c r="H127" s="215">
        <v>52.2</v>
      </c>
      <c r="I127" s="216"/>
      <c r="J127" s="212"/>
      <c r="K127" s="212"/>
      <c r="L127" s="217"/>
      <c r="M127" s="218"/>
      <c r="N127" s="219"/>
      <c r="O127" s="219"/>
      <c r="P127" s="219"/>
      <c r="Q127" s="219"/>
      <c r="R127" s="219"/>
      <c r="S127" s="219"/>
      <c r="T127" s="220"/>
      <c r="AT127" s="221" t="s">
        <v>247</v>
      </c>
      <c r="AU127" s="221" t="s">
        <v>88</v>
      </c>
      <c r="AV127" s="14" t="s">
        <v>88</v>
      </c>
      <c r="AW127" s="14" t="s">
        <v>37</v>
      </c>
      <c r="AX127" s="14" t="s">
        <v>83</v>
      </c>
      <c r="AY127" s="221" t="s">
        <v>237</v>
      </c>
    </row>
    <row r="128" spans="1:65" s="2" customFormat="1" ht="24.15" customHeight="1">
      <c r="A128" s="37"/>
      <c r="B128" s="38"/>
      <c r="C128" s="244" t="s">
        <v>301</v>
      </c>
      <c r="D128" s="244" t="s">
        <v>296</v>
      </c>
      <c r="E128" s="245" t="s">
        <v>6110</v>
      </c>
      <c r="F128" s="246" t="s">
        <v>6111</v>
      </c>
      <c r="G128" s="247" t="s">
        <v>154</v>
      </c>
      <c r="H128" s="248">
        <v>54.81</v>
      </c>
      <c r="I128" s="249"/>
      <c r="J128" s="250">
        <f>ROUND(I128*H128,2)</f>
        <v>0</v>
      </c>
      <c r="K128" s="246" t="s">
        <v>242</v>
      </c>
      <c r="L128" s="251"/>
      <c r="M128" s="252" t="s">
        <v>19</v>
      </c>
      <c r="N128" s="253" t="s">
        <v>48</v>
      </c>
      <c r="O128" s="67"/>
      <c r="P128" s="191">
        <f>O128*H128</f>
        <v>0</v>
      </c>
      <c r="Q128" s="191">
        <v>5.9999999999999995E-4</v>
      </c>
      <c r="R128" s="191">
        <f>Q128*H128</f>
        <v>3.2885999999999999E-2</v>
      </c>
      <c r="S128" s="191">
        <v>0</v>
      </c>
      <c r="T128" s="192">
        <f>S128*H128</f>
        <v>0</v>
      </c>
      <c r="U128" s="37"/>
      <c r="V128" s="37"/>
      <c r="W128" s="37"/>
      <c r="X128" s="37"/>
      <c r="Y128" s="37"/>
      <c r="Z128" s="37"/>
      <c r="AA128" s="37"/>
      <c r="AB128" s="37"/>
      <c r="AC128" s="37"/>
      <c r="AD128" s="37"/>
      <c r="AE128" s="37"/>
      <c r="AR128" s="193" t="s">
        <v>299</v>
      </c>
      <c r="AT128" s="193" t="s">
        <v>296</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243</v>
      </c>
      <c r="BM128" s="193" t="s">
        <v>6112</v>
      </c>
    </row>
    <row r="129" spans="1:65" s="14" customFormat="1" ht="10.199999999999999">
      <c r="B129" s="211"/>
      <c r="C129" s="212"/>
      <c r="D129" s="202" t="s">
        <v>247</v>
      </c>
      <c r="E129" s="212"/>
      <c r="F129" s="214" t="s">
        <v>6113</v>
      </c>
      <c r="G129" s="212"/>
      <c r="H129" s="215">
        <v>54.81</v>
      </c>
      <c r="I129" s="216"/>
      <c r="J129" s="212"/>
      <c r="K129" s="212"/>
      <c r="L129" s="217"/>
      <c r="M129" s="218"/>
      <c r="N129" s="219"/>
      <c r="O129" s="219"/>
      <c r="P129" s="219"/>
      <c r="Q129" s="219"/>
      <c r="R129" s="219"/>
      <c r="S129" s="219"/>
      <c r="T129" s="220"/>
      <c r="AT129" s="221" t="s">
        <v>247</v>
      </c>
      <c r="AU129" s="221" t="s">
        <v>88</v>
      </c>
      <c r="AV129" s="14" t="s">
        <v>88</v>
      </c>
      <c r="AW129" s="14" t="s">
        <v>4</v>
      </c>
      <c r="AX129" s="14" t="s">
        <v>83</v>
      </c>
      <c r="AY129" s="221" t="s">
        <v>237</v>
      </c>
    </row>
    <row r="130" spans="1:65" s="2" customFormat="1" ht="24.15" customHeight="1">
      <c r="A130" s="37"/>
      <c r="B130" s="38"/>
      <c r="C130" s="182" t="s">
        <v>299</v>
      </c>
      <c r="D130" s="182" t="s">
        <v>239</v>
      </c>
      <c r="E130" s="183" t="s">
        <v>2582</v>
      </c>
      <c r="F130" s="184" t="s">
        <v>2583</v>
      </c>
      <c r="G130" s="185" t="s">
        <v>154</v>
      </c>
      <c r="H130" s="186">
        <v>0.6</v>
      </c>
      <c r="I130" s="187"/>
      <c r="J130" s="188">
        <f>ROUND(I130*H130,2)</f>
        <v>0</v>
      </c>
      <c r="K130" s="184" t="s">
        <v>242</v>
      </c>
      <c r="L130" s="42"/>
      <c r="M130" s="189" t="s">
        <v>19</v>
      </c>
      <c r="N130" s="190" t="s">
        <v>48</v>
      </c>
      <c r="O130" s="67"/>
      <c r="P130" s="191">
        <f>O130*H130</f>
        <v>0</v>
      </c>
      <c r="Q130" s="191">
        <v>1E-4</v>
      </c>
      <c r="R130" s="191">
        <f>Q130*H130</f>
        <v>6.0000000000000002E-5</v>
      </c>
      <c r="S130" s="191">
        <v>0</v>
      </c>
      <c r="T130" s="192">
        <f>S130*H130</f>
        <v>0</v>
      </c>
      <c r="U130" s="37"/>
      <c r="V130" s="37"/>
      <c r="W130" s="37"/>
      <c r="X130" s="37"/>
      <c r="Y130" s="37"/>
      <c r="Z130" s="37"/>
      <c r="AA130" s="37"/>
      <c r="AB130" s="37"/>
      <c r="AC130" s="37"/>
      <c r="AD130" s="37"/>
      <c r="AE130" s="37"/>
      <c r="AR130" s="193" t="s">
        <v>243</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243</v>
      </c>
      <c r="BM130" s="193" t="s">
        <v>6114</v>
      </c>
    </row>
    <row r="131" spans="1:65" s="2" customFormat="1" ht="10.199999999999999">
      <c r="A131" s="37"/>
      <c r="B131" s="38"/>
      <c r="C131" s="39"/>
      <c r="D131" s="195" t="s">
        <v>245</v>
      </c>
      <c r="E131" s="39"/>
      <c r="F131" s="196" t="s">
        <v>2585</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245</v>
      </c>
      <c r="AU131" s="20" t="s">
        <v>88</v>
      </c>
    </row>
    <row r="132" spans="1:65" s="14" customFormat="1" ht="10.199999999999999">
      <c r="B132" s="211"/>
      <c r="C132" s="212"/>
      <c r="D132" s="202" t="s">
        <v>247</v>
      </c>
      <c r="E132" s="213" t="s">
        <v>19</v>
      </c>
      <c r="F132" s="214" t="s">
        <v>2598</v>
      </c>
      <c r="G132" s="212"/>
      <c r="H132" s="215">
        <v>0.6</v>
      </c>
      <c r="I132" s="216"/>
      <c r="J132" s="212"/>
      <c r="K132" s="212"/>
      <c r="L132" s="217"/>
      <c r="M132" s="218"/>
      <c r="N132" s="219"/>
      <c r="O132" s="219"/>
      <c r="P132" s="219"/>
      <c r="Q132" s="219"/>
      <c r="R132" s="219"/>
      <c r="S132" s="219"/>
      <c r="T132" s="220"/>
      <c r="AT132" s="221" t="s">
        <v>247</v>
      </c>
      <c r="AU132" s="221" t="s">
        <v>88</v>
      </c>
      <c r="AV132" s="14" t="s">
        <v>88</v>
      </c>
      <c r="AW132" s="14" t="s">
        <v>37</v>
      </c>
      <c r="AX132" s="14" t="s">
        <v>83</v>
      </c>
      <c r="AY132" s="221" t="s">
        <v>237</v>
      </c>
    </row>
    <row r="133" spans="1:65" s="2" customFormat="1" ht="24.15" customHeight="1">
      <c r="A133" s="37"/>
      <c r="B133" s="38"/>
      <c r="C133" s="244" t="s">
        <v>319</v>
      </c>
      <c r="D133" s="244" t="s">
        <v>296</v>
      </c>
      <c r="E133" s="245" t="s">
        <v>6115</v>
      </c>
      <c r="F133" s="246" t="s">
        <v>6116</v>
      </c>
      <c r="G133" s="247" t="s">
        <v>154</v>
      </c>
      <c r="H133" s="248">
        <v>0.63</v>
      </c>
      <c r="I133" s="249"/>
      <c r="J133" s="250">
        <f>ROUND(I133*H133,2)</f>
        <v>0</v>
      </c>
      <c r="K133" s="246" t="s">
        <v>242</v>
      </c>
      <c r="L133" s="251"/>
      <c r="M133" s="252" t="s">
        <v>19</v>
      </c>
      <c r="N133" s="253" t="s">
        <v>48</v>
      </c>
      <c r="O133" s="67"/>
      <c r="P133" s="191">
        <f>O133*H133</f>
        <v>0</v>
      </c>
      <c r="Q133" s="191">
        <v>4.2000000000000002E-4</v>
      </c>
      <c r="R133" s="191">
        <f>Q133*H133</f>
        <v>2.6460000000000003E-4</v>
      </c>
      <c r="S133" s="191">
        <v>0</v>
      </c>
      <c r="T133" s="192">
        <f>S133*H133</f>
        <v>0</v>
      </c>
      <c r="U133" s="37"/>
      <c r="V133" s="37"/>
      <c r="W133" s="37"/>
      <c r="X133" s="37"/>
      <c r="Y133" s="37"/>
      <c r="Z133" s="37"/>
      <c r="AA133" s="37"/>
      <c r="AB133" s="37"/>
      <c r="AC133" s="37"/>
      <c r="AD133" s="37"/>
      <c r="AE133" s="37"/>
      <c r="AR133" s="193" t="s">
        <v>299</v>
      </c>
      <c r="AT133" s="193" t="s">
        <v>296</v>
      </c>
      <c r="AU133" s="193" t="s">
        <v>88</v>
      </c>
      <c r="AY133" s="20" t="s">
        <v>237</v>
      </c>
      <c r="BE133" s="194">
        <f>IF(N133="základní",J133,0)</f>
        <v>0</v>
      </c>
      <c r="BF133" s="194">
        <f>IF(N133="snížená",J133,0)</f>
        <v>0</v>
      </c>
      <c r="BG133" s="194">
        <f>IF(N133="zákl. přenesená",J133,0)</f>
        <v>0</v>
      </c>
      <c r="BH133" s="194">
        <f>IF(N133="sníž. přenesená",J133,0)</f>
        <v>0</v>
      </c>
      <c r="BI133" s="194">
        <f>IF(N133="nulová",J133,0)</f>
        <v>0</v>
      </c>
      <c r="BJ133" s="20" t="s">
        <v>88</v>
      </c>
      <c r="BK133" s="194">
        <f>ROUND(I133*H133,2)</f>
        <v>0</v>
      </c>
      <c r="BL133" s="20" t="s">
        <v>243</v>
      </c>
      <c r="BM133" s="193" t="s">
        <v>6117</v>
      </c>
    </row>
    <row r="134" spans="1:65" s="14" customFormat="1" ht="10.199999999999999">
      <c r="B134" s="211"/>
      <c r="C134" s="212"/>
      <c r="D134" s="202" t="s">
        <v>247</v>
      </c>
      <c r="E134" s="212"/>
      <c r="F134" s="214" t="s">
        <v>6118</v>
      </c>
      <c r="G134" s="212"/>
      <c r="H134" s="215">
        <v>0.63</v>
      </c>
      <c r="I134" s="216"/>
      <c r="J134" s="212"/>
      <c r="K134" s="212"/>
      <c r="L134" s="217"/>
      <c r="M134" s="218"/>
      <c r="N134" s="219"/>
      <c r="O134" s="219"/>
      <c r="P134" s="219"/>
      <c r="Q134" s="219"/>
      <c r="R134" s="219"/>
      <c r="S134" s="219"/>
      <c r="T134" s="220"/>
      <c r="AT134" s="221" t="s">
        <v>247</v>
      </c>
      <c r="AU134" s="221" t="s">
        <v>88</v>
      </c>
      <c r="AV134" s="14" t="s">
        <v>88</v>
      </c>
      <c r="AW134" s="14" t="s">
        <v>4</v>
      </c>
      <c r="AX134" s="14" t="s">
        <v>83</v>
      </c>
      <c r="AY134" s="221" t="s">
        <v>237</v>
      </c>
    </row>
    <row r="135" spans="1:65" s="2" customFormat="1" ht="24.15" customHeight="1">
      <c r="A135" s="37"/>
      <c r="B135" s="38"/>
      <c r="C135" s="182" t="s">
        <v>326</v>
      </c>
      <c r="D135" s="182" t="s">
        <v>239</v>
      </c>
      <c r="E135" s="183" t="s">
        <v>2604</v>
      </c>
      <c r="F135" s="184" t="s">
        <v>2605</v>
      </c>
      <c r="G135" s="185" t="s">
        <v>154</v>
      </c>
      <c r="H135" s="186">
        <v>60.26</v>
      </c>
      <c r="I135" s="187"/>
      <c r="J135" s="188">
        <f>ROUND(I135*H135,2)</f>
        <v>0</v>
      </c>
      <c r="K135" s="184" t="s">
        <v>242</v>
      </c>
      <c r="L135" s="42"/>
      <c r="M135" s="189" t="s">
        <v>19</v>
      </c>
      <c r="N135" s="190" t="s">
        <v>48</v>
      </c>
      <c r="O135" s="67"/>
      <c r="P135" s="191">
        <f>O135*H135</f>
        <v>0</v>
      </c>
      <c r="Q135" s="191">
        <v>0</v>
      </c>
      <c r="R135" s="191">
        <f>Q135*H135</f>
        <v>0</v>
      </c>
      <c r="S135" s="191">
        <v>0</v>
      </c>
      <c r="T135" s="192">
        <f>S135*H135</f>
        <v>0</v>
      </c>
      <c r="U135" s="37"/>
      <c r="V135" s="37"/>
      <c r="W135" s="37"/>
      <c r="X135" s="37"/>
      <c r="Y135" s="37"/>
      <c r="Z135" s="37"/>
      <c r="AA135" s="37"/>
      <c r="AB135" s="37"/>
      <c r="AC135" s="37"/>
      <c r="AD135" s="37"/>
      <c r="AE135" s="37"/>
      <c r="AR135" s="193" t="s">
        <v>243</v>
      </c>
      <c r="AT135" s="193" t="s">
        <v>239</v>
      </c>
      <c r="AU135" s="193" t="s">
        <v>88</v>
      </c>
      <c r="AY135" s="20" t="s">
        <v>237</v>
      </c>
      <c r="BE135" s="194">
        <f>IF(N135="základní",J135,0)</f>
        <v>0</v>
      </c>
      <c r="BF135" s="194">
        <f>IF(N135="snížená",J135,0)</f>
        <v>0</v>
      </c>
      <c r="BG135" s="194">
        <f>IF(N135="zákl. přenesená",J135,0)</f>
        <v>0</v>
      </c>
      <c r="BH135" s="194">
        <f>IF(N135="sníž. přenesená",J135,0)</f>
        <v>0</v>
      </c>
      <c r="BI135" s="194">
        <f>IF(N135="nulová",J135,0)</f>
        <v>0</v>
      </c>
      <c r="BJ135" s="20" t="s">
        <v>88</v>
      </c>
      <c r="BK135" s="194">
        <f>ROUND(I135*H135,2)</f>
        <v>0</v>
      </c>
      <c r="BL135" s="20" t="s">
        <v>243</v>
      </c>
      <c r="BM135" s="193" t="s">
        <v>6119</v>
      </c>
    </row>
    <row r="136" spans="1:65" s="2" customFormat="1" ht="10.199999999999999">
      <c r="A136" s="37"/>
      <c r="B136" s="38"/>
      <c r="C136" s="39"/>
      <c r="D136" s="195" t="s">
        <v>245</v>
      </c>
      <c r="E136" s="39"/>
      <c r="F136" s="196" t="s">
        <v>2607</v>
      </c>
      <c r="G136" s="39"/>
      <c r="H136" s="39"/>
      <c r="I136" s="197"/>
      <c r="J136" s="39"/>
      <c r="K136" s="39"/>
      <c r="L136" s="42"/>
      <c r="M136" s="198"/>
      <c r="N136" s="199"/>
      <c r="O136" s="67"/>
      <c r="P136" s="67"/>
      <c r="Q136" s="67"/>
      <c r="R136" s="67"/>
      <c r="S136" s="67"/>
      <c r="T136" s="68"/>
      <c r="U136" s="37"/>
      <c r="V136" s="37"/>
      <c r="W136" s="37"/>
      <c r="X136" s="37"/>
      <c r="Y136" s="37"/>
      <c r="Z136" s="37"/>
      <c r="AA136" s="37"/>
      <c r="AB136" s="37"/>
      <c r="AC136" s="37"/>
      <c r="AD136" s="37"/>
      <c r="AE136" s="37"/>
      <c r="AT136" s="20" t="s">
        <v>245</v>
      </c>
      <c r="AU136" s="20" t="s">
        <v>88</v>
      </c>
    </row>
    <row r="137" spans="1:65" s="14" customFormat="1" ht="10.199999999999999">
      <c r="B137" s="211"/>
      <c r="C137" s="212"/>
      <c r="D137" s="202" t="s">
        <v>247</v>
      </c>
      <c r="E137" s="213" t="s">
        <v>19</v>
      </c>
      <c r="F137" s="214" t="s">
        <v>6085</v>
      </c>
      <c r="G137" s="212"/>
      <c r="H137" s="215">
        <v>49.46</v>
      </c>
      <c r="I137" s="216"/>
      <c r="J137" s="212"/>
      <c r="K137" s="212"/>
      <c r="L137" s="217"/>
      <c r="M137" s="218"/>
      <c r="N137" s="219"/>
      <c r="O137" s="219"/>
      <c r="P137" s="219"/>
      <c r="Q137" s="219"/>
      <c r="R137" s="219"/>
      <c r="S137" s="219"/>
      <c r="T137" s="220"/>
      <c r="AT137" s="221" t="s">
        <v>247</v>
      </c>
      <c r="AU137" s="221" t="s">
        <v>88</v>
      </c>
      <c r="AV137" s="14" t="s">
        <v>88</v>
      </c>
      <c r="AW137" s="14" t="s">
        <v>37</v>
      </c>
      <c r="AX137" s="14" t="s">
        <v>76</v>
      </c>
      <c r="AY137" s="221" t="s">
        <v>237</v>
      </c>
    </row>
    <row r="138" spans="1:65" s="14" customFormat="1" ht="10.199999999999999">
      <c r="B138" s="211"/>
      <c r="C138" s="212"/>
      <c r="D138" s="202" t="s">
        <v>247</v>
      </c>
      <c r="E138" s="213" t="s">
        <v>19</v>
      </c>
      <c r="F138" s="214" t="s">
        <v>6120</v>
      </c>
      <c r="G138" s="212"/>
      <c r="H138" s="215">
        <v>5.4</v>
      </c>
      <c r="I138" s="216"/>
      <c r="J138" s="212"/>
      <c r="K138" s="212"/>
      <c r="L138" s="217"/>
      <c r="M138" s="218"/>
      <c r="N138" s="219"/>
      <c r="O138" s="219"/>
      <c r="P138" s="219"/>
      <c r="Q138" s="219"/>
      <c r="R138" s="219"/>
      <c r="S138" s="219"/>
      <c r="T138" s="220"/>
      <c r="AT138" s="221" t="s">
        <v>247</v>
      </c>
      <c r="AU138" s="221" t="s">
        <v>88</v>
      </c>
      <c r="AV138" s="14" t="s">
        <v>88</v>
      </c>
      <c r="AW138" s="14" t="s">
        <v>37</v>
      </c>
      <c r="AX138" s="14" t="s">
        <v>76</v>
      </c>
      <c r="AY138" s="221" t="s">
        <v>237</v>
      </c>
    </row>
    <row r="139" spans="1:65" s="14" customFormat="1" ht="10.199999999999999">
      <c r="B139" s="211"/>
      <c r="C139" s="212"/>
      <c r="D139" s="202" t="s">
        <v>247</v>
      </c>
      <c r="E139" s="213" t="s">
        <v>19</v>
      </c>
      <c r="F139" s="214" t="s">
        <v>6121</v>
      </c>
      <c r="G139" s="212"/>
      <c r="H139" s="215">
        <v>5.4</v>
      </c>
      <c r="I139" s="216"/>
      <c r="J139" s="212"/>
      <c r="K139" s="212"/>
      <c r="L139" s="217"/>
      <c r="M139" s="218"/>
      <c r="N139" s="219"/>
      <c r="O139" s="219"/>
      <c r="P139" s="219"/>
      <c r="Q139" s="219"/>
      <c r="R139" s="219"/>
      <c r="S139" s="219"/>
      <c r="T139" s="220"/>
      <c r="AT139" s="221" t="s">
        <v>247</v>
      </c>
      <c r="AU139" s="221" t="s">
        <v>88</v>
      </c>
      <c r="AV139" s="14" t="s">
        <v>88</v>
      </c>
      <c r="AW139" s="14" t="s">
        <v>37</v>
      </c>
      <c r="AX139" s="14" t="s">
        <v>76</v>
      </c>
      <c r="AY139" s="221" t="s">
        <v>237</v>
      </c>
    </row>
    <row r="140" spans="1:65" s="16" customFormat="1" ht="10.199999999999999">
      <c r="B140" s="233"/>
      <c r="C140" s="234"/>
      <c r="D140" s="202" t="s">
        <v>247</v>
      </c>
      <c r="E140" s="235" t="s">
        <v>19</v>
      </c>
      <c r="F140" s="236" t="s">
        <v>260</v>
      </c>
      <c r="G140" s="234"/>
      <c r="H140" s="237">
        <v>60.26</v>
      </c>
      <c r="I140" s="238"/>
      <c r="J140" s="234"/>
      <c r="K140" s="234"/>
      <c r="L140" s="239"/>
      <c r="M140" s="240"/>
      <c r="N140" s="241"/>
      <c r="O140" s="241"/>
      <c r="P140" s="241"/>
      <c r="Q140" s="241"/>
      <c r="R140" s="241"/>
      <c r="S140" s="241"/>
      <c r="T140" s="242"/>
      <c r="AT140" s="243" t="s">
        <v>247</v>
      </c>
      <c r="AU140" s="243" t="s">
        <v>88</v>
      </c>
      <c r="AV140" s="16" t="s">
        <v>243</v>
      </c>
      <c r="AW140" s="16" t="s">
        <v>37</v>
      </c>
      <c r="AX140" s="16" t="s">
        <v>83</v>
      </c>
      <c r="AY140" s="243" t="s">
        <v>237</v>
      </c>
    </row>
    <row r="141" spans="1:65" s="2" customFormat="1" ht="21.75" customHeight="1">
      <c r="A141" s="37"/>
      <c r="B141" s="38"/>
      <c r="C141" s="244" t="s">
        <v>330</v>
      </c>
      <c r="D141" s="244" t="s">
        <v>296</v>
      </c>
      <c r="E141" s="245" t="s">
        <v>2610</v>
      </c>
      <c r="F141" s="246" t="s">
        <v>2611</v>
      </c>
      <c r="G141" s="247" t="s">
        <v>154</v>
      </c>
      <c r="H141" s="248">
        <v>60.26</v>
      </c>
      <c r="I141" s="249"/>
      <c r="J141" s="250">
        <f>ROUND(I141*H141,2)</f>
        <v>0</v>
      </c>
      <c r="K141" s="246" t="s">
        <v>242</v>
      </c>
      <c r="L141" s="251"/>
      <c r="M141" s="252" t="s">
        <v>19</v>
      </c>
      <c r="N141" s="253" t="s">
        <v>48</v>
      </c>
      <c r="O141" s="67"/>
      <c r="P141" s="191">
        <f>O141*H141</f>
        <v>0</v>
      </c>
      <c r="Q141" s="191">
        <v>1E-4</v>
      </c>
      <c r="R141" s="191">
        <f>Q141*H141</f>
        <v>6.0260000000000001E-3</v>
      </c>
      <c r="S141" s="191">
        <v>0</v>
      </c>
      <c r="T141" s="192">
        <f>S141*H141</f>
        <v>0</v>
      </c>
      <c r="U141" s="37"/>
      <c r="V141" s="37"/>
      <c r="W141" s="37"/>
      <c r="X141" s="37"/>
      <c r="Y141" s="37"/>
      <c r="Z141" s="37"/>
      <c r="AA141" s="37"/>
      <c r="AB141" s="37"/>
      <c r="AC141" s="37"/>
      <c r="AD141" s="37"/>
      <c r="AE141" s="37"/>
      <c r="AR141" s="193" t="s">
        <v>299</v>
      </c>
      <c r="AT141" s="193" t="s">
        <v>296</v>
      </c>
      <c r="AU141" s="193" t="s">
        <v>88</v>
      </c>
      <c r="AY141" s="20" t="s">
        <v>237</v>
      </c>
      <c r="BE141" s="194">
        <f>IF(N141="základní",J141,0)</f>
        <v>0</v>
      </c>
      <c r="BF141" s="194">
        <f>IF(N141="snížená",J141,0)</f>
        <v>0</v>
      </c>
      <c r="BG141" s="194">
        <f>IF(N141="zákl. přenesená",J141,0)</f>
        <v>0</v>
      </c>
      <c r="BH141" s="194">
        <f>IF(N141="sníž. přenesená",J141,0)</f>
        <v>0</v>
      </c>
      <c r="BI141" s="194">
        <f>IF(N141="nulová",J141,0)</f>
        <v>0</v>
      </c>
      <c r="BJ141" s="20" t="s">
        <v>88</v>
      </c>
      <c r="BK141" s="194">
        <f>ROUND(I141*H141,2)</f>
        <v>0</v>
      </c>
      <c r="BL141" s="20" t="s">
        <v>243</v>
      </c>
      <c r="BM141" s="193" t="s">
        <v>6122</v>
      </c>
    </row>
    <row r="142" spans="1:65" s="2" customFormat="1" ht="24.15" customHeight="1">
      <c r="A142" s="37"/>
      <c r="B142" s="38"/>
      <c r="C142" s="182" t="s">
        <v>8</v>
      </c>
      <c r="D142" s="182" t="s">
        <v>239</v>
      </c>
      <c r="E142" s="183" t="s">
        <v>2604</v>
      </c>
      <c r="F142" s="184" t="s">
        <v>2605</v>
      </c>
      <c r="G142" s="185" t="s">
        <v>154</v>
      </c>
      <c r="H142" s="186">
        <v>49.46</v>
      </c>
      <c r="I142" s="187"/>
      <c r="J142" s="188">
        <f>ROUND(I142*H142,2)</f>
        <v>0</v>
      </c>
      <c r="K142" s="184" t="s">
        <v>242</v>
      </c>
      <c r="L142" s="42"/>
      <c r="M142" s="189" t="s">
        <v>19</v>
      </c>
      <c r="N142" s="190" t="s">
        <v>48</v>
      </c>
      <c r="O142" s="67"/>
      <c r="P142" s="191">
        <f>O142*H142</f>
        <v>0</v>
      </c>
      <c r="Q142" s="191">
        <v>0</v>
      </c>
      <c r="R142" s="191">
        <f>Q142*H142</f>
        <v>0</v>
      </c>
      <c r="S142" s="191">
        <v>0</v>
      </c>
      <c r="T142" s="192">
        <f>S142*H142</f>
        <v>0</v>
      </c>
      <c r="U142" s="37"/>
      <c r="V142" s="37"/>
      <c r="W142" s="37"/>
      <c r="X142" s="37"/>
      <c r="Y142" s="37"/>
      <c r="Z142" s="37"/>
      <c r="AA142" s="37"/>
      <c r="AB142" s="37"/>
      <c r="AC142" s="37"/>
      <c r="AD142" s="37"/>
      <c r="AE142" s="37"/>
      <c r="AR142" s="193" t="s">
        <v>243</v>
      </c>
      <c r="AT142" s="193" t="s">
        <v>239</v>
      </c>
      <c r="AU142" s="193" t="s">
        <v>88</v>
      </c>
      <c r="AY142" s="20" t="s">
        <v>237</v>
      </c>
      <c r="BE142" s="194">
        <f>IF(N142="základní",J142,0)</f>
        <v>0</v>
      </c>
      <c r="BF142" s="194">
        <f>IF(N142="snížená",J142,0)</f>
        <v>0</v>
      </c>
      <c r="BG142" s="194">
        <f>IF(N142="zákl. přenesená",J142,0)</f>
        <v>0</v>
      </c>
      <c r="BH142" s="194">
        <f>IF(N142="sníž. přenesená",J142,0)</f>
        <v>0</v>
      </c>
      <c r="BI142" s="194">
        <f>IF(N142="nulová",J142,0)</f>
        <v>0</v>
      </c>
      <c r="BJ142" s="20" t="s">
        <v>88</v>
      </c>
      <c r="BK142" s="194">
        <f>ROUND(I142*H142,2)</f>
        <v>0</v>
      </c>
      <c r="BL142" s="20" t="s">
        <v>243</v>
      </c>
      <c r="BM142" s="193" t="s">
        <v>6123</v>
      </c>
    </row>
    <row r="143" spans="1:65" s="2" customFormat="1" ht="10.199999999999999">
      <c r="A143" s="37"/>
      <c r="B143" s="38"/>
      <c r="C143" s="39"/>
      <c r="D143" s="195" t="s">
        <v>245</v>
      </c>
      <c r="E143" s="39"/>
      <c r="F143" s="196" t="s">
        <v>2607</v>
      </c>
      <c r="G143" s="39"/>
      <c r="H143" s="39"/>
      <c r="I143" s="197"/>
      <c r="J143" s="39"/>
      <c r="K143" s="39"/>
      <c r="L143" s="42"/>
      <c r="M143" s="198"/>
      <c r="N143" s="199"/>
      <c r="O143" s="67"/>
      <c r="P143" s="67"/>
      <c r="Q143" s="67"/>
      <c r="R143" s="67"/>
      <c r="S143" s="67"/>
      <c r="T143" s="68"/>
      <c r="U143" s="37"/>
      <c r="V143" s="37"/>
      <c r="W143" s="37"/>
      <c r="X143" s="37"/>
      <c r="Y143" s="37"/>
      <c r="Z143" s="37"/>
      <c r="AA143" s="37"/>
      <c r="AB143" s="37"/>
      <c r="AC143" s="37"/>
      <c r="AD143" s="37"/>
      <c r="AE143" s="37"/>
      <c r="AT143" s="20" t="s">
        <v>245</v>
      </c>
      <c r="AU143" s="20" t="s">
        <v>88</v>
      </c>
    </row>
    <row r="144" spans="1:65" s="14" customFormat="1" ht="10.199999999999999">
      <c r="B144" s="211"/>
      <c r="C144" s="212"/>
      <c r="D144" s="202" t="s">
        <v>247</v>
      </c>
      <c r="E144" s="213" t="s">
        <v>19</v>
      </c>
      <c r="F144" s="214" t="s">
        <v>6085</v>
      </c>
      <c r="G144" s="212"/>
      <c r="H144" s="215">
        <v>49.46</v>
      </c>
      <c r="I144" s="216"/>
      <c r="J144" s="212"/>
      <c r="K144" s="212"/>
      <c r="L144" s="217"/>
      <c r="M144" s="218"/>
      <c r="N144" s="219"/>
      <c r="O144" s="219"/>
      <c r="P144" s="219"/>
      <c r="Q144" s="219"/>
      <c r="R144" s="219"/>
      <c r="S144" s="219"/>
      <c r="T144" s="220"/>
      <c r="AT144" s="221" t="s">
        <v>247</v>
      </c>
      <c r="AU144" s="221" t="s">
        <v>88</v>
      </c>
      <c r="AV144" s="14" t="s">
        <v>88</v>
      </c>
      <c r="AW144" s="14" t="s">
        <v>37</v>
      </c>
      <c r="AX144" s="14" t="s">
        <v>83</v>
      </c>
      <c r="AY144" s="221" t="s">
        <v>237</v>
      </c>
    </row>
    <row r="145" spans="1:65" s="2" customFormat="1" ht="16.5" customHeight="1">
      <c r="A145" s="37"/>
      <c r="B145" s="38"/>
      <c r="C145" s="244" t="s">
        <v>348</v>
      </c>
      <c r="D145" s="244" t="s">
        <v>296</v>
      </c>
      <c r="E145" s="245" t="s">
        <v>2629</v>
      </c>
      <c r="F145" s="246" t="s">
        <v>2630</v>
      </c>
      <c r="G145" s="247" t="s">
        <v>154</v>
      </c>
      <c r="H145" s="248">
        <v>1</v>
      </c>
      <c r="I145" s="249"/>
      <c r="J145" s="250">
        <f>ROUND(I145*H145,2)</f>
        <v>0</v>
      </c>
      <c r="K145" s="246" t="s">
        <v>242</v>
      </c>
      <c r="L145" s="251"/>
      <c r="M145" s="252" t="s">
        <v>19</v>
      </c>
      <c r="N145" s="253" t="s">
        <v>48</v>
      </c>
      <c r="O145" s="67"/>
      <c r="P145" s="191">
        <f>O145*H145</f>
        <v>0</v>
      </c>
      <c r="Q145" s="191">
        <v>1E-4</v>
      </c>
      <c r="R145" s="191">
        <f>Q145*H145</f>
        <v>1E-4</v>
      </c>
      <c r="S145" s="191">
        <v>0</v>
      </c>
      <c r="T145" s="192">
        <f>S145*H145</f>
        <v>0</v>
      </c>
      <c r="U145" s="37"/>
      <c r="V145" s="37"/>
      <c r="W145" s="37"/>
      <c r="X145" s="37"/>
      <c r="Y145" s="37"/>
      <c r="Z145" s="37"/>
      <c r="AA145" s="37"/>
      <c r="AB145" s="37"/>
      <c r="AC145" s="37"/>
      <c r="AD145" s="37"/>
      <c r="AE145" s="37"/>
      <c r="AR145" s="193" t="s">
        <v>299</v>
      </c>
      <c r="AT145" s="193" t="s">
        <v>296</v>
      </c>
      <c r="AU145" s="193" t="s">
        <v>88</v>
      </c>
      <c r="AY145" s="20" t="s">
        <v>237</v>
      </c>
      <c r="BE145" s="194">
        <f>IF(N145="základní",J145,0)</f>
        <v>0</v>
      </c>
      <c r="BF145" s="194">
        <f>IF(N145="snížená",J145,0)</f>
        <v>0</v>
      </c>
      <c r="BG145" s="194">
        <f>IF(N145="zákl. přenesená",J145,0)</f>
        <v>0</v>
      </c>
      <c r="BH145" s="194">
        <f>IF(N145="sníž. přenesená",J145,0)</f>
        <v>0</v>
      </c>
      <c r="BI145" s="194">
        <f>IF(N145="nulová",J145,0)</f>
        <v>0</v>
      </c>
      <c r="BJ145" s="20" t="s">
        <v>88</v>
      </c>
      <c r="BK145" s="194">
        <f>ROUND(I145*H145,2)</f>
        <v>0</v>
      </c>
      <c r="BL145" s="20" t="s">
        <v>243</v>
      </c>
      <c r="BM145" s="193" t="s">
        <v>6124</v>
      </c>
    </row>
    <row r="146" spans="1:65" s="2" customFormat="1" ht="24.15" customHeight="1">
      <c r="A146" s="37"/>
      <c r="B146" s="38"/>
      <c r="C146" s="182" t="s">
        <v>354</v>
      </c>
      <c r="D146" s="182" t="s">
        <v>239</v>
      </c>
      <c r="E146" s="183" t="s">
        <v>2572</v>
      </c>
      <c r="F146" s="184" t="s">
        <v>2573</v>
      </c>
      <c r="G146" s="185" t="s">
        <v>141</v>
      </c>
      <c r="H146" s="186">
        <v>126.744</v>
      </c>
      <c r="I146" s="187"/>
      <c r="J146" s="188">
        <f>ROUND(I146*H146,2)</f>
        <v>0</v>
      </c>
      <c r="K146" s="184" t="s">
        <v>242</v>
      </c>
      <c r="L146" s="42"/>
      <c r="M146" s="189" t="s">
        <v>19</v>
      </c>
      <c r="N146" s="190" t="s">
        <v>48</v>
      </c>
      <c r="O146" s="67"/>
      <c r="P146" s="191">
        <f>O146*H146</f>
        <v>0</v>
      </c>
      <c r="Q146" s="191">
        <v>2.0000000000000001E-4</v>
      </c>
      <c r="R146" s="191">
        <f>Q146*H146</f>
        <v>2.5348800000000001E-2</v>
      </c>
      <c r="S146" s="191">
        <v>0</v>
      </c>
      <c r="T146" s="192">
        <f>S146*H146</f>
        <v>0</v>
      </c>
      <c r="U146" s="37"/>
      <c r="V146" s="37"/>
      <c r="W146" s="37"/>
      <c r="X146" s="37"/>
      <c r="Y146" s="37"/>
      <c r="Z146" s="37"/>
      <c r="AA146" s="37"/>
      <c r="AB146" s="37"/>
      <c r="AC146" s="37"/>
      <c r="AD146" s="37"/>
      <c r="AE146" s="37"/>
      <c r="AR146" s="193" t="s">
        <v>243</v>
      </c>
      <c r="AT146" s="193" t="s">
        <v>239</v>
      </c>
      <c r="AU146" s="193" t="s">
        <v>88</v>
      </c>
      <c r="AY146" s="20" t="s">
        <v>237</v>
      </c>
      <c r="BE146" s="194">
        <f>IF(N146="základní",J146,0)</f>
        <v>0</v>
      </c>
      <c r="BF146" s="194">
        <f>IF(N146="snížená",J146,0)</f>
        <v>0</v>
      </c>
      <c r="BG146" s="194">
        <f>IF(N146="zákl. přenesená",J146,0)</f>
        <v>0</v>
      </c>
      <c r="BH146" s="194">
        <f>IF(N146="sníž. přenesená",J146,0)</f>
        <v>0</v>
      </c>
      <c r="BI146" s="194">
        <f>IF(N146="nulová",J146,0)</f>
        <v>0</v>
      </c>
      <c r="BJ146" s="20" t="s">
        <v>88</v>
      </c>
      <c r="BK146" s="194">
        <f>ROUND(I146*H146,2)</f>
        <v>0</v>
      </c>
      <c r="BL146" s="20" t="s">
        <v>243</v>
      </c>
      <c r="BM146" s="193" t="s">
        <v>6125</v>
      </c>
    </row>
    <row r="147" spans="1:65" s="2" customFormat="1" ht="10.199999999999999">
      <c r="A147" s="37"/>
      <c r="B147" s="38"/>
      <c r="C147" s="39"/>
      <c r="D147" s="195" t="s">
        <v>245</v>
      </c>
      <c r="E147" s="39"/>
      <c r="F147" s="196" t="s">
        <v>2575</v>
      </c>
      <c r="G147" s="39"/>
      <c r="H147" s="39"/>
      <c r="I147" s="197"/>
      <c r="J147" s="39"/>
      <c r="K147" s="39"/>
      <c r="L147" s="42"/>
      <c r="M147" s="198"/>
      <c r="N147" s="199"/>
      <c r="O147" s="67"/>
      <c r="P147" s="67"/>
      <c r="Q147" s="67"/>
      <c r="R147" s="67"/>
      <c r="S147" s="67"/>
      <c r="T147" s="68"/>
      <c r="U147" s="37"/>
      <c r="V147" s="37"/>
      <c r="W147" s="37"/>
      <c r="X147" s="37"/>
      <c r="Y147" s="37"/>
      <c r="Z147" s="37"/>
      <c r="AA147" s="37"/>
      <c r="AB147" s="37"/>
      <c r="AC147" s="37"/>
      <c r="AD147" s="37"/>
      <c r="AE147" s="37"/>
      <c r="AT147" s="20" t="s">
        <v>245</v>
      </c>
      <c r="AU147" s="20" t="s">
        <v>88</v>
      </c>
    </row>
    <row r="148" spans="1:65" s="14" customFormat="1" ht="10.199999999999999">
      <c r="B148" s="211"/>
      <c r="C148" s="212"/>
      <c r="D148" s="202" t="s">
        <v>247</v>
      </c>
      <c r="E148" s="213" t="s">
        <v>19</v>
      </c>
      <c r="F148" s="214" t="s">
        <v>6106</v>
      </c>
      <c r="G148" s="212"/>
      <c r="H148" s="215">
        <v>113.39</v>
      </c>
      <c r="I148" s="216"/>
      <c r="J148" s="212"/>
      <c r="K148" s="212"/>
      <c r="L148" s="217"/>
      <c r="M148" s="218"/>
      <c r="N148" s="219"/>
      <c r="O148" s="219"/>
      <c r="P148" s="219"/>
      <c r="Q148" s="219"/>
      <c r="R148" s="219"/>
      <c r="S148" s="219"/>
      <c r="T148" s="220"/>
      <c r="AT148" s="221" t="s">
        <v>247</v>
      </c>
      <c r="AU148" s="221" t="s">
        <v>88</v>
      </c>
      <c r="AV148" s="14" t="s">
        <v>88</v>
      </c>
      <c r="AW148" s="14" t="s">
        <v>37</v>
      </c>
      <c r="AX148" s="14" t="s">
        <v>76</v>
      </c>
      <c r="AY148" s="221" t="s">
        <v>237</v>
      </c>
    </row>
    <row r="149" spans="1:65" s="14" customFormat="1" ht="10.199999999999999">
      <c r="B149" s="211"/>
      <c r="C149" s="212"/>
      <c r="D149" s="202" t="s">
        <v>247</v>
      </c>
      <c r="E149" s="213" t="s">
        <v>19</v>
      </c>
      <c r="F149" s="214" t="s">
        <v>6107</v>
      </c>
      <c r="G149" s="212"/>
      <c r="H149" s="215">
        <v>13.353999999999999</v>
      </c>
      <c r="I149" s="216"/>
      <c r="J149" s="212"/>
      <c r="K149" s="212"/>
      <c r="L149" s="217"/>
      <c r="M149" s="218"/>
      <c r="N149" s="219"/>
      <c r="O149" s="219"/>
      <c r="P149" s="219"/>
      <c r="Q149" s="219"/>
      <c r="R149" s="219"/>
      <c r="S149" s="219"/>
      <c r="T149" s="220"/>
      <c r="AT149" s="221" t="s">
        <v>247</v>
      </c>
      <c r="AU149" s="221" t="s">
        <v>88</v>
      </c>
      <c r="AV149" s="14" t="s">
        <v>88</v>
      </c>
      <c r="AW149" s="14" t="s">
        <v>37</v>
      </c>
      <c r="AX149" s="14" t="s">
        <v>76</v>
      </c>
      <c r="AY149" s="221" t="s">
        <v>237</v>
      </c>
    </row>
    <row r="150" spans="1:65" s="16" customFormat="1" ht="10.199999999999999">
      <c r="B150" s="233"/>
      <c r="C150" s="234"/>
      <c r="D150" s="202" t="s">
        <v>247</v>
      </c>
      <c r="E150" s="235" t="s">
        <v>19</v>
      </c>
      <c r="F150" s="236" t="s">
        <v>260</v>
      </c>
      <c r="G150" s="234"/>
      <c r="H150" s="237">
        <v>126.744</v>
      </c>
      <c r="I150" s="238"/>
      <c r="J150" s="234"/>
      <c r="K150" s="234"/>
      <c r="L150" s="239"/>
      <c r="M150" s="240"/>
      <c r="N150" s="241"/>
      <c r="O150" s="241"/>
      <c r="P150" s="241"/>
      <c r="Q150" s="241"/>
      <c r="R150" s="241"/>
      <c r="S150" s="241"/>
      <c r="T150" s="242"/>
      <c r="AT150" s="243" t="s">
        <v>247</v>
      </c>
      <c r="AU150" s="243" t="s">
        <v>88</v>
      </c>
      <c r="AV150" s="16" t="s">
        <v>243</v>
      </c>
      <c r="AW150" s="16" t="s">
        <v>37</v>
      </c>
      <c r="AX150" s="16" t="s">
        <v>83</v>
      </c>
      <c r="AY150" s="243" t="s">
        <v>237</v>
      </c>
    </row>
    <row r="151" spans="1:65" s="2" customFormat="1" ht="37.799999999999997" customHeight="1">
      <c r="A151" s="37"/>
      <c r="B151" s="38"/>
      <c r="C151" s="182" t="s">
        <v>361</v>
      </c>
      <c r="D151" s="182" t="s">
        <v>239</v>
      </c>
      <c r="E151" s="183" t="s">
        <v>2578</v>
      </c>
      <c r="F151" s="184" t="s">
        <v>2579</v>
      </c>
      <c r="G151" s="185" t="s">
        <v>141</v>
      </c>
      <c r="H151" s="186">
        <v>126.744</v>
      </c>
      <c r="I151" s="187"/>
      <c r="J151" s="188">
        <f>ROUND(I151*H151,2)</f>
        <v>0</v>
      </c>
      <c r="K151" s="184" t="s">
        <v>242</v>
      </c>
      <c r="L151" s="42"/>
      <c r="M151" s="189" t="s">
        <v>19</v>
      </c>
      <c r="N151" s="190" t="s">
        <v>48</v>
      </c>
      <c r="O151" s="67"/>
      <c r="P151" s="191">
        <f>O151*H151</f>
        <v>0</v>
      </c>
      <c r="Q151" s="191">
        <v>2.7000000000000001E-3</v>
      </c>
      <c r="R151" s="191">
        <f>Q151*H151</f>
        <v>0.34220880000000004</v>
      </c>
      <c r="S151" s="191">
        <v>0</v>
      </c>
      <c r="T151" s="192">
        <f>S151*H151</f>
        <v>0</v>
      </c>
      <c r="U151" s="37"/>
      <c r="V151" s="37"/>
      <c r="W151" s="37"/>
      <c r="X151" s="37"/>
      <c r="Y151" s="37"/>
      <c r="Z151" s="37"/>
      <c r="AA151" s="37"/>
      <c r="AB151" s="37"/>
      <c r="AC151" s="37"/>
      <c r="AD151" s="37"/>
      <c r="AE151" s="37"/>
      <c r="AR151" s="193" t="s">
        <v>243</v>
      </c>
      <c r="AT151" s="193" t="s">
        <v>239</v>
      </c>
      <c r="AU151" s="193" t="s">
        <v>88</v>
      </c>
      <c r="AY151" s="20" t="s">
        <v>237</v>
      </c>
      <c r="BE151" s="194">
        <f>IF(N151="základní",J151,0)</f>
        <v>0</v>
      </c>
      <c r="BF151" s="194">
        <f>IF(N151="snížená",J151,0)</f>
        <v>0</v>
      </c>
      <c r="BG151" s="194">
        <f>IF(N151="zákl. přenesená",J151,0)</f>
        <v>0</v>
      </c>
      <c r="BH151" s="194">
        <f>IF(N151="sníž. přenesená",J151,0)</f>
        <v>0</v>
      </c>
      <c r="BI151" s="194">
        <f>IF(N151="nulová",J151,0)</f>
        <v>0</v>
      </c>
      <c r="BJ151" s="20" t="s">
        <v>88</v>
      </c>
      <c r="BK151" s="194">
        <f>ROUND(I151*H151,2)</f>
        <v>0</v>
      </c>
      <c r="BL151" s="20" t="s">
        <v>243</v>
      </c>
      <c r="BM151" s="193" t="s">
        <v>6126</v>
      </c>
    </row>
    <row r="152" spans="1:65" s="2" customFormat="1" ht="10.199999999999999">
      <c r="A152" s="37"/>
      <c r="B152" s="38"/>
      <c r="C152" s="39"/>
      <c r="D152" s="195" t="s">
        <v>245</v>
      </c>
      <c r="E152" s="39"/>
      <c r="F152" s="196" t="s">
        <v>2581</v>
      </c>
      <c r="G152" s="39"/>
      <c r="H152" s="39"/>
      <c r="I152" s="197"/>
      <c r="J152" s="39"/>
      <c r="K152" s="39"/>
      <c r="L152" s="42"/>
      <c r="M152" s="198"/>
      <c r="N152" s="199"/>
      <c r="O152" s="67"/>
      <c r="P152" s="67"/>
      <c r="Q152" s="67"/>
      <c r="R152" s="67"/>
      <c r="S152" s="67"/>
      <c r="T152" s="68"/>
      <c r="U152" s="37"/>
      <c r="V152" s="37"/>
      <c r="W152" s="37"/>
      <c r="X152" s="37"/>
      <c r="Y152" s="37"/>
      <c r="Z152" s="37"/>
      <c r="AA152" s="37"/>
      <c r="AB152" s="37"/>
      <c r="AC152" s="37"/>
      <c r="AD152" s="37"/>
      <c r="AE152" s="37"/>
      <c r="AT152" s="20" t="s">
        <v>245</v>
      </c>
      <c r="AU152" s="20" t="s">
        <v>88</v>
      </c>
    </row>
    <row r="153" spans="1:65" s="2" customFormat="1" ht="24.15" customHeight="1">
      <c r="A153" s="37"/>
      <c r="B153" s="38"/>
      <c r="C153" s="182" t="s">
        <v>366</v>
      </c>
      <c r="D153" s="182" t="s">
        <v>239</v>
      </c>
      <c r="E153" s="183" t="s">
        <v>2564</v>
      </c>
      <c r="F153" s="184" t="s">
        <v>2565</v>
      </c>
      <c r="G153" s="185" t="s">
        <v>141</v>
      </c>
      <c r="H153" s="186">
        <v>33.04</v>
      </c>
      <c r="I153" s="187"/>
      <c r="J153" s="188">
        <f>ROUND(I153*H153,2)</f>
        <v>0</v>
      </c>
      <c r="K153" s="184" t="s">
        <v>242</v>
      </c>
      <c r="L153" s="42"/>
      <c r="M153" s="189" t="s">
        <v>19</v>
      </c>
      <c r="N153" s="190" t="s">
        <v>48</v>
      </c>
      <c r="O153" s="67"/>
      <c r="P153" s="191">
        <f>O153*H153</f>
        <v>0</v>
      </c>
      <c r="Q153" s="191">
        <v>1.8000000000000001E-4</v>
      </c>
      <c r="R153" s="191">
        <f>Q153*H153</f>
        <v>5.9472000000000006E-3</v>
      </c>
      <c r="S153" s="191">
        <v>0</v>
      </c>
      <c r="T153" s="192">
        <f>S153*H153</f>
        <v>0</v>
      </c>
      <c r="U153" s="37"/>
      <c r="V153" s="37"/>
      <c r="W153" s="37"/>
      <c r="X153" s="37"/>
      <c r="Y153" s="37"/>
      <c r="Z153" s="37"/>
      <c r="AA153" s="37"/>
      <c r="AB153" s="37"/>
      <c r="AC153" s="37"/>
      <c r="AD153" s="37"/>
      <c r="AE153" s="37"/>
      <c r="AR153" s="193" t="s">
        <v>243</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243</v>
      </c>
      <c r="BM153" s="193" t="s">
        <v>6127</v>
      </c>
    </row>
    <row r="154" spans="1:65" s="2" customFormat="1" ht="10.199999999999999">
      <c r="A154" s="37"/>
      <c r="B154" s="38"/>
      <c r="C154" s="39"/>
      <c r="D154" s="195" t="s">
        <v>245</v>
      </c>
      <c r="E154" s="39"/>
      <c r="F154" s="196" t="s">
        <v>2567</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245</v>
      </c>
      <c r="AU154" s="20" t="s">
        <v>88</v>
      </c>
    </row>
    <row r="155" spans="1:65" s="14" customFormat="1" ht="10.199999999999999">
      <c r="B155" s="211"/>
      <c r="C155" s="212"/>
      <c r="D155" s="202" t="s">
        <v>247</v>
      </c>
      <c r="E155" s="213" t="s">
        <v>19</v>
      </c>
      <c r="F155" s="214" t="s">
        <v>6128</v>
      </c>
      <c r="G155" s="212"/>
      <c r="H155" s="215">
        <v>33.04</v>
      </c>
      <c r="I155" s="216"/>
      <c r="J155" s="212"/>
      <c r="K155" s="212"/>
      <c r="L155" s="217"/>
      <c r="M155" s="218"/>
      <c r="N155" s="219"/>
      <c r="O155" s="219"/>
      <c r="P155" s="219"/>
      <c r="Q155" s="219"/>
      <c r="R155" s="219"/>
      <c r="S155" s="219"/>
      <c r="T155" s="220"/>
      <c r="AT155" s="221" t="s">
        <v>247</v>
      </c>
      <c r="AU155" s="221" t="s">
        <v>88</v>
      </c>
      <c r="AV155" s="14" t="s">
        <v>88</v>
      </c>
      <c r="AW155" s="14" t="s">
        <v>37</v>
      </c>
      <c r="AX155" s="14" t="s">
        <v>83</v>
      </c>
      <c r="AY155" s="221" t="s">
        <v>237</v>
      </c>
    </row>
    <row r="156" spans="1:65" s="2" customFormat="1" ht="33" customHeight="1">
      <c r="A156" s="37"/>
      <c r="B156" s="38"/>
      <c r="C156" s="182" t="s">
        <v>371</v>
      </c>
      <c r="D156" s="182" t="s">
        <v>239</v>
      </c>
      <c r="E156" s="183" t="s">
        <v>2568</v>
      </c>
      <c r="F156" s="184" t="s">
        <v>2569</v>
      </c>
      <c r="G156" s="185" t="s">
        <v>141</v>
      </c>
      <c r="H156" s="186">
        <v>33.04</v>
      </c>
      <c r="I156" s="187"/>
      <c r="J156" s="188">
        <f>ROUND(I156*H156,2)</f>
        <v>0</v>
      </c>
      <c r="K156" s="184" t="s">
        <v>242</v>
      </c>
      <c r="L156" s="42"/>
      <c r="M156" s="189" t="s">
        <v>19</v>
      </c>
      <c r="N156" s="190" t="s">
        <v>48</v>
      </c>
      <c r="O156" s="67"/>
      <c r="P156" s="191">
        <f>O156*H156</f>
        <v>0</v>
      </c>
      <c r="Q156" s="191">
        <v>3.8E-3</v>
      </c>
      <c r="R156" s="191">
        <f>Q156*H156</f>
        <v>0.125552</v>
      </c>
      <c r="S156" s="191">
        <v>0</v>
      </c>
      <c r="T156" s="192">
        <f>S156*H156</f>
        <v>0</v>
      </c>
      <c r="U156" s="37"/>
      <c r="V156" s="37"/>
      <c r="W156" s="37"/>
      <c r="X156" s="37"/>
      <c r="Y156" s="37"/>
      <c r="Z156" s="37"/>
      <c r="AA156" s="37"/>
      <c r="AB156" s="37"/>
      <c r="AC156" s="37"/>
      <c r="AD156" s="37"/>
      <c r="AE156" s="37"/>
      <c r="AR156" s="193" t="s">
        <v>243</v>
      </c>
      <c r="AT156" s="193" t="s">
        <v>239</v>
      </c>
      <c r="AU156" s="193" t="s">
        <v>88</v>
      </c>
      <c r="AY156" s="20" t="s">
        <v>237</v>
      </c>
      <c r="BE156" s="194">
        <f>IF(N156="základní",J156,0)</f>
        <v>0</v>
      </c>
      <c r="BF156" s="194">
        <f>IF(N156="snížená",J156,0)</f>
        <v>0</v>
      </c>
      <c r="BG156" s="194">
        <f>IF(N156="zákl. přenesená",J156,0)</f>
        <v>0</v>
      </c>
      <c r="BH156" s="194">
        <f>IF(N156="sníž. přenesená",J156,0)</f>
        <v>0</v>
      </c>
      <c r="BI156" s="194">
        <f>IF(N156="nulová",J156,0)</f>
        <v>0</v>
      </c>
      <c r="BJ156" s="20" t="s">
        <v>88</v>
      </c>
      <c r="BK156" s="194">
        <f>ROUND(I156*H156,2)</f>
        <v>0</v>
      </c>
      <c r="BL156" s="20" t="s">
        <v>243</v>
      </c>
      <c r="BM156" s="193" t="s">
        <v>6129</v>
      </c>
    </row>
    <row r="157" spans="1:65" s="2" customFormat="1" ht="10.199999999999999">
      <c r="A157" s="37"/>
      <c r="B157" s="38"/>
      <c r="C157" s="39"/>
      <c r="D157" s="195" t="s">
        <v>245</v>
      </c>
      <c r="E157" s="39"/>
      <c r="F157" s="196" t="s">
        <v>2571</v>
      </c>
      <c r="G157" s="39"/>
      <c r="H157" s="39"/>
      <c r="I157" s="197"/>
      <c r="J157" s="39"/>
      <c r="K157" s="39"/>
      <c r="L157" s="42"/>
      <c r="M157" s="198"/>
      <c r="N157" s="199"/>
      <c r="O157" s="67"/>
      <c r="P157" s="67"/>
      <c r="Q157" s="67"/>
      <c r="R157" s="67"/>
      <c r="S157" s="67"/>
      <c r="T157" s="68"/>
      <c r="U157" s="37"/>
      <c r="V157" s="37"/>
      <c r="W157" s="37"/>
      <c r="X157" s="37"/>
      <c r="Y157" s="37"/>
      <c r="Z157" s="37"/>
      <c r="AA157" s="37"/>
      <c r="AB157" s="37"/>
      <c r="AC157" s="37"/>
      <c r="AD157" s="37"/>
      <c r="AE157" s="37"/>
      <c r="AT157" s="20" t="s">
        <v>245</v>
      </c>
      <c r="AU157" s="20" t="s">
        <v>88</v>
      </c>
    </row>
    <row r="158" spans="1:65" s="14" customFormat="1" ht="10.199999999999999">
      <c r="B158" s="211"/>
      <c r="C158" s="212"/>
      <c r="D158" s="202" t="s">
        <v>247</v>
      </c>
      <c r="E158" s="213" t="s">
        <v>19</v>
      </c>
      <c r="F158" s="214" t="s">
        <v>6128</v>
      </c>
      <c r="G158" s="212"/>
      <c r="H158" s="215">
        <v>33.04</v>
      </c>
      <c r="I158" s="216"/>
      <c r="J158" s="212"/>
      <c r="K158" s="212"/>
      <c r="L158" s="217"/>
      <c r="M158" s="218"/>
      <c r="N158" s="219"/>
      <c r="O158" s="219"/>
      <c r="P158" s="219"/>
      <c r="Q158" s="219"/>
      <c r="R158" s="219"/>
      <c r="S158" s="219"/>
      <c r="T158" s="220"/>
      <c r="AT158" s="221" t="s">
        <v>247</v>
      </c>
      <c r="AU158" s="221" t="s">
        <v>88</v>
      </c>
      <c r="AV158" s="14" t="s">
        <v>88</v>
      </c>
      <c r="AW158" s="14" t="s">
        <v>37</v>
      </c>
      <c r="AX158" s="14" t="s">
        <v>83</v>
      </c>
      <c r="AY158" s="221" t="s">
        <v>237</v>
      </c>
    </row>
    <row r="159" spans="1:65" s="2" customFormat="1" ht="66.75" customHeight="1">
      <c r="A159" s="37"/>
      <c r="B159" s="38"/>
      <c r="C159" s="182" t="s">
        <v>389</v>
      </c>
      <c r="D159" s="182" t="s">
        <v>239</v>
      </c>
      <c r="E159" s="183" t="s">
        <v>6130</v>
      </c>
      <c r="F159" s="184" t="s">
        <v>6131</v>
      </c>
      <c r="G159" s="185" t="s">
        <v>141</v>
      </c>
      <c r="H159" s="186">
        <v>1.47</v>
      </c>
      <c r="I159" s="187"/>
      <c r="J159" s="188">
        <f>ROUND(I159*H159,2)</f>
        <v>0</v>
      </c>
      <c r="K159" s="184" t="s">
        <v>242</v>
      </c>
      <c r="L159" s="42"/>
      <c r="M159" s="189" t="s">
        <v>19</v>
      </c>
      <c r="N159" s="190" t="s">
        <v>48</v>
      </c>
      <c r="O159" s="67"/>
      <c r="P159" s="191">
        <f>O159*H159</f>
        <v>0</v>
      </c>
      <c r="Q159" s="191">
        <v>8.5199999999999998E-3</v>
      </c>
      <c r="R159" s="191">
        <f>Q159*H159</f>
        <v>1.25244E-2</v>
      </c>
      <c r="S159" s="191">
        <v>0</v>
      </c>
      <c r="T159" s="192">
        <f>S159*H159</f>
        <v>0</v>
      </c>
      <c r="U159" s="37"/>
      <c r="V159" s="37"/>
      <c r="W159" s="37"/>
      <c r="X159" s="37"/>
      <c r="Y159" s="37"/>
      <c r="Z159" s="37"/>
      <c r="AA159" s="37"/>
      <c r="AB159" s="37"/>
      <c r="AC159" s="37"/>
      <c r="AD159" s="37"/>
      <c r="AE159" s="37"/>
      <c r="AR159" s="193" t="s">
        <v>243</v>
      </c>
      <c r="AT159" s="193" t="s">
        <v>239</v>
      </c>
      <c r="AU159" s="193" t="s">
        <v>88</v>
      </c>
      <c r="AY159" s="20" t="s">
        <v>237</v>
      </c>
      <c r="BE159" s="194">
        <f>IF(N159="základní",J159,0)</f>
        <v>0</v>
      </c>
      <c r="BF159" s="194">
        <f>IF(N159="snížená",J159,0)</f>
        <v>0</v>
      </c>
      <c r="BG159" s="194">
        <f>IF(N159="zákl. přenesená",J159,0)</f>
        <v>0</v>
      </c>
      <c r="BH159" s="194">
        <f>IF(N159="sníž. přenesená",J159,0)</f>
        <v>0</v>
      </c>
      <c r="BI159" s="194">
        <f>IF(N159="nulová",J159,0)</f>
        <v>0</v>
      </c>
      <c r="BJ159" s="20" t="s">
        <v>88</v>
      </c>
      <c r="BK159" s="194">
        <f>ROUND(I159*H159,2)</f>
        <v>0</v>
      </c>
      <c r="BL159" s="20" t="s">
        <v>243</v>
      </c>
      <c r="BM159" s="193" t="s">
        <v>6132</v>
      </c>
    </row>
    <row r="160" spans="1:65" s="2" customFormat="1" ht="10.199999999999999">
      <c r="A160" s="37"/>
      <c r="B160" s="38"/>
      <c r="C160" s="39"/>
      <c r="D160" s="195" t="s">
        <v>245</v>
      </c>
      <c r="E160" s="39"/>
      <c r="F160" s="196" t="s">
        <v>6133</v>
      </c>
      <c r="G160" s="39"/>
      <c r="H160" s="39"/>
      <c r="I160" s="197"/>
      <c r="J160" s="39"/>
      <c r="K160" s="39"/>
      <c r="L160" s="42"/>
      <c r="M160" s="198"/>
      <c r="N160" s="199"/>
      <c r="O160" s="67"/>
      <c r="P160" s="67"/>
      <c r="Q160" s="67"/>
      <c r="R160" s="67"/>
      <c r="S160" s="67"/>
      <c r="T160" s="68"/>
      <c r="U160" s="37"/>
      <c r="V160" s="37"/>
      <c r="W160" s="37"/>
      <c r="X160" s="37"/>
      <c r="Y160" s="37"/>
      <c r="Z160" s="37"/>
      <c r="AA160" s="37"/>
      <c r="AB160" s="37"/>
      <c r="AC160" s="37"/>
      <c r="AD160" s="37"/>
      <c r="AE160" s="37"/>
      <c r="AT160" s="20" t="s">
        <v>245</v>
      </c>
      <c r="AU160" s="20" t="s">
        <v>88</v>
      </c>
    </row>
    <row r="161" spans="1:65" s="2" customFormat="1" ht="19.2">
      <c r="A161" s="37"/>
      <c r="B161" s="38"/>
      <c r="C161" s="39"/>
      <c r="D161" s="202" t="s">
        <v>914</v>
      </c>
      <c r="E161" s="39"/>
      <c r="F161" s="254" t="s">
        <v>2476</v>
      </c>
      <c r="G161" s="39"/>
      <c r="H161" s="39"/>
      <c r="I161" s="197"/>
      <c r="J161" s="39"/>
      <c r="K161" s="39"/>
      <c r="L161" s="42"/>
      <c r="M161" s="198"/>
      <c r="N161" s="199"/>
      <c r="O161" s="67"/>
      <c r="P161" s="67"/>
      <c r="Q161" s="67"/>
      <c r="R161" s="67"/>
      <c r="S161" s="67"/>
      <c r="T161" s="68"/>
      <c r="U161" s="37"/>
      <c r="V161" s="37"/>
      <c r="W161" s="37"/>
      <c r="X161" s="37"/>
      <c r="Y161" s="37"/>
      <c r="Z161" s="37"/>
      <c r="AA161" s="37"/>
      <c r="AB161" s="37"/>
      <c r="AC161" s="37"/>
      <c r="AD161" s="37"/>
      <c r="AE161" s="37"/>
      <c r="AT161" s="20" t="s">
        <v>914</v>
      </c>
      <c r="AU161" s="20" t="s">
        <v>88</v>
      </c>
    </row>
    <row r="162" spans="1:65" s="14" customFormat="1" ht="10.199999999999999">
      <c r="B162" s="211"/>
      <c r="C162" s="212"/>
      <c r="D162" s="202" t="s">
        <v>247</v>
      </c>
      <c r="E162" s="213" t="s">
        <v>19</v>
      </c>
      <c r="F162" s="214" t="s">
        <v>6078</v>
      </c>
      <c r="G162" s="212"/>
      <c r="H162" s="215">
        <v>1.47</v>
      </c>
      <c r="I162" s="216"/>
      <c r="J162" s="212"/>
      <c r="K162" s="212"/>
      <c r="L162" s="217"/>
      <c r="M162" s="218"/>
      <c r="N162" s="219"/>
      <c r="O162" s="219"/>
      <c r="P162" s="219"/>
      <c r="Q162" s="219"/>
      <c r="R162" s="219"/>
      <c r="S162" s="219"/>
      <c r="T162" s="220"/>
      <c r="AT162" s="221" t="s">
        <v>247</v>
      </c>
      <c r="AU162" s="221" t="s">
        <v>88</v>
      </c>
      <c r="AV162" s="14" t="s">
        <v>88</v>
      </c>
      <c r="AW162" s="14" t="s">
        <v>37</v>
      </c>
      <c r="AX162" s="14" t="s">
        <v>83</v>
      </c>
      <c r="AY162" s="221" t="s">
        <v>237</v>
      </c>
    </row>
    <row r="163" spans="1:65" s="2" customFormat="1" ht="24.15" customHeight="1">
      <c r="A163" s="37"/>
      <c r="B163" s="38"/>
      <c r="C163" s="244" t="s">
        <v>394</v>
      </c>
      <c r="D163" s="244" t="s">
        <v>296</v>
      </c>
      <c r="E163" s="245" t="s">
        <v>6134</v>
      </c>
      <c r="F163" s="246" t="s">
        <v>6135</v>
      </c>
      <c r="G163" s="247" t="s">
        <v>141</v>
      </c>
      <c r="H163" s="248">
        <v>1.544</v>
      </c>
      <c r="I163" s="249"/>
      <c r="J163" s="250">
        <f>ROUND(I163*H163,2)</f>
        <v>0</v>
      </c>
      <c r="K163" s="246" t="s">
        <v>242</v>
      </c>
      <c r="L163" s="251"/>
      <c r="M163" s="252" t="s">
        <v>19</v>
      </c>
      <c r="N163" s="253" t="s">
        <v>48</v>
      </c>
      <c r="O163" s="67"/>
      <c r="P163" s="191">
        <f>O163*H163</f>
        <v>0</v>
      </c>
      <c r="Q163" s="191">
        <v>3.5999999999999999E-3</v>
      </c>
      <c r="R163" s="191">
        <f>Q163*H163</f>
        <v>5.5583999999999998E-3</v>
      </c>
      <c r="S163" s="191">
        <v>0</v>
      </c>
      <c r="T163" s="192">
        <f>S163*H163</f>
        <v>0</v>
      </c>
      <c r="U163" s="37"/>
      <c r="V163" s="37"/>
      <c r="W163" s="37"/>
      <c r="X163" s="37"/>
      <c r="Y163" s="37"/>
      <c r="Z163" s="37"/>
      <c r="AA163" s="37"/>
      <c r="AB163" s="37"/>
      <c r="AC163" s="37"/>
      <c r="AD163" s="37"/>
      <c r="AE163" s="37"/>
      <c r="AR163" s="193" t="s">
        <v>299</v>
      </c>
      <c r="AT163" s="193" t="s">
        <v>296</v>
      </c>
      <c r="AU163" s="193" t="s">
        <v>88</v>
      </c>
      <c r="AY163" s="20" t="s">
        <v>237</v>
      </c>
      <c r="BE163" s="194">
        <f>IF(N163="základní",J163,0)</f>
        <v>0</v>
      </c>
      <c r="BF163" s="194">
        <f>IF(N163="snížená",J163,0)</f>
        <v>0</v>
      </c>
      <c r="BG163" s="194">
        <f>IF(N163="zákl. přenesená",J163,0)</f>
        <v>0</v>
      </c>
      <c r="BH163" s="194">
        <f>IF(N163="sníž. přenesená",J163,0)</f>
        <v>0</v>
      </c>
      <c r="BI163" s="194">
        <f>IF(N163="nulová",J163,0)</f>
        <v>0</v>
      </c>
      <c r="BJ163" s="20" t="s">
        <v>88</v>
      </c>
      <c r="BK163" s="194">
        <f>ROUND(I163*H163,2)</f>
        <v>0</v>
      </c>
      <c r="BL163" s="20" t="s">
        <v>243</v>
      </c>
      <c r="BM163" s="193" t="s">
        <v>6136</v>
      </c>
    </row>
    <row r="164" spans="1:65" s="14" customFormat="1" ht="10.199999999999999">
      <c r="B164" s="211"/>
      <c r="C164" s="212"/>
      <c r="D164" s="202" t="s">
        <v>247</v>
      </c>
      <c r="E164" s="212"/>
      <c r="F164" s="214" t="s">
        <v>6137</v>
      </c>
      <c r="G164" s="212"/>
      <c r="H164" s="215">
        <v>1.544</v>
      </c>
      <c r="I164" s="216"/>
      <c r="J164" s="212"/>
      <c r="K164" s="212"/>
      <c r="L164" s="217"/>
      <c r="M164" s="218"/>
      <c r="N164" s="219"/>
      <c r="O164" s="219"/>
      <c r="P164" s="219"/>
      <c r="Q164" s="219"/>
      <c r="R164" s="219"/>
      <c r="S164" s="219"/>
      <c r="T164" s="220"/>
      <c r="AT164" s="221" t="s">
        <v>247</v>
      </c>
      <c r="AU164" s="221" t="s">
        <v>88</v>
      </c>
      <c r="AV164" s="14" t="s">
        <v>88</v>
      </c>
      <c r="AW164" s="14" t="s">
        <v>4</v>
      </c>
      <c r="AX164" s="14" t="s">
        <v>83</v>
      </c>
      <c r="AY164" s="221" t="s">
        <v>237</v>
      </c>
    </row>
    <row r="165" spans="1:65" s="2" customFormat="1" ht="66.75" customHeight="1">
      <c r="A165" s="37"/>
      <c r="B165" s="38"/>
      <c r="C165" s="182" t="s">
        <v>400</v>
      </c>
      <c r="D165" s="182" t="s">
        <v>239</v>
      </c>
      <c r="E165" s="183" t="s">
        <v>2547</v>
      </c>
      <c r="F165" s="184" t="s">
        <v>2548</v>
      </c>
      <c r="G165" s="185" t="s">
        <v>141</v>
      </c>
      <c r="H165" s="186">
        <v>31.57</v>
      </c>
      <c r="I165" s="187"/>
      <c r="J165" s="188">
        <f>ROUND(I165*H165,2)</f>
        <v>0</v>
      </c>
      <c r="K165" s="184" t="s">
        <v>242</v>
      </c>
      <c r="L165" s="42"/>
      <c r="M165" s="189" t="s">
        <v>19</v>
      </c>
      <c r="N165" s="190" t="s">
        <v>48</v>
      </c>
      <c r="O165" s="67"/>
      <c r="P165" s="191">
        <f>O165*H165</f>
        <v>0</v>
      </c>
      <c r="Q165" s="191">
        <v>8.6E-3</v>
      </c>
      <c r="R165" s="191">
        <f>Q165*H165</f>
        <v>0.27150200000000002</v>
      </c>
      <c r="S165" s="191">
        <v>0</v>
      </c>
      <c r="T165" s="192">
        <f>S165*H165</f>
        <v>0</v>
      </c>
      <c r="U165" s="37"/>
      <c r="V165" s="37"/>
      <c r="W165" s="37"/>
      <c r="X165" s="37"/>
      <c r="Y165" s="37"/>
      <c r="Z165" s="37"/>
      <c r="AA165" s="37"/>
      <c r="AB165" s="37"/>
      <c r="AC165" s="37"/>
      <c r="AD165" s="37"/>
      <c r="AE165" s="37"/>
      <c r="AR165" s="193" t="s">
        <v>243</v>
      </c>
      <c r="AT165" s="193" t="s">
        <v>239</v>
      </c>
      <c r="AU165" s="193" t="s">
        <v>88</v>
      </c>
      <c r="AY165" s="20" t="s">
        <v>237</v>
      </c>
      <c r="BE165" s="194">
        <f>IF(N165="základní",J165,0)</f>
        <v>0</v>
      </c>
      <c r="BF165" s="194">
        <f>IF(N165="snížená",J165,0)</f>
        <v>0</v>
      </c>
      <c r="BG165" s="194">
        <f>IF(N165="zákl. přenesená",J165,0)</f>
        <v>0</v>
      </c>
      <c r="BH165" s="194">
        <f>IF(N165="sníž. přenesená",J165,0)</f>
        <v>0</v>
      </c>
      <c r="BI165" s="194">
        <f>IF(N165="nulová",J165,0)</f>
        <v>0</v>
      </c>
      <c r="BJ165" s="20" t="s">
        <v>88</v>
      </c>
      <c r="BK165" s="194">
        <f>ROUND(I165*H165,2)</f>
        <v>0</v>
      </c>
      <c r="BL165" s="20" t="s">
        <v>243</v>
      </c>
      <c r="BM165" s="193" t="s">
        <v>6138</v>
      </c>
    </row>
    <row r="166" spans="1:65" s="2" customFormat="1" ht="10.199999999999999">
      <c r="A166" s="37"/>
      <c r="B166" s="38"/>
      <c r="C166" s="39"/>
      <c r="D166" s="195" t="s">
        <v>245</v>
      </c>
      <c r="E166" s="39"/>
      <c r="F166" s="196" t="s">
        <v>2550</v>
      </c>
      <c r="G166" s="39"/>
      <c r="H166" s="39"/>
      <c r="I166" s="197"/>
      <c r="J166" s="39"/>
      <c r="K166" s="39"/>
      <c r="L166" s="42"/>
      <c r="M166" s="198"/>
      <c r="N166" s="199"/>
      <c r="O166" s="67"/>
      <c r="P166" s="67"/>
      <c r="Q166" s="67"/>
      <c r="R166" s="67"/>
      <c r="S166" s="67"/>
      <c r="T166" s="68"/>
      <c r="U166" s="37"/>
      <c r="V166" s="37"/>
      <c r="W166" s="37"/>
      <c r="X166" s="37"/>
      <c r="Y166" s="37"/>
      <c r="Z166" s="37"/>
      <c r="AA166" s="37"/>
      <c r="AB166" s="37"/>
      <c r="AC166" s="37"/>
      <c r="AD166" s="37"/>
      <c r="AE166" s="37"/>
      <c r="AT166" s="20" t="s">
        <v>245</v>
      </c>
      <c r="AU166" s="20" t="s">
        <v>88</v>
      </c>
    </row>
    <row r="167" spans="1:65" s="2" customFormat="1" ht="19.2">
      <c r="A167" s="37"/>
      <c r="B167" s="38"/>
      <c r="C167" s="39"/>
      <c r="D167" s="202" t="s">
        <v>914</v>
      </c>
      <c r="E167" s="39"/>
      <c r="F167" s="254" t="s">
        <v>2476</v>
      </c>
      <c r="G167" s="39"/>
      <c r="H167" s="39"/>
      <c r="I167" s="197"/>
      <c r="J167" s="39"/>
      <c r="K167" s="39"/>
      <c r="L167" s="42"/>
      <c r="M167" s="198"/>
      <c r="N167" s="199"/>
      <c r="O167" s="67"/>
      <c r="P167" s="67"/>
      <c r="Q167" s="67"/>
      <c r="R167" s="67"/>
      <c r="S167" s="67"/>
      <c r="T167" s="68"/>
      <c r="U167" s="37"/>
      <c r="V167" s="37"/>
      <c r="W167" s="37"/>
      <c r="X167" s="37"/>
      <c r="Y167" s="37"/>
      <c r="Z167" s="37"/>
      <c r="AA167" s="37"/>
      <c r="AB167" s="37"/>
      <c r="AC167" s="37"/>
      <c r="AD167" s="37"/>
      <c r="AE167" s="37"/>
      <c r="AT167" s="20" t="s">
        <v>914</v>
      </c>
      <c r="AU167" s="20" t="s">
        <v>88</v>
      </c>
    </row>
    <row r="168" spans="1:65" s="14" customFormat="1" ht="10.199999999999999">
      <c r="B168" s="211"/>
      <c r="C168" s="212"/>
      <c r="D168" s="202" t="s">
        <v>247</v>
      </c>
      <c r="E168" s="213" t="s">
        <v>19</v>
      </c>
      <c r="F168" s="214" t="s">
        <v>6081</v>
      </c>
      <c r="G168" s="212"/>
      <c r="H168" s="215">
        <v>31.57</v>
      </c>
      <c r="I168" s="216"/>
      <c r="J168" s="212"/>
      <c r="K168" s="212"/>
      <c r="L168" s="217"/>
      <c r="M168" s="218"/>
      <c r="N168" s="219"/>
      <c r="O168" s="219"/>
      <c r="P168" s="219"/>
      <c r="Q168" s="219"/>
      <c r="R168" s="219"/>
      <c r="S168" s="219"/>
      <c r="T168" s="220"/>
      <c r="AT168" s="221" t="s">
        <v>247</v>
      </c>
      <c r="AU168" s="221" t="s">
        <v>88</v>
      </c>
      <c r="AV168" s="14" t="s">
        <v>88</v>
      </c>
      <c r="AW168" s="14" t="s">
        <v>37</v>
      </c>
      <c r="AX168" s="14" t="s">
        <v>83</v>
      </c>
      <c r="AY168" s="221" t="s">
        <v>237</v>
      </c>
    </row>
    <row r="169" spans="1:65" s="2" customFormat="1" ht="24.15" customHeight="1">
      <c r="A169" s="37"/>
      <c r="B169" s="38"/>
      <c r="C169" s="244" t="s">
        <v>7</v>
      </c>
      <c r="D169" s="244" t="s">
        <v>296</v>
      </c>
      <c r="E169" s="245" t="s">
        <v>2552</v>
      </c>
      <c r="F169" s="246" t="s">
        <v>2553</v>
      </c>
      <c r="G169" s="247" t="s">
        <v>141</v>
      </c>
      <c r="H169" s="248">
        <v>31.57</v>
      </c>
      <c r="I169" s="249"/>
      <c r="J169" s="250">
        <f>ROUND(I169*H169,2)</f>
        <v>0</v>
      </c>
      <c r="K169" s="246" t="s">
        <v>242</v>
      </c>
      <c r="L169" s="251"/>
      <c r="M169" s="252" t="s">
        <v>19</v>
      </c>
      <c r="N169" s="253" t="s">
        <v>48</v>
      </c>
      <c r="O169" s="67"/>
      <c r="P169" s="191">
        <f>O169*H169</f>
        <v>0</v>
      </c>
      <c r="Q169" s="191">
        <v>4.7999999999999996E-3</v>
      </c>
      <c r="R169" s="191">
        <f>Q169*H169</f>
        <v>0.15153599999999998</v>
      </c>
      <c r="S169" s="191">
        <v>0</v>
      </c>
      <c r="T169" s="192">
        <f>S169*H169</f>
        <v>0</v>
      </c>
      <c r="U169" s="37"/>
      <c r="V169" s="37"/>
      <c r="W169" s="37"/>
      <c r="X169" s="37"/>
      <c r="Y169" s="37"/>
      <c r="Z169" s="37"/>
      <c r="AA169" s="37"/>
      <c r="AB169" s="37"/>
      <c r="AC169" s="37"/>
      <c r="AD169" s="37"/>
      <c r="AE169" s="37"/>
      <c r="AR169" s="193" t="s">
        <v>299</v>
      </c>
      <c r="AT169" s="193" t="s">
        <v>296</v>
      </c>
      <c r="AU169" s="193" t="s">
        <v>88</v>
      </c>
      <c r="AY169" s="20" t="s">
        <v>237</v>
      </c>
      <c r="BE169" s="194">
        <f>IF(N169="základní",J169,0)</f>
        <v>0</v>
      </c>
      <c r="BF169" s="194">
        <f>IF(N169="snížená",J169,0)</f>
        <v>0</v>
      </c>
      <c r="BG169" s="194">
        <f>IF(N169="zákl. přenesená",J169,0)</f>
        <v>0</v>
      </c>
      <c r="BH169" s="194">
        <f>IF(N169="sníž. přenesená",J169,0)</f>
        <v>0</v>
      </c>
      <c r="BI169" s="194">
        <f>IF(N169="nulová",J169,0)</f>
        <v>0</v>
      </c>
      <c r="BJ169" s="20" t="s">
        <v>88</v>
      </c>
      <c r="BK169" s="194">
        <f>ROUND(I169*H169,2)</f>
        <v>0</v>
      </c>
      <c r="BL169" s="20" t="s">
        <v>243</v>
      </c>
      <c r="BM169" s="193" t="s">
        <v>6139</v>
      </c>
    </row>
    <row r="170" spans="1:65" s="2" customFormat="1" ht="55.5" customHeight="1">
      <c r="A170" s="37"/>
      <c r="B170" s="38"/>
      <c r="C170" s="182" t="s">
        <v>427</v>
      </c>
      <c r="D170" s="182" t="s">
        <v>239</v>
      </c>
      <c r="E170" s="183" t="s">
        <v>6140</v>
      </c>
      <c r="F170" s="184" t="s">
        <v>6141</v>
      </c>
      <c r="G170" s="185" t="s">
        <v>141</v>
      </c>
      <c r="H170" s="186">
        <v>33.04</v>
      </c>
      <c r="I170" s="187"/>
      <c r="J170" s="188">
        <f>ROUND(I170*H170,2)</f>
        <v>0</v>
      </c>
      <c r="K170" s="184" t="s">
        <v>242</v>
      </c>
      <c r="L170" s="42"/>
      <c r="M170" s="189" t="s">
        <v>19</v>
      </c>
      <c r="N170" s="190" t="s">
        <v>48</v>
      </c>
      <c r="O170" s="67"/>
      <c r="P170" s="191">
        <f>O170*H170</f>
        <v>0</v>
      </c>
      <c r="Q170" s="191">
        <v>1.8000000000000001E-4</v>
      </c>
      <c r="R170" s="191">
        <f>Q170*H170</f>
        <v>5.9472000000000006E-3</v>
      </c>
      <c r="S170" s="191">
        <v>0</v>
      </c>
      <c r="T170" s="192">
        <f>S170*H170</f>
        <v>0</v>
      </c>
      <c r="U170" s="37"/>
      <c r="V170" s="37"/>
      <c r="W170" s="37"/>
      <c r="X170" s="37"/>
      <c r="Y170" s="37"/>
      <c r="Z170" s="37"/>
      <c r="AA170" s="37"/>
      <c r="AB170" s="37"/>
      <c r="AC170" s="37"/>
      <c r="AD170" s="37"/>
      <c r="AE170" s="37"/>
      <c r="AR170" s="193" t="s">
        <v>243</v>
      </c>
      <c r="AT170" s="193" t="s">
        <v>239</v>
      </c>
      <c r="AU170" s="193" t="s">
        <v>88</v>
      </c>
      <c r="AY170" s="20" t="s">
        <v>237</v>
      </c>
      <c r="BE170" s="194">
        <f>IF(N170="základní",J170,0)</f>
        <v>0</v>
      </c>
      <c r="BF170" s="194">
        <f>IF(N170="snížená",J170,0)</f>
        <v>0</v>
      </c>
      <c r="BG170" s="194">
        <f>IF(N170="zákl. přenesená",J170,0)</f>
        <v>0</v>
      </c>
      <c r="BH170" s="194">
        <f>IF(N170="sníž. přenesená",J170,0)</f>
        <v>0</v>
      </c>
      <c r="BI170" s="194">
        <f>IF(N170="nulová",J170,0)</f>
        <v>0</v>
      </c>
      <c r="BJ170" s="20" t="s">
        <v>88</v>
      </c>
      <c r="BK170" s="194">
        <f>ROUND(I170*H170,2)</f>
        <v>0</v>
      </c>
      <c r="BL170" s="20" t="s">
        <v>243</v>
      </c>
      <c r="BM170" s="193" t="s">
        <v>6142</v>
      </c>
    </row>
    <row r="171" spans="1:65" s="2" customFormat="1" ht="10.199999999999999">
      <c r="A171" s="37"/>
      <c r="B171" s="38"/>
      <c r="C171" s="39"/>
      <c r="D171" s="195" t="s">
        <v>245</v>
      </c>
      <c r="E171" s="39"/>
      <c r="F171" s="196" t="s">
        <v>6143</v>
      </c>
      <c r="G171" s="39"/>
      <c r="H171" s="39"/>
      <c r="I171" s="197"/>
      <c r="J171" s="39"/>
      <c r="K171" s="39"/>
      <c r="L171" s="42"/>
      <c r="M171" s="198"/>
      <c r="N171" s="199"/>
      <c r="O171" s="67"/>
      <c r="P171" s="67"/>
      <c r="Q171" s="67"/>
      <c r="R171" s="67"/>
      <c r="S171" s="67"/>
      <c r="T171" s="68"/>
      <c r="U171" s="37"/>
      <c r="V171" s="37"/>
      <c r="W171" s="37"/>
      <c r="X171" s="37"/>
      <c r="Y171" s="37"/>
      <c r="Z171" s="37"/>
      <c r="AA171" s="37"/>
      <c r="AB171" s="37"/>
      <c r="AC171" s="37"/>
      <c r="AD171" s="37"/>
      <c r="AE171" s="37"/>
      <c r="AT171" s="20" t="s">
        <v>245</v>
      </c>
      <c r="AU171" s="20" t="s">
        <v>88</v>
      </c>
    </row>
    <row r="172" spans="1:65" s="14" customFormat="1" ht="10.199999999999999">
      <c r="B172" s="211"/>
      <c r="C172" s="212"/>
      <c r="D172" s="202" t="s">
        <v>247</v>
      </c>
      <c r="E172" s="213" t="s">
        <v>19</v>
      </c>
      <c r="F172" s="214" t="s">
        <v>6128</v>
      </c>
      <c r="G172" s="212"/>
      <c r="H172" s="215">
        <v>33.04</v>
      </c>
      <c r="I172" s="216"/>
      <c r="J172" s="212"/>
      <c r="K172" s="212"/>
      <c r="L172" s="217"/>
      <c r="M172" s="218"/>
      <c r="N172" s="219"/>
      <c r="O172" s="219"/>
      <c r="P172" s="219"/>
      <c r="Q172" s="219"/>
      <c r="R172" s="219"/>
      <c r="S172" s="219"/>
      <c r="T172" s="220"/>
      <c r="AT172" s="221" t="s">
        <v>247</v>
      </c>
      <c r="AU172" s="221" t="s">
        <v>88</v>
      </c>
      <c r="AV172" s="14" t="s">
        <v>88</v>
      </c>
      <c r="AW172" s="14" t="s">
        <v>37</v>
      </c>
      <c r="AX172" s="14" t="s">
        <v>83</v>
      </c>
      <c r="AY172" s="221" t="s">
        <v>237</v>
      </c>
    </row>
    <row r="173" spans="1:65" s="2" customFormat="1" ht="66.75" customHeight="1">
      <c r="A173" s="37"/>
      <c r="B173" s="38"/>
      <c r="C173" s="182" t="s">
        <v>436</v>
      </c>
      <c r="D173" s="182" t="s">
        <v>239</v>
      </c>
      <c r="E173" s="183" t="s">
        <v>2556</v>
      </c>
      <c r="F173" s="184" t="s">
        <v>2557</v>
      </c>
      <c r="G173" s="185" t="s">
        <v>141</v>
      </c>
      <c r="H173" s="186">
        <v>75.849999999999994</v>
      </c>
      <c r="I173" s="187"/>
      <c r="J173" s="188">
        <f>ROUND(I173*H173,2)</f>
        <v>0</v>
      </c>
      <c r="K173" s="184" t="s">
        <v>242</v>
      </c>
      <c r="L173" s="42"/>
      <c r="M173" s="189" t="s">
        <v>19</v>
      </c>
      <c r="N173" s="190" t="s">
        <v>48</v>
      </c>
      <c r="O173" s="67"/>
      <c r="P173" s="191">
        <f>O173*H173</f>
        <v>0</v>
      </c>
      <c r="Q173" s="191">
        <v>8.6800000000000002E-3</v>
      </c>
      <c r="R173" s="191">
        <f>Q173*H173</f>
        <v>0.65837800000000002</v>
      </c>
      <c r="S173" s="191">
        <v>0</v>
      </c>
      <c r="T173" s="192">
        <f>S173*H173</f>
        <v>0</v>
      </c>
      <c r="U173" s="37"/>
      <c r="V173" s="37"/>
      <c r="W173" s="37"/>
      <c r="X173" s="37"/>
      <c r="Y173" s="37"/>
      <c r="Z173" s="37"/>
      <c r="AA173" s="37"/>
      <c r="AB173" s="37"/>
      <c r="AC173" s="37"/>
      <c r="AD173" s="37"/>
      <c r="AE173" s="37"/>
      <c r="AR173" s="193" t="s">
        <v>243</v>
      </c>
      <c r="AT173" s="193" t="s">
        <v>239</v>
      </c>
      <c r="AU173" s="193" t="s">
        <v>88</v>
      </c>
      <c r="AY173" s="20" t="s">
        <v>237</v>
      </c>
      <c r="BE173" s="194">
        <f>IF(N173="základní",J173,0)</f>
        <v>0</v>
      </c>
      <c r="BF173" s="194">
        <f>IF(N173="snížená",J173,0)</f>
        <v>0</v>
      </c>
      <c r="BG173" s="194">
        <f>IF(N173="zákl. přenesená",J173,0)</f>
        <v>0</v>
      </c>
      <c r="BH173" s="194">
        <f>IF(N173="sníž. přenesená",J173,0)</f>
        <v>0</v>
      </c>
      <c r="BI173" s="194">
        <f>IF(N173="nulová",J173,0)</f>
        <v>0</v>
      </c>
      <c r="BJ173" s="20" t="s">
        <v>88</v>
      </c>
      <c r="BK173" s="194">
        <f>ROUND(I173*H173,2)</f>
        <v>0</v>
      </c>
      <c r="BL173" s="20" t="s">
        <v>243</v>
      </c>
      <c r="BM173" s="193" t="s">
        <v>6144</v>
      </c>
    </row>
    <row r="174" spans="1:65" s="2" customFormat="1" ht="10.199999999999999">
      <c r="A174" s="37"/>
      <c r="B174" s="38"/>
      <c r="C174" s="39"/>
      <c r="D174" s="195" t="s">
        <v>245</v>
      </c>
      <c r="E174" s="39"/>
      <c r="F174" s="196" t="s">
        <v>2559</v>
      </c>
      <c r="G174" s="39"/>
      <c r="H174" s="39"/>
      <c r="I174" s="197"/>
      <c r="J174" s="39"/>
      <c r="K174" s="39"/>
      <c r="L174" s="42"/>
      <c r="M174" s="198"/>
      <c r="N174" s="199"/>
      <c r="O174" s="67"/>
      <c r="P174" s="67"/>
      <c r="Q174" s="67"/>
      <c r="R174" s="67"/>
      <c r="S174" s="67"/>
      <c r="T174" s="68"/>
      <c r="U174" s="37"/>
      <c r="V174" s="37"/>
      <c r="W174" s="37"/>
      <c r="X174" s="37"/>
      <c r="Y174" s="37"/>
      <c r="Z174" s="37"/>
      <c r="AA174" s="37"/>
      <c r="AB174" s="37"/>
      <c r="AC174" s="37"/>
      <c r="AD174" s="37"/>
      <c r="AE174" s="37"/>
      <c r="AT174" s="20" t="s">
        <v>245</v>
      </c>
      <c r="AU174" s="20" t="s">
        <v>88</v>
      </c>
    </row>
    <row r="175" spans="1:65" s="14" customFormat="1" ht="10.199999999999999">
      <c r="B175" s="211"/>
      <c r="C175" s="212"/>
      <c r="D175" s="202" t="s">
        <v>247</v>
      </c>
      <c r="E175" s="213" t="s">
        <v>19</v>
      </c>
      <c r="F175" s="214" t="s">
        <v>2425</v>
      </c>
      <c r="G175" s="212"/>
      <c r="H175" s="215">
        <v>75.849999999999994</v>
      </c>
      <c r="I175" s="216"/>
      <c r="J175" s="212"/>
      <c r="K175" s="212"/>
      <c r="L175" s="217"/>
      <c r="M175" s="218"/>
      <c r="N175" s="219"/>
      <c r="O175" s="219"/>
      <c r="P175" s="219"/>
      <c r="Q175" s="219"/>
      <c r="R175" s="219"/>
      <c r="S175" s="219"/>
      <c r="T175" s="220"/>
      <c r="AT175" s="221" t="s">
        <v>247</v>
      </c>
      <c r="AU175" s="221" t="s">
        <v>88</v>
      </c>
      <c r="AV175" s="14" t="s">
        <v>88</v>
      </c>
      <c r="AW175" s="14" t="s">
        <v>37</v>
      </c>
      <c r="AX175" s="14" t="s">
        <v>83</v>
      </c>
      <c r="AY175" s="221" t="s">
        <v>237</v>
      </c>
    </row>
    <row r="176" spans="1:65" s="2" customFormat="1" ht="24.15" customHeight="1">
      <c r="A176" s="37"/>
      <c r="B176" s="38"/>
      <c r="C176" s="244" t="s">
        <v>440</v>
      </c>
      <c r="D176" s="244" t="s">
        <v>296</v>
      </c>
      <c r="E176" s="245" t="s">
        <v>2560</v>
      </c>
      <c r="F176" s="246" t="s">
        <v>2561</v>
      </c>
      <c r="G176" s="247" t="s">
        <v>141</v>
      </c>
      <c r="H176" s="248">
        <v>75.849999999999994</v>
      </c>
      <c r="I176" s="249"/>
      <c r="J176" s="250">
        <f>ROUND(I176*H176,2)</f>
        <v>0</v>
      </c>
      <c r="K176" s="246" t="s">
        <v>242</v>
      </c>
      <c r="L176" s="251"/>
      <c r="M176" s="252" t="s">
        <v>19</v>
      </c>
      <c r="N176" s="253" t="s">
        <v>48</v>
      </c>
      <c r="O176" s="67"/>
      <c r="P176" s="191">
        <f>O176*H176</f>
        <v>0</v>
      </c>
      <c r="Q176" s="191">
        <v>5.1999999999999998E-3</v>
      </c>
      <c r="R176" s="191">
        <f>Q176*H176</f>
        <v>0.39441999999999994</v>
      </c>
      <c r="S176" s="191">
        <v>0</v>
      </c>
      <c r="T176" s="192">
        <f>S176*H176</f>
        <v>0</v>
      </c>
      <c r="U176" s="37"/>
      <c r="V176" s="37"/>
      <c r="W176" s="37"/>
      <c r="X176" s="37"/>
      <c r="Y176" s="37"/>
      <c r="Z176" s="37"/>
      <c r="AA176" s="37"/>
      <c r="AB176" s="37"/>
      <c r="AC176" s="37"/>
      <c r="AD176" s="37"/>
      <c r="AE176" s="37"/>
      <c r="AR176" s="193" t="s">
        <v>299</v>
      </c>
      <c r="AT176" s="193" t="s">
        <v>296</v>
      </c>
      <c r="AU176" s="193" t="s">
        <v>88</v>
      </c>
      <c r="AY176" s="20" t="s">
        <v>237</v>
      </c>
      <c r="BE176" s="194">
        <f>IF(N176="základní",J176,0)</f>
        <v>0</v>
      </c>
      <c r="BF176" s="194">
        <f>IF(N176="snížená",J176,0)</f>
        <v>0</v>
      </c>
      <c r="BG176" s="194">
        <f>IF(N176="zákl. přenesená",J176,0)</f>
        <v>0</v>
      </c>
      <c r="BH176" s="194">
        <f>IF(N176="sníž. přenesená",J176,0)</f>
        <v>0</v>
      </c>
      <c r="BI176" s="194">
        <f>IF(N176="nulová",J176,0)</f>
        <v>0</v>
      </c>
      <c r="BJ176" s="20" t="s">
        <v>88</v>
      </c>
      <c r="BK176" s="194">
        <f>ROUND(I176*H176,2)</f>
        <v>0</v>
      </c>
      <c r="BL176" s="20" t="s">
        <v>243</v>
      </c>
      <c r="BM176" s="193" t="s">
        <v>6145</v>
      </c>
    </row>
    <row r="177" spans="1:65" s="2" customFormat="1" ht="78" customHeight="1">
      <c r="A177" s="37"/>
      <c r="B177" s="38"/>
      <c r="C177" s="182" t="s">
        <v>446</v>
      </c>
      <c r="D177" s="182" t="s">
        <v>239</v>
      </c>
      <c r="E177" s="183" t="s">
        <v>6146</v>
      </c>
      <c r="F177" s="184" t="s">
        <v>6147</v>
      </c>
      <c r="G177" s="185" t="s">
        <v>141</v>
      </c>
      <c r="H177" s="186">
        <v>4.5</v>
      </c>
      <c r="I177" s="187"/>
      <c r="J177" s="188">
        <f>ROUND(I177*H177,2)</f>
        <v>0</v>
      </c>
      <c r="K177" s="184" t="s">
        <v>242</v>
      </c>
      <c r="L177" s="42"/>
      <c r="M177" s="189" t="s">
        <v>19</v>
      </c>
      <c r="N177" s="190" t="s">
        <v>48</v>
      </c>
      <c r="O177" s="67"/>
      <c r="P177" s="191">
        <f>O177*H177</f>
        <v>0</v>
      </c>
      <c r="Q177" s="191">
        <v>1.1350000000000001E-2</v>
      </c>
      <c r="R177" s="191">
        <f>Q177*H177</f>
        <v>5.1075000000000002E-2</v>
      </c>
      <c r="S177" s="191">
        <v>0</v>
      </c>
      <c r="T177" s="192">
        <f>S177*H177</f>
        <v>0</v>
      </c>
      <c r="U177" s="37"/>
      <c r="V177" s="37"/>
      <c r="W177" s="37"/>
      <c r="X177" s="37"/>
      <c r="Y177" s="37"/>
      <c r="Z177" s="37"/>
      <c r="AA177" s="37"/>
      <c r="AB177" s="37"/>
      <c r="AC177" s="37"/>
      <c r="AD177" s="37"/>
      <c r="AE177" s="37"/>
      <c r="AR177" s="193" t="s">
        <v>243</v>
      </c>
      <c r="AT177" s="193" t="s">
        <v>239</v>
      </c>
      <c r="AU177" s="193" t="s">
        <v>88</v>
      </c>
      <c r="AY177" s="20" t="s">
        <v>237</v>
      </c>
      <c r="BE177" s="194">
        <f>IF(N177="základní",J177,0)</f>
        <v>0</v>
      </c>
      <c r="BF177" s="194">
        <f>IF(N177="snížená",J177,0)</f>
        <v>0</v>
      </c>
      <c r="BG177" s="194">
        <f>IF(N177="zákl. přenesená",J177,0)</f>
        <v>0</v>
      </c>
      <c r="BH177" s="194">
        <f>IF(N177="sníž. přenesená",J177,0)</f>
        <v>0</v>
      </c>
      <c r="BI177" s="194">
        <f>IF(N177="nulová",J177,0)</f>
        <v>0</v>
      </c>
      <c r="BJ177" s="20" t="s">
        <v>88</v>
      </c>
      <c r="BK177" s="194">
        <f>ROUND(I177*H177,2)</f>
        <v>0</v>
      </c>
      <c r="BL177" s="20" t="s">
        <v>243</v>
      </c>
      <c r="BM177" s="193" t="s">
        <v>6148</v>
      </c>
    </row>
    <row r="178" spans="1:65" s="2" customFormat="1" ht="10.199999999999999">
      <c r="A178" s="37"/>
      <c r="B178" s="38"/>
      <c r="C178" s="39"/>
      <c r="D178" s="195" t="s">
        <v>245</v>
      </c>
      <c r="E178" s="39"/>
      <c r="F178" s="196" t="s">
        <v>6149</v>
      </c>
      <c r="G178" s="39"/>
      <c r="H178" s="39"/>
      <c r="I178" s="197"/>
      <c r="J178" s="39"/>
      <c r="K178" s="39"/>
      <c r="L178" s="42"/>
      <c r="M178" s="198"/>
      <c r="N178" s="199"/>
      <c r="O178" s="67"/>
      <c r="P178" s="67"/>
      <c r="Q178" s="67"/>
      <c r="R178" s="67"/>
      <c r="S178" s="67"/>
      <c r="T178" s="68"/>
      <c r="U178" s="37"/>
      <c r="V178" s="37"/>
      <c r="W178" s="37"/>
      <c r="X178" s="37"/>
      <c r="Y178" s="37"/>
      <c r="Z178" s="37"/>
      <c r="AA178" s="37"/>
      <c r="AB178" s="37"/>
      <c r="AC178" s="37"/>
      <c r="AD178" s="37"/>
      <c r="AE178" s="37"/>
      <c r="AT178" s="20" t="s">
        <v>245</v>
      </c>
      <c r="AU178" s="20" t="s">
        <v>88</v>
      </c>
    </row>
    <row r="179" spans="1:65" s="2" customFormat="1" ht="19.2">
      <c r="A179" s="37"/>
      <c r="B179" s="38"/>
      <c r="C179" s="39"/>
      <c r="D179" s="202" t="s">
        <v>914</v>
      </c>
      <c r="E179" s="39"/>
      <c r="F179" s="254" t="s">
        <v>2476</v>
      </c>
      <c r="G179" s="39"/>
      <c r="H179" s="39"/>
      <c r="I179" s="197"/>
      <c r="J179" s="39"/>
      <c r="K179" s="39"/>
      <c r="L179" s="42"/>
      <c r="M179" s="198"/>
      <c r="N179" s="199"/>
      <c r="O179" s="67"/>
      <c r="P179" s="67"/>
      <c r="Q179" s="67"/>
      <c r="R179" s="67"/>
      <c r="S179" s="67"/>
      <c r="T179" s="68"/>
      <c r="U179" s="37"/>
      <c r="V179" s="37"/>
      <c r="W179" s="37"/>
      <c r="X179" s="37"/>
      <c r="Y179" s="37"/>
      <c r="Z179" s="37"/>
      <c r="AA179" s="37"/>
      <c r="AB179" s="37"/>
      <c r="AC179" s="37"/>
      <c r="AD179" s="37"/>
      <c r="AE179" s="37"/>
      <c r="AT179" s="20" t="s">
        <v>914</v>
      </c>
      <c r="AU179" s="20" t="s">
        <v>88</v>
      </c>
    </row>
    <row r="180" spans="1:65" s="14" customFormat="1" ht="10.199999999999999">
      <c r="B180" s="211"/>
      <c r="C180" s="212"/>
      <c r="D180" s="202" t="s">
        <v>247</v>
      </c>
      <c r="E180" s="213" t="s">
        <v>19</v>
      </c>
      <c r="F180" s="214" t="s">
        <v>6088</v>
      </c>
      <c r="G180" s="212"/>
      <c r="H180" s="215">
        <v>4.5</v>
      </c>
      <c r="I180" s="216"/>
      <c r="J180" s="212"/>
      <c r="K180" s="212"/>
      <c r="L180" s="217"/>
      <c r="M180" s="218"/>
      <c r="N180" s="219"/>
      <c r="O180" s="219"/>
      <c r="P180" s="219"/>
      <c r="Q180" s="219"/>
      <c r="R180" s="219"/>
      <c r="S180" s="219"/>
      <c r="T180" s="220"/>
      <c r="AT180" s="221" t="s">
        <v>247</v>
      </c>
      <c r="AU180" s="221" t="s">
        <v>88</v>
      </c>
      <c r="AV180" s="14" t="s">
        <v>88</v>
      </c>
      <c r="AW180" s="14" t="s">
        <v>37</v>
      </c>
      <c r="AX180" s="14" t="s">
        <v>83</v>
      </c>
      <c r="AY180" s="221" t="s">
        <v>237</v>
      </c>
    </row>
    <row r="181" spans="1:65" s="2" customFormat="1" ht="24.15" customHeight="1">
      <c r="A181" s="37"/>
      <c r="B181" s="38"/>
      <c r="C181" s="244" t="s">
        <v>452</v>
      </c>
      <c r="D181" s="244" t="s">
        <v>296</v>
      </c>
      <c r="E181" s="245" t="s">
        <v>2848</v>
      </c>
      <c r="F181" s="246" t="s">
        <v>2849</v>
      </c>
      <c r="G181" s="247" t="s">
        <v>141</v>
      </c>
      <c r="H181" s="248">
        <v>4.7249999999999996</v>
      </c>
      <c r="I181" s="249"/>
      <c r="J181" s="250">
        <f>ROUND(I181*H181,2)</f>
        <v>0</v>
      </c>
      <c r="K181" s="246" t="s">
        <v>242</v>
      </c>
      <c r="L181" s="251"/>
      <c r="M181" s="252" t="s">
        <v>19</v>
      </c>
      <c r="N181" s="253" t="s">
        <v>48</v>
      </c>
      <c r="O181" s="67"/>
      <c r="P181" s="191">
        <f>O181*H181</f>
        <v>0</v>
      </c>
      <c r="Q181" s="191">
        <v>7.1999999999999998E-3</v>
      </c>
      <c r="R181" s="191">
        <f>Q181*H181</f>
        <v>3.4019999999999995E-2</v>
      </c>
      <c r="S181" s="191">
        <v>0</v>
      </c>
      <c r="T181" s="192">
        <f>S181*H181</f>
        <v>0</v>
      </c>
      <c r="U181" s="37"/>
      <c r="V181" s="37"/>
      <c r="W181" s="37"/>
      <c r="X181" s="37"/>
      <c r="Y181" s="37"/>
      <c r="Z181" s="37"/>
      <c r="AA181" s="37"/>
      <c r="AB181" s="37"/>
      <c r="AC181" s="37"/>
      <c r="AD181" s="37"/>
      <c r="AE181" s="37"/>
      <c r="AR181" s="193" t="s">
        <v>299</v>
      </c>
      <c r="AT181" s="193" t="s">
        <v>296</v>
      </c>
      <c r="AU181" s="193" t="s">
        <v>88</v>
      </c>
      <c r="AY181" s="20" t="s">
        <v>237</v>
      </c>
      <c r="BE181" s="194">
        <f>IF(N181="základní",J181,0)</f>
        <v>0</v>
      </c>
      <c r="BF181" s="194">
        <f>IF(N181="snížená",J181,0)</f>
        <v>0</v>
      </c>
      <c r="BG181" s="194">
        <f>IF(N181="zákl. přenesená",J181,0)</f>
        <v>0</v>
      </c>
      <c r="BH181" s="194">
        <f>IF(N181="sníž. přenesená",J181,0)</f>
        <v>0</v>
      </c>
      <c r="BI181" s="194">
        <f>IF(N181="nulová",J181,0)</f>
        <v>0</v>
      </c>
      <c r="BJ181" s="20" t="s">
        <v>88</v>
      </c>
      <c r="BK181" s="194">
        <f>ROUND(I181*H181,2)</f>
        <v>0</v>
      </c>
      <c r="BL181" s="20" t="s">
        <v>243</v>
      </c>
      <c r="BM181" s="193" t="s">
        <v>6150</v>
      </c>
    </row>
    <row r="182" spans="1:65" s="14" customFormat="1" ht="10.199999999999999">
      <c r="B182" s="211"/>
      <c r="C182" s="212"/>
      <c r="D182" s="202" t="s">
        <v>247</v>
      </c>
      <c r="E182" s="212"/>
      <c r="F182" s="214" t="s">
        <v>6151</v>
      </c>
      <c r="G182" s="212"/>
      <c r="H182" s="215">
        <v>4.7249999999999996</v>
      </c>
      <c r="I182" s="216"/>
      <c r="J182" s="212"/>
      <c r="K182" s="212"/>
      <c r="L182" s="217"/>
      <c r="M182" s="218"/>
      <c r="N182" s="219"/>
      <c r="O182" s="219"/>
      <c r="P182" s="219"/>
      <c r="Q182" s="219"/>
      <c r="R182" s="219"/>
      <c r="S182" s="219"/>
      <c r="T182" s="220"/>
      <c r="AT182" s="221" t="s">
        <v>247</v>
      </c>
      <c r="AU182" s="221" t="s">
        <v>88</v>
      </c>
      <c r="AV182" s="14" t="s">
        <v>88</v>
      </c>
      <c r="AW182" s="14" t="s">
        <v>4</v>
      </c>
      <c r="AX182" s="14" t="s">
        <v>83</v>
      </c>
      <c r="AY182" s="221" t="s">
        <v>237</v>
      </c>
    </row>
    <row r="183" spans="1:65" s="2" customFormat="1" ht="66.75" customHeight="1">
      <c r="A183" s="37"/>
      <c r="B183" s="38"/>
      <c r="C183" s="182" t="s">
        <v>471</v>
      </c>
      <c r="D183" s="182" t="s">
        <v>239</v>
      </c>
      <c r="E183" s="183" t="s">
        <v>2525</v>
      </c>
      <c r="F183" s="184" t="s">
        <v>2526</v>
      </c>
      <c r="G183" s="185" t="s">
        <v>154</v>
      </c>
      <c r="H183" s="186">
        <v>15</v>
      </c>
      <c r="I183" s="187"/>
      <c r="J183" s="188">
        <f>ROUND(I183*H183,2)</f>
        <v>0</v>
      </c>
      <c r="K183" s="184" t="s">
        <v>242</v>
      </c>
      <c r="L183" s="42"/>
      <c r="M183" s="189" t="s">
        <v>19</v>
      </c>
      <c r="N183" s="190" t="s">
        <v>48</v>
      </c>
      <c r="O183" s="67"/>
      <c r="P183" s="191">
        <f>O183*H183</f>
        <v>0</v>
      </c>
      <c r="Q183" s="191">
        <v>1.7600000000000001E-3</v>
      </c>
      <c r="R183" s="191">
        <f>Q183*H183</f>
        <v>2.64E-2</v>
      </c>
      <c r="S183" s="191">
        <v>0</v>
      </c>
      <c r="T183" s="192">
        <f>S183*H183</f>
        <v>0</v>
      </c>
      <c r="U183" s="37"/>
      <c r="V183" s="37"/>
      <c r="W183" s="37"/>
      <c r="X183" s="37"/>
      <c r="Y183" s="37"/>
      <c r="Z183" s="37"/>
      <c r="AA183" s="37"/>
      <c r="AB183" s="37"/>
      <c r="AC183" s="37"/>
      <c r="AD183" s="37"/>
      <c r="AE183" s="37"/>
      <c r="AR183" s="193" t="s">
        <v>243</v>
      </c>
      <c r="AT183" s="193" t="s">
        <v>239</v>
      </c>
      <c r="AU183" s="193" t="s">
        <v>88</v>
      </c>
      <c r="AY183" s="20" t="s">
        <v>237</v>
      </c>
      <c r="BE183" s="194">
        <f>IF(N183="základní",J183,0)</f>
        <v>0</v>
      </c>
      <c r="BF183" s="194">
        <f>IF(N183="snížená",J183,0)</f>
        <v>0</v>
      </c>
      <c r="BG183" s="194">
        <f>IF(N183="zákl. přenesená",J183,0)</f>
        <v>0</v>
      </c>
      <c r="BH183" s="194">
        <f>IF(N183="sníž. přenesená",J183,0)</f>
        <v>0</v>
      </c>
      <c r="BI183" s="194">
        <f>IF(N183="nulová",J183,0)</f>
        <v>0</v>
      </c>
      <c r="BJ183" s="20" t="s">
        <v>88</v>
      </c>
      <c r="BK183" s="194">
        <f>ROUND(I183*H183,2)</f>
        <v>0</v>
      </c>
      <c r="BL183" s="20" t="s">
        <v>243</v>
      </c>
      <c r="BM183" s="193" t="s">
        <v>6152</v>
      </c>
    </row>
    <row r="184" spans="1:65" s="2" customFormat="1" ht="10.199999999999999">
      <c r="A184" s="37"/>
      <c r="B184" s="38"/>
      <c r="C184" s="39"/>
      <c r="D184" s="195" t="s">
        <v>245</v>
      </c>
      <c r="E184" s="39"/>
      <c r="F184" s="196" t="s">
        <v>2528</v>
      </c>
      <c r="G184" s="39"/>
      <c r="H184" s="39"/>
      <c r="I184" s="197"/>
      <c r="J184" s="39"/>
      <c r="K184" s="39"/>
      <c r="L184" s="42"/>
      <c r="M184" s="198"/>
      <c r="N184" s="199"/>
      <c r="O184" s="67"/>
      <c r="P184" s="67"/>
      <c r="Q184" s="67"/>
      <c r="R184" s="67"/>
      <c r="S184" s="67"/>
      <c r="T184" s="68"/>
      <c r="U184" s="37"/>
      <c r="V184" s="37"/>
      <c r="W184" s="37"/>
      <c r="X184" s="37"/>
      <c r="Y184" s="37"/>
      <c r="Z184" s="37"/>
      <c r="AA184" s="37"/>
      <c r="AB184" s="37"/>
      <c r="AC184" s="37"/>
      <c r="AD184" s="37"/>
      <c r="AE184" s="37"/>
      <c r="AT184" s="20" t="s">
        <v>245</v>
      </c>
      <c r="AU184" s="20" t="s">
        <v>88</v>
      </c>
    </row>
    <row r="185" spans="1:65" s="14" customFormat="1" ht="10.199999999999999">
      <c r="B185" s="211"/>
      <c r="C185" s="212"/>
      <c r="D185" s="202" t="s">
        <v>247</v>
      </c>
      <c r="E185" s="213" t="s">
        <v>19</v>
      </c>
      <c r="F185" s="214" t="s">
        <v>6153</v>
      </c>
      <c r="G185" s="212"/>
      <c r="H185" s="215">
        <v>13.5</v>
      </c>
      <c r="I185" s="216"/>
      <c r="J185" s="212"/>
      <c r="K185" s="212"/>
      <c r="L185" s="217"/>
      <c r="M185" s="218"/>
      <c r="N185" s="219"/>
      <c r="O185" s="219"/>
      <c r="P185" s="219"/>
      <c r="Q185" s="219"/>
      <c r="R185" s="219"/>
      <c r="S185" s="219"/>
      <c r="T185" s="220"/>
      <c r="AT185" s="221" t="s">
        <v>247</v>
      </c>
      <c r="AU185" s="221" t="s">
        <v>88</v>
      </c>
      <c r="AV185" s="14" t="s">
        <v>88</v>
      </c>
      <c r="AW185" s="14" t="s">
        <v>37</v>
      </c>
      <c r="AX185" s="14" t="s">
        <v>76</v>
      </c>
      <c r="AY185" s="221" t="s">
        <v>237</v>
      </c>
    </row>
    <row r="186" spans="1:65" s="14" customFormat="1" ht="10.199999999999999">
      <c r="B186" s="211"/>
      <c r="C186" s="212"/>
      <c r="D186" s="202" t="s">
        <v>247</v>
      </c>
      <c r="E186" s="213" t="s">
        <v>19</v>
      </c>
      <c r="F186" s="214" t="s">
        <v>6154</v>
      </c>
      <c r="G186" s="212"/>
      <c r="H186" s="215">
        <v>1.5</v>
      </c>
      <c r="I186" s="216"/>
      <c r="J186" s="212"/>
      <c r="K186" s="212"/>
      <c r="L186" s="217"/>
      <c r="M186" s="218"/>
      <c r="N186" s="219"/>
      <c r="O186" s="219"/>
      <c r="P186" s="219"/>
      <c r="Q186" s="219"/>
      <c r="R186" s="219"/>
      <c r="S186" s="219"/>
      <c r="T186" s="220"/>
      <c r="AT186" s="221" t="s">
        <v>247</v>
      </c>
      <c r="AU186" s="221" t="s">
        <v>88</v>
      </c>
      <c r="AV186" s="14" t="s">
        <v>88</v>
      </c>
      <c r="AW186" s="14" t="s">
        <v>37</v>
      </c>
      <c r="AX186" s="14" t="s">
        <v>76</v>
      </c>
      <c r="AY186" s="221" t="s">
        <v>237</v>
      </c>
    </row>
    <row r="187" spans="1:65" s="16" customFormat="1" ht="10.199999999999999">
      <c r="B187" s="233"/>
      <c r="C187" s="234"/>
      <c r="D187" s="202" t="s">
        <v>247</v>
      </c>
      <c r="E187" s="235" t="s">
        <v>19</v>
      </c>
      <c r="F187" s="236" t="s">
        <v>260</v>
      </c>
      <c r="G187" s="234"/>
      <c r="H187" s="237">
        <v>15</v>
      </c>
      <c r="I187" s="238"/>
      <c r="J187" s="234"/>
      <c r="K187" s="234"/>
      <c r="L187" s="239"/>
      <c r="M187" s="240"/>
      <c r="N187" s="241"/>
      <c r="O187" s="241"/>
      <c r="P187" s="241"/>
      <c r="Q187" s="241"/>
      <c r="R187" s="241"/>
      <c r="S187" s="241"/>
      <c r="T187" s="242"/>
      <c r="AT187" s="243" t="s">
        <v>247</v>
      </c>
      <c r="AU187" s="243" t="s">
        <v>88</v>
      </c>
      <c r="AV187" s="16" t="s">
        <v>243</v>
      </c>
      <c r="AW187" s="16" t="s">
        <v>37</v>
      </c>
      <c r="AX187" s="16" t="s">
        <v>83</v>
      </c>
      <c r="AY187" s="243" t="s">
        <v>237</v>
      </c>
    </row>
    <row r="188" spans="1:65" s="2" customFormat="1" ht="24.15" customHeight="1">
      <c r="A188" s="37"/>
      <c r="B188" s="38"/>
      <c r="C188" s="244" t="s">
        <v>476</v>
      </c>
      <c r="D188" s="244" t="s">
        <v>296</v>
      </c>
      <c r="E188" s="245" t="s">
        <v>2529</v>
      </c>
      <c r="F188" s="246" t="s">
        <v>2530</v>
      </c>
      <c r="G188" s="247" t="s">
        <v>141</v>
      </c>
      <c r="H188" s="248">
        <v>2.4</v>
      </c>
      <c r="I188" s="249"/>
      <c r="J188" s="250">
        <f>ROUND(I188*H188,2)</f>
        <v>0</v>
      </c>
      <c r="K188" s="246" t="s">
        <v>242</v>
      </c>
      <c r="L188" s="251"/>
      <c r="M188" s="252" t="s">
        <v>19</v>
      </c>
      <c r="N188" s="253" t="s">
        <v>48</v>
      </c>
      <c r="O188" s="67"/>
      <c r="P188" s="191">
        <f>O188*H188</f>
        <v>0</v>
      </c>
      <c r="Q188" s="191">
        <v>4.7999999999999996E-3</v>
      </c>
      <c r="R188" s="191">
        <f>Q188*H188</f>
        <v>1.1519999999999999E-2</v>
      </c>
      <c r="S188" s="191">
        <v>0</v>
      </c>
      <c r="T188" s="192">
        <f>S188*H188</f>
        <v>0</v>
      </c>
      <c r="U188" s="37"/>
      <c r="V188" s="37"/>
      <c r="W188" s="37"/>
      <c r="X188" s="37"/>
      <c r="Y188" s="37"/>
      <c r="Z188" s="37"/>
      <c r="AA188" s="37"/>
      <c r="AB188" s="37"/>
      <c r="AC188" s="37"/>
      <c r="AD188" s="37"/>
      <c r="AE188" s="37"/>
      <c r="AR188" s="193" t="s">
        <v>299</v>
      </c>
      <c r="AT188" s="193" t="s">
        <v>296</v>
      </c>
      <c r="AU188" s="193" t="s">
        <v>88</v>
      </c>
      <c r="AY188" s="20" t="s">
        <v>237</v>
      </c>
      <c r="BE188" s="194">
        <f>IF(N188="základní",J188,0)</f>
        <v>0</v>
      </c>
      <c r="BF188" s="194">
        <f>IF(N188="snížená",J188,0)</f>
        <v>0</v>
      </c>
      <c r="BG188" s="194">
        <f>IF(N188="zákl. přenesená",J188,0)</f>
        <v>0</v>
      </c>
      <c r="BH188" s="194">
        <f>IF(N188="sníž. přenesená",J188,0)</f>
        <v>0</v>
      </c>
      <c r="BI188" s="194">
        <f>IF(N188="nulová",J188,0)</f>
        <v>0</v>
      </c>
      <c r="BJ188" s="20" t="s">
        <v>88</v>
      </c>
      <c r="BK188" s="194">
        <f>ROUND(I188*H188,2)</f>
        <v>0</v>
      </c>
      <c r="BL188" s="20" t="s">
        <v>243</v>
      </c>
      <c r="BM188" s="193" t="s">
        <v>6155</v>
      </c>
    </row>
    <row r="189" spans="1:65" s="14" customFormat="1" ht="10.199999999999999">
      <c r="B189" s="211"/>
      <c r="C189" s="212"/>
      <c r="D189" s="202" t="s">
        <v>247</v>
      </c>
      <c r="E189" s="212"/>
      <c r="F189" s="214" t="s">
        <v>6156</v>
      </c>
      <c r="G189" s="212"/>
      <c r="H189" s="215">
        <v>2.4</v>
      </c>
      <c r="I189" s="216"/>
      <c r="J189" s="212"/>
      <c r="K189" s="212"/>
      <c r="L189" s="217"/>
      <c r="M189" s="218"/>
      <c r="N189" s="219"/>
      <c r="O189" s="219"/>
      <c r="P189" s="219"/>
      <c r="Q189" s="219"/>
      <c r="R189" s="219"/>
      <c r="S189" s="219"/>
      <c r="T189" s="220"/>
      <c r="AT189" s="221" t="s">
        <v>247</v>
      </c>
      <c r="AU189" s="221" t="s">
        <v>88</v>
      </c>
      <c r="AV189" s="14" t="s">
        <v>88</v>
      </c>
      <c r="AW189" s="14" t="s">
        <v>4</v>
      </c>
      <c r="AX189" s="14" t="s">
        <v>83</v>
      </c>
      <c r="AY189" s="221" t="s">
        <v>237</v>
      </c>
    </row>
    <row r="190" spans="1:65" s="2" customFormat="1" ht="37.799999999999997" customHeight="1">
      <c r="A190" s="37"/>
      <c r="B190" s="38"/>
      <c r="C190" s="182" t="s">
        <v>485</v>
      </c>
      <c r="D190" s="182" t="s">
        <v>239</v>
      </c>
      <c r="E190" s="183" t="s">
        <v>2638</v>
      </c>
      <c r="F190" s="184" t="s">
        <v>2639</v>
      </c>
      <c r="G190" s="185" t="s">
        <v>141</v>
      </c>
      <c r="H190" s="186">
        <v>24.72</v>
      </c>
      <c r="I190" s="187"/>
      <c r="J190" s="188">
        <f>ROUND(I190*H190,2)</f>
        <v>0</v>
      </c>
      <c r="K190" s="184" t="s">
        <v>242</v>
      </c>
      <c r="L190" s="42"/>
      <c r="M190" s="189" t="s">
        <v>19</v>
      </c>
      <c r="N190" s="190" t="s">
        <v>48</v>
      </c>
      <c r="O190" s="67"/>
      <c r="P190" s="191">
        <f>O190*H190</f>
        <v>0</v>
      </c>
      <c r="Q190" s="191">
        <v>2.0000000000000002E-5</v>
      </c>
      <c r="R190" s="191">
        <f>Q190*H190</f>
        <v>4.9439999999999998E-4</v>
      </c>
      <c r="S190" s="191">
        <v>1.0000000000000001E-5</v>
      </c>
      <c r="T190" s="192">
        <f>S190*H190</f>
        <v>2.4719999999999999E-4</v>
      </c>
      <c r="U190" s="37"/>
      <c r="V190" s="37"/>
      <c r="W190" s="37"/>
      <c r="X190" s="37"/>
      <c r="Y190" s="37"/>
      <c r="Z190" s="37"/>
      <c r="AA190" s="37"/>
      <c r="AB190" s="37"/>
      <c r="AC190" s="37"/>
      <c r="AD190" s="37"/>
      <c r="AE190" s="37"/>
      <c r="AR190" s="193" t="s">
        <v>243</v>
      </c>
      <c r="AT190" s="193" t="s">
        <v>239</v>
      </c>
      <c r="AU190" s="193" t="s">
        <v>88</v>
      </c>
      <c r="AY190" s="20" t="s">
        <v>237</v>
      </c>
      <c r="BE190" s="194">
        <f>IF(N190="základní",J190,0)</f>
        <v>0</v>
      </c>
      <c r="BF190" s="194">
        <f>IF(N190="snížená",J190,0)</f>
        <v>0</v>
      </c>
      <c r="BG190" s="194">
        <f>IF(N190="zákl. přenesená",J190,0)</f>
        <v>0</v>
      </c>
      <c r="BH190" s="194">
        <f>IF(N190="sníž. přenesená",J190,0)</f>
        <v>0</v>
      </c>
      <c r="BI190" s="194">
        <f>IF(N190="nulová",J190,0)</f>
        <v>0</v>
      </c>
      <c r="BJ190" s="20" t="s">
        <v>88</v>
      </c>
      <c r="BK190" s="194">
        <f>ROUND(I190*H190,2)</f>
        <v>0</v>
      </c>
      <c r="BL190" s="20" t="s">
        <v>243</v>
      </c>
      <c r="BM190" s="193" t="s">
        <v>6157</v>
      </c>
    </row>
    <row r="191" spans="1:65" s="2" customFormat="1" ht="10.199999999999999">
      <c r="A191" s="37"/>
      <c r="B191" s="38"/>
      <c r="C191" s="39"/>
      <c r="D191" s="195" t="s">
        <v>245</v>
      </c>
      <c r="E191" s="39"/>
      <c r="F191" s="196" t="s">
        <v>2641</v>
      </c>
      <c r="G191" s="39"/>
      <c r="H191" s="39"/>
      <c r="I191" s="197"/>
      <c r="J191" s="39"/>
      <c r="K191" s="39"/>
      <c r="L191" s="42"/>
      <c r="M191" s="198"/>
      <c r="N191" s="199"/>
      <c r="O191" s="67"/>
      <c r="P191" s="67"/>
      <c r="Q191" s="67"/>
      <c r="R191" s="67"/>
      <c r="S191" s="67"/>
      <c r="T191" s="68"/>
      <c r="U191" s="37"/>
      <c r="V191" s="37"/>
      <c r="W191" s="37"/>
      <c r="X191" s="37"/>
      <c r="Y191" s="37"/>
      <c r="Z191" s="37"/>
      <c r="AA191" s="37"/>
      <c r="AB191" s="37"/>
      <c r="AC191" s="37"/>
      <c r="AD191" s="37"/>
      <c r="AE191" s="37"/>
      <c r="AT191" s="20" t="s">
        <v>245</v>
      </c>
      <c r="AU191" s="20" t="s">
        <v>88</v>
      </c>
    </row>
    <row r="192" spans="1:65" s="14" customFormat="1" ht="10.199999999999999">
      <c r="B192" s="211"/>
      <c r="C192" s="212"/>
      <c r="D192" s="202" t="s">
        <v>247</v>
      </c>
      <c r="E192" s="213" t="s">
        <v>19</v>
      </c>
      <c r="F192" s="214" t="s">
        <v>6158</v>
      </c>
      <c r="G192" s="212"/>
      <c r="H192" s="215">
        <v>20.25</v>
      </c>
      <c r="I192" s="216"/>
      <c r="J192" s="212"/>
      <c r="K192" s="212"/>
      <c r="L192" s="217"/>
      <c r="M192" s="218"/>
      <c r="N192" s="219"/>
      <c r="O192" s="219"/>
      <c r="P192" s="219"/>
      <c r="Q192" s="219"/>
      <c r="R192" s="219"/>
      <c r="S192" s="219"/>
      <c r="T192" s="220"/>
      <c r="AT192" s="221" t="s">
        <v>247</v>
      </c>
      <c r="AU192" s="221" t="s">
        <v>88</v>
      </c>
      <c r="AV192" s="14" t="s">
        <v>88</v>
      </c>
      <c r="AW192" s="14" t="s">
        <v>37</v>
      </c>
      <c r="AX192" s="14" t="s">
        <v>76</v>
      </c>
      <c r="AY192" s="221" t="s">
        <v>237</v>
      </c>
    </row>
    <row r="193" spans="1:65" s="14" customFormat="1" ht="10.199999999999999">
      <c r="B193" s="211"/>
      <c r="C193" s="212"/>
      <c r="D193" s="202" t="s">
        <v>247</v>
      </c>
      <c r="E193" s="213" t="s">
        <v>19</v>
      </c>
      <c r="F193" s="214" t="s">
        <v>6159</v>
      </c>
      <c r="G193" s="212"/>
      <c r="H193" s="215">
        <v>1.8</v>
      </c>
      <c r="I193" s="216"/>
      <c r="J193" s="212"/>
      <c r="K193" s="212"/>
      <c r="L193" s="217"/>
      <c r="M193" s="218"/>
      <c r="N193" s="219"/>
      <c r="O193" s="219"/>
      <c r="P193" s="219"/>
      <c r="Q193" s="219"/>
      <c r="R193" s="219"/>
      <c r="S193" s="219"/>
      <c r="T193" s="220"/>
      <c r="AT193" s="221" t="s">
        <v>247</v>
      </c>
      <c r="AU193" s="221" t="s">
        <v>88</v>
      </c>
      <c r="AV193" s="14" t="s">
        <v>88</v>
      </c>
      <c r="AW193" s="14" t="s">
        <v>37</v>
      </c>
      <c r="AX193" s="14" t="s">
        <v>76</v>
      </c>
      <c r="AY193" s="221" t="s">
        <v>237</v>
      </c>
    </row>
    <row r="194" spans="1:65" s="14" customFormat="1" ht="10.199999999999999">
      <c r="B194" s="211"/>
      <c r="C194" s="212"/>
      <c r="D194" s="202" t="s">
        <v>247</v>
      </c>
      <c r="E194" s="213" t="s">
        <v>19</v>
      </c>
      <c r="F194" s="214" t="s">
        <v>6160</v>
      </c>
      <c r="G194" s="212"/>
      <c r="H194" s="215">
        <v>2.67</v>
      </c>
      <c r="I194" s="216"/>
      <c r="J194" s="212"/>
      <c r="K194" s="212"/>
      <c r="L194" s="217"/>
      <c r="M194" s="218"/>
      <c r="N194" s="219"/>
      <c r="O194" s="219"/>
      <c r="P194" s="219"/>
      <c r="Q194" s="219"/>
      <c r="R194" s="219"/>
      <c r="S194" s="219"/>
      <c r="T194" s="220"/>
      <c r="AT194" s="221" t="s">
        <v>247</v>
      </c>
      <c r="AU194" s="221" t="s">
        <v>88</v>
      </c>
      <c r="AV194" s="14" t="s">
        <v>88</v>
      </c>
      <c r="AW194" s="14" t="s">
        <v>37</v>
      </c>
      <c r="AX194" s="14" t="s">
        <v>76</v>
      </c>
      <c r="AY194" s="221" t="s">
        <v>237</v>
      </c>
    </row>
    <row r="195" spans="1:65" s="16" customFormat="1" ht="10.199999999999999">
      <c r="B195" s="233"/>
      <c r="C195" s="234"/>
      <c r="D195" s="202" t="s">
        <v>247</v>
      </c>
      <c r="E195" s="235" t="s">
        <v>19</v>
      </c>
      <c r="F195" s="236" t="s">
        <v>260</v>
      </c>
      <c r="G195" s="234"/>
      <c r="H195" s="237">
        <v>24.72</v>
      </c>
      <c r="I195" s="238"/>
      <c r="J195" s="234"/>
      <c r="K195" s="234"/>
      <c r="L195" s="239"/>
      <c r="M195" s="240"/>
      <c r="N195" s="241"/>
      <c r="O195" s="241"/>
      <c r="P195" s="241"/>
      <c r="Q195" s="241"/>
      <c r="R195" s="241"/>
      <c r="S195" s="241"/>
      <c r="T195" s="242"/>
      <c r="AT195" s="243" t="s">
        <v>247</v>
      </c>
      <c r="AU195" s="243" t="s">
        <v>88</v>
      </c>
      <c r="AV195" s="16" t="s">
        <v>243</v>
      </c>
      <c r="AW195" s="16" t="s">
        <v>37</v>
      </c>
      <c r="AX195" s="16" t="s">
        <v>83</v>
      </c>
      <c r="AY195" s="243" t="s">
        <v>237</v>
      </c>
    </row>
    <row r="196" spans="1:65" s="12" customFormat="1" ht="22.8" customHeight="1">
      <c r="B196" s="166"/>
      <c r="C196" s="167"/>
      <c r="D196" s="168" t="s">
        <v>75</v>
      </c>
      <c r="E196" s="180" t="s">
        <v>450</v>
      </c>
      <c r="F196" s="180" t="s">
        <v>451</v>
      </c>
      <c r="G196" s="167"/>
      <c r="H196" s="167"/>
      <c r="I196" s="170"/>
      <c r="J196" s="181">
        <f>BK196</f>
        <v>0</v>
      </c>
      <c r="K196" s="167"/>
      <c r="L196" s="172"/>
      <c r="M196" s="173"/>
      <c r="N196" s="174"/>
      <c r="O196" s="174"/>
      <c r="P196" s="175">
        <f>SUM(P197:P212)</f>
        <v>0</v>
      </c>
      <c r="Q196" s="174"/>
      <c r="R196" s="175">
        <f>SUM(R197:R212)</f>
        <v>0</v>
      </c>
      <c r="S196" s="174"/>
      <c r="T196" s="176">
        <f>SUM(T197:T212)</f>
        <v>0</v>
      </c>
      <c r="AR196" s="177" t="s">
        <v>83</v>
      </c>
      <c r="AT196" s="178" t="s">
        <v>75</v>
      </c>
      <c r="AU196" s="178" t="s">
        <v>83</v>
      </c>
      <c r="AY196" s="177" t="s">
        <v>237</v>
      </c>
      <c r="BK196" s="179">
        <f>SUM(BK197:BK212)</f>
        <v>0</v>
      </c>
    </row>
    <row r="197" spans="1:65" s="2" customFormat="1" ht="44.25" customHeight="1">
      <c r="A197" s="37"/>
      <c r="B197" s="38"/>
      <c r="C197" s="182" t="s">
        <v>508</v>
      </c>
      <c r="D197" s="182" t="s">
        <v>239</v>
      </c>
      <c r="E197" s="183" t="s">
        <v>2678</v>
      </c>
      <c r="F197" s="184" t="s">
        <v>2679</v>
      </c>
      <c r="G197" s="185" t="s">
        <v>141</v>
      </c>
      <c r="H197" s="186">
        <v>47.25</v>
      </c>
      <c r="I197" s="187"/>
      <c r="J197" s="188">
        <f>ROUND(I197*H197,2)</f>
        <v>0</v>
      </c>
      <c r="K197" s="184" t="s">
        <v>242</v>
      </c>
      <c r="L197" s="42"/>
      <c r="M197" s="189" t="s">
        <v>19</v>
      </c>
      <c r="N197" s="190" t="s">
        <v>48</v>
      </c>
      <c r="O197" s="67"/>
      <c r="P197" s="191">
        <f>O197*H197</f>
        <v>0</v>
      </c>
      <c r="Q197" s="191">
        <v>0</v>
      </c>
      <c r="R197" s="191">
        <f>Q197*H197</f>
        <v>0</v>
      </c>
      <c r="S197" s="191">
        <v>0</v>
      </c>
      <c r="T197" s="192">
        <f>S197*H197</f>
        <v>0</v>
      </c>
      <c r="U197" s="37"/>
      <c r="V197" s="37"/>
      <c r="W197" s="37"/>
      <c r="X197" s="37"/>
      <c r="Y197" s="37"/>
      <c r="Z197" s="37"/>
      <c r="AA197" s="37"/>
      <c r="AB197" s="37"/>
      <c r="AC197" s="37"/>
      <c r="AD197" s="37"/>
      <c r="AE197" s="37"/>
      <c r="AR197" s="193" t="s">
        <v>243</v>
      </c>
      <c r="AT197" s="193" t="s">
        <v>239</v>
      </c>
      <c r="AU197" s="193" t="s">
        <v>88</v>
      </c>
      <c r="AY197" s="20" t="s">
        <v>237</v>
      </c>
      <c r="BE197" s="194">
        <f>IF(N197="základní",J197,0)</f>
        <v>0</v>
      </c>
      <c r="BF197" s="194">
        <f>IF(N197="snížená",J197,0)</f>
        <v>0</v>
      </c>
      <c r="BG197" s="194">
        <f>IF(N197="zákl. přenesená",J197,0)</f>
        <v>0</v>
      </c>
      <c r="BH197" s="194">
        <f>IF(N197="sníž. přenesená",J197,0)</f>
        <v>0</v>
      </c>
      <c r="BI197" s="194">
        <f>IF(N197="nulová",J197,0)</f>
        <v>0</v>
      </c>
      <c r="BJ197" s="20" t="s">
        <v>88</v>
      </c>
      <c r="BK197" s="194">
        <f>ROUND(I197*H197,2)</f>
        <v>0</v>
      </c>
      <c r="BL197" s="20" t="s">
        <v>243</v>
      </c>
      <c r="BM197" s="193" t="s">
        <v>6161</v>
      </c>
    </row>
    <row r="198" spans="1:65" s="2" customFormat="1" ht="10.199999999999999">
      <c r="A198" s="37"/>
      <c r="B198" s="38"/>
      <c r="C198" s="39"/>
      <c r="D198" s="195" t="s">
        <v>245</v>
      </c>
      <c r="E198" s="39"/>
      <c r="F198" s="196" t="s">
        <v>2681</v>
      </c>
      <c r="G198" s="39"/>
      <c r="H198" s="39"/>
      <c r="I198" s="197"/>
      <c r="J198" s="39"/>
      <c r="K198" s="39"/>
      <c r="L198" s="42"/>
      <c r="M198" s="198"/>
      <c r="N198" s="199"/>
      <c r="O198" s="67"/>
      <c r="P198" s="67"/>
      <c r="Q198" s="67"/>
      <c r="R198" s="67"/>
      <c r="S198" s="67"/>
      <c r="T198" s="68"/>
      <c r="U198" s="37"/>
      <c r="V198" s="37"/>
      <c r="W198" s="37"/>
      <c r="X198" s="37"/>
      <c r="Y198" s="37"/>
      <c r="Z198" s="37"/>
      <c r="AA198" s="37"/>
      <c r="AB198" s="37"/>
      <c r="AC198" s="37"/>
      <c r="AD198" s="37"/>
      <c r="AE198" s="37"/>
      <c r="AT198" s="20" t="s">
        <v>245</v>
      </c>
      <c r="AU198" s="20" t="s">
        <v>88</v>
      </c>
    </row>
    <row r="199" spans="1:65" s="13" customFormat="1" ht="10.199999999999999">
      <c r="B199" s="200"/>
      <c r="C199" s="201"/>
      <c r="D199" s="202" t="s">
        <v>247</v>
      </c>
      <c r="E199" s="203" t="s">
        <v>19</v>
      </c>
      <c r="F199" s="204" t="s">
        <v>6162</v>
      </c>
      <c r="G199" s="201"/>
      <c r="H199" s="203" t="s">
        <v>19</v>
      </c>
      <c r="I199" s="205"/>
      <c r="J199" s="201"/>
      <c r="K199" s="201"/>
      <c r="L199" s="206"/>
      <c r="M199" s="207"/>
      <c r="N199" s="208"/>
      <c r="O199" s="208"/>
      <c r="P199" s="208"/>
      <c r="Q199" s="208"/>
      <c r="R199" s="208"/>
      <c r="S199" s="208"/>
      <c r="T199" s="209"/>
      <c r="AT199" s="210" t="s">
        <v>247</v>
      </c>
      <c r="AU199" s="210" t="s">
        <v>88</v>
      </c>
      <c r="AV199" s="13" t="s">
        <v>83</v>
      </c>
      <c r="AW199" s="13" t="s">
        <v>37</v>
      </c>
      <c r="AX199" s="13" t="s">
        <v>76</v>
      </c>
      <c r="AY199" s="210" t="s">
        <v>237</v>
      </c>
    </row>
    <row r="200" spans="1:65" s="14" customFormat="1" ht="10.199999999999999">
      <c r="B200" s="211"/>
      <c r="C200" s="212"/>
      <c r="D200" s="202" t="s">
        <v>247</v>
      </c>
      <c r="E200" s="213" t="s">
        <v>19</v>
      </c>
      <c r="F200" s="214" t="s">
        <v>6163</v>
      </c>
      <c r="G200" s="212"/>
      <c r="H200" s="215">
        <v>47.25</v>
      </c>
      <c r="I200" s="216"/>
      <c r="J200" s="212"/>
      <c r="K200" s="212"/>
      <c r="L200" s="217"/>
      <c r="M200" s="218"/>
      <c r="N200" s="219"/>
      <c r="O200" s="219"/>
      <c r="P200" s="219"/>
      <c r="Q200" s="219"/>
      <c r="R200" s="219"/>
      <c r="S200" s="219"/>
      <c r="T200" s="220"/>
      <c r="AT200" s="221" t="s">
        <v>247</v>
      </c>
      <c r="AU200" s="221" t="s">
        <v>88</v>
      </c>
      <c r="AV200" s="14" t="s">
        <v>88</v>
      </c>
      <c r="AW200" s="14" t="s">
        <v>37</v>
      </c>
      <c r="AX200" s="14" t="s">
        <v>83</v>
      </c>
      <c r="AY200" s="221" t="s">
        <v>237</v>
      </c>
    </row>
    <row r="201" spans="1:65" s="2" customFormat="1" ht="49.05" customHeight="1">
      <c r="A201" s="37"/>
      <c r="B201" s="38"/>
      <c r="C201" s="182" t="s">
        <v>516</v>
      </c>
      <c r="D201" s="182" t="s">
        <v>239</v>
      </c>
      <c r="E201" s="183" t="s">
        <v>2689</v>
      </c>
      <c r="F201" s="184" t="s">
        <v>2690</v>
      </c>
      <c r="G201" s="185" t="s">
        <v>141</v>
      </c>
      <c r="H201" s="186">
        <v>2835</v>
      </c>
      <c r="I201" s="187"/>
      <c r="J201" s="188">
        <f>ROUND(I201*H201,2)</f>
        <v>0</v>
      </c>
      <c r="K201" s="184" t="s">
        <v>242</v>
      </c>
      <c r="L201" s="42"/>
      <c r="M201" s="189" t="s">
        <v>19</v>
      </c>
      <c r="N201" s="190" t="s">
        <v>48</v>
      </c>
      <c r="O201" s="67"/>
      <c r="P201" s="191">
        <f>O201*H201</f>
        <v>0</v>
      </c>
      <c r="Q201" s="191">
        <v>0</v>
      </c>
      <c r="R201" s="191">
        <f>Q201*H201</f>
        <v>0</v>
      </c>
      <c r="S201" s="191">
        <v>0</v>
      </c>
      <c r="T201" s="192">
        <f>S201*H201</f>
        <v>0</v>
      </c>
      <c r="U201" s="37"/>
      <c r="V201" s="37"/>
      <c r="W201" s="37"/>
      <c r="X201" s="37"/>
      <c r="Y201" s="37"/>
      <c r="Z201" s="37"/>
      <c r="AA201" s="37"/>
      <c r="AB201" s="37"/>
      <c r="AC201" s="37"/>
      <c r="AD201" s="37"/>
      <c r="AE201" s="37"/>
      <c r="AR201" s="193" t="s">
        <v>243</v>
      </c>
      <c r="AT201" s="193" t="s">
        <v>239</v>
      </c>
      <c r="AU201" s="193" t="s">
        <v>88</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243</v>
      </c>
      <c r="BM201" s="193" t="s">
        <v>6164</v>
      </c>
    </row>
    <row r="202" spans="1:65" s="2" customFormat="1" ht="10.199999999999999">
      <c r="A202" s="37"/>
      <c r="B202" s="38"/>
      <c r="C202" s="39"/>
      <c r="D202" s="195" t="s">
        <v>245</v>
      </c>
      <c r="E202" s="39"/>
      <c r="F202" s="196" t="s">
        <v>2692</v>
      </c>
      <c r="G202" s="39"/>
      <c r="H202" s="39"/>
      <c r="I202" s="197"/>
      <c r="J202" s="39"/>
      <c r="K202" s="39"/>
      <c r="L202" s="42"/>
      <c r="M202" s="198"/>
      <c r="N202" s="199"/>
      <c r="O202" s="67"/>
      <c r="P202" s="67"/>
      <c r="Q202" s="67"/>
      <c r="R202" s="67"/>
      <c r="S202" s="67"/>
      <c r="T202" s="68"/>
      <c r="U202" s="37"/>
      <c r="V202" s="37"/>
      <c r="W202" s="37"/>
      <c r="X202" s="37"/>
      <c r="Y202" s="37"/>
      <c r="Z202" s="37"/>
      <c r="AA202" s="37"/>
      <c r="AB202" s="37"/>
      <c r="AC202" s="37"/>
      <c r="AD202" s="37"/>
      <c r="AE202" s="37"/>
      <c r="AT202" s="20" t="s">
        <v>245</v>
      </c>
      <c r="AU202" s="20" t="s">
        <v>88</v>
      </c>
    </row>
    <row r="203" spans="1:65" s="14" customFormat="1" ht="10.199999999999999">
      <c r="B203" s="211"/>
      <c r="C203" s="212"/>
      <c r="D203" s="202" t="s">
        <v>247</v>
      </c>
      <c r="E203" s="212"/>
      <c r="F203" s="214" t="s">
        <v>6165</v>
      </c>
      <c r="G203" s="212"/>
      <c r="H203" s="215">
        <v>2835</v>
      </c>
      <c r="I203" s="216"/>
      <c r="J203" s="212"/>
      <c r="K203" s="212"/>
      <c r="L203" s="217"/>
      <c r="M203" s="218"/>
      <c r="N203" s="219"/>
      <c r="O203" s="219"/>
      <c r="P203" s="219"/>
      <c r="Q203" s="219"/>
      <c r="R203" s="219"/>
      <c r="S203" s="219"/>
      <c r="T203" s="220"/>
      <c r="AT203" s="221" t="s">
        <v>247</v>
      </c>
      <c r="AU203" s="221" t="s">
        <v>88</v>
      </c>
      <c r="AV203" s="14" t="s">
        <v>88</v>
      </c>
      <c r="AW203" s="14" t="s">
        <v>4</v>
      </c>
      <c r="AX203" s="14" t="s">
        <v>83</v>
      </c>
      <c r="AY203" s="221" t="s">
        <v>237</v>
      </c>
    </row>
    <row r="204" spans="1:65" s="2" customFormat="1" ht="44.25" customHeight="1">
      <c r="A204" s="37"/>
      <c r="B204" s="38"/>
      <c r="C204" s="182" t="s">
        <v>523</v>
      </c>
      <c r="D204" s="182" t="s">
        <v>239</v>
      </c>
      <c r="E204" s="183" t="s">
        <v>2694</v>
      </c>
      <c r="F204" s="184" t="s">
        <v>2695</v>
      </c>
      <c r="G204" s="185" t="s">
        <v>141</v>
      </c>
      <c r="H204" s="186">
        <v>47.25</v>
      </c>
      <c r="I204" s="187"/>
      <c r="J204" s="188">
        <f>ROUND(I204*H204,2)</f>
        <v>0</v>
      </c>
      <c r="K204" s="184" t="s">
        <v>242</v>
      </c>
      <c r="L204" s="42"/>
      <c r="M204" s="189" t="s">
        <v>19</v>
      </c>
      <c r="N204" s="190" t="s">
        <v>48</v>
      </c>
      <c r="O204" s="67"/>
      <c r="P204" s="191">
        <f>O204*H204</f>
        <v>0</v>
      </c>
      <c r="Q204" s="191">
        <v>0</v>
      </c>
      <c r="R204" s="191">
        <f>Q204*H204</f>
        <v>0</v>
      </c>
      <c r="S204" s="191">
        <v>0</v>
      </c>
      <c r="T204" s="192">
        <f>S204*H204</f>
        <v>0</v>
      </c>
      <c r="U204" s="37"/>
      <c r="V204" s="37"/>
      <c r="W204" s="37"/>
      <c r="X204" s="37"/>
      <c r="Y204" s="37"/>
      <c r="Z204" s="37"/>
      <c r="AA204" s="37"/>
      <c r="AB204" s="37"/>
      <c r="AC204" s="37"/>
      <c r="AD204" s="37"/>
      <c r="AE204" s="37"/>
      <c r="AR204" s="193" t="s">
        <v>243</v>
      </c>
      <c r="AT204" s="193" t="s">
        <v>239</v>
      </c>
      <c r="AU204" s="193" t="s">
        <v>88</v>
      </c>
      <c r="AY204" s="20" t="s">
        <v>237</v>
      </c>
      <c r="BE204" s="194">
        <f>IF(N204="základní",J204,0)</f>
        <v>0</v>
      </c>
      <c r="BF204" s="194">
        <f>IF(N204="snížená",J204,0)</f>
        <v>0</v>
      </c>
      <c r="BG204" s="194">
        <f>IF(N204="zákl. přenesená",J204,0)</f>
        <v>0</v>
      </c>
      <c r="BH204" s="194">
        <f>IF(N204="sníž. přenesená",J204,0)</f>
        <v>0</v>
      </c>
      <c r="BI204" s="194">
        <f>IF(N204="nulová",J204,0)</f>
        <v>0</v>
      </c>
      <c r="BJ204" s="20" t="s">
        <v>88</v>
      </c>
      <c r="BK204" s="194">
        <f>ROUND(I204*H204,2)</f>
        <v>0</v>
      </c>
      <c r="BL204" s="20" t="s">
        <v>243</v>
      </c>
      <c r="BM204" s="193" t="s">
        <v>6166</v>
      </c>
    </row>
    <row r="205" spans="1:65" s="2" customFormat="1" ht="10.199999999999999">
      <c r="A205" s="37"/>
      <c r="B205" s="38"/>
      <c r="C205" s="39"/>
      <c r="D205" s="195" t="s">
        <v>245</v>
      </c>
      <c r="E205" s="39"/>
      <c r="F205" s="196" t="s">
        <v>2697</v>
      </c>
      <c r="G205" s="39"/>
      <c r="H205" s="39"/>
      <c r="I205" s="197"/>
      <c r="J205" s="39"/>
      <c r="K205" s="39"/>
      <c r="L205" s="42"/>
      <c r="M205" s="198"/>
      <c r="N205" s="199"/>
      <c r="O205" s="67"/>
      <c r="P205" s="67"/>
      <c r="Q205" s="67"/>
      <c r="R205" s="67"/>
      <c r="S205" s="67"/>
      <c r="T205" s="68"/>
      <c r="U205" s="37"/>
      <c r="V205" s="37"/>
      <c r="W205" s="37"/>
      <c r="X205" s="37"/>
      <c r="Y205" s="37"/>
      <c r="Z205" s="37"/>
      <c r="AA205" s="37"/>
      <c r="AB205" s="37"/>
      <c r="AC205" s="37"/>
      <c r="AD205" s="37"/>
      <c r="AE205" s="37"/>
      <c r="AT205" s="20" t="s">
        <v>245</v>
      </c>
      <c r="AU205" s="20" t="s">
        <v>88</v>
      </c>
    </row>
    <row r="206" spans="1:65" s="2" customFormat="1" ht="24.15" customHeight="1">
      <c r="A206" s="37"/>
      <c r="B206" s="38"/>
      <c r="C206" s="182" t="s">
        <v>529</v>
      </c>
      <c r="D206" s="182" t="s">
        <v>239</v>
      </c>
      <c r="E206" s="183" t="s">
        <v>2698</v>
      </c>
      <c r="F206" s="184" t="s">
        <v>2699</v>
      </c>
      <c r="G206" s="185" t="s">
        <v>141</v>
      </c>
      <c r="H206" s="186">
        <v>47.25</v>
      </c>
      <c r="I206" s="187"/>
      <c r="J206" s="188">
        <f>ROUND(I206*H206,2)</f>
        <v>0</v>
      </c>
      <c r="K206" s="184" t="s">
        <v>242</v>
      </c>
      <c r="L206" s="42"/>
      <c r="M206" s="189" t="s">
        <v>19</v>
      </c>
      <c r="N206" s="190" t="s">
        <v>48</v>
      </c>
      <c r="O206" s="67"/>
      <c r="P206" s="191">
        <f>O206*H206</f>
        <v>0</v>
      </c>
      <c r="Q206" s="191">
        <v>0</v>
      </c>
      <c r="R206" s="191">
        <f>Q206*H206</f>
        <v>0</v>
      </c>
      <c r="S206" s="191">
        <v>0</v>
      </c>
      <c r="T206" s="192">
        <f>S206*H206</f>
        <v>0</v>
      </c>
      <c r="U206" s="37"/>
      <c r="V206" s="37"/>
      <c r="W206" s="37"/>
      <c r="X206" s="37"/>
      <c r="Y206" s="37"/>
      <c r="Z206" s="37"/>
      <c r="AA206" s="37"/>
      <c r="AB206" s="37"/>
      <c r="AC206" s="37"/>
      <c r="AD206" s="37"/>
      <c r="AE206" s="37"/>
      <c r="AR206" s="193" t="s">
        <v>243</v>
      </c>
      <c r="AT206" s="193" t="s">
        <v>239</v>
      </c>
      <c r="AU206" s="193" t="s">
        <v>88</v>
      </c>
      <c r="AY206" s="20" t="s">
        <v>237</v>
      </c>
      <c r="BE206" s="194">
        <f>IF(N206="základní",J206,0)</f>
        <v>0</v>
      </c>
      <c r="BF206" s="194">
        <f>IF(N206="snížená",J206,0)</f>
        <v>0</v>
      </c>
      <c r="BG206" s="194">
        <f>IF(N206="zákl. přenesená",J206,0)</f>
        <v>0</v>
      </c>
      <c r="BH206" s="194">
        <f>IF(N206="sníž. přenesená",J206,0)</f>
        <v>0</v>
      </c>
      <c r="BI206" s="194">
        <f>IF(N206="nulová",J206,0)</f>
        <v>0</v>
      </c>
      <c r="BJ206" s="20" t="s">
        <v>88</v>
      </c>
      <c r="BK206" s="194">
        <f>ROUND(I206*H206,2)</f>
        <v>0</v>
      </c>
      <c r="BL206" s="20" t="s">
        <v>243</v>
      </c>
      <c r="BM206" s="193" t="s">
        <v>6167</v>
      </c>
    </row>
    <row r="207" spans="1:65" s="2" customFormat="1" ht="10.199999999999999">
      <c r="A207" s="37"/>
      <c r="B207" s="38"/>
      <c r="C207" s="39"/>
      <c r="D207" s="195" t="s">
        <v>245</v>
      </c>
      <c r="E207" s="39"/>
      <c r="F207" s="196" t="s">
        <v>2701</v>
      </c>
      <c r="G207" s="39"/>
      <c r="H207" s="39"/>
      <c r="I207" s="197"/>
      <c r="J207" s="39"/>
      <c r="K207" s="39"/>
      <c r="L207" s="42"/>
      <c r="M207" s="198"/>
      <c r="N207" s="199"/>
      <c r="O207" s="67"/>
      <c r="P207" s="67"/>
      <c r="Q207" s="67"/>
      <c r="R207" s="67"/>
      <c r="S207" s="67"/>
      <c r="T207" s="68"/>
      <c r="U207" s="37"/>
      <c r="V207" s="37"/>
      <c r="W207" s="37"/>
      <c r="X207" s="37"/>
      <c r="Y207" s="37"/>
      <c r="Z207" s="37"/>
      <c r="AA207" s="37"/>
      <c r="AB207" s="37"/>
      <c r="AC207" s="37"/>
      <c r="AD207" s="37"/>
      <c r="AE207" s="37"/>
      <c r="AT207" s="20" t="s">
        <v>245</v>
      </c>
      <c r="AU207" s="20" t="s">
        <v>88</v>
      </c>
    </row>
    <row r="208" spans="1:65" s="2" customFormat="1" ht="33" customHeight="1">
      <c r="A208" s="37"/>
      <c r="B208" s="38"/>
      <c r="C208" s="182" t="s">
        <v>535</v>
      </c>
      <c r="D208" s="182" t="s">
        <v>239</v>
      </c>
      <c r="E208" s="183" t="s">
        <v>2702</v>
      </c>
      <c r="F208" s="184" t="s">
        <v>2703</v>
      </c>
      <c r="G208" s="185" t="s">
        <v>141</v>
      </c>
      <c r="H208" s="186">
        <v>2835</v>
      </c>
      <c r="I208" s="187"/>
      <c r="J208" s="188">
        <f>ROUND(I208*H208,2)</f>
        <v>0</v>
      </c>
      <c r="K208" s="184" t="s">
        <v>242</v>
      </c>
      <c r="L208" s="42"/>
      <c r="M208" s="189" t="s">
        <v>19</v>
      </c>
      <c r="N208" s="190" t="s">
        <v>48</v>
      </c>
      <c r="O208" s="67"/>
      <c r="P208" s="191">
        <f>O208*H208</f>
        <v>0</v>
      </c>
      <c r="Q208" s="191">
        <v>0</v>
      </c>
      <c r="R208" s="191">
        <f>Q208*H208</f>
        <v>0</v>
      </c>
      <c r="S208" s="191">
        <v>0</v>
      </c>
      <c r="T208" s="192">
        <f>S208*H208</f>
        <v>0</v>
      </c>
      <c r="U208" s="37"/>
      <c r="V208" s="37"/>
      <c r="W208" s="37"/>
      <c r="X208" s="37"/>
      <c r="Y208" s="37"/>
      <c r="Z208" s="37"/>
      <c r="AA208" s="37"/>
      <c r="AB208" s="37"/>
      <c r="AC208" s="37"/>
      <c r="AD208" s="37"/>
      <c r="AE208" s="37"/>
      <c r="AR208" s="193" t="s">
        <v>243</v>
      </c>
      <c r="AT208" s="193" t="s">
        <v>239</v>
      </c>
      <c r="AU208" s="193" t="s">
        <v>88</v>
      </c>
      <c r="AY208" s="20" t="s">
        <v>237</v>
      </c>
      <c r="BE208" s="194">
        <f>IF(N208="základní",J208,0)</f>
        <v>0</v>
      </c>
      <c r="BF208" s="194">
        <f>IF(N208="snížená",J208,0)</f>
        <v>0</v>
      </c>
      <c r="BG208" s="194">
        <f>IF(N208="zákl. přenesená",J208,0)</f>
        <v>0</v>
      </c>
      <c r="BH208" s="194">
        <f>IF(N208="sníž. přenesená",J208,0)</f>
        <v>0</v>
      </c>
      <c r="BI208" s="194">
        <f>IF(N208="nulová",J208,0)</f>
        <v>0</v>
      </c>
      <c r="BJ208" s="20" t="s">
        <v>88</v>
      </c>
      <c r="BK208" s="194">
        <f>ROUND(I208*H208,2)</f>
        <v>0</v>
      </c>
      <c r="BL208" s="20" t="s">
        <v>243</v>
      </c>
      <c r="BM208" s="193" t="s">
        <v>6168</v>
      </c>
    </row>
    <row r="209" spans="1:65" s="2" customFormat="1" ht="10.199999999999999">
      <c r="A209" s="37"/>
      <c r="B209" s="38"/>
      <c r="C209" s="39"/>
      <c r="D209" s="195" t="s">
        <v>245</v>
      </c>
      <c r="E209" s="39"/>
      <c r="F209" s="196" t="s">
        <v>2705</v>
      </c>
      <c r="G209" s="39"/>
      <c r="H209" s="39"/>
      <c r="I209" s="197"/>
      <c r="J209" s="39"/>
      <c r="K209" s="39"/>
      <c r="L209" s="42"/>
      <c r="M209" s="198"/>
      <c r="N209" s="199"/>
      <c r="O209" s="67"/>
      <c r="P209" s="67"/>
      <c r="Q209" s="67"/>
      <c r="R209" s="67"/>
      <c r="S209" s="67"/>
      <c r="T209" s="68"/>
      <c r="U209" s="37"/>
      <c r="V209" s="37"/>
      <c r="W209" s="37"/>
      <c r="X209" s="37"/>
      <c r="Y209" s="37"/>
      <c r="Z209" s="37"/>
      <c r="AA209" s="37"/>
      <c r="AB209" s="37"/>
      <c r="AC209" s="37"/>
      <c r="AD209" s="37"/>
      <c r="AE209" s="37"/>
      <c r="AT209" s="20" t="s">
        <v>245</v>
      </c>
      <c r="AU209" s="20" t="s">
        <v>88</v>
      </c>
    </row>
    <row r="210" spans="1:65" s="14" customFormat="1" ht="10.199999999999999">
      <c r="B210" s="211"/>
      <c r="C210" s="212"/>
      <c r="D210" s="202" t="s">
        <v>247</v>
      </c>
      <c r="E210" s="212"/>
      <c r="F210" s="214" t="s">
        <v>6165</v>
      </c>
      <c r="G210" s="212"/>
      <c r="H210" s="215">
        <v>2835</v>
      </c>
      <c r="I210" s="216"/>
      <c r="J210" s="212"/>
      <c r="K210" s="212"/>
      <c r="L210" s="217"/>
      <c r="M210" s="218"/>
      <c r="N210" s="219"/>
      <c r="O210" s="219"/>
      <c r="P210" s="219"/>
      <c r="Q210" s="219"/>
      <c r="R210" s="219"/>
      <c r="S210" s="219"/>
      <c r="T210" s="220"/>
      <c r="AT210" s="221" t="s">
        <v>247</v>
      </c>
      <c r="AU210" s="221" t="s">
        <v>88</v>
      </c>
      <c r="AV210" s="14" t="s">
        <v>88</v>
      </c>
      <c r="AW210" s="14" t="s">
        <v>4</v>
      </c>
      <c r="AX210" s="14" t="s">
        <v>83</v>
      </c>
      <c r="AY210" s="221" t="s">
        <v>237</v>
      </c>
    </row>
    <row r="211" spans="1:65" s="2" customFormat="1" ht="24.15" customHeight="1">
      <c r="A211" s="37"/>
      <c r="B211" s="38"/>
      <c r="C211" s="182" t="s">
        <v>545</v>
      </c>
      <c r="D211" s="182" t="s">
        <v>239</v>
      </c>
      <c r="E211" s="183" t="s">
        <v>2706</v>
      </c>
      <c r="F211" s="184" t="s">
        <v>2707</v>
      </c>
      <c r="G211" s="185" t="s">
        <v>141</v>
      </c>
      <c r="H211" s="186">
        <v>47.25</v>
      </c>
      <c r="I211" s="187"/>
      <c r="J211" s="188">
        <f>ROUND(I211*H211,2)</f>
        <v>0</v>
      </c>
      <c r="K211" s="184" t="s">
        <v>242</v>
      </c>
      <c r="L211" s="42"/>
      <c r="M211" s="189" t="s">
        <v>19</v>
      </c>
      <c r="N211" s="190" t="s">
        <v>48</v>
      </c>
      <c r="O211" s="67"/>
      <c r="P211" s="191">
        <f>O211*H211</f>
        <v>0</v>
      </c>
      <c r="Q211" s="191">
        <v>0</v>
      </c>
      <c r="R211" s="191">
        <f>Q211*H211</f>
        <v>0</v>
      </c>
      <c r="S211" s="191">
        <v>0</v>
      </c>
      <c r="T211" s="192">
        <f>S211*H211</f>
        <v>0</v>
      </c>
      <c r="U211" s="37"/>
      <c r="V211" s="37"/>
      <c r="W211" s="37"/>
      <c r="X211" s="37"/>
      <c r="Y211" s="37"/>
      <c r="Z211" s="37"/>
      <c r="AA211" s="37"/>
      <c r="AB211" s="37"/>
      <c r="AC211" s="37"/>
      <c r="AD211" s="37"/>
      <c r="AE211" s="37"/>
      <c r="AR211" s="193" t="s">
        <v>243</v>
      </c>
      <c r="AT211" s="193" t="s">
        <v>239</v>
      </c>
      <c r="AU211" s="193" t="s">
        <v>88</v>
      </c>
      <c r="AY211" s="20" t="s">
        <v>237</v>
      </c>
      <c r="BE211" s="194">
        <f>IF(N211="základní",J211,0)</f>
        <v>0</v>
      </c>
      <c r="BF211" s="194">
        <f>IF(N211="snížená",J211,0)</f>
        <v>0</v>
      </c>
      <c r="BG211" s="194">
        <f>IF(N211="zákl. přenesená",J211,0)</f>
        <v>0</v>
      </c>
      <c r="BH211" s="194">
        <f>IF(N211="sníž. přenesená",J211,0)</f>
        <v>0</v>
      </c>
      <c r="BI211" s="194">
        <f>IF(N211="nulová",J211,0)</f>
        <v>0</v>
      </c>
      <c r="BJ211" s="20" t="s">
        <v>88</v>
      </c>
      <c r="BK211" s="194">
        <f>ROUND(I211*H211,2)</f>
        <v>0</v>
      </c>
      <c r="BL211" s="20" t="s">
        <v>243</v>
      </c>
      <c r="BM211" s="193" t="s">
        <v>6169</v>
      </c>
    </row>
    <row r="212" spans="1:65" s="2" customFormat="1" ht="10.199999999999999">
      <c r="A212" s="37"/>
      <c r="B212" s="38"/>
      <c r="C212" s="39"/>
      <c r="D212" s="195" t="s">
        <v>245</v>
      </c>
      <c r="E212" s="39"/>
      <c r="F212" s="196" t="s">
        <v>2709</v>
      </c>
      <c r="G212" s="39"/>
      <c r="H212" s="39"/>
      <c r="I212" s="197"/>
      <c r="J212" s="39"/>
      <c r="K212" s="39"/>
      <c r="L212" s="42"/>
      <c r="M212" s="198"/>
      <c r="N212" s="199"/>
      <c r="O212" s="67"/>
      <c r="P212" s="67"/>
      <c r="Q212" s="67"/>
      <c r="R212" s="67"/>
      <c r="S212" s="67"/>
      <c r="T212" s="68"/>
      <c r="U212" s="37"/>
      <c r="V212" s="37"/>
      <c r="W212" s="37"/>
      <c r="X212" s="37"/>
      <c r="Y212" s="37"/>
      <c r="Z212" s="37"/>
      <c r="AA212" s="37"/>
      <c r="AB212" s="37"/>
      <c r="AC212" s="37"/>
      <c r="AD212" s="37"/>
      <c r="AE212" s="37"/>
      <c r="AT212" s="20" t="s">
        <v>245</v>
      </c>
      <c r="AU212" s="20" t="s">
        <v>88</v>
      </c>
    </row>
    <row r="213" spans="1:65" s="12" customFormat="1" ht="22.8" customHeight="1">
      <c r="B213" s="166"/>
      <c r="C213" s="167"/>
      <c r="D213" s="168" t="s">
        <v>75</v>
      </c>
      <c r="E213" s="180" t="s">
        <v>483</v>
      </c>
      <c r="F213" s="180" t="s">
        <v>484</v>
      </c>
      <c r="G213" s="167"/>
      <c r="H213" s="167"/>
      <c r="I213" s="170"/>
      <c r="J213" s="181">
        <f>BK213</f>
        <v>0</v>
      </c>
      <c r="K213" s="167"/>
      <c r="L213" s="172"/>
      <c r="M213" s="173"/>
      <c r="N213" s="174"/>
      <c r="O213" s="174"/>
      <c r="P213" s="175">
        <f>SUM(P214:P237)</f>
        <v>0</v>
      </c>
      <c r="Q213" s="174"/>
      <c r="R213" s="175">
        <f>SUM(R214:R237)</f>
        <v>0</v>
      </c>
      <c r="S213" s="174"/>
      <c r="T213" s="176">
        <f>SUM(T214:T237)</f>
        <v>2.2934760000000001</v>
      </c>
      <c r="AR213" s="177" t="s">
        <v>83</v>
      </c>
      <c r="AT213" s="178" t="s">
        <v>75</v>
      </c>
      <c r="AU213" s="178" t="s">
        <v>83</v>
      </c>
      <c r="AY213" s="177" t="s">
        <v>237</v>
      </c>
      <c r="BK213" s="179">
        <f>SUM(BK214:BK237)</f>
        <v>0</v>
      </c>
    </row>
    <row r="214" spans="1:65" s="2" customFormat="1" ht="44.25" customHeight="1">
      <c r="A214" s="37"/>
      <c r="B214" s="38"/>
      <c r="C214" s="182" t="s">
        <v>550</v>
      </c>
      <c r="D214" s="182" t="s">
        <v>239</v>
      </c>
      <c r="E214" s="183" t="s">
        <v>6170</v>
      </c>
      <c r="F214" s="184" t="s">
        <v>6171</v>
      </c>
      <c r="G214" s="185" t="s">
        <v>141</v>
      </c>
      <c r="H214" s="186">
        <v>5.1059999999999999</v>
      </c>
      <c r="I214" s="187"/>
      <c r="J214" s="188">
        <f>ROUND(I214*H214,2)</f>
        <v>0</v>
      </c>
      <c r="K214" s="184" t="s">
        <v>242</v>
      </c>
      <c r="L214" s="42"/>
      <c r="M214" s="189" t="s">
        <v>19</v>
      </c>
      <c r="N214" s="190" t="s">
        <v>48</v>
      </c>
      <c r="O214" s="67"/>
      <c r="P214" s="191">
        <f>O214*H214</f>
        <v>0</v>
      </c>
      <c r="Q214" s="191">
        <v>0</v>
      </c>
      <c r="R214" s="191">
        <f>Q214*H214</f>
        <v>0</v>
      </c>
      <c r="S214" s="191">
        <v>4.1000000000000002E-2</v>
      </c>
      <c r="T214" s="192">
        <f>S214*H214</f>
        <v>0.209346</v>
      </c>
      <c r="U214" s="37"/>
      <c r="V214" s="37"/>
      <c r="W214" s="37"/>
      <c r="X214" s="37"/>
      <c r="Y214" s="37"/>
      <c r="Z214" s="37"/>
      <c r="AA214" s="37"/>
      <c r="AB214" s="37"/>
      <c r="AC214" s="37"/>
      <c r="AD214" s="37"/>
      <c r="AE214" s="37"/>
      <c r="AR214" s="193" t="s">
        <v>243</v>
      </c>
      <c r="AT214" s="193" t="s">
        <v>239</v>
      </c>
      <c r="AU214" s="193" t="s">
        <v>88</v>
      </c>
      <c r="AY214" s="20" t="s">
        <v>237</v>
      </c>
      <c r="BE214" s="194">
        <f>IF(N214="základní",J214,0)</f>
        <v>0</v>
      </c>
      <c r="BF214" s="194">
        <f>IF(N214="snížená",J214,0)</f>
        <v>0</v>
      </c>
      <c r="BG214" s="194">
        <f>IF(N214="zákl. přenesená",J214,0)</f>
        <v>0</v>
      </c>
      <c r="BH214" s="194">
        <f>IF(N214="sníž. přenesená",J214,0)</f>
        <v>0</v>
      </c>
      <c r="BI214" s="194">
        <f>IF(N214="nulová",J214,0)</f>
        <v>0</v>
      </c>
      <c r="BJ214" s="20" t="s">
        <v>88</v>
      </c>
      <c r="BK214" s="194">
        <f>ROUND(I214*H214,2)</f>
        <v>0</v>
      </c>
      <c r="BL214" s="20" t="s">
        <v>243</v>
      </c>
      <c r="BM214" s="193" t="s">
        <v>6172</v>
      </c>
    </row>
    <row r="215" spans="1:65" s="2" customFormat="1" ht="10.199999999999999">
      <c r="A215" s="37"/>
      <c r="B215" s="38"/>
      <c r="C215" s="39"/>
      <c r="D215" s="195" t="s">
        <v>245</v>
      </c>
      <c r="E215" s="39"/>
      <c r="F215" s="196" t="s">
        <v>6173</v>
      </c>
      <c r="G215" s="39"/>
      <c r="H215" s="39"/>
      <c r="I215" s="197"/>
      <c r="J215" s="39"/>
      <c r="K215" s="39"/>
      <c r="L215" s="42"/>
      <c r="M215" s="198"/>
      <c r="N215" s="199"/>
      <c r="O215" s="67"/>
      <c r="P215" s="67"/>
      <c r="Q215" s="67"/>
      <c r="R215" s="67"/>
      <c r="S215" s="67"/>
      <c r="T215" s="68"/>
      <c r="U215" s="37"/>
      <c r="V215" s="37"/>
      <c r="W215" s="37"/>
      <c r="X215" s="37"/>
      <c r="Y215" s="37"/>
      <c r="Z215" s="37"/>
      <c r="AA215" s="37"/>
      <c r="AB215" s="37"/>
      <c r="AC215" s="37"/>
      <c r="AD215" s="37"/>
      <c r="AE215" s="37"/>
      <c r="AT215" s="20" t="s">
        <v>245</v>
      </c>
      <c r="AU215" s="20" t="s">
        <v>88</v>
      </c>
    </row>
    <row r="216" spans="1:65" s="13" customFormat="1" ht="10.199999999999999">
      <c r="B216" s="200"/>
      <c r="C216" s="201"/>
      <c r="D216" s="202" t="s">
        <v>247</v>
      </c>
      <c r="E216" s="203" t="s">
        <v>19</v>
      </c>
      <c r="F216" s="204" t="s">
        <v>2661</v>
      </c>
      <c r="G216" s="201"/>
      <c r="H216" s="203" t="s">
        <v>19</v>
      </c>
      <c r="I216" s="205"/>
      <c r="J216" s="201"/>
      <c r="K216" s="201"/>
      <c r="L216" s="206"/>
      <c r="M216" s="207"/>
      <c r="N216" s="208"/>
      <c r="O216" s="208"/>
      <c r="P216" s="208"/>
      <c r="Q216" s="208"/>
      <c r="R216" s="208"/>
      <c r="S216" s="208"/>
      <c r="T216" s="209"/>
      <c r="AT216" s="210" t="s">
        <v>247</v>
      </c>
      <c r="AU216" s="210" t="s">
        <v>88</v>
      </c>
      <c r="AV216" s="13" t="s">
        <v>83</v>
      </c>
      <c r="AW216" s="13" t="s">
        <v>37</v>
      </c>
      <c r="AX216" s="13" t="s">
        <v>76</v>
      </c>
      <c r="AY216" s="210" t="s">
        <v>237</v>
      </c>
    </row>
    <row r="217" spans="1:65" s="14" customFormat="1" ht="10.199999999999999">
      <c r="B217" s="211"/>
      <c r="C217" s="212"/>
      <c r="D217" s="202" t="s">
        <v>247</v>
      </c>
      <c r="E217" s="213" t="s">
        <v>19</v>
      </c>
      <c r="F217" s="214" t="s">
        <v>6174</v>
      </c>
      <c r="G217" s="212"/>
      <c r="H217" s="215">
        <v>1.5660000000000001</v>
      </c>
      <c r="I217" s="216"/>
      <c r="J217" s="212"/>
      <c r="K217" s="212"/>
      <c r="L217" s="217"/>
      <c r="M217" s="218"/>
      <c r="N217" s="219"/>
      <c r="O217" s="219"/>
      <c r="P217" s="219"/>
      <c r="Q217" s="219"/>
      <c r="R217" s="219"/>
      <c r="S217" s="219"/>
      <c r="T217" s="220"/>
      <c r="AT217" s="221" t="s">
        <v>247</v>
      </c>
      <c r="AU217" s="221" t="s">
        <v>88</v>
      </c>
      <c r="AV217" s="14" t="s">
        <v>88</v>
      </c>
      <c r="AW217" s="14" t="s">
        <v>37</v>
      </c>
      <c r="AX217" s="14" t="s">
        <v>76</v>
      </c>
      <c r="AY217" s="221" t="s">
        <v>237</v>
      </c>
    </row>
    <row r="218" spans="1:65" s="14" customFormat="1" ht="10.199999999999999">
      <c r="B218" s="211"/>
      <c r="C218" s="212"/>
      <c r="D218" s="202" t="s">
        <v>247</v>
      </c>
      <c r="E218" s="213" t="s">
        <v>19</v>
      </c>
      <c r="F218" s="214" t="s">
        <v>6175</v>
      </c>
      <c r="G218" s="212"/>
      <c r="H218" s="215">
        <v>2.1240000000000001</v>
      </c>
      <c r="I218" s="216"/>
      <c r="J218" s="212"/>
      <c r="K218" s="212"/>
      <c r="L218" s="217"/>
      <c r="M218" s="218"/>
      <c r="N218" s="219"/>
      <c r="O218" s="219"/>
      <c r="P218" s="219"/>
      <c r="Q218" s="219"/>
      <c r="R218" s="219"/>
      <c r="S218" s="219"/>
      <c r="T218" s="220"/>
      <c r="AT218" s="221" t="s">
        <v>247</v>
      </c>
      <c r="AU218" s="221" t="s">
        <v>88</v>
      </c>
      <c r="AV218" s="14" t="s">
        <v>88</v>
      </c>
      <c r="AW218" s="14" t="s">
        <v>37</v>
      </c>
      <c r="AX218" s="14" t="s">
        <v>76</v>
      </c>
      <c r="AY218" s="221" t="s">
        <v>237</v>
      </c>
    </row>
    <row r="219" spans="1:65" s="13" customFormat="1" ht="10.199999999999999">
      <c r="B219" s="200"/>
      <c r="C219" s="201"/>
      <c r="D219" s="202" t="s">
        <v>247</v>
      </c>
      <c r="E219" s="203" t="s">
        <v>19</v>
      </c>
      <c r="F219" s="204" t="s">
        <v>6176</v>
      </c>
      <c r="G219" s="201"/>
      <c r="H219" s="203" t="s">
        <v>19</v>
      </c>
      <c r="I219" s="205"/>
      <c r="J219" s="201"/>
      <c r="K219" s="201"/>
      <c r="L219" s="206"/>
      <c r="M219" s="207"/>
      <c r="N219" s="208"/>
      <c r="O219" s="208"/>
      <c r="P219" s="208"/>
      <c r="Q219" s="208"/>
      <c r="R219" s="208"/>
      <c r="S219" s="208"/>
      <c r="T219" s="209"/>
      <c r="AT219" s="210" t="s">
        <v>247</v>
      </c>
      <c r="AU219" s="210" t="s">
        <v>88</v>
      </c>
      <c r="AV219" s="13" t="s">
        <v>83</v>
      </c>
      <c r="AW219" s="13" t="s">
        <v>37</v>
      </c>
      <c r="AX219" s="13" t="s">
        <v>76</v>
      </c>
      <c r="AY219" s="210" t="s">
        <v>237</v>
      </c>
    </row>
    <row r="220" spans="1:65" s="14" customFormat="1" ht="10.199999999999999">
      <c r="B220" s="211"/>
      <c r="C220" s="212"/>
      <c r="D220" s="202" t="s">
        <v>247</v>
      </c>
      <c r="E220" s="213" t="s">
        <v>19</v>
      </c>
      <c r="F220" s="214" t="s">
        <v>6177</v>
      </c>
      <c r="G220" s="212"/>
      <c r="H220" s="215">
        <v>1.4159999999999999</v>
      </c>
      <c r="I220" s="216"/>
      <c r="J220" s="212"/>
      <c r="K220" s="212"/>
      <c r="L220" s="217"/>
      <c r="M220" s="218"/>
      <c r="N220" s="219"/>
      <c r="O220" s="219"/>
      <c r="P220" s="219"/>
      <c r="Q220" s="219"/>
      <c r="R220" s="219"/>
      <c r="S220" s="219"/>
      <c r="T220" s="220"/>
      <c r="AT220" s="221" t="s">
        <v>247</v>
      </c>
      <c r="AU220" s="221" t="s">
        <v>88</v>
      </c>
      <c r="AV220" s="14" t="s">
        <v>88</v>
      </c>
      <c r="AW220" s="14" t="s">
        <v>37</v>
      </c>
      <c r="AX220" s="14" t="s">
        <v>76</v>
      </c>
      <c r="AY220" s="221" t="s">
        <v>237</v>
      </c>
    </row>
    <row r="221" spans="1:65" s="16" customFormat="1" ht="10.199999999999999">
      <c r="B221" s="233"/>
      <c r="C221" s="234"/>
      <c r="D221" s="202" t="s">
        <v>247</v>
      </c>
      <c r="E221" s="235" t="s">
        <v>19</v>
      </c>
      <c r="F221" s="236" t="s">
        <v>260</v>
      </c>
      <c r="G221" s="234"/>
      <c r="H221" s="237">
        <v>5.1059999999999999</v>
      </c>
      <c r="I221" s="238"/>
      <c r="J221" s="234"/>
      <c r="K221" s="234"/>
      <c r="L221" s="239"/>
      <c r="M221" s="240"/>
      <c r="N221" s="241"/>
      <c r="O221" s="241"/>
      <c r="P221" s="241"/>
      <c r="Q221" s="241"/>
      <c r="R221" s="241"/>
      <c r="S221" s="241"/>
      <c r="T221" s="242"/>
      <c r="AT221" s="243" t="s">
        <v>247</v>
      </c>
      <c r="AU221" s="243" t="s">
        <v>88</v>
      </c>
      <c r="AV221" s="16" t="s">
        <v>243</v>
      </c>
      <c r="AW221" s="16" t="s">
        <v>37</v>
      </c>
      <c r="AX221" s="16" t="s">
        <v>83</v>
      </c>
      <c r="AY221" s="243" t="s">
        <v>237</v>
      </c>
    </row>
    <row r="222" spans="1:65" s="2" customFormat="1" ht="33" customHeight="1">
      <c r="A222" s="37"/>
      <c r="B222" s="38"/>
      <c r="C222" s="182" t="s">
        <v>555</v>
      </c>
      <c r="D222" s="182" t="s">
        <v>239</v>
      </c>
      <c r="E222" s="183" t="s">
        <v>6178</v>
      </c>
      <c r="F222" s="184" t="s">
        <v>6179</v>
      </c>
      <c r="G222" s="185" t="s">
        <v>141</v>
      </c>
      <c r="H222" s="186">
        <v>29.22</v>
      </c>
      <c r="I222" s="187"/>
      <c r="J222" s="188">
        <f>ROUND(I222*H222,2)</f>
        <v>0</v>
      </c>
      <c r="K222" s="184" t="s">
        <v>242</v>
      </c>
      <c r="L222" s="42"/>
      <c r="M222" s="189" t="s">
        <v>19</v>
      </c>
      <c r="N222" s="190" t="s">
        <v>48</v>
      </c>
      <c r="O222" s="67"/>
      <c r="P222" s="191">
        <f>O222*H222</f>
        <v>0</v>
      </c>
      <c r="Q222" s="191">
        <v>0</v>
      </c>
      <c r="R222" s="191">
        <f>Q222*H222</f>
        <v>0</v>
      </c>
      <c r="S222" s="191">
        <v>5.0999999999999997E-2</v>
      </c>
      <c r="T222" s="192">
        <f>S222*H222</f>
        <v>1.4902199999999999</v>
      </c>
      <c r="U222" s="37"/>
      <c r="V222" s="37"/>
      <c r="W222" s="37"/>
      <c r="X222" s="37"/>
      <c r="Y222" s="37"/>
      <c r="Z222" s="37"/>
      <c r="AA222" s="37"/>
      <c r="AB222" s="37"/>
      <c r="AC222" s="37"/>
      <c r="AD222" s="37"/>
      <c r="AE222" s="37"/>
      <c r="AR222" s="193" t="s">
        <v>243</v>
      </c>
      <c r="AT222" s="193" t="s">
        <v>239</v>
      </c>
      <c r="AU222" s="193" t="s">
        <v>88</v>
      </c>
      <c r="AY222" s="20" t="s">
        <v>237</v>
      </c>
      <c r="BE222" s="194">
        <f>IF(N222="základní",J222,0)</f>
        <v>0</v>
      </c>
      <c r="BF222" s="194">
        <f>IF(N222="snížená",J222,0)</f>
        <v>0</v>
      </c>
      <c r="BG222" s="194">
        <f>IF(N222="zákl. přenesená",J222,0)</f>
        <v>0</v>
      </c>
      <c r="BH222" s="194">
        <f>IF(N222="sníž. přenesená",J222,0)</f>
        <v>0</v>
      </c>
      <c r="BI222" s="194">
        <f>IF(N222="nulová",J222,0)</f>
        <v>0</v>
      </c>
      <c r="BJ222" s="20" t="s">
        <v>88</v>
      </c>
      <c r="BK222" s="194">
        <f>ROUND(I222*H222,2)</f>
        <v>0</v>
      </c>
      <c r="BL222" s="20" t="s">
        <v>243</v>
      </c>
      <c r="BM222" s="193" t="s">
        <v>6180</v>
      </c>
    </row>
    <row r="223" spans="1:65" s="2" customFormat="1" ht="10.199999999999999">
      <c r="A223" s="37"/>
      <c r="B223" s="38"/>
      <c r="C223" s="39"/>
      <c r="D223" s="195" t="s">
        <v>245</v>
      </c>
      <c r="E223" s="39"/>
      <c r="F223" s="196" t="s">
        <v>6181</v>
      </c>
      <c r="G223" s="39"/>
      <c r="H223" s="39"/>
      <c r="I223" s="197"/>
      <c r="J223" s="39"/>
      <c r="K223" s="39"/>
      <c r="L223" s="42"/>
      <c r="M223" s="198"/>
      <c r="N223" s="199"/>
      <c r="O223" s="67"/>
      <c r="P223" s="67"/>
      <c r="Q223" s="67"/>
      <c r="R223" s="67"/>
      <c r="S223" s="67"/>
      <c r="T223" s="68"/>
      <c r="U223" s="37"/>
      <c r="V223" s="37"/>
      <c r="W223" s="37"/>
      <c r="X223" s="37"/>
      <c r="Y223" s="37"/>
      <c r="Z223" s="37"/>
      <c r="AA223" s="37"/>
      <c r="AB223" s="37"/>
      <c r="AC223" s="37"/>
      <c r="AD223" s="37"/>
      <c r="AE223" s="37"/>
      <c r="AT223" s="20" t="s">
        <v>245</v>
      </c>
      <c r="AU223" s="20" t="s">
        <v>88</v>
      </c>
    </row>
    <row r="224" spans="1:65" s="13" customFormat="1" ht="10.199999999999999">
      <c r="B224" s="200"/>
      <c r="C224" s="201"/>
      <c r="D224" s="202" t="s">
        <v>247</v>
      </c>
      <c r="E224" s="203" t="s">
        <v>19</v>
      </c>
      <c r="F224" s="204" t="s">
        <v>2588</v>
      </c>
      <c r="G224" s="201"/>
      <c r="H224" s="203" t="s">
        <v>19</v>
      </c>
      <c r="I224" s="205"/>
      <c r="J224" s="201"/>
      <c r="K224" s="201"/>
      <c r="L224" s="206"/>
      <c r="M224" s="207"/>
      <c r="N224" s="208"/>
      <c r="O224" s="208"/>
      <c r="P224" s="208"/>
      <c r="Q224" s="208"/>
      <c r="R224" s="208"/>
      <c r="S224" s="208"/>
      <c r="T224" s="209"/>
      <c r="AT224" s="210" t="s">
        <v>247</v>
      </c>
      <c r="AU224" s="210" t="s">
        <v>88</v>
      </c>
      <c r="AV224" s="13" t="s">
        <v>83</v>
      </c>
      <c r="AW224" s="13" t="s">
        <v>37</v>
      </c>
      <c r="AX224" s="13" t="s">
        <v>76</v>
      </c>
      <c r="AY224" s="210" t="s">
        <v>237</v>
      </c>
    </row>
    <row r="225" spans="1:65" s="14" customFormat="1" ht="10.199999999999999">
      <c r="B225" s="211"/>
      <c r="C225" s="212"/>
      <c r="D225" s="202" t="s">
        <v>247</v>
      </c>
      <c r="E225" s="213" t="s">
        <v>19</v>
      </c>
      <c r="F225" s="214" t="s">
        <v>6182</v>
      </c>
      <c r="G225" s="212"/>
      <c r="H225" s="215">
        <v>9</v>
      </c>
      <c r="I225" s="216"/>
      <c r="J225" s="212"/>
      <c r="K225" s="212"/>
      <c r="L225" s="217"/>
      <c r="M225" s="218"/>
      <c r="N225" s="219"/>
      <c r="O225" s="219"/>
      <c r="P225" s="219"/>
      <c r="Q225" s="219"/>
      <c r="R225" s="219"/>
      <c r="S225" s="219"/>
      <c r="T225" s="220"/>
      <c r="AT225" s="221" t="s">
        <v>247</v>
      </c>
      <c r="AU225" s="221" t="s">
        <v>88</v>
      </c>
      <c r="AV225" s="14" t="s">
        <v>88</v>
      </c>
      <c r="AW225" s="14" t="s">
        <v>37</v>
      </c>
      <c r="AX225" s="14" t="s">
        <v>76</v>
      </c>
      <c r="AY225" s="221" t="s">
        <v>237</v>
      </c>
    </row>
    <row r="226" spans="1:65" s="14" customFormat="1" ht="10.199999999999999">
      <c r="B226" s="211"/>
      <c r="C226" s="212"/>
      <c r="D226" s="202" t="s">
        <v>247</v>
      </c>
      <c r="E226" s="213" t="s">
        <v>19</v>
      </c>
      <c r="F226" s="214" t="s">
        <v>6183</v>
      </c>
      <c r="G226" s="212"/>
      <c r="H226" s="215">
        <v>1.8</v>
      </c>
      <c r="I226" s="216"/>
      <c r="J226" s="212"/>
      <c r="K226" s="212"/>
      <c r="L226" s="217"/>
      <c r="M226" s="218"/>
      <c r="N226" s="219"/>
      <c r="O226" s="219"/>
      <c r="P226" s="219"/>
      <c r="Q226" s="219"/>
      <c r="R226" s="219"/>
      <c r="S226" s="219"/>
      <c r="T226" s="220"/>
      <c r="AT226" s="221" t="s">
        <v>247</v>
      </c>
      <c r="AU226" s="221" t="s">
        <v>88</v>
      </c>
      <c r="AV226" s="14" t="s">
        <v>88</v>
      </c>
      <c r="AW226" s="14" t="s">
        <v>37</v>
      </c>
      <c r="AX226" s="14" t="s">
        <v>76</v>
      </c>
      <c r="AY226" s="221" t="s">
        <v>237</v>
      </c>
    </row>
    <row r="227" spans="1:65" s="13" customFormat="1" ht="10.199999999999999">
      <c r="B227" s="200"/>
      <c r="C227" s="201"/>
      <c r="D227" s="202" t="s">
        <v>247</v>
      </c>
      <c r="E227" s="203" t="s">
        <v>19</v>
      </c>
      <c r="F227" s="204" t="s">
        <v>2586</v>
      </c>
      <c r="G227" s="201"/>
      <c r="H227" s="203" t="s">
        <v>19</v>
      </c>
      <c r="I227" s="205"/>
      <c r="J227" s="201"/>
      <c r="K227" s="201"/>
      <c r="L227" s="206"/>
      <c r="M227" s="207"/>
      <c r="N227" s="208"/>
      <c r="O227" s="208"/>
      <c r="P227" s="208"/>
      <c r="Q227" s="208"/>
      <c r="R227" s="208"/>
      <c r="S227" s="208"/>
      <c r="T227" s="209"/>
      <c r="AT227" s="210" t="s">
        <v>247</v>
      </c>
      <c r="AU227" s="210" t="s">
        <v>88</v>
      </c>
      <c r="AV227" s="13" t="s">
        <v>83</v>
      </c>
      <c r="AW227" s="13" t="s">
        <v>37</v>
      </c>
      <c r="AX227" s="13" t="s">
        <v>76</v>
      </c>
      <c r="AY227" s="210" t="s">
        <v>237</v>
      </c>
    </row>
    <row r="228" spans="1:65" s="14" customFormat="1" ht="10.199999999999999">
      <c r="B228" s="211"/>
      <c r="C228" s="212"/>
      <c r="D228" s="202" t="s">
        <v>247</v>
      </c>
      <c r="E228" s="213" t="s">
        <v>19</v>
      </c>
      <c r="F228" s="214" t="s">
        <v>6184</v>
      </c>
      <c r="G228" s="212"/>
      <c r="H228" s="215">
        <v>11.25</v>
      </c>
      <c r="I228" s="216"/>
      <c r="J228" s="212"/>
      <c r="K228" s="212"/>
      <c r="L228" s="217"/>
      <c r="M228" s="218"/>
      <c r="N228" s="219"/>
      <c r="O228" s="219"/>
      <c r="P228" s="219"/>
      <c r="Q228" s="219"/>
      <c r="R228" s="219"/>
      <c r="S228" s="219"/>
      <c r="T228" s="220"/>
      <c r="AT228" s="221" t="s">
        <v>247</v>
      </c>
      <c r="AU228" s="221" t="s">
        <v>88</v>
      </c>
      <c r="AV228" s="14" t="s">
        <v>88</v>
      </c>
      <c r="AW228" s="14" t="s">
        <v>37</v>
      </c>
      <c r="AX228" s="14" t="s">
        <v>76</v>
      </c>
      <c r="AY228" s="221" t="s">
        <v>237</v>
      </c>
    </row>
    <row r="229" spans="1:65" s="14" customFormat="1" ht="10.199999999999999">
      <c r="B229" s="211"/>
      <c r="C229" s="212"/>
      <c r="D229" s="202" t="s">
        <v>247</v>
      </c>
      <c r="E229" s="213" t="s">
        <v>19</v>
      </c>
      <c r="F229" s="214" t="s">
        <v>6185</v>
      </c>
      <c r="G229" s="212"/>
      <c r="H229" s="215">
        <v>2.67</v>
      </c>
      <c r="I229" s="216"/>
      <c r="J229" s="212"/>
      <c r="K229" s="212"/>
      <c r="L229" s="217"/>
      <c r="M229" s="218"/>
      <c r="N229" s="219"/>
      <c r="O229" s="219"/>
      <c r="P229" s="219"/>
      <c r="Q229" s="219"/>
      <c r="R229" s="219"/>
      <c r="S229" s="219"/>
      <c r="T229" s="220"/>
      <c r="AT229" s="221" t="s">
        <v>247</v>
      </c>
      <c r="AU229" s="221" t="s">
        <v>88</v>
      </c>
      <c r="AV229" s="14" t="s">
        <v>88</v>
      </c>
      <c r="AW229" s="14" t="s">
        <v>37</v>
      </c>
      <c r="AX229" s="14" t="s">
        <v>76</v>
      </c>
      <c r="AY229" s="221" t="s">
        <v>237</v>
      </c>
    </row>
    <row r="230" spans="1:65" s="13" customFormat="1" ht="10.199999999999999">
      <c r="B230" s="200"/>
      <c r="C230" s="201"/>
      <c r="D230" s="202" t="s">
        <v>247</v>
      </c>
      <c r="E230" s="203" t="s">
        <v>19</v>
      </c>
      <c r="F230" s="204" t="s">
        <v>2661</v>
      </c>
      <c r="G230" s="201"/>
      <c r="H230" s="203" t="s">
        <v>19</v>
      </c>
      <c r="I230" s="205"/>
      <c r="J230" s="201"/>
      <c r="K230" s="201"/>
      <c r="L230" s="206"/>
      <c r="M230" s="207"/>
      <c r="N230" s="208"/>
      <c r="O230" s="208"/>
      <c r="P230" s="208"/>
      <c r="Q230" s="208"/>
      <c r="R230" s="208"/>
      <c r="S230" s="208"/>
      <c r="T230" s="209"/>
      <c r="AT230" s="210" t="s">
        <v>247</v>
      </c>
      <c r="AU230" s="210" t="s">
        <v>88</v>
      </c>
      <c r="AV230" s="13" t="s">
        <v>83</v>
      </c>
      <c r="AW230" s="13" t="s">
        <v>37</v>
      </c>
      <c r="AX230" s="13" t="s">
        <v>76</v>
      </c>
      <c r="AY230" s="210" t="s">
        <v>237</v>
      </c>
    </row>
    <row r="231" spans="1:65" s="14" customFormat="1" ht="10.199999999999999">
      <c r="B231" s="211"/>
      <c r="C231" s="212"/>
      <c r="D231" s="202" t="s">
        <v>247</v>
      </c>
      <c r="E231" s="213" t="s">
        <v>19</v>
      </c>
      <c r="F231" s="214" t="s">
        <v>6186</v>
      </c>
      <c r="G231" s="212"/>
      <c r="H231" s="215">
        <v>4.5</v>
      </c>
      <c r="I231" s="216"/>
      <c r="J231" s="212"/>
      <c r="K231" s="212"/>
      <c r="L231" s="217"/>
      <c r="M231" s="218"/>
      <c r="N231" s="219"/>
      <c r="O231" s="219"/>
      <c r="P231" s="219"/>
      <c r="Q231" s="219"/>
      <c r="R231" s="219"/>
      <c r="S231" s="219"/>
      <c r="T231" s="220"/>
      <c r="AT231" s="221" t="s">
        <v>247</v>
      </c>
      <c r="AU231" s="221" t="s">
        <v>88</v>
      </c>
      <c r="AV231" s="14" t="s">
        <v>88</v>
      </c>
      <c r="AW231" s="14" t="s">
        <v>37</v>
      </c>
      <c r="AX231" s="14" t="s">
        <v>76</v>
      </c>
      <c r="AY231" s="221" t="s">
        <v>237</v>
      </c>
    </row>
    <row r="232" spans="1:65" s="16" customFormat="1" ht="10.199999999999999">
      <c r="B232" s="233"/>
      <c r="C232" s="234"/>
      <c r="D232" s="202" t="s">
        <v>247</v>
      </c>
      <c r="E232" s="235" t="s">
        <v>19</v>
      </c>
      <c r="F232" s="236" t="s">
        <v>260</v>
      </c>
      <c r="G232" s="234"/>
      <c r="H232" s="237">
        <v>29.22</v>
      </c>
      <c r="I232" s="238"/>
      <c r="J232" s="234"/>
      <c r="K232" s="234"/>
      <c r="L232" s="239"/>
      <c r="M232" s="240"/>
      <c r="N232" s="241"/>
      <c r="O232" s="241"/>
      <c r="P232" s="241"/>
      <c r="Q232" s="241"/>
      <c r="R232" s="241"/>
      <c r="S232" s="241"/>
      <c r="T232" s="242"/>
      <c r="AT232" s="243" t="s">
        <v>247</v>
      </c>
      <c r="AU232" s="243" t="s">
        <v>88</v>
      </c>
      <c r="AV232" s="16" t="s">
        <v>243</v>
      </c>
      <c r="AW232" s="16" t="s">
        <v>37</v>
      </c>
      <c r="AX232" s="16" t="s">
        <v>83</v>
      </c>
      <c r="AY232" s="243" t="s">
        <v>237</v>
      </c>
    </row>
    <row r="233" spans="1:65" s="2" customFormat="1" ht="44.25" customHeight="1">
      <c r="A233" s="37"/>
      <c r="B233" s="38"/>
      <c r="C233" s="182" t="s">
        <v>567</v>
      </c>
      <c r="D233" s="182" t="s">
        <v>239</v>
      </c>
      <c r="E233" s="183" t="s">
        <v>2674</v>
      </c>
      <c r="F233" s="184" t="s">
        <v>2675</v>
      </c>
      <c r="G233" s="185" t="s">
        <v>141</v>
      </c>
      <c r="H233" s="186">
        <v>118.782</v>
      </c>
      <c r="I233" s="187"/>
      <c r="J233" s="188">
        <f>ROUND(I233*H233,2)</f>
        <v>0</v>
      </c>
      <c r="K233" s="184" t="s">
        <v>242</v>
      </c>
      <c r="L233" s="42"/>
      <c r="M233" s="189" t="s">
        <v>19</v>
      </c>
      <c r="N233" s="190" t="s">
        <v>48</v>
      </c>
      <c r="O233" s="67"/>
      <c r="P233" s="191">
        <f>O233*H233</f>
        <v>0</v>
      </c>
      <c r="Q233" s="191">
        <v>0</v>
      </c>
      <c r="R233" s="191">
        <f>Q233*H233</f>
        <v>0</v>
      </c>
      <c r="S233" s="191">
        <v>5.0000000000000001E-3</v>
      </c>
      <c r="T233" s="192">
        <f>S233*H233</f>
        <v>0.59391000000000005</v>
      </c>
      <c r="U233" s="37"/>
      <c r="V233" s="37"/>
      <c r="W233" s="37"/>
      <c r="X233" s="37"/>
      <c r="Y233" s="37"/>
      <c r="Z233" s="37"/>
      <c r="AA233" s="37"/>
      <c r="AB233" s="37"/>
      <c r="AC233" s="37"/>
      <c r="AD233" s="37"/>
      <c r="AE233" s="37"/>
      <c r="AR233" s="193" t="s">
        <v>243</v>
      </c>
      <c r="AT233" s="193" t="s">
        <v>239</v>
      </c>
      <c r="AU233" s="193" t="s">
        <v>88</v>
      </c>
      <c r="AY233" s="20" t="s">
        <v>237</v>
      </c>
      <c r="BE233" s="194">
        <f>IF(N233="základní",J233,0)</f>
        <v>0</v>
      </c>
      <c r="BF233" s="194">
        <f>IF(N233="snížená",J233,0)</f>
        <v>0</v>
      </c>
      <c r="BG233" s="194">
        <f>IF(N233="zákl. přenesená",J233,0)</f>
        <v>0</v>
      </c>
      <c r="BH233" s="194">
        <f>IF(N233="sníž. přenesená",J233,0)</f>
        <v>0</v>
      </c>
      <c r="BI233" s="194">
        <f>IF(N233="nulová",J233,0)</f>
        <v>0</v>
      </c>
      <c r="BJ233" s="20" t="s">
        <v>88</v>
      </c>
      <c r="BK233" s="194">
        <f>ROUND(I233*H233,2)</f>
        <v>0</v>
      </c>
      <c r="BL233" s="20" t="s">
        <v>243</v>
      </c>
      <c r="BM233" s="193" t="s">
        <v>6187</v>
      </c>
    </row>
    <row r="234" spans="1:65" s="2" customFormat="1" ht="10.199999999999999">
      <c r="A234" s="37"/>
      <c r="B234" s="38"/>
      <c r="C234" s="39"/>
      <c r="D234" s="195" t="s">
        <v>245</v>
      </c>
      <c r="E234" s="39"/>
      <c r="F234" s="196" t="s">
        <v>2677</v>
      </c>
      <c r="G234" s="39"/>
      <c r="H234" s="39"/>
      <c r="I234" s="197"/>
      <c r="J234" s="39"/>
      <c r="K234" s="39"/>
      <c r="L234" s="42"/>
      <c r="M234" s="198"/>
      <c r="N234" s="199"/>
      <c r="O234" s="67"/>
      <c r="P234" s="67"/>
      <c r="Q234" s="67"/>
      <c r="R234" s="67"/>
      <c r="S234" s="67"/>
      <c r="T234" s="68"/>
      <c r="U234" s="37"/>
      <c r="V234" s="37"/>
      <c r="W234" s="37"/>
      <c r="X234" s="37"/>
      <c r="Y234" s="37"/>
      <c r="Z234" s="37"/>
      <c r="AA234" s="37"/>
      <c r="AB234" s="37"/>
      <c r="AC234" s="37"/>
      <c r="AD234" s="37"/>
      <c r="AE234" s="37"/>
      <c r="AT234" s="20" t="s">
        <v>245</v>
      </c>
      <c r="AU234" s="20" t="s">
        <v>88</v>
      </c>
    </row>
    <row r="235" spans="1:65" s="14" customFormat="1" ht="10.199999999999999">
      <c r="B235" s="211"/>
      <c r="C235" s="212"/>
      <c r="D235" s="202" t="s">
        <v>247</v>
      </c>
      <c r="E235" s="213" t="s">
        <v>19</v>
      </c>
      <c r="F235" s="214" t="s">
        <v>6102</v>
      </c>
      <c r="G235" s="212"/>
      <c r="H235" s="215">
        <v>108.89</v>
      </c>
      <c r="I235" s="216"/>
      <c r="J235" s="212"/>
      <c r="K235" s="212"/>
      <c r="L235" s="217"/>
      <c r="M235" s="218"/>
      <c r="N235" s="219"/>
      <c r="O235" s="219"/>
      <c r="P235" s="219"/>
      <c r="Q235" s="219"/>
      <c r="R235" s="219"/>
      <c r="S235" s="219"/>
      <c r="T235" s="220"/>
      <c r="AT235" s="221" t="s">
        <v>247</v>
      </c>
      <c r="AU235" s="221" t="s">
        <v>88</v>
      </c>
      <c r="AV235" s="14" t="s">
        <v>88</v>
      </c>
      <c r="AW235" s="14" t="s">
        <v>37</v>
      </c>
      <c r="AX235" s="14" t="s">
        <v>76</v>
      </c>
      <c r="AY235" s="221" t="s">
        <v>237</v>
      </c>
    </row>
    <row r="236" spans="1:65" s="14" customFormat="1" ht="10.199999999999999">
      <c r="B236" s="211"/>
      <c r="C236" s="212"/>
      <c r="D236" s="202" t="s">
        <v>247</v>
      </c>
      <c r="E236" s="213" t="s">
        <v>19</v>
      </c>
      <c r="F236" s="214" t="s">
        <v>6103</v>
      </c>
      <c r="G236" s="212"/>
      <c r="H236" s="215">
        <v>9.8919999999999995</v>
      </c>
      <c r="I236" s="216"/>
      <c r="J236" s="212"/>
      <c r="K236" s="212"/>
      <c r="L236" s="217"/>
      <c r="M236" s="218"/>
      <c r="N236" s="219"/>
      <c r="O236" s="219"/>
      <c r="P236" s="219"/>
      <c r="Q236" s="219"/>
      <c r="R236" s="219"/>
      <c r="S236" s="219"/>
      <c r="T236" s="220"/>
      <c r="AT236" s="221" t="s">
        <v>247</v>
      </c>
      <c r="AU236" s="221" t="s">
        <v>88</v>
      </c>
      <c r="AV236" s="14" t="s">
        <v>88</v>
      </c>
      <c r="AW236" s="14" t="s">
        <v>37</v>
      </c>
      <c r="AX236" s="14" t="s">
        <v>76</v>
      </c>
      <c r="AY236" s="221" t="s">
        <v>237</v>
      </c>
    </row>
    <row r="237" spans="1:65" s="16" customFormat="1" ht="10.199999999999999">
      <c r="B237" s="233"/>
      <c r="C237" s="234"/>
      <c r="D237" s="202" t="s">
        <v>247</v>
      </c>
      <c r="E237" s="235" t="s">
        <v>19</v>
      </c>
      <c r="F237" s="236" t="s">
        <v>260</v>
      </c>
      <c r="G237" s="234"/>
      <c r="H237" s="237">
        <v>118.782</v>
      </c>
      <c r="I237" s="238"/>
      <c r="J237" s="234"/>
      <c r="K237" s="234"/>
      <c r="L237" s="239"/>
      <c r="M237" s="240"/>
      <c r="N237" s="241"/>
      <c r="O237" s="241"/>
      <c r="P237" s="241"/>
      <c r="Q237" s="241"/>
      <c r="R237" s="241"/>
      <c r="S237" s="241"/>
      <c r="T237" s="242"/>
      <c r="AT237" s="243" t="s">
        <v>247</v>
      </c>
      <c r="AU237" s="243" t="s">
        <v>88</v>
      </c>
      <c r="AV237" s="16" t="s">
        <v>243</v>
      </c>
      <c r="AW237" s="16" t="s">
        <v>37</v>
      </c>
      <c r="AX237" s="16" t="s">
        <v>83</v>
      </c>
      <c r="AY237" s="243" t="s">
        <v>237</v>
      </c>
    </row>
    <row r="238" spans="1:65" s="12" customFormat="1" ht="22.8" customHeight="1">
      <c r="B238" s="166"/>
      <c r="C238" s="167"/>
      <c r="D238" s="168" t="s">
        <v>75</v>
      </c>
      <c r="E238" s="180" t="s">
        <v>565</v>
      </c>
      <c r="F238" s="180" t="s">
        <v>566</v>
      </c>
      <c r="G238" s="167"/>
      <c r="H238" s="167"/>
      <c r="I238" s="170"/>
      <c r="J238" s="181">
        <f>BK238</f>
        <v>0</v>
      </c>
      <c r="K238" s="167"/>
      <c r="L238" s="172"/>
      <c r="M238" s="173"/>
      <c r="N238" s="174"/>
      <c r="O238" s="174"/>
      <c r="P238" s="175">
        <f>SUM(P239:P262)</f>
        <v>0</v>
      </c>
      <c r="Q238" s="174"/>
      <c r="R238" s="175">
        <f>SUM(R239:R262)</f>
        <v>0</v>
      </c>
      <c r="S238" s="174"/>
      <c r="T238" s="176">
        <f>SUM(T239:T262)</f>
        <v>0</v>
      </c>
      <c r="AR238" s="177" t="s">
        <v>83</v>
      </c>
      <c r="AT238" s="178" t="s">
        <v>75</v>
      </c>
      <c r="AU238" s="178" t="s">
        <v>83</v>
      </c>
      <c r="AY238" s="177" t="s">
        <v>237</v>
      </c>
      <c r="BK238" s="179">
        <f>SUM(BK239:BK262)</f>
        <v>0</v>
      </c>
    </row>
    <row r="239" spans="1:65" s="2" customFormat="1" ht="16.5" customHeight="1">
      <c r="A239" s="37"/>
      <c r="B239" s="38"/>
      <c r="C239" s="182" t="s">
        <v>572</v>
      </c>
      <c r="D239" s="182" t="s">
        <v>239</v>
      </c>
      <c r="E239" s="183" t="s">
        <v>568</v>
      </c>
      <c r="F239" s="184" t="s">
        <v>569</v>
      </c>
      <c r="G239" s="185" t="s">
        <v>304</v>
      </c>
      <c r="H239" s="186">
        <v>2.335</v>
      </c>
      <c r="I239" s="187"/>
      <c r="J239" s="188">
        <f>ROUND(I239*H239,2)</f>
        <v>0</v>
      </c>
      <c r="K239" s="184" t="s">
        <v>242</v>
      </c>
      <c r="L239" s="42"/>
      <c r="M239" s="189" t="s">
        <v>19</v>
      </c>
      <c r="N239" s="190" t="s">
        <v>48</v>
      </c>
      <c r="O239" s="67"/>
      <c r="P239" s="191">
        <f>O239*H239</f>
        <v>0</v>
      </c>
      <c r="Q239" s="191">
        <v>0</v>
      </c>
      <c r="R239" s="191">
        <f>Q239*H239</f>
        <v>0</v>
      </c>
      <c r="S239" s="191">
        <v>0</v>
      </c>
      <c r="T239" s="192">
        <f>S239*H239</f>
        <v>0</v>
      </c>
      <c r="U239" s="37"/>
      <c r="V239" s="37"/>
      <c r="W239" s="37"/>
      <c r="X239" s="37"/>
      <c r="Y239" s="37"/>
      <c r="Z239" s="37"/>
      <c r="AA239" s="37"/>
      <c r="AB239" s="37"/>
      <c r="AC239" s="37"/>
      <c r="AD239" s="37"/>
      <c r="AE239" s="37"/>
      <c r="AR239" s="193" t="s">
        <v>243</v>
      </c>
      <c r="AT239" s="193" t="s">
        <v>239</v>
      </c>
      <c r="AU239" s="193" t="s">
        <v>88</v>
      </c>
      <c r="AY239" s="20" t="s">
        <v>237</v>
      </c>
      <c r="BE239" s="194">
        <f>IF(N239="základní",J239,0)</f>
        <v>0</v>
      </c>
      <c r="BF239" s="194">
        <f>IF(N239="snížená",J239,0)</f>
        <v>0</v>
      </c>
      <c r="BG239" s="194">
        <f>IF(N239="zákl. přenesená",J239,0)</f>
        <v>0</v>
      </c>
      <c r="BH239" s="194">
        <f>IF(N239="sníž. přenesená",J239,0)</f>
        <v>0</v>
      </c>
      <c r="BI239" s="194">
        <f>IF(N239="nulová",J239,0)</f>
        <v>0</v>
      </c>
      <c r="BJ239" s="20" t="s">
        <v>88</v>
      </c>
      <c r="BK239" s="194">
        <f>ROUND(I239*H239,2)</f>
        <v>0</v>
      </c>
      <c r="BL239" s="20" t="s">
        <v>243</v>
      </c>
      <c r="BM239" s="193" t="s">
        <v>6188</v>
      </c>
    </row>
    <row r="240" spans="1:65" s="2" customFormat="1" ht="10.199999999999999">
      <c r="A240" s="37"/>
      <c r="B240" s="38"/>
      <c r="C240" s="39"/>
      <c r="D240" s="195" t="s">
        <v>245</v>
      </c>
      <c r="E240" s="39"/>
      <c r="F240" s="196" t="s">
        <v>571</v>
      </c>
      <c r="G240" s="39"/>
      <c r="H240" s="39"/>
      <c r="I240" s="197"/>
      <c r="J240" s="39"/>
      <c r="K240" s="39"/>
      <c r="L240" s="42"/>
      <c r="M240" s="198"/>
      <c r="N240" s="199"/>
      <c r="O240" s="67"/>
      <c r="P240" s="67"/>
      <c r="Q240" s="67"/>
      <c r="R240" s="67"/>
      <c r="S240" s="67"/>
      <c r="T240" s="68"/>
      <c r="U240" s="37"/>
      <c r="V240" s="37"/>
      <c r="W240" s="37"/>
      <c r="X240" s="37"/>
      <c r="Y240" s="37"/>
      <c r="Z240" s="37"/>
      <c r="AA240" s="37"/>
      <c r="AB240" s="37"/>
      <c r="AC240" s="37"/>
      <c r="AD240" s="37"/>
      <c r="AE240" s="37"/>
      <c r="AT240" s="20" t="s">
        <v>245</v>
      </c>
      <c r="AU240" s="20" t="s">
        <v>88</v>
      </c>
    </row>
    <row r="241" spans="1:65" s="2" customFormat="1" ht="37.799999999999997" customHeight="1">
      <c r="A241" s="37"/>
      <c r="B241" s="38"/>
      <c r="C241" s="182" t="s">
        <v>577</v>
      </c>
      <c r="D241" s="182" t="s">
        <v>239</v>
      </c>
      <c r="E241" s="183" t="s">
        <v>573</v>
      </c>
      <c r="F241" s="184" t="s">
        <v>574</v>
      </c>
      <c r="G241" s="185" t="s">
        <v>304</v>
      </c>
      <c r="H241" s="186">
        <v>2.335</v>
      </c>
      <c r="I241" s="187"/>
      <c r="J241" s="188">
        <f>ROUND(I241*H241,2)</f>
        <v>0</v>
      </c>
      <c r="K241" s="184" t="s">
        <v>242</v>
      </c>
      <c r="L241" s="42"/>
      <c r="M241" s="189" t="s">
        <v>19</v>
      </c>
      <c r="N241" s="190" t="s">
        <v>48</v>
      </c>
      <c r="O241" s="67"/>
      <c r="P241" s="191">
        <f>O241*H241</f>
        <v>0</v>
      </c>
      <c r="Q241" s="191">
        <v>0</v>
      </c>
      <c r="R241" s="191">
        <f>Q241*H241</f>
        <v>0</v>
      </c>
      <c r="S241" s="191">
        <v>0</v>
      </c>
      <c r="T241" s="192">
        <f>S241*H241</f>
        <v>0</v>
      </c>
      <c r="U241" s="37"/>
      <c r="V241" s="37"/>
      <c r="W241" s="37"/>
      <c r="X241" s="37"/>
      <c r="Y241" s="37"/>
      <c r="Z241" s="37"/>
      <c r="AA241" s="37"/>
      <c r="AB241" s="37"/>
      <c r="AC241" s="37"/>
      <c r="AD241" s="37"/>
      <c r="AE241" s="37"/>
      <c r="AR241" s="193" t="s">
        <v>243</v>
      </c>
      <c r="AT241" s="193" t="s">
        <v>239</v>
      </c>
      <c r="AU241" s="193" t="s">
        <v>88</v>
      </c>
      <c r="AY241" s="20" t="s">
        <v>237</v>
      </c>
      <c r="BE241" s="194">
        <f>IF(N241="základní",J241,0)</f>
        <v>0</v>
      </c>
      <c r="BF241" s="194">
        <f>IF(N241="snížená",J241,0)</f>
        <v>0</v>
      </c>
      <c r="BG241" s="194">
        <f>IF(N241="zákl. přenesená",J241,0)</f>
        <v>0</v>
      </c>
      <c r="BH241" s="194">
        <f>IF(N241="sníž. přenesená",J241,0)</f>
        <v>0</v>
      </c>
      <c r="BI241" s="194">
        <f>IF(N241="nulová",J241,0)</f>
        <v>0</v>
      </c>
      <c r="BJ241" s="20" t="s">
        <v>88</v>
      </c>
      <c r="BK241" s="194">
        <f>ROUND(I241*H241,2)</f>
        <v>0</v>
      </c>
      <c r="BL241" s="20" t="s">
        <v>243</v>
      </c>
      <c r="BM241" s="193" t="s">
        <v>6189</v>
      </c>
    </row>
    <row r="242" spans="1:65" s="2" customFormat="1" ht="10.199999999999999">
      <c r="A242" s="37"/>
      <c r="B242" s="38"/>
      <c r="C242" s="39"/>
      <c r="D242" s="195" t="s">
        <v>245</v>
      </c>
      <c r="E242" s="39"/>
      <c r="F242" s="196" t="s">
        <v>576</v>
      </c>
      <c r="G242" s="39"/>
      <c r="H242" s="39"/>
      <c r="I242" s="197"/>
      <c r="J242" s="39"/>
      <c r="K242" s="39"/>
      <c r="L242" s="42"/>
      <c r="M242" s="198"/>
      <c r="N242" s="199"/>
      <c r="O242" s="67"/>
      <c r="P242" s="67"/>
      <c r="Q242" s="67"/>
      <c r="R242" s="67"/>
      <c r="S242" s="67"/>
      <c r="T242" s="68"/>
      <c r="U242" s="37"/>
      <c r="V242" s="37"/>
      <c r="W242" s="37"/>
      <c r="X242" s="37"/>
      <c r="Y242" s="37"/>
      <c r="Z242" s="37"/>
      <c r="AA242" s="37"/>
      <c r="AB242" s="37"/>
      <c r="AC242" s="37"/>
      <c r="AD242" s="37"/>
      <c r="AE242" s="37"/>
      <c r="AT242" s="20" t="s">
        <v>245</v>
      </c>
      <c r="AU242" s="20" t="s">
        <v>88</v>
      </c>
    </row>
    <row r="243" spans="1:65" s="2" customFormat="1" ht="33" customHeight="1">
      <c r="A243" s="37"/>
      <c r="B243" s="38"/>
      <c r="C243" s="182" t="s">
        <v>582</v>
      </c>
      <c r="D243" s="182" t="s">
        <v>239</v>
      </c>
      <c r="E243" s="183" t="s">
        <v>578</v>
      </c>
      <c r="F243" s="184" t="s">
        <v>579</v>
      </c>
      <c r="G243" s="185" t="s">
        <v>304</v>
      </c>
      <c r="H243" s="186">
        <v>2.335</v>
      </c>
      <c r="I243" s="187"/>
      <c r="J243" s="188">
        <f>ROUND(I243*H243,2)</f>
        <v>0</v>
      </c>
      <c r="K243" s="184" t="s">
        <v>242</v>
      </c>
      <c r="L243" s="42"/>
      <c r="M243" s="189" t="s">
        <v>19</v>
      </c>
      <c r="N243" s="190" t="s">
        <v>48</v>
      </c>
      <c r="O243" s="67"/>
      <c r="P243" s="191">
        <f>O243*H243</f>
        <v>0</v>
      </c>
      <c r="Q243" s="191">
        <v>0</v>
      </c>
      <c r="R243" s="191">
        <f>Q243*H243</f>
        <v>0</v>
      </c>
      <c r="S243" s="191">
        <v>0</v>
      </c>
      <c r="T243" s="192">
        <f>S243*H243</f>
        <v>0</v>
      </c>
      <c r="U243" s="37"/>
      <c r="V243" s="37"/>
      <c r="W243" s="37"/>
      <c r="X243" s="37"/>
      <c r="Y243" s="37"/>
      <c r="Z243" s="37"/>
      <c r="AA243" s="37"/>
      <c r="AB243" s="37"/>
      <c r="AC243" s="37"/>
      <c r="AD243" s="37"/>
      <c r="AE243" s="37"/>
      <c r="AR243" s="193" t="s">
        <v>243</v>
      </c>
      <c r="AT243" s="193" t="s">
        <v>239</v>
      </c>
      <c r="AU243" s="193" t="s">
        <v>88</v>
      </c>
      <c r="AY243" s="20" t="s">
        <v>237</v>
      </c>
      <c r="BE243" s="194">
        <f>IF(N243="základní",J243,0)</f>
        <v>0</v>
      </c>
      <c r="BF243" s="194">
        <f>IF(N243="snížená",J243,0)</f>
        <v>0</v>
      </c>
      <c r="BG243" s="194">
        <f>IF(N243="zákl. přenesená",J243,0)</f>
        <v>0</v>
      </c>
      <c r="BH243" s="194">
        <f>IF(N243="sníž. přenesená",J243,0)</f>
        <v>0</v>
      </c>
      <c r="BI243" s="194">
        <f>IF(N243="nulová",J243,0)</f>
        <v>0</v>
      </c>
      <c r="BJ243" s="20" t="s">
        <v>88</v>
      </c>
      <c r="BK243" s="194">
        <f>ROUND(I243*H243,2)</f>
        <v>0</v>
      </c>
      <c r="BL243" s="20" t="s">
        <v>243</v>
      </c>
      <c r="BM243" s="193" t="s">
        <v>6190</v>
      </c>
    </row>
    <row r="244" spans="1:65" s="2" customFormat="1" ht="10.199999999999999">
      <c r="A244" s="37"/>
      <c r="B244" s="38"/>
      <c r="C244" s="39"/>
      <c r="D244" s="195" t="s">
        <v>245</v>
      </c>
      <c r="E244" s="39"/>
      <c r="F244" s="196" t="s">
        <v>581</v>
      </c>
      <c r="G244" s="39"/>
      <c r="H244" s="39"/>
      <c r="I244" s="197"/>
      <c r="J244" s="39"/>
      <c r="K244" s="39"/>
      <c r="L244" s="42"/>
      <c r="M244" s="198"/>
      <c r="N244" s="199"/>
      <c r="O244" s="67"/>
      <c r="P244" s="67"/>
      <c r="Q244" s="67"/>
      <c r="R244" s="67"/>
      <c r="S244" s="67"/>
      <c r="T244" s="68"/>
      <c r="U244" s="37"/>
      <c r="V244" s="37"/>
      <c r="W244" s="37"/>
      <c r="X244" s="37"/>
      <c r="Y244" s="37"/>
      <c r="Z244" s="37"/>
      <c r="AA244" s="37"/>
      <c r="AB244" s="37"/>
      <c r="AC244" s="37"/>
      <c r="AD244" s="37"/>
      <c r="AE244" s="37"/>
      <c r="AT244" s="20" t="s">
        <v>245</v>
      </c>
      <c r="AU244" s="20" t="s">
        <v>88</v>
      </c>
    </row>
    <row r="245" spans="1:65" s="2" customFormat="1" ht="44.25" customHeight="1">
      <c r="A245" s="37"/>
      <c r="B245" s="38"/>
      <c r="C245" s="182" t="s">
        <v>588</v>
      </c>
      <c r="D245" s="182" t="s">
        <v>239</v>
      </c>
      <c r="E245" s="183" t="s">
        <v>583</v>
      </c>
      <c r="F245" s="184" t="s">
        <v>584</v>
      </c>
      <c r="G245" s="185" t="s">
        <v>304</v>
      </c>
      <c r="H245" s="186">
        <v>32.69</v>
      </c>
      <c r="I245" s="187"/>
      <c r="J245" s="188">
        <f>ROUND(I245*H245,2)</f>
        <v>0</v>
      </c>
      <c r="K245" s="184" t="s">
        <v>242</v>
      </c>
      <c r="L245" s="42"/>
      <c r="M245" s="189" t="s">
        <v>19</v>
      </c>
      <c r="N245" s="190" t="s">
        <v>48</v>
      </c>
      <c r="O245" s="67"/>
      <c r="P245" s="191">
        <f>O245*H245</f>
        <v>0</v>
      </c>
      <c r="Q245" s="191">
        <v>0</v>
      </c>
      <c r="R245" s="191">
        <f>Q245*H245</f>
        <v>0</v>
      </c>
      <c r="S245" s="191">
        <v>0</v>
      </c>
      <c r="T245" s="192">
        <f>S245*H245</f>
        <v>0</v>
      </c>
      <c r="U245" s="37"/>
      <c r="V245" s="37"/>
      <c r="W245" s="37"/>
      <c r="X245" s="37"/>
      <c r="Y245" s="37"/>
      <c r="Z245" s="37"/>
      <c r="AA245" s="37"/>
      <c r="AB245" s="37"/>
      <c r="AC245" s="37"/>
      <c r="AD245" s="37"/>
      <c r="AE245" s="37"/>
      <c r="AR245" s="193" t="s">
        <v>243</v>
      </c>
      <c r="AT245" s="193" t="s">
        <v>239</v>
      </c>
      <c r="AU245" s="193" t="s">
        <v>88</v>
      </c>
      <c r="AY245" s="20" t="s">
        <v>237</v>
      </c>
      <c r="BE245" s="194">
        <f>IF(N245="základní",J245,0)</f>
        <v>0</v>
      </c>
      <c r="BF245" s="194">
        <f>IF(N245="snížená",J245,0)</f>
        <v>0</v>
      </c>
      <c r="BG245" s="194">
        <f>IF(N245="zákl. přenesená",J245,0)</f>
        <v>0</v>
      </c>
      <c r="BH245" s="194">
        <f>IF(N245="sníž. přenesená",J245,0)</f>
        <v>0</v>
      </c>
      <c r="BI245" s="194">
        <f>IF(N245="nulová",J245,0)</f>
        <v>0</v>
      </c>
      <c r="BJ245" s="20" t="s">
        <v>88</v>
      </c>
      <c r="BK245" s="194">
        <f>ROUND(I245*H245,2)</f>
        <v>0</v>
      </c>
      <c r="BL245" s="20" t="s">
        <v>243</v>
      </c>
      <c r="BM245" s="193" t="s">
        <v>6191</v>
      </c>
    </row>
    <row r="246" spans="1:65" s="2" customFormat="1" ht="10.199999999999999">
      <c r="A246" s="37"/>
      <c r="B246" s="38"/>
      <c r="C246" s="39"/>
      <c r="D246" s="195" t="s">
        <v>245</v>
      </c>
      <c r="E246" s="39"/>
      <c r="F246" s="196" t="s">
        <v>586</v>
      </c>
      <c r="G246" s="39"/>
      <c r="H246" s="39"/>
      <c r="I246" s="197"/>
      <c r="J246" s="39"/>
      <c r="K246" s="39"/>
      <c r="L246" s="42"/>
      <c r="M246" s="198"/>
      <c r="N246" s="199"/>
      <c r="O246" s="67"/>
      <c r="P246" s="67"/>
      <c r="Q246" s="67"/>
      <c r="R246" s="67"/>
      <c r="S246" s="67"/>
      <c r="T246" s="68"/>
      <c r="U246" s="37"/>
      <c r="V246" s="37"/>
      <c r="W246" s="37"/>
      <c r="X246" s="37"/>
      <c r="Y246" s="37"/>
      <c r="Z246" s="37"/>
      <c r="AA246" s="37"/>
      <c r="AB246" s="37"/>
      <c r="AC246" s="37"/>
      <c r="AD246" s="37"/>
      <c r="AE246" s="37"/>
      <c r="AT246" s="20" t="s">
        <v>245</v>
      </c>
      <c r="AU246" s="20" t="s">
        <v>88</v>
      </c>
    </row>
    <row r="247" spans="1:65" s="14" customFormat="1" ht="10.199999999999999">
      <c r="B247" s="211"/>
      <c r="C247" s="212"/>
      <c r="D247" s="202" t="s">
        <v>247</v>
      </c>
      <c r="E247" s="212"/>
      <c r="F247" s="214" t="s">
        <v>6192</v>
      </c>
      <c r="G247" s="212"/>
      <c r="H247" s="215">
        <v>32.69</v>
      </c>
      <c r="I247" s="216"/>
      <c r="J247" s="212"/>
      <c r="K247" s="212"/>
      <c r="L247" s="217"/>
      <c r="M247" s="218"/>
      <c r="N247" s="219"/>
      <c r="O247" s="219"/>
      <c r="P247" s="219"/>
      <c r="Q247" s="219"/>
      <c r="R247" s="219"/>
      <c r="S247" s="219"/>
      <c r="T247" s="220"/>
      <c r="AT247" s="221" t="s">
        <v>247</v>
      </c>
      <c r="AU247" s="221" t="s">
        <v>88</v>
      </c>
      <c r="AV247" s="14" t="s">
        <v>88</v>
      </c>
      <c r="AW247" s="14" t="s">
        <v>4</v>
      </c>
      <c r="AX247" s="14" t="s">
        <v>83</v>
      </c>
      <c r="AY247" s="221" t="s">
        <v>237</v>
      </c>
    </row>
    <row r="248" spans="1:65" s="2" customFormat="1" ht="44.25" customHeight="1">
      <c r="A248" s="37"/>
      <c r="B248" s="38"/>
      <c r="C248" s="182" t="s">
        <v>597</v>
      </c>
      <c r="D248" s="182" t="s">
        <v>239</v>
      </c>
      <c r="E248" s="183" t="s">
        <v>589</v>
      </c>
      <c r="F248" s="184" t="s">
        <v>590</v>
      </c>
      <c r="G248" s="185" t="s">
        <v>304</v>
      </c>
      <c r="H248" s="186">
        <v>0.20899999999999999</v>
      </c>
      <c r="I248" s="187"/>
      <c r="J248" s="188">
        <f>ROUND(I248*H248,2)</f>
        <v>0</v>
      </c>
      <c r="K248" s="184" t="s">
        <v>242</v>
      </c>
      <c r="L248" s="42"/>
      <c r="M248" s="189" t="s">
        <v>19</v>
      </c>
      <c r="N248" s="190" t="s">
        <v>48</v>
      </c>
      <c r="O248" s="67"/>
      <c r="P248" s="191">
        <f>O248*H248</f>
        <v>0</v>
      </c>
      <c r="Q248" s="191">
        <v>0</v>
      </c>
      <c r="R248" s="191">
        <f>Q248*H248</f>
        <v>0</v>
      </c>
      <c r="S248" s="191">
        <v>0</v>
      </c>
      <c r="T248" s="192">
        <f>S248*H248</f>
        <v>0</v>
      </c>
      <c r="U248" s="37"/>
      <c r="V248" s="37"/>
      <c r="W248" s="37"/>
      <c r="X248" s="37"/>
      <c r="Y248" s="37"/>
      <c r="Z248" s="37"/>
      <c r="AA248" s="37"/>
      <c r="AB248" s="37"/>
      <c r="AC248" s="37"/>
      <c r="AD248" s="37"/>
      <c r="AE248" s="37"/>
      <c r="AR248" s="193" t="s">
        <v>243</v>
      </c>
      <c r="AT248" s="193" t="s">
        <v>239</v>
      </c>
      <c r="AU248" s="193" t="s">
        <v>88</v>
      </c>
      <c r="AY248" s="20" t="s">
        <v>237</v>
      </c>
      <c r="BE248" s="194">
        <f>IF(N248="základní",J248,0)</f>
        <v>0</v>
      </c>
      <c r="BF248" s="194">
        <f>IF(N248="snížená",J248,0)</f>
        <v>0</v>
      </c>
      <c r="BG248" s="194">
        <f>IF(N248="zákl. přenesená",J248,0)</f>
        <v>0</v>
      </c>
      <c r="BH248" s="194">
        <f>IF(N248="sníž. přenesená",J248,0)</f>
        <v>0</v>
      </c>
      <c r="BI248" s="194">
        <f>IF(N248="nulová",J248,0)</f>
        <v>0</v>
      </c>
      <c r="BJ248" s="20" t="s">
        <v>88</v>
      </c>
      <c r="BK248" s="194">
        <f>ROUND(I248*H248,2)</f>
        <v>0</v>
      </c>
      <c r="BL248" s="20" t="s">
        <v>243</v>
      </c>
      <c r="BM248" s="193" t="s">
        <v>6193</v>
      </c>
    </row>
    <row r="249" spans="1:65" s="2" customFormat="1" ht="10.199999999999999">
      <c r="A249" s="37"/>
      <c r="B249" s="38"/>
      <c r="C249" s="39"/>
      <c r="D249" s="195" t="s">
        <v>245</v>
      </c>
      <c r="E249" s="39"/>
      <c r="F249" s="196" t="s">
        <v>592</v>
      </c>
      <c r="G249" s="39"/>
      <c r="H249" s="39"/>
      <c r="I249" s="197"/>
      <c r="J249" s="39"/>
      <c r="K249" s="39"/>
      <c r="L249" s="42"/>
      <c r="M249" s="198"/>
      <c r="N249" s="199"/>
      <c r="O249" s="67"/>
      <c r="P249" s="67"/>
      <c r="Q249" s="67"/>
      <c r="R249" s="67"/>
      <c r="S249" s="67"/>
      <c r="T249" s="68"/>
      <c r="U249" s="37"/>
      <c r="V249" s="37"/>
      <c r="W249" s="37"/>
      <c r="X249" s="37"/>
      <c r="Y249" s="37"/>
      <c r="Z249" s="37"/>
      <c r="AA249" s="37"/>
      <c r="AB249" s="37"/>
      <c r="AC249" s="37"/>
      <c r="AD249" s="37"/>
      <c r="AE249" s="37"/>
      <c r="AT249" s="20" t="s">
        <v>245</v>
      </c>
      <c r="AU249" s="20" t="s">
        <v>88</v>
      </c>
    </row>
    <row r="250" spans="1:65" s="14" customFormat="1" ht="10.199999999999999">
      <c r="B250" s="211"/>
      <c r="C250" s="212"/>
      <c r="D250" s="202" t="s">
        <v>247</v>
      </c>
      <c r="E250" s="213" t="s">
        <v>19</v>
      </c>
      <c r="F250" s="214" t="s">
        <v>6194</v>
      </c>
      <c r="G250" s="212"/>
      <c r="H250" s="215">
        <v>2.335</v>
      </c>
      <c r="I250" s="216"/>
      <c r="J250" s="212"/>
      <c r="K250" s="212"/>
      <c r="L250" s="217"/>
      <c r="M250" s="218"/>
      <c r="N250" s="219"/>
      <c r="O250" s="219"/>
      <c r="P250" s="219"/>
      <c r="Q250" s="219"/>
      <c r="R250" s="219"/>
      <c r="S250" s="219"/>
      <c r="T250" s="220"/>
      <c r="AT250" s="221" t="s">
        <v>247</v>
      </c>
      <c r="AU250" s="221" t="s">
        <v>88</v>
      </c>
      <c r="AV250" s="14" t="s">
        <v>88</v>
      </c>
      <c r="AW250" s="14" t="s">
        <v>37</v>
      </c>
      <c r="AX250" s="14" t="s">
        <v>76</v>
      </c>
      <c r="AY250" s="221" t="s">
        <v>237</v>
      </c>
    </row>
    <row r="251" spans="1:65" s="14" customFormat="1" ht="10.199999999999999">
      <c r="B251" s="211"/>
      <c r="C251" s="212"/>
      <c r="D251" s="202" t="s">
        <v>247</v>
      </c>
      <c r="E251" s="213" t="s">
        <v>19</v>
      </c>
      <c r="F251" s="214" t="s">
        <v>6195</v>
      </c>
      <c r="G251" s="212"/>
      <c r="H251" s="215">
        <v>-1.49</v>
      </c>
      <c r="I251" s="216"/>
      <c r="J251" s="212"/>
      <c r="K251" s="212"/>
      <c r="L251" s="217"/>
      <c r="M251" s="218"/>
      <c r="N251" s="219"/>
      <c r="O251" s="219"/>
      <c r="P251" s="219"/>
      <c r="Q251" s="219"/>
      <c r="R251" s="219"/>
      <c r="S251" s="219"/>
      <c r="T251" s="220"/>
      <c r="AT251" s="221" t="s">
        <v>247</v>
      </c>
      <c r="AU251" s="221" t="s">
        <v>88</v>
      </c>
      <c r="AV251" s="14" t="s">
        <v>88</v>
      </c>
      <c r="AW251" s="14" t="s">
        <v>37</v>
      </c>
      <c r="AX251" s="14" t="s">
        <v>76</v>
      </c>
      <c r="AY251" s="221" t="s">
        <v>237</v>
      </c>
    </row>
    <row r="252" spans="1:65" s="14" customFormat="1" ht="10.199999999999999">
      <c r="B252" s="211"/>
      <c r="C252" s="212"/>
      <c r="D252" s="202" t="s">
        <v>247</v>
      </c>
      <c r="E252" s="213" t="s">
        <v>19</v>
      </c>
      <c r="F252" s="214" t="s">
        <v>6196</v>
      </c>
      <c r="G252" s="212"/>
      <c r="H252" s="215">
        <v>-4.2000000000000003E-2</v>
      </c>
      <c r="I252" s="216"/>
      <c r="J252" s="212"/>
      <c r="K252" s="212"/>
      <c r="L252" s="217"/>
      <c r="M252" s="218"/>
      <c r="N252" s="219"/>
      <c r="O252" s="219"/>
      <c r="P252" s="219"/>
      <c r="Q252" s="219"/>
      <c r="R252" s="219"/>
      <c r="S252" s="219"/>
      <c r="T252" s="220"/>
      <c r="AT252" s="221" t="s">
        <v>247</v>
      </c>
      <c r="AU252" s="221" t="s">
        <v>88</v>
      </c>
      <c r="AV252" s="14" t="s">
        <v>88</v>
      </c>
      <c r="AW252" s="14" t="s">
        <v>37</v>
      </c>
      <c r="AX252" s="14" t="s">
        <v>76</v>
      </c>
      <c r="AY252" s="221" t="s">
        <v>237</v>
      </c>
    </row>
    <row r="253" spans="1:65" s="14" customFormat="1" ht="10.199999999999999">
      <c r="B253" s="211"/>
      <c r="C253" s="212"/>
      <c r="D253" s="202" t="s">
        <v>247</v>
      </c>
      <c r="E253" s="213" t="s">
        <v>19</v>
      </c>
      <c r="F253" s="214" t="s">
        <v>6197</v>
      </c>
      <c r="G253" s="212"/>
      <c r="H253" s="215">
        <v>-0.59399999999999997</v>
      </c>
      <c r="I253" s="216"/>
      <c r="J253" s="212"/>
      <c r="K253" s="212"/>
      <c r="L253" s="217"/>
      <c r="M253" s="218"/>
      <c r="N253" s="219"/>
      <c r="O253" s="219"/>
      <c r="P253" s="219"/>
      <c r="Q253" s="219"/>
      <c r="R253" s="219"/>
      <c r="S253" s="219"/>
      <c r="T253" s="220"/>
      <c r="AT253" s="221" t="s">
        <v>247</v>
      </c>
      <c r="AU253" s="221" t="s">
        <v>88</v>
      </c>
      <c r="AV253" s="14" t="s">
        <v>88</v>
      </c>
      <c r="AW253" s="14" t="s">
        <v>37</v>
      </c>
      <c r="AX253" s="14" t="s">
        <v>76</v>
      </c>
      <c r="AY253" s="221" t="s">
        <v>237</v>
      </c>
    </row>
    <row r="254" spans="1:65" s="16" customFormat="1" ht="10.199999999999999">
      <c r="B254" s="233"/>
      <c r="C254" s="234"/>
      <c r="D254" s="202" t="s">
        <v>247</v>
      </c>
      <c r="E254" s="235" t="s">
        <v>19</v>
      </c>
      <c r="F254" s="236" t="s">
        <v>260</v>
      </c>
      <c r="G254" s="234"/>
      <c r="H254" s="237">
        <v>0.20899999999999999</v>
      </c>
      <c r="I254" s="238"/>
      <c r="J254" s="234"/>
      <c r="K254" s="234"/>
      <c r="L254" s="239"/>
      <c r="M254" s="240"/>
      <c r="N254" s="241"/>
      <c r="O254" s="241"/>
      <c r="P254" s="241"/>
      <c r="Q254" s="241"/>
      <c r="R254" s="241"/>
      <c r="S254" s="241"/>
      <c r="T254" s="242"/>
      <c r="AT254" s="243" t="s">
        <v>247</v>
      </c>
      <c r="AU254" s="243" t="s">
        <v>88</v>
      </c>
      <c r="AV254" s="16" t="s">
        <v>243</v>
      </c>
      <c r="AW254" s="16" t="s">
        <v>37</v>
      </c>
      <c r="AX254" s="16" t="s">
        <v>83</v>
      </c>
      <c r="AY254" s="243" t="s">
        <v>237</v>
      </c>
    </row>
    <row r="255" spans="1:65" s="2" customFormat="1" ht="44.25" customHeight="1">
      <c r="A255" s="37"/>
      <c r="B255" s="38"/>
      <c r="C255" s="182" t="s">
        <v>603</v>
      </c>
      <c r="D255" s="182" t="s">
        <v>239</v>
      </c>
      <c r="E255" s="183" t="s">
        <v>598</v>
      </c>
      <c r="F255" s="184" t="s">
        <v>599</v>
      </c>
      <c r="G255" s="185" t="s">
        <v>304</v>
      </c>
      <c r="H255" s="186">
        <v>1.2609999999999999</v>
      </c>
      <c r="I255" s="187"/>
      <c r="J255" s="188">
        <f>ROUND(I255*H255,2)</f>
        <v>0</v>
      </c>
      <c r="K255" s="184" t="s">
        <v>242</v>
      </c>
      <c r="L255" s="42"/>
      <c r="M255" s="189" t="s">
        <v>19</v>
      </c>
      <c r="N255" s="190" t="s">
        <v>48</v>
      </c>
      <c r="O255" s="67"/>
      <c r="P255" s="191">
        <f>O255*H255</f>
        <v>0</v>
      </c>
      <c r="Q255" s="191">
        <v>0</v>
      </c>
      <c r="R255" s="191">
        <f>Q255*H255</f>
        <v>0</v>
      </c>
      <c r="S255" s="191">
        <v>0</v>
      </c>
      <c r="T255" s="192">
        <f>S255*H255</f>
        <v>0</v>
      </c>
      <c r="U255" s="37"/>
      <c r="V255" s="37"/>
      <c r="W255" s="37"/>
      <c r="X255" s="37"/>
      <c r="Y255" s="37"/>
      <c r="Z255" s="37"/>
      <c r="AA255" s="37"/>
      <c r="AB255" s="37"/>
      <c r="AC255" s="37"/>
      <c r="AD255" s="37"/>
      <c r="AE255" s="37"/>
      <c r="AR255" s="193" t="s">
        <v>243</v>
      </c>
      <c r="AT255" s="193" t="s">
        <v>239</v>
      </c>
      <c r="AU255" s="193" t="s">
        <v>88</v>
      </c>
      <c r="AY255" s="20" t="s">
        <v>237</v>
      </c>
      <c r="BE255" s="194">
        <f>IF(N255="základní",J255,0)</f>
        <v>0</v>
      </c>
      <c r="BF255" s="194">
        <f>IF(N255="snížená",J255,0)</f>
        <v>0</v>
      </c>
      <c r="BG255" s="194">
        <f>IF(N255="zákl. přenesená",J255,0)</f>
        <v>0</v>
      </c>
      <c r="BH255" s="194">
        <f>IF(N255="sníž. přenesená",J255,0)</f>
        <v>0</v>
      </c>
      <c r="BI255" s="194">
        <f>IF(N255="nulová",J255,0)</f>
        <v>0</v>
      </c>
      <c r="BJ255" s="20" t="s">
        <v>88</v>
      </c>
      <c r="BK255" s="194">
        <f>ROUND(I255*H255,2)</f>
        <v>0</v>
      </c>
      <c r="BL255" s="20" t="s">
        <v>243</v>
      </c>
      <c r="BM255" s="193" t="s">
        <v>6198</v>
      </c>
    </row>
    <row r="256" spans="1:65" s="2" customFormat="1" ht="10.199999999999999">
      <c r="A256" s="37"/>
      <c r="B256" s="38"/>
      <c r="C256" s="39"/>
      <c r="D256" s="195" t="s">
        <v>245</v>
      </c>
      <c r="E256" s="39"/>
      <c r="F256" s="196" t="s">
        <v>601</v>
      </c>
      <c r="G256" s="39"/>
      <c r="H256" s="39"/>
      <c r="I256" s="197"/>
      <c r="J256" s="39"/>
      <c r="K256" s="39"/>
      <c r="L256" s="42"/>
      <c r="M256" s="198"/>
      <c r="N256" s="199"/>
      <c r="O256" s="67"/>
      <c r="P256" s="67"/>
      <c r="Q256" s="67"/>
      <c r="R256" s="67"/>
      <c r="S256" s="67"/>
      <c r="T256" s="68"/>
      <c r="U256" s="37"/>
      <c r="V256" s="37"/>
      <c r="W256" s="37"/>
      <c r="X256" s="37"/>
      <c r="Y256" s="37"/>
      <c r="Z256" s="37"/>
      <c r="AA256" s="37"/>
      <c r="AB256" s="37"/>
      <c r="AC256" s="37"/>
      <c r="AD256" s="37"/>
      <c r="AE256" s="37"/>
      <c r="AT256" s="20" t="s">
        <v>245</v>
      </c>
      <c r="AU256" s="20" t="s">
        <v>88</v>
      </c>
    </row>
    <row r="257" spans="1:65" s="14" customFormat="1" ht="10.199999999999999">
      <c r="B257" s="211"/>
      <c r="C257" s="212"/>
      <c r="D257" s="202" t="s">
        <v>247</v>
      </c>
      <c r="E257" s="213" t="s">
        <v>19</v>
      </c>
      <c r="F257" s="214" t="s">
        <v>6199</v>
      </c>
      <c r="G257" s="212"/>
      <c r="H257" s="215">
        <v>1.2609999999999999</v>
      </c>
      <c r="I257" s="216"/>
      <c r="J257" s="212"/>
      <c r="K257" s="212"/>
      <c r="L257" s="217"/>
      <c r="M257" s="218"/>
      <c r="N257" s="219"/>
      <c r="O257" s="219"/>
      <c r="P257" s="219"/>
      <c r="Q257" s="219"/>
      <c r="R257" s="219"/>
      <c r="S257" s="219"/>
      <c r="T257" s="220"/>
      <c r="AT257" s="221" t="s">
        <v>247</v>
      </c>
      <c r="AU257" s="221" t="s">
        <v>88</v>
      </c>
      <c r="AV257" s="14" t="s">
        <v>88</v>
      </c>
      <c r="AW257" s="14" t="s">
        <v>37</v>
      </c>
      <c r="AX257" s="14" t="s">
        <v>83</v>
      </c>
      <c r="AY257" s="221" t="s">
        <v>237</v>
      </c>
    </row>
    <row r="258" spans="1:65" s="2" customFormat="1" ht="55.5" customHeight="1">
      <c r="A258" s="37"/>
      <c r="B258" s="38"/>
      <c r="C258" s="182" t="s">
        <v>611</v>
      </c>
      <c r="D258" s="182" t="s">
        <v>239</v>
      </c>
      <c r="E258" s="183" t="s">
        <v>604</v>
      </c>
      <c r="F258" s="184" t="s">
        <v>605</v>
      </c>
      <c r="G258" s="185" t="s">
        <v>304</v>
      </c>
      <c r="H258" s="186">
        <v>0.54500000000000004</v>
      </c>
      <c r="I258" s="187"/>
      <c r="J258" s="188">
        <f>ROUND(I258*H258,2)</f>
        <v>0</v>
      </c>
      <c r="K258" s="184" t="s">
        <v>242</v>
      </c>
      <c r="L258" s="42"/>
      <c r="M258" s="189" t="s">
        <v>19</v>
      </c>
      <c r="N258" s="190" t="s">
        <v>48</v>
      </c>
      <c r="O258" s="67"/>
      <c r="P258" s="191">
        <f>O258*H258</f>
        <v>0</v>
      </c>
      <c r="Q258" s="191">
        <v>0</v>
      </c>
      <c r="R258" s="191">
        <f>Q258*H258</f>
        <v>0</v>
      </c>
      <c r="S258" s="191">
        <v>0</v>
      </c>
      <c r="T258" s="192">
        <f>S258*H258</f>
        <v>0</v>
      </c>
      <c r="U258" s="37"/>
      <c r="V258" s="37"/>
      <c r="W258" s="37"/>
      <c r="X258" s="37"/>
      <c r="Y258" s="37"/>
      <c r="Z258" s="37"/>
      <c r="AA258" s="37"/>
      <c r="AB258" s="37"/>
      <c r="AC258" s="37"/>
      <c r="AD258" s="37"/>
      <c r="AE258" s="37"/>
      <c r="AR258" s="193" t="s">
        <v>243</v>
      </c>
      <c r="AT258" s="193" t="s">
        <v>239</v>
      </c>
      <c r="AU258" s="193" t="s">
        <v>88</v>
      </c>
      <c r="AY258" s="20" t="s">
        <v>237</v>
      </c>
      <c r="BE258" s="194">
        <f>IF(N258="základní",J258,0)</f>
        <v>0</v>
      </c>
      <c r="BF258" s="194">
        <f>IF(N258="snížená",J258,0)</f>
        <v>0</v>
      </c>
      <c r="BG258" s="194">
        <f>IF(N258="zákl. přenesená",J258,0)</f>
        <v>0</v>
      </c>
      <c r="BH258" s="194">
        <f>IF(N258="sníž. přenesená",J258,0)</f>
        <v>0</v>
      </c>
      <c r="BI258" s="194">
        <f>IF(N258="nulová",J258,0)</f>
        <v>0</v>
      </c>
      <c r="BJ258" s="20" t="s">
        <v>88</v>
      </c>
      <c r="BK258" s="194">
        <f>ROUND(I258*H258,2)</f>
        <v>0</v>
      </c>
      <c r="BL258" s="20" t="s">
        <v>243</v>
      </c>
      <c r="BM258" s="193" t="s">
        <v>6200</v>
      </c>
    </row>
    <row r="259" spans="1:65" s="2" customFormat="1" ht="10.199999999999999">
      <c r="A259" s="37"/>
      <c r="B259" s="38"/>
      <c r="C259" s="39"/>
      <c r="D259" s="195" t="s">
        <v>245</v>
      </c>
      <c r="E259" s="39"/>
      <c r="F259" s="196" t="s">
        <v>607</v>
      </c>
      <c r="G259" s="39"/>
      <c r="H259" s="39"/>
      <c r="I259" s="197"/>
      <c r="J259" s="39"/>
      <c r="K259" s="39"/>
      <c r="L259" s="42"/>
      <c r="M259" s="198"/>
      <c r="N259" s="199"/>
      <c r="O259" s="67"/>
      <c r="P259" s="67"/>
      <c r="Q259" s="67"/>
      <c r="R259" s="67"/>
      <c r="S259" s="67"/>
      <c r="T259" s="68"/>
      <c r="U259" s="37"/>
      <c r="V259" s="37"/>
      <c r="W259" s="37"/>
      <c r="X259" s="37"/>
      <c r="Y259" s="37"/>
      <c r="Z259" s="37"/>
      <c r="AA259" s="37"/>
      <c r="AB259" s="37"/>
      <c r="AC259" s="37"/>
      <c r="AD259" s="37"/>
      <c r="AE259" s="37"/>
      <c r="AT259" s="20" t="s">
        <v>245</v>
      </c>
      <c r="AU259" s="20" t="s">
        <v>88</v>
      </c>
    </row>
    <row r="260" spans="1:65" s="14" customFormat="1" ht="10.199999999999999">
      <c r="B260" s="211"/>
      <c r="C260" s="212"/>
      <c r="D260" s="202" t="s">
        <v>247</v>
      </c>
      <c r="E260" s="213" t="s">
        <v>19</v>
      </c>
      <c r="F260" s="214" t="s">
        <v>6201</v>
      </c>
      <c r="G260" s="212"/>
      <c r="H260" s="215">
        <v>0.54500000000000004</v>
      </c>
      <c r="I260" s="216"/>
      <c r="J260" s="212"/>
      <c r="K260" s="212"/>
      <c r="L260" s="217"/>
      <c r="M260" s="218"/>
      <c r="N260" s="219"/>
      <c r="O260" s="219"/>
      <c r="P260" s="219"/>
      <c r="Q260" s="219"/>
      <c r="R260" s="219"/>
      <c r="S260" s="219"/>
      <c r="T260" s="220"/>
      <c r="AT260" s="221" t="s">
        <v>247</v>
      </c>
      <c r="AU260" s="221" t="s">
        <v>88</v>
      </c>
      <c r="AV260" s="14" t="s">
        <v>88</v>
      </c>
      <c r="AW260" s="14" t="s">
        <v>37</v>
      </c>
      <c r="AX260" s="14" t="s">
        <v>83</v>
      </c>
      <c r="AY260" s="221" t="s">
        <v>237</v>
      </c>
    </row>
    <row r="261" spans="1:65" s="2" customFormat="1" ht="16.5" customHeight="1">
      <c r="A261" s="37"/>
      <c r="B261" s="38"/>
      <c r="C261" s="182" t="s">
        <v>617</v>
      </c>
      <c r="D261" s="182" t="s">
        <v>239</v>
      </c>
      <c r="E261" s="183" t="s">
        <v>612</v>
      </c>
      <c r="F261" s="184" t="s">
        <v>613</v>
      </c>
      <c r="G261" s="185" t="s">
        <v>304</v>
      </c>
      <c r="H261" s="186">
        <v>4.2000000000000003E-2</v>
      </c>
      <c r="I261" s="187"/>
      <c r="J261" s="188">
        <f>ROUND(I261*H261,2)</f>
        <v>0</v>
      </c>
      <c r="K261" s="184" t="s">
        <v>19</v>
      </c>
      <c r="L261" s="42"/>
      <c r="M261" s="189" t="s">
        <v>19</v>
      </c>
      <c r="N261" s="190" t="s">
        <v>48</v>
      </c>
      <c r="O261" s="67"/>
      <c r="P261" s="191">
        <f>O261*H261</f>
        <v>0</v>
      </c>
      <c r="Q261" s="191">
        <v>0</v>
      </c>
      <c r="R261" s="191">
        <f>Q261*H261</f>
        <v>0</v>
      </c>
      <c r="S261" s="191">
        <v>0</v>
      </c>
      <c r="T261" s="192">
        <f>S261*H261</f>
        <v>0</v>
      </c>
      <c r="U261" s="37"/>
      <c r="V261" s="37"/>
      <c r="W261" s="37"/>
      <c r="X261" s="37"/>
      <c r="Y261" s="37"/>
      <c r="Z261" s="37"/>
      <c r="AA261" s="37"/>
      <c r="AB261" s="37"/>
      <c r="AC261" s="37"/>
      <c r="AD261" s="37"/>
      <c r="AE261" s="37"/>
      <c r="AR261" s="193" t="s">
        <v>243</v>
      </c>
      <c r="AT261" s="193" t="s">
        <v>239</v>
      </c>
      <c r="AU261" s="193" t="s">
        <v>88</v>
      </c>
      <c r="AY261" s="20" t="s">
        <v>237</v>
      </c>
      <c r="BE261" s="194">
        <f>IF(N261="základní",J261,0)</f>
        <v>0</v>
      </c>
      <c r="BF261" s="194">
        <f>IF(N261="snížená",J261,0)</f>
        <v>0</v>
      </c>
      <c r="BG261" s="194">
        <f>IF(N261="zákl. přenesená",J261,0)</f>
        <v>0</v>
      </c>
      <c r="BH261" s="194">
        <f>IF(N261="sníž. přenesená",J261,0)</f>
        <v>0</v>
      </c>
      <c r="BI261" s="194">
        <f>IF(N261="nulová",J261,0)</f>
        <v>0</v>
      </c>
      <c r="BJ261" s="20" t="s">
        <v>88</v>
      </c>
      <c r="BK261" s="194">
        <f>ROUND(I261*H261,2)</f>
        <v>0</v>
      </c>
      <c r="BL261" s="20" t="s">
        <v>243</v>
      </c>
      <c r="BM261" s="193" t="s">
        <v>6202</v>
      </c>
    </row>
    <row r="262" spans="1:65" s="14" customFormat="1" ht="10.199999999999999">
      <c r="B262" s="211"/>
      <c r="C262" s="212"/>
      <c r="D262" s="202" t="s">
        <v>247</v>
      </c>
      <c r="E262" s="213" t="s">
        <v>19</v>
      </c>
      <c r="F262" s="214" t="s">
        <v>6203</v>
      </c>
      <c r="G262" s="212"/>
      <c r="H262" s="215">
        <v>4.2000000000000003E-2</v>
      </c>
      <c r="I262" s="216"/>
      <c r="J262" s="212"/>
      <c r="K262" s="212"/>
      <c r="L262" s="217"/>
      <c r="M262" s="218"/>
      <c r="N262" s="219"/>
      <c r="O262" s="219"/>
      <c r="P262" s="219"/>
      <c r="Q262" s="219"/>
      <c r="R262" s="219"/>
      <c r="S262" s="219"/>
      <c r="T262" s="220"/>
      <c r="AT262" s="221" t="s">
        <v>247</v>
      </c>
      <c r="AU262" s="221" t="s">
        <v>88</v>
      </c>
      <c r="AV262" s="14" t="s">
        <v>88</v>
      </c>
      <c r="AW262" s="14" t="s">
        <v>37</v>
      </c>
      <c r="AX262" s="14" t="s">
        <v>83</v>
      </c>
      <c r="AY262" s="221" t="s">
        <v>237</v>
      </c>
    </row>
    <row r="263" spans="1:65" s="12" customFormat="1" ht="22.8" customHeight="1">
      <c r="B263" s="166"/>
      <c r="C263" s="167"/>
      <c r="D263" s="168" t="s">
        <v>75</v>
      </c>
      <c r="E263" s="180" t="s">
        <v>622</v>
      </c>
      <c r="F263" s="180" t="s">
        <v>623</v>
      </c>
      <c r="G263" s="167"/>
      <c r="H263" s="167"/>
      <c r="I263" s="170"/>
      <c r="J263" s="181">
        <f>BK263</f>
        <v>0</v>
      </c>
      <c r="K263" s="167"/>
      <c r="L263" s="172"/>
      <c r="M263" s="173"/>
      <c r="N263" s="174"/>
      <c r="O263" s="174"/>
      <c r="P263" s="175">
        <f>SUM(P264:P265)</f>
        <v>0</v>
      </c>
      <c r="Q263" s="174"/>
      <c r="R263" s="175">
        <f>SUM(R264:R265)</f>
        <v>0</v>
      </c>
      <c r="S263" s="174"/>
      <c r="T263" s="176">
        <f>SUM(T264:T265)</f>
        <v>0</v>
      </c>
      <c r="AR263" s="177" t="s">
        <v>83</v>
      </c>
      <c r="AT263" s="178" t="s">
        <v>75</v>
      </c>
      <c r="AU263" s="178" t="s">
        <v>83</v>
      </c>
      <c r="AY263" s="177" t="s">
        <v>237</v>
      </c>
      <c r="BK263" s="179">
        <f>SUM(BK264:BK265)</f>
        <v>0</v>
      </c>
    </row>
    <row r="264" spans="1:65" s="2" customFormat="1" ht="78" customHeight="1">
      <c r="A264" s="37"/>
      <c r="B264" s="38"/>
      <c r="C264" s="182" t="s">
        <v>624</v>
      </c>
      <c r="D264" s="182" t="s">
        <v>239</v>
      </c>
      <c r="E264" s="183" t="s">
        <v>2736</v>
      </c>
      <c r="F264" s="184" t="s">
        <v>2737</v>
      </c>
      <c r="G264" s="185" t="s">
        <v>304</v>
      </c>
      <c r="H264" s="186">
        <v>4.0259999999999998</v>
      </c>
      <c r="I264" s="187"/>
      <c r="J264" s="188">
        <f>ROUND(I264*H264,2)</f>
        <v>0</v>
      </c>
      <c r="K264" s="184" t="s">
        <v>242</v>
      </c>
      <c r="L264" s="42"/>
      <c r="M264" s="189" t="s">
        <v>19</v>
      </c>
      <c r="N264" s="190" t="s">
        <v>48</v>
      </c>
      <c r="O264" s="67"/>
      <c r="P264" s="191">
        <f>O264*H264</f>
        <v>0</v>
      </c>
      <c r="Q264" s="191">
        <v>0</v>
      </c>
      <c r="R264" s="191">
        <f>Q264*H264</f>
        <v>0</v>
      </c>
      <c r="S264" s="191">
        <v>0</v>
      </c>
      <c r="T264" s="192">
        <f>S264*H264</f>
        <v>0</v>
      </c>
      <c r="U264" s="37"/>
      <c r="V264" s="37"/>
      <c r="W264" s="37"/>
      <c r="X264" s="37"/>
      <c r="Y264" s="37"/>
      <c r="Z264" s="37"/>
      <c r="AA264" s="37"/>
      <c r="AB264" s="37"/>
      <c r="AC264" s="37"/>
      <c r="AD264" s="37"/>
      <c r="AE264" s="37"/>
      <c r="AR264" s="193" t="s">
        <v>243</v>
      </c>
      <c r="AT264" s="193" t="s">
        <v>239</v>
      </c>
      <c r="AU264" s="193" t="s">
        <v>88</v>
      </c>
      <c r="AY264" s="20" t="s">
        <v>237</v>
      </c>
      <c r="BE264" s="194">
        <f>IF(N264="základní",J264,0)</f>
        <v>0</v>
      </c>
      <c r="BF264" s="194">
        <f>IF(N264="snížená",J264,0)</f>
        <v>0</v>
      </c>
      <c r="BG264" s="194">
        <f>IF(N264="zákl. přenesená",J264,0)</f>
        <v>0</v>
      </c>
      <c r="BH264" s="194">
        <f>IF(N264="sníž. přenesená",J264,0)</f>
        <v>0</v>
      </c>
      <c r="BI264" s="194">
        <f>IF(N264="nulová",J264,0)</f>
        <v>0</v>
      </c>
      <c r="BJ264" s="20" t="s">
        <v>88</v>
      </c>
      <c r="BK264" s="194">
        <f>ROUND(I264*H264,2)</f>
        <v>0</v>
      </c>
      <c r="BL264" s="20" t="s">
        <v>243</v>
      </c>
      <c r="BM264" s="193" t="s">
        <v>6204</v>
      </c>
    </row>
    <row r="265" spans="1:65" s="2" customFormat="1" ht="10.199999999999999">
      <c r="A265" s="37"/>
      <c r="B265" s="38"/>
      <c r="C265" s="39"/>
      <c r="D265" s="195" t="s">
        <v>245</v>
      </c>
      <c r="E265" s="39"/>
      <c r="F265" s="196" t="s">
        <v>2739</v>
      </c>
      <c r="G265" s="39"/>
      <c r="H265" s="39"/>
      <c r="I265" s="197"/>
      <c r="J265" s="39"/>
      <c r="K265" s="39"/>
      <c r="L265" s="42"/>
      <c r="M265" s="198"/>
      <c r="N265" s="199"/>
      <c r="O265" s="67"/>
      <c r="P265" s="67"/>
      <c r="Q265" s="67"/>
      <c r="R265" s="67"/>
      <c r="S265" s="67"/>
      <c r="T265" s="68"/>
      <c r="U265" s="37"/>
      <c r="V265" s="37"/>
      <c r="W265" s="37"/>
      <c r="X265" s="37"/>
      <c r="Y265" s="37"/>
      <c r="Z265" s="37"/>
      <c r="AA265" s="37"/>
      <c r="AB265" s="37"/>
      <c r="AC265" s="37"/>
      <c r="AD265" s="37"/>
      <c r="AE265" s="37"/>
      <c r="AT265" s="20" t="s">
        <v>245</v>
      </c>
      <c r="AU265" s="20" t="s">
        <v>88</v>
      </c>
    </row>
    <row r="266" spans="1:65" s="12" customFormat="1" ht="25.95" customHeight="1">
      <c r="B266" s="166"/>
      <c r="C266" s="167"/>
      <c r="D266" s="168" t="s">
        <v>75</v>
      </c>
      <c r="E266" s="169" t="s">
        <v>629</v>
      </c>
      <c r="F266" s="169" t="s">
        <v>630</v>
      </c>
      <c r="G266" s="167"/>
      <c r="H266" s="167"/>
      <c r="I266" s="170"/>
      <c r="J266" s="171">
        <f>BK266</f>
        <v>0</v>
      </c>
      <c r="K266" s="167"/>
      <c r="L266" s="172"/>
      <c r="M266" s="173"/>
      <c r="N266" s="174"/>
      <c r="O266" s="174"/>
      <c r="P266" s="175">
        <f>P267+P280+P318+P344+P364+P376</f>
        <v>0</v>
      </c>
      <c r="Q266" s="174"/>
      <c r="R266" s="175">
        <f>R267+R280+R318+R344+R364+R376</f>
        <v>2.0199982300000001</v>
      </c>
      <c r="S266" s="174"/>
      <c r="T266" s="176">
        <f>T267+T280+T318+T344+T364+T376</f>
        <v>4.1766700000000004E-2</v>
      </c>
      <c r="AR266" s="177" t="s">
        <v>88</v>
      </c>
      <c r="AT266" s="178" t="s">
        <v>75</v>
      </c>
      <c r="AU266" s="178" t="s">
        <v>76</v>
      </c>
      <c r="AY266" s="177" t="s">
        <v>237</v>
      </c>
      <c r="BK266" s="179">
        <f>BK267+BK280+BK318+BK344+BK364+BK376</f>
        <v>0</v>
      </c>
    </row>
    <row r="267" spans="1:65" s="12" customFormat="1" ht="22.8" customHeight="1">
      <c r="B267" s="166"/>
      <c r="C267" s="167"/>
      <c r="D267" s="168" t="s">
        <v>75</v>
      </c>
      <c r="E267" s="180" t="s">
        <v>2740</v>
      </c>
      <c r="F267" s="180" t="s">
        <v>2741</v>
      </c>
      <c r="G267" s="167"/>
      <c r="H267" s="167"/>
      <c r="I267" s="170"/>
      <c r="J267" s="181">
        <f>BK267</f>
        <v>0</v>
      </c>
      <c r="K267" s="167"/>
      <c r="L267" s="172"/>
      <c r="M267" s="173"/>
      <c r="N267" s="174"/>
      <c r="O267" s="174"/>
      <c r="P267" s="175">
        <f>SUM(P268:P279)</f>
        <v>0</v>
      </c>
      <c r="Q267" s="174"/>
      <c r="R267" s="175">
        <f>SUM(R268:R279)</f>
        <v>0.47312560000000004</v>
      </c>
      <c r="S267" s="174"/>
      <c r="T267" s="176">
        <f>SUM(T268:T279)</f>
        <v>0</v>
      </c>
      <c r="AR267" s="177" t="s">
        <v>88</v>
      </c>
      <c r="AT267" s="178" t="s">
        <v>75</v>
      </c>
      <c r="AU267" s="178" t="s">
        <v>83</v>
      </c>
      <c r="AY267" s="177" t="s">
        <v>237</v>
      </c>
      <c r="BK267" s="179">
        <f>SUM(BK268:BK279)</f>
        <v>0</v>
      </c>
    </row>
    <row r="268" spans="1:65" s="2" customFormat="1" ht="33" customHeight="1">
      <c r="A268" s="37"/>
      <c r="B268" s="38"/>
      <c r="C268" s="182" t="s">
        <v>633</v>
      </c>
      <c r="D268" s="182" t="s">
        <v>239</v>
      </c>
      <c r="E268" s="183" t="s">
        <v>2751</v>
      </c>
      <c r="F268" s="184" t="s">
        <v>2752</v>
      </c>
      <c r="G268" s="185" t="s">
        <v>141</v>
      </c>
      <c r="H268" s="186">
        <v>33.04</v>
      </c>
      <c r="I268" s="187"/>
      <c r="J268" s="188">
        <f>ROUND(I268*H268,2)</f>
        <v>0</v>
      </c>
      <c r="K268" s="184" t="s">
        <v>242</v>
      </c>
      <c r="L268" s="42"/>
      <c r="M268" s="189" t="s">
        <v>19</v>
      </c>
      <c r="N268" s="190" t="s">
        <v>48</v>
      </c>
      <c r="O268" s="67"/>
      <c r="P268" s="191">
        <f>O268*H268</f>
        <v>0</v>
      </c>
      <c r="Q268" s="191">
        <v>0</v>
      </c>
      <c r="R268" s="191">
        <f>Q268*H268</f>
        <v>0</v>
      </c>
      <c r="S268" s="191">
        <v>0</v>
      </c>
      <c r="T268" s="192">
        <f>S268*H268</f>
        <v>0</v>
      </c>
      <c r="U268" s="37"/>
      <c r="V268" s="37"/>
      <c r="W268" s="37"/>
      <c r="X268" s="37"/>
      <c r="Y268" s="37"/>
      <c r="Z268" s="37"/>
      <c r="AA268" s="37"/>
      <c r="AB268" s="37"/>
      <c r="AC268" s="37"/>
      <c r="AD268" s="37"/>
      <c r="AE268" s="37"/>
      <c r="AR268" s="193" t="s">
        <v>366</v>
      </c>
      <c r="AT268" s="193" t="s">
        <v>239</v>
      </c>
      <c r="AU268" s="193" t="s">
        <v>88</v>
      </c>
      <c r="AY268" s="20" t="s">
        <v>237</v>
      </c>
      <c r="BE268" s="194">
        <f>IF(N268="základní",J268,0)</f>
        <v>0</v>
      </c>
      <c r="BF268" s="194">
        <f>IF(N268="snížená",J268,0)</f>
        <v>0</v>
      </c>
      <c r="BG268" s="194">
        <f>IF(N268="zákl. přenesená",J268,0)</f>
        <v>0</v>
      </c>
      <c r="BH268" s="194">
        <f>IF(N268="sníž. přenesená",J268,0)</f>
        <v>0</v>
      </c>
      <c r="BI268" s="194">
        <f>IF(N268="nulová",J268,0)</f>
        <v>0</v>
      </c>
      <c r="BJ268" s="20" t="s">
        <v>88</v>
      </c>
      <c r="BK268" s="194">
        <f>ROUND(I268*H268,2)</f>
        <v>0</v>
      </c>
      <c r="BL268" s="20" t="s">
        <v>366</v>
      </c>
      <c r="BM268" s="193" t="s">
        <v>6205</v>
      </c>
    </row>
    <row r="269" spans="1:65" s="2" customFormat="1" ht="10.199999999999999">
      <c r="A269" s="37"/>
      <c r="B269" s="38"/>
      <c r="C269" s="39"/>
      <c r="D269" s="195" t="s">
        <v>245</v>
      </c>
      <c r="E269" s="39"/>
      <c r="F269" s="196" t="s">
        <v>2754</v>
      </c>
      <c r="G269" s="39"/>
      <c r="H269" s="39"/>
      <c r="I269" s="197"/>
      <c r="J269" s="39"/>
      <c r="K269" s="39"/>
      <c r="L269" s="42"/>
      <c r="M269" s="198"/>
      <c r="N269" s="199"/>
      <c r="O269" s="67"/>
      <c r="P269" s="67"/>
      <c r="Q269" s="67"/>
      <c r="R269" s="67"/>
      <c r="S269" s="67"/>
      <c r="T269" s="68"/>
      <c r="U269" s="37"/>
      <c r="V269" s="37"/>
      <c r="W269" s="37"/>
      <c r="X269" s="37"/>
      <c r="Y269" s="37"/>
      <c r="Z269" s="37"/>
      <c r="AA269" s="37"/>
      <c r="AB269" s="37"/>
      <c r="AC269" s="37"/>
      <c r="AD269" s="37"/>
      <c r="AE269" s="37"/>
      <c r="AT269" s="20" t="s">
        <v>245</v>
      </c>
      <c r="AU269" s="20" t="s">
        <v>88</v>
      </c>
    </row>
    <row r="270" spans="1:65" s="14" customFormat="1" ht="10.199999999999999">
      <c r="B270" s="211"/>
      <c r="C270" s="212"/>
      <c r="D270" s="202" t="s">
        <v>247</v>
      </c>
      <c r="E270" s="213" t="s">
        <v>19</v>
      </c>
      <c r="F270" s="214" t="s">
        <v>6128</v>
      </c>
      <c r="G270" s="212"/>
      <c r="H270" s="215">
        <v>33.04</v>
      </c>
      <c r="I270" s="216"/>
      <c r="J270" s="212"/>
      <c r="K270" s="212"/>
      <c r="L270" s="217"/>
      <c r="M270" s="218"/>
      <c r="N270" s="219"/>
      <c r="O270" s="219"/>
      <c r="P270" s="219"/>
      <c r="Q270" s="219"/>
      <c r="R270" s="219"/>
      <c r="S270" s="219"/>
      <c r="T270" s="220"/>
      <c r="AT270" s="221" t="s">
        <v>247</v>
      </c>
      <c r="AU270" s="221" t="s">
        <v>88</v>
      </c>
      <c r="AV270" s="14" t="s">
        <v>88</v>
      </c>
      <c r="AW270" s="14" t="s">
        <v>37</v>
      </c>
      <c r="AX270" s="14" t="s">
        <v>83</v>
      </c>
      <c r="AY270" s="221" t="s">
        <v>237</v>
      </c>
    </row>
    <row r="271" spans="1:65" s="2" customFormat="1" ht="16.5" customHeight="1">
      <c r="A271" s="37"/>
      <c r="B271" s="38"/>
      <c r="C271" s="244" t="s">
        <v>638</v>
      </c>
      <c r="D271" s="244" t="s">
        <v>296</v>
      </c>
      <c r="E271" s="245" t="s">
        <v>2747</v>
      </c>
      <c r="F271" s="246" t="s">
        <v>2748</v>
      </c>
      <c r="G271" s="247" t="s">
        <v>304</v>
      </c>
      <c r="H271" s="248">
        <v>1.0999999999999999E-2</v>
      </c>
      <c r="I271" s="249"/>
      <c r="J271" s="250">
        <f>ROUND(I271*H271,2)</f>
        <v>0</v>
      </c>
      <c r="K271" s="246" t="s">
        <v>242</v>
      </c>
      <c r="L271" s="251"/>
      <c r="M271" s="252" t="s">
        <v>19</v>
      </c>
      <c r="N271" s="253" t="s">
        <v>48</v>
      </c>
      <c r="O271" s="67"/>
      <c r="P271" s="191">
        <f>O271*H271</f>
        <v>0</v>
      </c>
      <c r="Q271" s="191">
        <v>1</v>
      </c>
      <c r="R271" s="191">
        <f>Q271*H271</f>
        <v>1.0999999999999999E-2</v>
      </c>
      <c r="S271" s="191">
        <v>0</v>
      </c>
      <c r="T271" s="192">
        <f>S271*H271</f>
        <v>0</v>
      </c>
      <c r="U271" s="37"/>
      <c r="V271" s="37"/>
      <c r="W271" s="37"/>
      <c r="X271" s="37"/>
      <c r="Y271" s="37"/>
      <c r="Z271" s="37"/>
      <c r="AA271" s="37"/>
      <c r="AB271" s="37"/>
      <c r="AC271" s="37"/>
      <c r="AD271" s="37"/>
      <c r="AE271" s="37"/>
      <c r="AR271" s="193" t="s">
        <v>523</v>
      </c>
      <c r="AT271" s="193" t="s">
        <v>296</v>
      </c>
      <c r="AU271" s="193" t="s">
        <v>88</v>
      </c>
      <c r="AY271" s="20" t="s">
        <v>237</v>
      </c>
      <c r="BE271" s="194">
        <f>IF(N271="základní",J271,0)</f>
        <v>0</v>
      </c>
      <c r="BF271" s="194">
        <f>IF(N271="snížená",J271,0)</f>
        <v>0</v>
      </c>
      <c r="BG271" s="194">
        <f>IF(N271="zákl. přenesená",J271,0)</f>
        <v>0</v>
      </c>
      <c r="BH271" s="194">
        <f>IF(N271="sníž. přenesená",J271,0)</f>
        <v>0</v>
      </c>
      <c r="BI271" s="194">
        <f>IF(N271="nulová",J271,0)</f>
        <v>0</v>
      </c>
      <c r="BJ271" s="20" t="s">
        <v>88</v>
      </c>
      <c r="BK271" s="194">
        <f>ROUND(I271*H271,2)</f>
        <v>0</v>
      </c>
      <c r="BL271" s="20" t="s">
        <v>366</v>
      </c>
      <c r="BM271" s="193" t="s">
        <v>6206</v>
      </c>
    </row>
    <row r="272" spans="1:65" s="14" customFormat="1" ht="10.199999999999999">
      <c r="B272" s="211"/>
      <c r="C272" s="212"/>
      <c r="D272" s="202" t="s">
        <v>247</v>
      </c>
      <c r="E272" s="212"/>
      <c r="F272" s="214" t="s">
        <v>6207</v>
      </c>
      <c r="G272" s="212"/>
      <c r="H272" s="215">
        <v>1.0999999999999999E-2</v>
      </c>
      <c r="I272" s="216"/>
      <c r="J272" s="212"/>
      <c r="K272" s="212"/>
      <c r="L272" s="217"/>
      <c r="M272" s="218"/>
      <c r="N272" s="219"/>
      <c r="O272" s="219"/>
      <c r="P272" s="219"/>
      <c r="Q272" s="219"/>
      <c r="R272" s="219"/>
      <c r="S272" s="219"/>
      <c r="T272" s="220"/>
      <c r="AT272" s="221" t="s">
        <v>247</v>
      </c>
      <c r="AU272" s="221" t="s">
        <v>88</v>
      </c>
      <c r="AV272" s="14" t="s">
        <v>88</v>
      </c>
      <c r="AW272" s="14" t="s">
        <v>4</v>
      </c>
      <c r="AX272" s="14" t="s">
        <v>83</v>
      </c>
      <c r="AY272" s="221" t="s">
        <v>237</v>
      </c>
    </row>
    <row r="273" spans="1:65" s="2" customFormat="1" ht="24.15" customHeight="1">
      <c r="A273" s="37"/>
      <c r="B273" s="38"/>
      <c r="C273" s="182" t="s">
        <v>643</v>
      </c>
      <c r="D273" s="182" t="s">
        <v>239</v>
      </c>
      <c r="E273" s="183" t="s">
        <v>4217</v>
      </c>
      <c r="F273" s="184" t="s">
        <v>4218</v>
      </c>
      <c r="G273" s="185" t="s">
        <v>141</v>
      </c>
      <c r="H273" s="186">
        <v>66.08</v>
      </c>
      <c r="I273" s="187"/>
      <c r="J273" s="188">
        <f>ROUND(I273*H273,2)</f>
        <v>0</v>
      </c>
      <c r="K273" s="184" t="s">
        <v>242</v>
      </c>
      <c r="L273" s="42"/>
      <c r="M273" s="189" t="s">
        <v>19</v>
      </c>
      <c r="N273" s="190" t="s">
        <v>48</v>
      </c>
      <c r="O273" s="67"/>
      <c r="P273" s="191">
        <f>O273*H273</f>
        <v>0</v>
      </c>
      <c r="Q273" s="191">
        <v>4.0000000000000002E-4</v>
      </c>
      <c r="R273" s="191">
        <f>Q273*H273</f>
        <v>2.6432000000000001E-2</v>
      </c>
      <c r="S273" s="191">
        <v>0</v>
      </c>
      <c r="T273" s="192">
        <f>S273*H273</f>
        <v>0</v>
      </c>
      <c r="U273" s="37"/>
      <c r="V273" s="37"/>
      <c r="W273" s="37"/>
      <c r="X273" s="37"/>
      <c r="Y273" s="37"/>
      <c r="Z273" s="37"/>
      <c r="AA273" s="37"/>
      <c r="AB273" s="37"/>
      <c r="AC273" s="37"/>
      <c r="AD273" s="37"/>
      <c r="AE273" s="37"/>
      <c r="AR273" s="193" t="s">
        <v>366</v>
      </c>
      <c r="AT273" s="193" t="s">
        <v>239</v>
      </c>
      <c r="AU273" s="193" t="s">
        <v>88</v>
      </c>
      <c r="AY273" s="20" t="s">
        <v>237</v>
      </c>
      <c r="BE273" s="194">
        <f>IF(N273="základní",J273,0)</f>
        <v>0</v>
      </c>
      <c r="BF273" s="194">
        <f>IF(N273="snížená",J273,0)</f>
        <v>0</v>
      </c>
      <c r="BG273" s="194">
        <f>IF(N273="zákl. přenesená",J273,0)</f>
        <v>0</v>
      </c>
      <c r="BH273" s="194">
        <f>IF(N273="sníž. přenesená",J273,0)</f>
        <v>0</v>
      </c>
      <c r="BI273" s="194">
        <f>IF(N273="nulová",J273,0)</f>
        <v>0</v>
      </c>
      <c r="BJ273" s="20" t="s">
        <v>88</v>
      </c>
      <c r="BK273" s="194">
        <f>ROUND(I273*H273,2)</f>
        <v>0</v>
      </c>
      <c r="BL273" s="20" t="s">
        <v>366</v>
      </c>
      <c r="BM273" s="193" t="s">
        <v>6208</v>
      </c>
    </row>
    <row r="274" spans="1:65" s="2" customFormat="1" ht="10.199999999999999">
      <c r="A274" s="37"/>
      <c r="B274" s="38"/>
      <c r="C274" s="39"/>
      <c r="D274" s="195" t="s">
        <v>245</v>
      </c>
      <c r="E274" s="39"/>
      <c r="F274" s="196" t="s">
        <v>4220</v>
      </c>
      <c r="G274" s="39"/>
      <c r="H274" s="39"/>
      <c r="I274" s="197"/>
      <c r="J274" s="39"/>
      <c r="K274" s="39"/>
      <c r="L274" s="42"/>
      <c r="M274" s="198"/>
      <c r="N274" s="199"/>
      <c r="O274" s="67"/>
      <c r="P274" s="67"/>
      <c r="Q274" s="67"/>
      <c r="R274" s="67"/>
      <c r="S274" s="67"/>
      <c r="T274" s="68"/>
      <c r="U274" s="37"/>
      <c r="V274" s="37"/>
      <c r="W274" s="37"/>
      <c r="X274" s="37"/>
      <c r="Y274" s="37"/>
      <c r="Z274" s="37"/>
      <c r="AA274" s="37"/>
      <c r="AB274" s="37"/>
      <c r="AC274" s="37"/>
      <c r="AD274" s="37"/>
      <c r="AE274" s="37"/>
      <c r="AT274" s="20" t="s">
        <v>245</v>
      </c>
      <c r="AU274" s="20" t="s">
        <v>88</v>
      </c>
    </row>
    <row r="275" spans="1:65" s="14" customFormat="1" ht="10.199999999999999">
      <c r="B275" s="211"/>
      <c r="C275" s="212"/>
      <c r="D275" s="202" t="s">
        <v>247</v>
      </c>
      <c r="E275" s="213" t="s">
        <v>19</v>
      </c>
      <c r="F275" s="214" t="s">
        <v>6209</v>
      </c>
      <c r="G275" s="212"/>
      <c r="H275" s="215">
        <v>66.08</v>
      </c>
      <c r="I275" s="216"/>
      <c r="J275" s="212"/>
      <c r="K275" s="212"/>
      <c r="L275" s="217"/>
      <c r="M275" s="218"/>
      <c r="N275" s="219"/>
      <c r="O275" s="219"/>
      <c r="P275" s="219"/>
      <c r="Q275" s="219"/>
      <c r="R275" s="219"/>
      <c r="S275" s="219"/>
      <c r="T275" s="220"/>
      <c r="AT275" s="221" t="s">
        <v>247</v>
      </c>
      <c r="AU275" s="221" t="s">
        <v>88</v>
      </c>
      <c r="AV275" s="14" t="s">
        <v>88</v>
      </c>
      <c r="AW275" s="14" t="s">
        <v>37</v>
      </c>
      <c r="AX275" s="14" t="s">
        <v>83</v>
      </c>
      <c r="AY275" s="221" t="s">
        <v>237</v>
      </c>
    </row>
    <row r="276" spans="1:65" s="2" customFormat="1" ht="49.05" customHeight="1">
      <c r="A276" s="37"/>
      <c r="B276" s="38"/>
      <c r="C276" s="244" t="s">
        <v>649</v>
      </c>
      <c r="D276" s="244" t="s">
        <v>296</v>
      </c>
      <c r="E276" s="245" t="s">
        <v>2783</v>
      </c>
      <c r="F276" s="246" t="s">
        <v>2784</v>
      </c>
      <c r="G276" s="247" t="s">
        <v>141</v>
      </c>
      <c r="H276" s="248">
        <v>80.683999999999997</v>
      </c>
      <c r="I276" s="249"/>
      <c r="J276" s="250">
        <f>ROUND(I276*H276,2)</f>
        <v>0</v>
      </c>
      <c r="K276" s="246" t="s">
        <v>242</v>
      </c>
      <c r="L276" s="251"/>
      <c r="M276" s="252" t="s">
        <v>19</v>
      </c>
      <c r="N276" s="253" t="s">
        <v>48</v>
      </c>
      <c r="O276" s="67"/>
      <c r="P276" s="191">
        <f>O276*H276</f>
        <v>0</v>
      </c>
      <c r="Q276" s="191">
        <v>5.4000000000000003E-3</v>
      </c>
      <c r="R276" s="191">
        <f>Q276*H276</f>
        <v>0.43569360000000001</v>
      </c>
      <c r="S276" s="191">
        <v>0</v>
      </c>
      <c r="T276" s="192">
        <f>S276*H276</f>
        <v>0</v>
      </c>
      <c r="U276" s="37"/>
      <c r="V276" s="37"/>
      <c r="W276" s="37"/>
      <c r="X276" s="37"/>
      <c r="Y276" s="37"/>
      <c r="Z276" s="37"/>
      <c r="AA276" s="37"/>
      <c r="AB276" s="37"/>
      <c r="AC276" s="37"/>
      <c r="AD276" s="37"/>
      <c r="AE276" s="37"/>
      <c r="AR276" s="193" t="s">
        <v>523</v>
      </c>
      <c r="AT276" s="193" t="s">
        <v>296</v>
      </c>
      <c r="AU276" s="193" t="s">
        <v>88</v>
      </c>
      <c r="AY276" s="20" t="s">
        <v>237</v>
      </c>
      <c r="BE276" s="194">
        <f>IF(N276="základní",J276,0)</f>
        <v>0</v>
      </c>
      <c r="BF276" s="194">
        <f>IF(N276="snížená",J276,0)</f>
        <v>0</v>
      </c>
      <c r="BG276" s="194">
        <f>IF(N276="zákl. přenesená",J276,0)</f>
        <v>0</v>
      </c>
      <c r="BH276" s="194">
        <f>IF(N276="sníž. přenesená",J276,0)</f>
        <v>0</v>
      </c>
      <c r="BI276" s="194">
        <f>IF(N276="nulová",J276,0)</f>
        <v>0</v>
      </c>
      <c r="BJ276" s="20" t="s">
        <v>88</v>
      </c>
      <c r="BK276" s="194">
        <f>ROUND(I276*H276,2)</f>
        <v>0</v>
      </c>
      <c r="BL276" s="20" t="s">
        <v>366</v>
      </c>
      <c r="BM276" s="193" t="s">
        <v>6210</v>
      </c>
    </row>
    <row r="277" spans="1:65" s="14" customFormat="1" ht="10.199999999999999">
      <c r="B277" s="211"/>
      <c r="C277" s="212"/>
      <c r="D277" s="202" t="s">
        <v>247</v>
      </c>
      <c r="E277" s="212"/>
      <c r="F277" s="214" t="s">
        <v>6211</v>
      </c>
      <c r="G277" s="212"/>
      <c r="H277" s="215">
        <v>80.683999999999997</v>
      </c>
      <c r="I277" s="216"/>
      <c r="J277" s="212"/>
      <c r="K277" s="212"/>
      <c r="L277" s="217"/>
      <c r="M277" s="218"/>
      <c r="N277" s="219"/>
      <c r="O277" s="219"/>
      <c r="P277" s="219"/>
      <c r="Q277" s="219"/>
      <c r="R277" s="219"/>
      <c r="S277" s="219"/>
      <c r="T277" s="220"/>
      <c r="AT277" s="221" t="s">
        <v>247</v>
      </c>
      <c r="AU277" s="221" t="s">
        <v>88</v>
      </c>
      <c r="AV277" s="14" t="s">
        <v>88</v>
      </c>
      <c r="AW277" s="14" t="s">
        <v>4</v>
      </c>
      <c r="AX277" s="14" t="s">
        <v>83</v>
      </c>
      <c r="AY277" s="221" t="s">
        <v>237</v>
      </c>
    </row>
    <row r="278" spans="1:65" s="2" customFormat="1" ht="55.5" customHeight="1">
      <c r="A278" s="37"/>
      <c r="B278" s="38"/>
      <c r="C278" s="182" t="s">
        <v>653</v>
      </c>
      <c r="D278" s="182" t="s">
        <v>239</v>
      </c>
      <c r="E278" s="183" t="s">
        <v>2807</v>
      </c>
      <c r="F278" s="184" t="s">
        <v>2808</v>
      </c>
      <c r="G278" s="185" t="s">
        <v>304</v>
      </c>
      <c r="H278" s="186">
        <v>0.47299999999999998</v>
      </c>
      <c r="I278" s="187"/>
      <c r="J278" s="188">
        <f>ROUND(I278*H278,2)</f>
        <v>0</v>
      </c>
      <c r="K278" s="184" t="s">
        <v>242</v>
      </c>
      <c r="L278" s="42"/>
      <c r="M278" s="189" t="s">
        <v>19</v>
      </c>
      <c r="N278" s="190" t="s">
        <v>48</v>
      </c>
      <c r="O278" s="67"/>
      <c r="P278" s="191">
        <f>O278*H278</f>
        <v>0</v>
      </c>
      <c r="Q278" s="191">
        <v>0</v>
      </c>
      <c r="R278" s="191">
        <f>Q278*H278</f>
        <v>0</v>
      </c>
      <c r="S278" s="191">
        <v>0</v>
      </c>
      <c r="T278" s="192">
        <f>S278*H278</f>
        <v>0</v>
      </c>
      <c r="U278" s="37"/>
      <c r="V278" s="37"/>
      <c r="W278" s="37"/>
      <c r="X278" s="37"/>
      <c r="Y278" s="37"/>
      <c r="Z278" s="37"/>
      <c r="AA278" s="37"/>
      <c r="AB278" s="37"/>
      <c r="AC278" s="37"/>
      <c r="AD278" s="37"/>
      <c r="AE278" s="37"/>
      <c r="AR278" s="193" t="s">
        <v>366</v>
      </c>
      <c r="AT278" s="193" t="s">
        <v>239</v>
      </c>
      <c r="AU278" s="193" t="s">
        <v>88</v>
      </c>
      <c r="AY278" s="20" t="s">
        <v>237</v>
      </c>
      <c r="BE278" s="194">
        <f>IF(N278="základní",J278,0)</f>
        <v>0</v>
      </c>
      <c r="BF278" s="194">
        <f>IF(N278="snížená",J278,0)</f>
        <v>0</v>
      </c>
      <c r="BG278" s="194">
        <f>IF(N278="zákl. přenesená",J278,0)</f>
        <v>0</v>
      </c>
      <c r="BH278" s="194">
        <f>IF(N278="sníž. přenesená",J278,0)</f>
        <v>0</v>
      </c>
      <c r="BI278" s="194">
        <f>IF(N278="nulová",J278,0)</f>
        <v>0</v>
      </c>
      <c r="BJ278" s="20" t="s">
        <v>88</v>
      </c>
      <c r="BK278" s="194">
        <f>ROUND(I278*H278,2)</f>
        <v>0</v>
      </c>
      <c r="BL278" s="20" t="s">
        <v>366</v>
      </c>
      <c r="BM278" s="193" t="s">
        <v>6212</v>
      </c>
    </row>
    <row r="279" spans="1:65" s="2" customFormat="1" ht="10.199999999999999">
      <c r="A279" s="37"/>
      <c r="B279" s="38"/>
      <c r="C279" s="39"/>
      <c r="D279" s="195" t="s">
        <v>245</v>
      </c>
      <c r="E279" s="39"/>
      <c r="F279" s="196" t="s">
        <v>2810</v>
      </c>
      <c r="G279" s="39"/>
      <c r="H279" s="39"/>
      <c r="I279" s="197"/>
      <c r="J279" s="39"/>
      <c r="K279" s="39"/>
      <c r="L279" s="42"/>
      <c r="M279" s="198"/>
      <c r="N279" s="199"/>
      <c r="O279" s="67"/>
      <c r="P279" s="67"/>
      <c r="Q279" s="67"/>
      <c r="R279" s="67"/>
      <c r="S279" s="67"/>
      <c r="T279" s="68"/>
      <c r="U279" s="37"/>
      <c r="V279" s="37"/>
      <c r="W279" s="37"/>
      <c r="X279" s="37"/>
      <c r="Y279" s="37"/>
      <c r="Z279" s="37"/>
      <c r="AA279" s="37"/>
      <c r="AB279" s="37"/>
      <c r="AC279" s="37"/>
      <c r="AD279" s="37"/>
      <c r="AE279" s="37"/>
      <c r="AT279" s="20" t="s">
        <v>245</v>
      </c>
      <c r="AU279" s="20" t="s">
        <v>88</v>
      </c>
    </row>
    <row r="280" spans="1:65" s="12" customFormat="1" ht="22.8" customHeight="1">
      <c r="B280" s="166"/>
      <c r="C280" s="167"/>
      <c r="D280" s="168" t="s">
        <v>75</v>
      </c>
      <c r="E280" s="180" t="s">
        <v>2882</v>
      </c>
      <c r="F280" s="180" t="s">
        <v>2883</v>
      </c>
      <c r="G280" s="167"/>
      <c r="H280" s="167"/>
      <c r="I280" s="170"/>
      <c r="J280" s="181">
        <f>BK280</f>
        <v>0</v>
      </c>
      <c r="K280" s="167"/>
      <c r="L280" s="172"/>
      <c r="M280" s="173"/>
      <c r="N280" s="174"/>
      <c r="O280" s="174"/>
      <c r="P280" s="175">
        <f>SUM(P281:P317)</f>
        <v>0</v>
      </c>
      <c r="Q280" s="174"/>
      <c r="R280" s="175">
        <f>SUM(R281:R317)</f>
        <v>3.8648399999999999E-2</v>
      </c>
      <c r="S280" s="174"/>
      <c r="T280" s="176">
        <f>SUM(T281:T317)</f>
        <v>4.1766700000000004E-2</v>
      </c>
      <c r="AR280" s="177" t="s">
        <v>88</v>
      </c>
      <c r="AT280" s="178" t="s">
        <v>75</v>
      </c>
      <c r="AU280" s="178" t="s">
        <v>83</v>
      </c>
      <c r="AY280" s="177" t="s">
        <v>237</v>
      </c>
      <c r="BK280" s="179">
        <f>SUM(BK281:BK317)</f>
        <v>0</v>
      </c>
    </row>
    <row r="281" spans="1:65" s="2" customFormat="1" ht="24.15" customHeight="1">
      <c r="A281" s="37"/>
      <c r="B281" s="38"/>
      <c r="C281" s="182" t="s">
        <v>660</v>
      </c>
      <c r="D281" s="182" t="s">
        <v>239</v>
      </c>
      <c r="E281" s="183" t="s">
        <v>2884</v>
      </c>
      <c r="F281" s="184" t="s">
        <v>2885</v>
      </c>
      <c r="G281" s="185" t="s">
        <v>154</v>
      </c>
      <c r="H281" s="186">
        <v>25.01</v>
      </c>
      <c r="I281" s="187"/>
      <c r="J281" s="188">
        <f>ROUND(I281*H281,2)</f>
        <v>0</v>
      </c>
      <c r="K281" s="184" t="s">
        <v>242</v>
      </c>
      <c r="L281" s="42"/>
      <c r="M281" s="189" t="s">
        <v>19</v>
      </c>
      <c r="N281" s="190" t="s">
        <v>48</v>
      </c>
      <c r="O281" s="67"/>
      <c r="P281" s="191">
        <f>O281*H281</f>
        <v>0</v>
      </c>
      <c r="Q281" s="191">
        <v>0</v>
      </c>
      <c r="R281" s="191">
        <f>Q281*H281</f>
        <v>0</v>
      </c>
      <c r="S281" s="191">
        <v>1.67E-3</v>
      </c>
      <c r="T281" s="192">
        <f>S281*H281</f>
        <v>4.1766700000000004E-2</v>
      </c>
      <c r="U281" s="37"/>
      <c r="V281" s="37"/>
      <c r="W281" s="37"/>
      <c r="X281" s="37"/>
      <c r="Y281" s="37"/>
      <c r="Z281" s="37"/>
      <c r="AA281" s="37"/>
      <c r="AB281" s="37"/>
      <c r="AC281" s="37"/>
      <c r="AD281" s="37"/>
      <c r="AE281" s="37"/>
      <c r="AR281" s="193" t="s">
        <v>366</v>
      </c>
      <c r="AT281" s="193" t="s">
        <v>239</v>
      </c>
      <c r="AU281" s="193" t="s">
        <v>88</v>
      </c>
      <c r="AY281" s="20" t="s">
        <v>237</v>
      </c>
      <c r="BE281" s="194">
        <f>IF(N281="základní",J281,0)</f>
        <v>0</v>
      </c>
      <c r="BF281" s="194">
        <f>IF(N281="snížená",J281,0)</f>
        <v>0</v>
      </c>
      <c r="BG281" s="194">
        <f>IF(N281="zákl. přenesená",J281,0)</f>
        <v>0</v>
      </c>
      <c r="BH281" s="194">
        <f>IF(N281="sníž. přenesená",J281,0)</f>
        <v>0</v>
      </c>
      <c r="BI281" s="194">
        <f>IF(N281="nulová",J281,0)</f>
        <v>0</v>
      </c>
      <c r="BJ281" s="20" t="s">
        <v>88</v>
      </c>
      <c r="BK281" s="194">
        <f>ROUND(I281*H281,2)</f>
        <v>0</v>
      </c>
      <c r="BL281" s="20" t="s">
        <v>366</v>
      </c>
      <c r="BM281" s="193" t="s">
        <v>6213</v>
      </c>
    </row>
    <row r="282" spans="1:65" s="2" customFormat="1" ht="10.199999999999999">
      <c r="A282" s="37"/>
      <c r="B282" s="38"/>
      <c r="C282" s="39"/>
      <c r="D282" s="195" t="s">
        <v>245</v>
      </c>
      <c r="E282" s="39"/>
      <c r="F282" s="196" t="s">
        <v>2887</v>
      </c>
      <c r="G282" s="39"/>
      <c r="H282" s="39"/>
      <c r="I282" s="197"/>
      <c r="J282" s="39"/>
      <c r="K282" s="39"/>
      <c r="L282" s="42"/>
      <c r="M282" s="198"/>
      <c r="N282" s="199"/>
      <c r="O282" s="67"/>
      <c r="P282" s="67"/>
      <c r="Q282" s="67"/>
      <c r="R282" s="67"/>
      <c r="S282" s="67"/>
      <c r="T282" s="68"/>
      <c r="U282" s="37"/>
      <c r="V282" s="37"/>
      <c r="W282" s="37"/>
      <c r="X282" s="37"/>
      <c r="Y282" s="37"/>
      <c r="Z282" s="37"/>
      <c r="AA282" s="37"/>
      <c r="AB282" s="37"/>
      <c r="AC282" s="37"/>
      <c r="AD282" s="37"/>
      <c r="AE282" s="37"/>
      <c r="AT282" s="20" t="s">
        <v>245</v>
      </c>
      <c r="AU282" s="20" t="s">
        <v>88</v>
      </c>
    </row>
    <row r="283" spans="1:65" s="13" customFormat="1" ht="10.199999999999999">
      <c r="B283" s="200"/>
      <c r="C283" s="201"/>
      <c r="D283" s="202" t="s">
        <v>247</v>
      </c>
      <c r="E283" s="203" t="s">
        <v>19</v>
      </c>
      <c r="F283" s="204" t="s">
        <v>2588</v>
      </c>
      <c r="G283" s="201"/>
      <c r="H283" s="203" t="s">
        <v>19</v>
      </c>
      <c r="I283" s="205"/>
      <c r="J283" s="201"/>
      <c r="K283" s="201"/>
      <c r="L283" s="206"/>
      <c r="M283" s="207"/>
      <c r="N283" s="208"/>
      <c r="O283" s="208"/>
      <c r="P283" s="208"/>
      <c r="Q283" s="208"/>
      <c r="R283" s="208"/>
      <c r="S283" s="208"/>
      <c r="T283" s="209"/>
      <c r="AT283" s="210" t="s">
        <v>247</v>
      </c>
      <c r="AU283" s="210" t="s">
        <v>88</v>
      </c>
      <c r="AV283" s="13" t="s">
        <v>83</v>
      </c>
      <c r="AW283" s="13" t="s">
        <v>37</v>
      </c>
      <c r="AX283" s="13" t="s">
        <v>76</v>
      </c>
      <c r="AY283" s="210" t="s">
        <v>237</v>
      </c>
    </row>
    <row r="284" spans="1:65" s="14" customFormat="1" ht="10.199999999999999">
      <c r="B284" s="211"/>
      <c r="C284" s="212"/>
      <c r="D284" s="202" t="s">
        <v>247</v>
      </c>
      <c r="E284" s="213" t="s">
        <v>19</v>
      </c>
      <c r="F284" s="214" t="s">
        <v>6214</v>
      </c>
      <c r="G284" s="212"/>
      <c r="H284" s="215">
        <v>7.5</v>
      </c>
      <c r="I284" s="216"/>
      <c r="J284" s="212"/>
      <c r="K284" s="212"/>
      <c r="L284" s="217"/>
      <c r="M284" s="218"/>
      <c r="N284" s="219"/>
      <c r="O284" s="219"/>
      <c r="P284" s="219"/>
      <c r="Q284" s="219"/>
      <c r="R284" s="219"/>
      <c r="S284" s="219"/>
      <c r="T284" s="220"/>
      <c r="AT284" s="221" t="s">
        <v>247</v>
      </c>
      <c r="AU284" s="221" t="s">
        <v>88</v>
      </c>
      <c r="AV284" s="14" t="s">
        <v>88</v>
      </c>
      <c r="AW284" s="14" t="s">
        <v>37</v>
      </c>
      <c r="AX284" s="14" t="s">
        <v>76</v>
      </c>
      <c r="AY284" s="221" t="s">
        <v>237</v>
      </c>
    </row>
    <row r="285" spans="1:65" s="13" customFormat="1" ht="10.199999999999999">
      <c r="B285" s="200"/>
      <c r="C285" s="201"/>
      <c r="D285" s="202" t="s">
        <v>247</v>
      </c>
      <c r="E285" s="203" t="s">
        <v>19</v>
      </c>
      <c r="F285" s="204" t="s">
        <v>2586</v>
      </c>
      <c r="G285" s="201"/>
      <c r="H285" s="203" t="s">
        <v>19</v>
      </c>
      <c r="I285" s="205"/>
      <c r="J285" s="201"/>
      <c r="K285" s="201"/>
      <c r="L285" s="206"/>
      <c r="M285" s="207"/>
      <c r="N285" s="208"/>
      <c r="O285" s="208"/>
      <c r="P285" s="208"/>
      <c r="Q285" s="208"/>
      <c r="R285" s="208"/>
      <c r="S285" s="208"/>
      <c r="T285" s="209"/>
      <c r="AT285" s="210" t="s">
        <v>247</v>
      </c>
      <c r="AU285" s="210" t="s">
        <v>88</v>
      </c>
      <c r="AV285" s="13" t="s">
        <v>83</v>
      </c>
      <c r="AW285" s="13" t="s">
        <v>37</v>
      </c>
      <c r="AX285" s="13" t="s">
        <v>76</v>
      </c>
      <c r="AY285" s="210" t="s">
        <v>237</v>
      </c>
    </row>
    <row r="286" spans="1:65" s="14" customFormat="1" ht="10.199999999999999">
      <c r="B286" s="211"/>
      <c r="C286" s="212"/>
      <c r="D286" s="202" t="s">
        <v>247</v>
      </c>
      <c r="E286" s="213" t="s">
        <v>19</v>
      </c>
      <c r="F286" s="214" t="s">
        <v>6215</v>
      </c>
      <c r="G286" s="212"/>
      <c r="H286" s="215">
        <v>9</v>
      </c>
      <c r="I286" s="216"/>
      <c r="J286" s="212"/>
      <c r="K286" s="212"/>
      <c r="L286" s="217"/>
      <c r="M286" s="218"/>
      <c r="N286" s="219"/>
      <c r="O286" s="219"/>
      <c r="P286" s="219"/>
      <c r="Q286" s="219"/>
      <c r="R286" s="219"/>
      <c r="S286" s="219"/>
      <c r="T286" s="220"/>
      <c r="AT286" s="221" t="s">
        <v>247</v>
      </c>
      <c r="AU286" s="221" t="s">
        <v>88</v>
      </c>
      <c r="AV286" s="14" t="s">
        <v>88</v>
      </c>
      <c r="AW286" s="14" t="s">
        <v>37</v>
      </c>
      <c r="AX286" s="14" t="s">
        <v>76</v>
      </c>
      <c r="AY286" s="221" t="s">
        <v>237</v>
      </c>
    </row>
    <row r="287" spans="1:65" s="13" customFormat="1" ht="10.199999999999999">
      <c r="B287" s="200"/>
      <c r="C287" s="201"/>
      <c r="D287" s="202" t="s">
        <v>247</v>
      </c>
      <c r="E287" s="203" t="s">
        <v>19</v>
      </c>
      <c r="F287" s="204" t="s">
        <v>2590</v>
      </c>
      <c r="G287" s="201"/>
      <c r="H287" s="203" t="s">
        <v>19</v>
      </c>
      <c r="I287" s="205"/>
      <c r="J287" s="201"/>
      <c r="K287" s="201"/>
      <c r="L287" s="206"/>
      <c r="M287" s="207"/>
      <c r="N287" s="208"/>
      <c r="O287" s="208"/>
      <c r="P287" s="208"/>
      <c r="Q287" s="208"/>
      <c r="R287" s="208"/>
      <c r="S287" s="208"/>
      <c r="T287" s="209"/>
      <c r="AT287" s="210" t="s">
        <v>247</v>
      </c>
      <c r="AU287" s="210" t="s">
        <v>88</v>
      </c>
      <c r="AV287" s="13" t="s">
        <v>83</v>
      </c>
      <c r="AW287" s="13" t="s">
        <v>37</v>
      </c>
      <c r="AX287" s="13" t="s">
        <v>76</v>
      </c>
      <c r="AY287" s="210" t="s">
        <v>237</v>
      </c>
    </row>
    <row r="288" spans="1:65" s="14" customFormat="1" ht="10.199999999999999">
      <c r="B288" s="211"/>
      <c r="C288" s="212"/>
      <c r="D288" s="202" t="s">
        <v>247</v>
      </c>
      <c r="E288" s="213" t="s">
        <v>19</v>
      </c>
      <c r="F288" s="214" t="s">
        <v>6216</v>
      </c>
      <c r="G288" s="212"/>
      <c r="H288" s="215">
        <v>2.61</v>
      </c>
      <c r="I288" s="216"/>
      <c r="J288" s="212"/>
      <c r="K288" s="212"/>
      <c r="L288" s="217"/>
      <c r="M288" s="218"/>
      <c r="N288" s="219"/>
      <c r="O288" s="219"/>
      <c r="P288" s="219"/>
      <c r="Q288" s="219"/>
      <c r="R288" s="219"/>
      <c r="S288" s="219"/>
      <c r="T288" s="220"/>
      <c r="AT288" s="221" t="s">
        <v>247</v>
      </c>
      <c r="AU288" s="221" t="s">
        <v>88</v>
      </c>
      <c r="AV288" s="14" t="s">
        <v>88</v>
      </c>
      <c r="AW288" s="14" t="s">
        <v>37</v>
      </c>
      <c r="AX288" s="14" t="s">
        <v>76</v>
      </c>
      <c r="AY288" s="221" t="s">
        <v>237</v>
      </c>
    </row>
    <row r="289" spans="1:65" s="14" customFormat="1" ht="10.199999999999999">
      <c r="B289" s="211"/>
      <c r="C289" s="212"/>
      <c r="D289" s="202" t="s">
        <v>247</v>
      </c>
      <c r="E289" s="213" t="s">
        <v>19</v>
      </c>
      <c r="F289" s="214" t="s">
        <v>6217</v>
      </c>
      <c r="G289" s="212"/>
      <c r="H289" s="215">
        <v>3.54</v>
      </c>
      <c r="I289" s="216"/>
      <c r="J289" s="212"/>
      <c r="K289" s="212"/>
      <c r="L289" s="217"/>
      <c r="M289" s="218"/>
      <c r="N289" s="219"/>
      <c r="O289" s="219"/>
      <c r="P289" s="219"/>
      <c r="Q289" s="219"/>
      <c r="R289" s="219"/>
      <c r="S289" s="219"/>
      <c r="T289" s="220"/>
      <c r="AT289" s="221" t="s">
        <v>247</v>
      </c>
      <c r="AU289" s="221" t="s">
        <v>88</v>
      </c>
      <c r="AV289" s="14" t="s">
        <v>88</v>
      </c>
      <c r="AW289" s="14" t="s">
        <v>37</v>
      </c>
      <c r="AX289" s="14" t="s">
        <v>76</v>
      </c>
      <c r="AY289" s="221" t="s">
        <v>237</v>
      </c>
    </row>
    <row r="290" spans="1:65" s="13" customFormat="1" ht="10.199999999999999">
      <c r="B290" s="200"/>
      <c r="C290" s="201"/>
      <c r="D290" s="202" t="s">
        <v>247</v>
      </c>
      <c r="E290" s="203" t="s">
        <v>19</v>
      </c>
      <c r="F290" s="204" t="s">
        <v>6176</v>
      </c>
      <c r="G290" s="201"/>
      <c r="H290" s="203" t="s">
        <v>19</v>
      </c>
      <c r="I290" s="205"/>
      <c r="J290" s="201"/>
      <c r="K290" s="201"/>
      <c r="L290" s="206"/>
      <c r="M290" s="207"/>
      <c r="N290" s="208"/>
      <c r="O290" s="208"/>
      <c r="P290" s="208"/>
      <c r="Q290" s="208"/>
      <c r="R290" s="208"/>
      <c r="S290" s="208"/>
      <c r="T290" s="209"/>
      <c r="AT290" s="210" t="s">
        <v>247</v>
      </c>
      <c r="AU290" s="210" t="s">
        <v>88</v>
      </c>
      <c r="AV290" s="13" t="s">
        <v>83</v>
      </c>
      <c r="AW290" s="13" t="s">
        <v>37</v>
      </c>
      <c r="AX290" s="13" t="s">
        <v>76</v>
      </c>
      <c r="AY290" s="210" t="s">
        <v>237</v>
      </c>
    </row>
    <row r="291" spans="1:65" s="14" customFormat="1" ht="10.199999999999999">
      <c r="B291" s="211"/>
      <c r="C291" s="212"/>
      <c r="D291" s="202" t="s">
        <v>247</v>
      </c>
      <c r="E291" s="213" t="s">
        <v>19</v>
      </c>
      <c r="F291" s="214" t="s">
        <v>6218</v>
      </c>
      <c r="G291" s="212"/>
      <c r="H291" s="215">
        <v>2.36</v>
      </c>
      <c r="I291" s="216"/>
      <c r="J291" s="212"/>
      <c r="K291" s="212"/>
      <c r="L291" s="217"/>
      <c r="M291" s="218"/>
      <c r="N291" s="219"/>
      <c r="O291" s="219"/>
      <c r="P291" s="219"/>
      <c r="Q291" s="219"/>
      <c r="R291" s="219"/>
      <c r="S291" s="219"/>
      <c r="T291" s="220"/>
      <c r="AT291" s="221" t="s">
        <v>247</v>
      </c>
      <c r="AU291" s="221" t="s">
        <v>88</v>
      </c>
      <c r="AV291" s="14" t="s">
        <v>88</v>
      </c>
      <c r="AW291" s="14" t="s">
        <v>37</v>
      </c>
      <c r="AX291" s="14" t="s">
        <v>76</v>
      </c>
      <c r="AY291" s="221" t="s">
        <v>237</v>
      </c>
    </row>
    <row r="292" spans="1:65" s="16" customFormat="1" ht="10.199999999999999">
      <c r="B292" s="233"/>
      <c r="C292" s="234"/>
      <c r="D292" s="202" t="s">
        <v>247</v>
      </c>
      <c r="E292" s="235" t="s">
        <v>19</v>
      </c>
      <c r="F292" s="236" t="s">
        <v>260</v>
      </c>
      <c r="G292" s="234"/>
      <c r="H292" s="237">
        <v>25.01</v>
      </c>
      <c r="I292" s="238"/>
      <c r="J292" s="234"/>
      <c r="K292" s="234"/>
      <c r="L292" s="239"/>
      <c r="M292" s="240"/>
      <c r="N292" s="241"/>
      <c r="O292" s="241"/>
      <c r="P292" s="241"/>
      <c r="Q292" s="241"/>
      <c r="R292" s="241"/>
      <c r="S292" s="241"/>
      <c r="T292" s="242"/>
      <c r="AT292" s="243" t="s">
        <v>247</v>
      </c>
      <c r="AU292" s="243" t="s">
        <v>88</v>
      </c>
      <c r="AV292" s="16" t="s">
        <v>243</v>
      </c>
      <c r="AW292" s="16" t="s">
        <v>37</v>
      </c>
      <c r="AX292" s="16" t="s">
        <v>83</v>
      </c>
      <c r="AY292" s="243" t="s">
        <v>237</v>
      </c>
    </row>
    <row r="293" spans="1:65" s="2" customFormat="1" ht="33" customHeight="1">
      <c r="A293" s="37"/>
      <c r="B293" s="38"/>
      <c r="C293" s="182" t="s">
        <v>670</v>
      </c>
      <c r="D293" s="182" t="s">
        <v>239</v>
      </c>
      <c r="E293" s="183" t="s">
        <v>6219</v>
      </c>
      <c r="F293" s="184" t="s">
        <v>6220</v>
      </c>
      <c r="G293" s="185" t="s">
        <v>154</v>
      </c>
      <c r="H293" s="186">
        <v>8.51</v>
      </c>
      <c r="I293" s="187"/>
      <c r="J293" s="188">
        <f>ROUND(I293*H293,2)</f>
        <v>0</v>
      </c>
      <c r="K293" s="184" t="s">
        <v>242</v>
      </c>
      <c r="L293" s="42"/>
      <c r="M293" s="189" t="s">
        <v>19</v>
      </c>
      <c r="N293" s="190" t="s">
        <v>48</v>
      </c>
      <c r="O293" s="67"/>
      <c r="P293" s="191">
        <f>O293*H293</f>
        <v>0</v>
      </c>
      <c r="Q293" s="191">
        <v>8.4000000000000003E-4</v>
      </c>
      <c r="R293" s="191">
        <f>Q293*H293</f>
        <v>7.1484000000000001E-3</v>
      </c>
      <c r="S293" s="191">
        <v>0</v>
      </c>
      <c r="T293" s="192">
        <f>S293*H293</f>
        <v>0</v>
      </c>
      <c r="U293" s="37"/>
      <c r="V293" s="37"/>
      <c r="W293" s="37"/>
      <c r="X293" s="37"/>
      <c r="Y293" s="37"/>
      <c r="Z293" s="37"/>
      <c r="AA293" s="37"/>
      <c r="AB293" s="37"/>
      <c r="AC293" s="37"/>
      <c r="AD293" s="37"/>
      <c r="AE293" s="37"/>
      <c r="AR293" s="193" t="s">
        <v>366</v>
      </c>
      <c r="AT293" s="193" t="s">
        <v>239</v>
      </c>
      <c r="AU293" s="193" t="s">
        <v>88</v>
      </c>
      <c r="AY293" s="20" t="s">
        <v>237</v>
      </c>
      <c r="BE293" s="194">
        <f>IF(N293="základní",J293,0)</f>
        <v>0</v>
      </c>
      <c r="BF293" s="194">
        <f>IF(N293="snížená",J293,0)</f>
        <v>0</v>
      </c>
      <c r="BG293" s="194">
        <f>IF(N293="zákl. přenesená",J293,0)</f>
        <v>0</v>
      </c>
      <c r="BH293" s="194">
        <f>IF(N293="sníž. přenesená",J293,0)</f>
        <v>0</v>
      </c>
      <c r="BI293" s="194">
        <f>IF(N293="nulová",J293,0)</f>
        <v>0</v>
      </c>
      <c r="BJ293" s="20" t="s">
        <v>88</v>
      </c>
      <c r="BK293" s="194">
        <f>ROUND(I293*H293,2)</f>
        <v>0</v>
      </c>
      <c r="BL293" s="20" t="s">
        <v>366</v>
      </c>
      <c r="BM293" s="193" t="s">
        <v>6221</v>
      </c>
    </row>
    <row r="294" spans="1:65" s="2" customFormat="1" ht="10.199999999999999">
      <c r="A294" s="37"/>
      <c r="B294" s="38"/>
      <c r="C294" s="39"/>
      <c r="D294" s="195" t="s">
        <v>245</v>
      </c>
      <c r="E294" s="39"/>
      <c r="F294" s="196" t="s">
        <v>6222</v>
      </c>
      <c r="G294" s="39"/>
      <c r="H294" s="39"/>
      <c r="I294" s="197"/>
      <c r="J294" s="39"/>
      <c r="K294" s="39"/>
      <c r="L294" s="42"/>
      <c r="M294" s="198"/>
      <c r="N294" s="199"/>
      <c r="O294" s="67"/>
      <c r="P294" s="67"/>
      <c r="Q294" s="67"/>
      <c r="R294" s="67"/>
      <c r="S294" s="67"/>
      <c r="T294" s="68"/>
      <c r="U294" s="37"/>
      <c r="V294" s="37"/>
      <c r="W294" s="37"/>
      <c r="X294" s="37"/>
      <c r="Y294" s="37"/>
      <c r="Z294" s="37"/>
      <c r="AA294" s="37"/>
      <c r="AB294" s="37"/>
      <c r="AC294" s="37"/>
      <c r="AD294" s="37"/>
      <c r="AE294" s="37"/>
      <c r="AT294" s="20" t="s">
        <v>245</v>
      </c>
      <c r="AU294" s="20" t="s">
        <v>88</v>
      </c>
    </row>
    <row r="295" spans="1:65" s="13" customFormat="1" ht="10.199999999999999">
      <c r="B295" s="200"/>
      <c r="C295" s="201"/>
      <c r="D295" s="202" t="s">
        <v>247</v>
      </c>
      <c r="E295" s="203" t="s">
        <v>19</v>
      </c>
      <c r="F295" s="204" t="s">
        <v>6223</v>
      </c>
      <c r="G295" s="201"/>
      <c r="H295" s="203" t="s">
        <v>19</v>
      </c>
      <c r="I295" s="205"/>
      <c r="J295" s="201"/>
      <c r="K295" s="201"/>
      <c r="L295" s="206"/>
      <c r="M295" s="207"/>
      <c r="N295" s="208"/>
      <c r="O295" s="208"/>
      <c r="P295" s="208"/>
      <c r="Q295" s="208"/>
      <c r="R295" s="208"/>
      <c r="S295" s="208"/>
      <c r="T295" s="209"/>
      <c r="AT295" s="210" t="s">
        <v>247</v>
      </c>
      <c r="AU295" s="210" t="s">
        <v>88</v>
      </c>
      <c r="AV295" s="13" t="s">
        <v>83</v>
      </c>
      <c r="AW295" s="13" t="s">
        <v>37</v>
      </c>
      <c r="AX295" s="13" t="s">
        <v>76</v>
      </c>
      <c r="AY295" s="210" t="s">
        <v>237</v>
      </c>
    </row>
    <row r="296" spans="1:65" s="14" customFormat="1" ht="10.199999999999999">
      <c r="B296" s="211"/>
      <c r="C296" s="212"/>
      <c r="D296" s="202" t="s">
        <v>247</v>
      </c>
      <c r="E296" s="213" t="s">
        <v>19</v>
      </c>
      <c r="F296" s="214" t="s">
        <v>6224</v>
      </c>
      <c r="G296" s="212"/>
      <c r="H296" s="215">
        <v>2.36</v>
      </c>
      <c r="I296" s="216"/>
      <c r="J296" s="212"/>
      <c r="K296" s="212"/>
      <c r="L296" s="217"/>
      <c r="M296" s="218"/>
      <c r="N296" s="219"/>
      <c r="O296" s="219"/>
      <c r="P296" s="219"/>
      <c r="Q296" s="219"/>
      <c r="R296" s="219"/>
      <c r="S296" s="219"/>
      <c r="T296" s="220"/>
      <c r="AT296" s="221" t="s">
        <v>247</v>
      </c>
      <c r="AU296" s="221" t="s">
        <v>88</v>
      </c>
      <c r="AV296" s="14" t="s">
        <v>88</v>
      </c>
      <c r="AW296" s="14" t="s">
        <v>37</v>
      </c>
      <c r="AX296" s="14" t="s">
        <v>76</v>
      </c>
      <c r="AY296" s="221" t="s">
        <v>237</v>
      </c>
    </row>
    <row r="297" spans="1:65" s="14" customFormat="1" ht="10.199999999999999">
      <c r="B297" s="211"/>
      <c r="C297" s="212"/>
      <c r="D297" s="202" t="s">
        <v>247</v>
      </c>
      <c r="E297" s="213" t="s">
        <v>19</v>
      </c>
      <c r="F297" s="214" t="s">
        <v>6225</v>
      </c>
      <c r="G297" s="212"/>
      <c r="H297" s="215">
        <v>2.61</v>
      </c>
      <c r="I297" s="216"/>
      <c r="J297" s="212"/>
      <c r="K297" s="212"/>
      <c r="L297" s="217"/>
      <c r="M297" s="218"/>
      <c r="N297" s="219"/>
      <c r="O297" s="219"/>
      <c r="P297" s="219"/>
      <c r="Q297" s="219"/>
      <c r="R297" s="219"/>
      <c r="S297" s="219"/>
      <c r="T297" s="220"/>
      <c r="AT297" s="221" t="s">
        <v>247</v>
      </c>
      <c r="AU297" s="221" t="s">
        <v>88</v>
      </c>
      <c r="AV297" s="14" t="s">
        <v>88</v>
      </c>
      <c r="AW297" s="14" t="s">
        <v>37</v>
      </c>
      <c r="AX297" s="14" t="s">
        <v>76</v>
      </c>
      <c r="AY297" s="221" t="s">
        <v>237</v>
      </c>
    </row>
    <row r="298" spans="1:65" s="14" customFormat="1" ht="10.199999999999999">
      <c r="B298" s="211"/>
      <c r="C298" s="212"/>
      <c r="D298" s="202" t="s">
        <v>247</v>
      </c>
      <c r="E298" s="213" t="s">
        <v>19</v>
      </c>
      <c r="F298" s="214" t="s">
        <v>6226</v>
      </c>
      <c r="G298" s="212"/>
      <c r="H298" s="215">
        <v>3.54</v>
      </c>
      <c r="I298" s="216"/>
      <c r="J298" s="212"/>
      <c r="K298" s="212"/>
      <c r="L298" s="217"/>
      <c r="M298" s="218"/>
      <c r="N298" s="219"/>
      <c r="O298" s="219"/>
      <c r="P298" s="219"/>
      <c r="Q298" s="219"/>
      <c r="R298" s="219"/>
      <c r="S298" s="219"/>
      <c r="T298" s="220"/>
      <c r="AT298" s="221" t="s">
        <v>247</v>
      </c>
      <c r="AU298" s="221" t="s">
        <v>88</v>
      </c>
      <c r="AV298" s="14" t="s">
        <v>88</v>
      </c>
      <c r="AW298" s="14" t="s">
        <v>37</v>
      </c>
      <c r="AX298" s="14" t="s">
        <v>76</v>
      </c>
      <c r="AY298" s="221" t="s">
        <v>237</v>
      </c>
    </row>
    <row r="299" spans="1:65" s="16" customFormat="1" ht="10.199999999999999">
      <c r="B299" s="233"/>
      <c r="C299" s="234"/>
      <c r="D299" s="202" t="s">
        <v>247</v>
      </c>
      <c r="E299" s="235" t="s">
        <v>19</v>
      </c>
      <c r="F299" s="236" t="s">
        <v>260</v>
      </c>
      <c r="G299" s="234"/>
      <c r="H299" s="237">
        <v>8.51</v>
      </c>
      <c r="I299" s="238"/>
      <c r="J299" s="234"/>
      <c r="K299" s="234"/>
      <c r="L299" s="239"/>
      <c r="M299" s="240"/>
      <c r="N299" s="241"/>
      <c r="O299" s="241"/>
      <c r="P299" s="241"/>
      <c r="Q299" s="241"/>
      <c r="R299" s="241"/>
      <c r="S299" s="241"/>
      <c r="T299" s="242"/>
      <c r="AT299" s="243" t="s">
        <v>247</v>
      </c>
      <c r="AU299" s="243" t="s">
        <v>88</v>
      </c>
      <c r="AV299" s="16" t="s">
        <v>243</v>
      </c>
      <c r="AW299" s="16" t="s">
        <v>37</v>
      </c>
      <c r="AX299" s="16" t="s">
        <v>83</v>
      </c>
      <c r="AY299" s="243" t="s">
        <v>237</v>
      </c>
    </row>
    <row r="300" spans="1:65" s="2" customFormat="1" ht="33" customHeight="1">
      <c r="A300" s="37"/>
      <c r="B300" s="38"/>
      <c r="C300" s="182" t="s">
        <v>676</v>
      </c>
      <c r="D300" s="182" t="s">
        <v>239</v>
      </c>
      <c r="E300" s="183" t="s">
        <v>2906</v>
      </c>
      <c r="F300" s="184" t="s">
        <v>2907</v>
      </c>
      <c r="G300" s="185" t="s">
        <v>154</v>
      </c>
      <c r="H300" s="186">
        <v>15</v>
      </c>
      <c r="I300" s="187"/>
      <c r="J300" s="188">
        <f>ROUND(I300*H300,2)</f>
        <v>0</v>
      </c>
      <c r="K300" s="184" t="s">
        <v>242</v>
      </c>
      <c r="L300" s="42"/>
      <c r="M300" s="189" t="s">
        <v>19</v>
      </c>
      <c r="N300" s="190" t="s">
        <v>48</v>
      </c>
      <c r="O300" s="67"/>
      <c r="P300" s="191">
        <f>O300*H300</f>
        <v>0</v>
      </c>
      <c r="Q300" s="191">
        <v>2.0999999999999999E-3</v>
      </c>
      <c r="R300" s="191">
        <f>Q300*H300</f>
        <v>3.15E-2</v>
      </c>
      <c r="S300" s="191">
        <v>0</v>
      </c>
      <c r="T300" s="192">
        <f>S300*H300</f>
        <v>0</v>
      </c>
      <c r="U300" s="37"/>
      <c r="V300" s="37"/>
      <c r="W300" s="37"/>
      <c r="X300" s="37"/>
      <c r="Y300" s="37"/>
      <c r="Z300" s="37"/>
      <c r="AA300" s="37"/>
      <c r="AB300" s="37"/>
      <c r="AC300" s="37"/>
      <c r="AD300" s="37"/>
      <c r="AE300" s="37"/>
      <c r="AR300" s="193" t="s">
        <v>366</v>
      </c>
      <c r="AT300" s="193" t="s">
        <v>239</v>
      </c>
      <c r="AU300" s="193" t="s">
        <v>88</v>
      </c>
      <c r="AY300" s="20" t="s">
        <v>237</v>
      </c>
      <c r="BE300" s="194">
        <f>IF(N300="základní",J300,0)</f>
        <v>0</v>
      </c>
      <c r="BF300" s="194">
        <f>IF(N300="snížená",J300,0)</f>
        <v>0</v>
      </c>
      <c r="BG300" s="194">
        <f>IF(N300="zákl. přenesená",J300,0)</f>
        <v>0</v>
      </c>
      <c r="BH300" s="194">
        <f>IF(N300="sníž. přenesená",J300,0)</f>
        <v>0</v>
      </c>
      <c r="BI300" s="194">
        <f>IF(N300="nulová",J300,0)</f>
        <v>0</v>
      </c>
      <c r="BJ300" s="20" t="s">
        <v>88</v>
      </c>
      <c r="BK300" s="194">
        <f>ROUND(I300*H300,2)</f>
        <v>0</v>
      </c>
      <c r="BL300" s="20" t="s">
        <v>366</v>
      </c>
      <c r="BM300" s="193" t="s">
        <v>6227</v>
      </c>
    </row>
    <row r="301" spans="1:65" s="2" customFormat="1" ht="10.199999999999999">
      <c r="A301" s="37"/>
      <c r="B301" s="38"/>
      <c r="C301" s="39"/>
      <c r="D301" s="195" t="s">
        <v>245</v>
      </c>
      <c r="E301" s="39"/>
      <c r="F301" s="196" t="s">
        <v>2909</v>
      </c>
      <c r="G301" s="39"/>
      <c r="H301" s="39"/>
      <c r="I301" s="197"/>
      <c r="J301" s="39"/>
      <c r="K301" s="39"/>
      <c r="L301" s="42"/>
      <c r="M301" s="198"/>
      <c r="N301" s="199"/>
      <c r="O301" s="67"/>
      <c r="P301" s="67"/>
      <c r="Q301" s="67"/>
      <c r="R301" s="67"/>
      <c r="S301" s="67"/>
      <c r="T301" s="68"/>
      <c r="U301" s="37"/>
      <c r="V301" s="37"/>
      <c r="W301" s="37"/>
      <c r="X301" s="37"/>
      <c r="Y301" s="37"/>
      <c r="Z301" s="37"/>
      <c r="AA301" s="37"/>
      <c r="AB301" s="37"/>
      <c r="AC301" s="37"/>
      <c r="AD301" s="37"/>
      <c r="AE301" s="37"/>
      <c r="AT301" s="20" t="s">
        <v>245</v>
      </c>
      <c r="AU301" s="20" t="s">
        <v>88</v>
      </c>
    </row>
    <row r="302" spans="1:65" s="13" customFormat="1" ht="10.199999999999999">
      <c r="B302" s="200"/>
      <c r="C302" s="201"/>
      <c r="D302" s="202" t="s">
        <v>247</v>
      </c>
      <c r="E302" s="203" t="s">
        <v>19</v>
      </c>
      <c r="F302" s="204" t="s">
        <v>2857</v>
      </c>
      <c r="G302" s="201"/>
      <c r="H302" s="203" t="s">
        <v>19</v>
      </c>
      <c r="I302" s="205"/>
      <c r="J302" s="201"/>
      <c r="K302" s="201"/>
      <c r="L302" s="206"/>
      <c r="M302" s="207"/>
      <c r="N302" s="208"/>
      <c r="O302" s="208"/>
      <c r="P302" s="208"/>
      <c r="Q302" s="208"/>
      <c r="R302" s="208"/>
      <c r="S302" s="208"/>
      <c r="T302" s="209"/>
      <c r="AT302" s="210" t="s">
        <v>247</v>
      </c>
      <c r="AU302" s="210" t="s">
        <v>88</v>
      </c>
      <c r="AV302" s="13" t="s">
        <v>83</v>
      </c>
      <c r="AW302" s="13" t="s">
        <v>37</v>
      </c>
      <c r="AX302" s="13" t="s">
        <v>76</v>
      </c>
      <c r="AY302" s="210" t="s">
        <v>237</v>
      </c>
    </row>
    <row r="303" spans="1:65" s="14" customFormat="1" ht="10.199999999999999">
      <c r="B303" s="211"/>
      <c r="C303" s="212"/>
      <c r="D303" s="202" t="s">
        <v>247</v>
      </c>
      <c r="E303" s="213" t="s">
        <v>19</v>
      </c>
      <c r="F303" s="214" t="s">
        <v>6153</v>
      </c>
      <c r="G303" s="212"/>
      <c r="H303" s="215">
        <v>13.5</v>
      </c>
      <c r="I303" s="216"/>
      <c r="J303" s="212"/>
      <c r="K303" s="212"/>
      <c r="L303" s="217"/>
      <c r="M303" s="218"/>
      <c r="N303" s="219"/>
      <c r="O303" s="219"/>
      <c r="P303" s="219"/>
      <c r="Q303" s="219"/>
      <c r="R303" s="219"/>
      <c r="S303" s="219"/>
      <c r="T303" s="220"/>
      <c r="AT303" s="221" t="s">
        <v>247</v>
      </c>
      <c r="AU303" s="221" t="s">
        <v>88</v>
      </c>
      <c r="AV303" s="14" t="s">
        <v>88</v>
      </c>
      <c r="AW303" s="14" t="s">
        <v>37</v>
      </c>
      <c r="AX303" s="14" t="s">
        <v>76</v>
      </c>
      <c r="AY303" s="221" t="s">
        <v>237</v>
      </c>
    </row>
    <row r="304" spans="1:65" s="14" customFormat="1" ht="10.199999999999999">
      <c r="B304" s="211"/>
      <c r="C304" s="212"/>
      <c r="D304" s="202" t="s">
        <v>247</v>
      </c>
      <c r="E304" s="213" t="s">
        <v>19</v>
      </c>
      <c r="F304" s="214" t="s">
        <v>6154</v>
      </c>
      <c r="G304" s="212"/>
      <c r="H304" s="215">
        <v>1.5</v>
      </c>
      <c r="I304" s="216"/>
      <c r="J304" s="212"/>
      <c r="K304" s="212"/>
      <c r="L304" s="217"/>
      <c r="M304" s="218"/>
      <c r="N304" s="219"/>
      <c r="O304" s="219"/>
      <c r="P304" s="219"/>
      <c r="Q304" s="219"/>
      <c r="R304" s="219"/>
      <c r="S304" s="219"/>
      <c r="T304" s="220"/>
      <c r="AT304" s="221" t="s">
        <v>247</v>
      </c>
      <c r="AU304" s="221" t="s">
        <v>88</v>
      </c>
      <c r="AV304" s="14" t="s">
        <v>88</v>
      </c>
      <c r="AW304" s="14" t="s">
        <v>37</v>
      </c>
      <c r="AX304" s="14" t="s">
        <v>76</v>
      </c>
      <c r="AY304" s="221" t="s">
        <v>237</v>
      </c>
    </row>
    <row r="305" spans="1:65" s="16" customFormat="1" ht="10.199999999999999">
      <c r="B305" s="233"/>
      <c r="C305" s="234"/>
      <c r="D305" s="202" t="s">
        <v>247</v>
      </c>
      <c r="E305" s="235" t="s">
        <v>19</v>
      </c>
      <c r="F305" s="236" t="s">
        <v>260</v>
      </c>
      <c r="G305" s="234"/>
      <c r="H305" s="237">
        <v>15</v>
      </c>
      <c r="I305" s="238"/>
      <c r="J305" s="234"/>
      <c r="K305" s="234"/>
      <c r="L305" s="239"/>
      <c r="M305" s="240"/>
      <c r="N305" s="241"/>
      <c r="O305" s="241"/>
      <c r="P305" s="241"/>
      <c r="Q305" s="241"/>
      <c r="R305" s="241"/>
      <c r="S305" s="241"/>
      <c r="T305" s="242"/>
      <c r="AT305" s="243" t="s">
        <v>247</v>
      </c>
      <c r="AU305" s="243" t="s">
        <v>88</v>
      </c>
      <c r="AV305" s="16" t="s">
        <v>243</v>
      </c>
      <c r="AW305" s="16" t="s">
        <v>37</v>
      </c>
      <c r="AX305" s="16" t="s">
        <v>83</v>
      </c>
      <c r="AY305" s="243" t="s">
        <v>237</v>
      </c>
    </row>
    <row r="306" spans="1:65" s="2" customFormat="1" ht="49.05" customHeight="1">
      <c r="A306" s="37"/>
      <c r="B306" s="38"/>
      <c r="C306" s="182" t="s">
        <v>684</v>
      </c>
      <c r="D306" s="182" t="s">
        <v>239</v>
      </c>
      <c r="E306" s="183" t="s">
        <v>2912</v>
      </c>
      <c r="F306" s="184" t="s">
        <v>2913</v>
      </c>
      <c r="G306" s="185" t="s">
        <v>290</v>
      </c>
      <c r="H306" s="186">
        <v>36</v>
      </c>
      <c r="I306" s="187"/>
      <c r="J306" s="188">
        <f>ROUND(I306*H306,2)</f>
        <v>0</v>
      </c>
      <c r="K306" s="184" t="s">
        <v>242</v>
      </c>
      <c r="L306" s="42"/>
      <c r="M306" s="189" t="s">
        <v>19</v>
      </c>
      <c r="N306" s="190" t="s">
        <v>48</v>
      </c>
      <c r="O306" s="67"/>
      <c r="P306" s="191">
        <f>O306*H306</f>
        <v>0</v>
      </c>
      <c r="Q306" s="191">
        <v>0</v>
      </c>
      <c r="R306" s="191">
        <f>Q306*H306</f>
        <v>0</v>
      </c>
      <c r="S306" s="191">
        <v>0</v>
      </c>
      <c r="T306" s="192">
        <f>S306*H306</f>
        <v>0</v>
      </c>
      <c r="U306" s="37"/>
      <c r="V306" s="37"/>
      <c r="W306" s="37"/>
      <c r="X306" s="37"/>
      <c r="Y306" s="37"/>
      <c r="Z306" s="37"/>
      <c r="AA306" s="37"/>
      <c r="AB306" s="37"/>
      <c r="AC306" s="37"/>
      <c r="AD306" s="37"/>
      <c r="AE306" s="37"/>
      <c r="AR306" s="193" t="s">
        <v>366</v>
      </c>
      <c r="AT306" s="193" t="s">
        <v>239</v>
      </c>
      <c r="AU306" s="193" t="s">
        <v>88</v>
      </c>
      <c r="AY306" s="20" t="s">
        <v>237</v>
      </c>
      <c r="BE306" s="194">
        <f>IF(N306="základní",J306,0)</f>
        <v>0</v>
      </c>
      <c r="BF306" s="194">
        <f>IF(N306="snížená",J306,0)</f>
        <v>0</v>
      </c>
      <c r="BG306" s="194">
        <f>IF(N306="zákl. přenesená",J306,0)</f>
        <v>0</v>
      </c>
      <c r="BH306" s="194">
        <f>IF(N306="sníž. přenesená",J306,0)</f>
        <v>0</v>
      </c>
      <c r="BI306" s="194">
        <f>IF(N306="nulová",J306,0)</f>
        <v>0</v>
      </c>
      <c r="BJ306" s="20" t="s">
        <v>88</v>
      </c>
      <c r="BK306" s="194">
        <f>ROUND(I306*H306,2)</f>
        <v>0</v>
      </c>
      <c r="BL306" s="20" t="s">
        <v>366</v>
      </c>
      <c r="BM306" s="193" t="s">
        <v>6228</v>
      </c>
    </row>
    <row r="307" spans="1:65" s="2" customFormat="1" ht="10.199999999999999">
      <c r="A307" s="37"/>
      <c r="B307" s="38"/>
      <c r="C307" s="39"/>
      <c r="D307" s="195" t="s">
        <v>245</v>
      </c>
      <c r="E307" s="39"/>
      <c r="F307" s="196" t="s">
        <v>2915</v>
      </c>
      <c r="G307" s="39"/>
      <c r="H307" s="39"/>
      <c r="I307" s="197"/>
      <c r="J307" s="39"/>
      <c r="K307" s="39"/>
      <c r="L307" s="42"/>
      <c r="M307" s="198"/>
      <c r="N307" s="199"/>
      <c r="O307" s="67"/>
      <c r="P307" s="67"/>
      <c r="Q307" s="67"/>
      <c r="R307" s="67"/>
      <c r="S307" s="67"/>
      <c r="T307" s="68"/>
      <c r="U307" s="37"/>
      <c r="V307" s="37"/>
      <c r="W307" s="37"/>
      <c r="X307" s="37"/>
      <c r="Y307" s="37"/>
      <c r="Z307" s="37"/>
      <c r="AA307" s="37"/>
      <c r="AB307" s="37"/>
      <c r="AC307" s="37"/>
      <c r="AD307" s="37"/>
      <c r="AE307" s="37"/>
      <c r="AT307" s="20" t="s">
        <v>245</v>
      </c>
      <c r="AU307" s="20" t="s">
        <v>88</v>
      </c>
    </row>
    <row r="308" spans="1:65" s="13" customFormat="1" ht="10.199999999999999">
      <c r="B308" s="200"/>
      <c r="C308" s="201"/>
      <c r="D308" s="202" t="s">
        <v>247</v>
      </c>
      <c r="E308" s="203" t="s">
        <v>19</v>
      </c>
      <c r="F308" s="204" t="s">
        <v>6223</v>
      </c>
      <c r="G308" s="201"/>
      <c r="H308" s="203" t="s">
        <v>19</v>
      </c>
      <c r="I308" s="205"/>
      <c r="J308" s="201"/>
      <c r="K308" s="201"/>
      <c r="L308" s="206"/>
      <c r="M308" s="207"/>
      <c r="N308" s="208"/>
      <c r="O308" s="208"/>
      <c r="P308" s="208"/>
      <c r="Q308" s="208"/>
      <c r="R308" s="208"/>
      <c r="S308" s="208"/>
      <c r="T308" s="209"/>
      <c r="AT308" s="210" t="s">
        <v>247</v>
      </c>
      <c r="AU308" s="210" t="s">
        <v>88</v>
      </c>
      <c r="AV308" s="13" t="s">
        <v>83</v>
      </c>
      <c r="AW308" s="13" t="s">
        <v>37</v>
      </c>
      <c r="AX308" s="13" t="s">
        <v>76</v>
      </c>
      <c r="AY308" s="210" t="s">
        <v>237</v>
      </c>
    </row>
    <row r="309" spans="1:65" s="14" customFormat="1" ht="10.199999999999999">
      <c r="B309" s="211"/>
      <c r="C309" s="212"/>
      <c r="D309" s="202" t="s">
        <v>247</v>
      </c>
      <c r="E309" s="213" t="s">
        <v>19</v>
      </c>
      <c r="F309" s="214" t="s">
        <v>6229</v>
      </c>
      <c r="G309" s="212"/>
      <c r="H309" s="215">
        <v>9</v>
      </c>
      <c r="I309" s="216"/>
      <c r="J309" s="212"/>
      <c r="K309" s="212"/>
      <c r="L309" s="217"/>
      <c r="M309" s="218"/>
      <c r="N309" s="219"/>
      <c r="O309" s="219"/>
      <c r="P309" s="219"/>
      <c r="Q309" s="219"/>
      <c r="R309" s="219"/>
      <c r="S309" s="219"/>
      <c r="T309" s="220"/>
      <c r="AT309" s="221" t="s">
        <v>247</v>
      </c>
      <c r="AU309" s="221" t="s">
        <v>88</v>
      </c>
      <c r="AV309" s="14" t="s">
        <v>88</v>
      </c>
      <c r="AW309" s="14" t="s">
        <v>37</v>
      </c>
      <c r="AX309" s="14" t="s">
        <v>76</v>
      </c>
      <c r="AY309" s="221" t="s">
        <v>237</v>
      </c>
    </row>
    <row r="310" spans="1:65" s="14" customFormat="1" ht="10.199999999999999">
      <c r="B310" s="211"/>
      <c r="C310" s="212"/>
      <c r="D310" s="202" t="s">
        <v>247</v>
      </c>
      <c r="E310" s="213" t="s">
        <v>19</v>
      </c>
      <c r="F310" s="214" t="s">
        <v>6230</v>
      </c>
      <c r="G310" s="212"/>
      <c r="H310" s="215">
        <v>1</v>
      </c>
      <c r="I310" s="216"/>
      <c r="J310" s="212"/>
      <c r="K310" s="212"/>
      <c r="L310" s="217"/>
      <c r="M310" s="218"/>
      <c r="N310" s="219"/>
      <c r="O310" s="219"/>
      <c r="P310" s="219"/>
      <c r="Q310" s="219"/>
      <c r="R310" s="219"/>
      <c r="S310" s="219"/>
      <c r="T310" s="220"/>
      <c r="AT310" s="221" t="s">
        <v>247</v>
      </c>
      <c r="AU310" s="221" t="s">
        <v>88</v>
      </c>
      <c r="AV310" s="14" t="s">
        <v>88</v>
      </c>
      <c r="AW310" s="14" t="s">
        <v>37</v>
      </c>
      <c r="AX310" s="14" t="s">
        <v>76</v>
      </c>
      <c r="AY310" s="221" t="s">
        <v>237</v>
      </c>
    </row>
    <row r="311" spans="1:65" s="14" customFormat="1" ht="10.199999999999999">
      <c r="B311" s="211"/>
      <c r="C311" s="212"/>
      <c r="D311" s="202" t="s">
        <v>247</v>
      </c>
      <c r="E311" s="213" t="s">
        <v>19</v>
      </c>
      <c r="F311" s="214" t="s">
        <v>6231</v>
      </c>
      <c r="G311" s="212"/>
      <c r="H311" s="215">
        <v>2</v>
      </c>
      <c r="I311" s="216"/>
      <c r="J311" s="212"/>
      <c r="K311" s="212"/>
      <c r="L311" s="217"/>
      <c r="M311" s="218"/>
      <c r="N311" s="219"/>
      <c r="O311" s="219"/>
      <c r="P311" s="219"/>
      <c r="Q311" s="219"/>
      <c r="R311" s="219"/>
      <c r="S311" s="219"/>
      <c r="T311" s="220"/>
      <c r="AT311" s="221" t="s">
        <v>247</v>
      </c>
      <c r="AU311" s="221" t="s">
        <v>88</v>
      </c>
      <c r="AV311" s="14" t="s">
        <v>88</v>
      </c>
      <c r="AW311" s="14" t="s">
        <v>37</v>
      </c>
      <c r="AX311" s="14" t="s">
        <v>76</v>
      </c>
      <c r="AY311" s="221" t="s">
        <v>237</v>
      </c>
    </row>
    <row r="312" spans="1:65" s="14" customFormat="1" ht="10.199999999999999">
      <c r="B312" s="211"/>
      <c r="C312" s="212"/>
      <c r="D312" s="202" t="s">
        <v>247</v>
      </c>
      <c r="E312" s="213" t="s">
        <v>19</v>
      </c>
      <c r="F312" s="214" t="s">
        <v>6232</v>
      </c>
      <c r="G312" s="212"/>
      <c r="H312" s="215">
        <v>3</v>
      </c>
      <c r="I312" s="216"/>
      <c r="J312" s="212"/>
      <c r="K312" s="212"/>
      <c r="L312" s="217"/>
      <c r="M312" s="218"/>
      <c r="N312" s="219"/>
      <c r="O312" s="219"/>
      <c r="P312" s="219"/>
      <c r="Q312" s="219"/>
      <c r="R312" s="219"/>
      <c r="S312" s="219"/>
      <c r="T312" s="220"/>
      <c r="AT312" s="221" t="s">
        <v>247</v>
      </c>
      <c r="AU312" s="221" t="s">
        <v>88</v>
      </c>
      <c r="AV312" s="14" t="s">
        <v>88</v>
      </c>
      <c r="AW312" s="14" t="s">
        <v>37</v>
      </c>
      <c r="AX312" s="14" t="s">
        <v>76</v>
      </c>
      <c r="AY312" s="221" t="s">
        <v>237</v>
      </c>
    </row>
    <row r="313" spans="1:65" s="14" customFormat="1" ht="10.199999999999999">
      <c r="B313" s="211"/>
      <c r="C313" s="212"/>
      <c r="D313" s="202" t="s">
        <v>247</v>
      </c>
      <c r="E313" s="213" t="s">
        <v>19</v>
      </c>
      <c r="F313" s="214" t="s">
        <v>6233</v>
      </c>
      <c r="G313" s="212"/>
      <c r="H313" s="215">
        <v>3</v>
      </c>
      <c r="I313" s="216"/>
      <c r="J313" s="212"/>
      <c r="K313" s="212"/>
      <c r="L313" s="217"/>
      <c r="M313" s="218"/>
      <c r="N313" s="219"/>
      <c r="O313" s="219"/>
      <c r="P313" s="219"/>
      <c r="Q313" s="219"/>
      <c r="R313" s="219"/>
      <c r="S313" s="219"/>
      <c r="T313" s="220"/>
      <c r="AT313" s="221" t="s">
        <v>247</v>
      </c>
      <c r="AU313" s="221" t="s">
        <v>88</v>
      </c>
      <c r="AV313" s="14" t="s">
        <v>88</v>
      </c>
      <c r="AW313" s="14" t="s">
        <v>37</v>
      </c>
      <c r="AX313" s="14" t="s">
        <v>76</v>
      </c>
      <c r="AY313" s="221" t="s">
        <v>237</v>
      </c>
    </row>
    <row r="314" spans="1:65" s="15" customFormat="1" ht="10.199999999999999">
      <c r="B314" s="222"/>
      <c r="C314" s="223"/>
      <c r="D314" s="202" t="s">
        <v>247</v>
      </c>
      <c r="E314" s="224" t="s">
        <v>19</v>
      </c>
      <c r="F314" s="225" t="s">
        <v>251</v>
      </c>
      <c r="G314" s="223"/>
      <c r="H314" s="226">
        <v>18</v>
      </c>
      <c r="I314" s="227"/>
      <c r="J314" s="223"/>
      <c r="K314" s="223"/>
      <c r="L314" s="228"/>
      <c r="M314" s="229"/>
      <c r="N314" s="230"/>
      <c r="O314" s="230"/>
      <c r="P314" s="230"/>
      <c r="Q314" s="230"/>
      <c r="R314" s="230"/>
      <c r="S314" s="230"/>
      <c r="T314" s="231"/>
      <c r="AT314" s="232" t="s">
        <v>247</v>
      </c>
      <c r="AU314" s="232" t="s">
        <v>88</v>
      </c>
      <c r="AV314" s="15" t="s">
        <v>92</v>
      </c>
      <c r="AW314" s="15" t="s">
        <v>37</v>
      </c>
      <c r="AX314" s="15" t="s">
        <v>76</v>
      </c>
      <c r="AY314" s="232" t="s">
        <v>237</v>
      </c>
    </row>
    <row r="315" spans="1:65" s="14" customFormat="1" ht="10.199999999999999">
      <c r="B315" s="211"/>
      <c r="C315" s="212"/>
      <c r="D315" s="202" t="s">
        <v>247</v>
      </c>
      <c r="E315" s="213" t="s">
        <v>19</v>
      </c>
      <c r="F315" s="214" t="s">
        <v>6234</v>
      </c>
      <c r="G315" s="212"/>
      <c r="H315" s="215">
        <v>36</v>
      </c>
      <c r="I315" s="216"/>
      <c r="J315" s="212"/>
      <c r="K315" s="212"/>
      <c r="L315" s="217"/>
      <c r="M315" s="218"/>
      <c r="N315" s="219"/>
      <c r="O315" s="219"/>
      <c r="P315" s="219"/>
      <c r="Q315" s="219"/>
      <c r="R315" s="219"/>
      <c r="S315" s="219"/>
      <c r="T315" s="220"/>
      <c r="AT315" s="221" t="s">
        <v>247</v>
      </c>
      <c r="AU315" s="221" t="s">
        <v>88</v>
      </c>
      <c r="AV315" s="14" t="s">
        <v>88</v>
      </c>
      <c r="AW315" s="14" t="s">
        <v>37</v>
      </c>
      <c r="AX315" s="14" t="s">
        <v>83</v>
      </c>
      <c r="AY315" s="221" t="s">
        <v>237</v>
      </c>
    </row>
    <row r="316" spans="1:65" s="2" customFormat="1" ht="55.5" customHeight="1">
      <c r="A316" s="37"/>
      <c r="B316" s="38"/>
      <c r="C316" s="182" t="s">
        <v>692</v>
      </c>
      <c r="D316" s="182" t="s">
        <v>239</v>
      </c>
      <c r="E316" s="183" t="s">
        <v>2929</v>
      </c>
      <c r="F316" s="184" t="s">
        <v>2930</v>
      </c>
      <c r="G316" s="185" t="s">
        <v>304</v>
      </c>
      <c r="H316" s="186">
        <v>3.9E-2</v>
      </c>
      <c r="I316" s="187"/>
      <c r="J316" s="188">
        <f>ROUND(I316*H316,2)</f>
        <v>0</v>
      </c>
      <c r="K316" s="184" t="s">
        <v>242</v>
      </c>
      <c r="L316" s="42"/>
      <c r="M316" s="189" t="s">
        <v>19</v>
      </c>
      <c r="N316" s="190" t="s">
        <v>48</v>
      </c>
      <c r="O316" s="67"/>
      <c r="P316" s="191">
        <f>O316*H316</f>
        <v>0</v>
      </c>
      <c r="Q316" s="191">
        <v>0</v>
      </c>
      <c r="R316" s="191">
        <f>Q316*H316</f>
        <v>0</v>
      </c>
      <c r="S316" s="191">
        <v>0</v>
      </c>
      <c r="T316" s="192">
        <f>S316*H316</f>
        <v>0</v>
      </c>
      <c r="U316" s="37"/>
      <c r="V316" s="37"/>
      <c r="W316" s="37"/>
      <c r="X316" s="37"/>
      <c r="Y316" s="37"/>
      <c r="Z316" s="37"/>
      <c r="AA316" s="37"/>
      <c r="AB316" s="37"/>
      <c r="AC316" s="37"/>
      <c r="AD316" s="37"/>
      <c r="AE316" s="37"/>
      <c r="AR316" s="193" t="s">
        <v>366</v>
      </c>
      <c r="AT316" s="193" t="s">
        <v>239</v>
      </c>
      <c r="AU316" s="193" t="s">
        <v>88</v>
      </c>
      <c r="AY316" s="20" t="s">
        <v>237</v>
      </c>
      <c r="BE316" s="194">
        <f>IF(N316="základní",J316,0)</f>
        <v>0</v>
      </c>
      <c r="BF316" s="194">
        <f>IF(N316="snížená",J316,0)</f>
        <v>0</v>
      </c>
      <c r="BG316" s="194">
        <f>IF(N316="zákl. přenesená",J316,0)</f>
        <v>0</v>
      </c>
      <c r="BH316" s="194">
        <f>IF(N316="sníž. přenesená",J316,0)</f>
        <v>0</v>
      </c>
      <c r="BI316" s="194">
        <f>IF(N316="nulová",J316,0)</f>
        <v>0</v>
      </c>
      <c r="BJ316" s="20" t="s">
        <v>88</v>
      </c>
      <c r="BK316" s="194">
        <f>ROUND(I316*H316,2)</f>
        <v>0</v>
      </c>
      <c r="BL316" s="20" t="s">
        <v>366</v>
      </c>
      <c r="BM316" s="193" t="s">
        <v>6235</v>
      </c>
    </row>
    <row r="317" spans="1:65" s="2" customFormat="1" ht="10.199999999999999">
      <c r="A317" s="37"/>
      <c r="B317" s="38"/>
      <c r="C317" s="39"/>
      <c r="D317" s="195" t="s">
        <v>245</v>
      </c>
      <c r="E317" s="39"/>
      <c r="F317" s="196" t="s">
        <v>2932</v>
      </c>
      <c r="G317" s="39"/>
      <c r="H317" s="39"/>
      <c r="I317" s="197"/>
      <c r="J317" s="39"/>
      <c r="K317" s="39"/>
      <c r="L317" s="42"/>
      <c r="M317" s="198"/>
      <c r="N317" s="199"/>
      <c r="O317" s="67"/>
      <c r="P317" s="67"/>
      <c r="Q317" s="67"/>
      <c r="R317" s="67"/>
      <c r="S317" s="67"/>
      <c r="T317" s="68"/>
      <c r="U317" s="37"/>
      <c r="V317" s="37"/>
      <c r="W317" s="37"/>
      <c r="X317" s="37"/>
      <c r="Y317" s="37"/>
      <c r="Z317" s="37"/>
      <c r="AA317" s="37"/>
      <c r="AB317" s="37"/>
      <c r="AC317" s="37"/>
      <c r="AD317" s="37"/>
      <c r="AE317" s="37"/>
      <c r="AT317" s="20" t="s">
        <v>245</v>
      </c>
      <c r="AU317" s="20" t="s">
        <v>88</v>
      </c>
    </row>
    <row r="318" spans="1:65" s="12" customFormat="1" ht="22.8" customHeight="1">
      <c r="B318" s="166"/>
      <c r="C318" s="167"/>
      <c r="D318" s="168" t="s">
        <v>75</v>
      </c>
      <c r="E318" s="180" t="s">
        <v>972</v>
      </c>
      <c r="F318" s="180" t="s">
        <v>973</v>
      </c>
      <c r="G318" s="167"/>
      <c r="H318" s="167"/>
      <c r="I318" s="170"/>
      <c r="J318" s="181">
        <f>BK318</f>
        <v>0</v>
      </c>
      <c r="K318" s="167"/>
      <c r="L318" s="172"/>
      <c r="M318" s="173"/>
      <c r="N318" s="174"/>
      <c r="O318" s="174"/>
      <c r="P318" s="175">
        <f>SUM(P319:P343)</f>
        <v>0</v>
      </c>
      <c r="Q318" s="174"/>
      <c r="R318" s="175">
        <f>SUM(R319:R343)</f>
        <v>1.1222996400000003</v>
      </c>
      <c r="S318" s="174"/>
      <c r="T318" s="176">
        <f>SUM(T319:T343)</f>
        <v>0</v>
      </c>
      <c r="AR318" s="177" t="s">
        <v>88</v>
      </c>
      <c r="AT318" s="178" t="s">
        <v>75</v>
      </c>
      <c r="AU318" s="178" t="s">
        <v>83</v>
      </c>
      <c r="AY318" s="177" t="s">
        <v>237</v>
      </c>
      <c r="BK318" s="179">
        <f>SUM(BK319:BK343)</f>
        <v>0</v>
      </c>
    </row>
    <row r="319" spans="1:65" s="2" customFormat="1" ht="33" customHeight="1">
      <c r="A319" s="37"/>
      <c r="B319" s="38"/>
      <c r="C319" s="182" t="s">
        <v>698</v>
      </c>
      <c r="D319" s="182" t="s">
        <v>239</v>
      </c>
      <c r="E319" s="183" t="s">
        <v>2933</v>
      </c>
      <c r="F319" s="184" t="s">
        <v>2934</v>
      </c>
      <c r="G319" s="185" t="s">
        <v>141</v>
      </c>
      <c r="H319" s="186">
        <v>20.25</v>
      </c>
      <c r="I319" s="187"/>
      <c r="J319" s="188">
        <f>ROUND(I319*H319,2)</f>
        <v>0</v>
      </c>
      <c r="K319" s="184" t="s">
        <v>242</v>
      </c>
      <c r="L319" s="42"/>
      <c r="M319" s="189" t="s">
        <v>19</v>
      </c>
      <c r="N319" s="190" t="s">
        <v>48</v>
      </c>
      <c r="O319" s="67"/>
      <c r="P319" s="191">
        <f>O319*H319</f>
        <v>0</v>
      </c>
      <c r="Q319" s="191">
        <v>2.5999999999999998E-4</v>
      </c>
      <c r="R319" s="191">
        <f>Q319*H319</f>
        <v>5.2649999999999997E-3</v>
      </c>
      <c r="S319" s="191">
        <v>0</v>
      </c>
      <c r="T319" s="192">
        <f>S319*H319</f>
        <v>0</v>
      </c>
      <c r="U319" s="37"/>
      <c r="V319" s="37"/>
      <c r="W319" s="37"/>
      <c r="X319" s="37"/>
      <c r="Y319" s="37"/>
      <c r="Z319" s="37"/>
      <c r="AA319" s="37"/>
      <c r="AB319" s="37"/>
      <c r="AC319" s="37"/>
      <c r="AD319" s="37"/>
      <c r="AE319" s="37"/>
      <c r="AR319" s="193" t="s">
        <v>366</v>
      </c>
      <c r="AT319" s="193" t="s">
        <v>239</v>
      </c>
      <c r="AU319" s="193" t="s">
        <v>88</v>
      </c>
      <c r="AY319" s="20" t="s">
        <v>237</v>
      </c>
      <c r="BE319" s="194">
        <f>IF(N319="základní",J319,0)</f>
        <v>0</v>
      </c>
      <c r="BF319" s="194">
        <f>IF(N319="snížená",J319,0)</f>
        <v>0</v>
      </c>
      <c r="BG319" s="194">
        <f>IF(N319="zákl. přenesená",J319,0)</f>
        <v>0</v>
      </c>
      <c r="BH319" s="194">
        <f>IF(N319="sníž. přenesená",J319,0)</f>
        <v>0</v>
      </c>
      <c r="BI319" s="194">
        <f>IF(N319="nulová",J319,0)</f>
        <v>0</v>
      </c>
      <c r="BJ319" s="20" t="s">
        <v>88</v>
      </c>
      <c r="BK319" s="194">
        <f>ROUND(I319*H319,2)</f>
        <v>0</v>
      </c>
      <c r="BL319" s="20" t="s">
        <v>366</v>
      </c>
      <c r="BM319" s="193" t="s">
        <v>6236</v>
      </c>
    </row>
    <row r="320" spans="1:65" s="2" customFormat="1" ht="10.199999999999999">
      <c r="A320" s="37"/>
      <c r="B320" s="38"/>
      <c r="C320" s="39"/>
      <c r="D320" s="195" t="s">
        <v>245</v>
      </c>
      <c r="E320" s="39"/>
      <c r="F320" s="196" t="s">
        <v>2936</v>
      </c>
      <c r="G320" s="39"/>
      <c r="H320" s="39"/>
      <c r="I320" s="197"/>
      <c r="J320" s="39"/>
      <c r="K320" s="39"/>
      <c r="L320" s="42"/>
      <c r="M320" s="198"/>
      <c r="N320" s="199"/>
      <c r="O320" s="67"/>
      <c r="P320" s="67"/>
      <c r="Q320" s="67"/>
      <c r="R320" s="67"/>
      <c r="S320" s="67"/>
      <c r="T320" s="68"/>
      <c r="U320" s="37"/>
      <c r="V320" s="37"/>
      <c r="W320" s="37"/>
      <c r="X320" s="37"/>
      <c r="Y320" s="37"/>
      <c r="Z320" s="37"/>
      <c r="AA320" s="37"/>
      <c r="AB320" s="37"/>
      <c r="AC320" s="37"/>
      <c r="AD320" s="37"/>
      <c r="AE320" s="37"/>
      <c r="AT320" s="20" t="s">
        <v>245</v>
      </c>
      <c r="AU320" s="20" t="s">
        <v>88</v>
      </c>
    </row>
    <row r="321" spans="1:65" s="14" customFormat="1" ht="10.199999999999999">
      <c r="B321" s="211"/>
      <c r="C321" s="212"/>
      <c r="D321" s="202" t="s">
        <v>247</v>
      </c>
      <c r="E321" s="213" t="s">
        <v>19</v>
      </c>
      <c r="F321" s="214" t="s">
        <v>6158</v>
      </c>
      <c r="G321" s="212"/>
      <c r="H321" s="215">
        <v>20.25</v>
      </c>
      <c r="I321" s="216"/>
      <c r="J321" s="212"/>
      <c r="K321" s="212"/>
      <c r="L321" s="217"/>
      <c r="M321" s="218"/>
      <c r="N321" s="219"/>
      <c r="O321" s="219"/>
      <c r="P321" s="219"/>
      <c r="Q321" s="219"/>
      <c r="R321" s="219"/>
      <c r="S321" s="219"/>
      <c r="T321" s="220"/>
      <c r="AT321" s="221" t="s">
        <v>247</v>
      </c>
      <c r="AU321" s="221" t="s">
        <v>88</v>
      </c>
      <c r="AV321" s="14" t="s">
        <v>88</v>
      </c>
      <c r="AW321" s="14" t="s">
        <v>37</v>
      </c>
      <c r="AX321" s="14" t="s">
        <v>83</v>
      </c>
      <c r="AY321" s="221" t="s">
        <v>237</v>
      </c>
    </row>
    <row r="322" spans="1:65" s="2" customFormat="1" ht="24.15" customHeight="1">
      <c r="A322" s="37"/>
      <c r="B322" s="38"/>
      <c r="C322" s="244" t="s">
        <v>702</v>
      </c>
      <c r="D322" s="244" t="s">
        <v>296</v>
      </c>
      <c r="E322" s="245" t="s">
        <v>2937</v>
      </c>
      <c r="F322" s="246" t="s">
        <v>2938</v>
      </c>
      <c r="G322" s="247" t="s">
        <v>141</v>
      </c>
      <c r="H322" s="248">
        <v>20.25</v>
      </c>
      <c r="I322" s="249"/>
      <c r="J322" s="250">
        <f>ROUND(I322*H322,2)</f>
        <v>0</v>
      </c>
      <c r="K322" s="246" t="s">
        <v>242</v>
      </c>
      <c r="L322" s="251"/>
      <c r="M322" s="252" t="s">
        <v>19</v>
      </c>
      <c r="N322" s="253" t="s">
        <v>48</v>
      </c>
      <c r="O322" s="67"/>
      <c r="P322" s="191">
        <f>O322*H322</f>
        <v>0</v>
      </c>
      <c r="Q322" s="191">
        <v>3.6810000000000002E-2</v>
      </c>
      <c r="R322" s="191">
        <f>Q322*H322</f>
        <v>0.74540250000000008</v>
      </c>
      <c r="S322" s="191">
        <v>0</v>
      </c>
      <c r="T322" s="192">
        <f>S322*H322</f>
        <v>0</v>
      </c>
      <c r="U322" s="37"/>
      <c r="V322" s="37"/>
      <c r="W322" s="37"/>
      <c r="X322" s="37"/>
      <c r="Y322" s="37"/>
      <c r="Z322" s="37"/>
      <c r="AA322" s="37"/>
      <c r="AB322" s="37"/>
      <c r="AC322" s="37"/>
      <c r="AD322" s="37"/>
      <c r="AE322" s="37"/>
      <c r="AR322" s="193" t="s">
        <v>523</v>
      </c>
      <c r="AT322" s="193" t="s">
        <v>296</v>
      </c>
      <c r="AU322" s="193" t="s">
        <v>88</v>
      </c>
      <c r="AY322" s="20" t="s">
        <v>237</v>
      </c>
      <c r="BE322" s="194">
        <f>IF(N322="základní",J322,0)</f>
        <v>0</v>
      </c>
      <c r="BF322" s="194">
        <f>IF(N322="snížená",J322,0)</f>
        <v>0</v>
      </c>
      <c r="BG322" s="194">
        <f>IF(N322="zákl. přenesená",J322,0)</f>
        <v>0</v>
      </c>
      <c r="BH322" s="194">
        <f>IF(N322="sníž. přenesená",J322,0)</f>
        <v>0</v>
      </c>
      <c r="BI322" s="194">
        <f>IF(N322="nulová",J322,0)</f>
        <v>0</v>
      </c>
      <c r="BJ322" s="20" t="s">
        <v>88</v>
      </c>
      <c r="BK322" s="194">
        <f>ROUND(I322*H322,2)</f>
        <v>0</v>
      </c>
      <c r="BL322" s="20" t="s">
        <v>366</v>
      </c>
      <c r="BM322" s="193" t="s">
        <v>6237</v>
      </c>
    </row>
    <row r="323" spans="1:65" s="2" customFormat="1" ht="19.2">
      <c r="A323" s="37"/>
      <c r="B323" s="38"/>
      <c r="C323" s="39"/>
      <c r="D323" s="202" t="s">
        <v>914</v>
      </c>
      <c r="E323" s="39"/>
      <c r="F323" s="254" t="s">
        <v>6238</v>
      </c>
      <c r="G323" s="39"/>
      <c r="H323" s="39"/>
      <c r="I323" s="197"/>
      <c r="J323" s="39"/>
      <c r="K323" s="39"/>
      <c r="L323" s="42"/>
      <c r="M323" s="198"/>
      <c r="N323" s="199"/>
      <c r="O323" s="67"/>
      <c r="P323" s="67"/>
      <c r="Q323" s="67"/>
      <c r="R323" s="67"/>
      <c r="S323" s="67"/>
      <c r="T323" s="68"/>
      <c r="U323" s="37"/>
      <c r="V323" s="37"/>
      <c r="W323" s="37"/>
      <c r="X323" s="37"/>
      <c r="Y323" s="37"/>
      <c r="Z323" s="37"/>
      <c r="AA323" s="37"/>
      <c r="AB323" s="37"/>
      <c r="AC323" s="37"/>
      <c r="AD323" s="37"/>
      <c r="AE323" s="37"/>
      <c r="AT323" s="20" t="s">
        <v>914</v>
      </c>
      <c r="AU323" s="20" t="s">
        <v>88</v>
      </c>
    </row>
    <row r="324" spans="1:65" s="2" customFormat="1" ht="33" customHeight="1">
      <c r="A324" s="37"/>
      <c r="B324" s="38"/>
      <c r="C324" s="182" t="s">
        <v>705</v>
      </c>
      <c r="D324" s="182" t="s">
        <v>239</v>
      </c>
      <c r="E324" s="183" t="s">
        <v>2933</v>
      </c>
      <c r="F324" s="184" t="s">
        <v>2934</v>
      </c>
      <c r="G324" s="185" t="s">
        <v>141</v>
      </c>
      <c r="H324" s="186">
        <v>1.8</v>
      </c>
      <c r="I324" s="187"/>
      <c r="J324" s="188">
        <f>ROUND(I324*H324,2)</f>
        <v>0</v>
      </c>
      <c r="K324" s="184" t="s">
        <v>242</v>
      </c>
      <c r="L324" s="42"/>
      <c r="M324" s="189" t="s">
        <v>19</v>
      </c>
      <c r="N324" s="190" t="s">
        <v>48</v>
      </c>
      <c r="O324" s="67"/>
      <c r="P324" s="191">
        <f>O324*H324</f>
        <v>0</v>
      </c>
      <c r="Q324" s="191">
        <v>2.5999999999999998E-4</v>
      </c>
      <c r="R324" s="191">
        <f>Q324*H324</f>
        <v>4.6799999999999999E-4</v>
      </c>
      <c r="S324" s="191">
        <v>0</v>
      </c>
      <c r="T324" s="192">
        <f>S324*H324</f>
        <v>0</v>
      </c>
      <c r="U324" s="37"/>
      <c r="V324" s="37"/>
      <c r="W324" s="37"/>
      <c r="X324" s="37"/>
      <c r="Y324" s="37"/>
      <c r="Z324" s="37"/>
      <c r="AA324" s="37"/>
      <c r="AB324" s="37"/>
      <c r="AC324" s="37"/>
      <c r="AD324" s="37"/>
      <c r="AE324" s="37"/>
      <c r="AR324" s="193" t="s">
        <v>366</v>
      </c>
      <c r="AT324" s="193" t="s">
        <v>239</v>
      </c>
      <c r="AU324" s="193" t="s">
        <v>88</v>
      </c>
      <c r="AY324" s="20" t="s">
        <v>237</v>
      </c>
      <c r="BE324" s="194">
        <f>IF(N324="základní",J324,0)</f>
        <v>0</v>
      </c>
      <c r="BF324" s="194">
        <f>IF(N324="snížená",J324,0)</f>
        <v>0</v>
      </c>
      <c r="BG324" s="194">
        <f>IF(N324="zákl. přenesená",J324,0)</f>
        <v>0</v>
      </c>
      <c r="BH324" s="194">
        <f>IF(N324="sníž. přenesená",J324,0)</f>
        <v>0</v>
      </c>
      <c r="BI324" s="194">
        <f>IF(N324="nulová",J324,0)</f>
        <v>0</v>
      </c>
      <c r="BJ324" s="20" t="s">
        <v>88</v>
      </c>
      <c r="BK324" s="194">
        <f>ROUND(I324*H324,2)</f>
        <v>0</v>
      </c>
      <c r="BL324" s="20" t="s">
        <v>366</v>
      </c>
      <c r="BM324" s="193" t="s">
        <v>6239</v>
      </c>
    </row>
    <row r="325" spans="1:65" s="2" customFormat="1" ht="10.199999999999999">
      <c r="A325" s="37"/>
      <c r="B325" s="38"/>
      <c r="C325" s="39"/>
      <c r="D325" s="195" t="s">
        <v>245</v>
      </c>
      <c r="E325" s="39"/>
      <c r="F325" s="196" t="s">
        <v>2936</v>
      </c>
      <c r="G325" s="39"/>
      <c r="H325" s="39"/>
      <c r="I325" s="197"/>
      <c r="J325" s="39"/>
      <c r="K325" s="39"/>
      <c r="L325" s="42"/>
      <c r="M325" s="198"/>
      <c r="N325" s="199"/>
      <c r="O325" s="67"/>
      <c r="P325" s="67"/>
      <c r="Q325" s="67"/>
      <c r="R325" s="67"/>
      <c r="S325" s="67"/>
      <c r="T325" s="68"/>
      <c r="U325" s="37"/>
      <c r="V325" s="37"/>
      <c r="W325" s="37"/>
      <c r="X325" s="37"/>
      <c r="Y325" s="37"/>
      <c r="Z325" s="37"/>
      <c r="AA325" s="37"/>
      <c r="AB325" s="37"/>
      <c r="AC325" s="37"/>
      <c r="AD325" s="37"/>
      <c r="AE325" s="37"/>
      <c r="AT325" s="20" t="s">
        <v>245</v>
      </c>
      <c r="AU325" s="20" t="s">
        <v>88</v>
      </c>
    </row>
    <row r="326" spans="1:65" s="14" customFormat="1" ht="10.199999999999999">
      <c r="B326" s="211"/>
      <c r="C326" s="212"/>
      <c r="D326" s="202" t="s">
        <v>247</v>
      </c>
      <c r="E326" s="213" t="s">
        <v>19</v>
      </c>
      <c r="F326" s="214" t="s">
        <v>6159</v>
      </c>
      <c r="G326" s="212"/>
      <c r="H326" s="215">
        <v>1.8</v>
      </c>
      <c r="I326" s="216"/>
      <c r="J326" s="212"/>
      <c r="K326" s="212"/>
      <c r="L326" s="217"/>
      <c r="M326" s="218"/>
      <c r="N326" s="219"/>
      <c r="O326" s="219"/>
      <c r="P326" s="219"/>
      <c r="Q326" s="219"/>
      <c r="R326" s="219"/>
      <c r="S326" s="219"/>
      <c r="T326" s="220"/>
      <c r="AT326" s="221" t="s">
        <v>247</v>
      </c>
      <c r="AU326" s="221" t="s">
        <v>88</v>
      </c>
      <c r="AV326" s="14" t="s">
        <v>88</v>
      </c>
      <c r="AW326" s="14" t="s">
        <v>37</v>
      </c>
      <c r="AX326" s="14" t="s">
        <v>83</v>
      </c>
      <c r="AY326" s="221" t="s">
        <v>237</v>
      </c>
    </row>
    <row r="327" spans="1:65" s="2" customFormat="1" ht="24.15" customHeight="1">
      <c r="A327" s="37"/>
      <c r="B327" s="38"/>
      <c r="C327" s="244" t="s">
        <v>359</v>
      </c>
      <c r="D327" s="244" t="s">
        <v>296</v>
      </c>
      <c r="E327" s="245" t="s">
        <v>2937</v>
      </c>
      <c r="F327" s="246" t="s">
        <v>2938</v>
      </c>
      <c r="G327" s="247" t="s">
        <v>141</v>
      </c>
      <c r="H327" s="248">
        <v>1.8</v>
      </c>
      <c r="I327" s="249"/>
      <c r="J327" s="250">
        <f>ROUND(I327*H327,2)</f>
        <v>0</v>
      </c>
      <c r="K327" s="246" t="s">
        <v>242</v>
      </c>
      <c r="L327" s="251"/>
      <c r="M327" s="252" t="s">
        <v>19</v>
      </c>
      <c r="N327" s="253" t="s">
        <v>48</v>
      </c>
      <c r="O327" s="67"/>
      <c r="P327" s="191">
        <f>O327*H327</f>
        <v>0</v>
      </c>
      <c r="Q327" s="191">
        <v>3.6810000000000002E-2</v>
      </c>
      <c r="R327" s="191">
        <f>Q327*H327</f>
        <v>6.6258000000000011E-2</v>
      </c>
      <c r="S327" s="191">
        <v>0</v>
      </c>
      <c r="T327" s="192">
        <f>S327*H327</f>
        <v>0</v>
      </c>
      <c r="U327" s="37"/>
      <c r="V327" s="37"/>
      <c r="W327" s="37"/>
      <c r="X327" s="37"/>
      <c r="Y327" s="37"/>
      <c r="Z327" s="37"/>
      <c r="AA327" s="37"/>
      <c r="AB327" s="37"/>
      <c r="AC327" s="37"/>
      <c r="AD327" s="37"/>
      <c r="AE327" s="37"/>
      <c r="AR327" s="193" t="s">
        <v>523</v>
      </c>
      <c r="AT327" s="193" t="s">
        <v>296</v>
      </c>
      <c r="AU327" s="193" t="s">
        <v>88</v>
      </c>
      <c r="AY327" s="20" t="s">
        <v>237</v>
      </c>
      <c r="BE327" s="194">
        <f>IF(N327="základní",J327,0)</f>
        <v>0</v>
      </c>
      <c r="BF327" s="194">
        <f>IF(N327="snížená",J327,0)</f>
        <v>0</v>
      </c>
      <c r="BG327" s="194">
        <f>IF(N327="zákl. přenesená",J327,0)</f>
        <v>0</v>
      </c>
      <c r="BH327" s="194">
        <f>IF(N327="sníž. přenesená",J327,0)</f>
        <v>0</v>
      </c>
      <c r="BI327" s="194">
        <f>IF(N327="nulová",J327,0)</f>
        <v>0</v>
      </c>
      <c r="BJ327" s="20" t="s">
        <v>88</v>
      </c>
      <c r="BK327" s="194">
        <f>ROUND(I327*H327,2)</f>
        <v>0</v>
      </c>
      <c r="BL327" s="20" t="s">
        <v>366</v>
      </c>
      <c r="BM327" s="193" t="s">
        <v>6240</v>
      </c>
    </row>
    <row r="328" spans="1:65" s="2" customFormat="1" ht="19.2">
      <c r="A328" s="37"/>
      <c r="B328" s="38"/>
      <c r="C328" s="39"/>
      <c r="D328" s="202" t="s">
        <v>914</v>
      </c>
      <c r="E328" s="39"/>
      <c r="F328" s="254" t="s">
        <v>2940</v>
      </c>
      <c r="G328" s="39"/>
      <c r="H328" s="39"/>
      <c r="I328" s="197"/>
      <c r="J328" s="39"/>
      <c r="K328" s="39"/>
      <c r="L328" s="42"/>
      <c r="M328" s="198"/>
      <c r="N328" s="199"/>
      <c r="O328" s="67"/>
      <c r="P328" s="67"/>
      <c r="Q328" s="67"/>
      <c r="R328" s="67"/>
      <c r="S328" s="67"/>
      <c r="T328" s="68"/>
      <c r="U328" s="37"/>
      <c r="V328" s="37"/>
      <c r="W328" s="37"/>
      <c r="X328" s="37"/>
      <c r="Y328" s="37"/>
      <c r="Z328" s="37"/>
      <c r="AA328" s="37"/>
      <c r="AB328" s="37"/>
      <c r="AC328" s="37"/>
      <c r="AD328" s="37"/>
      <c r="AE328" s="37"/>
      <c r="AT328" s="20" t="s">
        <v>914</v>
      </c>
      <c r="AU328" s="20" t="s">
        <v>88</v>
      </c>
    </row>
    <row r="329" spans="1:65" s="2" customFormat="1" ht="33" customHeight="1">
      <c r="A329" s="37"/>
      <c r="B329" s="38"/>
      <c r="C329" s="182" t="s">
        <v>713</v>
      </c>
      <c r="D329" s="182" t="s">
        <v>239</v>
      </c>
      <c r="E329" s="183" t="s">
        <v>6241</v>
      </c>
      <c r="F329" s="184" t="s">
        <v>6242</v>
      </c>
      <c r="G329" s="185" t="s">
        <v>141</v>
      </c>
      <c r="H329" s="186">
        <v>2.67</v>
      </c>
      <c r="I329" s="187"/>
      <c r="J329" s="188">
        <f>ROUND(I329*H329,2)</f>
        <v>0</v>
      </c>
      <c r="K329" s="184" t="s">
        <v>242</v>
      </c>
      <c r="L329" s="42"/>
      <c r="M329" s="189" t="s">
        <v>19</v>
      </c>
      <c r="N329" s="190" t="s">
        <v>48</v>
      </c>
      <c r="O329" s="67"/>
      <c r="P329" s="191">
        <f>O329*H329</f>
        <v>0</v>
      </c>
      <c r="Q329" s="191">
        <v>2.5000000000000001E-4</v>
      </c>
      <c r="R329" s="191">
        <f>Q329*H329</f>
        <v>6.6750000000000002E-4</v>
      </c>
      <c r="S329" s="191">
        <v>0</v>
      </c>
      <c r="T329" s="192">
        <f>S329*H329</f>
        <v>0</v>
      </c>
      <c r="U329" s="37"/>
      <c r="V329" s="37"/>
      <c r="W329" s="37"/>
      <c r="X329" s="37"/>
      <c r="Y329" s="37"/>
      <c r="Z329" s="37"/>
      <c r="AA329" s="37"/>
      <c r="AB329" s="37"/>
      <c r="AC329" s="37"/>
      <c r="AD329" s="37"/>
      <c r="AE329" s="37"/>
      <c r="AR329" s="193" t="s">
        <v>366</v>
      </c>
      <c r="AT329" s="193" t="s">
        <v>239</v>
      </c>
      <c r="AU329" s="193" t="s">
        <v>88</v>
      </c>
      <c r="AY329" s="20" t="s">
        <v>237</v>
      </c>
      <c r="BE329" s="194">
        <f>IF(N329="základní",J329,0)</f>
        <v>0</v>
      </c>
      <c r="BF329" s="194">
        <f>IF(N329="snížená",J329,0)</f>
        <v>0</v>
      </c>
      <c r="BG329" s="194">
        <f>IF(N329="zákl. přenesená",J329,0)</f>
        <v>0</v>
      </c>
      <c r="BH329" s="194">
        <f>IF(N329="sníž. přenesená",J329,0)</f>
        <v>0</v>
      </c>
      <c r="BI329" s="194">
        <f>IF(N329="nulová",J329,0)</f>
        <v>0</v>
      </c>
      <c r="BJ329" s="20" t="s">
        <v>88</v>
      </c>
      <c r="BK329" s="194">
        <f>ROUND(I329*H329,2)</f>
        <v>0</v>
      </c>
      <c r="BL329" s="20" t="s">
        <v>366</v>
      </c>
      <c r="BM329" s="193" t="s">
        <v>6243</v>
      </c>
    </row>
    <row r="330" spans="1:65" s="2" customFormat="1" ht="10.199999999999999">
      <c r="A330" s="37"/>
      <c r="B330" s="38"/>
      <c r="C330" s="39"/>
      <c r="D330" s="195" t="s">
        <v>245</v>
      </c>
      <c r="E330" s="39"/>
      <c r="F330" s="196" t="s">
        <v>6244</v>
      </c>
      <c r="G330" s="39"/>
      <c r="H330" s="39"/>
      <c r="I330" s="197"/>
      <c r="J330" s="39"/>
      <c r="K330" s="39"/>
      <c r="L330" s="42"/>
      <c r="M330" s="198"/>
      <c r="N330" s="199"/>
      <c r="O330" s="67"/>
      <c r="P330" s="67"/>
      <c r="Q330" s="67"/>
      <c r="R330" s="67"/>
      <c r="S330" s="67"/>
      <c r="T330" s="68"/>
      <c r="U330" s="37"/>
      <c r="V330" s="37"/>
      <c r="W330" s="37"/>
      <c r="X330" s="37"/>
      <c r="Y330" s="37"/>
      <c r="Z330" s="37"/>
      <c r="AA330" s="37"/>
      <c r="AB330" s="37"/>
      <c r="AC330" s="37"/>
      <c r="AD330" s="37"/>
      <c r="AE330" s="37"/>
      <c r="AT330" s="20" t="s">
        <v>245</v>
      </c>
      <c r="AU330" s="20" t="s">
        <v>88</v>
      </c>
    </row>
    <row r="331" spans="1:65" s="14" customFormat="1" ht="10.199999999999999">
      <c r="B331" s="211"/>
      <c r="C331" s="212"/>
      <c r="D331" s="202" t="s">
        <v>247</v>
      </c>
      <c r="E331" s="213" t="s">
        <v>19</v>
      </c>
      <c r="F331" s="214" t="s">
        <v>6160</v>
      </c>
      <c r="G331" s="212"/>
      <c r="H331" s="215">
        <v>2.67</v>
      </c>
      <c r="I331" s="216"/>
      <c r="J331" s="212"/>
      <c r="K331" s="212"/>
      <c r="L331" s="217"/>
      <c r="M331" s="218"/>
      <c r="N331" s="219"/>
      <c r="O331" s="219"/>
      <c r="P331" s="219"/>
      <c r="Q331" s="219"/>
      <c r="R331" s="219"/>
      <c r="S331" s="219"/>
      <c r="T331" s="220"/>
      <c r="AT331" s="221" t="s">
        <v>247</v>
      </c>
      <c r="AU331" s="221" t="s">
        <v>88</v>
      </c>
      <c r="AV331" s="14" t="s">
        <v>88</v>
      </c>
      <c r="AW331" s="14" t="s">
        <v>37</v>
      </c>
      <c r="AX331" s="14" t="s">
        <v>83</v>
      </c>
      <c r="AY331" s="221" t="s">
        <v>237</v>
      </c>
    </row>
    <row r="332" spans="1:65" s="2" customFormat="1" ht="24.15" customHeight="1">
      <c r="A332" s="37"/>
      <c r="B332" s="38"/>
      <c r="C332" s="244" t="s">
        <v>717</v>
      </c>
      <c r="D332" s="244" t="s">
        <v>296</v>
      </c>
      <c r="E332" s="245" t="s">
        <v>6245</v>
      </c>
      <c r="F332" s="246" t="s">
        <v>6246</v>
      </c>
      <c r="G332" s="247" t="s">
        <v>141</v>
      </c>
      <c r="H332" s="248">
        <v>2.67</v>
      </c>
      <c r="I332" s="249"/>
      <c r="J332" s="250">
        <f>ROUND(I332*H332,2)</f>
        <v>0</v>
      </c>
      <c r="K332" s="246" t="s">
        <v>242</v>
      </c>
      <c r="L332" s="251"/>
      <c r="M332" s="252" t="s">
        <v>19</v>
      </c>
      <c r="N332" s="253" t="s">
        <v>48</v>
      </c>
      <c r="O332" s="67"/>
      <c r="P332" s="191">
        <f>O332*H332</f>
        <v>0</v>
      </c>
      <c r="Q332" s="191">
        <v>3.6420000000000001E-2</v>
      </c>
      <c r="R332" s="191">
        <f>Q332*H332</f>
        <v>9.7241400000000006E-2</v>
      </c>
      <c r="S332" s="191">
        <v>0</v>
      </c>
      <c r="T332" s="192">
        <f>S332*H332</f>
        <v>0</v>
      </c>
      <c r="U332" s="37"/>
      <c r="V332" s="37"/>
      <c r="W332" s="37"/>
      <c r="X332" s="37"/>
      <c r="Y332" s="37"/>
      <c r="Z332" s="37"/>
      <c r="AA332" s="37"/>
      <c r="AB332" s="37"/>
      <c r="AC332" s="37"/>
      <c r="AD332" s="37"/>
      <c r="AE332" s="37"/>
      <c r="AR332" s="193" t="s">
        <v>523</v>
      </c>
      <c r="AT332" s="193" t="s">
        <v>296</v>
      </c>
      <c r="AU332" s="193" t="s">
        <v>88</v>
      </c>
      <c r="AY332" s="20" t="s">
        <v>237</v>
      </c>
      <c r="BE332" s="194">
        <f>IF(N332="základní",J332,0)</f>
        <v>0</v>
      </c>
      <c r="BF332" s="194">
        <f>IF(N332="snížená",J332,0)</f>
        <v>0</v>
      </c>
      <c r="BG332" s="194">
        <f>IF(N332="zákl. přenesená",J332,0)</f>
        <v>0</v>
      </c>
      <c r="BH332" s="194">
        <f>IF(N332="sníž. přenesená",J332,0)</f>
        <v>0</v>
      </c>
      <c r="BI332" s="194">
        <f>IF(N332="nulová",J332,0)</f>
        <v>0</v>
      </c>
      <c r="BJ332" s="20" t="s">
        <v>88</v>
      </c>
      <c r="BK332" s="194">
        <f>ROUND(I332*H332,2)</f>
        <v>0</v>
      </c>
      <c r="BL332" s="20" t="s">
        <v>366</v>
      </c>
      <c r="BM332" s="193" t="s">
        <v>6247</v>
      </c>
    </row>
    <row r="333" spans="1:65" s="2" customFormat="1" ht="19.2">
      <c r="A333" s="37"/>
      <c r="B333" s="38"/>
      <c r="C333" s="39"/>
      <c r="D333" s="202" t="s">
        <v>914</v>
      </c>
      <c r="E333" s="39"/>
      <c r="F333" s="254" t="s">
        <v>2940</v>
      </c>
      <c r="G333" s="39"/>
      <c r="H333" s="39"/>
      <c r="I333" s="197"/>
      <c r="J333" s="39"/>
      <c r="K333" s="39"/>
      <c r="L333" s="42"/>
      <c r="M333" s="198"/>
      <c r="N333" s="199"/>
      <c r="O333" s="67"/>
      <c r="P333" s="67"/>
      <c r="Q333" s="67"/>
      <c r="R333" s="67"/>
      <c r="S333" s="67"/>
      <c r="T333" s="68"/>
      <c r="U333" s="37"/>
      <c r="V333" s="37"/>
      <c r="W333" s="37"/>
      <c r="X333" s="37"/>
      <c r="Y333" s="37"/>
      <c r="Z333" s="37"/>
      <c r="AA333" s="37"/>
      <c r="AB333" s="37"/>
      <c r="AC333" s="37"/>
      <c r="AD333" s="37"/>
      <c r="AE333" s="37"/>
      <c r="AT333" s="20" t="s">
        <v>914</v>
      </c>
      <c r="AU333" s="20" t="s">
        <v>88</v>
      </c>
    </row>
    <row r="334" spans="1:65" s="2" customFormat="1" ht="24.15" customHeight="1">
      <c r="A334" s="37"/>
      <c r="B334" s="38"/>
      <c r="C334" s="182" t="s">
        <v>425</v>
      </c>
      <c r="D334" s="182" t="s">
        <v>239</v>
      </c>
      <c r="E334" s="183" t="s">
        <v>6248</v>
      </c>
      <c r="F334" s="184" t="s">
        <v>6249</v>
      </c>
      <c r="G334" s="185" t="s">
        <v>290</v>
      </c>
      <c r="H334" s="186">
        <v>5.1059999999999999</v>
      </c>
      <c r="I334" s="187"/>
      <c r="J334" s="188">
        <f>ROUND(I334*H334,2)</f>
        <v>0</v>
      </c>
      <c r="K334" s="184" t="s">
        <v>242</v>
      </c>
      <c r="L334" s="42"/>
      <c r="M334" s="189" t="s">
        <v>19</v>
      </c>
      <c r="N334" s="190" t="s">
        <v>48</v>
      </c>
      <c r="O334" s="67"/>
      <c r="P334" s="191">
        <f>O334*H334</f>
        <v>0</v>
      </c>
      <c r="Q334" s="191">
        <v>2.5999999999999998E-4</v>
      </c>
      <c r="R334" s="191">
        <f>Q334*H334</f>
        <v>1.3275599999999998E-3</v>
      </c>
      <c r="S334" s="191">
        <v>0</v>
      </c>
      <c r="T334" s="192">
        <f>S334*H334</f>
        <v>0</v>
      </c>
      <c r="U334" s="37"/>
      <c r="V334" s="37"/>
      <c r="W334" s="37"/>
      <c r="X334" s="37"/>
      <c r="Y334" s="37"/>
      <c r="Z334" s="37"/>
      <c r="AA334" s="37"/>
      <c r="AB334" s="37"/>
      <c r="AC334" s="37"/>
      <c r="AD334" s="37"/>
      <c r="AE334" s="37"/>
      <c r="AR334" s="193" t="s">
        <v>366</v>
      </c>
      <c r="AT334" s="193" t="s">
        <v>239</v>
      </c>
      <c r="AU334" s="193" t="s">
        <v>88</v>
      </c>
      <c r="AY334" s="20" t="s">
        <v>237</v>
      </c>
      <c r="BE334" s="194">
        <f>IF(N334="základní",J334,0)</f>
        <v>0</v>
      </c>
      <c r="BF334" s="194">
        <f>IF(N334="snížená",J334,0)</f>
        <v>0</v>
      </c>
      <c r="BG334" s="194">
        <f>IF(N334="zákl. přenesená",J334,0)</f>
        <v>0</v>
      </c>
      <c r="BH334" s="194">
        <f>IF(N334="sníž. přenesená",J334,0)</f>
        <v>0</v>
      </c>
      <c r="BI334" s="194">
        <f>IF(N334="nulová",J334,0)</f>
        <v>0</v>
      </c>
      <c r="BJ334" s="20" t="s">
        <v>88</v>
      </c>
      <c r="BK334" s="194">
        <f>ROUND(I334*H334,2)</f>
        <v>0</v>
      </c>
      <c r="BL334" s="20" t="s">
        <v>366</v>
      </c>
      <c r="BM334" s="193" t="s">
        <v>6250</v>
      </c>
    </row>
    <row r="335" spans="1:65" s="2" customFormat="1" ht="10.199999999999999">
      <c r="A335" s="37"/>
      <c r="B335" s="38"/>
      <c r="C335" s="39"/>
      <c r="D335" s="195" t="s">
        <v>245</v>
      </c>
      <c r="E335" s="39"/>
      <c r="F335" s="196" t="s">
        <v>6251</v>
      </c>
      <c r="G335" s="39"/>
      <c r="H335" s="39"/>
      <c r="I335" s="197"/>
      <c r="J335" s="39"/>
      <c r="K335" s="39"/>
      <c r="L335" s="42"/>
      <c r="M335" s="198"/>
      <c r="N335" s="199"/>
      <c r="O335" s="67"/>
      <c r="P335" s="67"/>
      <c r="Q335" s="67"/>
      <c r="R335" s="67"/>
      <c r="S335" s="67"/>
      <c r="T335" s="68"/>
      <c r="U335" s="37"/>
      <c r="V335" s="37"/>
      <c r="W335" s="37"/>
      <c r="X335" s="37"/>
      <c r="Y335" s="37"/>
      <c r="Z335" s="37"/>
      <c r="AA335" s="37"/>
      <c r="AB335" s="37"/>
      <c r="AC335" s="37"/>
      <c r="AD335" s="37"/>
      <c r="AE335" s="37"/>
      <c r="AT335" s="20" t="s">
        <v>245</v>
      </c>
      <c r="AU335" s="20" t="s">
        <v>88</v>
      </c>
    </row>
    <row r="336" spans="1:65" s="14" customFormat="1" ht="10.199999999999999">
      <c r="B336" s="211"/>
      <c r="C336" s="212"/>
      <c r="D336" s="202" t="s">
        <v>247</v>
      </c>
      <c r="E336" s="213" t="s">
        <v>19</v>
      </c>
      <c r="F336" s="214" t="s">
        <v>6252</v>
      </c>
      <c r="G336" s="212"/>
      <c r="H336" s="215">
        <v>1.4159999999999999</v>
      </c>
      <c r="I336" s="216"/>
      <c r="J336" s="212"/>
      <c r="K336" s="212"/>
      <c r="L336" s="217"/>
      <c r="M336" s="218"/>
      <c r="N336" s="219"/>
      <c r="O336" s="219"/>
      <c r="P336" s="219"/>
      <c r="Q336" s="219"/>
      <c r="R336" s="219"/>
      <c r="S336" s="219"/>
      <c r="T336" s="220"/>
      <c r="AT336" s="221" t="s">
        <v>247</v>
      </c>
      <c r="AU336" s="221" t="s">
        <v>88</v>
      </c>
      <c r="AV336" s="14" t="s">
        <v>88</v>
      </c>
      <c r="AW336" s="14" t="s">
        <v>37</v>
      </c>
      <c r="AX336" s="14" t="s">
        <v>76</v>
      </c>
      <c r="AY336" s="221" t="s">
        <v>237</v>
      </c>
    </row>
    <row r="337" spans="1:65" s="14" customFormat="1" ht="10.199999999999999">
      <c r="B337" s="211"/>
      <c r="C337" s="212"/>
      <c r="D337" s="202" t="s">
        <v>247</v>
      </c>
      <c r="E337" s="213" t="s">
        <v>19</v>
      </c>
      <c r="F337" s="214" t="s">
        <v>6253</v>
      </c>
      <c r="G337" s="212"/>
      <c r="H337" s="215">
        <v>1.5660000000000001</v>
      </c>
      <c r="I337" s="216"/>
      <c r="J337" s="212"/>
      <c r="K337" s="212"/>
      <c r="L337" s="217"/>
      <c r="M337" s="218"/>
      <c r="N337" s="219"/>
      <c r="O337" s="219"/>
      <c r="P337" s="219"/>
      <c r="Q337" s="219"/>
      <c r="R337" s="219"/>
      <c r="S337" s="219"/>
      <c r="T337" s="220"/>
      <c r="AT337" s="221" t="s">
        <v>247</v>
      </c>
      <c r="AU337" s="221" t="s">
        <v>88</v>
      </c>
      <c r="AV337" s="14" t="s">
        <v>88</v>
      </c>
      <c r="AW337" s="14" t="s">
        <v>37</v>
      </c>
      <c r="AX337" s="14" t="s">
        <v>76</v>
      </c>
      <c r="AY337" s="221" t="s">
        <v>237</v>
      </c>
    </row>
    <row r="338" spans="1:65" s="14" customFormat="1" ht="10.199999999999999">
      <c r="B338" s="211"/>
      <c r="C338" s="212"/>
      <c r="D338" s="202" t="s">
        <v>247</v>
      </c>
      <c r="E338" s="213" t="s">
        <v>19</v>
      </c>
      <c r="F338" s="214" t="s">
        <v>6254</v>
      </c>
      <c r="G338" s="212"/>
      <c r="H338" s="215">
        <v>2.1240000000000001</v>
      </c>
      <c r="I338" s="216"/>
      <c r="J338" s="212"/>
      <c r="K338" s="212"/>
      <c r="L338" s="217"/>
      <c r="M338" s="218"/>
      <c r="N338" s="219"/>
      <c r="O338" s="219"/>
      <c r="P338" s="219"/>
      <c r="Q338" s="219"/>
      <c r="R338" s="219"/>
      <c r="S338" s="219"/>
      <c r="T338" s="220"/>
      <c r="AT338" s="221" t="s">
        <v>247</v>
      </c>
      <c r="AU338" s="221" t="s">
        <v>88</v>
      </c>
      <c r="AV338" s="14" t="s">
        <v>88</v>
      </c>
      <c r="AW338" s="14" t="s">
        <v>37</v>
      </c>
      <c r="AX338" s="14" t="s">
        <v>76</v>
      </c>
      <c r="AY338" s="221" t="s">
        <v>237</v>
      </c>
    </row>
    <row r="339" spans="1:65" s="16" customFormat="1" ht="10.199999999999999">
      <c r="B339" s="233"/>
      <c r="C339" s="234"/>
      <c r="D339" s="202" t="s">
        <v>247</v>
      </c>
      <c r="E339" s="235" t="s">
        <v>19</v>
      </c>
      <c r="F339" s="236" t="s">
        <v>260</v>
      </c>
      <c r="G339" s="234"/>
      <c r="H339" s="237">
        <v>5.1059999999999999</v>
      </c>
      <c r="I339" s="238"/>
      <c r="J339" s="234"/>
      <c r="K339" s="234"/>
      <c r="L339" s="239"/>
      <c r="M339" s="240"/>
      <c r="N339" s="241"/>
      <c r="O339" s="241"/>
      <c r="P339" s="241"/>
      <c r="Q339" s="241"/>
      <c r="R339" s="241"/>
      <c r="S339" s="241"/>
      <c r="T339" s="242"/>
      <c r="AT339" s="243" t="s">
        <v>247</v>
      </c>
      <c r="AU339" s="243" t="s">
        <v>88</v>
      </c>
      <c r="AV339" s="16" t="s">
        <v>243</v>
      </c>
      <c r="AW339" s="16" t="s">
        <v>37</v>
      </c>
      <c r="AX339" s="16" t="s">
        <v>83</v>
      </c>
      <c r="AY339" s="243" t="s">
        <v>237</v>
      </c>
    </row>
    <row r="340" spans="1:65" s="2" customFormat="1" ht="21.75" customHeight="1">
      <c r="A340" s="37"/>
      <c r="B340" s="38"/>
      <c r="C340" s="244" t="s">
        <v>726</v>
      </c>
      <c r="D340" s="244" t="s">
        <v>296</v>
      </c>
      <c r="E340" s="245" t="s">
        <v>6255</v>
      </c>
      <c r="F340" s="246" t="s">
        <v>6256</v>
      </c>
      <c r="G340" s="247" t="s">
        <v>141</v>
      </c>
      <c r="H340" s="248">
        <v>5.1059999999999999</v>
      </c>
      <c r="I340" s="249"/>
      <c r="J340" s="250">
        <f>ROUND(I340*H340,2)</f>
        <v>0</v>
      </c>
      <c r="K340" s="246" t="s">
        <v>242</v>
      </c>
      <c r="L340" s="251"/>
      <c r="M340" s="252" t="s">
        <v>19</v>
      </c>
      <c r="N340" s="253" t="s">
        <v>48</v>
      </c>
      <c r="O340" s="67"/>
      <c r="P340" s="191">
        <f>O340*H340</f>
        <v>0</v>
      </c>
      <c r="Q340" s="191">
        <v>4.0280000000000003E-2</v>
      </c>
      <c r="R340" s="191">
        <f>Q340*H340</f>
        <v>0.20566968000000002</v>
      </c>
      <c r="S340" s="191">
        <v>0</v>
      </c>
      <c r="T340" s="192">
        <f>S340*H340</f>
        <v>0</v>
      </c>
      <c r="U340" s="37"/>
      <c r="V340" s="37"/>
      <c r="W340" s="37"/>
      <c r="X340" s="37"/>
      <c r="Y340" s="37"/>
      <c r="Z340" s="37"/>
      <c r="AA340" s="37"/>
      <c r="AB340" s="37"/>
      <c r="AC340" s="37"/>
      <c r="AD340" s="37"/>
      <c r="AE340" s="37"/>
      <c r="AR340" s="193" t="s">
        <v>523</v>
      </c>
      <c r="AT340" s="193" t="s">
        <v>296</v>
      </c>
      <c r="AU340" s="193" t="s">
        <v>88</v>
      </c>
      <c r="AY340" s="20" t="s">
        <v>237</v>
      </c>
      <c r="BE340" s="194">
        <f>IF(N340="základní",J340,0)</f>
        <v>0</v>
      </c>
      <c r="BF340" s="194">
        <f>IF(N340="snížená",J340,0)</f>
        <v>0</v>
      </c>
      <c r="BG340" s="194">
        <f>IF(N340="zákl. přenesená",J340,0)</f>
        <v>0</v>
      </c>
      <c r="BH340" s="194">
        <f>IF(N340="sníž. přenesená",J340,0)</f>
        <v>0</v>
      </c>
      <c r="BI340" s="194">
        <f>IF(N340="nulová",J340,0)</f>
        <v>0</v>
      </c>
      <c r="BJ340" s="20" t="s">
        <v>88</v>
      </c>
      <c r="BK340" s="194">
        <f>ROUND(I340*H340,2)</f>
        <v>0</v>
      </c>
      <c r="BL340" s="20" t="s">
        <v>366</v>
      </c>
      <c r="BM340" s="193" t="s">
        <v>6257</v>
      </c>
    </row>
    <row r="341" spans="1:65" s="2" customFormat="1" ht="19.2">
      <c r="A341" s="37"/>
      <c r="B341" s="38"/>
      <c r="C341" s="39"/>
      <c r="D341" s="202" t="s">
        <v>914</v>
      </c>
      <c r="E341" s="39"/>
      <c r="F341" s="254" t="s">
        <v>6238</v>
      </c>
      <c r="G341" s="39"/>
      <c r="H341" s="39"/>
      <c r="I341" s="197"/>
      <c r="J341" s="39"/>
      <c r="K341" s="39"/>
      <c r="L341" s="42"/>
      <c r="M341" s="198"/>
      <c r="N341" s="199"/>
      <c r="O341" s="67"/>
      <c r="P341" s="67"/>
      <c r="Q341" s="67"/>
      <c r="R341" s="67"/>
      <c r="S341" s="67"/>
      <c r="T341" s="68"/>
      <c r="U341" s="37"/>
      <c r="V341" s="37"/>
      <c r="W341" s="37"/>
      <c r="X341" s="37"/>
      <c r="Y341" s="37"/>
      <c r="Z341" s="37"/>
      <c r="AA341" s="37"/>
      <c r="AB341" s="37"/>
      <c r="AC341" s="37"/>
      <c r="AD341" s="37"/>
      <c r="AE341" s="37"/>
      <c r="AT341" s="20" t="s">
        <v>914</v>
      </c>
      <c r="AU341" s="20" t="s">
        <v>88</v>
      </c>
    </row>
    <row r="342" spans="1:65" s="2" customFormat="1" ht="55.5" customHeight="1">
      <c r="A342" s="37"/>
      <c r="B342" s="38"/>
      <c r="C342" s="182" t="s">
        <v>733</v>
      </c>
      <c r="D342" s="182" t="s">
        <v>239</v>
      </c>
      <c r="E342" s="183" t="s">
        <v>1087</v>
      </c>
      <c r="F342" s="184" t="s">
        <v>1088</v>
      </c>
      <c r="G342" s="185" t="s">
        <v>304</v>
      </c>
      <c r="H342" s="186">
        <v>1.1220000000000001</v>
      </c>
      <c r="I342" s="187"/>
      <c r="J342" s="188">
        <f>ROUND(I342*H342,2)</f>
        <v>0</v>
      </c>
      <c r="K342" s="184" t="s">
        <v>242</v>
      </c>
      <c r="L342" s="42"/>
      <c r="M342" s="189" t="s">
        <v>19</v>
      </c>
      <c r="N342" s="190" t="s">
        <v>48</v>
      </c>
      <c r="O342" s="67"/>
      <c r="P342" s="191">
        <f>O342*H342</f>
        <v>0</v>
      </c>
      <c r="Q342" s="191">
        <v>0</v>
      </c>
      <c r="R342" s="191">
        <f>Q342*H342</f>
        <v>0</v>
      </c>
      <c r="S342" s="191">
        <v>0</v>
      </c>
      <c r="T342" s="192">
        <f>S342*H342</f>
        <v>0</v>
      </c>
      <c r="U342" s="37"/>
      <c r="V342" s="37"/>
      <c r="W342" s="37"/>
      <c r="X342" s="37"/>
      <c r="Y342" s="37"/>
      <c r="Z342" s="37"/>
      <c r="AA342" s="37"/>
      <c r="AB342" s="37"/>
      <c r="AC342" s="37"/>
      <c r="AD342" s="37"/>
      <c r="AE342" s="37"/>
      <c r="AR342" s="193" t="s">
        <v>366</v>
      </c>
      <c r="AT342" s="193" t="s">
        <v>239</v>
      </c>
      <c r="AU342" s="193" t="s">
        <v>88</v>
      </c>
      <c r="AY342" s="20" t="s">
        <v>237</v>
      </c>
      <c r="BE342" s="194">
        <f>IF(N342="základní",J342,0)</f>
        <v>0</v>
      </c>
      <c r="BF342" s="194">
        <f>IF(N342="snížená",J342,0)</f>
        <v>0</v>
      </c>
      <c r="BG342" s="194">
        <f>IF(N342="zákl. přenesená",J342,0)</f>
        <v>0</v>
      </c>
      <c r="BH342" s="194">
        <f>IF(N342="sníž. přenesená",J342,0)</f>
        <v>0</v>
      </c>
      <c r="BI342" s="194">
        <f>IF(N342="nulová",J342,0)</f>
        <v>0</v>
      </c>
      <c r="BJ342" s="20" t="s">
        <v>88</v>
      </c>
      <c r="BK342" s="194">
        <f>ROUND(I342*H342,2)</f>
        <v>0</v>
      </c>
      <c r="BL342" s="20" t="s">
        <v>366</v>
      </c>
      <c r="BM342" s="193" t="s">
        <v>6258</v>
      </c>
    </row>
    <row r="343" spans="1:65" s="2" customFormat="1" ht="10.199999999999999">
      <c r="A343" s="37"/>
      <c r="B343" s="38"/>
      <c r="C343" s="39"/>
      <c r="D343" s="195" t="s">
        <v>245</v>
      </c>
      <c r="E343" s="39"/>
      <c r="F343" s="196" t="s">
        <v>1090</v>
      </c>
      <c r="G343" s="39"/>
      <c r="H343" s="39"/>
      <c r="I343" s="197"/>
      <c r="J343" s="39"/>
      <c r="K343" s="39"/>
      <c r="L343" s="42"/>
      <c r="M343" s="198"/>
      <c r="N343" s="199"/>
      <c r="O343" s="67"/>
      <c r="P343" s="67"/>
      <c r="Q343" s="67"/>
      <c r="R343" s="67"/>
      <c r="S343" s="67"/>
      <c r="T343" s="68"/>
      <c r="U343" s="37"/>
      <c r="V343" s="37"/>
      <c r="W343" s="37"/>
      <c r="X343" s="37"/>
      <c r="Y343" s="37"/>
      <c r="Z343" s="37"/>
      <c r="AA343" s="37"/>
      <c r="AB343" s="37"/>
      <c r="AC343" s="37"/>
      <c r="AD343" s="37"/>
      <c r="AE343" s="37"/>
      <c r="AT343" s="20" t="s">
        <v>245</v>
      </c>
      <c r="AU343" s="20" t="s">
        <v>88</v>
      </c>
    </row>
    <row r="344" spans="1:65" s="12" customFormat="1" ht="22.8" customHeight="1">
      <c r="B344" s="166"/>
      <c r="C344" s="167"/>
      <c r="D344" s="168" t="s">
        <v>75</v>
      </c>
      <c r="E344" s="180" t="s">
        <v>1091</v>
      </c>
      <c r="F344" s="180" t="s">
        <v>1092</v>
      </c>
      <c r="G344" s="167"/>
      <c r="H344" s="167"/>
      <c r="I344" s="170"/>
      <c r="J344" s="181">
        <f>BK344</f>
        <v>0</v>
      </c>
      <c r="K344" s="167"/>
      <c r="L344" s="172"/>
      <c r="M344" s="173"/>
      <c r="N344" s="174"/>
      <c r="O344" s="174"/>
      <c r="P344" s="175">
        <f>SUM(P345:P363)</f>
        <v>0</v>
      </c>
      <c r="Q344" s="174"/>
      <c r="R344" s="175">
        <f>SUM(R345:R363)</f>
        <v>0.35079002999999997</v>
      </c>
      <c r="S344" s="174"/>
      <c r="T344" s="176">
        <f>SUM(T345:T363)</f>
        <v>0</v>
      </c>
      <c r="AR344" s="177" t="s">
        <v>88</v>
      </c>
      <c r="AT344" s="178" t="s">
        <v>75</v>
      </c>
      <c r="AU344" s="178" t="s">
        <v>83</v>
      </c>
      <c r="AY344" s="177" t="s">
        <v>237</v>
      </c>
      <c r="BK344" s="179">
        <f>SUM(BK345:BK363)</f>
        <v>0</v>
      </c>
    </row>
    <row r="345" spans="1:65" s="2" customFormat="1" ht="33" customHeight="1">
      <c r="A345" s="37"/>
      <c r="B345" s="38"/>
      <c r="C345" s="182" t="s">
        <v>739</v>
      </c>
      <c r="D345" s="182" t="s">
        <v>239</v>
      </c>
      <c r="E345" s="183" t="s">
        <v>6259</v>
      </c>
      <c r="F345" s="184" t="s">
        <v>6260</v>
      </c>
      <c r="G345" s="185" t="s">
        <v>290</v>
      </c>
      <c r="H345" s="186">
        <v>1</v>
      </c>
      <c r="I345" s="187"/>
      <c r="J345" s="188">
        <f>ROUND(I345*H345,2)</f>
        <v>0</v>
      </c>
      <c r="K345" s="184" t="s">
        <v>242</v>
      </c>
      <c r="L345" s="42"/>
      <c r="M345" s="189" t="s">
        <v>19</v>
      </c>
      <c r="N345" s="190" t="s">
        <v>48</v>
      </c>
      <c r="O345" s="67"/>
      <c r="P345" s="191">
        <f>O345*H345</f>
        <v>0</v>
      </c>
      <c r="Q345" s="191">
        <v>0</v>
      </c>
      <c r="R345" s="191">
        <f>Q345*H345</f>
        <v>0</v>
      </c>
      <c r="S345" s="191">
        <v>0</v>
      </c>
      <c r="T345" s="192">
        <f>S345*H345</f>
        <v>0</v>
      </c>
      <c r="U345" s="37"/>
      <c r="V345" s="37"/>
      <c r="W345" s="37"/>
      <c r="X345" s="37"/>
      <c r="Y345" s="37"/>
      <c r="Z345" s="37"/>
      <c r="AA345" s="37"/>
      <c r="AB345" s="37"/>
      <c r="AC345" s="37"/>
      <c r="AD345" s="37"/>
      <c r="AE345" s="37"/>
      <c r="AR345" s="193" t="s">
        <v>366</v>
      </c>
      <c r="AT345" s="193" t="s">
        <v>239</v>
      </c>
      <c r="AU345" s="193" t="s">
        <v>88</v>
      </c>
      <c r="AY345" s="20" t="s">
        <v>237</v>
      </c>
      <c r="BE345" s="194">
        <f>IF(N345="základní",J345,0)</f>
        <v>0</v>
      </c>
      <c r="BF345" s="194">
        <f>IF(N345="snížená",J345,0)</f>
        <v>0</v>
      </c>
      <c r="BG345" s="194">
        <f>IF(N345="zákl. přenesená",J345,0)</f>
        <v>0</v>
      </c>
      <c r="BH345" s="194">
        <f>IF(N345="sníž. přenesená",J345,0)</f>
        <v>0</v>
      </c>
      <c r="BI345" s="194">
        <f>IF(N345="nulová",J345,0)</f>
        <v>0</v>
      </c>
      <c r="BJ345" s="20" t="s">
        <v>88</v>
      </c>
      <c r="BK345" s="194">
        <f>ROUND(I345*H345,2)</f>
        <v>0</v>
      </c>
      <c r="BL345" s="20" t="s">
        <v>366</v>
      </c>
      <c r="BM345" s="193" t="s">
        <v>6261</v>
      </c>
    </row>
    <row r="346" spans="1:65" s="2" customFormat="1" ht="10.199999999999999">
      <c r="A346" s="37"/>
      <c r="B346" s="38"/>
      <c r="C346" s="39"/>
      <c r="D346" s="195" t="s">
        <v>245</v>
      </c>
      <c r="E346" s="39"/>
      <c r="F346" s="196" t="s">
        <v>6262</v>
      </c>
      <c r="G346" s="39"/>
      <c r="H346" s="39"/>
      <c r="I346" s="197"/>
      <c r="J346" s="39"/>
      <c r="K346" s="39"/>
      <c r="L346" s="42"/>
      <c r="M346" s="198"/>
      <c r="N346" s="199"/>
      <c r="O346" s="67"/>
      <c r="P346" s="67"/>
      <c r="Q346" s="67"/>
      <c r="R346" s="67"/>
      <c r="S346" s="67"/>
      <c r="T346" s="68"/>
      <c r="U346" s="37"/>
      <c r="V346" s="37"/>
      <c r="W346" s="37"/>
      <c r="X346" s="37"/>
      <c r="Y346" s="37"/>
      <c r="Z346" s="37"/>
      <c r="AA346" s="37"/>
      <c r="AB346" s="37"/>
      <c r="AC346" s="37"/>
      <c r="AD346" s="37"/>
      <c r="AE346" s="37"/>
      <c r="AT346" s="20" t="s">
        <v>245</v>
      </c>
      <c r="AU346" s="20" t="s">
        <v>88</v>
      </c>
    </row>
    <row r="347" spans="1:65" s="14" customFormat="1" ht="10.199999999999999">
      <c r="B347" s="211"/>
      <c r="C347" s="212"/>
      <c r="D347" s="202" t="s">
        <v>247</v>
      </c>
      <c r="E347" s="213" t="s">
        <v>19</v>
      </c>
      <c r="F347" s="214" t="s">
        <v>6263</v>
      </c>
      <c r="G347" s="212"/>
      <c r="H347" s="215">
        <v>1</v>
      </c>
      <c r="I347" s="216"/>
      <c r="J347" s="212"/>
      <c r="K347" s="212"/>
      <c r="L347" s="217"/>
      <c r="M347" s="218"/>
      <c r="N347" s="219"/>
      <c r="O347" s="219"/>
      <c r="P347" s="219"/>
      <c r="Q347" s="219"/>
      <c r="R347" s="219"/>
      <c r="S347" s="219"/>
      <c r="T347" s="220"/>
      <c r="AT347" s="221" t="s">
        <v>247</v>
      </c>
      <c r="AU347" s="221" t="s">
        <v>88</v>
      </c>
      <c r="AV347" s="14" t="s">
        <v>88</v>
      </c>
      <c r="AW347" s="14" t="s">
        <v>37</v>
      </c>
      <c r="AX347" s="14" t="s">
        <v>83</v>
      </c>
      <c r="AY347" s="221" t="s">
        <v>237</v>
      </c>
    </row>
    <row r="348" spans="1:65" s="2" customFormat="1" ht="33" customHeight="1">
      <c r="A348" s="37"/>
      <c r="B348" s="38"/>
      <c r="C348" s="244" t="s">
        <v>746</v>
      </c>
      <c r="D348" s="244" t="s">
        <v>296</v>
      </c>
      <c r="E348" s="245" t="s">
        <v>6264</v>
      </c>
      <c r="F348" s="246" t="s">
        <v>6265</v>
      </c>
      <c r="G348" s="247" t="s">
        <v>141</v>
      </c>
      <c r="H348" s="248">
        <v>3.1459999999999999</v>
      </c>
      <c r="I348" s="249"/>
      <c r="J348" s="250">
        <f>ROUND(I348*H348,2)</f>
        <v>0</v>
      </c>
      <c r="K348" s="246" t="s">
        <v>19</v>
      </c>
      <c r="L348" s="251"/>
      <c r="M348" s="252" t="s">
        <v>19</v>
      </c>
      <c r="N348" s="253" t="s">
        <v>48</v>
      </c>
      <c r="O348" s="67"/>
      <c r="P348" s="191">
        <f>O348*H348</f>
        <v>0</v>
      </c>
      <c r="Q348" s="191">
        <v>3.8150000000000003E-2</v>
      </c>
      <c r="R348" s="191">
        <f>Q348*H348</f>
        <v>0.12001990000000001</v>
      </c>
      <c r="S348" s="191">
        <v>0</v>
      </c>
      <c r="T348" s="192">
        <f>S348*H348</f>
        <v>0</v>
      </c>
      <c r="U348" s="37"/>
      <c r="V348" s="37"/>
      <c r="W348" s="37"/>
      <c r="X348" s="37"/>
      <c r="Y348" s="37"/>
      <c r="Z348" s="37"/>
      <c r="AA348" s="37"/>
      <c r="AB348" s="37"/>
      <c r="AC348" s="37"/>
      <c r="AD348" s="37"/>
      <c r="AE348" s="37"/>
      <c r="AR348" s="193" t="s">
        <v>523</v>
      </c>
      <c r="AT348" s="193" t="s">
        <v>296</v>
      </c>
      <c r="AU348" s="193" t="s">
        <v>88</v>
      </c>
      <c r="AY348" s="20" t="s">
        <v>237</v>
      </c>
      <c r="BE348" s="194">
        <f>IF(N348="základní",J348,0)</f>
        <v>0</v>
      </c>
      <c r="BF348" s="194">
        <f>IF(N348="snížená",J348,0)</f>
        <v>0</v>
      </c>
      <c r="BG348" s="194">
        <f>IF(N348="zákl. přenesená",J348,0)</f>
        <v>0</v>
      </c>
      <c r="BH348" s="194">
        <f>IF(N348="sníž. přenesená",J348,0)</f>
        <v>0</v>
      </c>
      <c r="BI348" s="194">
        <f>IF(N348="nulová",J348,0)</f>
        <v>0</v>
      </c>
      <c r="BJ348" s="20" t="s">
        <v>88</v>
      </c>
      <c r="BK348" s="194">
        <f>ROUND(I348*H348,2)</f>
        <v>0</v>
      </c>
      <c r="BL348" s="20" t="s">
        <v>366</v>
      </c>
      <c r="BM348" s="193" t="s">
        <v>6266</v>
      </c>
    </row>
    <row r="349" spans="1:65" s="2" customFormat="1" ht="19.2">
      <c r="A349" s="37"/>
      <c r="B349" s="38"/>
      <c r="C349" s="39"/>
      <c r="D349" s="202" t="s">
        <v>914</v>
      </c>
      <c r="E349" s="39"/>
      <c r="F349" s="254" t="s">
        <v>6238</v>
      </c>
      <c r="G349" s="39"/>
      <c r="H349" s="39"/>
      <c r="I349" s="197"/>
      <c r="J349" s="39"/>
      <c r="K349" s="39"/>
      <c r="L349" s="42"/>
      <c r="M349" s="198"/>
      <c r="N349" s="199"/>
      <c r="O349" s="67"/>
      <c r="P349" s="67"/>
      <c r="Q349" s="67"/>
      <c r="R349" s="67"/>
      <c r="S349" s="67"/>
      <c r="T349" s="68"/>
      <c r="U349" s="37"/>
      <c r="V349" s="37"/>
      <c r="W349" s="37"/>
      <c r="X349" s="37"/>
      <c r="Y349" s="37"/>
      <c r="Z349" s="37"/>
      <c r="AA349" s="37"/>
      <c r="AB349" s="37"/>
      <c r="AC349" s="37"/>
      <c r="AD349" s="37"/>
      <c r="AE349" s="37"/>
      <c r="AT349" s="20" t="s">
        <v>914</v>
      </c>
      <c r="AU349" s="20" t="s">
        <v>88</v>
      </c>
    </row>
    <row r="350" spans="1:65" s="14" customFormat="1" ht="10.199999999999999">
      <c r="B350" s="211"/>
      <c r="C350" s="212"/>
      <c r="D350" s="202" t="s">
        <v>247</v>
      </c>
      <c r="E350" s="213" t="s">
        <v>19</v>
      </c>
      <c r="F350" s="214" t="s">
        <v>6267</v>
      </c>
      <c r="G350" s="212"/>
      <c r="H350" s="215">
        <v>3.1459999999999999</v>
      </c>
      <c r="I350" s="216"/>
      <c r="J350" s="212"/>
      <c r="K350" s="212"/>
      <c r="L350" s="217"/>
      <c r="M350" s="218"/>
      <c r="N350" s="219"/>
      <c r="O350" s="219"/>
      <c r="P350" s="219"/>
      <c r="Q350" s="219"/>
      <c r="R350" s="219"/>
      <c r="S350" s="219"/>
      <c r="T350" s="220"/>
      <c r="AT350" s="221" t="s">
        <v>247</v>
      </c>
      <c r="AU350" s="221" t="s">
        <v>88</v>
      </c>
      <c r="AV350" s="14" t="s">
        <v>88</v>
      </c>
      <c r="AW350" s="14" t="s">
        <v>37</v>
      </c>
      <c r="AX350" s="14" t="s">
        <v>83</v>
      </c>
      <c r="AY350" s="221" t="s">
        <v>237</v>
      </c>
    </row>
    <row r="351" spans="1:65" s="2" customFormat="1" ht="24.15" customHeight="1">
      <c r="A351" s="37"/>
      <c r="B351" s="38"/>
      <c r="C351" s="182" t="s">
        <v>756</v>
      </c>
      <c r="D351" s="182" t="s">
        <v>239</v>
      </c>
      <c r="E351" s="183" t="s">
        <v>2986</v>
      </c>
      <c r="F351" s="184" t="s">
        <v>2987</v>
      </c>
      <c r="G351" s="185" t="s">
        <v>290</v>
      </c>
      <c r="H351" s="186">
        <v>1</v>
      </c>
      <c r="I351" s="187"/>
      <c r="J351" s="188">
        <f>ROUND(I351*H351,2)</f>
        <v>0</v>
      </c>
      <c r="K351" s="184" t="s">
        <v>242</v>
      </c>
      <c r="L351" s="42"/>
      <c r="M351" s="189" t="s">
        <v>19</v>
      </c>
      <c r="N351" s="190" t="s">
        <v>48</v>
      </c>
      <c r="O351" s="67"/>
      <c r="P351" s="191">
        <f>O351*H351</f>
        <v>0</v>
      </c>
      <c r="Q351" s="191">
        <v>0</v>
      </c>
      <c r="R351" s="191">
        <f>Q351*H351</f>
        <v>0</v>
      </c>
      <c r="S351" s="191">
        <v>0</v>
      </c>
      <c r="T351" s="192">
        <f>S351*H351</f>
        <v>0</v>
      </c>
      <c r="U351" s="37"/>
      <c r="V351" s="37"/>
      <c r="W351" s="37"/>
      <c r="X351" s="37"/>
      <c r="Y351" s="37"/>
      <c r="Z351" s="37"/>
      <c r="AA351" s="37"/>
      <c r="AB351" s="37"/>
      <c r="AC351" s="37"/>
      <c r="AD351" s="37"/>
      <c r="AE351" s="37"/>
      <c r="AR351" s="193" t="s">
        <v>366</v>
      </c>
      <c r="AT351" s="193" t="s">
        <v>239</v>
      </c>
      <c r="AU351" s="193" t="s">
        <v>88</v>
      </c>
      <c r="AY351" s="20" t="s">
        <v>237</v>
      </c>
      <c r="BE351" s="194">
        <f>IF(N351="základní",J351,0)</f>
        <v>0</v>
      </c>
      <c r="BF351" s="194">
        <f>IF(N351="snížená",J351,0)</f>
        <v>0</v>
      </c>
      <c r="BG351" s="194">
        <f>IF(N351="zákl. přenesená",J351,0)</f>
        <v>0</v>
      </c>
      <c r="BH351" s="194">
        <f>IF(N351="sníž. přenesená",J351,0)</f>
        <v>0</v>
      </c>
      <c r="BI351" s="194">
        <f>IF(N351="nulová",J351,0)</f>
        <v>0</v>
      </c>
      <c r="BJ351" s="20" t="s">
        <v>88</v>
      </c>
      <c r="BK351" s="194">
        <f>ROUND(I351*H351,2)</f>
        <v>0</v>
      </c>
      <c r="BL351" s="20" t="s">
        <v>366</v>
      </c>
      <c r="BM351" s="193" t="s">
        <v>6268</v>
      </c>
    </row>
    <row r="352" spans="1:65" s="2" customFormat="1" ht="10.199999999999999">
      <c r="A352" s="37"/>
      <c r="B352" s="38"/>
      <c r="C352" s="39"/>
      <c r="D352" s="195" t="s">
        <v>245</v>
      </c>
      <c r="E352" s="39"/>
      <c r="F352" s="196" t="s">
        <v>2989</v>
      </c>
      <c r="G352" s="39"/>
      <c r="H352" s="39"/>
      <c r="I352" s="197"/>
      <c r="J352" s="39"/>
      <c r="K352" s="39"/>
      <c r="L352" s="42"/>
      <c r="M352" s="198"/>
      <c r="N352" s="199"/>
      <c r="O352" s="67"/>
      <c r="P352" s="67"/>
      <c r="Q352" s="67"/>
      <c r="R352" s="67"/>
      <c r="S352" s="67"/>
      <c r="T352" s="68"/>
      <c r="U352" s="37"/>
      <c r="V352" s="37"/>
      <c r="W352" s="37"/>
      <c r="X352" s="37"/>
      <c r="Y352" s="37"/>
      <c r="Z352" s="37"/>
      <c r="AA352" s="37"/>
      <c r="AB352" s="37"/>
      <c r="AC352" s="37"/>
      <c r="AD352" s="37"/>
      <c r="AE352" s="37"/>
      <c r="AT352" s="20" t="s">
        <v>245</v>
      </c>
      <c r="AU352" s="20" t="s">
        <v>88</v>
      </c>
    </row>
    <row r="353" spans="1:65" s="14" customFormat="1" ht="10.199999999999999">
      <c r="B353" s="211"/>
      <c r="C353" s="212"/>
      <c r="D353" s="202" t="s">
        <v>247</v>
      </c>
      <c r="E353" s="213" t="s">
        <v>19</v>
      </c>
      <c r="F353" s="214" t="s">
        <v>6269</v>
      </c>
      <c r="G353" s="212"/>
      <c r="H353" s="215">
        <v>1</v>
      </c>
      <c r="I353" s="216"/>
      <c r="J353" s="212"/>
      <c r="K353" s="212"/>
      <c r="L353" s="217"/>
      <c r="M353" s="218"/>
      <c r="N353" s="219"/>
      <c r="O353" s="219"/>
      <c r="P353" s="219"/>
      <c r="Q353" s="219"/>
      <c r="R353" s="219"/>
      <c r="S353" s="219"/>
      <c r="T353" s="220"/>
      <c r="AT353" s="221" t="s">
        <v>247</v>
      </c>
      <c r="AU353" s="221" t="s">
        <v>88</v>
      </c>
      <c r="AV353" s="14" t="s">
        <v>88</v>
      </c>
      <c r="AW353" s="14" t="s">
        <v>37</v>
      </c>
      <c r="AX353" s="14" t="s">
        <v>83</v>
      </c>
      <c r="AY353" s="221" t="s">
        <v>237</v>
      </c>
    </row>
    <row r="354" spans="1:65" s="2" customFormat="1" ht="24.15" customHeight="1">
      <c r="A354" s="37"/>
      <c r="B354" s="38"/>
      <c r="C354" s="244" t="s">
        <v>772</v>
      </c>
      <c r="D354" s="244" t="s">
        <v>296</v>
      </c>
      <c r="E354" s="245" t="s">
        <v>6270</v>
      </c>
      <c r="F354" s="246" t="s">
        <v>6271</v>
      </c>
      <c r="G354" s="247" t="s">
        <v>141</v>
      </c>
      <c r="H354" s="248">
        <v>3.9159999999999999</v>
      </c>
      <c r="I354" s="249"/>
      <c r="J354" s="250">
        <f>ROUND(I354*H354,2)</f>
        <v>0</v>
      </c>
      <c r="K354" s="246" t="s">
        <v>19</v>
      </c>
      <c r="L354" s="251"/>
      <c r="M354" s="252" t="s">
        <v>19</v>
      </c>
      <c r="N354" s="253" t="s">
        <v>48</v>
      </c>
      <c r="O354" s="67"/>
      <c r="P354" s="191">
        <f>O354*H354</f>
        <v>0</v>
      </c>
      <c r="Q354" s="191">
        <v>2.4230000000000002E-2</v>
      </c>
      <c r="R354" s="191">
        <f>Q354*H354</f>
        <v>9.4884679999999999E-2</v>
      </c>
      <c r="S354" s="191">
        <v>0</v>
      </c>
      <c r="T354" s="192">
        <f>S354*H354</f>
        <v>0</v>
      </c>
      <c r="U354" s="37"/>
      <c r="V354" s="37"/>
      <c r="W354" s="37"/>
      <c r="X354" s="37"/>
      <c r="Y354" s="37"/>
      <c r="Z354" s="37"/>
      <c r="AA354" s="37"/>
      <c r="AB354" s="37"/>
      <c r="AC354" s="37"/>
      <c r="AD354" s="37"/>
      <c r="AE354" s="37"/>
      <c r="AR354" s="193" t="s">
        <v>523</v>
      </c>
      <c r="AT354" s="193" t="s">
        <v>296</v>
      </c>
      <c r="AU354" s="193" t="s">
        <v>88</v>
      </c>
      <c r="AY354" s="20" t="s">
        <v>237</v>
      </c>
      <c r="BE354" s="194">
        <f>IF(N354="základní",J354,0)</f>
        <v>0</v>
      </c>
      <c r="BF354" s="194">
        <f>IF(N354="snížená",J354,0)</f>
        <v>0</v>
      </c>
      <c r="BG354" s="194">
        <f>IF(N354="zákl. přenesená",J354,0)</f>
        <v>0</v>
      </c>
      <c r="BH354" s="194">
        <f>IF(N354="sníž. přenesená",J354,0)</f>
        <v>0</v>
      </c>
      <c r="BI354" s="194">
        <f>IF(N354="nulová",J354,0)</f>
        <v>0</v>
      </c>
      <c r="BJ354" s="20" t="s">
        <v>88</v>
      </c>
      <c r="BK354" s="194">
        <f>ROUND(I354*H354,2)</f>
        <v>0</v>
      </c>
      <c r="BL354" s="20" t="s">
        <v>366</v>
      </c>
      <c r="BM354" s="193" t="s">
        <v>6272</v>
      </c>
    </row>
    <row r="355" spans="1:65" s="2" customFormat="1" ht="19.2">
      <c r="A355" s="37"/>
      <c r="B355" s="38"/>
      <c r="C355" s="39"/>
      <c r="D355" s="202" t="s">
        <v>914</v>
      </c>
      <c r="E355" s="39"/>
      <c r="F355" s="254" t="s">
        <v>6238</v>
      </c>
      <c r="G355" s="39"/>
      <c r="H355" s="39"/>
      <c r="I355" s="197"/>
      <c r="J355" s="39"/>
      <c r="K355" s="39"/>
      <c r="L355" s="42"/>
      <c r="M355" s="198"/>
      <c r="N355" s="199"/>
      <c r="O355" s="67"/>
      <c r="P355" s="67"/>
      <c r="Q355" s="67"/>
      <c r="R355" s="67"/>
      <c r="S355" s="67"/>
      <c r="T355" s="68"/>
      <c r="U355" s="37"/>
      <c r="V355" s="37"/>
      <c r="W355" s="37"/>
      <c r="X355" s="37"/>
      <c r="Y355" s="37"/>
      <c r="Z355" s="37"/>
      <c r="AA355" s="37"/>
      <c r="AB355" s="37"/>
      <c r="AC355" s="37"/>
      <c r="AD355" s="37"/>
      <c r="AE355" s="37"/>
      <c r="AT355" s="20" t="s">
        <v>914</v>
      </c>
      <c r="AU355" s="20" t="s">
        <v>88</v>
      </c>
    </row>
    <row r="356" spans="1:65" s="14" customFormat="1" ht="10.199999999999999">
      <c r="B356" s="211"/>
      <c r="C356" s="212"/>
      <c r="D356" s="202" t="s">
        <v>247</v>
      </c>
      <c r="E356" s="213" t="s">
        <v>19</v>
      </c>
      <c r="F356" s="214" t="s">
        <v>6273</v>
      </c>
      <c r="G356" s="212"/>
      <c r="H356" s="215">
        <v>3.9159999999999999</v>
      </c>
      <c r="I356" s="216"/>
      <c r="J356" s="212"/>
      <c r="K356" s="212"/>
      <c r="L356" s="217"/>
      <c r="M356" s="218"/>
      <c r="N356" s="219"/>
      <c r="O356" s="219"/>
      <c r="P356" s="219"/>
      <c r="Q356" s="219"/>
      <c r="R356" s="219"/>
      <c r="S356" s="219"/>
      <c r="T356" s="220"/>
      <c r="AT356" s="221" t="s">
        <v>247</v>
      </c>
      <c r="AU356" s="221" t="s">
        <v>88</v>
      </c>
      <c r="AV356" s="14" t="s">
        <v>88</v>
      </c>
      <c r="AW356" s="14" t="s">
        <v>37</v>
      </c>
      <c r="AX356" s="14" t="s">
        <v>83</v>
      </c>
      <c r="AY356" s="221" t="s">
        <v>237</v>
      </c>
    </row>
    <row r="357" spans="1:65" s="2" customFormat="1" ht="24.15" customHeight="1">
      <c r="A357" s="37"/>
      <c r="B357" s="38"/>
      <c r="C357" s="182" t="s">
        <v>790</v>
      </c>
      <c r="D357" s="182" t="s">
        <v>239</v>
      </c>
      <c r="E357" s="183" t="s">
        <v>2994</v>
      </c>
      <c r="F357" s="184" t="s">
        <v>2995</v>
      </c>
      <c r="G357" s="185" t="s">
        <v>1096</v>
      </c>
      <c r="H357" s="186">
        <v>126.935</v>
      </c>
      <c r="I357" s="187"/>
      <c r="J357" s="188">
        <f>ROUND(I357*H357,2)</f>
        <v>0</v>
      </c>
      <c r="K357" s="184" t="s">
        <v>242</v>
      </c>
      <c r="L357" s="42"/>
      <c r="M357" s="189" t="s">
        <v>19</v>
      </c>
      <c r="N357" s="190" t="s">
        <v>48</v>
      </c>
      <c r="O357" s="67"/>
      <c r="P357" s="191">
        <f>O357*H357</f>
        <v>0</v>
      </c>
      <c r="Q357" s="191">
        <v>6.9999999999999994E-5</v>
      </c>
      <c r="R357" s="191">
        <f>Q357*H357</f>
        <v>8.8854499999999996E-3</v>
      </c>
      <c r="S357" s="191">
        <v>0</v>
      </c>
      <c r="T357" s="192">
        <f>S357*H357</f>
        <v>0</v>
      </c>
      <c r="U357" s="37"/>
      <c r="V357" s="37"/>
      <c r="W357" s="37"/>
      <c r="X357" s="37"/>
      <c r="Y357" s="37"/>
      <c r="Z357" s="37"/>
      <c r="AA357" s="37"/>
      <c r="AB357" s="37"/>
      <c r="AC357" s="37"/>
      <c r="AD357" s="37"/>
      <c r="AE357" s="37"/>
      <c r="AR357" s="193" t="s">
        <v>366</v>
      </c>
      <c r="AT357" s="193" t="s">
        <v>239</v>
      </c>
      <c r="AU357" s="193" t="s">
        <v>88</v>
      </c>
      <c r="AY357" s="20" t="s">
        <v>237</v>
      </c>
      <c r="BE357" s="194">
        <f>IF(N357="základní",J357,0)</f>
        <v>0</v>
      </c>
      <c r="BF357" s="194">
        <f>IF(N357="snížená",J357,0)</f>
        <v>0</v>
      </c>
      <c r="BG357" s="194">
        <f>IF(N357="zákl. přenesená",J357,0)</f>
        <v>0</v>
      </c>
      <c r="BH357" s="194">
        <f>IF(N357="sníž. přenesená",J357,0)</f>
        <v>0</v>
      </c>
      <c r="BI357" s="194">
        <f>IF(N357="nulová",J357,0)</f>
        <v>0</v>
      </c>
      <c r="BJ357" s="20" t="s">
        <v>88</v>
      </c>
      <c r="BK357" s="194">
        <f>ROUND(I357*H357,2)</f>
        <v>0</v>
      </c>
      <c r="BL357" s="20" t="s">
        <v>366</v>
      </c>
      <c r="BM357" s="193" t="s">
        <v>6274</v>
      </c>
    </row>
    <row r="358" spans="1:65" s="2" customFormat="1" ht="10.199999999999999">
      <c r="A358" s="37"/>
      <c r="B358" s="38"/>
      <c r="C358" s="39"/>
      <c r="D358" s="195" t="s">
        <v>245</v>
      </c>
      <c r="E358" s="39"/>
      <c r="F358" s="196" t="s">
        <v>2997</v>
      </c>
      <c r="G358" s="39"/>
      <c r="H358" s="39"/>
      <c r="I358" s="197"/>
      <c r="J358" s="39"/>
      <c r="K358" s="39"/>
      <c r="L358" s="42"/>
      <c r="M358" s="198"/>
      <c r="N358" s="199"/>
      <c r="O358" s="67"/>
      <c r="P358" s="67"/>
      <c r="Q358" s="67"/>
      <c r="R358" s="67"/>
      <c r="S358" s="67"/>
      <c r="T358" s="68"/>
      <c r="U358" s="37"/>
      <c r="V358" s="37"/>
      <c r="W358" s="37"/>
      <c r="X358" s="37"/>
      <c r="Y358" s="37"/>
      <c r="Z358" s="37"/>
      <c r="AA358" s="37"/>
      <c r="AB358" s="37"/>
      <c r="AC358" s="37"/>
      <c r="AD358" s="37"/>
      <c r="AE358" s="37"/>
      <c r="AT358" s="20" t="s">
        <v>245</v>
      </c>
      <c r="AU358" s="20" t="s">
        <v>88</v>
      </c>
    </row>
    <row r="359" spans="1:65" s="14" customFormat="1" ht="10.199999999999999">
      <c r="B359" s="211"/>
      <c r="C359" s="212"/>
      <c r="D359" s="202" t="s">
        <v>247</v>
      </c>
      <c r="E359" s="213" t="s">
        <v>19</v>
      </c>
      <c r="F359" s="214" t="s">
        <v>6275</v>
      </c>
      <c r="G359" s="212"/>
      <c r="H359" s="215">
        <v>126.935</v>
      </c>
      <c r="I359" s="216"/>
      <c r="J359" s="212"/>
      <c r="K359" s="212"/>
      <c r="L359" s="217"/>
      <c r="M359" s="218"/>
      <c r="N359" s="219"/>
      <c r="O359" s="219"/>
      <c r="P359" s="219"/>
      <c r="Q359" s="219"/>
      <c r="R359" s="219"/>
      <c r="S359" s="219"/>
      <c r="T359" s="220"/>
      <c r="AT359" s="221" t="s">
        <v>247</v>
      </c>
      <c r="AU359" s="221" t="s">
        <v>88</v>
      </c>
      <c r="AV359" s="14" t="s">
        <v>88</v>
      </c>
      <c r="AW359" s="14" t="s">
        <v>37</v>
      </c>
      <c r="AX359" s="14" t="s">
        <v>83</v>
      </c>
      <c r="AY359" s="221" t="s">
        <v>237</v>
      </c>
    </row>
    <row r="360" spans="1:65" s="2" customFormat="1" ht="21.75" customHeight="1">
      <c r="A360" s="37"/>
      <c r="B360" s="38"/>
      <c r="C360" s="244" t="s">
        <v>804</v>
      </c>
      <c r="D360" s="244" t="s">
        <v>296</v>
      </c>
      <c r="E360" s="245" t="s">
        <v>2999</v>
      </c>
      <c r="F360" s="246" t="s">
        <v>3000</v>
      </c>
      <c r="G360" s="247" t="s">
        <v>304</v>
      </c>
      <c r="H360" s="248">
        <v>0.127</v>
      </c>
      <c r="I360" s="249"/>
      <c r="J360" s="250">
        <f>ROUND(I360*H360,2)</f>
        <v>0</v>
      </c>
      <c r="K360" s="246" t="s">
        <v>242</v>
      </c>
      <c r="L360" s="251"/>
      <c r="M360" s="252" t="s">
        <v>19</v>
      </c>
      <c r="N360" s="253" t="s">
        <v>48</v>
      </c>
      <c r="O360" s="67"/>
      <c r="P360" s="191">
        <f>O360*H360</f>
        <v>0</v>
      </c>
      <c r="Q360" s="191">
        <v>1</v>
      </c>
      <c r="R360" s="191">
        <f>Q360*H360</f>
        <v>0.127</v>
      </c>
      <c r="S360" s="191">
        <v>0</v>
      </c>
      <c r="T360" s="192">
        <f>S360*H360</f>
        <v>0</v>
      </c>
      <c r="U360" s="37"/>
      <c r="V360" s="37"/>
      <c r="W360" s="37"/>
      <c r="X360" s="37"/>
      <c r="Y360" s="37"/>
      <c r="Z360" s="37"/>
      <c r="AA360" s="37"/>
      <c r="AB360" s="37"/>
      <c r="AC360" s="37"/>
      <c r="AD360" s="37"/>
      <c r="AE360" s="37"/>
      <c r="AR360" s="193" t="s">
        <v>523</v>
      </c>
      <c r="AT360" s="193" t="s">
        <v>296</v>
      </c>
      <c r="AU360" s="193" t="s">
        <v>88</v>
      </c>
      <c r="AY360" s="20" t="s">
        <v>237</v>
      </c>
      <c r="BE360" s="194">
        <f>IF(N360="základní",J360,0)</f>
        <v>0</v>
      </c>
      <c r="BF360" s="194">
        <f>IF(N360="snížená",J360,0)</f>
        <v>0</v>
      </c>
      <c r="BG360" s="194">
        <f>IF(N360="zákl. přenesená",J360,0)</f>
        <v>0</v>
      </c>
      <c r="BH360" s="194">
        <f>IF(N360="sníž. přenesená",J360,0)</f>
        <v>0</v>
      </c>
      <c r="BI360" s="194">
        <f>IF(N360="nulová",J360,0)</f>
        <v>0</v>
      </c>
      <c r="BJ360" s="20" t="s">
        <v>88</v>
      </c>
      <c r="BK360" s="194">
        <f>ROUND(I360*H360,2)</f>
        <v>0</v>
      </c>
      <c r="BL360" s="20" t="s">
        <v>366</v>
      </c>
      <c r="BM360" s="193" t="s">
        <v>6276</v>
      </c>
    </row>
    <row r="361" spans="1:65" s="14" customFormat="1" ht="10.199999999999999">
      <c r="B361" s="211"/>
      <c r="C361" s="212"/>
      <c r="D361" s="202" t="s">
        <v>247</v>
      </c>
      <c r="E361" s="212"/>
      <c r="F361" s="214" t="s">
        <v>6277</v>
      </c>
      <c r="G361" s="212"/>
      <c r="H361" s="215">
        <v>0.127</v>
      </c>
      <c r="I361" s="216"/>
      <c r="J361" s="212"/>
      <c r="K361" s="212"/>
      <c r="L361" s="217"/>
      <c r="M361" s="218"/>
      <c r="N361" s="219"/>
      <c r="O361" s="219"/>
      <c r="P361" s="219"/>
      <c r="Q361" s="219"/>
      <c r="R361" s="219"/>
      <c r="S361" s="219"/>
      <c r="T361" s="220"/>
      <c r="AT361" s="221" t="s">
        <v>247</v>
      </c>
      <c r="AU361" s="221" t="s">
        <v>88</v>
      </c>
      <c r="AV361" s="14" t="s">
        <v>88</v>
      </c>
      <c r="AW361" s="14" t="s">
        <v>4</v>
      </c>
      <c r="AX361" s="14" t="s">
        <v>83</v>
      </c>
      <c r="AY361" s="221" t="s">
        <v>237</v>
      </c>
    </row>
    <row r="362" spans="1:65" s="2" customFormat="1" ht="55.5" customHeight="1">
      <c r="A362" s="37"/>
      <c r="B362" s="38"/>
      <c r="C362" s="182" t="s">
        <v>817</v>
      </c>
      <c r="D362" s="182" t="s">
        <v>239</v>
      </c>
      <c r="E362" s="183" t="s">
        <v>1128</v>
      </c>
      <c r="F362" s="184" t="s">
        <v>1129</v>
      </c>
      <c r="G362" s="185" t="s">
        <v>304</v>
      </c>
      <c r="H362" s="186">
        <v>0.35099999999999998</v>
      </c>
      <c r="I362" s="187"/>
      <c r="J362" s="188">
        <f>ROUND(I362*H362,2)</f>
        <v>0</v>
      </c>
      <c r="K362" s="184" t="s">
        <v>242</v>
      </c>
      <c r="L362" s="42"/>
      <c r="M362" s="189" t="s">
        <v>19</v>
      </c>
      <c r="N362" s="190" t="s">
        <v>48</v>
      </c>
      <c r="O362" s="67"/>
      <c r="P362" s="191">
        <f>O362*H362</f>
        <v>0</v>
      </c>
      <c r="Q362" s="191">
        <v>0</v>
      </c>
      <c r="R362" s="191">
        <f>Q362*H362</f>
        <v>0</v>
      </c>
      <c r="S362" s="191">
        <v>0</v>
      </c>
      <c r="T362" s="192">
        <f>S362*H362</f>
        <v>0</v>
      </c>
      <c r="U362" s="37"/>
      <c r="V362" s="37"/>
      <c r="W362" s="37"/>
      <c r="X362" s="37"/>
      <c r="Y362" s="37"/>
      <c r="Z362" s="37"/>
      <c r="AA362" s="37"/>
      <c r="AB362" s="37"/>
      <c r="AC362" s="37"/>
      <c r="AD362" s="37"/>
      <c r="AE362" s="37"/>
      <c r="AR362" s="193" t="s">
        <v>366</v>
      </c>
      <c r="AT362" s="193" t="s">
        <v>239</v>
      </c>
      <c r="AU362" s="193" t="s">
        <v>88</v>
      </c>
      <c r="AY362" s="20" t="s">
        <v>237</v>
      </c>
      <c r="BE362" s="194">
        <f>IF(N362="základní",J362,0)</f>
        <v>0</v>
      </c>
      <c r="BF362" s="194">
        <f>IF(N362="snížená",J362,0)</f>
        <v>0</v>
      </c>
      <c r="BG362" s="194">
        <f>IF(N362="zákl. přenesená",J362,0)</f>
        <v>0</v>
      </c>
      <c r="BH362" s="194">
        <f>IF(N362="sníž. přenesená",J362,0)</f>
        <v>0</v>
      </c>
      <c r="BI362" s="194">
        <f>IF(N362="nulová",J362,0)</f>
        <v>0</v>
      </c>
      <c r="BJ362" s="20" t="s">
        <v>88</v>
      </c>
      <c r="BK362" s="194">
        <f>ROUND(I362*H362,2)</f>
        <v>0</v>
      </c>
      <c r="BL362" s="20" t="s">
        <v>366</v>
      </c>
      <c r="BM362" s="193" t="s">
        <v>6278</v>
      </c>
    </row>
    <row r="363" spans="1:65" s="2" customFormat="1" ht="10.199999999999999">
      <c r="A363" s="37"/>
      <c r="B363" s="38"/>
      <c r="C363" s="39"/>
      <c r="D363" s="195" t="s">
        <v>245</v>
      </c>
      <c r="E363" s="39"/>
      <c r="F363" s="196" t="s">
        <v>1131</v>
      </c>
      <c r="G363" s="39"/>
      <c r="H363" s="39"/>
      <c r="I363" s="197"/>
      <c r="J363" s="39"/>
      <c r="K363" s="39"/>
      <c r="L363" s="42"/>
      <c r="M363" s="198"/>
      <c r="N363" s="199"/>
      <c r="O363" s="67"/>
      <c r="P363" s="67"/>
      <c r="Q363" s="67"/>
      <c r="R363" s="67"/>
      <c r="S363" s="67"/>
      <c r="T363" s="68"/>
      <c r="U363" s="37"/>
      <c r="V363" s="37"/>
      <c r="W363" s="37"/>
      <c r="X363" s="37"/>
      <c r="Y363" s="37"/>
      <c r="Z363" s="37"/>
      <c r="AA363" s="37"/>
      <c r="AB363" s="37"/>
      <c r="AC363" s="37"/>
      <c r="AD363" s="37"/>
      <c r="AE363" s="37"/>
      <c r="AT363" s="20" t="s">
        <v>245</v>
      </c>
      <c r="AU363" s="20" t="s">
        <v>88</v>
      </c>
    </row>
    <row r="364" spans="1:65" s="12" customFormat="1" ht="22.8" customHeight="1">
      <c r="B364" s="166"/>
      <c r="C364" s="167"/>
      <c r="D364" s="168" t="s">
        <v>75</v>
      </c>
      <c r="E364" s="180" t="s">
        <v>4686</v>
      </c>
      <c r="F364" s="180" t="s">
        <v>4687</v>
      </c>
      <c r="G364" s="167"/>
      <c r="H364" s="167"/>
      <c r="I364" s="170"/>
      <c r="J364" s="181">
        <f>BK364</f>
        <v>0</v>
      </c>
      <c r="K364" s="167"/>
      <c r="L364" s="172"/>
      <c r="M364" s="173"/>
      <c r="N364" s="174"/>
      <c r="O364" s="174"/>
      <c r="P364" s="175">
        <f>SUM(P365:P375)</f>
        <v>0</v>
      </c>
      <c r="Q364" s="174"/>
      <c r="R364" s="175">
        <f>SUM(R365:R375)</f>
        <v>3.3291300000000003E-2</v>
      </c>
      <c r="S364" s="174"/>
      <c r="T364" s="176">
        <f>SUM(T365:T375)</f>
        <v>0</v>
      </c>
      <c r="AR364" s="177" t="s">
        <v>88</v>
      </c>
      <c r="AT364" s="178" t="s">
        <v>75</v>
      </c>
      <c r="AU364" s="178" t="s">
        <v>83</v>
      </c>
      <c r="AY364" s="177" t="s">
        <v>237</v>
      </c>
      <c r="BK364" s="179">
        <f>SUM(BK365:BK375)</f>
        <v>0</v>
      </c>
    </row>
    <row r="365" spans="1:65" s="2" customFormat="1" ht="24.15" customHeight="1">
      <c r="A365" s="37"/>
      <c r="B365" s="38"/>
      <c r="C365" s="182" t="s">
        <v>830</v>
      </c>
      <c r="D365" s="182" t="s">
        <v>239</v>
      </c>
      <c r="E365" s="183" t="s">
        <v>6279</v>
      </c>
      <c r="F365" s="184" t="s">
        <v>6280</v>
      </c>
      <c r="G365" s="185" t="s">
        <v>141</v>
      </c>
      <c r="H365" s="186">
        <v>40.11</v>
      </c>
      <c r="I365" s="187"/>
      <c r="J365" s="188">
        <f>ROUND(I365*H365,2)</f>
        <v>0</v>
      </c>
      <c r="K365" s="184" t="s">
        <v>242</v>
      </c>
      <c r="L365" s="42"/>
      <c r="M365" s="189" t="s">
        <v>19</v>
      </c>
      <c r="N365" s="190" t="s">
        <v>48</v>
      </c>
      <c r="O365" s="67"/>
      <c r="P365" s="191">
        <f>O365*H365</f>
        <v>0</v>
      </c>
      <c r="Q365" s="191">
        <v>0</v>
      </c>
      <c r="R365" s="191">
        <f>Q365*H365</f>
        <v>0</v>
      </c>
      <c r="S365" s="191">
        <v>0</v>
      </c>
      <c r="T365" s="192">
        <f>S365*H365</f>
        <v>0</v>
      </c>
      <c r="U365" s="37"/>
      <c r="V365" s="37"/>
      <c r="W365" s="37"/>
      <c r="X365" s="37"/>
      <c r="Y365" s="37"/>
      <c r="Z365" s="37"/>
      <c r="AA365" s="37"/>
      <c r="AB365" s="37"/>
      <c r="AC365" s="37"/>
      <c r="AD365" s="37"/>
      <c r="AE365" s="37"/>
      <c r="AR365" s="193" t="s">
        <v>366</v>
      </c>
      <c r="AT365" s="193" t="s">
        <v>239</v>
      </c>
      <c r="AU365" s="193" t="s">
        <v>88</v>
      </c>
      <c r="AY365" s="20" t="s">
        <v>237</v>
      </c>
      <c r="BE365" s="194">
        <f>IF(N365="základní",J365,0)</f>
        <v>0</v>
      </c>
      <c r="BF365" s="194">
        <f>IF(N365="snížená",J365,0)</f>
        <v>0</v>
      </c>
      <c r="BG365" s="194">
        <f>IF(N365="zákl. přenesená",J365,0)</f>
        <v>0</v>
      </c>
      <c r="BH365" s="194">
        <f>IF(N365="sníž. přenesená",J365,0)</f>
        <v>0</v>
      </c>
      <c r="BI365" s="194">
        <f>IF(N365="nulová",J365,0)</f>
        <v>0</v>
      </c>
      <c r="BJ365" s="20" t="s">
        <v>88</v>
      </c>
      <c r="BK365" s="194">
        <f>ROUND(I365*H365,2)</f>
        <v>0</v>
      </c>
      <c r="BL365" s="20" t="s">
        <v>366</v>
      </c>
      <c r="BM365" s="193" t="s">
        <v>6281</v>
      </c>
    </row>
    <row r="366" spans="1:65" s="2" customFormat="1" ht="10.199999999999999">
      <c r="A366" s="37"/>
      <c r="B366" s="38"/>
      <c r="C366" s="39"/>
      <c r="D366" s="195" t="s">
        <v>245</v>
      </c>
      <c r="E366" s="39"/>
      <c r="F366" s="196" t="s">
        <v>6282</v>
      </c>
      <c r="G366" s="39"/>
      <c r="H366" s="39"/>
      <c r="I366" s="197"/>
      <c r="J366" s="39"/>
      <c r="K366" s="39"/>
      <c r="L366" s="42"/>
      <c r="M366" s="198"/>
      <c r="N366" s="199"/>
      <c r="O366" s="67"/>
      <c r="P366" s="67"/>
      <c r="Q366" s="67"/>
      <c r="R366" s="67"/>
      <c r="S366" s="67"/>
      <c r="T366" s="68"/>
      <c r="U366" s="37"/>
      <c r="V366" s="37"/>
      <c r="W366" s="37"/>
      <c r="X366" s="37"/>
      <c r="Y366" s="37"/>
      <c r="Z366" s="37"/>
      <c r="AA366" s="37"/>
      <c r="AB366" s="37"/>
      <c r="AC366" s="37"/>
      <c r="AD366" s="37"/>
      <c r="AE366" s="37"/>
      <c r="AT366" s="20" t="s">
        <v>245</v>
      </c>
      <c r="AU366" s="20" t="s">
        <v>88</v>
      </c>
    </row>
    <row r="367" spans="1:65" s="14" customFormat="1" ht="10.199999999999999">
      <c r="B367" s="211"/>
      <c r="C367" s="212"/>
      <c r="D367" s="202" t="s">
        <v>247</v>
      </c>
      <c r="E367" s="213" t="s">
        <v>19</v>
      </c>
      <c r="F367" s="214" t="s">
        <v>6090</v>
      </c>
      <c r="G367" s="212"/>
      <c r="H367" s="215">
        <v>40.11</v>
      </c>
      <c r="I367" s="216"/>
      <c r="J367" s="212"/>
      <c r="K367" s="212"/>
      <c r="L367" s="217"/>
      <c r="M367" s="218"/>
      <c r="N367" s="219"/>
      <c r="O367" s="219"/>
      <c r="P367" s="219"/>
      <c r="Q367" s="219"/>
      <c r="R367" s="219"/>
      <c r="S367" s="219"/>
      <c r="T367" s="220"/>
      <c r="AT367" s="221" t="s">
        <v>247</v>
      </c>
      <c r="AU367" s="221" t="s">
        <v>88</v>
      </c>
      <c r="AV367" s="14" t="s">
        <v>88</v>
      </c>
      <c r="AW367" s="14" t="s">
        <v>37</v>
      </c>
      <c r="AX367" s="14" t="s">
        <v>83</v>
      </c>
      <c r="AY367" s="221" t="s">
        <v>237</v>
      </c>
    </row>
    <row r="368" spans="1:65" s="2" customFormat="1" ht="24.15" customHeight="1">
      <c r="A368" s="37"/>
      <c r="B368" s="38"/>
      <c r="C368" s="182" t="s">
        <v>857</v>
      </c>
      <c r="D368" s="182" t="s">
        <v>239</v>
      </c>
      <c r="E368" s="183" t="s">
        <v>6283</v>
      </c>
      <c r="F368" s="184" t="s">
        <v>6284</v>
      </c>
      <c r="G368" s="185" t="s">
        <v>141</v>
      </c>
      <c r="H368" s="186">
        <v>40.11</v>
      </c>
      <c r="I368" s="187"/>
      <c r="J368" s="188">
        <f>ROUND(I368*H368,2)</f>
        <v>0</v>
      </c>
      <c r="K368" s="184" t="s">
        <v>242</v>
      </c>
      <c r="L368" s="42"/>
      <c r="M368" s="189" t="s">
        <v>19</v>
      </c>
      <c r="N368" s="190" t="s">
        <v>48</v>
      </c>
      <c r="O368" s="67"/>
      <c r="P368" s="191">
        <f>O368*H368</f>
        <v>0</v>
      </c>
      <c r="Q368" s="191">
        <v>0</v>
      </c>
      <c r="R368" s="191">
        <f>Q368*H368</f>
        <v>0</v>
      </c>
      <c r="S368" s="191">
        <v>0</v>
      </c>
      <c r="T368" s="192">
        <f>S368*H368</f>
        <v>0</v>
      </c>
      <c r="U368" s="37"/>
      <c r="V368" s="37"/>
      <c r="W368" s="37"/>
      <c r="X368" s="37"/>
      <c r="Y368" s="37"/>
      <c r="Z368" s="37"/>
      <c r="AA368" s="37"/>
      <c r="AB368" s="37"/>
      <c r="AC368" s="37"/>
      <c r="AD368" s="37"/>
      <c r="AE368" s="37"/>
      <c r="AR368" s="193" t="s">
        <v>366</v>
      </c>
      <c r="AT368" s="193" t="s">
        <v>239</v>
      </c>
      <c r="AU368" s="193" t="s">
        <v>88</v>
      </c>
      <c r="AY368" s="20" t="s">
        <v>237</v>
      </c>
      <c r="BE368" s="194">
        <f>IF(N368="základní",J368,0)</f>
        <v>0</v>
      </c>
      <c r="BF368" s="194">
        <f>IF(N368="snížená",J368,0)</f>
        <v>0</v>
      </c>
      <c r="BG368" s="194">
        <f>IF(N368="zákl. přenesená",J368,0)</f>
        <v>0</v>
      </c>
      <c r="BH368" s="194">
        <f>IF(N368="sníž. přenesená",J368,0)</f>
        <v>0</v>
      </c>
      <c r="BI368" s="194">
        <f>IF(N368="nulová",J368,0)</f>
        <v>0</v>
      </c>
      <c r="BJ368" s="20" t="s">
        <v>88</v>
      </c>
      <c r="BK368" s="194">
        <f>ROUND(I368*H368,2)</f>
        <v>0</v>
      </c>
      <c r="BL368" s="20" t="s">
        <v>366</v>
      </c>
      <c r="BM368" s="193" t="s">
        <v>6285</v>
      </c>
    </row>
    <row r="369" spans="1:65" s="2" customFormat="1" ht="10.199999999999999">
      <c r="A369" s="37"/>
      <c r="B369" s="38"/>
      <c r="C369" s="39"/>
      <c r="D369" s="195" t="s">
        <v>245</v>
      </c>
      <c r="E369" s="39"/>
      <c r="F369" s="196" t="s">
        <v>6286</v>
      </c>
      <c r="G369" s="39"/>
      <c r="H369" s="39"/>
      <c r="I369" s="197"/>
      <c r="J369" s="39"/>
      <c r="K369" s="39"/>
      <c r="L369" s="42"/>
      <c r="M369" s="198"/>
      <c r="N369" s="199"/>
      <c r="O369" s="67"/>
      <c r="P369" s="67"/>
      <c r="Q369" s="67"/>
      <c r="R369" s="67"/>
      <c r="S369" s="67"/>
      <c r="T369" s="68"/>
      <c r="U369" s="37"/>
      <c r="V369" s="37"/>
      <c r="W369" s="37"/>
      <c r="X369" s="37"/>
      <c r="Y369" s="37"/>
      <c r="Z369" s="37"/>
      <c r="AA369" s="37"/>
      <c r="AB369" s="37"/>
      <c r="AC369" s="37"/>
      <c r="AD369" s="37"/>
      <c r="AE369" s="37"/>
      <c r="AT369" s="20" t="s">
        <v>245</v>
      </c>
      <c r="AU369" s="20" t="s">
        <v>88</v>
      </c>
    </row>
    <row r="370" spans="1:65" s="14" customFormat="1" ht="10.199999999999999">
      <c r="B370" s="211"/>
      <c r="C370" s="212"/>
      <c r="D370" s="202" t="s">
        <v>247</v>
      </c>
      <c r="E370" s="213" t="s">
        <v>19</v>
      </c>
      <c r="F370" s="214" t="s">
        <v>6090</v>
      </c>
      <c r="G370" s="212"/>
      <c r="H370" s="215">
        <v>40.11</v>
      </c>
      <c r="I370" s="216"/>
      <c r="J370" s="212"/>
      <c r="K370" s="212"/>
      <c r="L370" s="217"/>
      <c r="M370" s="218"/>
      <c r="N370" s="219"/>
      <c r="O370" s="219"/>
      <c r="P370" s="219"/>
      <c r="Q370" s="219"/>
      <c r="R370" s="219"/>
      <c r="S370" s="219"/>
      <c r="T370" s="220"/>
      <c r="AT370" s="221" t="s">
        <v>247</v>
      </c>
      <c r="AU370" s="221" t="s">
        <v>88</v>
      </c>
      <c r="AV370" s="14" t="s">
        <v>88</v>
      </c>
      <c r="AW370" s="14" t="s">
        <v>37</v>
      </c>
      <c r="AX370" s="14" t="s">
        <v>83</v>
      </c>
      <c r="AY370" s="221" t="s">
        <v>237</v>
      </c>
    </row>
    <row r="371" spans="1:65" s="2" customFormat="1" ht="37.799999999999997" customHeight="1">
      <c r="A371" s="37"/>
      <c r="B371" s="38"/>
      <c r="C371" s="182" t="s">
        <v>863</v>
      </c>
      <c r="D371" s="182" t="s">
        <v>239</v>
      </c>
      <c r="E371" s="183" t="s">
        <v>6287</v>
      </c>
      <c r="F371" s="184" t="s">
        <v>6288</v>
      </c>
      <c r="G371" s="185" t="s">
        <v>141</v>
      </c>
      <c r="H371" s="186">
        <v>40.11</v>
      </c>
      <c r="I371" s="187"/>
      <c r="J371" s="188">
        <f>ROUND(I371*H371,2)</f>
        <v>0</v>
      </c>
      <c r="K371" s="184" t="s">
        <v>242</v>
      </c>
      <c r="L371" s="42"/>
      <c r="M371" s="189" t="s">
        <v>19</v>
      </c>
      <c r="N371" s="190" t="s">
        <v>48</v>
      </c>
      <c r="O371" s="67"/>
      <c r="P371" s="191">
        <f>O371*H371</f>
        <v>0</v>
      </c>
      <c r="Q371" s="191">
        <v>1.1E-4</v>
      </c>
      <c r="R371" s="191">
        <f>Q371*H371</f>
        <v>4.4121000000000004E-3</v>
      </c>
      <c r="S371" s="191">
        <v>0</v>
      </c>
      <c r="T371" s="192">
        <f>S371*H371</f>
        <v>0</v>
      </c>
      <c r="U371" s="37"/>
      <c r="V371" s="37"/>
      <c r="W371" s="37"/>
      <c r="X371" s="37"/>
      <c r="Y371" s="37"/>
      <c r="Z371" s="37"/>
      <c r="AA371" s="37"/>
      <c r="AB371" s="37"/>
      <c r="AC371" s="37"/>
      <c r="AD371" s="37"/>
      <c r="AE371" s="37"/>
      <c r="AR371" s="193" t="s">
        <v>366</v>
      </c>
      <c r="AT371" s="193" t="s">
        <v>239</v>
      </c>
      <c r="AU371" s="193" t="s">
        <v>88</v>
      </c>
      <c r="AY371" s="20" t="s">
        <v>237</v>
      </c>
      <c r="BE371" s="194">
        <f>IF(N371="základní",J371,0)</f>
        <v>0</v>
      </c>
      <c r="BF371" s="194">
        <f>IF(N371="snížená",J371,0)</f>
        <v>0</v>
      </c>
      <c r="BG371" s="194">
        <f>IF(N371="zákl. přenesená",J371,0)</f>
        <v>0</v>
      </c>
      <c r="BH371" s="194">
        <f>IF(N371="sníž. přenesená",J371,0)</f>
        <v>0</v>
      </c>
      <c r="BI371" s="194">
        <f>IF(N371="nulová",J371,0)</f>
        <v>0</v>
      </c>
      <c r="BJ371" s="20" t="s">
        <v>88</v>
      </c>
      <c r="BK371" s="194">
        <f>ROUND(I371*H371,2)</f>
        <v>0</v>
      </c>
      <c r="BL371" s="20" t="s">
        <v>366</v>
      </c>
      <c r="BM371" s="193" t="s">
        <v>6289</v>
      </c>
    </row>
    <row r="372" spans="1:65" s="2" customFormat="1" ht="10.199999999999999">
      <c r="A372" s="37"/>
      <c r="B372" s="38"/>
      <c r="C372" s="39"/>
      <c r="D372" s="195" t="s">
        <v>245</v>
      </c>
      <c r="E372" s="39"/>
      <c r="F372" s="196" t="s">
        <v>6290</v>
      </c>
      <c r="G372" s="39"/>
      <c r="H372" s="39"/>
      <c r="I372" s="197"/>
      <c r="J372" s="39"/>
      <c r="K372" s="39"/>
      <c r="L372" s="42"/>
      <c r="M372" s="198"/>
      <c r="N372" s="199"/>
      <c r="O372" s="67"/>
      <c r="P372" s="67"/>
      <c r="Q372" s="67"/>
      <c r="R372" s="67"/>
      <c r="S372" s="67"/>
      <c r="T372" s="68"/>
      <c r="U372" s="37"/>
      <c r="V372" s="37"/>
      <c r="W372" s="37"/>
      <c r="X372" s="37"/>
      <c r="Y372" s="37"/>
      <c r="Z372" s="37"/>
      <c r="AA372" s="37"/>
      <c r="AB372" s="37"/>
      <c r="AC372" s="37"/>
      <c r="AD372" s="37"/>
      <c r="AE372" s="37"/>
      <c r="AT372" s="20" t="s">
        <v>245</v>
      </c>
      <c r="AU372" s="20" t="s">
        <v>88</v>
      </c>
    </row>
    <row r="373" spans="1:65" s="14" customFormat="1" ht="10.199999999999999">
      <c r="B373" s="211"/>
      <c r="C373" s="212"/>
      <c r="D373" s="202" t="s">
        <v>247</v>
      </c>
      <c r="E373" s="213" t="s">
        <v>19</v>
      </c>
      <c r="F373" s="214" t="s">
        <v>6090</v>
      </c>
      <c r="G373" s="212"/>
      <c r="H373" s="215">
        <v>40.11</v>
      </c>
      <c r="I373" s="216"/>
      <c r="J373" s="212"/>
      <c r="K373" s="212"/>
      <c r="L373" s="217"/>
      <c r="M373" s="218"/>
      <c r="N373" s="219"/>
      <c r="O373" s="219"/>
      <c r="P373" s="219"/>
      <c r="Q373" s="219"/>
      <c r="R373" s="219"/>
      <c r="S373" s="219"/>
      <c r="T373" s="220"/>
      <c r="AT373" s="221" t="s">
        <v>247</v>
      </c>
      <c r="AU373" s="221" t="s">
        <v>88</v>
      </c>
      <c r="AV373" s="14" t="s">
        <v>88</v>
      </c>
      <c r="AW373" s="14" t="s">
        <v>37</v>
      </c>
      <c r="AX373" s="14" t="s">
        <v>83</v>
      </c>
      <c r="AY373" s="221" t="s">
        <v>237</v>
      </c>
    </row>
    <row r="374" spans="1:65" s="2" customFormat="1" ht="37.799999999999997" customHeight="1">
      <c r="A374" s="37"/>
      <c r="B374" s="38"/>
      <c r="C374" s="182" t="s">
        <v>881</v>
      </c>
      <c r="D374" s="182" t="s">
        <v>239</v>
      </c>
      <c r="E374" s="183" t="s">
        <v>6291</v>
      </c>
      <c r="F374" s="184" t="s">
        <v>6292</v>
      </c>
      <c r="G374" s="185" t="s">
        <v>141</v>
      </c>
      <c r="H374" s="186">
        <v>40.11</v>
      </c>
      <c r="I374" s="187"/>
      <c r="J374" s="188">
        <f>ROUND(I374*H374,2)</f>
        <v>0</v>
      </c>
      <c r="K374" s="184" t="s">
        <v>242</v>
      </c>
      <c r="L374" s="42"/>
      <c r="M374" s="189" t="s">
        <v>19</v>
      </c>
      <c r="N374" s="190" t="s">
        <v>48</v>
      </c>
      <c r="O374" s="67"/>
      <c r="P374" s="191">
        <f>O374*H374</f>
        <v>0</v>
      </c>
      <c r="Q374" s="191">
        <v>7.2000000000000005E-4</v>
      </c>
      <c r="R374" s="191">
        <f>Q374*H374</f>
        <v>2.8879200000000001E-2</v>
      </c>
      <c r="S374" s="191">
        <v>0</v>
      </c>
      <c r="T374" s="192">
        <f>S374*H374</f>
        <v>0</v>
      </c>
      <c r="U374" s="37"/>
      <c r="V374" s="37"/>
      <c r="W374" s="37"/>
      <c r="X374" s="37"/>
      <c r="Y374" s="37"/>
      <c r="Z374" s="37"/>
      <c r="AA374" s="37"/>
      <c r="AB374" s="37"/>
      <c r="AC374" s="37"/>
      <c r="AD374" s="37"/>
      <c r="AE374" s="37"/>
      <c r="AR374" s="193" t="s">
        <v>366</v>
      </c>
      <c r="AT374" s="193" t="s">
        <v>239</v>
      </c>
      <c r="AU374" s="193" t="s">
        <v>88</v>
      </c>
      <c r="AY374" s="20" t="s">
        <v>237</v>
      </c>
      <c r="BE374" s="194">
        <f>IF(N374="základní",J374,0)</f>
        <v>0</v>
      </c>
      <c r="BF374" s="194">
        <f>IF(N374="snížená",J374,0)</f>
        <v>0</v>
      </c>
      <c r="BG374" s="194">
        <f>IF(N374="zákl. přenesená",J374,0)</f>
        <v>0</v>
      </c>
      <c r="BH374" s="194">
        <f>IF(N374="sníž. přenesená",J374,0)</f>
        <v>0</v>
      </c>
      <c r="BI374" s="194">
        <f>IF(N374="nulová",J374,0)</f>
        <v>0</v>
      </c>
      <c r="BJ374" s="20" t="s">
        <v>88</v>
      </c>
      <c r="BK374" s="194">
        <f>ROUND(I374*H374,2)</f>
        <v>0</v>
      </c>
      <c r="BL374" s="20" t="s">
        <v>366</v>
      </c>
      <c r="BM374" s="193" t="s">
        <v>6293</v>
      </c>
    </row>
    <row r="375" spans="1:65" s="2" customFormat="1" ht="10.199999999999999">
      <c r="A375" s="37"/>
      <c r="B375" s="38"/>
      <c r="C375" s="39"/>
      <c r="D375" s="195" t="s">
        <v>245</v>
      </c>
      <c r="E375" s="39"/>
      <c r="F375" s="196" t="s">
        <v>6294</v>
      </c>
      <c r="G375" s="39"/>
      <c r="H375" s="39"/>
      <c r="I375" s="197"/>
      <c r="J375" s="39"/>
      <c r="K375" s="39"/>
      <c r="L375" s="42"/>
      <c r="M375" s="198"/>
      <c r="N375" s="199"/>
      <c r="O375" s="67"/>
      <c r="P375" s="67"/>
      <c r="Q375" s="67"/>
      <c r="R375" s="67"/>
      <c r="S375" s="67"/>
      <c r="T375" s="68"/>
      <c r="U375" s="37"/>
      <c r="V375" s="37"/>
      <c r="W375" s="37"/>
      <c r="X375" s="37"/>
      <c r="Y375" s="37"/>
      <c r="Z375" s="37"/>
      <c r="AA375" s="37"/>
      <c r="AB375" s="37"/>
      <c r="AC375" s="37"/>
      <c r="AD375" s="37"/>
      <c r="AE375" s="37"/>
      <c r="AT375" s="20" t="s">
        <v>245</v>
      </c>
      <c r="AU375" s="20" t="s">
        <v>88</v>
      </c>
    </row>
    <row r="376" spans="1:65" s="12" customFormat="1" ht="22.8" customHeight="1">
      <c r="B376" s="166"/>
      <c r="C376" s="167"/>
      <c r="D376" s="168" t="s">
        <v>75</v>
      </c>
      <c r="E376" s="180" t="s">
        <v>3094</v>
      </c>
      <c r="F376" s="180" t="s">
        <v>3095</v>
      </c>
      <c r="G376" s="167"/>
      <c r="H376" s="167"/>
      <c r="I376" s="170"/>
      <c r="J376" s="181">
        <f>BK376</f>
        <v>0</v>
      </c>
      <c r="K376" s="167"/>
      <c r="L376" s="172"/>
      <c r="M376" s="173"/>
      <c r="N376" s="174"/>
      <c r="O376" s="174"/>
      <c r="P376" s="175">
        <f>SUM(P377:P390)</f>
        <v>0</v>
      </c>
      <c r="Q376" s="174"/>
      <c r="R376" s="175">
        <f>SUM(R377:R390)</f>
        <v>1.84326E-3</v>
      </c>
      <c r="S376" s="174"/>
      <c r="T376" s="176">
        <f>SUM(T377:T390)</f>
        <v>0</v>
      </c>
      <c r="AR376" s="177" t="s">
        <v>88</v>
      </c>
      <c r="AT376" s="178" t="s">
        <v>75</v>
      </c>
      <c r="AU376" s="178" t="s">
        <v>83</v>
      </c>
      <c r="AY376" s="177" t="s">
        <v>237</v>
      </c>
      <c r="BK376" s="179">
        <f>SUM(BK377:BK390)</f>
        <v>0</v>
      </c>
    </row>
    <row r="377" spans="1:65" s="2" customFormat="1" ht="24.15" customHeight="1">
      <c r="A377" s="37"/>
      <c r="B377" s="38"/>
      <c r="C377" s="182" t="s">
        <v>897</v>
      </c>
      <c r="D377" s="182" t="s">
        <v>239</v>
      </c>
      <c r="E377" s="183" t="s">
        <v>3096</v>
      </c>
      <c r="F377" s="184" t="s">
        <v>3097</v>
      </c>
      <c r="G377" s="185" t="s">
        <v>141</v>
      </c>
      <c r="H377" s="186">
        <v>29.826000000000001</v>
      </c>
      <c r="I377" s="187"/>
      <c r="J377" s="188">
        <f>ROUND(I377*H377,2)</f>
        <v>0</v>
      </c>
      <c r="K377" s="184" t="s">
        <v>242</v>
      </c>
      <c r="L377" s="42"/>
      <c r="M377" s="189" t="s">
        <v>19</v>
      </c>
      <c r="N377" s="190" t="s">
        <v>48</v>
      </c>
      <c r="O377" s="67"/>
      <c r="P377" s="191">
        <f>O377*H377</f>
        <v>0</v>
      </c>
      <c r="Q377" s="191">
        <v>0</v>
      </c>
      <c r="R377" s="191">
        <f>Q377*H377</f>
        <v>0</v>
      </c>
      <c r="S377" s="191">
        <v>0</v>
      </c>
      <c r="T377" s="192">
        <f>S377*H377</f>
        <v>0</v>
      </c>
      <c r="U377" s="37"/>
      <c r="V377" s="37"/>
      <c r="W377" s="37"/>
      <c r="X377" s="37"/>
      <c r="Y377" s="37"/>
      <c r="Z377" s="37"/>
      <c r="AA377" s="37"/>
      <c r="AB377" s="37"/>
      <c r="AC377" s="37"/>
      <c r="AD377" s="37"/>
      <c r="AE377" s="37"/>
      <c r="AR377" s="193" t="s">
        <v>366</v>
      </c>
      <c r="AT377" s="193" t="s">
        <v>239</v>
      </c>
      <c r="AU377" s="193" t="s">
        <v>88</v>
      </c>
      <c r="AY377" s="20" t="s">
        <v>237</v>
      </c>
      <c r="BE377" s="194">
        <f>IF(N377="základní",J377,0)</f>
        <v>0</v>
      </c>
      <c r="BF377" s="194">
        <f>IF(N377="snížená",J377,0)</f>
        <v>0</v>
      </c>
      <c r="BG377" s="194">
        <f>IF(N377="zákl. přenesená",J377,0)</f>
        <v>0</v>
      </c>
      <c r="BH377" s="194">
        <f>IF(N377="sníž. přenesená",J377,0)</f>
        <v>0</v>
      </c>
      <c r="BI377" s="194">
        <f>IF(N377="nulová",J377,0)</f>
        <v>0</v>
      </c>
      <c r="BJ377" s="20" t="s">
        <v>88</v>
      </c>
      <c r="BK377" s="194">
        <f>ROUND(I377*H377,2)</f>
        <v>0</v>
      </c>
      <c r="BL377" s="20" t="s">
        <v>366</v>
      </c>
      <c r="BM377" s="193" t="s">
        <v>6295</v>
      </c>
    </row>
    <row r="378" spans="1:65" s="2" customFormat="1" ht="10.199999999999999">
      <c r="A378" s="37"/>
      <c r="B378" s="38"/>
      <c r="C378" s="39"/>
      <c r="D378" s="195" t="s">
        <v>245</v>
      </c>
      <c r="E378" s="39"/>
      <c r="F378" s="196" t="s">
        <v>3099</v>
      </c>
      <c r="G378" s="39"/>
      <c r="H378" s="39"/>
      <c r="I378" s="197"/>
      <c r="J378" s="39"/>
      <c r="K378" s="39"/>
      <c r="L378" s="42"/>
      <c r="M378" s="198"/>
      <c r="N378" s="199"/>
      <c r="O378" s="67"/>
      <c r="P378" s="67"/>
      <c r="Q378" s="67"/>
      <c r="R378" s="67"/>
      <c r="S378" s="67"/>
      <c r="T378" s="68"/>
      <c r="U378" s="37"/>
      <c r="V378" s="37"/>
      <c r="W378" s="37"/>
      <c r="X378" s="37"/>
      <c r="Y378" s="37"/>
      <c r="Z378" s="37"/>
      <c r="AA378" s="37"/>
      <c r="AB378" s="37"/>
      <c r="AC378" s="37"/>
      <c r="AD378" s="37"/>
      <c r="AE378" s="37"/>
      <c r="AT378" s="20" t="s">
        <v>245</v>
      </c>
      <c r="AU378" s="20" t="s">
        <v>88</v>
      </c>
    </row>
    <row r="379" spans="1:65" s="14" customFormat="1" ht="10.199999999999999">
      <c r="B379" s="211"/>
      <c r="C379" s="212"/>
      <c r="D379" s="202" t="s">
        <v>247</v>
      </c>
      <c r="E379" s="213" t="s">
        <v>19</v>
      </c>
      <c r="F379" s="214" t="s">
        <v>6296</v>
      </c>
      <c r="G379" s="212"/>
      <c r="H379" s="215">
        <v>20.25</v>
      </c>
      <c r="I379" s="216"/>
      <c r="J379" s="212"/>
      <c r="K379" s="212"/>
      <c r="L379" s="217"/>
      <c r="M379" s="218"/>
      <c r="N379" s="219"/>
      <c r="O379" s="219"/>
      <c r="P379" s="219"/>
      <c r="Q379" s="219"/>
      <c r="R379" s="219"/>
      <c r="S379" s="219"/>
      <c r="T379" s="220"/>
      <c r="AT379" s="221" t="s">
        <v>247</v>
      </c>
      <c r="AU379" s="221" t="s">
        <v>88</v>
      </c>
      <c r="AV379" s="14" t="s">
        <v>88</v>
      </c>
      <c r="AW379" s="14" t="s">
        <v>37</v>
      </c>
      <c r="AX379" s="14" t="s">
        <v>76</v>
      </c>
      <c r="AY379" s="221" t="s">
        <v>237</v>
      </c>
    </row>
    <row r="380" spans="1:65" s="14" customFormat="1" ht="10.199999999999999">
      <c r="B380" s="211"/>
      <c r="C380" s="212"/>
      <c r="D380" s="202" t="s">
        <v>247</v>
      </c>
      <c r="E380" s="213" t="s">
        <v>19</v>
      </c>
      <c r="F380" s="214" t="s">
        <v>6297</v>
      </c>
      <c r="G380" s="212"/>
      <c r="H380" s="215">
        <v>1.8</v>
      </c>
      <c r="I380" s="216"/>
      <c r="J380" s="212"/>
      <c r="K380" s="212"/>
      <c r="L380" s="217"/>
      <c r="M380" s="218"/>
      <c r="N380" s="219"/>
      <c r="O380" s="219"/>
      <c r="P380" s="219"/>
      <c r="Q380" s="219"/>
      <c r="R380" s="219"/>
      <c r="S380" s="219"/>
      <c r="T380" s="220"/>
      <c r="AT380" s="221" t="s">
        <v>247</v>
      </c>
      <c r="AU380" s="221" t="s">
        <v>88</v>
      </c>
      <c r="AV380" s="14" t="s">
        <v>88</v>
      </c>
      <c r="AW380" s="14" t="s">
        <v>37</v>
      </c>
      <c r="AX380" s="14" t="s">
        <v>76</v>
      </c>
      <c r="AY380" s="221" t="s">
        <v>237</v>
      </c>
    </row>
    <row r="381" spans="1:65" s="14" customFormat="1" ht="10.199999999999999">
      <c r="B381" s="211"/>
      <c r="C381" s="212"/>
      <c r="D381" s="202" t="s">
        <v>247</v>
      </c>
      <c r="E381" s="213" t="s">
        <v>19</v>
      </c>
      <c r="F381" s="214" t="s">
        <v>6298</v>
      </c>
      <c r="G381" s="212"/>
      <c r="H381" s="215">
        <v>1.4159999999999999</v>
      </c>
      <c r="I381" s="216"/>
      <c r="J381" s="212"/>
      <c r="K381" s="212"/>
      <c r="L381" s="217"/>
      <c r="M381" s="218"/>
      <c r="N381" s="219"/>
      <c r="O381" s="219"/>
      <c r="P381" s="219"/>
      <c r="Q381" s="219"/>
      <c r="R381" s="219"/>
      <c r="S381" s="219"/>
      <c r="T381" s="220"/>
      <c r="AT381" s="221" t="s">
        <v>247</v>
      </c>
      <c r="AU381" s="221" t="s">
        <v>88</v>
      </c>
      <c r="AV381" s="14" t="s">
        <v>88</v>
      </c>
      <c r="AW381" s="14" t="s">
        <v>37</v>
      </c>
      <c r="AX381" s="14" t="s">
        <v>76</v>
      </c>
      <c r="AY381" s="221" t="s">
        <v>237</v>
      </c>
    </row>
    <row r="382" spans="1:65" s="14" customFormat="1" ht="10.199999999999999">
      <c r="B382" s="211"/>
      <c r="C382" s="212"/>
      <c r="D382" s="202" t="s">
        <v>247</v>
      </c>
      <c r="E382" s="213" t="s">
        <v>19</v>
      </c>
      <c r="F382" s="214" t="s">
        <v>6299</v>
      </c>
      <c r="G382" s="212"/>
      <c r="H382" s="215">
        <v>1.5660000000000001</v>
      </c>
      <c r="I382" s="216"/>
      <c r="J382" s="212"/>
      <c r="K382" s="212"/>
      <c r="L382" s="217"/>
      <c r="M382" s="218"/>
      <c r="N382" s="219"/>
      <c r="O382" s="219"/>
      <c r="P382" s="219"/>
      <c r="Q382" s="219"/>
      <c r="R382" s="219"/>
      <c r="S382" s="219"/>
      <c r="T382" s="220"/>
      <c r="AT382" s="221" t="s">
        <v>247</v>
      </c>
      <c r="AU382" s="221" t="s">
        <v>88</v>
      </c>
      <c r="AV382" s="14" t="s">
        <v>88</v>
      </c>
      <c r="AW382" s="14" t="s">
        <v>37</v>
      </c>
      <c r="AX382" s="14" t="s">
        <v>76</v>
      </c>
      <c r="AY382" s="221" t="s">
        <v>237</v>
      </c>
    </row>
    <row r="383" spans="1:65" s="14" customFormat="1" ht="10.199999999999999">
      <c r="B383" s="211"/>
      <c r="C383" s="212"/>
      <c r="D383" s="202" t="s">
        <v>247</v>
      </c>
      <c r="E383" s="213" t="s">
        <v>19</v>
      </c>
      <c r="F383" s="214" t="s">
        <v>6300</v>
      </c>
      <c r="G383" s="212"/>
      <c r="H383" s="215">
        <v>2.1240000000000001</v>
      </c>
      <c r="I383" s="216"/>
      <c r="J383" s="212"/>
      <c r="K383" s="212"/>
      <c r="L383" s="217"/>
      <c r="M383" s="218"/>
      <c r="N383" s="219"/>
      <c r="O383" s="219"/>
      <c r="P383" s="219"/>
      <c r="Q383" s="219"/>
      <c r="R383" s="219"/>
      <c r="S383" s="219"/>
      <c r="T383" s="220"/>
      <c r="AT383" s="221" t="s">
        <v>247</v>
      </c>
      <c r="AU383" s="221" t="s">
        <v>88</v>
      </c>
      <c r="AV383" s="14" t="s">
        <v>88</v>
      </c>
      <c r="AW383" s="14" t="s">
        <v>37</v>
      </c>
      <c r="AX383" s="14" t="s">
        <v>76</v>
      </c>
      <c r="AY383" s="221" t="s">
        <v>237</v>
      </c>
    </row>
    <row r="384" spans="1:65" s="14" customFormat="1" ht="10.199999999999999">
      <c r="B384" s="211"/>
      <c r="C384" s="212"/>
      <c r="D384" s="202" t="s">
        <v>247</v>
      </c>
      <c r="E384" s="213" t="s">
        <v>19</v>
      </c>
      <c r="F384" s="214" t="s">
        <v>6301</v>
      </c>
      <c r="G384" s="212"/>
      <c r="H384" s="215">
        <v>2.67</v>
      </c>
      <c r="I384" s="216"/>
      <c r="J384" s="212"/>
      <c r="K384" s="212"/>
      <c r="L384" s="217"/>
      <c r="M384" s="218"/>
      <c r="N384" s="219"/>
      <c r="O384" s="219"/>
      <c r="P384" s="219"/>
      <c r="Q384" s="219"/>
      <c r="R384" s="219"/>
      <c r="S384" s="219"/>
      <c r="T384" s="220"/>
      <c r="AT384" s="221" t="s">
        <v>247</v>
      </c>
      <c r="AU384" s="221" t="s">
        <v>88</v>
      </c>
      <c r="AV384" s="14" t="s">
        <v>88</v>
      </c>
      <c r="AW384" s="14" t="s">
        <v>37</v>
      </c>
      <c r="AX384" s="14" t="s">
        <v>76</v>
      </c>
      <c r="AY384" s="221" t="s">
        <v>237</v>
      </c>
    </row>
    <row r="385" spans="1:65" s="16" customFormat="1" ht="10.199999999999999">
      <c r="B385" s="233"/>
      <c r="C385" s="234"/>
      <c r="D385" s="202" t="s">
        <v>247</v>
      </c>
      <c r="E385" s="235" t="s">
        <v>19</v>
      </c>
      <c r="F385" s="236" t="s">
        <v>260</v>
      </c>
      <c r="G385" s="234"/>
      <c r="H385" s="237">
        <v>29.826000000000001</v>
      </c>
      <c r="I385" s="238"/>
      <c r="J385" s="234"/>
      <c r="K385" s="234"/>
      <c r="L385" s="239"/>
      <c r="M385" s="240"/>
      <c r="N385" s="241"/>
      <c r="O385" s="241"/>
      <c r="P385" s="241"/>
      <c r="Q385" s="241"/>
      <c r="R385" s="241"/>
      <c r="S385" s="241"/>
      <c r="T385" s="242"/>
      <c r="AT385" s="243" t="s">
        <v>247</v>
      </c>
      <c r="AU385" s="243" t="s">
        <v>88</v>
      </c>
      <c r="AV385" s="16" t="s">
        <v>243</v>
      </c>
      <c r="AW385" s="16" t="s">
        <v>37</v>
      </c>
      <c r="AX385" s="16" t="s">
        <v>83</v>
      </c>
      <c r="AY385" s="243" t="s">
        <v>237</v>
      </c>
    </row>
    <row r="386" spans="1:65" s="2" customFormat="1" ht="16.5" customHeight="1">
      <c r="A386" s="37"/>
      <c r="B386" s="38"/>
      <c r="C386" s="244" t="s">
        <v>910</v>
      </c>
      <c r="D386" s="244" t="s">
        <v>296</v>
      </c>
      <c r="E386" s="245" t="s">
        <v>3102</v>
      </c>
      <c r="F386" s="246" t="s">
        <v>3103</v>
      </c>
      <c r="G386" s="247" t="s">
        <v>141</v>
      </c>
      <c r="H386" s="248">
        <v>30.721</v>
      </c>
      <c r="I386" s="249"/>
      <c r="J386" s="250">
        <f>ROUND(I386*H386,2)</f>
        <v>0</v>
      </c>
      <c r="K386" s="246" t="s">
        <v>242</v>
      </c>
      <c r="L386" s="251"/>
      <c r="M386" s="252" t="s">
        <v>19</v>
      </c>
      <c r="N386" s="253" t="s">
        <v>48</v>
      </c>
      <c r="O386" s="67"/>
      <c r="P386" s="191">
        <f>O386*H386</f>
        <v>0</v>
      </c>
      <c r="Q386" s="191">
        <v>6.0000000000000002E-5</v>
      </c>
      <c r="R386" s="191">
        <f>Q386*H386</f>
        <v>1.84326E-3</v>
      </c>
      <c r="S386" s="191">
        <v>0</v>
      </c>
      <c r="T386" s="192">
        <f>S386*H386</f>
        <v>0</v>
      </c>
      <c r="U386" s="37"/>
      <c r="V386" s="37"/>
      <c r="W386" s="37"/>
      <c r="X386" s="37"/>
      <c r="Y386" s="37"/>
      <c r="Z386" s="37"/>
      <c r="AA386" s="37"/>
      <c r="AB386" s="37"/>
      <c r="AC386" s="37"/>
      <c r="AD386" s="37"/>
      <c r="AE386" s="37"/>
      <c r="AR386" s="193" t="s">
        <v>523</v>
      </c>
      <c r="AT386" s="193" t="s">
        <v>296</v>
      </c>
      <c r="AU386" s="193" t="s">
        <v>88</v>
      </c>
      <c r="AY386" s="20" t="s">
        <v>237</v>
      </c>
      <c r="BE386" s="194">
        <f>IF(N386="základní",J386,0)</f>
        <v>0</v>
      </c>
      <c r="BF386" s="194">
        <f>IF(N386="snížená",J386,0)</f>
        <v>0</v>
      </c>
      <c r="BG386" s="194">
        <f>IF(N386="zákl. přenesená",J386,0)</f>
        <v>0</v>
      </c>
      <c r="BH386" s="194">
        <f>IF(N386="sníž. přenesená",J386,0)</f>
        <v>0</v>
      </c>
      <c r="BI386" s="194">
        <f>IF(N386="nulová",J386,0)</f>
        <v>0</v>
      </c>
      <c r="BJ386" s="20" t="s">
        <v>88</v>
      </c>
      <c r="BK386" s="194">
        <f>ROUND(I386*H386,2)</f>
        <v>0</v>
      </c>
      <c r="BL386" s="20" t="s">
        <v>366</v>
      </c>
      <c r="BM386" s="193" t="s">
        <v>6302</v>
      </c>
    </row>
    <row r="387" spans="1:65" s="2" customFormat="1" ht="19.2">
      <c r="A387" s="37"/>
      <c r="B387" s="38"/>
      <c r="C387" s="39"/>
      <c r="D387" s="202" t="s">
        <v>914</v>
      </c>
      <c r="E387" s="39"/>
      <c r="F387" s="254" t="s">
        <v>3105</v>
      </c>
      <c r="G387" s="39"/>
      <c r="H387" s="39"/>
      <c r="I387" s="197"/>
      <c r="J387" s="39"/>
      <c r="K387" s="39"/>
      <c r="L387" s="42"/>
      <c r="M387" s="198"/>
      <c r="N387" s="199"/>
      <c r="O387" s="67"/>
      <c r="P387" s="67"/>
      <c r="Q387" s="67"/>
      <c r="R387" s="67"/>
      <c r="S387" s="67"/>
      <c r="T387" s="68"/>
      <c r="U387" s="37"/>
      <c r="V387" s="37"/>
      <c r="W387" s="37"/>
      <c r="X387" s="37"/>
      <c r="Y387" s="37"/>
      <c r="Z387" s="37"/>
      <c r="AA387" s="37"/>
      <c r="AB387" s="37"/>
      <c r="AC387" s="37"/>
      <c r="AD387" s="37"/>
      <c r="AE387" s="37"/>
      <c r="AT387" s="20" t="s">
        <v>914</v>
      </c>
      <c r="AU387" s="20" t="s">
        <v>88</v>
      </c>
    </row>
    <row r="388" spans="1:65" s="14" customFormat="1" ht="10.199999999999999">
      <c r="B388" s="211"/>
      <c r="C388" s="212"/>
      <c r="D388" s="202" t="s">
        <v>247</v>
      </c>
      <c r="E388" s="212"/>
      <c r="F388" s="214" t="s">
        <v>6303</v>
      </c>
      <c r="G388" s="212"/>
      <c r="H388" s="215">
        <v>30.721</v>
      </c>
      <c r="I388" s="216"/>
      <c r="J388" s="212"/>
      <c r="K388" s="212"/>
      <c r="L388" s="217"/>
      <c r="M388" s="218"/>
      <c r="N388" s="219"/>
      <c r="O388" s="219"/>
      <c r="P388" s="219"/>
      <c r="Q388" s="219"/>
      <c r="R388" s="219"/>
      <c r="S388" s="219"/>
      <c r="T388" s="220"/>
      <c r="AT388" s="221" t="s">
        <v>247</v>
      </c>
      <c r="AU388" s="221" t="s">
        <v>88</v>
      </c>
      <c r="AV388" s="14" t="s">
        <v>88</v>
      </c>
      <c r="AW388" s="14" t="s">
        <v>4</v>
      </c>
      <c r="AX388" s="14" t="s">
        <v>83</v>
      </c>
      <c r="AY388" s="221" t="s">
        <v>237</v>
      </c>
    </row>
    <row r="389" spans="1:65" s="2" customFormat="1" ht="55.5" customHeight="1">
      <c r="A389" s="37"/>
      <c r="B389" s="38"/>
      <c r="C389" s="182" t="s">
        <v>922</v>
      </c>
      <c r="D389" s="182" t="s">
        <v>239</v>
      </c>
      <c r="E389" s="183" t="s">
        <v>3107</v>
      </c>
      <c r="F389" s="184" t="s">
        <v>3108</v>
      </c>
      <c r="G389" s="185" t="s">
        <v>304</v>
      </c>
      <c r="H389" s="186">
        <v>2E-3</v>
      </c>
      <c r="I389" s="187"/>
      <c r="J389" s="188">
        <f>ROUND(I389*H389,2)</f>
        <v>0</v>
      </c>
      <c r="K389" s="184" t="s">
        <v>242</v>
      </c>
      <c r="L389" s="42"/>
      <c r="M389" s="189" t="s">
        <v>19</v>
      </c>
      <c r="N389" s="190" t="s">
        <v>48</v>
      </c>
      <c r="O389" s="67"/>
      <c r="P389" s="191">
        <f>O389*H389</f>
        <v>0</v>
      </c>
      <c r="Q389" s="191">
        <v>0</v>
      </c>
      <c r="R389" s="191">
        <f>Q389*H389</f>
        <v>0</v>
      </c>
      <c r="S389" s="191">
        <v>0</v>
      </c>
      <c r="T389" s="192">
        <f>S389*H389</f>
        <v>0</v>
      </c>
      <c r="U389" s="37"/>
      <c r="V389" s="37"/>
      <c r="W389" s="37"/>
      <c r="X389" s="37"/>
      <c r="Y389" s="37"/>
      <c r="Z389" s="37"/>
      <c r="AA389" s="37"/>
      <c r="AB389" s="37"/>
      <c r="AC389" s="37"/>
      <c r="AD389" s="37"/>
      <c r="AE389" s="37"/>
      <c r="AR389" s="193" t="s">
        <v>366</v>
      </c>
      <c r="AT389" s="193" t="s">
        <v>239</v>
      </c>
      <c r="AU389" s="193" t="s">
        <v>88</v>
      </c>
      <c r="AY389" s="20" t="s">
        <v>237</v>
      </c>
      <c r="BE389" s="194">
        <f>IF(N389="základní",J389,0)</f>
        <v>0</v>
      </c>
      <c r="BF389" s="194">
        <f>IF(N389="snížená",J389,0)</f>
        <v>0</v>
      </c>
      <c r="BG389" s="194">
        <f>IF(N389="zákl. přenesená",J389,0)</f>
        <v>0</v>
      </c>
      <c r="BH389" s="194">
        <f>IF(N389="sníž. přenesená",J389,0)</f>
        <v>0</v>
      </c>
      <c r="BI389" s="194">
        <f>IF(N389="nulová",J389,0)</f>
        <v>0</v>
      </c>
      <c r="BJ389" s="20" t="s">
        <v>88</v>
      </c>
      <c r="BK389" s="194">
        <f>ROUND(I389*H389,2)</f>
        <v>0</v>
      </c>
      <c r="BL389" s="20" t="s">
        <v>366</v>
      </c>
      <c r="BM389" s="193" t="s">
        <v>6304</v>
      </c>
    </row>
    <row r="390" spans="1:65" s="2" customFormat="1" ht="10.199999999999999">
      <c r="A390" s="37"/>
      <c r="B390" s="38"/>
      <c r="C390" s="39"/>
      <c r="D390" s="195" t="s">
        <v>245</v>
      </c>
      <c r="E390" s="39"/>
      <c r="F390" s="196" t="s">
        <v>3110</v>
      </c>
      <c r="G390" s="39"/>
      <c r="H390" s="39"/>
      <c r="I390" s="197"/>
      <c r="J390" s="39"/>
      <c r="K390" s="39"/>
      <c r="L390" s="42"/>
      <c r="M390" s="198"/>
      <c r="N390" s="199"/>
      <c r="O390" s="67"/>
      <c r="P390" s="67"/>
      <c r="Q390" s="67"/>
      <c r="R390" s="67"/>
      <c r="S390" s="67"/>
      <c r="T390" s="68"/>
      <c r="U390" s="37"/>
      <c r="V390" s="37"/>
      <c r="W390" s="37"/>
      <c r="X390" s="37"/>
      <c r="Y390" s="37"/>
      <c r="Z390" s="37"/>
      <c r="AA390" s="37"/>
      <c r="AB390" s="37"/>
      <c r="AC390" s="37"/>
      <c r="AD390" s="37"/>
      <c r="AE390" s="37"/>
      <c r="AT390" s="20" t="s">
        <v>245</v>
      </c>
      <c r="AU390" s="20" t="s">
        <v>88</v>
      </c>
    </row>
    <row r="391" spans="1:65" s="12" customFormat="1" ht="25.95" customHeight="1">
      <c r="B391" s="166"/>
      <c r="C391" s="167"/>
      <c r="D391" s="168" t="s">
        <v>75</v>
      </c>
      <c r="E391" s="169" t="s">
        <v>1505</v>
      </c>
      <c r="F391" s="169" t="s">
        <v>1506</v>
      </c>
      <c r="G391" s="167"/>
      <c r="H391" s="167"/>
      <c r="I391" s="170"/>
      <c r="J391" s="171">
        <f>BK391</f>
        <v>0</v>
      </c>
      <c r="K391" s="167"/>
      <c r="L391" s="172"/>
      <c r="M391" s="173"/>
      <c r="N391" s="174"/>
      <c r="O391" s="174"/>
      <c r="P391" s="175">
        <f>SUM(P392:P393)</f>
        <v>0</v>
      </c>
      <c r="Q391" s="174"/>
      <c r="R391" s="175">
        <f>SUM(R392:R393)</f>
        <v>0</v>
      </c>
      <c r="S391" s="174"/>
      <c r="T391" s="176">
        <f>SUM(T392:T393)</f>
        <v>0</v>
      </c>
      <c r="AR391" s="177" t="s">
        <v>243</v>
      </c>
      <c r="AT391" s="178" t="s">
        <v>75</v>
      </c>
      <c r="AU391" s="178" t="s">
        <v>76</v>
      </c>
      <c r="AY391" s="177" t="s">
        <v>237</v>
      </c>
      <c r="BK391" s="179">
        <f>SUM(BK392:BK393)</f>
        <v>0</v>
      </c>
    </row>
    <row r="392" spans="1:65" s="2" customFormat="1" ht="37.799999999999997" customHeight="1">
      <c r="A392" s="37"/>
      <c r="B392" s="38"/>
      <c r="C392" s="182" t="s">
        <v>934</v>
      </c>
      <c r="D392" s="182" t="s">
        <v>239</v>
      </c>
      <c r="E392" s="183" t="s">
        <v>1508</v>
      </c>
      <c r="F392" s="184" t="s">
        <v>1509</v>
      </c>
      <c r="G392" s="185" t="s">
        <v>1510</v>
      </c>
      <c r="H392" s="186">
        <v>20</v>
      </c>
      <c r="I392" s="187"/>
      <c r="J392" s="188">
        <f>ROUND(I392*H392,2)</f>
        <v>0</v>
      </c>
      <c r="K392" s="184" t="s">
        <v>242</v>
      </c>
      <c r="L392" s="42"/>
      <c r="M392" s="189" t="s">
        <v>19</v>
      </c>
      <c r="N392" s="190" t="s">
        <v>48</v>
      </c>
      <c r="O392" s="67"/>
      <c r="P392" s="191">
        <f>O392*H392</f>
        <v>0</v>
      </c>
      <c r="Q392" s="191">
        <v>0</v>
      </c>
      <c r="R392" s="191">
        <f>Q392*H392</f>
        <v>0</v>
      </c>
      <c r="S392" s="191">
        <v>0</v>
      </c>
      <c r="T392" s="192">
        <f>S392*H392</f>
        <v>0</v>
      </c>
      <c r="U392" s="37"/>
      <c r="V392" s="37"/>
      <c r="W392" s="37"/>
      <c r="X392" s="37"/>
      <c r="Y392" s="37"/>
      <c r="Z392" s="37"/>
      <c r="AA392" s="37"/>
      <c r="AB392" s="37"/>
      <c r="AC392" s="37"/>
      <c r="AD392" s="37"/>
      <c r="AE392" s="37"/>
      <c r="AR392" s="193" t="s">
        <v>1511</v>
      </c>
      <c r="AT392" s="193" t="s">
        <v>239</v>
      </c>
      <c r="AU392" s="193" t="s">
        <v>83</v>
      </c>
      <c r="AY392" s="20" t="s">
        <v>237</v>
      </c>
      <c r="BE392" s="194">
        <f>IF(N392="základní",J392,0)</f>
        <v>0</v>
      </c>
      <c r="BF392" s="194">
        <f>IF(N392="snížená",J392,0)</f>
        <v>0</v>
      </c>
      <c r="BG392" s="194">
        <f>IF(N392="zákl. přenesená",J392,0)</f>
        <v>0</v>
      </c>
      <c r="BH392" s="194">
        <f>IF(N392="sníž. přenesená",J392,0)</f>
        <v>0</v>
      </c>
      <c r="BI392" s="194">
        <f>IF(N392="nulová",J392,0)</f>
        <v>0</v>
      </c>
      <c r="BJ392" s="20" t="s">
        <v>88</v>
      </c>
      <c r="BK392" s="194">
        <f>ROUND(I392*H392,2)</f>
        <v>0</v>
      </c>
      <c r="BL392" s="20" t="s">
        <v>1511</v>
      </c>
      <c r="BM392" s="193" t="s">
        <v>6305</v>
      </c>
    </row>
    <row r="393" spans="1:65" s="2" customFormat="1" ht="10.199999999999999">
      <c r="A393" s="37"/>
      <c r="B393" s="38"/>
      <c r="C393" s="39"/>
      <c r="D393" s="195" t="s">
        <v>245</v>
      </c>
      <c r="E393" s="39"/>
      <c r="F393" s="196" t="s">
        <v>1513</v>
      </c>
      <c r="G393" s="39"/>
      <c r="H393" s="39"/>
      <c r="I393" s="197"/>
      <c r="J393" s="39"/>
      <c r="K393" s="39"/>
      <c r="L393" s="42"/>
      <c r="M393" s="255"/>
      <c r="N393" s="256"/>
      <c r="O393" s="257"/>
      <c r="P393" s="257"/>
      <c r="Q393" s="257"/>
      <c r="R393" s="257"/>
      <c r="S393" s="257"/>
      <c r="T393" s="258"/>
      <c r="U393" s="37"/>
      <c r="V393" s="37"/>
      <c r="W393" s="37"/>
      <c r="X393" s="37"/>
      <c r="Y393" s="37"/>
      <c r="Z393" s="37"/>
      <c r="AA393" s="37"/>
      <c r="AB393" s="37"/>
      <c r="AC393" s="37"/>
      <c r="AD393" s="37"/>
      <c r="AE393" s="37"/>
      <c r="AT393" s="20" t="s">
        <v>245</v>
      </c>
      <c r="AU393" s="20" t="s">
        <v>83</v>
      </c>
    </row>
    <row r="394" spans="1:65" s="2" customFormat="1" ht="6.9" customHeight="1">
      <c r="A394" s="37"/>
      <c r="B394" s="50"/>
      <c r="C394" s="51"/>
      <c r="D394" s="51"/>
      <c r="E394" s="51"/>
      <c r="F394" s="51"/>
      <c r="G394" s="51"/>
      <c r="H394" s="51"/>
      <c r="I394" s="51"/>
      <c r="J394" s="51"/>
      <c r="K394" s="51"/>
      <c r="L394" s="42"/>
      <c r="M394" s="37"/>
      <c r="O394" s="37"/>
      <c r="P394" s="37"/>
      <c r="Q394" s="37"/>
      <c r="R394" s="37"/>
      <c r="S394" s="37"/>
      <c r="T394" s="37"/>
      <c r="U394" s="37"/>
      <c r="V394" s="37"/>
      <c r="W394" s="37"/>
      <c r="X394" s="37"/>
      <c r="Y394" s="37"/>
      <c r="Z394" s="37"/>
      <c r="AA394" s="37"/>
      <c r="AB394" s="37"/>
      <c r="AC394" s="37"/>
      <c r="AD394" s="37"/>
      <c r="AE394" s="37"/>
    </row>
  </sheetData>
  <sheetProtection algorithmName="SHA-512" hashValue="/kW7XGKYLrFKVq+cmp5w/g5jbt8GLdN9wusxhyZ+24G2YaZ2JFc4eJ+noZISPh1kALAAlvC9Zg9UYMMEtUABEw==" saltValue="rN52Bw/7Brk8v7lH9eNJLRmdneO2Hs1eGo4aVrZZzooG9NEqLr/hv9M0aj+4Bu6lSJ2tz0eFXlucVQjBqBHxqA==" spinCount="100000" sheet="1" objects="1" scenarios="1" formatColumns="0" formatRows="0" autoFilter="0"/>
  <autoFilter ref="C99:K393" xr:uid="{00000000-0009-0000-0000-00000F000000}"/>
  <mergeCells count="12">
    <mergeCell ref="E92:H92"/>
    <mergeCell ref="L2:V2"/>
    <mergeCell ref="E50:H50"/>
    <mergeCell ref="E52:H52"/>
    <mergeCell ref="E54:H54"/>
    <mergeCell ref="E88:H88"/>
    <mergeCell ref="E90:H90"/>
    <mergeCell ref="E7:H7"/>
    <mergeCell ref="E9:H9"/>
    <mergeCell ref="E11:H11"/>
    <mergeCell ref="E20:H20"/>
    <mergeCell ref="E29:H29"/>
  </mergeCells>
  <hyperlinks>
    <hyperlink ref="F104" r:id="rId1" xr:uid="{00000000-0004-0000-0F00-000000000000}"/>
    <hyperlink ref="F114" r:id="rId2" xr:uid="{00000000-0004-0000-0F00-000001000000}"/>
    <hyperlink ref="F119" r:id="rId3" xr:uid="{00000000-0004-0000-0F00-000002000000}"/>
    <hyperlink ref="F121" r:id="rId4" xr:uid="{00000000-0004-0000-0F00-000003000000}"/>
    <hyperlink ref="F126" r:id="rId5" xr:uid="{00000000-0004-0000-0F00-000004000000}"/>
    <hyperlink ref="F131" r:id="rId6" xr:uid="{00000000-0004-0000-0F00-000005000000}"/>
    <hyperlink ref="F136" r:id="rId7" xr:uid="{00000000-0004-0000-0F00-000006000000}"/>
    <hyperlink ref="F143" r:id="rId8" xr:uid="{00000000-0004-0000-0F00-000007000000}"/>
    <hyperlink ref="F147" r:id="rId9" xr:uid="{00000000-0004-0000-0F00-000008000000}"/>
    <hyperlink ref="F152" r:id="rId10" xr:uid="{00000000-0004-0000-0F00-000009000000}"/>
    <hyperlink ref="F154" r:id="rId11" xr:uid="{00000000-0004-0000-0F00-00000A000000}"/>
    <hyperlink ref="F157" r:id="rId12" xr:uid="{00000000-0004-0000-0F00-00000B000000}"/>
    <hyperlink ref="F160" r:id="rId13" xr:uid="{00000000-0004-0000-0F00-00000C000000}"/>
    <hyperlink ref="F166" r:id="rId14" xr:uid="{00000000-0004-0000-0F00-00000D000000}"/>
    <hyperlink ref="F171" r:id="rId15" xr:uid="{00000000-0004-0000-0F00-00000E000000}"/>
    <hyperlink ref="F174" r:id="rId16" xr:uid="{00000000-0004-0000-0F00-00000F000000}"/>
    <hyperlink ref="F178" r:id="rId17" xr:uid="{00000000-0004-0000-0F00-000010000000}"/>
    <hyperlink ref="F184" r:id="rId18" xr:uid="{00000000-0004-0000-0F00-000011000000}"/>
    <hyperlink ref="F191" r:id="rId19" xr:uid="{00000000-0004-0000-0F00-000012000000}"/>
    <hyperlink ref="F198" r:id="rId20" xr:uid="{00000000-0004-0000-0F00-000013000000}"/>
    <hyperlink ref="F202" r:id="rId21" xr:uid="{00000000-0004-0000-0F00-000014000000}"/>
    <hyperlink ref="F205" r:id="rId22" xr:uid="{00000000-0004-0000-0F00-000015000000}"/>
    <hyperlink ref="F207" r:id="rId23" xr:uid="{00000000-0004-0000-0F00-000016000000}"/>
    <hyperlink ref="F209" r:id="rId24" xr:uid="{00000000-0004-0000-0F00-000017000000}"/>
    <hyperlink ref="F212" r:id="rId25" xr:uid="{00000000-0004-0000-0F00-000018000000}"/>
    <hyperlink ref="F215" r:id="rId26" xr:uid="{00000000-0004-0000-0F00-000019000000}"/>
    <hyperlink ref="F223" r:id="rId27" xr:uid="{00000000-0004-0000-0F00-00001A000000}"/>
    <hyperlink ref="F234" r:id="rId28" xr:uid="{00000000-0004-0000-0F00-00001B000000}"/>
    <hyperlink ref="F240" r:id="rId29" xr:uid="{00000000-0004-0000-0F00-00001C000000}"/>
    <hyperlink ref="F242" r:id="rId30" xr:uid="{00000000-0004-0000-0F00-00001D000000}"/>
    <hyperlink ref="F244" r:id="rId31" xr:uid="{00000000-0004-0000-0F00-00001E000000}"/>
    <hyperlink ref="F246" r:id="rId32" xr:uid="{00000000-0004-0000-0F00-00001F000000}"/>
    <hyperlink ref="F249" r:id="rId33" xr:uid="{00000000-0004-0000-0F00-000020000000}"/>
    <hyperlink ref="F256" r:id="rId34" xr:uid="{00000000-0004-0000-0F00-000021000000}"/>
    <hyperlink ref="F259" r:id="rId35" xr:uid="{00000000-0004-0000-0F00-000022000000}"/>
    <hyperlink ref="F265" r:id="rId36" xr:uid="{00000000-0004-0000-0F00-000023000000}"/>
    <hyperlink ref="F269" r:id="rId37" xr:uid="{00000000-0004-0000-0F00-000024000000}"/>
    <hyperlink ref="F274" r:id="rId38" xr:uid="{00000000-0004-0000-0F00-000025000000}"/>
    <hyperlink ref="F279" r:id="rId39" xr:uid="{00000000-0004-0000-0F00-000026000000}"/>
    <hyperlink ref="F282" r:id="rId40" xr:uid="{00000000-0004-0000-0F00-000027000000}"/>
    <hyperlink ref="F294" r:id="rId41" xr:uid="{00000000-0004-0000-0F00-000028000000}"/>
    <hyperlink ref="F301" r:id="rId42" xr:uid="{00000000-0004-0000-0F00-000029000000}"/>
    <hyperlink ref="F307" r:id="rId43" xr:uid="{00000000-0004-0000-0F00-00002A000000}"/>
    <hyperlink ref="F317" r:id="rId44" xr:uid="{00000000-0004-0000-0F00-00002B000000}"/>
    <hyperlink ref="F320" r:id="rId45" xr:uid="{00000000-0004-0000-0F00-00002C000000}"/>
    <hyperlink ref="F325" r:id="rId46" xr:uid="{00000000-0004-0000-0F00-00002D000000}"/>
    <hyperlink ref="F330" r:id="rId47" xr:uid="{00000000-0004-0000-0F00-00002E000000}"/>
    <hyperlink ref="F335" r:id="rId48" xr:uid="{00000000-0004-0000-0F00-00002F000000}"/>
    <hyperlink ref="F343" r:id="rId49" xr:uid="{00000000-0004-0000-0F00-000030000000}"/>
    <hyperlink ref="F346" r:id="rId50" xr:uid="{00000000-0004-0000-0F00-000031000000}"/>
    <hyperlink ref="F352" r:id="rId51" xr:uid="{00000000-0004-0000-0F00-000032000000}"/>
    <hyperlink ref="F358" r:id="rId52" xr:uid="{00000000-0004-0000-0F00-000033000000}"/>
    <hyperlink ref="F363" r:id="rId53" xr:uid="{00000000-0004-0000-0F00-000034000000}"/>
    <hyperlink ref="F366" r:id="rId54" xr:uid="{00000000-0004-0000-0F00-000035000000}"/>
    <hyperlink ref="F369" r:id="rId55" xr:uid="{00000000-0004-0000-0F00-000036000000}"/>
    <hyperlink ref="F372" r:id="rId56" xr:uid="{00000000-0004-0000-0F00-000037000000}"/>
    <hyperlink ref="F375" r:id="rId57" xr:uid="{00000000-0004-0000-0F00-000038000000}"/>
    <hyperlink ref="F378" r:id="rId58" xr:uid="{00000000-0004-0000-0F00-000039000000}"/>
    <hyperlink ref="F390" r:id="rId59" xr:uid="{00000000-0004-0000-0F00-00003A000000}"/>
    <hyperlink ref="F393" r:id="rId60" xr:uid="{00000000-0004-0000-0F00-00003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6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BM273"/>
  <sheetViews>
    <sheetView showGridLines="0" topLeftCell="A194" workbookViewId="0">
      <selection activeCell="F216" sqref="F216"/>
    </sheetView>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129</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s="1" customFormat="1" ht="12" customHeight="1">
      <c r="B8" s="23"/>
      <c r="D8" s="116" t="s">
        <v>159</v>
      </c>
      <c r="L8" s="23"/>
    </row>
    <row r="9" spans="1:4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4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46" s="2" customFormat="1" ht="16.5" customHeight="1">
      <c r="A11" s="37"/>
      <c r="B11" s="42"/>
      <c r="C11" s="37"/>
      <c r="D11" s="37"/>
      <c r="E11" s="417" t="s">
        <v>6306</v>
      </c>
      <c r="F11" s="416"/>
      <c r="G11" s="416"/>
      <c r="H11" s="416"/>
      <c r="I11" s="37"/>
      <c r="J11" s="37"/>
      <c r="K11" s="37"/>
      <c r="L11" s="118"/>
      <c r="S11" s="37"/>
      <c r="T11" s="37"/>
      <c r="U11" s="37"/>
      <c r="V11" s="37"/>
      <c r="W11" s="37"/>
      <c r="X11" s="37"/>
      <c r="Y11" s="37"/>
      <c r="Z11" s="37"/>
      <c r="AA11" s="37"/>
      <c r="AB11" s="37"/>
      <c r="AC11" s="37"/>
      <c r="AD11" s="37"/>
      <c r="AE11" s="37"/>
    </row>
    <row r="12" spans="1:4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5" t="s">
        <v>1520</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4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5" t="str">
        <f>IF('Rekapitulace stavby'!AN10="","",'Rekapitulace stavby'!AN10)</f>
        <v>00263991</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tr">
        <f>IF('Rekapitulace stavby'!E11="","",'Rekapitulace stavby'!E11)</f>
        <v>Město Lovosice</v>
      </c>
      <c r="F17" s="37"/>
      <c r="G17" s="37"/>
      <c r="H17" s="37"/>
      <c r="I17" s="116" t="s">
        <v>29</v>
      </c>
      <c r="J17" s="105" t="str">
        <f>IF('Rekapitulace stavby'!AN11="","",'Rekapitulace stavby'!AN11)</f>
        <v>CZ00263991</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tr">
        <f>IF('Rekapitulace stavby'!AN16="","",'Rekapitulace stavby'!AN16)</f>
        <v>27245918</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tr">
        <f>IF('Rekapitulace stavby'!E17="","",'Rekapitulace stavby'!E17)</f>
        <v>APREA s.r.o.</v>
      </c>
      <c r="F23" s="37"/>
      <c r="G23" s="37"/>
      <c r="H23" s="37"/>
      <c r="I23" s="116" t="s">
        <v>29</v>
      </c>
      <c r="J23" s="105" t="str">
        <f>IF('Rekapitulace stavby'!AN17="","",'Rekapitulace stavby'!AN17)</f>
        <v>CZ27245918</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tr">
        <f>IF('Rekapitulace stavby'!AN19="","",'Rekapitulace stavby'!AN19)</f>
        <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tr">
        <f>IF('Rekapitulace stavby'!E20="","",'Rekapitulace stavby'!E20)</f>
        <v>Kateřina Bačová</v>
      </c>
      <c r="F26" s="37"/>
      <c r="G26" s="37"/>
      <c r="H26" s="37"/>
      <c r="I26" s="116" t="s">
        <v>29</v>
      </c>
      <c r="J26" s="105" t="str">
        <f>IF('Rekapitulace stavby'!AN20="","",'Rekapitulace stavby'!AN20)</f>
        <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47.25" customHeight="1">
      <c r="A29" s="120"/>
      <c r="B29" s="121"/>
      <c r="C29" s="120"/>
      <c r="D29" s="120"/>
      <c r="E29" s="420" t="s">
        <v>1521</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ROUND(J105,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ROUND((SUM(BE105:BE272)),  2)</f>
        <v>0</v>
      </c>
      <c r="G35" s="37"/>
      <c r="H35" s="37"/>
      <c r="I35" s="128">
        <v>0.21</v>
      </c>
      <c r="J35" s="127">
        <f>ROUND(((SUM(BE105:BE272))*I35),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ROUND((SUM(BF105:BF272)),  2)</f>
        <v>0</v>
      </c>
      <c r="G36" s="37"/>
      <c r="H36" s="37"/>
      <c r="I36" s="128">
        <v>0.12</v>
      </c>
      <c r="J36" s="127">
        <f>ROUND(((SUM(BF105:BF272))*I36),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ROUND((SUM(BG105:BG272)),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ROUND((SUM(BH105:BH272)),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ROUND((SUM(BI105:BI272)),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04 - Elektroinatalace</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J105</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206</v>
      </c>
      <c r="E64" s="147"/>
      <c r="F64" s="147"/>
      <c r="G64" s="147"/>
      <c r="H64" s="147"/>
      <c r="I64" s="147"/>
      <c r="J64" s="148">
        <f>J106</f>
        <v>0</v>
      </c>
      <c r="K64" s="145"/>
      <c r="L64" s="149"/>
    </row>
    <row r="65" spans="2:12" s="10" customFormat="1" ht="19.95" customHeight="1">
      <c r="B65" s="150"/>
      <c r="C65" s="99"/>
      <c r="D65" s="151" t="s">
        <v>4734</v>
      </c>
      <c r="E65" s="152"/>
      <c r="F65" s="152"/>
      <c r="G65" s="152"/>
      <c r="H65" s="152"/>
      <c r="I65" s="152"/>
      <c r="J65" s="153">
        <f>J107</f>
        <v>0</v>
      </c>
      <c r="K65" s="99"/>
      <c r="L65" s="154"/>
    </row>
    <row r="66" spans="2:12" s="10" customFormat="1" ht="14.85" customHeight="1">
      <c r="B66" s="150"/>
      <c r="C66" s="99"/>
      <c r="D66" s="151" t="s">
        <v>1523</v>
      </c>
      <c r="E66" s="152"/>
      <c r="F66" s="152"/>
      <c r="G66" s="152"/>
      <c r="H66" s="152"/>
      <c r="I66" s="152"/>
      <c r="J66" s="153">
        <f>J108</f>
        <v>0</v>
      </c>
      <c r="K66" s="99"/>
      <c r="L66" s="154"/>
    </row>
    <row r="67" spans="2:12" s="10" customFormat="1" ht="14.85" customHeight="1">
      <c r="B67" s="150"/>
      <c r="C67" s="99"/>
      <c r="D67" s="151" t="s">
        <v>6307</v>
      </c>
      <c r="E67" s="152"/>
      <c r="F67" s="152"/>
      <c r="G67" s="152"/>
      <c r="H67" s="152"/>
      <c r="I67" s="152"/>
      <c r="J67" s="153">
        <f>J116</f>
        <v>0</v>
      </c>
      <c r="K67" s="99"/>
      <c r="L67" s="154"/>
    </row>
    <row r="68" spans="2:12" s="10" customFormat="1" ht="14.85" customHeight="1">
      <c r="B68" s="150"/>
      <c r="C68" s="99"/>
      <c r="D68" s="151" t="s">
        <v>6308</v>
      </c>
      <c r="E68" s="152"/>
      <c r="F68" s="152"/>
      <c r="G68" s="152"/>
      <c r="H68" s="152"/>
      <c r="I68" s="152"/>
      <c r="J68" s="153">
        <f>J126</f>
        <v>0</v>
      </c>
      <c r="K68" s="99"/>
      <c r="L68" s="154"/>
    </row>
    <row r="69" spans="2:12" s="10" customFormat="1" ht="14.85" customHeight="1">
      <c r="B69" s="150"/>
      <c r="C69" s="99"/>
      <c r="D69" s="151" t="s">
        <v>6309</v>
      </c>
      <c r="E69" s="152"/>
      <c r="F69" s="152"/>
      <c r="G69" s="152"/>
      <c r="H69" s="152"/>
      <c r="I69" s="152"/>
      <c r="J69" s="153">
        <f>J131</f>
        <v>0</v>
      </c>
      <c r="K69" s="99"/>
      <c r="L69" s="154"/>
    </row>
    <row r="70" spans="2:12" s="10" customFormat="1" ht="14.85" customHeight="1">
      <c r="B70" s="150"/>
      <c r="C70" s="99"/>
      <c r="D70" s="151" t="s">
        <v>6310</v>
      </c>
      <c r="E70" s="152"/>
      <c r="F70" s="152"/>
      <c r="G70" s="152"/>
      <c r="H70" s="152"/>
      <c r="I70" s="152"/>
      <c r="J70" s="153">
        <f>J136</f>
        <v>0</v>
      </c>
      <c r="K70" s="99"/>
      <c r="L70" s="154"/>
    </row>
    <row r="71" spans="2:12" s="10" customFormat="1" ht="14.85" customHeight="1">
      <c r="B71" s="150"/>
      <c r="C71" s="99"/>
      <c r="D71" s="151" t="s">
        <v>6311</v>
      </c>
      <c r="E71" s="152"/>
      <c r="F71" s="152"/>
      <c r="G71" s="152"/>
      <c r="H71" s="152"/>
      <c r="I71" s="152"/>
      <c r="J71" s="153">
        <f>J141</f>
        <v>0</v>
      </c>
      <c r="K71" s="99"/>
      <c r="L71" s="154"/>
    </row>
    <row r="72" spans="2:12" s="10" customFormat="1" ht="14.85" customHeight="1">
      <c r="B72" s="150"/>
      <c r="C72" s="99"/>
      <c r="D72" s="151" t="s">
        <v>6312</v>
      </c>
      <c r="E72" s="152"/>
      <c r="F72" s="152"/>
      <c r="G72" s="152"/>
      <c r="H72" s="152"/>
      <c r="I72" s="152"/>
      <c r="J72" s="153">
        <f>J156</f>
        <v>0</v>
      </c>
      <c r="K72" s="99"/>
      <c r="L72" s="154"/>
    </row>
    <row r="73" spans="2:12" s="10" customFormat="1" ht="14.85" customHeight="1">
      <c r="B73" s="150"/>
      <c r="C73" s="99"/>
      <c r="D73" s="151" t="s">
        <v>6313</v>
      </c>
      <c r="E73" s="152"/>
      <c r="F73" s="152"/>
      <c r="G73" s="152"/>
      <c r="H73" s="152"/>
      <c r="I73" s="152"/>
      <c r="J73" s="153">
        <f>J169</f>
        <v>0</v>
      </c>
      <c r="K73" s="99"/>
      <c r="L73" s="154"/>
    </row>
    <row r="74" spans="2:12" s="10" customFormat="1" ht="14.85" customHeight="1">
      <c r="B74" s="150"/>
      <c r="C74" s="99"/>
      <c r="D74" s="151" t="s">
        <v>6314</v>
      </c>
      <c r="E74" s="152"/>
      <c r="F74" s="152"/>
      <c r="G74" s="152"/>
      <c r="H74" s="152"/>
      <c r="I74" s="152"/>
      <c r="J74" s="153">
        <f>J177</f>
        <v>0</v>
      </c>
      <c r="K74" s="99"/>
      <c r="L74" s="154"/>
    </row>
    <row r="75" spans="2:12" s="10" customFormat="1" ht="14.85" customHeight="1">
      <c r="B75" s="150"/>
      <c r="C75" s="99"/>
      <c r="D75" s="151" t="s">
        <v>6315</v>
      </c>
      <c r="E75" s="152"/>
      <c r="F75" s="152"/>
      <c r="G75" s="152"/>
      <c r="H75" s="152"/>
      <c r="I75" s="152"/>
      <c r="J75" s="153">
        <f>J186</f>
        <v>0</v>
      </c>
      <c r="K75" s="99"/>
      <c r="L75" s="154"/>
    </row>
    <row r="76" spans="2:12" s="10" customFormat="1" ht="14.85" customHeight="1">
      <c r="B76" s="150"/>
      <c r="C76" s="99"/>
      <c r="D76" s="151" t="s">
        <v>6316</v>
      </c>
      <c r="E76" s="152"/>
      <c r="F76" s="152"/>
      <c r="G76" s="152"/>
      <c r="H76" s="152"/>
      <c r="I76" s="152"/>
      <c r="J76" s="153">
        <f>J205</f>
        <v>0</v>
      </c>
      <c r="K76" s="99"/>
      <c r="L76" s="154"/>
    </row>
    <row r="77" spans="2:12" s="10" customFormat="1" ht="14.85" customHeight="1">
      <c r="B77" s="150"/>
      <c r="C77" s="99"/>
      <c r="D77" s="151" t="s">
        <v>6317</v>
      </c>
      <c r="E77" s="152"/>
      <c r="F77" s="152"/>
      <c r="G77" s="152"/>
      <c r="H77" s="152"/>
      <c r="I77" s="152"/>
      <c r="J77" s="153">
        <f>J218</f>
        <v>0</v>
      </c>
      <c r="K77" s="99"/>
      <c r="L77" s="154"/>
    </row>
    <row r="78" spans="2:12" s="10" customFormat="1" ht="14.85" customHeight="1">
      <c r="B78" s="150"/>
      <c r="C78" s="99"/>
      <c r="D78" s="151" t="s">
        <v>6318</v>
      </c>
      <c r="E78" s="152"/>
      <c r="F78" s="152"/>
      <c r="G78" s="152"/>
      <c r="H78" s="152"/>
      <c r="I78" s="152"/>
      <c r="J78" s="153">
        <f>J229</f>
        <v>0</v>
      </c>
      <c r="K78" s="99"/>
      <c r="L78" s="154"/>
    </row>
    <row r="79" spans="2:12" s="10" customFormat="1" ht="19.95" customHeight="1">
      <c r="B79" s="150"/>
      <c r="C79" s="99"/>
      <c r="D79" s="151" t="s">
        <v>1530</v>
      </c>
      <c r="E79" s="152"/>
      <c r="F79" s="152"/>
      <c r="G79" s="152"/>
      <c r="H79" s="152"/>
      <c r="I79" s="152"/>
      <c r="J79" s="153">
        <f>J234</f>
        <v>0</v>
      </c>
      <c r="K79" s="99"/>
      <c r="L79" s="154"/>
    </row>
    <row r="80" spans="2:12" s="10" customFormat="1" ht="14.85" customHeight="1">
      <c r="B80" s="150"/>
      <c r="C80" s="99"/>
      <c r="D80" s="151" t="s">
        <v>6319</v>
      </c>
      <c r="E80" s="152"/>
      <c r="F80" s="152"/>
      <c r="G80" s="152"/>
      <c r="H80" s="152"/>
      <c r="I80" s="152"/>
      <c r="J80" s="153">
        <f>J235</f>
        <v>0</v>
      </c>
      <c r="K80" s="99"/>
      <c r="L80" s="154"/>
    </row>
    <row r="81" spans="1:31" s="10" customFormat="1" ht="14.85" customHeight="1">
      <c r="B81" s="150"/>
      <c r="C81" s="99"/>
      <c r="D81" s="151" t="s">
        <v>6320</v>
      </c>
      <c r="E81" s="152"/>
      <c r="F81" s="152"/>
      <c r="G81" s="152"/>
      <c r="H81" s="152"/>
      <c r="I81" s="152"/>
      <c r="J81" s="153">
        <f>J242</f>
        <v>0</v>
      </c>
      <c r="K81" s="99"/>
      <c r="L81" s="154"/>
    </row>
    <row r="82" spans="1:31" s="10" customFormat="1" ht="14.85" customHeight="1">
      <c r="B82" s="150"/>
      <c r="C82" s="99"/>
      <c r="D82" s="151" t="s">
        <v>6321</v>
      </c>
      <c r="E82" s="152"/>
      <c r="F82" s="152"/>
      <c r="G82" s="152"/>
      <c r="H82" s="152"/>
      <c r="I82" s="152"/>
      <c r="J82" s="153">
        <f>J254</f>
        <v>0</v>
      </c>
      <c r="K82" s="99"/>
      <c r="L82" s="154"/>
    </row>
    <row r="83" spans="1:31" s="10" customFormat="1" ht="14.85" customHeight="1">
      <c r="B83" s="150"/>
      <c r="C83" s="99"/>
      <c r="D83" s="151" t="s">
        <v>6322</v>
      </c>
      <c r="E83" s="152"/>
      <c r="F83" s="152"/>
      <c r="G83" s="152"/>
      <c r="H83" s="152"/>
      <c r="I83" s="152"/>
      <c r="J83" s="153">
        <f>J266</f>
        <v>0</v>
      </c>
      <c r="K83" s="99"/>
      <c r="L83" s="154"/>
    </row>
    <row r="84" spans="1:31" s="2" customFormat="1" ht="21.75" customHeight="1">
      <c r="A84" s="37"/>
      <c r="B84" s="38"/>
      <c r="C84" s="39"/>
      <c r="D84" s="39"/>
      <c r="E84" s="39"/>
      <c r="F84" s="39"/>
      <c r="G84" s="39"/>
      <c r="H84" s="39"/>
      <c r="I84" s="39"/>
      <c r="J84" s="39"/>
      <c r="K84" s="39"/>
      <c r="L84" s="118"/>
      <c r="S84" s="37"/>
      <c r="T84" s="37"/>
      <c r="U84" s="37"/>
      <c r="V84" s="37"/>
      <c r="W84" s="37"/>
      <c r="X84" s="37"/>
      <c r="Y84" s="37"/>
      <c r="Z84" s="37"/>
      <c r="AA84" s="37"/>
      <c r="AB84" s="37"/>
      <c r="AC84" s="37"/>
      <c r="AD84" s="37"/>
      <c r="AE84" s="37"/>
    </row>
    <row r="85" spans="1:31" s="2" customFormat="1" ht="6.9" customHeight="1">
      <c r="A85" s="37"/>
      <c r="B85" s="50"/>
      <c r="C85" s="51"/>
      <c r="D85" s="51"/>
      <c r="E85" s="51"/>
      <c r="F85" s="51"/>
      <c r="G85" s="51"/>
      <c r="H85" s="51"/>
      <c r="I85" s="51"/>
      <c r="J85" s="51"/>
      <c r="K85" s="51"/>
      <c r="L85" s="118"/>
      <c r="S85" s="37"/>
      <c r="T85" s="37"/>
      <c r="U85" s="37"/>
      <c r="V85" s="37"/>
      <c r="W85" s="37"/>
      <c r="X85" s="37"/>
      <c r="Y85" s="37"/>
      <c r="Z85" s="37"/>
      <c r="AA85" s="37"/>
      <c r="AB85" s="37"/>
      <c r="AC85" s="37"/>
      <c r="AD85" s="37"/>
      <c r="AE85" s="37"/>
    </row>
    <row r="89" spans="1:31" s="2" customFormat="1" ht="6.9" customHeight="1">
      <c r="A89" s="37"/>
      <c r="B89" s="52"/>
      <c r="C89" s="53"/>
      <c r="D89" s="53"/>
      <c r="E89" s="53"/>
      <c r="F89" s="53"/>
      <c r="G89" s="53"/>
      <c r="H89" s="53"/>
      <c r="I89" s="53"/>
      <c r="J89" s="53"/>
      <c r="K89" s="53"/>
      <c r="L89" s="118"/>
      <c r="S89" s="37"/>
      <c r="T89" s="37"/>
      <c r="U89" s="37"/>
      <c r="V89" s="37"/>
      <c r="W89" s="37"/>
      <c r="X89" s="37"/>
      <c r="Y89" s="37"/>
      <c r="Z89" s="37"/>
      <c r="AA89" s="37"/>
      <c r="AB89" s="37"/>
      <c r="AC89" s="37"/>
      <c r="AD89" s="37"/>
      <c r="AE89" s="37"/>
    </row>
    <row r="90" spans="1:31" s="2" customFormat="1" ht="24.9" customHeight="1">
      <c r="A90" s="37"/>
      <c r="B90" s="38"/>
      <c r="C90" s="26" t="s">
        <v>222</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6.9" customHeight="1">
      <c r="A91" s="37"/>
      <c r="B91" s="38"/>
      <c r="C91" s="39"/>
      <c r="D91" s="39"/>
      <c r="E91" s="39"/>
      <c r="F91" s="39"/>
      <c r="G91" s="39"/>
      <c r="H91" s="39"/>
      <c r="I91" s="39"/>
      <c r="J91" s="39"/>
      <c r="K91" s="39"/>
      <c r="L91" s="118"/>
      <c r="S91" s="37"/>
      <c r="T91" s="37"/>
      <c r="U91" s="37"/>
      <c r="V91" s="37"/>
      <c r="W91" s="37"/>
      <c r="X91" s="37"/>
      <c r="Y91" s="37"/>
      <c r="Z91" s="37"/>
      <c r="AA91" s="37"/>
      <c r="AB91" s="37"/>
      <c r="AC91" s="37"/>
      <c r="AD91" s="37"/>
      <c r="AE91" s="37"/>
    </row>
    <row r="92" spans="1:31" s="2" customFormat="1" ht="12" customHeight="1">
      <c r="A92" s="37"/>
      <c r="B92" s="38"/>
      <c r="C92" s="32" t="s">
        <v>16</v>
      </c>
      <c r="D92" s="39"/>
      <c r="E92" s="39"/>
      <c r="F92" s="39"/>
      <c r="G92" s="39"/>
      <c r="H92" s="39"/>
      <c r="I92" s="39"/>
      <c r="J92" s="39"/>
      <c r="K92" s="39"/>
      <c r="L92" s="118"/>
      <c r="S92" s="37"/>
      <c r="T92" s="37"/>
      <c r="U92" s="37"/>
      <c r="V92" s="37"/>
      <c r="W92" s="37"/>
      <c r="X92" s="37"/>
      <c r="Y92" s="37"/>
      <c r="Z92" s="37"/>
      <c r="AA92" s="37"/>
      <c r="AB92" s="37"/>
      <c r="AC92" s="37"/>
      <c r="AD92" s="37"/>
      <c r="AE92" s="37"/>
    </row>
    <row r="93" spans="1:31" s="2" customFormat="1" ht="16.5" customHeight="1">
      <c r="A93" s="37"/>
      <c r="B93" s="38"/>
      <c r="C93" s="39"/>
      <c r="D93" s="39"/>
      <c r="E93" s="421" t="str">
        <f>E7</f>
        <v>Lovosice - startovací bydlení</v>
      </c>
      <c r="F93" s="422"/>
      <c r="G93" s="422"/>
      <c r="H93" s="422"/>
      <c r="I93" s="39"/>
      <c r="J93" s="39"/>
      <c r="K93" s="39"/>
      <c r="L93" s="118"/>
      <c r="S93" s="37"/>
      <c r="T93" s="37"/>
      <c r="U93" s="37"/>
      <c r="V93" s="37"/>
      <c r="W93" s="37"/>
      <c r="X93" s="37"/>
      <c r="Y93" s="37"/>
      <c r="Z93" s="37"/>
      <c r="AA93" s="37"/>
      <c r="AB93" s="37"/>
      <c r="AC93" s="37"/>
      <c r="AD93" s="37"/>
      <c r="AE93" s="37"/>
    </row>
    <row r="94" spans="1:31" s="1" customFormat="1" ht="12" customHeight="1">
      <c r="B94" s="24"/>
      <c r="C94" s="32" t="s">
        <v>159</v>
      </c>
      <c r="D94" s="25"/>
      <c r="E94" s="25"/>
      <c r="F94" s="25"/>
      <c r="G94" s="25"/>
      <c r="H94" s="25"/>
      <c r="I94" s="25"/>
      <c r="J94" s="25"/>
      <c r="K94" s="25"/>
      <c r="L94" s="23"/>
    </row>
    <row r="95" spans="1:31" s="2" customFormat="1" ht="16.5" customHeight="1">
      <c r="A95" s="37"/>
      <c r="B95" s="38"/>
      <c r="C95" s="39"/>
      <c r="D95" s="39"/>
      <c r="E95" s="421" t="s">
        <v>4886</v>
      </c>
      <c r="F95" s="424"/>
      <c r="G95" s="424"/>
      <c r="H95" s="424"/>
      <c r="I95" s="39"/>
      <c r="J95" s="39"/>
      <c r="K95" s="39"/>
      <c r="L95" s="118"/>
      <c r="S95" s="37"/>
      <c r="T95" s="37"/>
      <c r="U95" s="37"/>
      <c r="V95" s="37"/>
      <c r="W95" s="37"/>
      <c r="X95" s="37"/>
      <c r="Y95" s="37"/>
      <c r="Z95" s="37"/>
      <c r="AA95" s="37"/>
      <c r="AB95" s="37"/>
      <c r="AC95" s="37"/>
      <c r="AD95" s="37"/>
      <c r="AE95" s="37"/>
    </row>
    <row r="96" spans="1:31" s="2" customFormat="1" ht="12" customHeight="1">
      <c r="A96" s="37"/>
      <c r="B96" s="38"/>
      <c r="C96" s="32" t="s">
        <v>167</v>
      </c>
      <c r="D96" s="39"/>
      <c r="E96" s="39"/>
      <c r="F96" s="39"/>
      <c r="G96" s="39"/>
      <c r="H96" s="39"/>
      <c r="I96" s="39"/>
      <c r="J96" s="39"/>
      <c r="K96" s="39"/>
      <c r="L96" s="118"/>
      <c r="S96" s="37"/>
      <c r="T96" s="37"/>
      <c r="U96" s="37"/>
      <c r="V96" s="37"/>
      <c r="W96" s="37"/>
      <c r="X96" s="37"/>
      <c r="Y96" s="37"/>
      <c r="Z96" s="37"/>
      <c r="AA96" s="37"/>
      <c r="AB96" s="37"/>
      <c r="AC96" s="37"/>
      <c r="AD96" s="37"/>
      <c r="AE96" s="37"/>
    </row>
    <row r="97" spans="1:65" s="2" customFormat="1" ht="16.5" customHeight="1">
      <c r="A97" s="37"/>
      <c r="B97" s="38"/>
      <c r="C97" s="39"/>
      <c r="D97" s="39"/>
      <c r="E97" s="376" t="str">
        <f>E11</f>
        <v>04 - Elektroinatalace</v>
      </c>
      <c r="F97" s="424"/>
      <c r="G97" s="424"/>
      <c r="H97" s="424"/>
      <c r="I97" s="39"/>
      <c r="J97" s="39"/>
      <c r="K97" s="39"/>
      <c r="L97" s="118"/>
      <c r="S97" s="37"/>
      <c r="T97" s="37"/>
      <c r="U97" s="37"/>
      <c r="V97" s="37"/>
      <c r="W97" s="37"/>
      <c r="X97" s="37"/>
      <c r="Y97" s="37"/>
      <c r="Z97" s="37"/>
      <c r="AA97" s="37"/>
      <c r="AB97" s="37"/>
      <c r="AC97" s="37"/>
      <c r="AD97" s="37"/>
      <c r="AE97" s="37"/>
    </row>
    <row r="98" spans="1:65" s="2" customFormat="1" ht="6.9" customHeight="1">
      <c r="A98" s="37"/>
      <c r="B98" s="38"/>
      <c r="C98" s="39"/>
      <c r="D98" s="39"/>
      <c r="E98" s="39"/>
      <c r="F98" s="39"/>
      <c r="G98" s="39"/>
      <c r="H98" s="39"/>
      <c r="I98" s="39"/>
      <c r="J98" s="39"/>
      <c r="K98" s="39"/>
      <c r="L98" s="118"/>
      <c r="S98" s="37"/>
      <c r="T98" s="37"/>
      <c r="U98" s="37"/>
      <c r="V98" s="37"/>
      <c r="W98" s="37"/>
      <c r="X98" s="37"/>
      <c r="Y98" s="37"/>
      <c r="Z98" s="37"/>
      <c r="AA98" s="37"/>
      <c r="AB98" s="37"/>
      <c r="AC98" s="37"/>
      <c r="AD98" s="37"/>
      <c r="AE98" s="37"/>
    </row>
    <row r="99" spans="1:65" s="2" customFormat="1" ht="12" customHeight="1">
      <c r="A99" s="37"/>
      <c r="B99" s="38"/>
      <c r="C99" s="32" t="s">
        <v>21</v>
      </c>
      <c r="D99" s="39"/>
      <c r="E99" s="39"/>
      <c r="F99" s="30" t="str">
        <f>F14</f>
        <v xml:space="preserve"> </v>
      </c>
      <c r="G99" s="39"/>
      <c r="H99" s="39"/>
      <c r="I99" s="32" t="s">
        <v>23</v>
      </c>
      <c r="J99" s="62" t="str">
        <f>IF(J14="","",J14)</f>
        <v>23. 4. 2025</v>
      </c>
      <c r="K99" s="39"/>
      <c r="L99" s="118"/>
      <c r="S99" s="37"/>
      <c r="T99" s="37"/>
      <c r="U99" s="37"/>
      <c r="V99" s="37"/>
      <c r="W99" s="37"/>
      <c r="X99" s="37"/>
      <c r="Y99" s="37"/>
      <c r="Z99" s="37"/>
      <c r="AA99" s="37"/>
      <c r="AB99" s="37"/>
      <c r="AC99" s="37"/>
      <c r="AD99" s="37"/>
      <c r="AE99" s="37"/>
    </row>
    <row r="100" spans="1:65" s="2" customFormat="1" ht="6.9" customHeight="1">
      <c r="A100" s="37"/>
      <c r="B100" s="38"/>
      <c r="C100" s="39"/>
      <c r="D100" s="39"/>
      <c r="E100" s="39"/>
      <c r="F100" s="39"/>
      <c r="G100" s="39"/>
      <c r="H100" s="39"/>
      <c r="I100" s="39"/>
      <c r="J100" s="39"/>
      <c r="K100" s="39"/>
      <c r="L100" s="118"/>
      <c r="S100" s="37"/>
      <c r="T100" s="37"/>
      <c r="U100" s="37"/>
      <c r="V100" s="37"/>
      <c r="W100" s="37"/>
      <c r="X100" s="37"/>
      <c r="Y100" s="37"/>
      <c r="Z100" s="37"/>
      <c r="AA100" s="37"/>
      <c r="AB100" s="37"/>
      <c r="AC100" s="37"/>
      <c r="AD100" s="37"/>
      <c r="AE100" s="37"/>
    </row>
    <row r="101" spans="1:65" s="2" customFormat="1" ht="15.15" customHeight="1">
      <c r="A101" s="37"/>
      <c r="B101" s="38"/>
      <c r="C101" s="32" t="s">
        <v>25</v>
      </c>
      <c r="D101" s="39"/>
      <c r="E101" s="39"/>
      <c r="F101" s="30" t="str">
        <f>E17</f>
        <v>Město Lovosice</v>
      </c>
      <c r="G101" s="39"/>
      <c r="H101" s="39"/>
      <c r="I101" s="32" t="s">
        <v>33</v>
      </c>
      <c r="J101" s="35" t="str">
        <f>E23</f>
        <v>APREA s.r.o.</v>
      </c>
      <c r="K101" s="39"/>
      <c r="L101" s="118"/>
      <c r="S101" s="37"/>
      <c r="T101" s="37"/>
      <c r="U101" s="37"/>
      <c r="V101" s="37"/>
      <c r="W101" s="37"/>
      <c r="X101" s="37"/>
      <c r="Y101" s="37"/>
      <c r="Z101" s="37"/>
      <c r="AA101" s="37"/>
      <c r="AB101" s="37"/>
      <c r="AC101" s="37"/>
      <c r="AD101" s="37"/>
      <c r="AE101" s="37"/>
    </row>
    <row r="102" spans="1:65" s="2" customFormat="1" ht="15.15" customHeight="1">
      <c r="A102" s="37"/>
      <c r="B102" s="38"/>
      <c r="C102" s="32" t="s">
        <v>31</v>
      </c>
      <c r="D102" s="39"/>
      <c r="E102" s="39"/>
      <c r="F102" s="30" t="str">
        <f>IF(E20="","",E20)</f>
        <v>Vyplň údaj</v>
      </c>
      <c r="G102" s="39"/>
      <c r="H102" s="39"/>
      <c r="I102" s="32" t="s">
        <v>38</v>
      </c>
      <c r="J102" s="35" t="str">
        <f>E26</f>
        <v>Kateřina Bačová</v>
      </c>
      <c r="K102" s="39"/>
      <c r="L102" s="118"/>
      <c r="S102" s="37"/>
      <c r="T102" s="37"/>
      <c r="U102" s="37"/>
      <c r="V102" s="37"/>
      <c r="W102" s="37"/>
      <c r="X102" s="37"/>
      <c r="Y102" s="37"/>
      <c r="Z102" s="37"/>
      <c r="AA102" s="37"/>
      <c r="AB102" s="37"/>
      <c r="AC102" s="37"/>
      <c r="AD102" s="37"/>
      <c r="AE102" s="37"/>
    </row>
    <row r="103" spans="1:65" s="2" customFormat="1" ht="10.35" customHeight="1">
      <c r="A103" s="37"/>
      <c r="B103" s="38"/>
      <c r="C103" s="39"/>
      <c r="D103" s="39"/>
      <c r="E103" s="39"/>
      <c r="F103" s="39"/>
      <c r="G103" s="39"/>
      <c r="H103" s="39"/>
      <c r="I103" s="39"/>
      <c r="J103" s="39"/>
      <c r="K103" s="39"/>
      <c r="L103" s="118"/>
      <c r="S103" s="37"/>
      <c r="T103" s="37"/>
      <c r="U103" s="37"/>
      <c r="V103" s="37"/>
      <c r="W103" s="37"/>
      <c r="X103" s="37"/>
      <c r="Y103" s="37"/>
      <c r="Z103" s="37"/>
      <c r="AA103" s="37"/>
      <c r="AB103" s="37"/>
      <c r="AC103" s="37"/>
      <c r="AD103" s="37"/>
      <c r="AE103" s="37"/>
    </row>
    <row r="104" spans="1:65" s="11" customFormat="1" ht="29.25" customHeight="1">
      <c r="A104" s="155"/>
      <c r="B104" s="156"/>
      <c r="C104" s="157" t="s">
        <v>223</v>
      </c>
      <c r="D104" s="158" t="s">
        <v>61</v>
      </c>
      <c r="E104" s="158" t="s">
        <v>57</v>
      </c>
      <c r="F104" s="158" t="s">
        <v>58</v>
      </c>
      <c r="G104" s="158" t="s">
        <v>224</v>
      </c>
      <c r="H104" s="158" t="s">
        <v>225</v>
      </c>
      <c r="I104" s="158" t="s">
        <v>226</v>
      </c>
      <c r="J104" s="158" t="s">
        <v>194</v>
      </c>
      <c r="K104" s="159" t="s">
        <v>227</v>
      </c>
      <c r="L104" s="160"/>
      <c r="M104" s="71" t="s">
        <v>19</v>
      </c>
      <c r="N104" s="72" t="s">
        <v>46</v>
      </c>
      <c r="O104" s="72" t="s">
        <v>228</v>
      </c>
      <c r="P104" s="72" t="s">
        <v>229</v>
      </c>
      <c r="Q104" s="72" t="s">
        <v>230</v>
      </c>
      <c r="R104" s="72" t="s">
        <v>231</v>
      </c>
      <c r="S104" s="72" t="s">
        <v>232</v>
      </c>
      <c r="T104" s="73" t="s">
        <v>233</v>
      </c>
      <c r="U104" s="155"/>
      <c r="V104" s="155"/>
      <c r="W104" s="155"/>
      <c r="X104" s="155"/>
      <c r="Y104" s="155"/>
      <c r="Z104" s="155"/>
      <c r="AA104" s="155"/>
      <c r="AB104" s="155"/>
      <c r="AC104" s="155"/>
      <c r="AD104" s="155"/>
      <c r="AE104" s="155"/>
    </row>
    <row r="105" spans="1:65" s="2" customFormat="1" ht="22.8" customHeight="1">
      <c r="A105" s="37"/>
      <c r="B105" s="38"/>
      <c r="C105" s="78" t="s">
        <v>234</v>
      </c>
      <c r="D105" s="39"/>
      <c r="E105" s="39"/>
      <c r="F105" s="39"/>
      <c r="G105" s="39"/>
      <c r="H105" s="39"/>
      <c r="I105" s="39"/>
      <c r="J105" s="161">
        <f>BK105</f>
        <v>0</v>
      </c>
      <c r="K105" s="39"/>
      <c r="L105" s="42"/>
      <c r="M105" s="74"/>
      <c r="N105" s="162"/>
      <c r="O105" s="75"/>
      <c r="P105" s="163">
        <f>P106</f>
        <v>0</v>
      </c>
      <c r="Q105" s="75"/>
      <c r="R105" s="163">
        <f>R106</f>
        <v>0</v>
      </c>
      <c r="S105" s="75"/>
      <c r="T105" s="164">
        <f>T106</f>
        <v>0</v>
      </c>
      <c r="U105" s="37"/>
      <c r="V105" s="37"/>
      <c r="W105" s="37"/>
      <c r="X105" s="37"/>
      <c r="Y105" s="37"/>
      <c r="Z105" s="37"/>
      <c r="AA105" s="37"/>
      <c r="AB105" s="37"/>
      <c r="AC105" s="37"/>
      <c r="AD105" s="37"/>
      <c r="AE105" s="37"/>
      <c r="AT105" s="20" t="s">
        <v>75</v>
      </c>
      <c r="AU105" s="20" t="s">
        <v>195</v>
      </c>
      <c r="BK105" s="165">
        <f>BK106</f>
        <v>0</v>
      </c>
    </row>
    <row r="106" spans="1:65" s="12" customFormat="1" ht="25.95" customHeight="1">
      <c r="B106" s="166"/>
      <c r="C106" s="167"/>
      <c r="D106" s="168" t="s">
        <v>75</v>
      </c>
      <c r="E106" s="169" t="s">
        <v>629</v>
      </c>
      <c r="F106" s="169" t="s">
        <v>630</v>
      </c>
      <c r="G106" s="167"/>
      <c r="H106" s="167"/>
      <c r="I106" s="170"/>
      <c r="J106" s="171">
        <f>BK106</f>
        <v>0</v>
      </c>
      <c r="K106" s="167"/>
      <c r="L106" s="172"/>
      <c r="M106" s="173"/>
      <c r="N106" s="174"/>
      <c r="O106" s="174"/>
      <c r="P106" s="175">
        <f>P107+P234</f>
        <v>0</v>
      </c>
      <c r="Q106" s="174"/>
      <c r="R106" s="175">
        <f>R107+R234</f>
        <v>0</v>
      </c>
      <c r="S106" s="174"/>
      <c r="T106" s="176">
        <f>T107+T234</f>
        <v>0</v>
      </c>
      <c r="AR106" s="177" t="s">
        <v>88</v>
      </c>
      <c r="AT106" s="178" t="s">
        <v>75</v>
      </c>
      <c r="AU106" s="178" t="s">
        <v>76</v>
      </c>
      <c r="AY106" s="177" t="s">
        <v>237</v>
      </c>
      <c r="BK106" s="179">
        <f>BK107+BK234</f>
        <v>0</v>
      </c>
    </row>
    <row r="107" spans="1:65" s="12" customFormat="1" ht="22.8" customHeight="1">
      <c r="B107" s="166"/>
      <c r="C107" s="167"/>
      <c r="D107" s="168" t="s">
        <v>75</v>
      </c>
      <c r="E107" s="180" t="s">
        <v>1535</v>
      </c>
      <c r="F107" s="180" t="s">
        <v>4740</v>
      </c>
      <c r="G107" s="167"/>
      <c r="H107" s="167"/>
      <c r="I107" s="170"/>
      <c r="J107" s="181">
        <f>BK107</f>
        <v>0</v>
      </c>
      <c r="K107" s="167"/>
      <c r="L107" s="172"/>
      <c r="M107" s="173"/>
      <c r="N107" s="174"/>
      <c r="O107" s="174"/>
      <c r="P107" s="175">
        <f>P108+P116+P126+P131+P136+P141+P156+P169+P177+P186+P205+P218+P229</f>
        <v>0</v>
      </c>
      <c r="Q107" s="174"/>
      <c r="R107" s="175">
        <f>R108+R116+R126+R131+R136+R141+R156+R169+R177+R186+R205+R218+R229</f>
        <v>0</v>
      </c>
      <c r="S107" s="174"/>
      <c r="T107" s="176">
        <f>T108+T116+T126+T131+T136+T141+T156+T169+T177+T186+T205+T218+T229</f>
        <v>0</v>
      </c>
      <c r="AR107" s="177" t="s">
        <v>88</v>
      </c>
      <c r="AT107" s="178" t="s">
        <v>75</v>
      </c>
      <c r="AU107" s="178" t="s">
        <v>83</v>
      </c>
      <c r="AY107" s="177" t="s">
        <v>237</v>
      </c>
      <c r="BK107" s="179">
        <f>BK108+BK116+BK126+BK131+BK136+BK141+BK156+BK169+BK177+BK186+BK205+BK218+BK229</f>
        <v>0</v>
      </c>
    </row>
    <row r="108" spans="1:65" s="12" customFormat="1" ht="20.85" customHeight="1">
      <c r="B108" s="166"/>
      <c r="C108" s="167"/>
      <c r="D108" s="168" t="s">
        <v>75</v>
      </c>
      <c r="E108" s="180" t="s">
        <v>1537</v>
      </c>
      <c r="F108" s="180" t="s">
        <v>1538</v>
      </c>
      <c r="G108" s="167"/>
      <c r="H108" s="167"/>
      <c r="I108" s="170"/>
      <c r="J108" s="181">
        <f>BK108</f>
        <v>0</v>
      </c>
      <c r="K108" s="167"/>
      <c r="L108" s="172"/>
      <c r="M108" s="173"/>
      <c r="N108" s="174"/>
      <c r="O108" s="174"/>
      <c r="P108" s="175">
        <f>SUM(P109:P115)</f>
        <v>0</v>
      </c>
      <c r="Q108" s="174"/>
      <c r="R108" s="175">
        <f>SUM(R109:R115)</f>
        <v>0</v>
      </c>
      <c r="S108" s="174"/>
      <c r="T108" s="176">
        <f>SUM(T109:T115)</f>
        <v>0</v>
      </c>
      <c r="AR108" s="177" t="s">
        <v>88</v>
      </c>
      <c r="AT108" s="178" t="s">
        <v>75</v>
      </c>
      <c r="AU108" s="178" t="s">
        <v>88</v>
      </c>
      <c r="AY108" s="177" t="s">
        <v>237</v>
      </c>
      <c r="BK108" s="179">
        <f>SUM(BK109:BK115)</f>
        <v>0</v>
      </c>
    </row>
    <row r="109" spans="1:65" s="2" customFormat="1" ht="16.5" customHeight="1">
      <c r="A109" s="37"/>
      <c r="B109" s="38"/>
      <c r="C109" s="182" t="s">
        <v>83</v>
      </c>
      <c r="D109" s="182" t="s">
        <v>239</v>
      </c>
      <c r="E109" s="183" t="s">
        <v>1539</v>
      </c>
      <c r="F109" s="184" t="s">
        <v>1552</v>
      </c>
      <c r="G109" s="185" t="s">
        <v>154</v>
      </c>
      <c r="H109" s="186">
        <v>38</v>
      </c>
      <c r="I109" s="187"/>
      <c r="J109" s="188">
        <f t="shared" ref="J109:J115" si="0">ROUND(I109*H109,2)</f>
        <v>0</v>
      </c>
      <c r="K109" s="184" t="s">
        <v>19</v>
      </c>
      <c r="L109" s="42"/>
      <c r="M109" s="189" t="s">
        <v>19</v>
      </c>
      <c r="N109" s="190" t="s">
        <v>48</v>
      </c>
      <c r="O109" s="67"/>
      <c r="P109" s="191">
        <f t="shared" ref="P109:P115" si="1">O109*H109</f>
        <v>0</v>
      </c>
      <c r="Q109" s="191">
        <v>0</v>
      </c>
      <c r="R109" s="191">
        <f t="shared" ref="R109:R115" si="2">Q109*H109</f>
        <v>0</v>
      </c>
      <c r="S109" s="191">
        <v>0</v>
      </c>
      <c r="T109" s="192">
        <f t="shared" ref="T109:T115" si="3">S109*H109</f>
        <v>0</v>
      </c>
      <c r="U109" s="37"/>
      <c r="V109" s="37"/>
      <c r="W109" s="37"/>
      <c r="X109" s="37"/>
      <c r="Y109" s="37"/>
      <c r="Z109" s="37"/>
      <c r="AA109" s="37"/>
      <c r="AB109" s="37"/>
      <c r="AC109" s="37"/>
      <c r="AD109" s="37"/>
      <c r="AE109" s="37"/>
      <c r="AR109" s="193" t="s">
        <v>366</v>
      </c>
      <c r="AT109" s="193" t="s">
        <v>239</v>
      </c>
      <c r="AU109" s="193" t="s">
        <v>92</v>
      </c>
      <c r="AY109" s="20" t="s">
        <v>237</v>
      </c>
      <c r="BE109" s="194">
        <f t="shared" ref="BE109:BE115" si="4">IF(N109="základní",J109,0)</f>
        <v>0</v>
      </c>
      <c r="BF109" s="194">
        <f t="shared" ref="BF109:BF115" si="5">IF(N109="snížená",J109,0)</f>
        <v>0</v>
      </c>
      <c r="BG109" s="194">
        <f t="shared" ref="BG109:BG115" si="6">IF(N109="zákl. přenesená",J109,0)</f>
        <v>0</v>
      </c>
      <c r="BH109" s="194">
        <f t="shared" ref="BH109:BH115" si="7">IF(N109="sníž. přenesená",J109,0)</f>
        <v>0</v>
      </c>
      <c r="BI109" s="194">
        <f t="shared" ref="BI109:BI115" si="8">IF(N109="nulová",J109,0)</f>
        <v>0</v>
      </c>
      <c r="BJ109" s="20" t="s">
        <v>88</v>
      </c>
      <c r="BK109" s="194">
        <f t="shared" ref="BK109:BK115" si="9">ROUND(I109*H109,2)</f>
        <v>0</v>
      </c>
      <c r="BL109" s="20" t="s">
        <v>366</v>
      </c>
      <c r="BM109" s="193" t="s">
        <v>88</v>
      </c>
    </row>
    <row r="110" spans="1:65" s="2" customFormat="1" ht="16.5" customHeight="1">
      <c r="A110" s="37"/>
      <c r="B110" s="38"/>
      <c r="C110" s="182" t="s">
        <v>88</v>
      </c>
      <c r="D110" s="182" t="s">
        <v>239</v>
      </c>
      <c r="E110" s="183" t="s">
        <v>1541</v>
      </c>
      <c r="F110" s="184" t="s">
        <v>1554</v>
      </c>
      <c r="G110" s="185" t="s">
        <v>154</v>
      </c>
      <c r="H110" s="186">
        <v>147</v>
      </c>
      <c r="I110" s="187"/>
      <c r="J110" s="188">
        <f t="shared" si="0"/>
        <v>0</v>
      </c>
      <c r="K110" s="184" t="s">
        <v>19</v>
      </c>
      <c r="L110" s="42"/>
      <c r="M110" s="189" t="s">
        <v>19</v>
      </c>
      <c r="N110" s="190" t="s">
        <v>48</v>
      </c>
      <c r="O110" s="67"/>
      <c r="P110" s="191">
        <f t="shared" si="1"/>
        <v>0</v>
      </c>
      <c r="Q110" s="191">
        <v>0</v>
      </c>
      <c r="R110" s="191">
        <f t="shared" si="2"/>
        <v>0</v>
      </c>
      <c r="S110" s="191">
        <v>0</v>
      </c>
      <c r="T110" s="192">
        <f t="shared" si="3"/>
        <v>0</v>
      </c>
      <c r="U110" s="37"/>
      <c r="V110" s="37"/>
      <c r="W110" s="37"/>
      <c r="X110" s="37"/>
      <c r="Y110" s="37"/>
      <c r="Z110" s="37"/>
      <c r="AA110" s="37"/>
      <c r="AB110" s="37"/>
      <c r="AC110" s="37"/>
      <c r="AD110" s="37"/>
      <c r="AE110" s="37"/>
      <c r="AR110" s="193" t="s">
        <v>366</v>
      </c>
      <c r="AT110" s="193" t="s">
        <v>239</v>
      </c>
      <c r="AU110" s="193" t="s">
        <v>92</v>
      </c>
      <c r="AY110" s="20" t="s">
        <v>237</v>
      </c>
      <c r="BE110" s="194">
        <f t="shared" si="4"/>
        <v>0</v>
      </c>
      <c r="BF110" s="194">
        <f t="shared" si="5"/>
        <v>0</v>
      </c>
      <c r="BG110" s="194">
        <f t="shared" si="6"/>
        <v>0</v>
      </c>
      <c r="BH110" s="194">
        <f t="shared" si="7"/>
        <v>0</v>
      </c>
      <c r="BI110" s="194">
        <f t="shared" si="8"/>
        <v>0</v>
      </c>
      <c r="BJ110" s="20" t="s">
        <v>88</v>
      </c>
      <c r="BK110" s="194">
        <f t="shared" si="9"/>
        <v>0</v>
      </c>
      <c r="BL110" s="20" t="s">
        <v>366</v>
      </c>
      <c r="BM110" s="193" t="s">
        <v>243</v>
      </c>
    </row>
    <row r="111" spans="1:65" s="2" customFormat="1" ht="16.5" customHeight="1">
      <c r="A111" s="37"/>
      <c r="B111" s="38"/>
      <c r="C111" s="182" t="s">
        <v>92</v>
      </c>
      <c r="D111" s="182" t="s">
        <v>239</v>
      </c>
      <c r="E111" s="183" t="s">
        <v>1543</v>
      </c>
      <c r="F111" s="184" t="s">
        <v>1556</v>
      </c>
      <c r="G111" s="185" t="s">
        <v>154</v>
      </c>
      <c r="H111" s="186">
        <v>1890</v>
      </c>
      <c r="I111" s="187"/>
      <c r="J111" s="188">
        <f t="shared" si="0"/>
        <v>0</v>
      </c>
      <c r="K111" s="184" t="s">
        <v>19</v>
      </c>
      <c r="L111" s="42"/>
      <c r="M111" s="189" t="s">
        <v>19</v>
      </c>
      <c r="N111" s="190" t="s">
        <v>48</v>
      </c>
      <c r="O111" s="67"/>
      <c r="P111" s="191">
        <f t="shared" si="1"/>
        <v>0</v>
      </c>
      <c r="Q111" s="191">
        <v>0</v>
      </c>
      <c r="R111" s="191">
        <f t="shared" si="2"/>
        <v>0</v>
      </c>
      <c r="S111" s="191">
        <v>0</v>
      </c>
      <c r="T111" s="192">
        <f t="shared" si="3"/>
        <v>0</v>
      </c>
      <c r="U111" s="37"/>
      <c r="V111" s="37"/>
      <c r="W111" s="37"/>
      <c r="X111" s="37"/>
      <c r="Y111" s="37"/>
      <c r="Z111" s="37"/>
      <c r="AA111" s="37"/>
      <c r="AB111" s="37"/>
      <c r="AC111" s="37"/>
      <c r="AD111" s="37"/>
      <c r="AE111" s="37"/>
      <c r="AR111" s="193" t="s">
        <v>366</v>
      </c>
      <c r="AT111" s="193" t="s">
        <v>239</v>
      </c>
      <c r="AU111" s="193" t="s">
        <v>92</v>
      </c>
      <c r="AY111" s="20" t="s">
        <v>237</v>
      </c>
      <c r="BE111" s="194">
        <f t="shared" si="4"/>
        <v>0</v>
      </c>
      <c r="BF111" s="194">
        <f t="shared" si="5"/>
        <v>0</v>
      </c>
      <c r="BG111" s="194">
        <f t="shared" si="6"/>
        <v>0</v>
      </c>
      <c r="BH111" s="194">
        <f t="shared" si="7"/>
        <v>0</v>
      </c>
      <c r="BI111" s="194">
        <f t="shared" si="8"/>
        <v>0</v>
      </c>
      <c r="BJ111" s="20" t="s">
        <v>88</v>
      </c>
      <c r="BK111" s="194">
        <f t="shared" si="9"/>
        <v>0</v>
      </c>
      <c r="BL111" s="20" t="s">
        <v>366</v>
      </c>
      <c r="BM111" s="193" t="s">
        <v>295</v>
      </c>
    </row>
    <row r="112" spans="1:65" s="2" customFormat="1" ht="16.5" customHeight="1">
      <c r="A112" s="37"/>
      <c r="B112" s="38"/>
      <c r="C112" s="182" t="s">
        <v>243</v>
      </c>
      <c r="D112" s="182" t="s">
        <v>239</v>
      </c>
      <c r="E112" s="183" t="s">
        <v>1545</v>
      </c>
      <c r="F112" s="184" t="s">
        <v>1558</v>
      </c>
      <c r="G112" s="185" t="s">
        <v>154</v>
      </c>
      <c r="H112" s="186">
        <v>1050</v>
      </c>
      <c r="I112" s="187"/>
      <c r="J112" s="188">
        <f t="shared" si="0"/>
        <v>0</v>
      </c>
      <c r="K112" s="184" t="s">
        <v>19</v>
      </c>
      <c r="L112" s="42"/>
      <c r="M112" s="189" t="s">
        <v>19</v>
      </c>
      <c r="N112" s="190" t="s">
        <v>48</v>
      </c>
      <c r="O112" s="67"/>
      <c r="P112" s="191">
        <f t="shared" si="1"/>
        <v>0</v>
      </c>
      <c r="Q112" s="191">
        <v>0</v>
      </c>
      <c r="R112" s="191">
        <f t="shared" si="2"/>
        <v>0</v>
      </c>
      <c r="S112" s="191">
        <v>0</v>
      </c>
      <c r="T112" s="192">
        <f t="shared" si="3"/>
        <v>0</v>
      </c>
      <c r="U112" s="37"/>
      <c r="V112" s="37"/>
      <c r="W112" s="37"/>
      <c r="X112" s="37"/>
      <c r="Y112" s="37"/>
      <c r="Z112" s="37"/>
      <c r="AA112" s="37"/>
      <c r="AB112" s="37"/>
      <c r="AC112" s="37"/>
      <c r="AD112" s="37"/>
      <c r="AE112" s="37"/>
      <c r="AR112" s="193" t="s">
        <v>366</v>
      </c>
      <c r="AT112" s="193" t="s">
        <v>239</v>
      </c>
      <c r="AU112" s="193" t="s">
        <v>92</v>
      </c>
      <c r="AY112" s="20" t="s">
        <v>237</v>
      </c>
      <c r="BE112" s="194">
        <f t="shared" si="4"/>
        <v>0</v>
      </c>
      <c r="BF112" s="194">
        <f t="shared" si="5"/>
        <v>0</v>
      </c>
      <c r="BG112" s="194">
        <f t="shared" si="6"/>
        <v>0</v>
      </c>
      <c r="BH112" s="194">
        <f t="shared" si="7"/>
        <v>0</v>
      </c>
      <c r="BI112" s="194">
        <f t="shared" si="8"/>
        <v>0</v>
      </c>
      <c r="BJ112" s="20" t="s">
        <v>88</v>
      </c>
      <c r="BK112" s="194">
        <f t="shared" si="9"/>
        <v>0</v>
      </c>
      <c r="BL112" s="20" t="s">
        <v>366</v>
      </c>
      <c r="BM112" s="193" t="s">
        <v>299</v>
      </c>
    </row>
    <row r="113" spans="1:65" s="2" customFormat="1" ht="16.5" customHeight="1">
      <c r="A113" s="37"/>
      <c r="B113" s="38"/>
      <c r="C113" s="182" t="s">
        <v>287</v>
      </c>
      <c r="D113" s="182" t="s">
        <v>239</v>
      </c>
      <c r="E113" s="183" t="s">
        <v>1547</v>
      </c>
      <c r="F113" s="184" t="s">
        <v>1560</v>
      </c>
      <c r="G113" s="185" t="s">
        <v>154</v>
      </c>
      <c r="H113" s="186">
        <v>504</v>
      </c>
      <c r="I113" s="187"/>
      <c r="J113" s="188">
        <f t="shared" si="0"/>
        <v>0</v>
      </c>
      <c r="K113" s="184" t="s">
        <v>19</v>
      </c>
      <c r="L113" s="42"/>
      <c r="M113" s="189" t="s">
        <v>19</v>
      </c>
      <c r="N113" s="190" t="s">
        <v>48</v>
      </c>
      <c r="O113" s="67"/>
      <c r="P113" s="191">
        <f t="shared" si="1"/>
        <v>0</v>
      </c>
      <c r="Q113" s="191">
        <v>0</v>
      </c>
      <c r="R113" s="191">
        <f t="shared" si="2"/>
        <v>0</v>
      </c>
      <c r="S113" s="191">
        <v>0</v>
      </c>
      <c r="T113" s="192">
        <f t="shared" si="3"/>
        <v>0</v>
      </c>
      <c r="U113" s="37"/>
      <c r="V113" s="37"/>
      <c r="W113" s="37"/>
      <c r="X113" s="37"/>
      <c r="Y113" s="37"/>
      <c r="Z113" s="37"/>
      <c r="AA113" s="37"/>
      <c r="AB113" s="37"/>
      <c r="AC113" s="37"/>
      <c r="AD113" s="37"/>
      <c r="AE113" s="37"/>
      <c r="AR113" s="193" t="s">
        <v>366</v>
      </c>
      <c r="AT113" s="193" t="s">
        <v>239</v>
      </c>
      <c r="AU113" s="193" t="s">
        <v>92</v>
      </c>
      <c r="AY113" s="20" t="s">
        <v>237</v>
      </c>
      <c r="BE113" s="194">
        <f t="shared" si="4"/>
        <v>0</v>
      </c>
      <c r="BF113" s="194">
        <f t="shared" si="5"/>
        <v>0</v>
      </c>
      <c r="BG113" s="194">
        <f t="shared" si="6"/>
        <v>0</v>
      </c>
      <c r="BH113" s="194">
        <f t="shared" si="7"/>
        <v>0</v>
      </c>
      <c r="BI113" s="194">
        <f t="shared" si="8"/>
        <v>0</v>
      </c>
      <c r="BJ113" s="20" t="s">
        <v>88</v>
      </c>
      <c r="BK113" s="194">
        <f t="shared" si="9"/>
        <v>0</v>
      </c>
      <c r="BL113" s="20" t="s">
        <v>366</v>
      </c>
      <c r="BM113" s="193" t="s">
        <v>326</v>
      </c>
    </row>
    <row r="114" spans="1:65" s="2" customFormat="1" ht="16.5" customHeight="1">
      <c r="A114" s="37"/>
      <c r="B114" s="38"/>
      <c r="C114" s="182" t="s">
        <v>295</v>
      </c>
      <c r="D114" s="182" t="s">
        <v>239</v>
      </c>
      <c r="E114" s="183" t="s">
        <v>1549</v>
      </c>
      <c r="F114" s="184" t="s">
        <v>1562</v>
      </c>
      <c r="G114" s="185" t="s">
        <v>154</v>
      </c>
      <c r="H114" s="186">
        <v>21</v>
      </c>
      <c r="I114" s="187"/>
      <c r="J114" s="188">
        <f t="shared" si="0"/>
        <v>0</v>
      </c>
      <c r="K114" s="184" t="s">
        <v>19</v>
      </c>
      <c r="L114" s="42"/>
      <c r="M114" s="189" t="s">
        <v>19</v>
      </c>
      <c r="N114" s="190" t="s">
        <v>48</v>
      </c>
      <c r="O114" s="67"/>
      <c r="P114" s="191">
        <f t="shared" si="1"/>
        <v>0</v>
      </c>
      <c r="Q114" s="191">
        <v>0</v>
      </c>
      <c r="R114" s="191">
        <f t="shared" si="2"/>
        <v>0</v>
      </c>
      <c r="S114" s="191">
        <v>0</v>
      </c>
      <c r="T114" s="192">
        <f t="shared" si="3"/>
        <v>0</v>
      </c>
      <c r="U114" s="37"/>
      <c r="V114" s="37"/>
      <c r="W114" s="37"/>
      <c r="X114" s="37"/>
      <c r="Y114" s="37"/>
      <c r="Z114" s="37"/>
      <c r="AA114" s="37"/>
      <c r="AB114" s="37"/>
      <c r="AC114" s="37"/>
      <c r="AD114" s="37"/>
      <c r="AE114" s="37"/>
      <c r="AR114" s="193" t="s">
        <v>366</v>
      </c>
      <c r="AT114" s="193" t="s">
        <v>239</v>
      </c>
      <c r="AU114" s="193" t="s">
        <v>92</v>
      </c>
      <c r="AY114" s="20" t="s">
        <v>237</v>
      </c>
      <c r="BE114" s="194">
        <f t="shared" si="4"/>
        <v>0</v>
      </c>
      <c r="BF114" s="194">
        <f t="shared" si="5"/>
        <v>0</v>
      </c>
      <c r="BG114" s="194">
        <f t="shared" si="6"/>
        <v>0</v>
      </c>
      <c r="BH114" s="194">
        <f t="shared" si="7"/>
        <v>0</v>
      </c>
      <c r="BI114" s="194">
        <f t="shared" si="8"/>
        <v>0</v>
      </c>
      <c r="BJ114" s="20" t="s">
        <v>88</v>
      </c>
      <c r="BK114" s="194">
        <f t="shared" si="9"/>
        <v>0</v>
      </c>
      <c r="BL114" s="20" t="s">
        <v>366</v>
      </c>
      <c r="BM114" s="193" t="s">
        <v>8</v>
      </c>
    </row>
    <row r="115" spans="1:65" s="2" customFormat="1" ht="16.5" customHeight="1">
      <c r="A115" s="37"/>
      <c r="B115" s="38"/>
      <c r="C115" s="182" t="s">
        <v>301</v>
      </c>
      <c r="D115" s="182" t="s">
        <v>239</v>
      </c>
      <c r="E115" s="183" t="s">
        <v>1551</v>
      </c>
      <c r="F115" s="184" t="s">
        <v>1572</v>
      </c>
      <c r="G115" s="185" t="s">
        <v>154</v>
      </c>
      <c r="H115" s="186">
        <v>210</v>
      </c>
      <c r="I115" s="187"/>
      <c r="J115" s="188">
        <f t="shared" si="0"/>
        <v>0</v>
      </c>
      <c r="K115" s="184" t="s">
        <v>19</v>
      </c>
      <c r="L115" s="42"/>
      <c r="M115" s="189" t="s">
        <v>19</v>
      </c>
      <c r="N115" s="190" t="s">
        <v>48</v>
      </c>
      <c r="O115" s="67"/>
      <c r="P115" s="191">
        <f t="shared" si="1"/>
        <v>0</v>
      </c>
      <c r="Q115" s="191">
        <v>0</v>
      </c>
      <c r="R115" s="191">
        <f t="shared" si="2"/>
        <v>0</v>
      </c>
      <c r="S115" s="191">
        <v>0</v>
      </c>
      <c r="T115" s="192">
        <f t="shared" si="3"/>
        <v>0</v>
      </c>
      <c r="U115" s="37"/>
      <c r="V115" s="37"/>
      <c r="W115" s="37"/>
      <c r="X115" s="37"/>
      <c r="Y115" s="37"/>
      <c r="Z115" s="37"/>
      <c r="AA115" s="37"/>
      <c r="AB115" s="37"/>
      <c r="AC115" s="37"/>
      <c r="AD115" s="37"/>
      <c r="AE115" s="37"/>
      <c r="AR115" s="193" t="s">
        <v>366</v>
      </c>
      <c r="AT115" s="193" t="s">
        <v>239</v>
      </c>
      <c r="AU115" s="193" t="s">
        <v>92</v>
      </c>
      <c r="AY115" s="20" t="s">
        <v>237</v>
      </c>
      <c r="BE115" s="194">
        <f t="shared" si="4"/>
        <v>0</v>
      </c>
      <c r="BF115" s="194">
        <f t="shared" si="5"/>
        <v>0</v>
      </c>
      <c r="BG115" s="194">
        <f t="shared" si="6"/>
        <v>0</v>
      </c>
      <c r="BH115" s="194">
        <f t="shared" si="7"/>
        <v>0</v>
      </c>
      <c r="BI115" s="194">
        <f t="shared" si="8"/>
        <v>0</v>
      </c>
      <c r="BJ115" s="20" t="s">
        <v>88</v>
      </c>
      <c r="BK115" s="194">
        <f t="shared" si="9"/>
        <v>0</v>
      </c>
      <c r="BL115" s="20" t="s">
        <v>366</v>
      </c>
      <c r="BM115" s="193" t="s">
        <v>354</v>
      </c>
    </row>
    <row r="116" spans="1:65" s="12" customFormat="1" ht="20.85" customHeight="1">
      <c r="B116" s="166"/>
      <c r="C116" s="167"/>
      <c r="D116" s="168" t="s">
        <v>75</v>
      </c>
      <c r="E116" s="180" t="s">
        <v>1592</v>
      </c>
      <c r="F116" s="180" t="s">
        <v>6323</v>
      </c>
      <c r="G116" s="167"/>
      <c r="H116" s="167"/>
      <c r="I116" s="170"/>
      <c r="J116" s="181">
        <f>BK116</f>
        <v>0</v>
      </c>
      <c r="K116" s="167"/>
      <c r="L116" s="172"/>
      <c r="M116" s="173"/>
      <c r="N116" s="174"/>
      <c r="O116" s="174"/>
      <c r="P116" s="175">
        <f>SUM(P117:P125)</f>
        <v>0</v>
      </c>
      <c r="Q116" s="174"/>
      <c r="R116" s="175">
        <f>SUM(R117:R125)</f>
        <v>0</v>
      </c>
      <c r="S116" s="174"/>
      <c r="T116" s="176">
        <f>SUM(T117:T125)</f>
        <v>0</v>
      </c>
      <c r="AR116" s="177" t="s">
        <v>88</v>
      </c>
      <c r="AT116" s="178" t="s">
        <v>75</v>
      </c>
      <c r="AU116" s="178" t="s">
        <v>88</v>
      </c>
      <c r="AY116" s="177" t="s">
        <v>237</v>
      </c>
      <c r="BK116" s="179">
        <f>SUM(BK117:BK125)</f>
        <v>0</v>
      </c>
    </row>
    <row r="117" spans="1:65" s="2" customFormat="1" ht="44.25" customHeight="1">
      <c r="A117" s="37"/>
      <c r="B117" s="38"/>
      <c r="C117" s="182" t="s">
        <v>299</v>
      </c>
      <c r="D117" s="182" t="s">
        <v>239</v>
      </c>
      <c r="E117" s="183" t="s">
        <v>1594</v>
      </c>
      <c r="F117" s="184" t="s">
        <v>6324</v>
      </c>
      <c r="G117" s="185" t="s">
        <v>1591</v>
      </c>
      <c r="H117" s="186">
        <v>1</v>
      </c>
      <c r="I117" s="187"/>
      <c r="J117" s="188">
        <f t="shared" ref="J117:J125" si="10">ROUND(I117*H117,2)</f>
        <v>0</v>
      </c>
      <c r="K117" s="184" t="s">
        <v>19</v>
      </c>
      <c r="L117" s="42"/>
      <c r="M117" s="189" t="s">
        <v>19</v>
      </c>
      <c r="N117" s="190" t="s">
        <v>48</v>
      </c>
      <c r="O117" s="67"/>
      <c r="P117" s="191">
        <f t="shared" ref="P117:P125" si="11">O117*H117</f>
        <v>0</v>
      </c>
      <c r="Q117" s="191">
        <v>0</v>
      </c>
      <c r="R117" s="191">
        <f t="shared" ref="R117:R125" si="12">Q117*H117</f>
        <v>0</v>
      </c>
      <c r="S117" s="191">
        <v>0</v>
      </c>
      <c r="T117" s="192">
        <f t="shared" ref="T117:T125" si="13">S117*H117</f>
        <v>0</v>
      </c>
      <c r="U117" s="37"/>
      <c r="V117" s="37"/>
      <c r="W117" s="37"/>
      <c r="X117" s="37"/>
      <c r="Y117" s="37"/>
      <c r="Z117" s="37"/>
      <c r="AA117" s="37"/>
      <c r="AB117" s="37"/>
      <c r="AC117" s="37"/>
      <c r="AD117" s="37"/>
      <c r="AE117" s="37"/>
      <c r="AR117" s="193" t="s">
        <v>366</v>
      </c>
      <c r="AT117" s="193" t="s">
        <v>239</v>
      </c>
      <c r="AU117" s="193" t="s">
        <v>92</v>
      </c>
      <c r="AY117" s="20" t="s">
        <v>237</v>
      </c>
      <c r="BE117" s="194">
        <f t="shared" ref="BE117:BE125" si="14">IF(N117="základní",J117,0)</f>
        <v>0</v>
      </c>
      <c r="BF117" s="194">
        <f t="shared" ref="BF117:BF125" si="15">IF(N117="snížená",J117,0)</f>
        <v>0</v>
      </c>
      <c r="BG117" s="194">
        <f t="shared" ref="BG117:BG125" si="16">IF(N117="zákl. přenesená",J117,0)</f>
        <v>0</v>
      </c>
      <c r="BH117" s="194">
        <f t="shared" ref="BH117:BH125" si="17">IF(N117="sníž. přenesená",J117,0)</f>
        <v>0</v>
      </c>
      <c r="BI117" s="194">
        <f t="shared" ref="BI117:BI125" si="18">IF(N117="nulová",J117,0)</f>
        <v>0</v>
      </c>
      <c r="BJ117" s="20" t="s">
        <v>88</v>
      </c>
      <c r="BK117" s="194">
        <f t="shared" ref="BK117:BK125" si="19">ROUND(I117*H117,2)</f>
        <v>0</v>
      </c>
      <c r="BL117" s="20" t="s">
        <v>366</v>
      </c>
      <c r="BM117" s="193" t="s">
        <v>366</v>
      </c>
    </row>
    <row r="118" spans="1:65" s="2" customFormat="1" ht="16.5" customHeight="1">
      <c r="A118" s="37"/>
      <c r="B118" s="38"/>
      <c r="C118" s="182" t="s">
        <v>319</v>
      </c>
      <c r="D118" s="182" t="s">
        <v>239</v>
      </c>
      <c r="E118" s="183" t="s">
        <v>1596</v>
      </c>
      <c r="F118" s="184" t="s">
        <v>6325</v>
      </c>
      <c r="G118" s="185" t="s">
        <v>290</v>
      </c>
      <c r="H118" s="186">
        <v>1</v>
      </c>
      <c r="I118" s="187"/>
      <c r="J118" s="188">
        <f t="shared" si="10"/>
        <v>0</v>
      </c>
      <c r="K118" s="184" t="s">
        <v>19</v>
      </c>
      <c r="L118" s="42"/>
      <c r="M118" s="189" t="s">
        <v>19</v>
      </c>
      <c r="N118" s="190" t="s">
        <v>48</v>
      </c>
      <c r="O118" s="67"/>
      <c r="P118" s="191">
        <f t="shared" si="11"/>
        <v>0</v>
      </c>
      <c r="Q118" s="191">
        <v>0</v>
      </c>
      <c r="R118" s="191">
        <f t="shared" si="12"/>
        <v>0</v>
      </c>
      <c r="S118" s="191">
        <v>0</v>
      </c>
      <c r="T118" s="192">
        <f t="shared" si="13"/>
        <v>0</v>
      </c>
      <c r="U118" s="37"/>
      <c r="V118" s="37"/>
      <c r="W118" s="37"/>
      <c r="X118" s="37"/>
      <c r="Y118" s="37"/>
      <c r="Z118" s="37"/>
      <c r="AA118" s="37"/>
      <c r="AB118" s="37"/>
      <c r="AC118" s="37"/>
      <c r="AD118" s="37"/>
      <c r="AE118" s="37"/>
      <c r="AR118" s="193" t="s">
        <v>366</v>
      </c>
      <c r="AT118" s="193" t="s">
        <v>239</v>
      </c>
      <c r="AU118" s="193" t="s">
        <v>92</v>
      </c>
      <c r="AY118" s="20" t="s">
        <v>237</v>
      </c>
      <c r="BE118" s="194">
        <f t="shared" si="14"/>
        <v>0</v>
      </c>
      <c r="BF118" s="194">
        <f t="shared" si="15"/>
        <v>0</v>
      </c>
      <c r="BG118" s="194">
        <f t="shared" si="16"/>
        <v>0</v>
      </c>
      <c r="BH118" s="194">
        <f t="shared" si="17"/>
        <v>0</v>
      </c>
      <c r="BI118" s="194">
        <f t="shared" si="18"/>
        <v>0</v>
      </c>
      <c r="BJ118" s="20" t="s">
        <v>88</v>
      </c>
      <c r="BK118" s="194">
        <f t="shared" si="19"/>
        <v>0</v>
      </c>
      <c r="BL118" s="20" t="s">
        <v>366</v>
      </c>
      <c r="BM118" s="193" t="s">
        <v>389</v>
      </c>
    </row>
    <row r="119" spans="1:65" s="2" customFormat="1" ht="16.5" customHeight="1">
      <c r="A119" s="37"/>
      <c r="B119" s="38"/>
      <c r="C119" s="182" t="s">
        <v>326</v>
      </c>
      <c r="D119" s="182" t="s">
        <v>239</v>
      </c>
      <c r="E119" s="183" t="s">
        <v>1598</v>
      </c>
      <c r="F119" s="184" t="s">
        <v>6326</v>
      </c>
      <c r="G119" s="185" t="s">
        <v>290</v>
      </c>
      <c r="H119" s="186">
        <v>1</v>
      </c>
      <c r="I119" s="187"/>
      <c r="J119" s="188">
        <f t="shared" si="10"/>
        <v>0</v>
      </c>
      <c r="K119" s="184" t="s">
        <v>19</v>
      </c>
      <c r="L119" s="42"/>
      <c r="M119" s="189" t="s">
        <v>19</v>
      </c>
      <c r="N119" s="190" t="s">
        <v>48</v>
      </c>
      <c r="O119" s="67"/>
      <c r="P119" s="191">
        <f t="shared" si="11"/>
        <v>0</v>
      </c>
      <c r="Q119" s="191">
        <v>0</v>
      </c>
      <c r="R119" s="191">
        <f t="shared" si="12"/>
        <v>0</v>
      </c>
      <c r="S119" s="191">
        <v>0</v>
      </c>
      <c r="T119" s="192">
        <f t="shared" si="13"/>
        <v>0</v>
      </c>
      <c r="U119" s="37"/>
      <c r="V119" s="37"/>
      <c r="W119" s="37"/>
      <c r="X119" s="37"/>
      <c r="Y119" s="37"/>
      <c r="Z119" s="37"/>
      <c r="AA119" s="37"/>
      <c r="AB119" s="37"/>
      <c r="AC119" s="37"/>
      <c r="AD119" s="37"/>
      <c r="AE119" s="37"/>
      <c r="AR119" s="193" t="s">
        <v>366</v>
      </c>
      <c r="AT119" s="193" t="s">
        <v>239</v>
      </c>
      <c r="AU119" s="193" t="s">
        <v>92</v>
      </c>
      <c r="AY119" s="20" t="s">
        <v>237</v>
      </c>
      <c r="BE119" s="194">
        <f t="shared" si="14"/>
        <v>0</v>
      </c>
      <c r="BF119" s="194">
        <f t="shared" si="15"/>
        <v>0</v>
      </c>
      <c r="BG119" s="194">
        <f t="shared" si="16"/>
        <v>0</v>
      </c>
      <c r="BH119" s="194">
        <f t="shared" si="17"/>
        <v>0</v>
      </c>
      <c r="BI119" s="194">
        <f t="shared" si="18"/>
        <v>0</v>
      </c>
      <c r="BJ119" s="20" t="s">
        <v>88</v>
      </c>
      <c r="BK119" s="194">
        <f t="shared" si="19"/>
        <v>0</v>
      </c>
      <c r="BL119" s="20" t="s">
        <v>366</v>
      </c>
      <c r="BM119" s="193" t="s">
        <v>400</v>
      </c>
    </row>
    <row r="120" spans="1:65" s="2" customFormat="1" ht="16.5" customHeight="1">
      <c r="A120" s="37"/>
      <c r="B120" s="38"/>
      <c r="C120" s="182" t="s">
        <v>330</v>
      </c>
      <c r="D120" s="182" t="s">
        <v>239</v>
      </c>
      <c r="E120" s="183" t="s">
        <v>1600</v>
      </c>
      <c r="F120" s="184" t="s">
        <v>6327</v>
      </c>
      <c r="G120" s="185" t="s">
        <v>290</v>
      </c>
      <c r="H120" s="186">
        <v>1</v>
      </c>
      <c r="I120" s="187"/>
      <c r="J120" s="188">
        <f t="shared" si="10"/>
        <v>0</v>
      </c>
      <c r="K120" s="184" t="s">
        <v>19</v>
      </c>
      <c r="L120" s="42"/>
      <c r="M120" s="189" t="s">
        <v>19</v>
      </c>
      <c r="N120" s="190" t="s">
        <v>48</v>
      </c>
      <c r="O120" s="67"/>
      <c r="P120" s="191">
        <f t="shared" si="11"/>
        <v>0</v>
      </c>
      <c r="Q120" s="191">
        <v>0</v>
      </c>
      <c r="R120" s="191">
        <f t="shared" si="12"/>
        <v>0</v>
      </c>
      <c r="S120" s="191">
        <v>0</v>
      </c>
      <c r="T120" s="192">
        <f t="shared" si="13"/>
        <v>0</v>
      </c>
      <c r="U120" s="37"/>
      <c r="V120" s="37"/>
      <c r="W120" s="37"/>
      <c r="X120" s="37"/>
      <c r="Y120" s="37"/>
      <c r="Z120" s="37"/>
      <c r="AA120" s="37"/>
      <c r="AB120" s="37"/>
      <c r="AC120" s="37"/>
      <c r="AD120" s="37"/>
      <c r="AE120" s="37"/>
      <c r="AR120" s="193" t="s">
        <v>366</v>
      </c>
      <c r="AT120" s="193" t="s">
        <v>239</v>
      </c>
      <c r="AU120" s="193" t="s">
        <v>92</v>
      </c>
      <c r="AY120" s="20" t="s">
        <v>237</v>
      </c>
      <c r="BE120" s="194">
        <f t="shared" si="14"/>
        <v>0</v>
      </c>
      <c r="BF120" s="194">
        <f t="shared" si="15"/>
        <v>0</v>
      </c>
      <c r="BG120" s="194">
        <f t="shared" si="16"/>
        <v>0</v>
      </c>
      <c r="BH120" s="194">
        <f t="shared" si="17"/>
        <v>0</v>
      </c>
      <c r="BI120" s="194">
        <f t="shared" si="18"/>
        <v>0</v>
      </c>
      <c r="BJ120" s="20" t="s">
        <v>88</v>
      </c>
      <c r="BK120" s="194">
        <f t="shared" si="19"/>
        <v>0</v>
      </c>
      <c r="BL120" s="20" t="s">
        <v>366</v>
      </c>
      <c r="BM120" s="193" t="s">
        <v>427</v>
      </c>
    </row>
    <row r="121" spans="1:65" s="2" customFormat="1" ht="16.5" customHeight="1">
      <c r="A121" s="37"/>
      <c r="B121" s="38"/>
      <c r="C121" s="182" t="s">
        <v>8</v>
      </c>
      <c r="D121" s="182" t="s">
        <v>239</v>
      </c>
      <c r="E121" s="183" t="s">
        <v>1602</v>
      </c>
      <c r="F121" s="184" t="s">
        <v>6328</v>
      </c>
      <c r="G121" s="185" t="s">
        <v>290</v>
      </c>
      <c r="H121" s="186">
        <v>2</v>
      </c>
      <c r="I121" s="187"/>
      <c r="J121" s="188">
        <f t="shared" si="10"/>
        <v>0</v>
      </c>
      <c r="K121" s="184" t="s">
        <v>19</v>
      </c>
      <c r="L121" s="42"/>
      <c r="M121" s="189" t="s">
        <v>19</v>
      </c>
      <c r="N121" s="190" t="s">
        <v>48</v>
      </c>
      <c r="O121" s="67"/>
      <c r="P121" s="191">
        <f t="shared" si="11"/>
        <v>0</v>
      </c>
      <c r="Q121" s="191">
        <v>0</v>
      </c>
      <c r="R121" s="191">
        <f t="shared" si="12"/>
        <v>0</v>
      </c>
      <c r="S121" s="191">
        <v>0</v>
      </c>
      <c r="T121" s="192">
        <f t="shared" si="13"/>
        <v>0</v>
      </c>
      <c r="U121" s="37"/>
      <c r="V121" s="37"/>
      <c r="W121" s="37"/>
      <c r="X121" s="37"/>
      <c r="Y121" s="37"/>
      <c r="Z121" s="37"/>
      <c r="AA121" s="37"/>
      <c r="AB121" s="37"/>
      <c r="AC121" s="37"/>
      <c r="AD121" s="37"/>
      <c r="AE121" s="37"/>
      <c r="AR121" s="193" t="s">
        <v>366</v>
      </c>
      <c r="AT121" s="193" t="s">
        <v>239</v>
      </c>
      <c r="AU121" s="193" t="s">
        <v>92</v>
      </c>
      <c r="AY121" s="20" t="s">
        <v>237</v>
      </c>
      <c r="BE121" s="194">
        <f t="shared" si="14"/>
        <v>0</v>
      </c>
      <c r="BF121" s="194">
        <f t="shared" si="15"/>
        <v>0</v>
      </c>
      <c r="BG121" s="194">
        <f t="shared" si="16"/>
        <v>0</v>
      </c>
      <c r="BH121" s="194">
        <f t="shared" si="17"/>
        <v>0</v>
      </c>
      <c r="BI121" s="194">
        <f t="shared" si="18"/>
        <v>0</v>
      </c>
      <c r="BJ121" s="20" t="s">
        <v>88</v>
      </c>
      <c r="BK121" s="194">
        <f t="shared" si="19"/>
        <v>0</v>
      </c>
      <c r="BL121" s="20" t="s">
        <v>366</v>
      </c>
      <c r="BM121" s="193" t="s">
        <v>440</v>
      </c>
    </row>
    <row r="122" spans="1:65" s="2" customFormat="1" ht="16.5" customHeight="1">
      <c r="A122" s="37"/>
      <c r="B122" s="38"/>
      <c r="C122" s="182" t="s">
        <v>348</v>
      </c>
      <c r="D122" s="182" t="s">
        <v>239</v>
      </c>
      <c r="E122" s="183" t="s">
        <v>1604</v>
      </c>
      <c r="F122" s="184" t="s">
        <v>6329</v>
      </c>
      <c r="G122" s="185" t="s">
        <v>290</v>
      </c>
      <c r="H122" s="186">
        <v>2</v>
      </c>
      <c r="I122" s="187"/>
      <c r="J122" s="188">
        <f t="shared" si="10"/>
        <v>0</v>
      </c>
      <c r="K122" s="184" t="s">
        <v>19</v>
      </c>
      <c r="L122" s="42"/>
      <c r="M122" s="189" t="s">
        <v>19</v>
      </c>
      <c r="N122" s="190" t="s">
        <v>48</v>
      </c>
      <c r="O122" s="67"/>
      <c r="P122" s="191">
        <f t="shared" si="11"/>
        <v>0</v>
      </c>
      <c r="Q122" s="191">
        <v>0</v>
      </c>
      <c r="R122" s="191">
        <f t="shared" si="12"/>
        <v>0</v>
      </c>
      <c r="S122" s="191">
        <v>0</v>
      </c>
      <c r="T122" s="192">
        <f t="shared" si="13"/>
        <v>0</v>
      </c>
      <c r="U122" s="37"/>
      <c r="V122" s="37"/>
      <c r="W122" s="37"/>
      <c r="X122" s="37"/>
      <c r="Y122" s="37"/>
      <c r="Z122" s="37"/>
      <c r="AA122" s="37"/>
      <c r="AB122" s="37"/>
      <c r="AC122" s="37"/>
      <c r="AD122" s="37"/>
      <c r="AE122" s="37"/>
      <c r="AR122" s="193" t="s">
        <v>366</v>
      </c>
      <c r="AT122" s="193" t="s">
        <v>239</v>
      </c>
      <c r="AU122" s="193" t="s">
        <v>92</v>
      </c>
      <c r="AY122" s="20" t="s">
        <v>237</v>
      </c>
      <c r="BE122" s="194">
        <f t="shared" si="14"/>
        <v>0</v>
      </c>
      <c r="BF122" s="194">
        <f t="shared" si="15"/>
        <v>0</v>
      </c>
      <c r="BG122" s="194">
        <f t="shared" si="16"/>
        <v>0</v>
      </c>
      <c r="BH122" s="194">
        <f t="shared" si="17"/>
        <v>0</v>
      </c>
      <c r="BI122" s="194">
        <f t="shared" si="18"/>
        <v>0</v>
      </c>
      <c r="BJ122" s="20" t="s">
        <v>88</v>
      </c>
      <c r="BK122" s="194">
        <f t="shared" si="19"/>
        <v>0</v>
      </c>
      <c r="BL122" s="20" t="s">
        <v>366</v>
      </c>
      <c r="BM122" s="193" t="s">
        <v>452</v>
      </c>
    </row>
    <row r="123" spans="1:65" s="2" customFormat="1" ht="16.5" customHeight="1">
      <c r="A123" s="37"/>
      <c r="B123" s="38"/>
      <c r="C123" s="182" t="s">
        <v>354</v>
      </c>
      <c r="D123" s="182" t="s">
        <v>239</v>
      </c>
      <c r="E123" s="183" t="s">
        <v>1606</v>
      </c>
      <c r="F123" s="184" t="s">
        <v>6330</v>
      </c>
      <c r="G123" s="185" t="s">
        <v>290</v>
      </c>
      <c r="H123" s="186">
        <v>1</v>
      </c>
      <c r="I123" s="187"/>
      <c r="J123" s="188">
        <f t="shared" si="10"/>
        <v>0</v>
      </c>
      <c r="K123" s="184" t="s">
        <v>19</v>
      </c>
      <c r="L123" s="42"/>
      <c r="M123" s="189" t="s">
        <v>19</v>
      </c>
      <c r="N123" s="190" t="s">
        <v>48</v>
      </c>
      <c r="O123" s="67"/>
      <c r="P123" s="191">
        <f t="shared" si="11"/>
        <v>0</v>
      </c>
      <c r="Q123" s="191">
        <v>0</v>
      </c>
      <c r="R123" s="191">
        <f t="shared" si="12"/>
        <v>0</v>
      </c>
      <c r="S123" s="191">
        <v>0</v>
      </c>
      <c r="T123" s="192">
        <f t="shared" si="13"/>
        <v>0</v>
      </c>
      <c r="U123" s="37"/>
      <c r="V123" s="37"/>
      <c r="W123" s="37"/>
      <c r="X123" s="37"/>
      <c r="Y123" s="37"/>
      <c r="Z123" s="37"/>
      <c r="AA123" s="37"/>
      <c r="AB123" s="37"/>
      <c r="AC123" s="37"/>
      <c r="AD123" s="37"/>
      <c r="AE123" s="37"/>
      <c r="AR123" s="193" t="s">
        <v>366</v>
      </c>
      <c r="AT123" s="193" t="s">
        <v>239</v>
      </c>
      <c r="AU123" s="193" t="s">
        <v>92</v>
      </c>
      <c r="AY123" s="20" t="s">
        <v>237</v>
      </c>
      <c r="BE123" s="194">
        <f t="shared" si="14"/>
        <v>0</v>
      </c>
      <c r="BF123" s="194">
        <f t="shared" si="15"/>
        <v>0</v>
      </c>
      <c r="BG123" s="194">
        <f t="shared" si="16"/>
        <v>0</v>
      </c>
      <c r="BH123" s="194">
        <f t="shared" si="17"/>
        <v>0</v>
      </c>
      <c r="BI123" s="194">
        <f t="shared" si="18"/>
        <v>0</v>
      </c>
      <c r="BJ123" s="20" t="s">
        <v>88</v>
      </c>
      <c r="BK123" s="194">
        <f t="shared" si="19"/>
        <v>0</v>
      </c>
      <c r="BL123" s="20" t="s">
        <v>366</v>
      </c>
      <c r="BM123" s="193" t="s">
        <v>476</v>
      </c>
    </row>
    <row r="124" spans="1:65" s="2" customFormat="1" ht="16.5" customHeight="1">
      <c r="A124" s="37"/>
      <c r="B124" s="38"/>
      <c r="C124" s="182" t="s">
        <v>361</v>
      </c>
      <c r="D124" s="182" t="s">
        <v>239</v>
      </c>
      <c r="E124" s="183" t="s">
        <v>1608</v>
      </c>
      <c r="F124" s="184" t="s">
        <v>6331</v>
      </c>
      <c r="G124" s="185" t="s">
        <v>290</v>
      </c>
      <c r="H124" s="186">
        <v>1</v>
      </c>
      <c r="I124" s="187"/>
      <c r="J124" s="188">
        <f t="shared" si="10"/>
        <v>0</v>
      </c>
      <c r="K124" s="184" t="s">
        <v>19</v>
      </c>
      <c r="L124" s="42"/>
      <c r="M124" s="189" t="s">
        <v>19</v>
      </c>
      <c r="N124" s="190" t="s">
        <v>48</v>
      </c>
      <c r="O124" s="67"/>
      <c r="P124" s="191">
        <f t="shared" si="11"/>
        <v>0</v>
      </c>
      <c r="Q124" s="191">
        <v>0</v>
      </c>
      <c r="R124" s="191">
        <f t="shared" si="12"/>
        <v>0</v>
      </c>
      <c r="S124" s="191">
        <v>0</v>
      </c>
      <c r="T124" s="192">
        <f t="shared" si="13"/>
        <v>0</v>
      </c>
      <c r="U124" s="37"/>
      <c r="V124" s="37"/>
      <c r="W124" s="37"/>
      <c r="X124" s="37"/>
      <c r="Y124" s="37"/>
      <c r="Z124" s="37"/>
      <c r="AA124" s="37"/>
      <c r="AB124" s="37"/>
      <c r="AC124" s="37"/>
      <c r="AD124" s="37"/>
      <c r="AE124" s="37"/>
      <c r="AR124" s="193" t="s">
        <v>366</v>
      </c>
      <c r="AT124" s="193" t="s">
        <v>239</v>
      </c>
      <c r="AU124" s="193" t="s">
        <v>92</v>
      </c>
      <c r="AY124" s="20" t="s">
        <v>237</v>
      </c>
      <c r="BE124" s="194">
        <f t="shared" si="14"/>
        <v>0</v>
      </c>
      <c r="BF124" s="194">
        <f t="shared" si="15"/>
        <v>0</v>
      </c>
      <c r="BG124" s="194">
        <f t="shared" si="16"/>
        <v>0</v>
      </c>
      <c r="BH124" s="194">
        <f t="shared" si="17"/>
        <v>0</v>
      </c>
      <c r="BI124" s="194">
        <f t="shared" si="18"/>
        <v>0</v>
      </c>
      <c r="BJ124" s="20" t="s">
        <v>88</v>
      </c>
      <c r="BK124" s="194">
        <f t="shared" si="19"/>
        <v>0</v>
      </c>
      <c r="BL124" s="20" t="s">
        <v>366</v>
      </c>
      <c r="BM124" s="193" t="s">
        <v>508</v>
      </c>
    </row>
    <row r="125" spans="1:65" s="2" customFormat="1" ht="16.5" customHeight="1">
      <c r="A125" s="37"/>
      <c r="B125" s="38"/>
      <c r="C125" s="182" t="s">
        <v>366</v>
      </c>
      <c r="D125" s="182" t="s">
        <v>239</v>
      </c>
      <c r="E125" s="183" t="s">
        <v>6332</v>
      </c>
      <c r="F125" s="184" t="s">
        <v>1609</v>
      </c>
      <c r="G125" s="185" t="s">
        <v>1591</v>
      </c>
      <c r="H125" s="186">
        <v>1</v>
      </c>
      <c r="I125" s="187"/>
      <c r="J125" s="188">
        <f t="shared" si="10"/>
        <v>0</v>
      </c>
      <c r="K125" s="184" t="s">
        <v>19</v>
      </c>
      <c r="L125" s="42"/>
      <c r="M125" s="189" t="s">
        <v>19</v>
      </c>
      <c r="N125" s="190" t="s">
        <v>48</v>
      </c>
      <c r="O125" s="67"/>
      <c r="P125" s="191">
        <f t="shared" si="11"/>
        <v>0</v>
      </c>
      <c r="Q125" s="191">
        <v>0</v>
      </c>
      <c r="R125" s="191">
        <f t="shared" si="12"/>
        <v>0</v>
      </c>
      <c r="S125" s="191">
        <v>0</v>
      </c>
      <c r="T125" s="192">
        <f t="shared" si="13"/>
        <v>0</v>
      </c>
      <c r="U125" s="37"/>
      <c r="V125" s="37"/>
      <c r="W125" s="37"/>
      <c r="X125" s="37"/>
      <c r="Y125" s="37"/>
      <c r="Z125" s="37"/>
      <c r="AA125" s="37"/>
      <c r="AB125" s="37"/>
      <c r="AC125" s="37"/>
      <c r="AD125" s="37"/>
      <c r="AE125" s="37"/>
      <c r="AR125" s="193" t="s">
        <v>366</v>
      </c>
      <c r="AT125" s="193" t="s">
        <v>239</v>
      </c>
      <c r="AU125" s="193" t="s">
        <v>92</v>
      </c>
      <c r="AY125" s="20" t="s">
        <v>237</v>
      </c>
      <c r="BE125" s="194">
        <f t="shared" si="14"/>
        <v>0</v>
      </c>
      <c r="BF125" s="194">
        <f t="shared" si="15"/>
        <v>0</v>
      </c>
      <c r="BG125" s="194">
        <f t="shared" si="16"/>
        <v>0</v>
      </c>
      <c r="BH125" s="194">
        <f t="shared" si="17"/>
        <v>0</v>
      </c>
      <c r="BI125" s="194">
        <f t="shared" si="18"/>
        <v>0</v>
      </c>
      <c r="BJ125" s="20" t="s">
        <v>88</v>
      </c>
      <c r="BK125" s="194">
        <f t="shared" si="19"/>
        <v>0</v>
      </c>
      <c r="BL125" s="20" t="s">
        <v>366</v>
      </c>
      <c r="BM125" s="193" t="s">
        <v>523</v>
      </c>
    </row>
    <row r="126" spans="1:65" s="12" customFormat="1" ht="20.85" customHeight="1">
      <c r="B126" s="166"/>
      <c r="C126" s="167"/>
      <c r="D126" s="168" t="s">
        <v>75</v>
      </c>
      <c r="E126" s="180" t="s">
        <v>1610</v>
      </c>
      <c r="F126" s="180" t="s">
        <v>6333</v>
      </c>
      <c r="G126" s="167"/>
      <c r="H126" s="167"/>
      <c r="I126" s="170"/>
      <c r="J126" s="181">
        <f>BK126</f>
        <v>0</v>
      </c>
      <c r="K126" s="167"/>
      <c r="L126" s="172"/>
      <c r="M126" s="173"/>
      <c r="N126" s="174"/>
      <c r="O126" s="174"/>
      <c r="P126" s="175">
        <f>SUM(P127:P130)</f>
        <v>0</v>
      </c>
      <c r="Q126" s="174"/>
      <c r="R126" s="175">
        <f>SUM(R127:R130)</f>
        <v>0</v>
      </c>
      <c r="S126" s="174"/>
      <c r="T126" s="176">
        <f>SUM(T127:T130)</f>
        <v>0</v>
      </c>
      <c r="AR126" s="177" t="s">
        <v>88</v>
      </c>
      <c r="AT126" s="178" t="s">
        <v>75</v>
      </c>
      <c r="AU126" s="178" t="s">
        <v>88</v>
      </c>
      <c r="AY126" s="177" t="s">
        <v>237</v>
      </c>
      <c r="BK126" s="179">
        <f>SUM(BK127:BK130)</f>
        <v>0</v>
      </c>
    </row>
    <row r="127" spans="1:65" s="2" customFormat="1" ht="44.25" customHeight="1">
      <c r="A127" s="37"/>
      <c r="B127" s="38"/>
      <c r="C127" s="182" t="s">
        <v>371</v>
      </c>
      <c r="D127" s="182" t="s">
        <v>239</v>
      </c>
      <c r="E127" s="183" t="s">
        <v>1612</v>
      </c>
      <c r="F127" s="184" t="s">
        <v>6334</v>
      </c>
      <c r="G127" s="185" t="s">
        <v>1591</v>
      </c>
      <c r="H127" s="186">
        <v>1</v>
      </c>
      <c r="I127" s="187"/>
      <c r="J127" s="188">
        <f>ROUND(I127*H127,2)</f>
        <v>0</v>
      </c>
      <c r="K127" s="184" t="s">
        <v>19</v>
      </c>
      <c r="L127" s="42"/>
      <c r="M127" s="189" t="s">
        <v>19</v>
      </c>
      <c r="N127" s="190" t="s">
        <v>48</v>
      </c>
      <c r="O127" s="67"/>
      <c r="P127" s="191">
        <f>O127*H127</f>
        <v>0</v>
      </c>
      <c r="Q127" s="191">
        <v>0</v>
      </c>
      <c r="R127" s="191">
        <f>Q127*H127</f>
        <v>0</v>
      </c>
      <c r="S127" s="191">
        <v>0</v>
      </c>
      <c r="T127" s="192">
        <f>S127*H127</f>
        <v>0</v>
      </c>
      <c r="U127" s="37"/>
      <c r="V127" s="37"/>
      <c r="W127" s="37"/>
      <c r="X127" s="37"/>
      <c r="Y127" s="37"/>
      <c r="Z127" s="37"/>
      <c r="AA127" s="37"/>
      <c r="AB127" s="37"/>
      <c r="AC127" s="37"/>
      <c r="AD127" s="37"/>
      <c r="AE127" s="37"/>
      <c r="AR127" s="193" t="s">
        <v>366</v>
      </c>
      <c r="AT127" s="193" t="s">
        <v>239</v>
      </c>
      <c r="AU127" s="193" t="s">
        <v>92</v>
      </c>
      <c r="AY127" s="20" t="s">
        <v>237</v>
      </c>
      <c r="BE127" s="194">
        <f>IF(N127="základní",J127,0)</f>
        <v>0</v>
      </c>
      <c r="BF127" s="194">
        <f>IF(N127="snížená",J127,0)</f>
        <v>0</v>
      </c>
      <c r="BG127" s="194">
        <f>IF(N127="zákl. přenesená",J127,0)</f>
        <v>0</v>
      </c>
      <c r="BH127" s="194">
        <f>IF(N127="sníž. přenesená",J127,0)</f>
        <v>0</v>
      </c>
      <c r="BI127" s="194">
        <f>IF(N127="nulová",J127,0)</f>
        <v>0</v>
      </c>
      <c r="BJ127" s="20" t="s">
        <v>88</v>
      </c>
      <c r="BK127" s="194">
        <f>ROUND(I127*H127,2)</f>
        <v>0</v>
      </c>
      <c r="BL127" s="20" t="s">
        <v>366</v>
      </c>
      <c r="BM127" s="193" t="s">
        <v>535</v>
      </c>
    </row>
    <row r="128" spans="1:65" s="2" customFormat="1" ht="16.5" customHeight="1">
      <c r="A128" s="37"/>
      <c r="B128" s="38"/>
      <c r="C128" s="182" t="s">
        <v>389</v>
      </c>
      <c r="D128" s="182" t="s">
        <v>239</v>
      </c>
      <c r="E128" s="183" t="s">
        <v>1613</v>
      </c>
      <c r="F128" s="184" t="s">
        <v>6327</v>
      </c>
      <c r="G128" s="185" t="s">
        <v>290</v>
      </c>
      <c r="H128" s="186">
        <v>6</v>
      </c>
      <c r="I128" s="187"/>
      <c r="J128" s="188">
        <f>ROUND(I128*H128,2)</f>
        <v>0</v>
      </c>
      <c r="K128" s="184" t="s">
        <v>19</v>
      </c>
      <c r="L128" s="42"/>
      <c r="M128" s="189" t="s">
        <v>19</v>
      </c>
      <c r="N128" s="190" t="s">
        <v>48</v>
      </c>
      <c r="O128" s="67"/>
      <c r="P128" s="191">
        <f>O128*H128</f>
        <v>0</v>
      </c>
      <c r="Q128" s="191">
        <v>0</v>
      </c>
      <c r="R128" s="191">
        <f>Q128*H128</f>
        <v>0</v>
      </c>
      <c r="S128" s="191">
        <v>0</v>
      </c>
      <c r="T128" s="192">
        <f>S128*H128</f>
        <v>0</v>
      </c>
      <c r="U128" s="37"/>
      <c r="V128" s="37"/>
      <c r="W128" s="37"/>
      <c r="X128" s="37"/>
      <c r="Y128" s="37"/>
      <c r="Z128" s="37"/>
      <c r="AA128" s="37"/>
      <c r="AB128" s="37"/>
      <c r="AC128" s="37"/>
      <c r="AD128" s="37"/>
      <c r="AE128" s="37"/>
      <c r="AR128" s="193" t="s">
        <v>366</v>
      </c>
      <c r="AT128" s="193" t="s">
        <v>239</v>
      </c>
      <c r="AU128" s="193" t="s">
        <v>92</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366</v>
      </c>
      <c r="BM128" s="193" t="s">
        <v>550</v>
      </c>
    </row>
    <row r="129" spans="1:65" s="2" customFormat="1" ht="16.5" customHeight="1">
      <c r="A129" s="37"/>
      <c r="B129" s="38"/>
      <c r="C129" s="182" t="s">
        <v>394</v>
      </c>
      <c r="D129" s="182" t="s">
        <v>239</v>
      </c>
      <c r="E129" s="183" t="s">
        <v>1614</v>
      </c>
      <c r="F129" s="184" t="s">
        <v>6329</v>
      </c>
      <c r="G129" s="185" t="s">
        <v>290</v>
      </c>
      <c r="H129" s="186">
        <v>6</v>
      </c>
      <c r="I129" s="187"/>
      <c r="J129" s="188">
        <f>ROUND(I129*H129,2)</f>
        <v>0</v>
      </c>
      <c r="K129" s="184" t="s">
        <v>19</v>
      </c>
      <c r="L129" s="42"/>
      <c r="M129" s="189" t="s">
        <v>19</v>
      </c>
      <c r="N129" s="190" t="s">
        <v>48</v>
      </c>
      <c r="O129" s="67"/>
      <c r="P129" s="191">
        <f>O129*H129</f>
        <v>0</v>
      </c>
      <c r="Q129" s="191">
        <v>0</v>
      </c>
      <c r="R129" s="191">
        <f>Q129*H129</f>
        <v>0</v>
      </c>
      <c r="S129" s="191">
        <v>0</v>
      </c>
      <c r="T129" s="192">
        <f>S129*H129</f>
        <v>0</v>
      </c>
      <c r="U129" s="37"/>
      <c r="V129" s="37"/>
      <c r="W129" s="37"/>
      <c r="X129" s="37"/>
      <c r="Y129" s="37"/>
      <c r="Z129" s="37"/>
      <c r="AA129" s="37"/>
      <c r="AB129" s="37"/>
      <c r="AC129" s="37"/>
      <c r="AD129" s="37"/>
      <c r="AE129" s="37"/>
      <c r="AR129" s="193" t="s">
        <v>366</v>
      </c>
      <c r="AT129" s="193" t="s">
        <v>239</v>
      </c>
      <c r="AU129" s="193" t="s">
        <v>92</v>
      </c>
      <c r="AY129" s="20" t="s">
        <v>237</v>
      </c>
      <c r="BE129" s="194">
        <f>IF(N129="základní",J129,0)</f>
        <v>0</v>
      </c>
      <c r="BF129" s="194">
        <f>IF(N129="snížená",J129,0)</f>
        <v>0</v>
      </c>
      <c r="BG129" s="194">
        <f>IF(N129="zákl. přenesená",J129,0)</f>
        <v>0</v>
      </c>
      <c r="BH129" s="194">
        <f>IF(N129="sníž. přenesená",J129,0)</f>
        <v>0</v>
      </c>
      <c r="BI129" s="194">
        <f>IF(N129="nulová",J129,0)</f>
        <v>0</v>
      </c>
      <c r="BJ129" s="20" t="s">
        <v>88</v>
      </c>
      <c r="BK129" s="194">
        <f>ROUND(I129*H129,2)</f>
        <v>0</v>
      </c>
      <c r="BL129" s="20" t="s">
        <v>366</v>
      </c>
      <c r="BM129" s="193" t="s">
        <v>567</v>
      </c>
    </row>
    <row r="130" spans="1:65" s="2" customFormat="1" ht="16.5" customHeight="1">
      <c r="A130" s="37"/>
      <c r="B130" s="38"/>
      <c r="C130" s="182" t="s">
        <v>400</v>
      </c>
      <c r="D130" s="182" t="s">
        <v>239</v>
      </c>
      <c r="E130" s="183" t="s">
        <v>1615</v>
      </c>
      <c r="F130" s="184" t="s">
        <v>1609</v>
      </c>
      <c r="G130" s="185" t="s">
        <v>1591</v>
      </c>
      <c r="H130" s="186">
        <v>1</v>
      </c>
      <c r="I130" s="187"/>
      <c r="J130" s="188">
        <f>ROUND(I130*H130,2)</f>
        <v>0</v>
      </c>
      <c r="K130" s="184" t="s">
        <v>19</v>
      </c>
      <c r="L130" s="42"/>
      <c r="M130" s="189" t="s">
        <v>19</v>
      </c>
      <c r="N130" s="190" t="s">
        <v>48</v>
      </c>
      <c r="O130" s="67"/>
      <c r="P130" s="191">
        <f>O130*H130</f>
        <v>0</v>
      </c>
      <c r="Q130" s="191">
        <v>0</v>
      </c>
      <c r="R130" s="191">
        <f>Q130*H130</f>
        <v>0</v>
      </c>
      <c r="S130" s="191">
        <v>0</v>
      </c>
      <c r="T130" s="192">
        <f>S130*H130</f>
        <v>0</v>
      </c>
      <c r="U130" s="37"/>
      <c r="V130" s="37"/>
      <c r="W130" s="37"/>
      <c r="X130" s="37"/>
      <c r="Y130" s="37"/>
      <c r="Z130" s="37"/>
      <c r="AA130" s="37"/>
      <c r="AB130" s="37"/>
      <c r="AC130" s="37"/>
      <c r="AD130" s="37"/>
      <c r="AE130" s="37"/>
      <c r="AR130" s="193" t="s">
        <v>366</v>
      </c>
      <c r="AT130" s="193" t="s">
        <v>239</v>
      </c>
      <c r="AU130" s="193" t="s">
        <v>92</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577</v>
      </c>
    </row>
    <row r="131" spans="1:65" s="12" customFormat="1" ht="20.85" customHeight="1">
      <c r="B131" s="166"/>
      <c r="C131" s="167"/>
      <c r="D131" s="168" t="s">
        <v>75</v>
      </c>
      <c r="E131" s="180" t="s">
        <v>1621</v>
      </c>
      <c r="F131" s="180" t="s">
        <v>6335</v>
      </c>
      <c r="G131" s="167"/>
      <c r="H131" s="167"/>
      <c r="I131" s="170"/>
      <c r="J131" s="181">
        <f>BK131</f>
        <v>0</v>
      </c>
      <c r="K131" s="167"/>
      <c r="L131" s="172"/>
      <c r="M131" s="173"/>
      <c r="N131" s="174"/>
      <c r="O131" s="174"/>
      <c r="P131" s="175">
        <f>SUM(P132:P135)</f>
        <v>0</v>
      </c>
      <c r="Q131" s="174"/>
      <c r="R131" s="175">
        <f>SUM(R132:R135)</f>
        <v>0</v>
      </c>
      <c r="S131" s="174"/>
      <c r="T131" s="176">
        <f>SUM(T132:T135)</f>
        <v>0</v>
      </c>
      <c r="AR131" s="177" t="s">
        <v>88</v>
      </c>
      <c r="AT131" s="178" t="s">
        <v>75</v>
      </c>
      <c r="AU131" s="178" t="s">
        <v>88</v>
      </c>
      <c r="AY131" s="177" t="s">
        <v>237</v>
      </c>
      <c r="BK131" s="179">
        <f>SUM(BK132:BK135)</f>
        <v>0</v>
      </c>
    </row>
    <row r="132" spans="1:65" s="2" customFormat="1" ht="44.25" customHeight="1">
      <c r="A132" s="37"/>
      <c r="B132" s="38"/>
      <c r="C132" s="182" t="s">
        <v>7</v>
      </c>
      <c r="D132" s="182" t="s">
        <v>239</v>
      </c>
      <c r="E132" s="183" t="s">
        <v>1623</v>
      </c>
      <c r="F132" s="184" t="s">
        <v>6336</v>
      </c>
      <c r="G132" s="185" t="s">
        <v>1591</v>
      </c>
      <c r="H132" s="186">
        <v>1</v>
      </c>
      <c r="I132" s="187"/>
      <c r="J132" s="188">
        <f>ROUND(I132*H132,2)</f>
        <v>0</v>
      </c>
      <c r="K132" s="184" t="s">
        <v>19</v>
      </c>
      <c r="L132" s="42"/>
      <c r="M132" s="189" t="s">
        <v>19</v>
      </c>
      <c r="N132" s="190" t="s">
        <v>48</v>
      </c>
      <c r="O132" s="67"/>
      <c r="P132" s="191">
        <f>O132*H132</f>
        <v>0</v>
      </c>
      <c r="Q132" s="191">
        <v>0</v>
      </c>
      <c r="R132" s="191">
        <f>Q132*H132</f>
        <v>0</v>
      </c>
      <c r="S132" s="191">
        <v>0</v>
      </c>
      <c r="T132" s="192">
        <f>S132*H132</f>
        <v>0</v>
      </c>
      <c r="U132" s="37"/>
      <c r="V132" s="37"/>
      <c r="W132" s="37"/>
      <c r="X132" s="37"/>
      <c r="Y132" s="37"/>
      <c r="Z132" s="37"/>
      <c r="AA132" s="37"/>
      <c r="AB132" s="37"/>
      <c r="AC132" s="37"/>
      <c r="AD132" s="37"/>
      <c r="AE132" s="37"/>
      <c r="AR132" s="193" t="s">
        <v>366</v>
      </c>
      <c r="AT132" s="193" t="s">
        <v>239</v>
      </c>
      <c r="AU132" s="193" t="s">
        <v>92</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366</v>
      </c>
      <c r="BM132" s="193" t="s">
        <v>588</v>
      </c>
    </row>
    <row r="133" spans="1:65" s="2" customFormat="1" ht="16.5" customHeight="1">
      <c r="A133" s="37"/>
      <c r="B133" s="38"/>
      <c r="C133" s="182" t="s">
        <v>427</v>
      </c>
      <c r="D133" s="182" t="s">
        <v>239</v>
      </c>
      <c r="E133" s="183" t="s">
        <v>1625</v>
      </c>
      <c r="F133" s="184" t="s">
        <v>6327</v>
      </c>
      <c r="G133" s="185" t="s">
        <v>290</v>
      </c>
      <c r="H133" s="186">
        <v>7</v>
      </c>
      <c r="I133" s="187"/>
      <c r="J133" s="188">
        <f>ROUND(I133*H133,2)</f>
        <v>0</v>
      </c>
      <c r="K133" s="184" t="s">
        <v>19</v>
      </c>
      <c r="L133" s="42"/>
      <c r="M133" s="189" t="s">
        <v>19</v>
      </c>
      <c r="N133" s="190" t="s">
        <v>48</v>
      </c>
      <c r="O133" s="67"/>
      <c r="P133" s="191">
        <f>O133*H133</f>
        <v>0</v>
      </c>
      <c r="Q133" s="191">
        <v>0</v>
      </c>
      <c r="R133" s="191">
        <f>Q133*H133</f>
        <v>0</v>
      </c>
      <c r="S133" s="191">
        <v>0</v>
      </c>
      <c r="T133" s="192">
        <f>S133*H133</f>
        <v>0</v>
      </c>
      <c r="U133" s="37"/>
      <c r="V133" s="37"/>
      <c r="W133" s="37"/>
      <c r="X133" s="37"/>
      <c r="Y133" s="37"/>
      <c r="Z133" s="37"/>
      <c r="AA133" s="37"/>
      <c r="AB133" s="37"/>
      <c r="AC133" s="37"/>
      <c r="AD133" s="37"/>
      <c r="AE133" s="37"/>
      <c r="AR133" s="193" t="s">
        <v>366</v>
      </c>
      <c r="AT133" s="193" t="s">
        <v>239</v>
      </c>
      <c r="AU133" s="193" t="s">
        <v>92</v>
      </c>
      <c r="AY133" s="20" t="s">
        <v>237</v>
      </c>
      <c r="BE133" s="194">
        <f>IF(N133="základní",J133,0)</f>
        <v>0</v>
      </c>
      <c r="BF133" s="194">
        <f>IF(N133="snížená",J133,0)</f>
        <v>0</v>
      </c>
      <c r="BG133" s="194">
        <f>IF(N133="zákl. přenesená",J133,0)</f>
        <v>0</v>
      </c>
      <c r="BH133" s="194">
        <f>IF(N133="sníž. přenesená",J133,0)</f>
        <v>0</v>
      </c>
      <c r="BI133" s="194">
        <f>IF(N133="nulová",J133,0)</f>
        <v>0</v>
      </c>
      <c r="BJ133" s="20" t="s">
        <v>88</v>
      </c>
      <c r="BK133" s="194">
        <f>ROUND(I133*H133,2)</f>
        <v>0</v>
      </c>
      <c r="BL133" s="20" t="s">
        <v>366</v>
      </c>
      <c r="BM133" s="193" t="s">
        <v>603</v>
      </c>
    </row>
    <row r="134" spans="1:65" s="2" customFormat="1" ht="16.5" customHeight="1">
      <c r="A134" s="37"/>
      <c r="B134" s="38"/>
      <c r="C134" s="182" t="s">
        <v>436</v>
      </c>
      <c r="D134" s="182" t="s">
        <v>239</v>
      </c>
      <c r="E134" s="183" t="s">
        <v>1627</v>
      </c>
      <c r="F134" s="184" t="s">
        <v>6329</v>
      </c>
      <c r="G134" s="185" t="s">
        <v>290</v>
      </c>
      <c r="H134" s="186">
        <v>7</v>
      </c>
      <c r="I134" s="187"/>
      <c r="J134" s="188">
        <f>ROUND(I134*H134,2)</f>
        <v>0</v>
      </c>
      <c r="K134" s="184" t="s">
        <v>19</v>
      </c>
      <c r="L134" s="42"/>
      <c r="M134" s="189" t="s">
        <v>19</v>
      </c>
      <c r="N134" s="190" t="s">
        <v>48</v>
      </c>
      <c r="O134" s="67"/>
      <c r="P134" s="191">
        <f>O134*H134</f>
        <v>0</v>
      </c>
      <c r="Q134" s="191">
        <v>0</v>
      </c>
      <c r="R134" s="191">
        <f>Q134*H134</f>
        <v>0</v>
      </c>
      <c r="S134" s="191">
        <v>0</v>
      </c>
      <c r="T134" s="192">
        <f>S134*H134</f>
        <v>0</v>
      </c>
      <c r="U134" s="37"/>
      <c r="V134" s="37"/>
      <c r="W134" s="37"/>
      <c r="X134" s="37"/>
      <c r="Y134" s="37"/>
      <c r="Z134" s="37"/>
      <c r="AA134" s="37"/>
      <c r="AB134" s="37"/>
      <c r="AC134" s="37"/>
      <c r="AD134" s="37"/>
      <c r="AE134" s="37"/>
      <c r="AR134" s="193" t="s">
        <v>366</v>
      </c>
      <c r="AT134" s="193" t="s">
        <v>239</v>
      </c>
      <c r="AU134" s="193" t="s">
        <v>92</v>
      </c>
      <c r="AY134" s="20" t="s">
        <v>237</v>
      </c>
      <c r="BE134" s="194">
        <f>IF(N134="základní",J134,0)</f>
        <v>0</v>
      </c>
      <c r="BF134" s="194">
        <f>IF(N134="snížená",J134,0)</f>
        <v>0</v>
      </c>
      <c r="BG134" s="194">
        <f>IF(N134="zákl. přenesená",J134,0)</f>
        <v>0</v>
      </c>
      <c r="BH134" s="194">
        <f>IF(N134="sníž. přenesená",J134,0)</f>
        <v>0</v>
      </c>
      <c r="BI134" s="194">
        <f>IF(N134="nulová",J134,0)</f>
        <v>0</v>
      </c>
      <c r="BJ134" s="20" t="s">
        <v>88</v>
      </c>
      <c r="BK134" s="194">
        <f>ROUND(I134*H134,2)</f>
        <v>0</v>
      </c>
      <c r="BL134" s="20" t="s">
        <v>366</v>
      </c>
      <c r="BM134" s="193" t="s">
        <v>617</v>
      </c>
    </row>
    <row r="135" spans="1:65" s="2" customFormat="1" ht="16.5" customHeight="1">
      <c r="A135" s="37"/>
      <c r="B135" s="38"/>
      <c r="C135" s="182" t="s">
        <v>440</v>
      </c>
      <c r="D135" s="182" t="s">
        <v>239</v>
      </c>
      <c r="E135" s="183" t="s">
        <v>1629</v>
      </c>
      <c r="F135" s="184" t="s">
        <v>1609</v>
      </c>
      <c r="G135" s="185" t="s">
        <v>1591</v>
      </c>
      <c r="H135" s="186">
        <v>1</v>
      </c>
      <c r="I135" s="187"/>
      <c r="J135" s="188">
        <f>ROUND(I135*H135,2)</f>
        <v>0</v>
      </c>
      <c r="K135" s="184" t="s">
        <v>19</v>
      </c>
      <c r="L135" s="42"/>
      <c r="M135" s="189" t="s">
        <v>19</v>
      </c>
      <c r="N135" s="190" t="s">
        <v>48</v>
      </c>
      <c r="O135" s="67"/>
      <c r="P135" s="191">
        <f>O135*H135</f>
        <v>0</v>
      </c>
      <c r="Q135" s="191">
        <v>0</v>
      </c>
      <c r="R135" s="191">
        <f>Q135*H135</f>
        <v>0</v>
      </c>
      <c r="S135" s="191">
        <v>0</v>
      </c>
      <c r="T135" s="192">
        <f>S135*H135</f>
        <v>0</v>
      </c>
      <c r="U135" s="37"/>
      <c r="V135" s="37"/>
      <c r="W135" s="37"/>
      <c r="X135" s="37"/>
      <c r="Y135" s="37"/>
      <c r="Z135" s="37"/>
      <c r="AA135" s="37"/>
      <c r="AB135" s="37"/>
      <c r="AC135" s="37"/>
      <c r="AD135" s="37"/>
      <c r="AE135" s="37"/>
      <c r="AR135" s="193" t="s">
        <v>366</v>
      </c>
      <c r="AT135" s="193" t="s">
        <v>239</v>
      </c>
      <c r="AU135" s="193" t="s">
        <v>92</v>
      </c>
      <c r="AY135" s="20" t="s">
        <v>237</v>
      </c>
      <c r="BE135" s="194">
        <f>IF(N135="základní",J135,0)</f>
        <v>0</v>
      </c>
      <c r="BF135" s="194">
        <f>IF(N135="snížená",J135,0)</f>
        <v>0</v>
      </c>
      <c r="BG135" s="194">
        <f>IF(N135="zákl. přenesená",J135,0)</f>
        <v>0</v>
      </c>
      <c r="BH135" s="194">
        <f>IF(N135="sníž. přenesená",J135,0)</f>
        <v>0</v>
      </c>
      <c r="BI135" s="194">
        <f>IF(N135="nulová",J135,0)</f>
        <v>0</v>
      </c>
      <c r="BJ135" s="20" t="s">
        <v>88</v>
      </c>
      <c r="BK135" s="194">
        <f>ROUND(I135*H135,2)</f>
        <v>0</v>
      </c>
      <c r="BL135" s="20" t="s">
        <v>366</v>
      </c>
      <c r="BM135" s="193" t="s">
        <v>633</v>
      </c>
    </row>
    <row r="136" spans="1:65" s="12" customFormat="1" ht="20.85" customHeight="1">
      <c r="B136" s="166"/>
      <c r="C136" s="167"/>
      <c r="D136" s="168" t="s">
        <v>75</v>
      </c>
      <c r="E136" s="180" t="s">
        <v>1659</v>
      </c>
      <c r="F136" s="180" t="s">
        <v>6337</v>
      </c>
      <c r="G136" s="167"/>
      <c r="H136" s="167"/>
      <c r="I136" s="170"/>
      <c r="J136" s="181">
        <f>BK136</f>
        <v>0</v>
      </c>
      <c r="K136" s="167"/>
      <c r="L136" s="172"/>
      <c r="M136" s="173"/>
      <c r="N136" s="174"/>
      <c r="O136" s="174"/>
      <c r="P136" s="175">
        <f>SUM(P137:P140)</f>
        <v>0</v>
      </c>
      <c r="Q136" s="174"/>
      <c r="R136" s="175">
        <f>SUM(R137:R140)</f>
        <v>0</v>
      </c>
      <c r="S136" s="174"/>
      <c r="T136" s="176">
        <f>SUM(T137:T140)</f>
        <v>0</v>
      </c>
      <c r="AR136" s="177" t="s">
        <v>88</v>
      </c>
      <c r="AT136" s="178" t="s">
        <v>75</v>
      </c>
      <c r="AU136" s="178" t="s">
        <v>88</v>
      </c>
      <c r="AY136" s="177" t="s">
        <v>237</v>
      </c>
      <c r="BK136" s="179">
        <f>SUM(BK137:BK140)</f>
        <v>0</v>
      </c>
    </row>
    <row r="137" spans="1:65" s="2" customFormat="1" ht="44.25" customHeight="1">
      <c r="A137" s="37"/>
      <c r="B137" s="38"/>
      <c r="C137" s="182" t="s">
        <v>446</v>
      </c>
      <c r="D137" s="182" t="s">
        <v>239</v>
      </c>
      <c r="E137" s="183" t="s">
        <v>1661</v>
      </c>
      <c r="F137" s="184" t="s">
        <v>6338</v>
      </c>
      <c r="G137" s="185" t="s">
        <v>1591</v>
      </c>
      <c r="H137" s="186">
        <v>1</v>
      </c>
      <c r="I137" s="187"/>
      <c r="J137" s="188">
        <f>ROUND(I137*H137,2)</f>
        <v>0</v>
      </c>
      <c r="K137" s="184" t="s">
        <v>19</v>
      </c>
      <c r="L137" s="42"/>
      <c r="M137" s="189" t="s">
        <v>19</v>
      </c>
      <c r="N137" s="190" t="s">
        <v>48</v>
      </c>
      <c r="O137" s="67"/>
      <c r="P137" s="191">
        <f>O137*H137</f>
        <v>0</v>
      </c>
      <c r="Q137" s="191">
        <v>0</v>
      </c>
      <c r="R137" s="191">
        <f>Q137*H137</f>
        <v>0</v>
      </c>
      <c r="S137" s="191">
        <v>0</v>
      </c>
      <c r="T137" s="192">
        <f>S137*H137</f>
        <v>0</v>
      </c>
      <c r="U137" s="37"/>
      <c r="V137" s="37"/>
      <c r="W137" s="37"/>
      <c r="X137" s="37"/>
      <c r="Y137" s="37"/>
      <c r="Z137" s="37"/>
      <c r="AA137" s="37"/>
      <c r="AB137" s="37"/>
      <c r="AC137" s="37"/>
      <c r="AD137" s="37"/>
      <c r="AE137" s="37"/>
      <c r="AR137" s="193" t="s">
        <v>366</v>
      </c>
      <c r="AT137" s="193" t="s">
        <v>239</v>
      </c>
      <c r="AU137" s="193" t="s">
        <v>92</v>
      </c>
      <c r="AY137" s="20" t="s">
        <v>237</v>
      </c>
      <c r="BE137" s="194">
        <f>IF(N137="základní",J137,0)</f>
        <v>0</v>
      </c>
      <c r="BF137" s="194">
        <f>IF(N137="snížená",J137,0)</f>
        <v>0</v>
      </c>
      <c r="BG137" s="194">
        <f>IF(N137="zákl. přenesená",J137,0)</f>
        <v>0</v>
      </c>
      <c r="BH137" s="194">
        <f>IF(N137="sníž. přenesená",J137,0)</f>
        <v>0</v>
      </c>
      <c r="BI137" s="194">
        <f>IF(N137="nulová",J137,0)</f>
        <v>0</v>
      </c>
      <c r="BJ137" s="20" t="s">
        <v>88</v>
      </c>
      <c r="BK137" s="194">
        <f>ROUND(I137*H137,2)</f>
        <v>0</v>
      </c>
      <c r="BL137" s="20" t="s">
        <v>366</v>
      </c>
      <c r="BM137" s="193" t="s">
        <v>643</v>
      </c>
    </row>
    <row r="138" spans="1:65" s="2" customFormat="1" ht="16.5" customHeight="1">
      <c r="A138" s="37"/>
      <c r="B138" s="38"/>
      <c r="C138" s="182" t="s">
        <v>452</v>
      </c>
      <c r="D138" s="182" t="s">
        <v>239</v>
      </c>
      <c r="E138" s="183" t="s">
        <v>1663</v>
      </c>
      <c r="F138" s="184" t="s">
        <v>6327</v>
      </c>
      <c r="G138" s="185" t="s">
        <v>290</v>
      </c>
      <c r="H138" s="186">
        <v>7</v>
      </c>
      <c r="I138" s="187"/>
      <c r="J138" s="188">
        <f>ROUND(I138*H138,2)</f>
        <v>0</v>
      </c>
      <c r="K138" s="184" t="s">
        <v>19</v>
      </c>
      <c r="L138" s="42"/>
      <c r="M138" s="189" t="s">
        <v>19</v>
      </c>
      <c r="N138" s="190" t="s">
        <v>48</v>
      </c>
      <c r="O138" s="67"/>
      <c r="P138" s="191">
        <f>O138*H138</f>
        <v>0</v>
      </c>
      <c r="Q138" s="191">
        <v>0</v>
      </c>
      <c r="R138" s="191">
        <f>Q138*H138</f>
        <v>0</v>
      </c>
      <c r="S138" s="191">
        <v>0</v>
      </c>
      <c r="T138" s="192">
        <f>S138*H138</f>
        <v>0</v>
      </c>
      <c r="U138" s="37"/>
      <c r="V138" s="37"/>
      <c r="W138" s="37"/>
      <c r="X138" s="37"/>
      <c r="Y138" s="37"/>
      <c r="Z138" s="37"/>
      <c r="AA138" s="37"/>
      <c r="AB138" s="37"/>
      <c r="AC138" s="37"/>
      <c r="AD138" s="37"/>
      <c r="AE138" s="37"/>
      <c r="AR138" s="193" t="s">
        <v>366</v>
      </c>
      <c r="AT138" s="193" t="s">
        <v>239</v>
      </c>
      <c r="AU138" s="193" t="s">
        <v>92</v>
      </c>
      <c r="AY138" s="20" t="s">
        <v>237</v>
      </c>
      <c r="BE138" s="194">
        <f>IF(N138="základní",J138,0)</f>
        <v>0</v>
      </c>
      <c r="BF138" s="194">
        <f>IF(N138="snížená",J138,0)</f>
        <v>0</v>
      </c>
      <c r="BG138" s="194">
        <f>IF(N138="zákl. přenesená",J138,0)</f>
        <v>0</v>
      </c>
      <c r="BH138" s="194">
        <f>IF(N138="sníž. přenesená",J138,0)</f>
        <v>0</v>
      </c>
      <c r="BI138" s="194">
        <f>IF(N138="nulová",J138,0)</f>
        <v>0</v>
      </c>
      <c r="BJ138" s="20" t="s">
        <v>88</v>
      </c>
      <c r="BK138" s="194">
        <f>ROUND(I138*H138,2)</f>
        <v>0</v>
      </c>
      <c r="BL138" s="20" t="s">
        <v>366</v>
      </c>
      <c r="BM138" s="193" t="s">
        <v>653</v>
      </c>
    </row>
    <row r="139" spans="1:65" s="2" customFormat="1" ht="16.5" customHeight="1">
      <c r="A139" s="37"/>
      <c r="B139" s="38"/>
      <c r="C139" s="182" t="s">
        <v>471</v>
      </c>
      <c r="D139" s="182" t="s">
        <v>239</v>
      </c>
      <c r="E139" s="183" t="s">
        <v>1665</v>
      </c>
      <c r="F139" s="184" t="s">
        <v>6329</v>
      </c>
      <c r="G139" s="185" t="s">
        <v>290</v>
      </c>
      <c r="H139" s="186">
        <v>7</v>
      </c>
      <c r="I139" s="187"/>
      <c r="J139" s="188">
        <f>ROUND(I139*H139,2)</f>
        <v>0</v>
      </c>
      <c r="K139" s="184" t="s">
        <v>19</v>
      </c>
      <c r="L139" s="42"/>
      <c r="M139" s="189" t="s">
        <v>19</v>
      </c>
      <c r="N139" s="190" t="s">
        <v>48</v>
      </c>
      <c r="O139" s="67"/>
      <c r="P139" s="191">
        <f>O139*H139</f>
        <v>0</v>
      </c>
      <c r="Q139" s="191">
        <v>0</v>
      </c>
      <c r="R139" s="191">
        <f>Q139*H139</f>
        <v>0</v>
      </c>
      <c r="S139" s="191">
        <v>0</v>
      </c>
      <c r="T139" s="192">
        <f>S139*H139</f>
        <v>0</v>
      </c>
      <c r="U139" s="37"/>
      <c r="V139" s="37"/>
      <c r="W139" s="37"/>
      <c r="X139" s="37"/>
      <c r="Y139" s="37"/>
      <c r="Z139" s="37"/>
      <c r="AA139" s="37"/>
      <c r="AB139" s="37"/>
      <c r="AC139" s="37"/>
      <c r="AD139" s="37"/>
      <c r="AE139" s="37"/>
      <c r="AR139" s="193" t="s">
        <v>366</v>
      </c>
      <c r="AT139" s="193" t="s">
        <v>239</v>
      </c>
      <c r="AU139" s="193" t="s">
        <v>92</v>
      </c>
      <c r="AY139" s="20" t="s">
        <v>237</v>
      </c>
      <c r="BE139" s="194">
        <f>IF(N139="základní",J139,0)</f>
        <v>0</v>
      </c>
      <c r="BF139" s="194">
        <f>IF(N139="snížená",J139,0)</f>
        <v>0</v>
      </c>
      <c r="BG139" s="194">
        <f>IF(N139="zákl. přenesená",J139,0)</f>
        <v>0</v>
      </c>
      <c r="BH139" s="194">
        <f>IF(N139="sníž. přenesená",J139,0)</f>
        <v>0</v>
      </c>
      <c r="BI139" s="194">
        <f>IF(N139="nulová",J139,0)</f>
        <v>0</v>
      </c>
      <c r="BJ139" s="20" t="s">
        <v>88</v>
      </c>
      <c r="BK139" s="194">
        <f>ROUND(I139*H139,2)</f>
        <v>0</v>
      </c>
      <c r="BL139" s="20" t="s">
        <v>366</v>
      </c>
      <c r="BM139" s="193" t="s">
        <v>670</v>
      </c>
    </row>
    <row r="140" spans="1:65" s="2" customFormat="1" ht="16.5" customHeight="1">
      <c r="A140" s="37"/>
      <c r="B140" s="38"/>
      <c r="C140" s="182" t="s">
        <v>476</v>
      </c>
      <c r="D140" s="182" t="s">
        <v>239</v>
      </c>
      <c r="E140" s="183" t="s">
        <v>1666</v>
      </c>
      <c r="F140" s="184" t="s">
        <v>1609</v>
      </c>
      <c r="G140" s="185" t="s">
        <v>1591</v>
      </c>
      <c r="H140" s="186">
        <v>1</v>
      </c>
      <c r="I140" s="187"/>
      <c r="J140" s="188">
        <f>ROUND(I140*H140,2)</f>
        <v>0</v>
      </c>
      <c r="K140" s="184" t="s">
        <v>19</v>
      </c>
      <c r="L140" s="42"/>
      <c r="M140" s="189" t="s">
        <v>19</v>
      </c>
      <c r="N140" s="190" t="s">
        <v>48</v>
      </c>
      <c r="O140" s="67"/>
      <c r="P140" s="191">
        <f>O140*H140</f>
        <v>0</v>
      </c>
      <c r="Q140" s="191">
        <v>0</v>
      </c>
      <c r="R140" s="191">
        <f>Q140*H140</f>
        <v>0</v>
      </c>
      <c r="S140" s="191">
        <v>0</v>
      </c>
      <c r="T140" s="192">
        <f>S140*H140</f>
        <v>0</v>
      </c>
      <c r="U140" s="37"/>
      <c r="V140" s="37"/>
      <c r="W140" s="37"/>
      <c r="X140" s="37"/>
      <c r="Y140" s="37"/>
      <c r="Z140" s="37"/>
      <c r="AA140" s="37"/>
      <c r="AB140" s="37"/>
      <c r="AC140" s="37"/>
      <c r="AD140" s="37"/>
      <c r="AE140" s="37"/>
      <c r="AR140" s="193" t="s">
        <v>366</v>
      </c>
      <c r="AT140" s="193" t="s">
        <v>239</v>
      </c>
      <c r="AU140" s="193" t="s">
        <v>92</v>
      </c>
      <c r="AY140" s="20" t="s">
        <v>237</v>
      </c>
      <c r="BE140" s="194">
        <f>IF(N140="základní",J140,0)</f>
        <v>0</v>
      </c>
      <c r="BF140" s="194">
        <f>IF(N140="snížená",J140,0)</f>
        <v>0</v>
      </c>
      <c r="BG140" s="194">
        <f>IF(N140="zákl. přenesená",J140,0)</f>
        <v>0</v>
      </c>
      <c r="BH140" s="194">
        <f>IF(N140="sníž. přenesená",J140,0)</f>
        <v>0</v>
      </c>
      <c r="BI140" s="194">
        <f>IF(N140="nulová",J140,0)</f>
        <v>0</v>
      </c>
      <c r="BJ140" s="20" t="s">
        <v>88</v>
      </c>
      <c r="BK140" s="194">
        <f>ROUND(I140*H140,2)</f>
        <v>0</v>
      </c>
      <c r="BL140" s="20" t="s">
        <v>366</v>
      </c>
      <c r="BM140" s="193" t="s">
        <v>684</v>
      </c>
    </row>
    <row r="141" spans="1:65" s="12" customFormat="1" ht="20.85" customHeight="1">
      <c r="B141" s="166"/>
      <c r="C141" s="167"/>
      <c r="D141" s="168" t="s">
        <v>75</v>
      </c>
      <c r="E141" s="180" t="s">
        <v>1675</v>
      </c>
      <c r="F141" s="180" t="s">
        <v>6339</v>
      </c>
      <c r="G141" s="167"/>
      <c r="H141" s="167"/>
      <c r="I141" s="170"/>
      <c r="J141" s="181">
        <f>BK141</f>
        <v>0</v>
      </c>
      <c r="K141" s="167"/>
      <c r="L141" s="172"/>
      <c r="M141" s="173"/>
      <c r="N141" s="174"/>
      <c r="O141" s="174"/>
      <c r="P141" s="175">
        <f>SUM(P142:P155)</f>
        <v>0</v>
      </c>
      <c r="Q141" s="174"/>
      <c r="R141" s="175">
        <f>SUM(R142:R155)</f>
        <v>0</v>
      </c>
      <c r="S141" s="174"/>
      <c r="T141" s="176">
        <f>SUM(T142:T155)</f>
        <v>0</v>
      </c>
      <c r="AR141" s="177" t="s">
        <v>88</v>
      </c>
      <c r="AT141" s="178" t="s">
        <v>75</v>
      </c>
      <c r="AU141" s="178" t="s">
        <v>88</v>
      </c>
      <c r="AY141" s="177" t="s">
        <v>237</v>
      </c>
      <c r="BK141" s="179">
        <f>SUM(BK142:BK155)</f>
        <v>0</v>
      </c>
    </row>
    <row r="142" spans="1:65" s="2" customFormat="1" ht="24.15" customHeight="1">
      <c r="A142" s="37"/>
      <c r="B142" s="38"/>
      <c r="C142" s="182" t="s">
        <v>485</v>
      </c>
      <c r="D142" s="182" t="s">
        <v>239</v>
      </c>
      <c r="E142" s="183" t="s">
        <v>1677</v>
      </c>
      <c r="F142" s="184" t="s">
        <v>6340</v>
      </c>
      <c r="G142" s="185" t="s">
        <v>290</v>
      </c>
      <c r="H142" s="186">
        <v>1</v>
      </c>
      <c r="I142" s="187"/>
      <c r="J142" s="188">
        <f t="shared" ref="J142:J155" si="20">ROUND(I142*H142,2)</f>
        <v>0</v>
      </c>
      <c r="K142" s="184" t="s">
        <v>19</v>
      </c>
      <c r="L142" s="42"/>
      <c r="M142" s="189" t="s">
        <v>19</v>
      </c>
      <c r="N142" s="190" t="s">
        <v>48</v>
      </c>
      <c r="O142" s="67"/>
      <c r="P142" s="191">
        <f t="shared" ref="P142:P155" si="21">O142*H142</f>
        <v>0</v>
      </c>
      <c r="Q142" s="191">
        <v>0</v>
      </c>
      <c r="R142" s="191">
        <f t="shared" ref="R142:R155" si="22">Q142*H142</f>
        <v>0</v>
      </c>
      <c r="S142" s="191">
        <v>0</v>
      </c>
      <c r="T142" s="192">
        <f t="shared" ref="T142:T155" si="23">S142*H142</f>
        <v>0</v>
      </c>
      <c r="U142" s="37"/>
      <c r="V142" s="37"/>
      <c r="W142" s="37"/>
      <c r="X142" s="37"/>
      <c r="Y142" s="37"/>
      <c r="Z142" s="37"/>
      <c r="AA142" s="37"/>
      <c r="AB142" s="37"/>
      <c r="AC142" s="37"/>
      <c r="AD142" s="37"/>
      <c r="AE142" s="37"/>
      <c r="AR142" s="193" t="s">
        <v>366</v>
      </c>
      <c r="AT142" s="193" t="s">
        <v>239</v>
      </c>
      <c r="AU142" s="193" t="s">
        <v>92</v>
      </c>
      <c r="AY142" s="20" t="s">
        <v>237</v>
      </c>
      <c r="BE142" s="194">
        <f t="shared" ref="BE142:BE155" si="24">IF(N142="základní",J142,0)</f>
        <v>0</v>
      </c>
      <c r="BF142" s="194">
        <f t="shared" ref="BF142:BF155" si="25">IF(N142="snížená",J142,0)</f>
        <v>0</v>
      </c>
      <c r="BG142" s="194">
        <f t="shared" ref="BG142:BG155" si="26">IF(N142="zákl. přenesená",J142,0)</f>
        <v>0</v>
      </c>
      <c r="BH142" s="194">
        <f t="shared" ref="BH142:BH155" si="27">IF(N142="sníž. přenesená",J142,0)</f>
        <v>0</v>
      </c>
      <c r="BI142" s="194">
        <f t="shared" ref="BI142:BI155" si="28">IF(N142="nulová",J142,0)</f>
        <v>0</v>
      </c>
      <c r="BJ142" s="20" t="s">
        <v>88</v>
      </c>
      <c r="BK142" s="194">
        <f t="shared" ref="BK142:BK155" si="29">ROUND(I142*H142,2)</f>
        <v>0</v>
      </c>
      <c r="BL142" s="20" t="s">
        <v>366</v>
      </c>
      <c r="BM142" s="193" t="s">
        <v>698</v>
      </c>
    </row>
    <row r="143" spans="1:65" s="2" customFormat="1" ht="16.5" customHeight="1">
      <c r="A143" s="37"/>
      <c r="B143" s="38"/>
      <c r="C143" s="182" t="s">
        <v>508</v>
      </c>
      <c r="D143" s="182" t="s">
        <v>239</v>
      </c>
      <c r="E143" s="183" t="s">
        <v>1679</v>
      </c>
      <c r="F143" s="184" t="s">
        <v>6341</v>
      </c>
      <c r="G143" s="185" t="s">
        <v>290</v>
      </c>
      <c r="H143" s="186">
        <v>1</v>
      </c>
      <c r="I143" s="187"/>
      <c r="J143" s="188">
        <f t="shared" si="20"/>
        <v>0</v>
      </c>
      <c r="K143" s="184" t="s">
        <v>19</v>
      </c>
      <c r="L143" s="42"/>
      <c r="M143" s="189" t="s">
        <v>19</v>
      </c>
      <c r="N143" s="190" t="s">
        <v>48</v>
      </c>
      <c r="O143" s="67"/>
      <c r="P143" s="191">
        <f t="shared" si="21"/>
        <v>0</v>
      </c>
      <c r="Q143" s="191">
        <v>0</v>
      </c>
      <c r="R143" s="191">
        <f t="shared" si="22"/>
        <v>0</v>
      </c>
      <c r="S143" s="191">
        <v>0</v>
      </c>
      <c r="T143" s="192">
        <f t="shared" si="23"/>
        <v>0</v>
      </c>
      <c r="U143" s="37"/>
      <c r="V143" s="37"/>
      <c r="W143" s="37"/>
      <c r="X143" s="37"/>
      <c r="Y143" s="37"/>
      <c r="Z143" s="37"/>
      <c r="AA143" s="37"/>
      <c r="AB143" s="37"/>
      <c r="AC143" s="37"/>
      <c r="AD143" s="37"/>
      <c r="AE143" s="37"/>
      <c r="AR143" s="193" t="s">
        <v>366</v>
      </c>
      <c r="AT143" s="193" t="s">
        <v>239</v>
      </c>
      <c r="AU143" s="193" t="s">
        <v>92</v>
      </c>
      <c r="AY143" s="20" t="s">
        <v>237</v>
      </c>
      <c r="BE143" s="194">
        <f t="shared" si="24"/>
        <v>0</v>
      </c>
      <c r="BF143" s="194">
        <f t="shared" si="25"/>
        <v>0</v>
      </c>
      <c r="BG143" s="194">
        <f t="shared" si="26"/>
        <v>0</v>
      </c>
      <c r="BH143" s="194">
        <f t="shared" si="27"/>
        <v>0</v>
      </c>
      <c r="BI143" s="194">
        <f t="shared" si="28"/>
        <v>0</v>
      </c>
      <c r="BJ143" s="20" t="s">
        <v>88</v>
      </c>
      <c r="BK143" s="194">
        <f t="shared" si="29"/>
        <v>0</v>
      </c>
      <c r="BL143" s="20" t="s">
        <v>366</v>
      </c>
      <c r="BM143" s="193" t="s">
        <v>705</v>
      </c>
    </row>
    <row r="144" spans="1:65" s="2" customFormat="1" ht="16.5" customHeight="1">
      <c r="A144" s="37"/>
      <c r="B144" s="38"/>
      <c r="C144" s="182" t="s">
        <v>516</v>
      </c>
      <c r="D144" s="182" t="s">
        <v>239</v>
      </c>
      <c r="E144" s="183" t="s">
        <v>1681</v>
      </c>
      <c r="F144" s="184" t="s">
        <v>1599</v>
      </c>
      <c r="G144" s="185" t="s">
        <v>290</v>
      </c>
      <c r="H144" s="186">
        <v>1</v>
      </c>
      <c r="I144" s="187"/>
      <c r="J144" s="188">
        <f t="shared" si="20"/>
        <v>0</v>
      </c>
      <c r="K144" s="184" t="s">
        <v>19</v>
      </c>
      <c r="L144" s="42"/>
      <c r="M144" s="189" t="s">
        <v>19</v>
      </c>
      <c r="N144" s="190" t="s">
        <v>48</v>
      </c>
      <c r="O144" s="67"/>
      <c r="P144" s="191">
        <f t="shared" si="21"/>
        <v>0</v>
      </c>
      <c r="Q144" s="191">
        <v>0</v>
      </c>
      <c r="R144" s="191">
        <f t="shared" si="22"/>
        <v>0</v>
      </c>
      <c r="S144" s="191">
        <v>0</v>
      </c>
      <c r="T144" s="192">
        <f t="shared" si="23"/>
        <v>0</v>
      </c>
      <c r="U144" s="37"/>
      <c r="V144" s="37"/>
      <c r="W144" s="37"/>
      <c r="X144" s="37"/>
      <c r="Y144" s="37"/>
      <c r="Z144" s="37"/>
      <c r="AA144" s="37"/>
      <c r="AB144" s="37"/>
      <c r="AC144" s="37"/>
      <c r="AD144" s="37"/>
      <c r="AE144" s="37"/>
      <c r="AR144" s="193" t="s">
        <v>366</v>
      </c>
      <c r="AT144" s="193" t="s">
        <v>239</v>
      </c>
      <c r="AU144" s="193" t="s">
        <v>92</v>
      </c>
      <c r="AY144" s="20" t="s">
        <v>237</v>
      </c>
      <c r="BE144" s="194">
        <f t="shared" si="24"/>
        <v>0</v>
      </c>
      <c r="BF144" s="194">
        <f t="shared" si="25"/>
        <v>0</v>
      </c>
      <c r="BG144" s="194">
        <f t="shared" si="26"/>
        <v>0</v>
      </c>
      <c r="BH144" s="194">
        <f t="shared" si="27"/>
        <v>0</v>
      </c>
      <c r="BI144" s="194">
        <f t="shared" si="28"/>
        <v>0</v>
      </c>
      <c r="BJ144" s="20" t="s">
        <v>88</v>
      </c>
      <c r="BK144" s="194">
        <f t="shared" si="29"/>
        <v>0</v>
      </c>
      <c r="BL144" s="20" t="s">
        <v>366</v>
      </c>
      <c r="BM144" s="193" t="s">
        <v>713</v>
      </c>
    </row>
    <row r="145" spans="1:65" s="2" customFormat="1" ht="16.5" customHeight="1">
      <c r="A145" s="37"/>
      <c r="B145" s="38"/>
      <c r="C145" s="182" t="s">
        <v>523</v>
      </c>
      <c r="D145" s="182" t="s">
        <v>239</v>
      </c>
      <c r="E145" s="183" t="s">
        <v>1683</v>
      </c>
      <c r="F145" s="184" t="s">
        <v>6327</v>
      </c>
      <c r="G145" s="185" t="s">
        <v>290</v>
      </c>
      <c r="H145" s="186">
        <v>1</v>
      </c>
      <c r="I145" s="187"/>
      <c r="J145" s="188">
        <f t="shared" si="20"/>
        <v>0</v>
      </c>
      <c r="K145" s="184" t="s">
        <v>19</v>
      </c>
      <c r="L145" s="42"/>
      <c r="M145" s="189" t="s">
        <v>19</v>
      </c>
      <c r="N145" s="190" t="s">
        <v>48</v>
      </c>
      <c r="O145" s="67"/>
      <c r="P145" s="191">
        <f t="shared" si="21"/>
        <v>0</v>
      </c>
      <c r="Q145" s="191">
        <v>0</v>
      </c>
      <c r="R145" s="191">
        <f t="shared" si="22"/>
        <v>0</v>
      </c>
      <c r="S145" s="191">
        <v>0</v>
      </c>
      <c r="T145" s="192">
        <f t="shared" si="23"/>
        <v>0</v>
      </c>
      <c r="U145" s="37"/>
      <c r="V145" s="37"/>
      <c r="W145" s="37"/>
      <c r="X145" s="37"/>
      <c r="Y145" s="37"/>
      <c r="Z145" s="37"/>
      <c r="AA145" s="37"/>
      <c r="AB145" s="37"/>
      <c r="AC145" s="37"/>
      <c r="AD145" s="37"/>
      <c r="AE145" s="37"/>
      <c r="AR145" s="193" t="s">
        <v>366</v>
      </c>
      <c r="AT145" s="193" t="s">
        <v>239</v>
      </c>
      <c r="AU145" s="193" t="s">
        <v>92</v>
      </c>
      <c r="AY145" s="20" t="s">
        <v>237</v>
      </c>
      <c r="BE145" s="194">
        <f t="shared" si="24"/>
        <v>0</v>
      </c>
      <c r="BF145" s="194">
        <f t="shared" si="25"/>
        <v>0</v>
      </c>
      <c r="BG145" s="194">
        <f t="shared" si="26"/>
        <v>0</v>
      </c>
      <c r="BH145" s="194">
        <f t="shared" si="27"/>
        <v>0</v>
      </c>
      <c r="BI145" s="194">
        <f t="shared" si="28"/>
        <v>0</v>
      </c>
      <c r="BJ145" s="20" t="s">
        <v>88</v>
      </c>
      <c r="BK145" s="194">
        <f t="shared" si="29"/>
        <v>0</v>
      </c>
      <c r="BL145" s="20" t="s">
        <v>366</v>
      </c>
      <c r="BM145" s="193" t="s">
        <v>425</v>
      </c>
    </row>
    <row r="146" spans="1:65" s="2" customFormat="1" ht="16.5" customHeight="1">
      <c r="A146" s="37"/>
      <c r="B146" s="38"/>
      <c r="C146" s="182" t="s">
        <v>529</v>
      </c>
      <c r="D146" s="182" t="s">
        <v>239</v>
      </c>
      <c r="E146" s="183" t="s">
        <v>1685</v>
      </c>
      <c r="F146" s="184" t="s">
        <v>6342</v>
      </c>
      <c r="G146" s="185" t="s">
        <v>290</v>
      </c>
      <c r="H146" s="186">
        <v>1</v>
      </c>
      <c r="I146" s="187"/>
      <c r="J146" s="188">
        <f t="shared" si="20"/>
        <v>0</v>
      </c>
      <c r="K146" s="184" t="s">
        <v>19</v>
      </c>
      <c r="L146" s="42"/>
      <c r="M146" s="189" t="s">
        <v>19</v>
      </c>
      <c r="N146" s="190" t="s">
        <v>48</v>
      </c>
      <c r="O146" s="67"/>
      <c r="P146" s="191">
        <f t="shared" si="21"/>
        <v>0</v>
      </c>
      <c r="Q146" s="191">
        <v>0</v>
      </c>
      <c r="R146" s="191">
        <f t="shared" si="22"/>
        <v>0</v>
      </c>
      <c r="S146" s="191">
        <v>0</v>
      </c>
      <c r="T146" s="192">
        <f t="shared" si="23"/>
        <v>0</v>
      </c>
      <c r="U146" s="37"/>
      <c r="V146" s="37"/>
      <c r="W146" s="37"/>
      <c r="X146" s="37"/>
      <c r="Y146" s="37"/>
      <c r="Z146" s="37"/>
      <c r="AA146" s="37"/>
      <c r="AB146" s="37"/>
      <c r="AC146" s="37"/>
      <c r="AD146" s="37"/>
      <c r="AE146" s="37"/>
      <c r="AR146" s="193" t="s">
        <v>366</v>
      </c>
      <c r="AT146" s="193" t="s">
        <v>239</v>
      </c>
      <c r="AU146" s="193" t="s">
        <v>92</v>
      </c>
      <c r="AY146" s="20" t="s">
        <v>237</v>
      </c>
      <c r="BE146" s="194">
        <f t="shared" si="24"/>
        <v>0</v>
      </c>
      <c r="BF146" s="194">
        <f t="shared" si="25"/>
        <v>0</v>
      </c>
      <c r="BG146" s="194">
        <f t="shared" si="26"/>
        <v>0</v>
      </c>
      <c r="BH146" s="194">
        <f t="shared" si="27"/>
        <v>0</v>
      </c>
      <c r="BI146" s="194">
        <f t="shared" si="28"/>
        <v>0</v>
      </c>
      <c r="BJ146" s="20" t="s">
        <v>88</v>
      </c>
      <c r="BK146" s="194">
        <f t="shared" si="29"/>
        <v>0</v>
      </c>
      <c r="BL146" s="20" t="s">
        <v>366</v>
      </c>
      <c r="BM146" s="193" t="s">
        <v>733</v>
      </c>
    </row>
    <row r="147" spans="1:65" s="2" customFormat="1" ht="16.5" customHeight="1">
      <c r="A147" s="37"/>
      <c r="B147" s="38"/>
      <c r="C147" s="182" t="s">
        <v>535</v>
      </c>
      <c r="D147" s="182" t="s">
        <v>239</v>
      </c>
      <c r="E147" s="183" t="s">
        <v>1687</v>
      </c>
      <c r="F147" s="184" t="s">
        <v>1603</v>
      </c>
      <c r="G147" s="185" t="s">
        <v>290</v>
      </c>
      <c r="H147" s="186">
        <v>1</v>
      </c>
      <c r="I147" s="187"/>
      <c r="J147" s="188">
        <f t="shared" si="20"/>
        <v>0</v>
      </c>
      <c r="K147" s="184" t="s">
        <v>19</v>
      </c>
      <c r="L147" s="42"/>
      <c r="M147" s="189" t="s">
        <v>19</v>
      </c>
      <c r="N147" s="190" t="s">
        <v>48</v>
      </c>
      <c r="O147" s="67"/>
      <c r="P147" s="191">
        <f t="shared" si="21"/>
        <v>0</v>
      </c>
      <c r="Q147" s="191">
        <v>0</v>
      </c>
      <c r="R147" s="191">
        <f t="shared" si="22"/>
        <v>0</v>
      </c>
      <c r="S147" s="191">
        <v>0</v>
      </c>
      <c r="T147" s="192">
        <f t="shared" si="23"/>
        <v>0</v>
      </c>
      <c r="U147" s="37"/>
      <c r="V147" s="37"/>
      <c r="W147" s="37"/>
      <c r="X147" s="37"/>
      <c r="Y147" s="37"/>
      <c r="Z147" s="37"/>
      <c r="AA147" s="37"/>
      <c r="AB147" s="37"/>
      <c r="AC147" s="37"/>
      <c r="AD147" s="37"/>
      <c r="AE147" s="37"/>
      <c r="AR147" s="193" t="s">
        <v>366</v>
      </c>
      <c r="AT147" s="193" t="s">
        <v>239</v>
      </c>
      <c r="AU147" s="193" t="s">
        <v>92</v>
      </c>
      <c r="AY147" s="20" t="s">
        <v>237</v>
      </c>
      <c r="BE147" s="194">
        <f t="shared" si="24"/>
        <v>0</v>
      </c>
      <c r="BF147" s="194">
        <f t="shared" si="25"/>
        <v>0</v>
      </c>
      <c r="BG147" s="194">
        <f t="shared" si="26"/>
        <v>0</v>
      </c>
      <c r="BH147" s="194">
        <f t="shared" si="27"/>
        <v>0</v>
      </c>
      <c r="BI147" s="194">
        <f t="shared" si="28"/>
        <v>0</v>
      </c>
      <c r="BJ147" s="20" t="s">
        <v>88</v>
      </c>
      <c r="BK147" s="194">
        <f t="shared" si="29"/>
        <v>0</v>
      </c>
      <c r="BL147" s="20" t="s">
        <v>366</v>
      </c>
      <c r="BM147" s="193" t="s">
        <v>746</v>
      </c>
    </row>
    <row r="148" spans="1:65" s="2" customFormat="1" ht="16.5" customHeight="1">
      <c r="A148" s="37"/>
      <c r="B148" s="38"/>
      <c r="C148" s="182" t="s">
        <v>545</v>
      </c>
      <c r="D148" s="182" t="s">
        <v>239</v>
      </c>
      <c r="E148" s="183" t="s">
        <v>1689</v>
      </c>
      <c r="F148" s="184" t="s">
        <v>1605</v>
      </c>
      <c r="G148" s="185" t="s">
        <v>290</v>
      </c>
      <c r="H148" s="186">
        <v>5</v>
      </c>
      <c r="I148" s="187"/>
      <c r="J148" s="188">
        <f t="shared" si="20"/>
        <v>0</v>
      </c>
      <c r="K148" s="184" t="s">
        <v>19</v>
      </c>
      <c r="L148" s="42"/>
      <c r="M148" s="189" t="s">
        <v>19</v>
      </c>
      <c r="N148" s="190" t="s">
        <v>48</v>
      </c>
      <c r="O148" s="67"/>
      <c r="P148" s="191">
        <f t="shared" si="21"/>
        <v>0</v>
      </c>
      <c r="Q148" s="191">
        <v>0</v>
      </c>
      <c r="R148" s="191">
        <f t="shared" si="22"/>
        <v>0</v>
      </c>
      <c r="S148" s="191">
        <v>0</v>
      </c>
      <c r="T148" s="192">
        <f t="shared" si="23"/>
        <v>0</v>
      </c>
      <c r="U148" s="37"/>
      <c r="V148" s="37"/>
      <c r="W148" s="37"/>
      <c r="X148" s="37"/>
      <c r="Y148" s="37"/>
      <c r="Z148" s="37"/>
      <c r="AA148" s="37"/>
      <c r="AB148" s="37"/>
      <c r="AC148" s="37"/>
      <c r="AD148" s="37"/>
      <c r="AE148" s="37"/>
      <c r="AR148" s="193" t="s">
        <v>366</v>
      </c>
      <c r="AT148" s="193" t="s">
        <v>239</v>
      </c>
      <c r="AU148" s="193" t="s">
        <v>92</v>
      </c>
      <c r="AY148" s="20" t="s">
        <v>237</v>
      </c>
      <c r="BE148" s="194">
        <f t="shared" si="24"/>
        <v>0</v>
      </c>
      <c r="BF148" s="194">
        <f t="shared" si="25"/>
        <v>0</v>
      </c>
      <c r="BG148" s="194">
        <f t="shared" si="26"/>
        <v>0</v>
      </c>
      <c r="BH148" s="194">
        <f t="shared" si="27"/>
        <v>0</v>
      </c>
      <c r="BI148" s="194">
        <f t="shared" si="28"/>
        <v>0</v>
      </c>
      <c r="BJ148" s="20" t="s">
        <v>88</v>
      </c>
      <c r="BK148" s="194">
        <f t="shared" si="29"/>
        <v>0</v>
      </c>
      <c r="BL148" s="20" t="s">
        <v>366</v>
      </c>
      <c r="BM148" s="193" t="s">
        <v>772</v>
      </c>
    </row>
    <row r="149" spans="1:65" s="2" customFormat="1" ht="16.5" customHeight="1">
      <c r="A149" s="37"/>
      <c r="B149" s="38"/>
      <c r="C149" s="182" t="s">
        <v>550</v>
      </c>
      <c r="D149" s="182" t="s">
        <v>239</v>
      </c>
      <c r="E149" s="183" t="s">
        <v>1691</v>
      </c>
      <c r="F149" s="184" t="s">
        <v>6343</v>
      </c>
      <c r="G149" s="185" t="s">
        <v>290</v>
      </c>
      <c r="H149" s="186">
        <v>7</v>
      </c>
      <c r="I149" s="187"/>
      <c r="J149" s="188">
        <f t="shared" si="20"/>
        <v>0</v>
      </c>
      <c r="K149" s="184" t="s">
        <v>19</v>
      </c>
      <c r="L149" s="42"/>
      <c r="M149" s="189" t="s">
        <v>19</v>
      </c>
      <c r="N149" s="190" t="s">
        <v>48</v>
      </c>
      <c r="O149" s="67"/>
      <c r="P149" s="191">
        <f t="shared" si="21"/>
        <v>0</v>
      </c>
      <c r="Q149" s="191">
        <v>0</v>
      </c>
      <c r="R149" s="191">
        <f t="shared" si="22"/>
        <v>0</v>
      </c>
      <c r="S149" s="191">
        <v>0</v>
      </c>
      <c r="T149" s="192">
        <f t="shared" si="23"/>
        <v>0</v>
      </c>
      <c r="U149" s="37"/>
      <c r="V149" s="37"/>
      <c r="W149" s="37"/>
      <c r="X149" s="37"/>
      <c r="Y149" s="37"/>
      <c r="Z149" s="37"/>
      <c r="AA149" s="37"/>
      <c r="AB149" s="37"/>
      <c r="AC149" s="37"/>
      <c r="AD149" s="37"/>
      <c r="AE149" s="37"/>
      <c r="AR149" s="193" t="s">
        <v>366</v>
      </c>
      <c r="AT149" s="193" t="s">
        <v>239</v>
      </c>
      <c r="AU149" s="193" t="s">
        <v>92</v>
      </c>
      <c r="AY149" s="20" t="s">
        <v>237</v>
      </c>
      <c r="BE149" s="194">
        <f t="shared" si="24"/>
        <v>0</v>
      </c>
      <c r="BF149" s="194">
        <f t="shared" si="25"/>
        <v>0</v>
      </c>
      <c r="BG149" s="194">
        <f t="shared" si="26"/>
        <v>0</v>
      </c>
      <c r="BH149" s="194">
        <f t="shared" si="27"/>
        <v>0</v>
      </c>
      <c r="BI149" s="194">
        <f t="shared" si="28"/>
        <v>0</v>
      </c>
      <c r="BJ149" s="20" t="s">
        <v>88</v>
      </c>
      <c r="BK149" s="194">
        <f t="shared" si="29"/>
        <v>0</v>
      </c>
      <c r="BL149" s="20" t="s">
        <v>366</v>
      </c>
      <c r="BM149" s="193" t="s">
        <v>804</v>
      </c>
    </row>
    <row r="150" spans="1:65" s="2" customFormat="1" ht="16.5" customHeight="1">
      <c r="A150" s="37"/>
      <c r="B150" s="38"/>
      <c r="C150" s="182" t="s">
        <v>555</v>
      </c>
      <c r="D150" s="182" t="s">
        <v>239</v>
      </c>
      <c r="E150" s="183" t="s">
        <v>1693</v>
      </c>
      <c r="F150" s="184" t="s">
        <v>6344</v>
      </c>
      <c r="G150" s="185" t="s">
        <v>290</v>
      </c>
      <c r="H150" s="186">
        <v>3</v>
      </c>
      <c r="I150" s="187"/>
      <c r="J150" s="188">
        <f t="shared" si="20"/>
        <v>0</v>
      </c>
      <c r="K150" s="184" t="s">
        <v>19</v>
      </c>
      <c r="L150" s="42"/>
      <c r="M150" s="189" t="s">
        <v>19</v>
      </c>
      <c r="N150" s="190" t="s">
        <v>48</v>
      </c>
      <c r="O150" s="67"/>
      <c r="P150" s="191">
        <f t="shared" si="21"/>
        <v>0</v>
      </c>
      <c r="Q150" s="191">
        <v>0</v>
      </c>
      <c r="R150" s="191">
        <f t="shared" si="22"/>
        <v>0</v>
      </c>
      <c r="S150" s="191">
        <v>0</v>
      </c>
      <c r="T150" s="192">
        <f t="shared" si="23"/>
        <v>0</v>
      </c>
      <c r="U150" s="37"/>
      <c r="V150" s="37"/>
      <c r="W150" s="37"/>
      <c r="X150" s="37"/>
      <c r="Y150" s="37"/>
      <c r="Z150" s="37"/>
      <c r="AA150" s="37"/>
      <c r="AB150" s="37"/>
      <c r="AC150" s="37"/>
      <c r="AD150" s="37"/>
      <c r="AE150" s="37"/>
      <c r="AR150" s="193" t="s">
        <v>366</v>
      </c>
      <c r="AT150" s="193" t="s">
        <v>239</v>
      </c>
      <c r="AU150" s="193" t="s">
        <v>92</v>
      </c>
      <c r="AY150" s="20" t="s">
        <v>237</v>
      </c>
      <c r="BE150" s="194">
        <f t="shared" si="24"/>
        <v>0</v>
      </c>
      <c r="BF150" s="194">
        <f t="shared" si="25"/>
        <v>0</v>
      </c>
      <c r="BG150" s="194">
        <f t="shared" si="26"/>
        <v>0</v>
      </c>
      <c r="BH150" s="194">
        <f t="shared" si="27"/>
        <v>0</v>
      </c>
      <c r="BI150" s="194">
        <f t="shared" si="28"/>
        <v>0</v>
      </c>
      <c r="BJ150" s="20" t="s">
        <v>88</v>
      </c>
      <c r="BK150" s="194">
        <f t="shared" si="29"/>
        <v>0</v>
      </c>
      <c r="BL150" s="20" t="s">
        <v>366</v>
      </c>
      <c r="BM150" s="193" t="s">
        <v>830</v>
      </c>
    </row>
    <row r="151" spans="1:65" s="2" customFormat="1" ht="16.5" customHeight="1">
      <c r="A151" s="37"/>
      <c r="B151" s="38"/>
      <c r="C151" s="182" t="s">
        <v>567</v>
      </c>
      <c r="D151" s="182" t="s">
        <v>239</v>
      </c>
      <c r="E151" s="183" t="s">
        <v>1695</v>
      </c>
      <c r="F151" s="184" t="s">
        <v>1607</v>
      </c>
      <c r="G151" s="185" t="s">
        <v>290</v>
      </c>
      <c r="H151" s="186">
        <v>5</v>
      </c>
      <c r="I151" s="187"/>
      <c r="J151" s="188">
        <f t="shared" si="20"/>
        <v>0</v>
      </c>
      <c r="K151" s="184" t="s">
        <v>19</v>
      </c>
      <c r="L151" s="42"/>
      <c r="M151" s="189" t="s">
        <v>19</v>
      </c>
      <c r="N151" s="190" t="s">
        <v>48</v>
      </c>
      <c r="O151" s="67"/>
      <c r="P151" s="191">
        <f t="shared" si="21"/>
        <v>0</v>
      </c>
      <c r="Q151" s="191">
        <v>0</v>
      </c>
      <c r="R151" s="191">
        <f t="shared" si="22"/>
        <v>0</v>
      </c>
      <c r="S151" s="191">
        <v>0</v>
      </c>
      <c r="T151" s="192">
        <f t="shared" si="23"/>
        <v>0</v>
      </c>
      <c r="U151" s="37"/>
      <c r="V151" s="37"/>
      <c r="W151" s="37"/>
      <c r="X151" s="37"/>
      <c r="Y151" s="37"/>
      <c r="Z151" s="37"/>
      <c r="AA151" s="37"/>
      <c r="AB151" s="37"/>
      <c r="AC151" s="37"/>
      <c r="AD151" s="37"/>
      <c r="AE151" s="37"/>
      <c r="AR151" s="193" t="s">
        <v>366</v>
      </c>
      <c r="AT151" s="193" t="s">
        <v>239</v>
      </c>
      <c r="AU151" s="193" t="s">
        <v>92</v>
      </c>
      <c r="AY151" s="20" t="s">
        <v>237</v>
      </c>
      <c r="BE151" s="194">
        <f t="shared" si="24"/>
        <v>0</v>
      </c>
      <c r="BF151" s="194">
        <f t="shared" si="25"/>
        <v>0</v>
      </c>
      <c r="BG151" s="194">
        <f t="shared" si="26"/>
        <v>0</v>
      </c>
      <c r="BH151" s="194">
        <f t="shared" si="27"/>
        <v>0</v>
      </c>
      <c r="BI151" s="194">
        <f t="shared" si="28"/>
        <v>0</v>
      </c>
      <c r="BJ151" s="20" t="s">
        <v>88</v>
      </c>
      <c r="BK151" s="194">
        <f t="shared" si="29"/>
        <v>0</v>
      </c>
      <c r="BL151" s="20" t="s">
        <v>366</v>
      </c>
      <c r="BM151" s="193" t="s">
        <v>863</v>
      </c>
    </row>
    <row r="152" spans="1:65" s="2" customFormat="1" ht="16.5" customHeight="1">
      <c r="A152" s="37"/>
      <c r="B152" s="38"/>
      <c r="C152" s="182" t="s">
        <v>572</v>
      </c>
      <c r="D152" s="182" t="s">
        <v>239</v>
      </c>
      <c r="E152" s="183" t="s">
        <v>1697</v>
      </c>
      <c r="F152" s="184" t="s">
        <v>1601</v>
      </c>
      <c r="G152" s="185" t="s">
        <v>290</v>
      </c>
      <c r="H152" s="186">
        <v>1</v>
      </c>
      <c r="I152" s="187"/>
      <c r="J152" s="188">
        <f t="shared" si="20"/>
        <v>0</v>
      </c>
      <c r="K152" s="184" t="s">
        <v>19</v>
      </c>
      <c r="L152" s="42"/>
      <c r="M152" s="189" t="s">
        <v>19</v>
      </c>
      <c r="N152" s="190" t="s">
        <v>48</v>
      </c>
      <c r="O152" s="67"/>
      <c r="P152" s="191">
        <f t="shared" si="21"/>
        <v>0</v>
      </c>
      <c r="Q152" s="191">
        <v>0</v>
      </c>
      <c r="R152" s="191">
        <f t="shared" si="22"/>
        <v>0</v>
      </c>
      <c r="S152" s="191">
        <v>0</v>
      </c>
      <c r="T152" s="192">
        <f t="shared" si="23"/>
        <v>0</v>
      </c>
      <c r="U152" s="37"/>
      <c r="V152" s="37"/>
      <c r="W152" s="37"/>
      <c r="X152" s="37"/>
      <c r="Y152" s="37"/>
      <c r="Z152" s="37"/>
      <c r="AA152" s="37"/>
      <c r="AB152" s="37"/>
      <c r="AC152" s="37"/>
      <c r="AD152" s="37"/>
      <c r="AE152" s="37"/>
      <c r="AR152" s="193" t="s">
        <v>366</v>
      </c>
      <c r="AT152" s="193" t="s">
        <v>239</v>
      </c>
      <c r="AU152" s="193" t="s">
        <v>92</v>
      </c>
      <c r="AY152" s="20" t="s">
        <v>237</v>
      </c>
      <c r="BE152" s="194">
        <f t="shared" si="24"/>
        <v>0</v>
      </c>
      <c r="BF152" s="194">
        <f t="shared" si="25"/>
        <v>0</v>
      </c>
      <c r="BG152" s="194">
        <f t="shared" si="26"/>
        <v>0</v>
      </c>
      <c r="BH152" s="194">
        <f t="shared" si="27"/>
        <v>0</v>
      </c>
      <c r="BI152" s="194">
        <f t="shared" si="28"/>
        <v>0</v>
      </c>
      <c r="BJ152" s="20" t="s">
        <v>88</v>
      </c>
      <c r="BK152" s="194">
        <f t="shared" si="29"/>
        <v>0</v>
      </c>
      <c r="BL152" s="20" t="s">
        <v>366</v>
      </c>
      <c r="BM152" s="193" t="s">
        <v>897</v>
      </c>
    </row>
    <row r="153" spans="1:65" s="2" customFormat="1" ht="16.5" customHeight="1">
      <c r="A153" s="37"/>
      <c r="B153" s="38"/>
      <c r="C153" s="182" t="s">
        <v>577</v>
      </c>
      <c r="D153" s="182" t="s">
        <v>239</v>
      </c>
      <c r="E153" s="183" t="s">
        <v>1699</v>
      </c>
      <c r="F153" s="184" t="s">
        <v>6345</v>
      </c>
      <c r="G153" s="185" t="s">
        <v>290</v>
      </c>
      <c r="H153" s="186">
        <v>2</v>
      </c>
      <c r="I153" s="187"/>
      <c r="J153" s="188">
        <f t="shared" si="20"/>
        <v>0</v>
      </c>
      <c r="K153" s="184" t="s">
        <v>19</v>
      </c>
      <c r="L153" s="42"/>
      <c r="M153" s="189" t="s">
        <v>19</v>
      </c>
      <c r="N153" s="190" t="s">
        <v>48</v>
      </c>
      <c r="O153" s="67"/>
      <c r="P153" s="191">
        <f t="shared" si="21"/>
        <v>0</v>
      </c>
      <c r="Q153" s="191">
        <v>0</v>
      </c>
      <c r="R153" s="191">
        <f t="shared" si="22"/>
        <v>0</v>
      </c>
      <c r="S153" s="191">
        <v>0</v>
      </c>
      <c r="T153" s="192">
        <f t="shared" si="23"/>
        <v>0</v>
      </c>
      <c r="U153" s="37"/>
      <c r="V153" s="37"/>
      <c r="W153" s="37"/>
      <c r="X153" s="37"/>
      <c r="Y153" s="37"/>
      <c r="Z153" s="37"/>
      <c r="AA153" s="37"/>
      <c r="AB153" s="37"/>
      <c r="AC153" s="37"/>
      <c r="AD153" s="37"/>
      <c r="AE153" s="37"/>
      <c r="AR153" s="193" t="s">
        <v>366</v>
      </c>
      <c r="AT153" s="193" t="s">
        <v>239</v>
      </c>
      <c r="AU153" s="193" t="s">
        <v>92</v>
      </c>
      <c r="AY153" s="20" t="s">
        <v>237</v>
      </c>
      <c r="BE153" s="194">
        <f t="shared" si="24"/>
        <v>0</v>
      </c>
      <c r="BF153" s="194">
        <f t="shared" si="25"/>
        <v>0</v>
      </c>
      <c r="BG153" s="194">
        <f t="shared" si="26"/>
        <v>0</v>
      </c>
      <c r="BH153" s="194">
        <f t="shared" si="27"/>
        <v>0</v>
      </c>
      <c r="BI153" s="194">
        <f t="shared" si="28"/>
        <v>0</v>
      </c>
      <c r="BJ153" s="20" t="s">
        <v>88</v>
      </c>
      <c r="BK153" s="194">
        <f t="shared" si="29"/>
        <v>0</v>
      </c>
      <c r="BL153" s="20" t="s">
        <v>366</v>
      </c>
      <c r="BM153" s="193" t="s">
        <v>922</v>
      </c>
    </row>
    <row r="154" spans="1:65" s="2" customFormat="1" ht="16.5" customHeight="1">
      <c r="A154" s="37"/>
      <c r="B154" s="38"/>
      <c r="C154" s="182" t="s">
        <v>582</v>
      </c>
      <c r="D154" s="182" t="s">
        <v>239</v>
      </c>
      <c r="E154" s="183" t="s">
        <v>1701</v>
      </c>
      <c r="F154" s="184" t="s">
        <v>6346</v>
      </c>
      <c r="G154" s="185" t="s">
        <v>290</v>
      </c>
      <c r="H154" s="186">
        <v>2</v>
      </c>
      <c r="I154" s="187"/>
      <c r="J154" s="188">
        <f t="shared" si="20"/>
        <v>0</v>
      </c>
      <c r="K154" s="184" t="s">
        <v>19</v>
      </c>
      <c r="L154" s="42"/>
      <c r="M154" s="189" t="s">
        <v>19</v>
      </c>
      <c r="N154" s="190" t="s">
        <v>48</v>
      </c>
      <c r="O154" s="67"/>
      <c r="P154" s="191">
        <f t="shared" si="21"/>
        <v>0</v>
      </c>
      <c r="Q154" s="191">
        <v>0</v>
      </c>
      <c r="R154" s="191">
        <f t="shared" si="22"/>
        <v>0</v>
      </c>
      <c r="S154" s="191">
        <v>0</v>
      </c>
      <c r="T154" s="192">
        <f t="shared" si="23"/>
        <v>0</v>
      </c>
      <c r="U154" s="37"/>
      <c r="V154" s="37"/>
      <c r="W154" s="37"/>
      <c r="X154" s="37"/>
      <c r="Y154" s="37"/>
      <c r="Z154" s="37"/>
      <c r="AA154" s="37"/>
      <c r="AB154" s="37"/>
      <c r="AC154" s="37"/>
      <c r="AD154" s="37"/>
      <c r="AE154" s="37"/>
      <c r="AR154" s="193" t="s">
        <v>366</v>
      </c>
      <c r="AT154" s="193" t="s">
        <v>239</v>
      </c>
      <c r="AU154" s="193" t="s">
        <v>92</v>
      </c>
      <c r="AY154" s="20" t="s">
        <v>237</v>
      </c>
      <c r="BE154" s="194">
        <f t="shared" si="24"/>
        <v>0</v>
      </c>
      <c r="BF154" s="194">
        <f t="shared" si="25"/>
        <v>0</v>
      </c>
      <c r="BG154" s="194">
        <f t="shared" si="26"/>
        <v>0</v>
      </c>
      <c r="BH154" s="194">
        <f t="shared" si="27"/>
        <v>0</v>
      </c>
      <c r="BI154" s="194">
        <f t="shared" si="28"/>
        <v>0</v>
      </c>
      <c r="BJ154" s="20" t="s">
        <v>88</v>
      </c>
      <c r="BK154" s="194">
        <f t="shared" si="29"/>
        <v>0</v>
      </c>
      <c r="BL154" s="20" t="s">
        <v>366</v>
      </c>
      <c r="BM154" s="193" t="s">
        <v>940</v>
      </c>
    </row>
    <row r="155" spans="1:65" s="2" customFormat="1" ht="16.5" customHeight="1">
      <c r="A155" s="37"/>
      <c r="B155" s="38"/>
      <c r="C155" s="182" t="s">
        <v>588</v>
      </c>
      <c r="D155" s="182" t="s">
        <v>239</v>
      </c>
      <c r="E155" s="183" t="s">
        <v>6347</v>
      </c>
      <c r="F155" s="184" t="s">
        <v>1609</v>
      </c>
      <c r="G155" s="185" t="s">
        <v>1591</v>
      </c>
      <c r="H155" s="186">
        <v>1</v>
      </c>
      <c r="I155" s="187"/>
      <c r="J155" s="188">
        <f t="shared" si="20"/>
        <v>0</v>
      </c>
      <c r="K155" s="184" t="s">
        <v>19</v>
      </c>
      <c r="L155" s="42"/>
      <c r="M155" s="189" t="s">
        <v>19</v>
      </c>
      <c r="N155" s="190" t="s">
        <v>48</v>
      </c>
      <c r="O155" s="67"/>
      <c r="P155" s="191">
        <f t="shared" si="21"/>
        <v>0</v>
      </c>
      <c r="Q155" s="191">
        <v>0</v>
      </c>
      <c r="R155" s="191">
        <f t="shared" si="22"/>
        <v>0</v>
      </c>
      <c r="S155" s="191">
        <v>0</v>
      </c>
      <c r="T155" s="192">
        <f t="shared" si="23"/>
        <v>0</v>
      </c>
      <c r="U155" s="37"/>
      <c r="V155" s="37"/>
      <c r="W155" s="37"/>
      <c r="X155" s="37"/>
      <c r="Y155" s="37"/>
      <c r="Z155" s="37"/>
      <c r="AA155" s="37"/>
      <c r="AB155" s="37"/>
      <c r="AC155" s="37"/>
      <c r="AD155" s="37"/>
      <c r="AE155" s="37"/>
      <c r="AR155" s="193" t="s">
        <v>366</v>
      </c>
      <c r="AT155" s="193" t="s">
        <v>239</v>
      </c>
      <c r="AU155" s="193" t="s">
        <v>92</v>
      </c>
      <c r="AY155" s="20" t="s">
        <v>237</v>
      </c>
      <c r="BE155" s="194">
        <f t="shared" si="24"/>
        <v>0</v>
      </c>
      <c r="BF155" s="194">
        <f t="shared" si="25"/>
        <v>0</v>
      </c>
      <c r="BG155" s="194">
        <f t="shared" si="26"/>
        <v>0</v>
      </c>
      <c r="BH155" s="194">
        <f t="shared" si="27"/>
        <v>0</v>
      </c>
      <c r="BI155" s="194">
        <f t="shared" si="28"/>
        <v>0</v>
      </c>
      <c r="BJ155" s="20" t="s">
        <v>88</v>
      </c>
      <c r="BK155" s="194">
        <f t="shared" si="29"/>
        <v>0</v>
      </c>
      <c r="BL155" s="20" t="s">
        <v>366</v>
      </c>
      <c r="BM155" s="193" t="s">
        <v>950</v>
      </c>
    </row>
    <row r="156" spans="1:65" s="12" customFormat="1" ht="20.85" customHeight="1">
      <c r="B156" s="166"/>
      <c r="C156" s="167"/>
      <c r="D156" s="168" t="s">
        <v>75</v>
      </c>
      <c r="E156" s="180" t="s">
        <v>1703</v>
      </c>
      <c r="F156" s="180" t="s">
        <v>6348</v>
      </c>
      <c r="G156" s="167"/>
      <c r="H156" s="167"/>
      <c r="I156" s="170"/>
      <c r="J156" s="181">
        <f>BK156</f>
        <v>0</v>
      </c>
      <c r="K156" s="167"/>
      <c r="L156" s="172"/>
      <c r="M156" s="173"/>
      <c r="N156" s="174"/>
      <c r="O156" s="174"/>
      <c r="P156" s="175">
        <f>SUM(P157:P168)</f>
        <v>0</v>
      </c>
      <c r="Q156" s="174"/>
      <c r="R156" s="175">
        <f>SUM(R157:R168)</f>
        <v>0</v>
      </c>
      <c r="S156" s="174"/>
      <c r="T156" s="176">
        <f>SUM(T157:T168)</f>
        <v>0</v>
      </c>
      <c r="AR156" s="177" t="s">
        <v>88</v>
      </c>
      <c r="AT156" s="178" t="s">
        <v>75</v>
      </c>
      <c r="AU156" s="178" t="s">
        <v>88</v>
      </c>
      <c r="AY156" s="177" t="s">
        <v>237</v>
      </c>
      <c r="BK156" s="179">
        <f>SUM(BK157:BK168)</f>
        <v>0</v>
      </c>
    </row>
    <row r="157" spans="1:65" s="2" customFormat="1" ht="24.15" customHeight="1">
      <c r="A157" s="37"/>
      <c r="B157" s="38"/>
      <c r="C157" s="182" t="s">
        <v>597</v>
      </c>
      <c r="D157" s="182" t="s">
        <v>239</v>
      </c>
      <c r="E157" s="183" t="s">
        <v>1705</v>
      </c>
      <c r="F157" s="184" t="s">
        <v>6349</v>
      </c>
      <c r="G157" s="185" t="s">
        <v>290</v>
      </c>
      <c r="H157" s="186">
        <v>1</v>
      </c>
      <c r="I157" s="187"/>
      <c r="J157" s="188">
        <f t="shared" ref="J157:J168" si="30">ROUND(I157*H157,2)</f>
        <v>0</v>
      </c>
      <c r="K157" s="184" t="s">
        <v>19</v>
      </c>
      <c r="L157" s="42"/>
      <c r="M157" s="189" t="s">
        <v>19</v>
      </c>
      <c r="N157" s="190" t="s">
        <v>48</v>
      </c>
      <c r="O157" s="67"/>
      <c r="P157" s="191">
        <f t="shared" ref="P157:P168" si="31">O157*H157</f>
        <v>0</v>
      </c>
      <c r="Q157" s="191">
        <v>0</v>
      </c>
      <c r="R157" s="191">
        <f t="shared" ref="R157:R168" si="32">Q157*H157</f>
        <v>0</v>
      </c>
      <c r="S157" s="191">
        <v>0</v>
      </c>
      <c r="T157" s="192">
        <f t="shared" ref="T157:T168" si="33">S157*H157</f>
        <v>0</v>
      </c>
      <c r="U157" s="37"/>
      <c r="V157" s="37"/>
      <c r="W157" s="37"/>
      <c r="X157" s="37"/>
      <c r="Y157" s="37"/>
      <c r="Z157" s="37"/>
      <c r="AA157" s="37"/>
      <c r="AB157" s="37"/>
      <c r="AC157" s="37"/>
      <c r="AD157" s="37"/>
      <c r="AE157" s="37"/>
      <c r="AR157" s="193" t="s">
        <v>366</v>
      </c>
      <c r="AT157" s="193" t="s">
        <v>239</v>
      </c>
      <c r="AU157" s="193" t="s">
        <v>92</v>
      </c>
      <c r="AY157" s="20" t="s">
        <v>237</v>
      </c>
      <c r="BE157" s="194">
        <f t="shared" ref="BE157:BE168" si="34">IF(N157="základní",J157,0)</f>
        <v>0</v>
      </c>
      <c r="BF157" s="194">
        <f t="shared" ref="BF157:BF168" si="35">IF(N157="snížená",J157,0)</f>
        <v>0</v>
      </c>
      <c r="BG157" s="194">
        <f t="shared" ref="BG157:BG168" si="36">IF(N157="zákl. přenesená",J157,0)</f>
        <v>0</v>
      </c>
      <c r="BH157" s="194">
        <f t="shared" ref="BH157:BH168" si="37">IF(N157="sníž. přenesená",J157,0)</f>
        <v>0</v>
      </c>
      <c r="BI157" s="194">
        <f t="shared" ref="BI157:BI168" si="38">IF(N157="nulová",J157,0)</f>
        <v>0</v>
      </c>
      <c r="BJ157" s="20" t="s">
        <v>88</v>
      </c>
      <c r="BK157" s="194">
        <f t="shared" ref="BK157:BK168" si="39">ROUND(I157*H157,2)</f>
        <v>0</v>
      </c>
      <c r="BL157" s="20" t="s">
        <v>366</v>
      </c>
      <c r="BM157" s="193" t="s">
        <v>959</v>
      </c>
    </row>
    <row r="158" spans="1:65" s="2" customFormat="1" ht="16.5" customHeight="1">
      <c r="A158" s="37"/>
      <c r="B158" s="38"/>
      <c r="C158" s="182" t="s">
        <v>603</v>
      </c>
      <c r="D158" s="182" t="s">
        <v>239</v>
      </c>
      <c r="E158" s="183" t="s">
        <v>1708</v>
      </c>
      <c r="F158" s="184" t="s">
        <v>1597</v>
      </c>
      <c r="G158" s="185" t="s">
        <v>290</v>
      </c>
      <c r="H158" s="186">
        <v>1</v>
      </c>
      <c r="I158" s="187"/>
      <c r="J158" s="188">
        <f t="shared" si="30"/>
        <v>0</v>
      </c>
      <c r="K158" s="184" t="s">
        <v>19</v>
      </c>
      <c r="L158" s="42"/>
      <c r="M158" s="189" t="s">
        <v>19</v>
      </c>
      <c r="N158" s="190" t="s">
        <v>48</v>
      </c>
      <c r="O158" s="67"/>
      <c r="P158" s="191">
        <f t="shared" si="31"/>
        <v>0</v>
      </c>
      <c r="Q158" s="191">
        <v>0</v>
      </c>
      <c r="R158" s="191">
        <f t="shared" si="32"/>
        <v>0</v>
      </c>
      <c r="S158" s="191">
        <v>0</v>
      </c>
      <c r="T158" s="192">
        <f t="shared" si="33"/>
        <v>0</v>
      </c>
      <c r="U158" s="37"/>
      <c r="V158" s="37"/>
      <c r="W158" s="37"/>
      <c r="X158" s="37"/>
      <c r="Y158" s="37"/>
      <c r="Z158" s="37"/>
      <c r="AA158" s="37"/>
      <c r="AB158" s="37"/>
      <c r="AC158" s="37"/>
      <c r="AD158" s="37"/>
      <c r="AE158" s="37"/>
      <c r="AR158" s="193" t="s">
        <v>366</v>
      </c>
      <c r="AT158" s="193" t="s">
        <v>239</v>
      </c>
      <c r="AU158" s="193" t="s">
        <v>92</v>
      </c>
      <c r="AY158" s="20" t="s">
        <v>237</v>
      </c>
      <c r="BE158" s="194">
        <f t="shared" si="34"/>
        <v>0</v>
      </c>
      <c r="BF158" s="194">
        <f t="shared" si="35"/>
        <v>0</v>
      </c>
      <c r="BG158" s="194">
        <f t="shared" si="36"/>
        <v>0</v>
      </c>
      <c r="BH158" s="194">
        <f t="shared" si="37"/>
        <v>0</v>
      </c>
      <c r="BI158" s="194">
        <f t="shared" si="38"/>
        <v>0</v>
      </c>
      <c r="BJ158" s="20" t="s">
        <v>88</v>
      </c>
      <c r="BK158" s="194">
        <f t="shared" si="39"/>
        <v>0</v>
      </c>
      <c r="BL158" s="20" t="s">
        <v>366</v>
      </c>
      <c r="BM158" s="193" t="s">
        <v>974</v>
      </c>
    </row>
    <row r="159" spans="1:65" s="2" customFormat="1" ht="16.5" customHeight="1">
      <c r="A159" s="37"/>
      <c r="B159" s="38"/>
      <c r="C159" s="182" t="s">
        <v>611</v>
      </c>
      <c r="D159" s="182" t="s">
        <v>239</v>
      </c>
      <c r="E159" s="183" t="s">
        <v>1711</v>
      </c>
      <c r="F159" s="184" t="s">
        <v>1599</v>
      </c>
      <c r="G159" s="185" t="s">
        <v>290</v>
      </c>
      <c r="H159" s="186">
        <v>1</v>
      </c>
      <c r="I159" s="187"/>
      <c r="J159" s="188">
        <f t="shared" si="30"/>
        <v>0</v>
      </c>
      <c r="K159" s="184" t="s">
        <v>19</v>
      </c>
      <c r="L159" s="42"/>
      <c r="M159" s="189" t="s">
        <v>19</v>
      </c>
      <c r="N159" s="190" t="s">
        <v>48</v>
      </c>
      <c r="O159" s="67"/>
      <c r="P159" s="191">
        <f t="shared" si="31"/>
        <v>0</v>
      </c>
      <c r="Q159" s="191">
        <v>0</v>
      </c>
      <c r="R159" s="191">
        <f t="shared" si="32"/>
        <v>0</v>
      </c>
      <c r="S159" s="191">
        <v>0</v>
      </c>
      <c r="T159" s="192">
        <f t="shared" si="33"/>
        <v>0</v>
      </c>
      <c r="U159" s="37"/>
      <c r="V159" s="37"/>
      <c r="W159" s="37"/>
      <c r="X159" s="37"/>
      <c r="Y159" s="37"/>
      <c r="Z159" s="37"/>
      <c r="AA159" s="37"/>
      <c r="AB159" s="37"/>
      <c r="AC159" s="37"/>
      <c r="AD159" s="37"/>
      <c r="AE159" s="37"/>
      <c r="AR159" s="193" t="s">
        <v>366</v>
      </c>
      <c r="AT159" s="193" t="s">
        <v>239</v>
      </c>
      <c r="AU159" s="193" t="s">
        <v>92</v>
      </c>
      <c r="AY159" s="20" t="s">
        <v>237</v>
      </c>
      <c r="BE159" s="194">
        <f t="shared" si="34"/>
        <v>0</v>
      </c>
      <c r="BF159" s="194">
        <f t="shared" si="35"/>
        <v>0</v>
      </c>
      <c r="BG159" s="194">
        <f t="shared" si="36"/>
        <v>0</v>
      </c>
      <c r="BH159" s="194">
        <f t="shared" si="37"/>
        <v>0</v>
      </c>
      <c r="BI159" s="194">
        <f t="shared" si="38"/>
        <v>0</v>
      </c>
      <c r="BJ159" s="20" t="s">
        <v>88</v>
      </c>
      <c r="BK159" s="194">
        <f t="shared" si="39"/>
        <v>0</v>
      </c>
      <c r="BL159" s="20" t="s">
        <v>366</v>
      </c>
      <c r="BM159" s="193" t="s">
        <v>985</v>
      </c>
    </row>
    <row r="160" spans="1:65" s="2" customFormat="1" ht="16.5" customHeight="1">
      <c r="A160" s="37"/>
      <c r="B160" s="38"/>
      <c r="C160" s="182" t="s">
        <v>617</v>
      </c>
      <c r="D160" s="182" t="s">
        <v>239</v>
      </c>
      <c r="E160" s="183" t="s">
        <v>6350</v>
      </c>
      <c r="F160" s="184" t="s">
        <v>6342</v>
      </c>
      <c r="G160" s="185" t="s">
        <v>290</v>
      </c>
      <c r="H160" s="186">
        <v>2</v>
      </c>
      <c r="I160" s="187"/>
      <c r="J160" s="188">
        <f t="shared" si="30"/>
        <v>0</v>
      </c>
      <c r="K160" s="184" t="s">
        <v>19</v>
      </c>
      <c r="L160" s="42"/>
      <c r="M160" s="189" t="s">
        <v>19</v>
      </c>
      <c r="N160" s="190" t="s">
        <v>48</v>
      </c>
      <c r="O160" s="67"/>
      <c r="P160" s="191">
        <f t="shared" si="31"/>
        <v>0</v>
      </c>
      <c r="Q160" s="191">
        <v>0</v>
      </c>
      <c r="R160" s="191">
        <f t="shared" si="32"/>
        <v>0</v>
      </c>
      <c r="S160" s="191">
        <v>0</v>
      </c>
      <c r="T160" s="192">
        <f t="shared" si="33"/>
        <v>0</v>
      </c>
      <c r="U160" s="37"/>
      <c r="V160" s="37"/>
      <c r="W160" s="37"/>
      <c r="X160" s="37"/>
      <c r="Y160" s="37"/>
      <c r="Z160" s="37"/>
      <c r="AA160" s="37"/>
      <c r="AB160" s="37"/>
      <c r="AC160" s="37"/>
      <c r="AD160" s="37"/>
      <c r="AE160" s="37"/>
      <c r="AR160" s="193" t="s">
        <v>366</v>
      </c>
      <c r="AT160" s="193" t="s">
        <v>239</v>
      </c>
      <c r="AU160" s="193" t="s">
        <v>92</v>
      </c>
      <c r="AY160" s="20" t="s">
        <v>237</v>
      </c>
      <c r="BE160" s="194">
        <f t="shared" si="34"/>
        <v>0</v>
      </c>
      <c r="BF160" s="194">
        <f t="shared" si="35"/>
        <v>0</v>
      </c>
      <c r="BG160" s="194">
        <f t="shared" si="36"/>
        <v>0</v>
      </c>
      <c r="BH160" s="194">
        <f t="shared" si="37"/>
        <v>0</v>
      </c>
      <c r="BI160" s="194">
        <f t="shared" si="38"/>
        <v>0</v>
      </c>
      <c r="BJ160" s="20" t="s">
        <v>88</v>
      </c>
      <c r="BK160" s="194">
        <f t="shared" si="39"/>
        <v>0</v>
      </c>
      <c r="BL160" s="20" t="s">
        <v>366</v>
      </c>
      <c r="BM160" s="193" t="s">
        <v>994</v>
      </c>
    </row>
    <row r="161" spans="1:65" s="2" customFormat="1" ht="16.5" customHeight="1">
      <c r="A161" s="37"/>
      <c r="B161" s="38"/>
      <c r="C161" s="182" t="s">
        <v>624</v>
      </c>
      <c r="D161" s="182" t="s">
        <v>239</v>
      </c>
      <c r="E161" s="183" t="s">
        <v>6351</v>
      </c>
      <c r="F161" s="184" t="s">
        <v>1603</v>
      </c>
      <c r="G161" s="185" t="s">
        <v>290</v>
      </c>
      <c r="H161" s="186">
        <v>1</v>
      </c>
      <c r="I161" s="187"/>
      <c r="J161" s="188">
        <f t="shared" si="30"/>
        <v>0</v>
      </c>
      <c r="K161" s="184" t="s">
        <v>19</v>
      </c>
      <c r="L161" s="42"/>
      <c r="M161" s="189" t="s">
        <v>19</v>
      </c>
      <c r="N161" s="190" t="s">
        <v>48</v>
      </c>
      <c r="O161" s="67"/>
      <c r="P161" s="191">
        <f t="shared" si="31"/>
        <v>0</v>
      </c>
      <c r="Q161" s="191">
        <v>0</v>
      </c>
      <c r="R161" s="191">
        <f t="shared" si="32"/>
        <v>0</v>
      </c>
      <c r="S161" s="191">
        <v>0</v>
      </c>
      <c r="T161" s="192">
        <f t="shared" si="33"/>
        <v>0</v>
      </c>
      <c r="U161" s="37"/>
      <c r="V161" s="37"/>
      <c r="W161" s="37"/>
      <c r="X161" s="37"/>
      <c r="Y161" s="37"/>
      <c r="Z161" s="37"/>
      <c r="AA161" s="37"/>
      <c r="AB161" s="37"/>
      <c r="AC161" s="37"/>
      <c r="AD161" s="37"/>
      <c r="AE161" s="37"/>
      <c r="AR161" s="193" t="s">
        <v>366</v>
      </c>
      <c r="AT161" s="193" t="s">
        <v>239</v>
      </c>
      <c r="AU161" s="193" t="s">
        <v>92</v>
      </c>
      <c r="AY161" s="20" t="s">
        <v>237</v>
      </c>
      <c r="BE161" s="194">
        <f t="shared" si="34"/>
        <v>0</v>
      </c>
      <c r="BF161" s="194">
        <f t="shared" si="35"/>
        <v>0</v>
      </c>
      <c r="BG161" s="194">
        <f t="shared" si="36"/>
        <v>0</v>
      </c>
      <c r="BH161" s="194">
        <f t="shared" si="37"/>
        <v>0</v>
      </c>
      <c r="BI161" s="194">
        <f t="shared" si="38"/>
        <v>0</v>
      </c>
      <c r="BJ161" s="20" t="s">
        <v>88</v>
      </c>
      <c r="BK161" s="194">
        <f t="shared" si="39"/>
        <v>0</v>
      </c>
      <c r="BL161" s="20" t="s">
        <v>366</v>
      </c>
      <c r="BM161" s="193" t="s">
        <v>450</v>
      </c>
    </row>
    <row r="162" spans="1:65" s="2" customFormat="1" ht="16.5" customHeight="1">
      <c r="A162" s="37"/>
      <c r="B162" s="38"/>
      <c r="C162" s="182" t="s">
        <v>633</v>
      </c>
      <c r="D162" s="182" t="s">
        <v>239</v>
      </c>
      <c r="E162" s="183" t="s">
        <v>6352</v>
      </c>
      <c r="F162" s="184" t="s">
        <v>6344</v>
      </c>
      <c r="G162" s="185" t="s">
        <v>290</v>
      </c>
      <c r="H162" s="186">
        <v>5</v>
      </c>
      <c r="I162" s="187"/>
      <c r="J162" s="188">
        <f t="shared" si="30"/>
        <v>0</v>
      </c>
      <c r="K162" s="184" t="s">
        <v>19</v>
      </c>
      <c r="L162" s="42"/>
      <c r="M162" s="189" t="s">
        <v>19</v>
      </c>
      <c r="N162" s="190" t="s">
        <v>48</v>
      </c>
      <c r="O162" s="67"/>
      <c r="P162" s="191">
        <f t="shared" si="31"/>
        <v>0</v>
      </c>
      <c r="Q162" s="191">
        <v>0</v>
      </c>
      <c r="R162" s="191">
        <f t="shared" si="32"/>
        <v>0</v>
      </c>
      <c r="S162" s="191">
        <v>0</v>
      </c>
      <c r="T162" s="192">
        <f t="shared" si="33"/>
        <v>0</v>
      </c>
      <c r="U162" s="37"/>
      <c r="V162" s="37"/>
      <c r="W162" s="37"/>
      <c r="X162" s="37"/>
      <c r="Y162" s="37"/>
      <c r="Z162" s="37"/>
      <c r="AA162" s="37"/>
      <c r="AB162" s="37"/>
      <c r="AC162" s="37"/>
      <c r="AD162" s="37"/>
      <c r="AE162" s="37"/>
      <c r="AR162" s="193" t="s">
        <v>366</v>
      </c>
      <c r="AT162" s="193" t="s">
        <v>239</v>
      </c>
      <c r="AU162" s="193" t="s">
        <v>92</v>
      </c>
      <c r="AY162" s="20" t="s">
        <v>237</v>
      </c>
      <c r="BE162" s="194">
        <f t="shared" si="34"/>
        <v>0</v>
      </c>
      <c r="BF162" s="194">
        <f t="shared" si="35"/>
        <v>0</v>
      </c>
      <c r="BG162" s="194">
        <f t="shared" si="36"/>
        <v>0</v>
      </c>
      <c r="BH162" s="194">
        <f t="shared" si="37"/>
        <v>0</v>
      </c>
      <c r="BI162" s="194">
        <f t="shared" si="38"/>
        <v>0</v>
      </c>
      <c r="BJ162" s="20" t="s">
        <v>88</v>
      </c>
      <c r="BK162" s="194">
        <f t="shared" si="39"/>
        <v>0</v>
      </c>
      <c r="BL162" s="20" t="s">
        <v>366</v>
      </c>
      <c r="BM162" s="193" t="s">
        <v>483</v>
      </c>
    </row>
    <row r="163" spans="1:65" s="2" customFormat="1" ht="16.5" customHeight="1">
      <c r="A163" s="37"/>
      <c r="B163" s="38"/>
      <c r="C163" s="182" t="s">
        <v>638</v>
      </c>
      <c r="D163" s="182" t="s">
        <v>239</v>
      </c>
      <c r="E163" s="183" t="s">
        <v>6353</v>
      </c>
      <c r="F163" s="184" t="s">
        <v>6354</v>
      </c>
      <c r="G163" s="185" t="s">
        <v>290</v>
      </c>
      <c r="H163" s="186">
        <v>1</v>
      </c>
      <c r="I163" s="187"/>
      <c r="J163" s="188">
        <f t="shared" si="30"/>
        <v>0</v>
      </c>
      <c r="K163" s="184" t="s">
        <v>19</v>
      </c>
      <c r="L163" s="42"/>
      <c r="M163" s="189" t="s">
        <v>19</v>
      </c>
      <c r="N163" s="190" t="s">
        <v>48</v>
      </c>
      <c r="O163" s="67"/>
      <c r="P163" s="191">
        <f t="shared" si="31"/>
        <v>0</v>
      </c>
      <c r="Q163" s="191">
        <v>0</v>
      </c>
      <c r="R163" s="191">
        <f t="shared" si="32"/>
        <v>0</v>
      </c>
      <c r="S163" s="191">
        <v>0</v>
      </c>
      <c r="T163" s="192">
        <f t="shared" si="33"/>
        <v>0</v>
      </c>
      <c r="U163" s="37"/>
      <c r="V163" s="37"/>
      <c r="W163" s="37"/>
      <c r="X163" s="37"/>
      <c r="Y163" s="37"/>
      <c r="Z163" s="37"/>
      <c r="AA163" s="37"/>
      <c r="AB163" s="37"/>
      <c r="AC163" s="37"/>
      <c r="AD163" s="37"/>
      <c r="AE163" s="37"/>
      <c r="AR163" s="193" t="s">
        <v>366</v>
      </c>
      <c r="AT163" s="193" t="s">
        <v>239</v>
      </c>
      <c r="AU163" s="193" t="s">
        <v>92</v>
      </c>
      <c r="AY163" s="20" t="s">
        <v>237</v>
      </c>
      <c r="BE163" s="194">
        <f t="shared" si="34"/>
        <v>0</v>
      </c>
      <c r="BF163" s="194">
        <f t="shared" si="35"/>
        <v>0</v>
      </c>
      <c r="BG163" s="194">
        <f t="shared" si="36"/>
        <v>0</v>
      </c>
      <c r="BH163" s="194">
        <f t="shared" si="37"/>
        <v>0</v>
      </c>
      <c r="BI163" s="194">
        <f t="shared" si="38"/>
        <v>0</v>
      </c>
      <c r="BJ163" s="20" t="s">
        <v>88</v>
      </c>
      <c r="BK163" s="194">
        <f t="shared" si="39"/>
        <v>0</v>
      </c>
      <c r="BL163" s="20" t="s">
        <v>366</v>
      </c>
      <c r="BM163" s="193" t="s">
        <v>1015</v>
      </c>
    </row>
    <row r="164" spans="1:65" s="2" customFormat="1" ht="16.5" customHeight="1">
      <c r="A164" s="37"/>
      <c r="B164" s="38"/>
      <c r="C164" s="182" t="s">
        <v>643</v>
      </c>
      <c r="D164" s="182" t="s">
        <v>239</v>
      </c>
      <c r="E164" s="183" t="s">
        <v>6355</v>
      </c>
      <c r="F164" s="184" t="s">
        <v>6356</v>
      </c>
      <c r="G164" s="185" t="s">
        <v>290</v>
      </c>
      <c r="H164" s="186">
        <v>1</v>
      </c>
      <c r="I164" s="187"/>
      <c r="J164" s="188">
        <f t="shared" si="30"/>
        <v>0</v>
      </c>
      <c r="K164" s="184" t="s">
        <v>19</v>
      </c>
      <c r="L164" s="42"/>
      <c r="M164" s="189" t="s">
        <v>19</v>
      </c>
      <c r="N164" s="190" t="s">
        <v>48</v>
      </c>
      <c r="O164" s="67"/>
      <c r="P164" s="191">
        <f t="shared" si="31"/>
        <v>0</v>
      </c>
      <c r="Q164" s="191">
        <v>0</v>
      </c>
      <c r="R164" s="191">
        <f t="shared" si="32"/>
        <v>0</v>
      </c>
      <c r="S164" s="191">
        <v>0</v>
      </c>
      <c r="T164" s="192">
        <f t="shared" si="33"/>
        <v>0</v>
      </c>
      <c r="U164" s="37"/>
      <c r="V164" s="37"/>
      <c r="W164" s="37"/>
      <c r="X164" s="37"/>
      <c r="Y164" s="37"/>
      <c r="Z164" s="37"/>
      <c r="AA164" s="37"/>
      <c r="AB164" s="37"/>
      <c r="AC164" s="37"/>
      <c r="AD164" s="37"/>
      <c r="AE164" s="37"/>
      <c r="AR164" s="193" t="s">
        <v>366</v>
      </c>
      <c r="AT164" s="193" t="s">
        <v>239</v>
      </c>
      <c r="AU164" s="193" t="s">
        <v>92</v>
      </c>
      <c r="AY164" s="20" t="s">
        <v>237</v>
      </c>
      <c r="BE164" s="194">
        <f t="shared" si="34"/>
        <v>0</v>
      </c>
      <c r="BF164" s="194">
        <f t="shared" si="35"/>
        <v>0</v>
      </c>
      <c r="BG164" s="194">
        <f t="shared" si="36"/>
        <v>0</v>
      </c>
      <c r="BH164" s="194">
        <f t="shared" si="37"/>
        <v>0</v>
      </c>
      <c r="BI164" s="194">
        <f t="shared" si="38"/>
        <v>0</v>
      </c>
      <c r="BJ164" s="20" t="s">
        <v>88</v>
      </c>
      <c r="BK164" s="194">
        <f t="shared" si="39"/>
        <v>0</v>
      </c>
      <c r="BL164" s="20" t="s">
        <v>366</v>
      </c>
      <c r="BM164" s="193" t="s">
        <v>1024</v>
      </c>
    </row>
    <row r="165" spans="1:65" s="2" customFormat="1" ht="16.5" customHeight="1">
      <c r="A165" s="37"/>
      <c r="B165" s="38"/>
      <c r="C165" s="182" t="s">
        <v>649</v>
      </c>
      <c r="D165" s="182" t="s">
        <v>239</v>
      </c>
      <c r="E165" s="183" t="s">
        <v>6357</v>
      </c>
      <c r="F165" s="184" t="s">
        <v>6358</v>
      </c>
      <c r="G165" s="185" t="s">
        <v>290</v>
      </c>
      <c r="H165" s="186">
        <v>1</v>
      </c>
      <c r="I165" s="187"/>
      <c r="J165" s="188">
        <f t="shared" si="30"/>
        <v>0</v>
      </c>
      <c r="K165" s="184" t="s">
        <v>19</v>
      </c>
      <c r="L165" s="42"/>
      <c r="M165" s="189" t="s">
        <v>19</v>
      </c>
      <c r="N165" s="190" t="s">
        <v>48</v>
      </c>
      <c r="O165" s="67"/>
      <c r="P165" s="191">
        <f t="shared" si="31"/>
        <v>0</v>
      </c>
      <c r="Q165" s="191">
        <v>0</v>
      </c>
      <c r="R165" s="191">
        <f t="shared" si="32"/>
        <v>0</v>
      </c>
      <c r="S165" s="191">
        <v>0</v>
      </c>
      <c r="T165" s="192">
        <f t="shared" si="33"/>
        <v>0</v>
      </c>
      <c r="U165" s="37"/>
      <c r="V165" s="37"/>
      <c r="W165" s="37"/>
      <c r="X165" s="37"/>
      <c r="Y165" s="37"/>
      <c r="Z165" s="37"/>
      <c r="AA165" s="37"/>
      <c r="AB165" s="37"/>
      <c r="AC165" s="37"/>
      <c r="AD165" s="37"/>
      <c r="AE165" s="37"/>
      <c r="AR165" s="193" t="s">
        <v>366</v>
      </c>
      <c r="AT165" s="193" t="s">
        <v>239</v>
      </c>
      <c r="AU165" s="193" t="s">
        <v>92</v>
      </c>
      <c r="AY165" s="20" t="s">
        <v>237</v>
      </c>
      <c r="BE165" s="194">
        <f t="shared" si="34"/>
        <v>0</v>
      </c>
      <c r="BF165" s="194">
        <f t="shared" si="35"/>
        <v>0</v>
      </c>
      <c r="BG165" s="194">
        <f t="shared" si="36"/>
        <v>0</v>
      </c>
      <c r="BH165" s="194">
        <f t="shared" si="37"/>
        <v>0</v>
      </c>
      <c r="BI165" s="194">
        <f t="shared" si="38"/>
        <v>0</v>
      </c>
      <c r="BJ165" s="20" t="s">
        <v>88</v>
      </c>
      <c r="BK165" s="194">
        <f t="shared" si="39"/>
        <v>0</v>
      </c>
      <c r="BL165" s="20" t="s">
        <v>366</v>
      </c>
      <c r="BM165" s="193" t="s">
        <v>1030</v>
      </c>
    </row>
    <row r="166" spans="1:65" s="2" customFormat="1" ht="16.5" customHeight="1">
      <c r="A166" s="37"/>
      <c r="B166" s="38"/>
      <c r="C166" s="182" t="s">
        <v>653</v>
      </c>
      <c r="D166" s="182" t="s">
        <v>239</v>
      </c>
      <c r="E166" s="183" t="s">
        <v>6359</v>
      </c>
      <c r="F166" s="184" t="s">
        <v>6360</v>
      </c>
      <c r="G166" s="185" t="s">
        <v>290</v>
      </c>
      <c r="H166" s="186">
        <v>1</v>
      </c>
      <c r="I166" s="187"/>
      <c r="J166" s="188">
        <f t="shared" si="30"/>
        <v>0</v>
      </c>
      <c r="K166" s="184" t="s">
        <v>19</v>
      </c>
      <c r="L166" s="42"/>
      <c r="M166" s="189" t="s">
        <v>19</v>
      </c>
      <c r="N166" s="190" t="s">
        <v>48</v>
      </c>
      <c r="O166" s="67"/>
      <c r="P166" s="191">
        <f t="shared" si="31"/>
        <v>0</v>
      </c>
      <c r="Q166" s="191">
        <v>0</v>
      </c>
      <c r="R166" s="191">
        <f t="shared" si="32"/>
        <v>0</v>
      </c>
      <c r="S166" s="191">
        <v>0</v>
      </c>
      <c r="T166" s="192">
        <f t="shared" si="33"/>
        <v>0</v>
      </c>
      <c r="U166" s="37"/>
      <c r="V166" s="37"/>
      <c r="W166" s="37"/>
      <c r="X166" s="37"/>
      <c r="Y166" s="37"/>
      <c r="Z166" s="37"/>
      <c r="AA166" s="37"/>
      <c r="AB166" s="37"/>
      <c r="AC166" s="37"/>
      <c r="AD166" s="37"/>
      <c r="AE166" s="37"/>
      <c r="AR166" s="193" t="s">
        <v>366</v>
      </c>
      <c r="AT166" s="193" t="s">
        <v>239</v>
      </c>
      <c r="AU166" s="193" t="s">
        <v>92</v>
      </c>
      <c r="AY166" s="20" t="s">
        <v>237</v>
      </c>
      <c r="BE166" s="194">
        <f t="shared" si="34"/>
        <v>0</v>
      </c>
      <c r="BF166" s="194">
        <f t="shared" si="35"/>
        <v>0</v>
      </c>
      <c r="BG166" s="194">
        <f t="shared" si="36"/>
        <v>0</v>
      </c>
      <c r="BH166" s="194">
        <f t="shared" si="37"/>
        <v>0</v>
      </c>
      <c r="BI166" s="194">
        <f t="shared" si="38"/>
        <v>0</v>
      </c>
      <c r="BJ166" s="20" t="s">
        <v>88</v>
      </c>
      <c r="BK166" s="194">
        <f t="shared" si="39"/>
        <v>0</v>
      </c>
      <c r="BL166" s="20" t="s">
        <v>366</v>
      </c>
      <c r="BM166" s="193" t="s">
        <v>1039</v>
      </c>
    </row>
    <row r="167" spans="1:65" s="2" customFormat="1" ht="24.15" customHeight="1">
      <c r="A167" s="37"/>
      <c r="B167" s="38"/>
      <c r="C167" s="182" t="s">
        <v>660</v>
      </c>
      <c r="D167" s="182" t="s">
        <v>239</v>
      </c>
      <c r="E167" s="183" t="s">
        <v>6361</v>
      </c>
      <c r="F167" s="184" t="s">
        <v>6362</v>
      </c>
      <c r="G167" s="185" t="s">
        <v>290</v>
      </c>
      <c r="H167" s="186">
        <v>1</v>
      </c>
      <c r="I167" s="187"/>
      <c r="J167" s="188">
        <f t="shared" si="30"/>
        <v>0</v>
      </c>
      <c r="K167" s="184" t="s">
        <v>19</v>
      </c>
      <c r="L167" s="42"/>
      <c r="M167" s="189" t="s">
        <v>19</v>
      </c>
      <c r="N167" s="190" t="s">
        <v>48</v>
      </c>
      <c r="O167" s="67"/>
      <c r="P167" s="191">
        <f t="shared" si="31"/>
        <v>0</v>
      </c>
      <c r="Q167" s="191">
        <v>0</v>
      </c>
      <c r="R167" s="191">
        <f t="shared" si="32"/>
        <v>0</v>
      </c>
      <c r="S167" s="191">
        <v>0</v>
      </c>
      <c r="T167" s="192">
        <f t="shared" si="33"/>
        <v>0</v>
      </c>
      <c r="U167" s="37"/>
      <c r="V167" s="37"/>
      <c r="W167" s="37"/>
      <c r="X167" s="37"/>
      <c r="Y167" s="37"/>
      <c r="Z167" s="37"/>
      <c r="AA167" s="37"/>
      <c r="AB167" s="37"/>
      <c r="AC167" s="37"/>
      <c r="AD167" s="37"/>
      <c r="AE167" s="37"/>
      <c r="AR167" s="193" t="s">
        <v>366</v>
      </c>
      <c r="AT167" s="193" t="s">
        <v>239</v>
      </c>
      <c r="AU167" s="193" t="s">
        <v>92</v>
      </c>
      <c r="AY167" s="20" t="s">
        <v>237</v>
      </c>
      <c r="BE167" s="194">
        <f t="shared" si="34"/>
        <v>0</v>
      </c>
      <c r="BF167" s="194">
        <f t="shared" si="35"/>
        <v>0</v>
      </c>
      <c r="BG167" s="194">
        <f t="shared" si="36"/>
        <v>0</v>
      </c>
      <c r="BH167" s="194">
        <f t="shared" si="37"/>
        <v>0</v>
      </c>
      <c r="BI167" s="194">
        <f t="shared" si="38"/>
        <v>0</v>
      </c>
      <c r="BJ167" s="20" t="s">
        <v>88</v>
      </c>
      <c r="BK167" s="194">
        <f t="shared" si="39"/>
        <v>0</v>
      </c>
      <c r="BL167" s="20" t="s">
        <v>366</v>
      </c>
      <c r="BM167" s="193" t="s">
        <v>1048</v>
      </c>
    </row>
    <row r="168" spans="1:65" s="2" customFormat="1" ht="16.5" customHeight="1">
      <c r="A168" s="37"/>
      <c r="B168" s="38"/>
      <c r="C168" s="182" t="s">
        <v>670</v>
      </c>
      <c r="D168" s="182" t="s">
        <v>239</v>
      </c>
      <c r="E168" s="183" t="s">
        <v>6363</v>
      </c>
      <c r="F168" s="184" t="s">
        <v>1609</v>
      </c>
      <c r="G168" s="185" t="s">
        <v>1591</v>
      </c>
      <c r="H168" s="186">
        <v>1</v>
      </c>
      <c r="I168" s="187"/>
      <c r="J168" s="188">
        <f t="shared" si="30"/>
        <v>0</v>
      </c>
      <c r="K168" s="184" t="s">
        <v>19</v>
      </c>
      <c r="L168" s="42"/>
      <c r="M168" s="189" t="s">
        <v>19</v>
      </c>
      <c r="N168" s="190" t="s">
        <v>48</v>
      </c>
      <c r="O168" s="67"/>
      <c r="P168" s="191">
        <f t="shared" si="31"/>
        <v>0</v>
      </c>
      <c r="Q168" s="191">
        <v>0</v>
      </c>
      <c r="R168" s="191">
        <f t="shared" si="32"/>
        <v>0</v>
      </c>
      <c r="S168" s="191">
        <v>0</v>
      </c>
      <c r="T168" s="192">
        <f t="shared" si="33"/>
        <v>0</v>
      </c>
      <c r="U168" s="37"/>
      <c r="V168" s="37"/>
      <c r="W168" s="37"/>
      <c r="X168" s="37"/>
      <c r="Y168" s="37"/>
      <c r="Z168" s="37"/>
      <c r="AA168" s="37"/>
      <c r="AB168" s="37"/>
      <c r="AC168" s="37"/>
      <c r="AD168" s="37"/>
      <c r="AE168" s="37"/>
      <c r="AR168" s="193" t="s">
        <v>366</v>
      </c>
      <c r="AT168" s="193" t="s">
        <v>239</v>
      </c>
      <c r="AU168" s="193" t="s">
        <v>92</v>
      </c>
      <c r="AY168" s="20" t="s">
        <v>237</v>
      </c>
      <c r="BE168" s="194">
        <f t="shared" si="34"/>
        <v>0</v>
      </c>
      <c r="BF168" s="194">
        <f t="shared" si="35"/>
        <v>0</v>
      </c>
      <c r="BG168" s="194">
        <f t="shared" si="36"/>
        <v>0</v>
      </c>
      <c r="BH168" s="194">
        <f t="shared" si="37"/>
        <v>0</v>
      </c>
      <c r="BI168" s="194">
        <f t="shared" si="38"/>
        <v>0</v>
      </c>
      <c r="BJ168" s="20" t="s">
        <v>88</v>
      </c>
      <c r="BK168" s="194">
        <f t="shared" si="39"/>
        <v>0</v>
      </c>
      <c r="BL168" s="20" t="s">
        <v>366</v>
      </c>
      <c r="BM168" s="193" t="s">
        <v>1055</v>
      </c>
    </row>
    <row r="169" spans="1:65" s="12" customFormat="1" ht="20.85" customHeight="1">
      <c r="B169" s="166"/>
      <c r="C169" s="167"/>
      <c r="D169" s="168" t="s">
        <v>75</v>
      </c>
      <c r="E169" s="180" t="s">
        <v>1716</v>
      </c>
      <c r="F169" s="180" t="s">
        <v>6364</v>
      </c>
      <c r="G169" s="167"/>
      <c r="H169" s="167"/>
      <c r="I169" s="170"/>
      <c r="J169" s="181">
        <f>BK169</f>
        <v>0</v>
      </c>
      <c r="K169" s="167"/>
      <c r="L169" s="172"/>
      <c r="M169" s="173"/>
      <c r="N169" s="174"/>
      <c r="O169" s="174"/>
      <c r="P169" s="175">
        <f>SUM(P170:P176)</f>
        <v>0</v>
      </c>
      <c r="Q169" s="174"/>
      <c r="R169" s="175">
        <f>SUM(R170:R176)</f>
        <v>0</v>
      </c>
      <c r="S169" s="174"/>
      <c r="T169" s="176">
        <f>SUM(T170:T176)</f>
        <v>0</v>
      </c>
      <c r="AR169" s="177" t="s">
        <v>88</v>
      </c>
      <c r="AT169" s="178" t="s">
        <v>75</v>
      </c>
      <c r="AU169" s="178" t="s">
        <v>88</v>
      </c>
      <c r="AY169" s="177" t="s">
        <v>237</v>
      </c>
      <c r="BK169" s="179">
        <f>SUM(BK170:BK176)</f>
        <v>0</v>
      </c>
    </row>
    <row r="170" spans="1:65" s="2" customFormat="1" ht="24.15" customHeight="1">
      <c r="A170" s="37"/>
      <c r="B170" s="38"/>
      <c r="C170" s="182" t="s">
        <v>676</v>
      </c>
      <c r="D170" s="182" t="s">
        <v>239</v>
      </c>
      <c r="E170" s="183" t="s">
        <v>6365</v>
      </c>
      <c r="F170" s="184" t="s">
        <v>6366</v>
      </c>
      <c r="G170" s="185" t="s">
        <v>290</v>
      </c>
      <c r="H170" s="186">
        <v>1</v>
      </c>
      <c r="I170" s="187"/>
      <c r="J170" s="188">
        <f t="shared" ref="J170:J176" si="40">ROUND(I170*H170,2)</f>
        <v>0</v>
      </c>
      <c r="K170" s="184" t="s">
        <v>19</v>
      </c>
      <c r="L170" s="42"/>
      <c r="M170" s="189" t="s">
        <v>19</v>
      </c>
      <c r="N170" s="190" t="s">
        <v>48</v>
      </c>
      <c r="O170" s="67"/>
      <c r="P170" s="191">
        <f t="shared" ref="P170:P176" si="41">O170*H170</f>
        <v>0</v>
      </c>
      <c r="Q170" s="191">
        <v>0</v>
      </c>
      <c r="R170" s="191">
        <f t="shared" ref="R170:R176" si="42">Q170*H170</f>
        <v>0</v>
      </c>
      <c r="S170" s="191">
        <v>0</v>
      </c>
      <c r="T170" s="192">
        <f t="shared" ref="T170:T176" si="43">S170*H170</f>
        <v>0</v>
      </c>
      <c r="U170" s="37"/>
      <c r="V170" s="37"/>
      <c r="W170" s="37"/>
      <c r="X170" s="37"/>
      <c r="Y170" s="37"/>
      <c r="Z170" s="37"/>
      <c r="AA170" s="37"/>
      <c r="AB170" s="37"/>
      <c r="AC170" s="37"/>
      <c r="AD170" s="37"/>
      <c r="AE170" s="37"/>
      <c r="AR170" s="193" t="s">
        <v>366</v>
      </c>
      <c r="AT170" s="193" t="s">
        <v>239</v>
      </c>
      <c r="AU170" s="193" t="s">
        <v>92</v>
      </c>
      <c r="AY170" s="20" t="s">
        <v>237</v>
      </c>
      <c r="BE170" s="194">
        <f t="shared" ref="BE170:BE176" si="44">IF(N170="základní",J170,0)</f>
        <v>0</v>
      </c>
      <c r="BF170" s="194">
        <f t="shared" ref="BF170:BF176" si="45">IF(N170="snížená",J170,0)</f>
        <v>0</v>
      </c>
      <c r="BG170" s="194">
        <f t="shared" ref="BG170:BG176" si="46">IF(N170="zákl. přenesená",J170,0)</f>
        <v>0</v>
      </c>
      <c r="BH170" s="194">
        <f t="shared" ref="BH170:BH176" si="47">IF(N170="sníž. přenesená",J170,0)</f>
        <v>0</v>
      </c>
      <c r="BI170" s="194">
        <f t="shared" ref="BI170:BI176" si="48">IF(N170="nulová",J170,0)</f>
        <v>0</v>
      </c>
      <c r="BJ170" s="20" t="s">
        <v>88</v>
      </c>
      <c r="BK170" s="194">
        <f t="shared" ref="BK170:BK176" si="49">ROUND(I170*H170,2)</f>
        <v>0</v>
      </c>
      <c r="BL170" s="20" t="s">
        <v>366</v>
      </c>
      <c r="BM170" s="193" t="s">
        <v>1064</v>
      </c>
    </row>
    <row r="171" spans="1:65" s="2" customFormat="1" ht="16.5" customHeight="1">
      <c r="A171" s="37"/>
      <c r="B171" s="38"/>
      <c r="C171" s="182" t="s">
        <v>684</v>
      </c>
      <c r="D171" s="182" t="s">
        <v>239</v>
      </c>
      <c r="E171" s="183" t="s">
        <v>6367</v>
      </c>
      <c r="F171" s="184" t="s">
        <v>1597</v>
      </c>
      <c r="G171" s="185" t="s">
        <v>290</v>
      </c>
      <c r="H171" s="186">
        <v>1</v>
      </c>
      <c r="I171" s="187"/>
      <c r="J171" s="188">
        <f t="shared" si="40"/>
        <v>0</v>
      </c>
      <c r="K171" s="184" t="s">
        <v>19</v>
      </c>
      <c r="L171" s="42"/>
      <c r="M171" s="189" t="s">
        <v>19</v>
      </c>
      <c r="N171" s="190" t="s">
        <v>48</v>
      </c>
      <c r="O171" s="67"/>
      <c r="P171" s="191">
        <f t="shared" si="41"/>
        <v>0</v>
      </c>
      <c r="Q171" s="191">
        <v>0</v>
      </c>
      <c r="R171" s="191">
        <f t="shared" si="42"/>
        <v>0</v>
      </c>
      <c r="S171" s="191">
        <v>0</v>
      </c>
      <c r="T171" s="192">
        <f t="shared" si="43"/>
        <v>0</v>
      </c>
      <c r="U171" s="37"/>
      <c r="V171" s="37"/>
      <c r="W171" s="37"/>
      <c r="X171" s="37"/>
      <c r="Y171" s="37"/>
      <c r="Z171" s="37"/>
      <c r="AA171" s="37"/>
      <c r="AB171" s="37"/>
      <c r="AC171" s="37"/>
      <c r="AD171" s="37"/>
      <c r="AE171" s="37"/>
      <c r="AR171" s="193" t="s">
        <v>366</v>
      </c>
      <c r="AT171" s="193" t="s">
        <v>239</v>
      </c>
      <c r="AU171" s="193" t="s">
        <v>92</v>
      </c>
      <c r="AY171" s="20" t="s">
        <v>237</v>
      </c>
      <c r="BE171" s="194">
        <f t="shared" si="44"/>
        <v>0</v>
      </c>
      <c r="BF171" s="194">
        <f t="shared" si="45"/>
        <v>0</v>
      </c>
      <c r="BG171" s="194">
        <f t="shared" si="46"/>
        <v>0</v>
      </c>
      <c r="BH171" s="194">
        <f t="shared" si="47"/>
        <v>0</v>
      </c>
      <c r="BI171" s="194">
        <f t="shared" si="48"/>
        <v>0</v>
      </c>
      <c r="BJ171" s="20" t="s">
        <v>88</v>
      </c>
      <c r="BK171" s="194">
        <f t="shared" si="49"/>
        <v>0</v>
      </c>
      <c r="BL171" s="20" t="s">
        <v>366</v>
      </c>
      <c r="BM171" s="193" t="s">
        <v>1077</v>
      </c>
    </row>
    <row r="172" spans="1:65" s="2" customFormat="1" ht="16.5" customHeight="1">
      <c r="A172" s="37"/>
      <c r="B172" s="38"/>
      <c r="C172" s="182" t="s">
        <v>692</v>
      </c>
      <c r="D172" s="182" t="s">
        <v>239</v>
      </c>
      <c r="E172" s="183" t="s">
        <v>6368</v>
      </c>
      <c r="F172" s="184" t="s">
        <v>1599</v>
      </c>
      <c r="G172" s="185" t="s">
        <v>290</v>
      </c>
      <c r="H172" s="186">
        <v>1</v>
      </c>
      <c r="I172" s="187"/>
      <c r="J172" s="188">
        <f t="shared" si="40"/>
        <v>0</v>
      </c>
      <c r="K172" s="184" t="s">
        <v>19</v>
      </c>
      <c r="L172" s="42"/>
      <c r="M172" s="189" t="s">
        <v>19</v>
      </c>
      <c r="N172" s="190" t="s">
        <v>48</v>
      </c>
      <c r="O172" s="67"/>
      <c r="P172" s="191">
        <f t="shared" si="41"/>
        <v>0</v>
      </c>
      <c r="Q172" s="191">
        <v>0</v>
      </c>
      <c r="R172" s="191">
        <f t="shared" si="42"/>
        <v>0</v>
      </c>
      <c r="S172" s="191">
        <v>0</v>
      </c>
      <c r="T172" s="192">
        <f t="shared" si="43"/>
        <v>0</v>
      </c>
      <c r="U172" s="37"/>
      <c r="V172" s="37"/>
      <c r="W172" s="37"/>
      <c r="X172" s="37"/>
      <c r="Y172" s="37"/>
      <c r="Z172" s="37"/>
      <c r="AA172" s="37"/>
      <c r="AB172" s="37"/>
      <c r="AC172" s="37"/>
      <c r="AD172" s="37"/>
      <c r="AE172" s="37"/>
      <c r="AR172" s="193" t="s">
        <v>366</v>
      </c>
      <c r="AT172" s="193" t="s">
        <v>239</v>
      </c>
      <c r="AU172" s="193" t="s">
        <v>92</v>
      </c>
      <c r="AY172" s="20" t="s">
        <v>237</v>
      </c>
      <c r="BE172" s="194">
        <f t="shared" si="44"/>
        <v>0</v>
      </c>
      <c r="BF172" s="194">
        <f t="shared" si="45"/>
        <v>0</v>
      </c>
      <c r="BG172" s="194">
        <f t="shared" si="46"/>
        <v>0</v>
      </c>
      <c r="BH172" s="194">
        <f t="shared" si="47"/>
        <v>0</v>
      </c>
      <c r="BI172" s="194">
        <f t="shared" si="48"/>
        <v>0</v>
      </c>
      <c r="BJ172" s="20" t="s">
        <v>88</v>
      </c>
      <c r="BK172" s="194">
        <f t="shared" si="49"/>
        <v>0</v>
      </c>
      <c r="BL172" s="20" t="s">
        <v>366</v>
      </c>
      <c r="BM172" s="193" t="s">
        <v>1093</v>
      </c>
    </row>
    <row r="173" spans="1:65" s="2" customFormat="1" ht="16.5" customHeight="1">
      <c r="A173" s="37"/>
      <c r="B173" s="38"/>
      <c r="C173" s="182" t="s">
        <v>698</v>
      </c>
      <c r="D173" s="182" t="s">
        <v>239</v>
      </c>
      <c r="E173" s="183" t="s">
        <v>6369</v>
      </c>
      <c r="F173" s="184" t="s">
        <v>6370</v>
      </c>
      <c r="G173" s="185" t="s">
        <v>290</v>
      </c>
      <c r="H173" s="186">
        <v>1</v>
      </c>
      <c r="I173" s="187"/>
      <c r="J173" s="188">
        <f t="shared" si="40"/>
        <v>0</v>
      </c>
      <c r="K173" s="184" t="s">
        <v>19</v>
      </c>
      <c r="L173" s="42"/>
      <c r="M173" s="189" t="s">
        <v>19</v>
      </c>
      <c r="N173" s="190" t="s">
        <v>48</v>
      </c>
      <c r="O173" s="67"/>
      <c r="P173" s="191">
        <f t="shared" si="41"/>
        <v>0</v>
      </c>
      <c r="Q173" s="191">
        <v>0</v>
      </c>
      <c r="R173" s="191">
        <f t="shared" si="42"/>
        <v>0</v>
      </c>
      <c r="S173" s="191">
        <v>0</v>
      </c>
      <c r="T173" s="192">
        <f t="shared" si="43"/>
        <v>0</v>
      </c>
      <c r="U173" s="37"/>
      <c r="V173" s="37"/>
      <c r="W173" s="37"/>
      <c r="X173" s="37"/>
      <c r="Y173" s="37"/>
      <c r="Z173" s="37"/>
      <c r="AA173" s="37"/>
      <c r="AB173" s="37"/>
      <c r="AC173" s="37"/>
      <c r="AD173" s="37"/>
      <c r="AE173" s="37"/>
      <c r="AR173" s="193" t="s">
        <v>366</v>
      </c>
      <c r="AT173" s="193" t="s">
        <v>239</v>
      </c>
      <c r="AU173" s="193" t="s">
        <v>92</v>
      </c>
      <c r="AY173" s="20" t="s">
        <v>237</v>
      </c>
      <c r="BE173" s="194">
        <f t="shared" si="44"/>
        <v>0</v>
      </c>
      <c r="BF173" s="194">
        <f t="shared" si="45"/>
        <v>0</v>
      </c>
      <c r="BG173" s="194">
        <f t="shared" si="46"/>
        <v>0</v>
      </c>
      <c r="BH173" s="194">
        <f t="shared" si="47"/>
        <v>0</v>
      </c>
      <c r="BI173" s="194">
        <f t="shared" si="48"/>
        <v>0</v>
      </c>
      <c r="BJ173" s="20" t="s">
        <v>88</v>
      </c>
      <c r="BK173" s="194">
        <f t="shared" si="49"/>
        <v>0</v>
      </c>
      <c r="BL173" s="20" t="s">
        <v>366</v>
      </c>
      <c r="BM173" s="193" t="s">
        <v>1106</v>
      </c>
    </row>
    <row r="174" spans="1:65" s="2" customFormat="1" ht="16.5" customHeight="1">
      <c r="A174" s="37"/>
      <c r="B174" s="38"/>
      <c r="C174" s="182" t="s">
        <v>702</v>
      </c>
      <c r="D174" s="182" t="s">
        <v>239</v>
      </c>
      <c r="E174" s="183" t="s">
        <v>6371</v>
      </c>
      <c r="F174" s="184" t="s">
        <v>1605</v>
      </c>
      <c r="G174" s="185" t="s">
        <v>290</v>
      </c>
      <c r="H174" s="186">
        <v>3</v>
      </c>
      <c r="I174" s="187"/>
      <c r="J174" s="188">
        <f t="shared" si="40"/>
        <v>0</v>
      </c>
      <c r="K174" s="184" t="s">
        <v>19</v>
      </c>
      <c r="L174" s="42"/>
      <c r="M174" s="189" t="s">
        <v>19</v>
      </c>
      <c r="N174" s="190" t="s">
        <v>48</v>
      </c>
      <c r="O174" s="67"/>
      <c r="P174" s="191">
        <f t="shared" si="41"/>
        <v>0</v>
      </c>
      <c r="Q174" s="191">
        <v>0</v>
      </c>
      <c r="R174" s="191">
        <f t="shared" si="42"/>
        <v>0</v>
      </c>
      <c r="S174" s="191">
        <v>0</v>
      </c>
      <c r="T174" s="192">
        <f t="shared" si="43"/>
        <v>0</v>
      </c>
      <c r="U174" s="37"/>
      <c r="V174" s="37"/>
      <c r="W174" s="37"/>
      <c r="X174" s="37"/>
      <c r="Y174" s="37"/>
      <c r="Z174" s="37"/>
      <c r="AA174" s="37"/>
      <c r="AB174" s="37"/>
      <c r="AC174" s="37"/>
      <c r="AD174" s="37"/>
      <c r="AE174" s="37"/>
      <c r="AR174" s="193" t="s">
        <v>366</v>
      </c>
      <c r="AT174" s="193" t="s">
        <v>239</v>
      </c>
      <c r="AU174" s="193" t="s">
        <v>92</v>
      </c>
      <c r="AY174" s="20" t="s">
        <v>237</v>
      </c>
      <c r="BE174" s="194">
        <f t="shared" si="44"/>
        <v>0</v>
      </c>
      <c r="BF174" s="194">
        <f t="shared" si="45"/>
        <v>0</v>
      </c>
      <c r="BG174" s="194">
        <f t="shared" si="46"/>
        <v>0</v>
      </c>
      <c r="BH174" s="194">
        <f t="shared" si="47"/>
        <v>0</v>
      </c>
      <c r="BI174" s="194">
        <f t="shared" si="48"/>
        <v>0</v>
      </c>
      <c r="BJ174" s="20" t="s">
        <v>88</v>
      </c>
      <c r="BK174" s="194">
        <f t="shared" si="49"/>
        <v>0</v>
      </c>
      <c r="BL174" s="20" t="s">
        <v>366</v>
      </c>
      <c r="BM174" s="193" t="s">
        <v>1115</v>
      </c>
    </row>
    <row r="175" spans="1:65" s="2" customFormat="1" ht="16.5" customHeight="1">
      <c r="A175" s="37"/>
      <c r="B175" s="38"/>
      <c r="C175" s="182" t="s">
        <v>705</v>
      </c>
      <c r="D175" s="182" t="s">
        <v>239</v>
      </c>
      <c r="E175" s="183" t="s">
        <v>6372</v>
      </c>
      <c r="F175" s="184" t="s">
        <v>1607</v>
      </c>
      <c r="G175" s="185" t="s">
        <v>290</v>
      </c>
      <c r="H175" s="186">
        <v>2</v>
      </c>
      <c r="I175" s="187"/>
      <c r="J175" s="188">
        <f t="shared" si="40"/>
        <v>0</v>
      </c>
      <c r="K175" s="184" t="s">
        <v>19</v>
      </c>
      <c r="L175" s="42"/>
      <c r="M175" s="189" t="s">
        <v>19</v>
      </c>
      <c r="N175" s="190" t="s">
        <v>48</v>
      </c>
      <c r="O175" s="67"/>
      <c r="P175" s="191">
        <f t="shared" si="41"/>
        <v>0</v>
      </c>
      <c r="Q175" s="191">
        <v>0</v>
      </c>
      <c r="R175" s="191">
        <f t="shared" si="42"/>
        <v>0</v>
      </c>
      <c r="S175" s="191">
        <v>0</v>
      </c>
      <c r="T175" s="192">
        <f t="shared" si="43"/>
        <v>0</v>
      </c>
      <c r="U175" s="37"/>
      <c r="V175" s="37"/>
      <c r="W175" s="37"/>
      <c r="X175" s="37"/>
      <c r="Y175" s="37"/>
      <c r="Z175" s="37"/>
      <c r="AA175" s="37"/>
      <c r="AB175" s="37"/>
      <c r="AC175" s="37"/>
      <c r="AD175" s="37"/>
      <c r="AE175" s="37"/>
      <c r="AR175" s="193" t="s">
        <v>366</v>
      </c>
      <c r="AT175" s="193" t="s">
        <v>239</v>
      </c>
      <c r="AU175" s="193" t="s">
        <v>92</v>
      </c>
      <c r="AY175" s="20" t="s">
        <v>237</v>
      </c>
      <c r="BE175" s="194">
        <f t="shared" si="44"/>
        <v>0</v>
      </c>
      <c r="BF175" s="194">
        <f t="shared" si="45"/>
        <v>0</v>
      </c>
      <c r="BG175" s="194">
        <f t="shared" si="46"/>
        <v>0</v>
      </c>
      <c r="BH175" s="194">
        <f t="shared" si="47"/>
        <v>0</v>
      </c>
      <c r="BI175" s="194">
        <f t="shared" si="48"/>
        <v>0</v>
      </c>
      <c r="BJ175" s="20" t="s">
        <v>88</v>
      </c>
      <c r="BK175" s="194">
        <f t="shared" si="49"/>
        <v>0</v>
      </c>
      <c r="BL175" s="20" t="s">
        <v>366</v>
      </c>
      <c r="BM175" s="193" t="s">
        <v>1127</v>
      </c>
    </row>
    <row r="176" spans="1:65" s="2" customFormat="1" ht="16.5" customHeight="1">
      <c r="A176" s="37"/>
      <c r="B176" s="38"/>
      <c r="C176" s="182" t="s">
        <v>359</v>
      </c>
      <c r="D176" s="182" t="s">
        <v>239</v>
      </c>
      <c r="E176" s="183" t="s">
        <v>6373</v>
      </c>
      <c r="F176" s="184" t="s">
        <v>1609</v>
      </c>
      <c r="G176" s="185" t="s">
        <v>1591</v>
      </c>
      <c r="H176" s="186">
        <v>1</v>
      </c>
      <c r="I176" s="187"/>
      <c r="J176" s="188">
        <f t="shared" si="40"/>
        <v>0</v>
      </c>
      <c r="K176" s="184" t="s">
        <v>19</v>
      </c>
      <c r="L176" s="42"/>
      <c r="M176" s="189" t="s">
        <v>19</v>
      </c>
      <c r="N176" s="190" t="s">
        <v>48</v>
      </c>
      <c r="O176" s="67"/>
      <c r="P176" s="191">
        <f t="shared" si="41"/>
        <v>0</v>
      </c>
      <c r="Q176" s="191">
        <v>0</v>
      </c>
      <c r="R176" s="191">
        <f t="shared" si="42"/>
        <v>0</v>
      </c>
      <c r="S176" s="191">
        <v>0</v>
      </c>
      <c r="T176" s="192">
        <f t="shared" si="43"/>
        <v>0</v>
      </c>
      <c r="U176" s="37"/>
      <c r="V176" s="37"/>
      <c r="W176" s="37"/>
      <c r="X176" s="37"/>
      <c r="Y176" s="37"/>
      <c r="Z176" s="37"/>
      <c r="AA176" s="37"/>
      <c r="AB176" s="37"/>
      <c r="AC176" s="37"/>
      <c r="AD176" s="37"/>
      <c r="AE176" s="37"/>
      <c r="AR176" s="193" t="s">
        <v>366</v>
      </c>
      <c r="AT176" s="193" t="s">
        <v>239</v>
      </c>
      <c r="AU176" s="193" t="s">
        <v>92</v>
      </c>
      <c r="AY176" s="20" t="s">
        <v>237</v>
      </c>
      <c r="BE176" s="194">
        <f t="shared" si="44"/>
        <v>0</v>
      </c>
      <c r="BF176" s="194">
        <f t="shared" si="45"/>
        <v>0</v>
      </c>
      <c r="BG176" s="194">
        <f t="shared" si="46"/>
        <v>0</v>
      </c>
      <c r="BH176" s="194">
        <f t="shared" si="47"/>
        <v>0</v>
      </c>
      <c r="BI176" s="194">
        <f t="shared" si="48"/>
        <v>0</v>
      </c>
      <c r="BJ176" s="20" t="s">
        <v>88</v>
      </c>
      <c r="BK176" s="194">
        <f t="shared" si="49"/>
        <v>0</v>
      </c>
      <c r="BL176" s="20" t="s">
        <v>366</v>
      </c>
      <c r="BM176" s="193" t="s">
        <v>1140</v>
      </c>
    </row>
    <row r="177" spans="1:65" s="12" customFormat="1" ht="20.85" customHeight="1">
      <c r="B177" s="166"/>
      <c r="C177" s="167"/>
      <c r="D177" s="168" t="s">
        <v>75</v>
      </c>
      <c r="E177" s="180" t="s">
        <v>1741</v>
      </c>
      <c r="F177" s="180" t="s">
        <v>6374</v>
      </c>
      <c r="G177" s="167"/>
      <c r="H177" s="167"/>
      <c r="I177" s="170"/>
      <c r="J177" s="181">
        <f>BK177</f>
        <v>0</v>
      </c>
      <c r="K177" s="167"/>
      <c r="L177" s="172"/>
      <c r="M177" s="173"/>
      <c r="N177" s="174"/>
      <c r="O177" s="174"/>
      <c r="P177" s="175">
        <f>SUM(P178:P185)</f>
        <v>0</v>
      </c>
      <c r="Q177" s="174"/>
      <c r="R177" s="175">
        <f>SUM(R178:R185)</f>
        <v>0</v>
      </c>
      <c r="S177" s="174"/>
      <c r="T177" s="176">
        <f>SUM(T178:T185)</f>
        <v>0</v>
      </c>
      <c r="AR177" s="177" t="s">
        <v>88</v>
      </c>
      <c r="AT177" s="178" t="s">
        <v>75</v>
      </c>
      <c r="AU177" s="178" t="s">
        <v>88</v>
      </c>
      <c r="AY177" s="177" t="s">
        <v>237</v>
      </c>
      <c r="BK177" s="179">
        <f>SUM(BK178:BK185)</f>
        <v>0</v>
      </c>
    </row>
    <row r="178" spans="1:65" s="2" customFormat="1" ht="24.15" customHeight="1">
      <c r="A178" s="37"/>
      <c r="B178" s="38"/>
      <c r="C178" s="182" t="s">
        <v>713</v>
      </c>
      <c r="D178" s="182" t="s">
        <v>239</v>
      </c>
      <c r="E178" s="183" t="s">
        <v>6375</v>
      </c>
      <c r="F178" s="184" t="s">
        <v>1595</v>
      </c>
      <c r="G178" s="185" t="s">
        <v>290</v>
      </c>
      <c r="H178" s="186">
        <v>7</v>
      </c>
      <c r="I178" s="187"/>
      <c r="J178" s="188">
        <f t="shared" ref="J178:J185" si="50">ROUND(I178*H178,2)</f>
        <v>0</v>
      </c>
      <c r="K178" s="184" t="s">
        <v>19</v>
      </c>
      <c r="L178" s="42"/>
      <c r="M178" s="189" t="s">
        <v>19</v>
      </c>
      <c r="N178" s="190" t="s">
        <v>48</v>
      </c>
      <c r="O178" s="67"/>
      <c r="P178" s="191">
        <f t="shared" ref="P178:P185" si="51">O178*H178</f>
        <v>0</v>
      </c>
      <c r="Q178" s="191">
        <v>0</v>
      </c>
      <c r="R178" s="191">
        <f t="shared" ref="R178:R185" si="52">Q178*H178</f>
        <v>0</v>
      </c>
      <c r="S178" s="191">
        <v>0</v>
      </c>
      <c r="T178" s="192">
        <f t="shared" ref="T178:T185" si="53">S178*H178</f>
        <v>0</v>
      </c>
      <c r="U178" s="37"/>
      <c r="V178" s="37"/>
      <c r="W178" s="37"/>
      <c r="X178" s="37"/>
      <c r="Y178" s="37"/>
      <c r="Z178" s="37"/>
      <c r="AA178" s="37"/>
      <c r="AB178" s="37"/>
      <c r="AC178" s="37"/>
      <c r="AD178" s="37"/>
      <c r="AE178" s="37"/>
      <c r="AR178" s="193" t="s">
        <v>366</v>
      </c>
      <c r="AT178" s="193" t="s">
        <v>239</v>
      </c>
      <c r="AU178" s="193" t="s">
        <v>92</v>
      </c>
      <c r="AY178" s="20" t="s">
        <v>237</v>
      </c>
      <c r="BE178" s="194">
        <f t="shared" ref="BE178:BE185" si="54">IF(N178="základní",J178,0)</f>
        <v>0</v>
      </c>
      <c r="BF178" s="194">
        <f t="shared" ref="BF178:BF185" si="55">IF(N178="snížená",J178,0)</f>
        <v>0</v>
      </c>
      <c r="BG178" s="194">
        <f t="shared" ref="BG178:BG185" si="56">IF(N178="zákl. přenesená",J178,0)</f>
        <v>0</v>
      </c>
      <c r="BH178" s="194">
        <f t="shared" ref="BH178:BH185" si="57">IF(N178="sníž. přenesená",J178,0)</f>
        <v>0</v>
      </c>
      <c r="BI178" s="194">
        <f t="shared" ref="BI178:BI185" si="58">IF(N178="nulová",J178,0)</f>
        <v>0</v>
      </c>
      <c r="BJ178" s="20" t="s">
        <v>88</v>
      </c>
      <c r="BK178" s="194">
        <f t="shared" ref="BK178:BK185" si="59">ROUND(I178*H178,2)</f>
        <v>0</v>
      </c>
      <c r="BL178" s="20" t="s">
        <v>366</v>
      </c>
      <c r="BM178" s="193" t="s">
        <v>1150</v>
      </c>
    </row>
    <row r="179" spans="1:65" s="2" customFormat="1" ht="16.5" customHeight="1">
      <c r="A179" s="37"/>
      <c r="B179" s="38"/>
      <c r="C179" s="182" t="s">
        <v>717</v>
      </c>
      <c r="D179" s="182" t="s">
        <v>239</v>
      </c>
      <c r="E179" s="183" t="s">
        <v>6376</v>
      </c>
      <c r="F179" s="184" t="s">
        <v>1597</v>
      </c>
      <c r="G179" s="185" t="s">
        <v>290</v>
      </c>
      <c r="H179" s="186">
        <v>7</v>
      </c>
      <c r="I179" s="187"/>
      <c r="J179" s="188">
        <f t="shared" si="50"/>
        <v>0</v>
      </c>
      <c r="K179" s="184" t="s">
        <v>19</v>
      </c>
      <c r="L179" s="42"/>
      <c r="M179" s="189" t="s">
        <v>19</v>
      </c>
      <c r="N179" s="190" t="s">
        <v>48</v>
      </c>
      <c r="O179" s="67"/>
      <c r="P179" s="191">
        <f t="shared" si="51"/>
        <v>0</v>
      </c>
      <c r="Q179" s="191">
        <v>0</v>
      </c>
      <c r="R179" s="191">
        <f t="shared" si="52"/>
        <v>0</v>
      </c>
      <c r="S179" s="191">
        <v>0</v>
      </c>
      <c r="T179" s="192">
        <f t="shared" si="53"/>
        <v>0</v>
      </c>
      <c r="U179" s="37"/>
      <c r="V179" s="37"/>
      <c r="W179" s="37"/>
      <c r="X179" s="37"/>
      <c r="Y179" s="37"/>
      <c r="Z179" s="37"/>
      <c r="AA179" s="37"/>
      <c r="AB179" s="37"/>
      <c r="AC179" s="37"/>
      <c r="AD179" s="37"/>
      <c r="AE179" s="37"/>
      <c r="AR179" s="193" t="s">
        <v>366</v>
      </c>
      <c r="AT179" s="193" t="s">
        <v>239</v>
      </c>
      <c r="AU179" s="193" t="s">
        <v>92</v>
      </c>
      <c r="AY179" s="20" t="s">
        <v>237</v>
      </c>
      <c r="BE179" s="194">
        <f t="shared" si="54"/>
        <v>0</v>
      </c>
      <c r="BF179" s="194">
        <f t="shared" si="55"/>
        <v>0</v>
      </c>
      <c r="BG179" s="194">
        <f t="shared" si="56"/>
        <v>0</v>
      </c>
      <c r="BH179" s="194">
        <f t="shared" si="57"/>
        <v>0</v>
      </c>
      <c r="BI179" s="194">
        <f t="shared" si="58"/>
        <v>0</v>
      </c>
      <c r="BJ179" s="20" t="s">
        <v>88</v>
      </c>
      <c r="BK179" s="194">
        <f t="shared" si="59"/>
        <v>0</v>
      </c>
      <c r="BL179" s="20" t="s">
        <v>366</v>
      </c>
      <c r="BM179" s="193" t="s">
        <v>1162</v>
      </c>
    </row>
    <row r="180" spans="1:65" s="2" customFormat="1" ht="16.5" customHeight="1">
      <c r="A180" s="37"/>
      <c r="B180" s="38"/>
      <c r="C180" s="182" t="s">
        <v>425</v>
      </c>
      <c r="D180" s="182" t="s">
        <v>239</v>
      </c>
      <c r="E180" s="183" t="s">
        <v>6377</v>
      </c>
      <c r="F180" s="184" t="s">
        <v>1599</v>
      </c>
      <c r="G180" s="185" t="s">
        <v>290</v>
      </c>
      <c r="H180" s="186">
        <v>7</v>
      </c>
      <c r="I180" s="187"/>
      <c r="J180" s="188">
        <f t="shared" si="50"/>
        <v>0</v>
      </c>
      <c r="K180" s="184" t="s">
        <v>19</v>
      </c>
      <c r="L180" s="42"/>
      <c r="M180" s="189" t="s">
        <v>19</v>
      </c>
      <c r="N180" s="190" t="s">
        <v>48</v>
      </c>
      <c r="O180" s="67"/>
      <c r="P180" s="191">
        <f t="shared" si="51"/>
        <v>0</v>
      </c>
      <c r="Q180" s="191">
        <v>0</v>
      </c>
      <c r="R180" s="191">
        <f t="shared" si="52"/>
        <v>0</v>
      </c>
      <c r="S180" s="191">
        <v>0</v>
      </c>
      <c r="T180" s="192">
        <f t="shared" si="53"/>
        <v>0</v>
      </c>
      <c r="U180" s="37"/>
      <c r="V180" s="37"/>
      <c r="W180" s="37"/>
      <c r="X180" s="37"/>
      <c r="Y180" s="37"/>
      <c r="Z180" s="37"/>
      <c r="AA180" s="37"/>
      <c r="AB180" s="37"/>
      <c r="AC180" s="37"/>
      <c r="AD180" s="37"/>
      <c r="AE180" s="37"/>
      <c r="AR180" s="193" t="s">
        <v>366</v>
      </c>
      <c r="AT180" s="193" t="s">
        <v>239</v>
      </c>
      <c r="AU180" s="193" t="s">
        <v>92</v>
      </c>
      <c r="AY180" s="20" t="s">
        <v>237</v>
      </c>
      <c r="BE180" s="194">
        <f t="shared" si="54"/>
        <v>0</v>
      </c>
      <c r="BF180" s="194">
        <f t="shared" si="55"/>
        <v>0</v>
      </c>
      <c r="BG180" s="194">
        <f t="shared" si="56"/>
        <v>0</v>
      </c>
      <c r="BH180" s="194">
        <f t="shared" si="57"/>
        <v>0</v>
      </c>
      <c r="BI180" s="194">
        <f t="shared" si="58"/>
        <v>0</v>
      </c>
      <c r="BJ180" s="20" t="s">
        <v>88</v>
      </c>
      <c r="BK180" s="194">
        <f t="shared" si="59"/>
        <v>0</v>
      </c>
      <c r="BL180" s="20" t="s">
        <v>366</v>
      </c>
      <c r="BM180" s="193" t="s">
        <v>1171</v>
      </c>
    </row>
    <row r="181" spans="1:65" s="2" customFormat="1" ht="16.5" customHeight="1">
      <c r="A181" s="37"/>
      <c r="B181" s="38"/>
      <c r="C181" s="182" t="s">
        <v>726</v>
      </c>
      <c r="D181" s="182" t="s">
        <v>239</v>
      </c>
      <c r="E181" s="183" t="s">
        <v>6378</v>
      </c>
      <c r="F181" s="184" t="s">
        <v>1601</v>
      </c>
      <c r="G181" s="185" t="s">
        <v>290</v>
      </c>
      <c r="H181" s="186">
        <v>14</v>
      </c>
      <c r="I181" s="187"/>
      <c r="J181" s="188">
        <f t="shared" si="50"/>
        <v>0</v>
      </c>
      <c r="K181" s="184" t="s">
        <v>19</v>
      </c>
      <c r="L181" s="42"/>
      <c r="M181" s="189" t="s">
        <v>19</v>
      </c>
      <c r="N181" s="190" t="s">
        <v>48</v>
      </c>
      <c r="O181" s="67"/>
      <c r="P181" s="191">
        <f t="shared" si="51"/>
        <v>0</v>
      </c>
      <c r="Q181" s="191">
        <v>0</v>
      </c>
      <c r="R181" s="191">
        <f t="shared" si="52"/>
        <v>0</v>
      </c>
      <c r="S181" s="191">
        <v>0</v>
      </c>
      <c r="T181" s="192">
        <f t="shared" si="53"/>
        <v>0</v>
      </c>
      <c r="U181" s="37"/>
      <c r="V181" s="37"/>
      <c r="W181" s="37"/>
      <c r="X181" s="37"/>
      <c r="Y181" s="37"/>
      <c r="Z181" s="37"/>
      <c r="AA181" s="37"/>
      <c r="AB181" s="37"/>
      <c r="AC181" s="37"/>
      <c r="AD181" s="37"/>
      <c r="AE181" s="37"/>
      <c r="AR181" s="193" t="s">
        <v>366</v>
      </c>
      <c r="AT181" s="193" t="s">
        <v>239</v>
      </c>
      <c r="AU181" s="193" t="s">
        <v>92</v>
      </c>
      <c r="AY181" s="20" t="s">
        <v>237</v>
      </c>
      <c r="BE181" s="194">
        <f t="shared" si="54"/>
        <v>0</v>
      </c>
      <c r="BF181" s="194">
        <f t="shared" si="55"/>
        <v>0</v>
      </c>
      <c r="BG181" s="194">
        <f t="shared" si="56"/>
        <v>0</v>
      </c>
      <c r="BH181" s="194">
        <f t="shared" si="57"/>
        <v>0</v>
      </c>
      <c r="BI181" s="194">
        <f t="shared" si="58"/>
        <v>0</v>
      </c>
      <c r="BJ181" s="20" t="s">
        <v>88</v>
      </c>
      <c r="BK181" s="194">
        <f t="shared" si="59"/>
        <v>0</v>
      </c>
      <c r="BL181" s="20" t="s">
        <v>366</v>
      </c>
      <c r="BM181" s="193" t="s">
        <v>1181</v>
      </c>
    </row>
    <row r="182" spans="1:65" s="2" customFormat="1" ht="16.5" customHeight="1">
      <c r="A182" s="37"/>
      <c r="B182" s="38"/>
      <c r="C182" s="182" t="s">
        <v>733</v>
      </c>
      <c r="D182" s="182" t="s">
        <v>239</v>
      </c>
      <c r="E182" s="183" t="s">
        <v>6379</v>
      </c>
      <c r="F182" s="184" t="s">
        <v>1603</v>
      </c>
      <c r="G182" s="185" t="s">
        <v>290</v>
      </c>
      <c r="H182" s="186">
        <v>7</v>
      </c>
      <c r="I182" s="187"/>
      <c r="J182" s="188">
        <f t="shared" si="50"/>
        <v>0</v>
      </c>
      <c r="K182" s="184" t="s">
        <v>19</v>
      </c>
      <c r="L182" s="42"/>
      <c r="M182" s="189" t="s">
        <v>19</v>
      </c>
      <c r="N182" s="190" t="s">
        <v>48</v>
      </c>
      <c r="O182" s="67"/>
      <c r="P182" s="191">
        <f t="shared" si="51"/>
        <v>0</v>
      </c>
      <c r="Q182" s="191">
        <v>0</v>
      </c>
      <c r="R182" s="191">
        <f t="shared" si="52"/>
        <v>0</v>
      </c>
      <c r="S182" s="191">
        <v>0</v>
      </c>
      <c r="T182" s="192">
        <f t="shared" si="53"/>
        <v>0</v>
      </c>
      <c r="U182" s="37"/>
      <c r="V182" s="37"/>
      <c r="W182" s="37"/>
      <c r="X182" s="37"/>
      <c r="Y182" s="37"/>
      <c r="Z182" s="37"/>
      <c r="AA182" s="37"/>
      <c r="AB182" s="37"/>
      <c r="AC182" s="37"/>
      <c r="AD182" s="37"/>
      <c r="AE182" s="37"/>
      <c r="AR182" s="193" t="s">
        <v>366</v>
      </c>
      <c r="AT182" s="193" t="s">
        <v>239</v>
      </c>
      <c r="AU182" s="193" t="s">
        <v>92</v>
      </c>
      <c r="AY182" s="20" t="s">
        <v>237</v>
      </c>
      <c r="BE182" s="194">
        <f t="shared" si="54"/>
        <v>0</v>
      </c>
      <c r="BF182" s="194">
        <f t="shared" si="55"/>
        <v>0</v>
      </c>
      <c r="BG182" s="194">
        <f t="shared" si="56"/>
        <v>0</v>
      </c>
      <c r="BH182" s="194">
        <f t="shared" si="57"/>
        <v>0</v>
      </c>
      <c r="BI182" s="194">
        <f t="shared" si="58"/>
        <v>0</v>
      </c>
      <c r="BJ182" s="20" t="s">
        <v>88</v>
      </c>
      <c r="BK182" s="194">
        <f t="shared" si="59"/>
        <v>0</v>
      </c>
      <c r="BL182" s="20" t="s">
        <v>366</v>
      </c>
      <c r="BM182" s="193" t="s">
        <v>1192</v>
      </c>
    </row>
    <row r="183" spans="1:65" s="2" customFormat="1" ht="16.5" customHeight="1">
      <c r="A183" s="37"/>
      <c r="B183" s="38"/>
      <c r="C183" s="182" t="s">
        <v>739</v>
      </c>
      <c r="D183" s="182" t="s">
        <v>239</v>
      </c>
      <c r="E183" s="183" t="s">
        <v>6380</v>
      </c>
      <c r="F183" s="184" t="s">
        <v>1605</v>
      </c>
      <c r="G183" s="185" t="s">
        <v>290</v>
      </c>
      <c r="H183" s="186">
        <v>70</v>
      </c>
      <c r="I183" s="187"/>
      <c r="J183" s="188">
        <f t="shared" si="50"/>
        <v>0</v>
      </c>
      <c r="K183" s="184" t="s">
        <v>19</v>
      </c>
      <c r="L183" s="42"/>
      <c r="M183" s="189" t="s">
        <v>19</v>
      </c>
      <c r="N183" s="190" t="s">
        <v>48</v>
      </c>
      <c r="O183" s="67"/>
      <c r="P183" s="191">
        <f t="shared" si="51"/>
        <v>0</v>
      </c>
      <c r="Q183" s="191">
        <v>0</v>
      </c>
      <c r="R183" s="191">
        <f t="shared" si="52"/>
        <v>0</v>
      </c>
      <c r="S183" s="191">
        <v>0</v>
      </c>
      <c r="T183" s="192">
        <f t="shared" si="53"/>
        <v>0</v>
      </c>
      <c r="U183" s="37"/>
      <c r="V183" s="37"/>
      <c r="W183" s="37"/>
      <c r="X183" s="37"/>
      <c r="Y183" s="37"/>
      <c r="Z183" s="37"/>
      <c r="AA183" s="37"/>
      <c r="AB183" s="37"/>
      <c r="AC183" s="37"/>
      <c r="AD183" s="37"/>
      <c r="AE183" s="37"/>
      <c r="AR183" s="193" t="s">
        <v>366</v>
      </c>
      <c r="AT183" s="193" t="s">
        <v>239</v>
      </c>
      <c r="AU183" s="193" t="s">
        <v>92</v>
      </c>
      <c r="AY183" s="20" t="s">
        <v>237</v>
      </c>
      <c r="BE183" s="194">
        <f t="shared" si="54"/>
        <v>0</v>
      </c>
      <c r="BF183" s="194">
        <f t="shared" si="55"/>
        <v>0</v>
      </c>
      <c r="BG183" s="194">
        <f t="shared" si="56"/>
        <v>0</v>
      </c>
      <c r="BH183" s="194">
        <f t="shared" si="57"/>
        <v>0</v>
      </c>
      <c r="BI183" s="194">
        <f t="shared" si="58"/>
        <v>0</v>
      </c>
      <c r="BJ183" s="20" t="s">
        <v>88</v>
      </c>
      <c r="BK183" s="194">
        <f t="shared" si="59"/>
        <v>0</v>
      </c>
      <c r="BL183" s="20" t="s">
        <v>366</v>
      </c>
      <c r="BM183" s="193" t="s">
        <v>1226</v>
      </c>
    </row>
    <row r="184" spans="1:65" s="2" customFormat="1" ht="16.5" customHeight="1">
      <c r="A184" s="37"/>
      <c r="B184" s="38"/>
      <c r="C184" s="182" t="s">
        <v>746</v>
      </c>
      <c r="D184" s="182" t="s">
        <v>239</v>
      </c>
      <c r="E184" s="183" t="s">
        <v>6381</v>
      </c>
      <c r="F184" s="184" t="s">
        <v>1607</v>
      </c>
      <c r="G184" s="185" t="s">
        <v>290</v>
      </c>
      <c r="H184" s="186">
        <v>14</v>
      </c>
      <c r="I184" s="187"/>
      <c r="J184" s="188">
        <f t="shared" si="50"/>
        <v>0</v>
      </c>
      <c r="K184" s="184" t="s">
        <v>19</v>
      </c>
      <c r="L184" s="42"/>
      <c r="M184" s="189" t="s">
        <v>19</v>
      </c>
      <c r="N184" s="190" t="s">
        <v>48</v>
      </c>
      <c r="O184" s="67"/>
      <c r="P184" s="191">
        <f t="shared" si="51"/>
        <v>0</v>
      </c>
      <c r="Q184" s="191">
        <v>0</v>
      </c>
      <c r="R184" s="191">
        <f t="shared" si="52"/>
        <v>0</v>
      </c>
      <c r="S184" s="191">
        <v>0</v>
      </c>
      <c r="T184" s="192">
        <f t="shared" si="53"/>
        <v>0</v>
      </c>
      <c r="U184" s="37"/>
      <c r="V184" s="37"/>
      <c r="W184" s="37"/>
      <c r="X184" s="37"/>
      <c r="Y184" s="37"/>
      <c r="Z184" s="37"/>
      <c r="AA184" s="37"/>
      <c r="AB184" s="37"/>
      <c r="AC184" s="37"/>
      <c r="AD184" s="37"/>
      <c r="AE184" s="37"/>
      <c r="AR184" s="193" t="s">
        <v>366</v>
      </c>
      <c r="AT184" s="193" t="s">
        <v>239</v>
      </c>
      <c r="AU184" s="193" t="s">
        <v>92</v>
      </c>
      <c r="AY184" s="20" t="s">
        <v>237</v>
      </c>
      <c r="BE184" s="194">
        <f t="shared" si="54"/>
        <v>0</v>
      </c>
      <c r="BF184" s="194">
        <f t="shared" si="55"/>
        <v>0</v>
      </c>
      <c r="BG184" s="194">
        <f t="shared" si="56"/>
        <v>0</v>
      </c>
      <c r="BH184" s="194">
        <f t="shared" si="57"/>
        <v>0</v>
      </c>
      <c r="BI184" s="194">
        <f t="shared" si="58"/>
        <v>0</v>
      </c>
      <c r="BJ184" s="20" t="s">
        <v>88</v>
      </c>
      <c r="BK184" s="194">
        <f t="shared" si="59"/>
        <v>0</v>
      </c>
      <c r="BL184" s="20" t="s">
        <v>366</v>
      </c>
      <c r="BM184" s="193" t="s">
        <v>1238</v>
      </c>
    </row>
    <row r="185" spans="1:65" s="2" customFormat="1" ht="16.5" customHeight="1">
      <c r="A185" s="37"/>
      <c r="B185" s="38"/>
      <c r="C185" s="182" t="s">
        <v>756</v>
      </c>
      <c r="D185" s="182" t="s">
        <v>239</v>
      </c>
      <c r="E185" s="183" t="s">
        <v>6382</v>
      </c>
      <c r="F185" s="184" t="s">
        <v>1609</v>
      </c>
      <c r="G185" s="185" t="s">
        <v>1591</v>
      </c>
      <c r="H185" s="186">
        <v>1</v>
      </c>
      <c r="I185" s="187"/>
      <c r="J185" s="188">
        <f t="shared" si="50"/>
        <v>0</v>
      </c>
      <c r="K185" s="184" t="s">
        <v>19</v>
      </c>
      <c r="L185" s="42"/>
      <c r="M185" s="189" t="s">
        <v>19</v>
      </c>
      <c r="N185" s="190" t="s">
        <v>48</v>
      </c>
      <c r="O185" s="67"/>
      <c r="P185" s="191">
        <f t="shared" si="51"/>
        <v>0</v>
      </c>
      <c r="Q185" s="191">
        <v>0</v>
      </c>
      <c r="R185" s="191">
        <f t="shared" si="52"/>
        <v>0</v>
      </c>
      <c r="S185" s="191">
        <v>0</v>
      </c>
      <c r="T185" s="192">
        <f t="shared" si="53"/>
        <v>0</v>
      </c>
      <c r="U185" s="37"/>
      <c r="V185" s="37"/>
      <c r="W185" s="37"/>
      <c r="X185" s="37"/>
      <c r="Y185" s="37"/>
      <c r="Z185" s="37"/>
      <c r="AA185" s="37"/>
      <c r="AB185" s="37"/>
      <c r="AC185" s="37"/>
      <c r="AD185" s="37"/>
      <c r="AE185" s="37"/>
      <c r="AR185" s="193" t="s">
        <v>366</v>
      </c>
      <c r="AT185" s="193" t="s">
        <v>239</v>
      </c>
      <c r="AU185" s="193" t="s">
        <v>92</v>
      </c>
      <c r="AY185" s="20" t="s">
        <v>237</v>
      </c>
      <c r="BE185" s="194">
        <f t="shared" si="54"/>
        <v>0</v>
      </c>
      <c r="BF185" s="194">
        <f t="shared" si="55"/>
        <v>0</v>
      </c>
      <c r="BG185" s="194">
        <f t="shared" si="56"/>
        <v>0</v>
      </c>
      <c r="BH185" s="194">
        <f t="shared" si="57"/>
        <v>0</v>
      </c>
      <c r="BI185" s="194">
        <f t="shared" si="58"/>
        <v>0</v>
      </c>
      <c r="BJ185" s="20" t="s">
        <v>88</v>
      </c>
      <c r="BK185" s="194">
        <f t="shared" si="59"/>
        <v>0</v>
      </c>
      <c r="BL185" s="20" t="s">
        <v>366</v>
      </c>
      <c r="BM185" s="193" t="s">
        <v>1262</v>
      </c>
    </row>
    <row r="186" spans="1:65" s="12" customFormat="1" ht="20.85" customHeight="1">
      <c r="B186" s="166"/>
      <c r="C186" s="167"/>
      <c r="D186" s="168" t="s">
        <v>75</v>
      </c>
      <c r="E186" s="180" t="s">
        <v>1757</v>
      </c>
      <c r="F186" s="180" t="s">
        <v>1622</v>
      </c>
      <c r="G186" s="167"/>
      <c r="H186" s="167"/>
      <c r="I186" s="170"/>
      <c r="J186" s="181">
        <f>BK186</f>
        <v>0</v>
      </c>
      <c r="K186" s="167"/>
      <c r="L186" s="172"/>
      <c r="M186" s="173"/>
      <c r="N186" s="174"/>
      <c r="O186" s="174"/>
      <c r="P186" s="175">
        <f>SUM(P187:P204)</f>
        <v>0</v>
      </c>
      <c r="Q186" s="174"/>
      <c r="R186" s="175">
        <f>SUM(R187:R204)</f>
        <v>0</v>
      </c>
      <c r="S186" s="174"/>
      <c r="T186" s="176">
        <f>SUM(T187:T204)</f>
        <v>0</v>
      </c>
      <c r="AR186" s="177" t="s">
        <v>88</v>
      </c>
      <c r="AT186" s="178" t="s">
        <v>75</v>
      </c>
      <c r="AU186" s="178" t="s">
        <v>88</v>
      </c>
      <c r="AY186" s="177" t="s">
        <v>237</v>
      </c>
      <c r="BK186" s="179">
        <f>SUM(BK187:BK204)</f>
        <v>0</v>
      </c>
    </row>
    <row r="187" spans="1:65" s="2" customFormat="1" ht="21.75" customHeight="1">
      <c r="A187" s="37"/>
      <c r="B187" s="38"/>
      <c r="C187" s="182" t="s">
        <v>772</v>
      </c>
      <c r="D187" s="182" t="s">
        <v>239</v>
      </c>
      <c r="E187" s="183" t="s">
        <v>6383</v>
      </c>
      <c r="F187" s="184" t="s">
        <v>1624</v>
      </c>
      <c r="G187" s="185" t="s">
        <v>290</v>
      </c>
      <c r="H187" s="186">
        <v>35</v>
      </c>
      <c r="I187" s="187"/>
      <c r="J187" s="188">
        <f t="shared" ref="J187:J204" si="60">ROUND(I187*H187,2)</f>
        <v>0</v>
      </c>
      <c r="K187" s="184" t="s">
        <v>19</v>
      </c>
      <c r="L187" s="42"/>
      <c r="M187" s="189" t="s">
        <v>19</v>
      </c>
      <c r="N187" s="190" t="s">
        <v>48</v>
      </c>
      <c r="O187" s="67"/>
      <c r="P187" s="191">
        <f t="shared" ref="P187:P204" si="61">O187*H187</f>
        <v>0</v>
      </c>
      <c r="Q187" s="191">
        <v>0</v>
      </c>
      <c r="R187" s="191">
        <f t="shared" ref="R187:R204" si="62">Q187*H187</f>
        <v>0</v>
      </c>
      <c r="S187" s="191">
        <v>0</v>
      </c>
      <c r="T187" s="192">
        <f t="shared" ref="T187:T204" si="63">S187*H187</f>
        <v>0</v>
      </c>
      <c r="U187" s="37"/>
      <c r="V187" s="37"/>
      <c r="W187" s="37"/>
      <c r="X187" s="37"/>
      <c r="Y187" s="37"/>
      <c r="Z187" s="37"/>
      <c r="AA187" s="37"/>
      <c r="AB187" s="37"/>
      <c r="AC187" s="37"/>
      <c r="AD187" s="37"/>
      <c r="AE187" s="37"/>
      <c r="AR187" s="193" t="s">
        <v>366</v>
      </c>
      <c r="AT187" s="193" t="s">
        <v>239</v>
      </c>
      <c r="AU187" s="193" t="s">
        <v>92</v>
      </c>
      <c r="AY187" s="20" t="s">
        <v>237</v>
      </c>
      <c r="BE187" s="194">
        <f t="shared" ref="BE187:BE204" si="64">IF(N187="základní",J187,0)</f>
        <v>0</v>
      </c>
      <c r="BF187" s="194">
        <f t="shared" ref="BF187:BF204" si="65">IF(N187="snížená",J187,0)</f>
        <v>0</v>
      </c>
      <c r="BG187" s="194">
        <f t="shared" ref="BG187:BG204" si="66">IF(N187="zákl. přenesená",J187,0)</f>
        <v>0</v>
      </c>
      <c r="BH187" s="194">
        <f t="shared" ref="BH187:BH204" si="67">IF(N187="sníž. přenesená",J187,0)</f>
        <v>0</v>
      </c>
      <c r="BI187" s="194">
        <f t="shared" ref="BI187:BI204" si="68">IF(N187="nulová",J187,0)</f>
        <v>0</v>
      </c>
      <c r="BJ187" s="20" t="s">
        <v>88</v>
      </c>
      <c r="BK187" s="194">
        <f t="shared" ref="BK187:BK204" si="69">ROUND(I187*H187,2)</f>
        <v>0</v>
      </c>
      <c r="BL187" s="20" t="s">
        <v>366</v>
      </c>
      <c r="BM187" s="193" t="s">
        <v>1280</v>
      </c>
    </row>
    <row r="188" spans="1:65" s="2" customFormat="1" ht="21.75" customHeight="1">
      <c r="A188" s="37"/>
      <c r="B188" s="38"/>
      <c r="C188" s="182" t="s">
        <v>790</v>
      </c>
      <c r="D188" s="182" t="s">
        <v>239</v>
      </c>
      <c r="E188" s="183" t="s">
        <v>6384</v>
      </c>
      <c r="F188" s="184" t="s">
        <v>1626</v>
      </c>
      <c r="G188" s="185" t="s">
        <v>290</v>
      </c>
      <c r="H188" s="186">
        <v>24</v>
      </c>
      <c r="I188" s="187"/>
      <c r="J188" s="188">
        <f t="shared" si="60"/>
        <v>0</v>
      </c>
      <c r="K188" s="184" t="s">
        <v>19</v>
      </c>
      <c r="L188" s="42"/>
      <c r="M188" s="189" t="s">
        <v>19</v>
      </c>
      <c r="N188" s="190" t="s">
        <v>48</v>
      </c>
      <c r="O188" s="67"/>
      <c r="P188" s="191">
        <f t="shared" si="61"/>
        <v>0</v>
      </c>
      <c r="Q188" s="191">
        <v>0</v>
      </c>
      <c r="R188" s="191">
        <f t="shared" si="62"/>
        <v>0</v>
      </c>
      <c r="S188" s="191">
        <v>0</v>
      </c>
      <c r="T188" s="192">
        <f t="shared" si="63"/>
        <v>0</v>
      </c>
      <c r="U188" s="37"/>
      <c r="V188" s="37"/>
      <c r="W188" s="37"/>
      <c r="X188" s="37"/>
      <c r="Y188" s="37"/>
      <c r="Z188" s="37"/>
      <c r="AA188" s="37"/>
      <c r="AB188" s="37"/>
      <c r="AC188" s="37"/>
      <c r="AD188" s="37"/>
      <c r="AE188" s="37"/>
      <c r="AR188" s="193" t="s">
        <v>366</v>
      </c>
      <c r="AT188" s="193" t="s">
        <v>239</v>
      </c>
      <c r="AU188" s="193" t="s">
        <v>92</v>
      </c>
      <c r="AY188" s="20" t="s">
        <v>237</v>
      </c>
      <c r="BE188" s="194">
        <f t="shared" si="64"/>
        <v>0</v>
      </c>
      <c r="BF188" s="194">
        <f t="shared" si="65"/>
        <v>0</v>
      </c>
      <c r="BG188" s="194">
        <f t="shared" si="66"/>
        <v>0</v>
      </c>
      <c r="BH188" s="194">
        <f t="shared" si="67"/>
        <v>0</v>
      </c>
      <c r="BI188" s="194">
        <f t="shared" si="68"/>
        <v>0</v>
      </c>
      <c r="BJ188" s="20" t="s">
        <v>88</v>
      </c>
      <c r="BK188" s="194">
        <f t="shared" si="69"/>
        <v>0</v>
      </c>
      <c r="BL188" s="20" t="s">
        <v>366</v>
      </c>
      <c r="BM188" s="193" t="s">
        <v>1292</v>
      </c>
    </row>
    <row r="189" spans="1:65" s="2" customFormat="1" ht="16.5" customHeight="1">
      <c r="A189" s="37"/>
      <c r="B189" s="38"/>
      <c r="C189" s="182" t="s">
        <v>804</v>
      </c>
      <c r="D189" s="182" t="s">
        <v>239</v>
      </c>
      <c r="E189" s="183" t="s">
        <v>6385</v>
      </c>
      <c r="F189" s="184" t="s">
        <v>1628</v>
      </c>
      <c r="G189" s="185" t="s">
        <v>290</v>
      </c>
      <c r="H189" s="186">
        <v>15</v>
      </c>
      <c r="I189" s="187"/>
      <c r="J189" s="188">
        <f t="shared" si="60"/>
        <v>0</v>
      </c>
      <c r="K189" s="184" t="s">
        <v>19</v>
      </c>
      <c r="L189" s="42"/>
      <c r="M189" s="189" t="s">
        <v>19</v>
      </c>
      <c r="N189" s="190" t="s">
        <v>48</v>
      </c>
      <c r="O189" s="67"/>
      <c r="P189" s="191">
        <f t="shared" si="61"/>
        <v>0</v>
      </c>
      <c r="Q189" s="191">
        <v>0</v>
      </c>
      <c r="R189" s="191">
        <f t="shared" si="62"/>
        <v>0</v>
      </c>
      <c r="S189" s="191">
        <v>0</v>
      </c>
      <c r="T189" s="192">
        <f t="shared" si="63"/>
        <v>0</v>
      </c>
      <c r="U189" s="37"/>
      <c r="V189" s="37"/>
      <c r="W189" s="37"/>
      <c r="X189" s="37"/>
      <c r="Y189" s="37"/>
      <c r="Z189" s="37"/>
      <c r="AA189" s="37"/>
      <c r="AB189" s="37"/>
      <c r="AC189" s="37"/>
      <c r="AD189" s="37"/>
      <c r="AE189" s="37"/>
      <c r="AR189" s="193" t="s">
        <v>366</v>
      </c>
      <c r="AT189" s="193" t="s">
        <v>239</v>
      </c>
      <c r="AU189" s="193" t="s">
        <v>92</v>
      </c>
      <c r="AY189" s="20" t="s">
        <v>237</v>
      </c>
      <c r="BE189" s="194">
        <f t="shared" si="64"/>
        <v>0</v>
      </c>
      <c r="BF189" s="194">
        <f t="shared" si="65"/>
        <v>0</v>
      </c>
      <c r="BG189" s="194">
        <f t="shared" si="66"/>
        <v>0</v>
      </c>
      <c r="BH189" s="194">
        <f t="shared" si="67"/>
        <v>0</v>
      </c>
      <c r="BI189" s="194">
        <f t="shared" si="68"/>
        <v>0</v>
      </c>
      <c r="BJ189" s="20" t="s">
        <v>88</v>
      </c>
      <c r="BK189" s="194">
        <f t="shared" si="69"/>
        <v>0</v>
      </c>
      <c r="BL189" s="20" t="s">
        <v>366</v>
      </c>
      <c r="BM189" s="193" t="s">
        <v>1302</v>
      </c>
    </row>
    <row r="190" spans="1:65" s="2" customFormat="1" ht="16.5" customHeight="1">
      <c r="A190" s="37"/>
      <c r="B190" s="38"/>
      <c r="C190" s="182" t="s">
        <v>817</v>
      </c>
      <c r="D190" s="182" t="s">
        <v>239</v>
      </c>
      <c r="E190" s="183" t="s">
        <v>6386</v>
      </c>
      <c r="F190" s="184" t="s">
        <v>1630</v>
      </c>
      <c r="G190" s="185" t="s">
        <v>290</v>
      </c>
      <c r="H190" s="186">
        <v>8</v>
      </c>
      <c r="I190" s="187"/>
      <c r="J190" s="188">
        <f t="shared" si="60"/>
        <v>0</v>
      </c>
      <c r="K190" s="184" t="s">
        <v>19</v>
      </c>
      <c r="L190" s="42"/>
      <c r="M190" s="189" t="s">
        <v>19</v>
      </c>
      <c r="N190" s="190" t="s">
        <v>48</v>
      </c>
      <c r="O190" s="67"/>
      <c r="P190" s="191">
        <f t="shared" si="61"/>
        <v>0</v>
      </c>
      <c r="Q190" s="191">
        <v>0</v>
      </c>
      <c r="R190" s="191">
        <f t="shared" si="62"/>
        <v>0</v>
      </c>
      <c r="S190" s="191">
        <v>0</v>
      </c>
      <c r="T190" s="192">
        <f t="shared" si="63"/>
        <v>0</v>
      </c>
      <c r="U190" s="37"/>
      <c r="V190" s="37"/>
      <c r="W190" s="37"/>
      <c r="X190" s="37"/>
      <c r="Y190" s="37"/>
      <c r="Z190" s="37"/>
      <c r="AA190" s="37"/>
      <c r="AB190" s="37"/>
      <c r="AC190" s="37"/>
      <c r="AD190" s="37"/>
      <c r="AE190" s="37"/>
      <c r="AR190" s="193" t="s">
        <v>366</v>
      </c>
      <c r="AT190" s="193" t="s">
        <v>239</v>
      </c>
      <c r="AU190" s="193" t="s">
        <v>92</v>
      </c>
      <c r="AY190" s="20" t="s">
        <v>237</v>
      </c>
      <c r="BE190" s="194">
        <f t="shared" si="64"/>
        <v>0</v>
      </c>
      <c r="BF190" s="194">
        <f t="shared" si="65"/>
        <v>0</v>
      </c>
      <c r="BG190" s="194">
        <f t="shared" si="66"/>
        <v>0</v>
      </c>
      <c r="BH190" s="194">
        <f t="shared" si="67"/>
        <v>0</v>
      </c>
      <c r="BI190" s="194">
        <f t="shared" si="68"/>
        <v>0</v>
      </c>
      <c r="BJ190" s="20" t="s">
        <v>88</v>
      </c>
      <c r="BK190" s="194">
        <f t="shared" si="69"/>
        <v>0</v>
      </c>
      <c r="BL190" s="20" t="s">
        <v>366</v>
      </c>
      <c r="BM190" s="193" t="s">
        <v>1312</v>
      </c>
    </row>
    <row r="191" spans="1:65" s="2" customFormat="1" ht="21.75" customHeight="1">
      <c r="A191" s="37"/>
      <c r="B191" s="38"/>
      <c r="C191" s="182" t="s">
        <v>830</v>
      </c>
      <c r="D191" s="182" t="s">
        <v>239</v>
      </c>
      <c r="E191" s="183" t="s">
        <v>6387</v>
      </c>
      <c r="F191" s="184" t="s">
        <v>1634</v>
      </c>
      <c r="G191" s="185" t="s">
        <v>290</v>
      </c>
      <c r="H191" s="186">
        <v>1</v>
      </c>
      <c r="I191" s="187"/>
      <c r="J191" s="188">
        <f t="shared" si="60"/>
        <v>0</v>
      </c>
      <c r="K191" s="184" t="s">
        <v>19</v>
      </c>
      <c r="L191" s="42"/>
      <c r="M191" s="189" t="s">
        <v>19</v>
      </c>
      <c r="N191" s="190" t="s">
        <v>48</v>
      </c>
      <c r="O191" s="67"/>
      <c r="P191" s="191">
        <f t="shared" si="61"/>
        <v>0</v>
      </c>
      <c r="Q191" s="191">
        <v>0</v>
      </c>
      <c r="R191" s="191">
        <f t="shared" si="62"/>
        <v>0</v>
      </c>
      <c r="S191" s="191">
        <v>0</v>
      </c>
      <c r="T191" s="192">
        <f t="shared" si="63"/>
        <v>0</v>
      </c>
      <c r="U191" s="37"/>
      <c r="V191" s="37"/>
      <c r="W191" s="37"/>
      <c r="X191" s="37"/>
      <c r="Y191" s="37"/>
      <c r="Z191" s="37"/>
      <c r="AA191" s="37"/>
      <c r="AB191" s="37"/>
      <c r="AC191" s="37"/>
      <c r="AD191" s="37"/>
      <c r="AE191" s="37"/>
      <c r="AR191" s="193" t="s">
        <v>366</v>
      </c>
      <c r="AT191" s="193" t="s">
        <v>239</v>
      </c>
      <c r="AU191" s="193" t="s">
        <v>92</v>
      </c>
      <c r="AY191" s="20" t="s">
        <v>237</v>
      </c>
      <c r="BE191" s="194">
        <f t="shared" si="64"/>
        <v>0</v>
      </c>
      <c r="BF191" s="194">
        <f t="shared" si="65"/>
        <v>0</v>
      </c>
      <c r="BG191" s="194">
        <f t="shared" si="66"/>
        <v>0</v>
      </c>
      <c r="BH191" s="194">
        <f t="shared" si="67"/>
        <v>0</v>
      </c>
      <c r="BI191" s="194">
        <f t="shared" si="68"/>
        <v>0</v>
      </c>
      <c r="BJ191" s="20" t="s">
        <v>88</v>
      </c>
      <c r="BK191" s="194">
        <f t="shared" si="69"/>
        <v>0</v>
      </c>
      <c r="BL191" s="20" t="s">
        <v>366</v>
      </c>
      <c r="BM191" s="193" t="s">
        <v>1321</v>
      </c>
    </row>
    <row r="192" spans="1:65" s="2" customFormat="1" ht="21.75" customHeight="1">
      <c r="A192" s="37"/>
      <c r="B192" s="38"/>
      <c r="C192" s="182" t="s">
        <v>857</v>
      </c>
      <c r="D192" s="182" t="s">
        <v>239</v>
      </c>
      <c r="E192" s="183" t="s">
        <v>6388</v>
      </c>
      <c r="F192" s="184" t="s">
        <v>6389</v>
      </c>
      <c r="G192" s="185" t="s">
        <v>290</v>
      </c>
      <c r="H192" s="186">
        <v>2</v>
      </c>
      <c r="I192" s="187"/>
      <c r="J192" s="188">
        <f t="shared" si="60"/>
        <v>0</v>
      </c>
      <c r="K192" s="184" t="s">
        <v>19</v>
      </c>
      <c r="L192" s="42"/>
      <c r="M192" s="189" t="s">
        <v>19</v>
      </c>
      <c r="N192" s="190" t="s">
        <v>48</v>
      </c>
      <c r="O192" s="67"/>
      <c r="P192" s="191">
        <f t="shared" si="61"/>
        <v>0</v>
      </c>
      <c r="Q192" s="191">
        <v>0</v>
      </c>
      <c r="R192" s="191">
        <f t="shared" si="62"/>
        <v>0</v>
      </c>
      <c r="S192" s="191">
        <v>0</v>
      </c>
      <c r="T192" s="192">
        <f t="shared" si="63"/>
        <v>0</v>
      </c>
      <c r="U192" s="37"/>
      <c r="V192" s="37"/>
      <c r="W192" s="37"/>
      <c r="X192" s="37"/>
      <c r="Y192" s="37"/>
      <c r="Z192" s="37"/>
      <c r="AA192" s="37"/>
      <c r="AB192" s="37"/>
      <c r="AC192" s="37"/>
      <c r="AD192" s="37"/>
      <c r="AE192" s="37"/>
      <c r="AR192" s="193" t="s">
        <v>366</v>
      </c>
      <c r="AT192" s="193" t="s">
        <v>239</v>
      </c>
      <c r="AU192" s="193" t="s">
        <v>92</v>
      </c>
      <c r="AY192" s="20" t="s">
        <v>237</v>
      </c>
      <c r="BE192" s="194">
        <f t="shared" si="64"/>
        <v>0</v>
      </c>
      <c r="BF192" s="194">
        <f t="shared" si="65"/>
        <v>0</v>
      </c>
      <c r="BG192" s="194">
        <f t="shared" si="66"/>
        <v>0</v>
      </c>
      <c r="BH192" s="194">
        <f t="shared" si="67"/>
        <v>0</v>
      </c>
      <c r="BI192" s="194">
        <f t="shared" si="68"/>
        <v>0</v>
      </c>
      <c r="BJ192" s="20" t="s">
        <v>88</v>
      </c>
      <c r="BK192" s="194">
        <f t="shared" si="69"/>
        <v>0</v>
      </c>
      <c r="BL192" s="20" t="s">
        <v>366</v>
      </c>
      <c r="BM192" s="193" t="s">
        <v>1332</v>
      </c>
    </row>
    <row r="193" spans="1:65" s="2" customFormat="1" ht="21.75" customHeight="1">
      <c r="A193" s="37"/>
      <c r="B193" s="38"/>
      <c r="C193" s="182" t="s">
        <v>863</v>
      </c>
      <c r="D193" s="182" t="s">
        <v>239</v>
      </c>
      <c r="E193" s="183" t="s">
        <v>6390</v>
      </c>
      <c r="F193" s="184" t="s">
        <v>6391</v>
      </c>
      <c r="G193" s="185" t="s">
        <v>290</v>
      </c>
      <c r="H193" s="186">
        <v>9</v>
      </c>
      <c r="I193" s="187"/>
      <c r="J193" s="188">
        <f t="shared" si="60"/>
        <v>0</v>
      </c>
      <c r="K193" s="184" t="s">
        <v>19</v>
      </c>
      <c r="L193" s="42"/>
      <c r="M193" s="189" t="s">
        <v>19</v>
      </c>
      <c r="N193" s="190" t="s">
        <v>48</v>
      </c>
      <c r="O193" s="67"/>
      <c r="P193" s="191">
        <f t="shared" si="61"/>
        <v>0</v>
      </c>
      <c r="Q193" s="191">
        <v>0</v>
      </c>
      <c r="R193" s="191">
        <f t="shared" si="62"/>
        <v>0</v>
      </c>
      <c r="S193" s="191">
        <v>0</v>
      </c>
      <c r="T193" s="192">
        <f t="shared" si="63"/>
        <v>0</v>
      </c>
      <c r="U193" s="37"/>
      <c r="V193" s="37"/>
      <c r="W193" s="37"/>
      <c r="X193" s="37"/>
      <c r="Y193" s="37"/>
      <c r="Z193" s="37"/>
      <c r="AA193" s="37"/>
      <c r="AB193" s="37"/>
      <c r="AC193" s="37"/>
      <c r="AD193" s="37"/>
      <c r="AE193" s="37"/>
      <c r="AR193" s="193" t="s">
        <v>366</v>
      </c>
      <c r="AT193" s="193" t="s">
        <v>239</v>
      </c>
      <c r="AU193" s="193" t="s">
        <v>92</v>
      </c>
      <c r="AY193" s="20" t="s">
        <v>237</v>
      </c>
      <c r="BE193" s="194">
        <f t="shared" si="64"/>
        <v>0</v>
      </c>
      <c r="BF193" s="194">
        <f t="shared" si="65"/>
        <v>0</v>
      </c>
      <c r="BG193" s="194">
        <f t="shared" si="66"/>
        <v>0</v>
      </c>
      <c r="BH193" s="194">
        <f t="shared" si="67"/>
        <v>0</v>
      </c>
      <c r="BI193" s="194">
        <f t="shared" si="68"/>
        <v>0</v>
      </c>
      <c r="BJ193" s="20" t="s">
        <v>88</v>
      </c>
      <c r="BK193" s="194">
        <f t="shared" si="69"/>
        <v>0</v>
      </c>
      <c r="BL193" s="20" t="s">
        <v>366</v>
      </c>
      <c r="BM193" s="193" t="s">
        <v>1371</v>
      </c>
    </row>
    <row r="194" spans="1:65" s="2" customFormat="1" ht="21.75" customHeight="1">
      <c r="A194" s="37"/>
      <c r="B194" s="38"/>
      <c r="C194" s="182" t="s">
        <v>881</v>
      </c>
      <c r="D194" s="182" t="s">
        <v>239</v>
      </c>
      <c r="E194" s="183" t="s">
        <v>6392</v>
      </c>
      <c r="F194" s="184" t="s">
        <v>1636</v>
      </c>
      <c r="G194" s="185" t="s">
        <v>290</v>
      </c>
      <c r="H194" s="186">
        <v>14</v>
      </c>
      <c r="I194" s="187"/>
      <c r="J194" s="188">
        <f t="shared" si="60"/>
        <v>0</v>
      </c>
      <c r="K194" s="184" t="s">
        <v>19</v>
      </c>
      <c r="L194" s="42"/>
      <c r="M194" s="189" t="s">
        <v>19</v>
      </c>
      <c r="N194" s="190" t="s">
        <v>48</v>
      </c>
      <c r="O194" s="67"/>
      <c r="P194" s="191">
        <f t="shared" si="61"/>
        <v>0</v>
      </c>
      <c r="Q194" s="191">
        <v>0</v>
      </c>
      <c r="R194" s="191">
        <f t="shared" si="62"/>
        <v>0</v>
      </c>
      <c r="S194" s="191">
        <v>0</v>
      </c>
      <c r="T194" s="192">
        <f t="shared" si="63"/>
        <v>0</v>
      </c>
      <c r="U194" s="37"/>
      <c r="V194" s="37"/>
      <c r="W194" s="37"/>
      <c r="X194" s="37"/>
      <c r="Y194" s="37"/>
      <c r="Z194" s="37"/>
      <c r="AA194" s="37"/>
      <c r="AB194" s="37"/>
      <c r="AC194" s="37"/>
      <c r="AD194" s="37"/>
      <c r="AE194" s="37"/>
      <c r="AR194" s="193" t="s">
        <v>366</v>
      </c>
      <c r="AT194" s="193" t="s">
        <v>239</v>
      </c>
      <c r="AU194" s="193" t="s">
        <v>92</v>
      </c>
      <c r="AY194" s="20" t="s">
        <v>237</v>
      </c>
      <c r="BE194" s="194">
        <f t="shared" si="64"/>
        <v>0</v>
      </c>
      <c r="BF194" s="194">
        <f t="shared" si="65"/>
        <v>0</v>
      </c>
      <c r="BG194" s="194">
        <f t="shared" si="66"/>
        <v>0</v>
      </c>
      <c r="BH194" s="194">
        <f t="shared" si="67"/>
        <v>0</v>
      </c>
      <c r="BI194" s="194">
        <f t="shared" si="68"/>
        <v>0</v>
      </c>
      <c r="BJ194" s="20" t="s">
        <v>88</v>
      </c>
      <c r="BK194" s="194">
        <f t="shared" si="69"/>
        <v>0</v>
      </c>
      <c r="BL194" s="20" t="s">
        <v>366</v>
      </c>
      <c r="BM194" s="193" t="s">
        <v>1381</v>
      </c>
    </row>
    <row r="195" spans="1:65" s="2" customFormat="1" ht="16.5" customHeight="1">
      <c r="A195" s="37"/>
      <c r="B195" s="38"/>
      <c r="C195" s="182" t="s">
        <v>897</v>
      </c>
      <c r="D195" s="182" t="s">
        <v>239</v>
      </c>
      <c r="E195" s="183" t="s">
        <v>6393</v>
      </c>
      <c r="F195" s="184" t="s">
        <v>1638</v>
      </c>
      <c r="G195" s="185" t="s">
        <v>290</v>
      </c>
      <c r="H195" s="186">
        <v>2</v>
      </c>
      <c r="I195" s="187"/>
      <c r="J195" s="188">
        <f t="shared" si="60"/>
        <v>0</v>
      </c>
      <c r="K195" s="184" t="s">
        <v>19</v>
      </c>
      <c r="L195" s="42"/>
      <c r="M195" s="189" t="s">
        <v>19</v>
      </c>
      <c r="N195" s="190" t="s">
        <v>48</v>
      </c>
      <c r="O195" s="67"/>
      <c r="P195" s="191">
        <f t="shared" si="61"/>
        <v>0</v>
      </c>
      <c r="Q195" s="191">
        <v>0</v>
      </c>
      <c r="R195" s="191">
        <f t="shared" si="62"/>
        <v>0</v>
      </c>
      <c r="S195" s="191">
        <v>0</v>
      </c>
      <c r="T195" s="192">
        <f t="shared" si="63"/>
        <v>0</v>
      </c>
      <c r="U195" s="37"/>
      <c r="V195" s="37"/>
      <c r="W195" s="37"/>
      <c r="X195" s="37"/>
      <c r="Y195" s="37"/>
      <c r="Z195" s="37"/>
      <c r="AA195" s="37"/>
      <c r="AB195" s="37"/>
      <c r="AC195" s="37"/>
      <c r="AD195" s="37"/>
      <c r="AE195" s="37"/>
      <c r="AR195" s="193" t="s">
        <v>366</v>
      </c>
      <c r="AT195" s="193" t="s">
        <v>239</v>
      </c>
      <c r="AU195" s="193" t="s">
        <v>92</v>
      </c>
      <c r="AY195" s="20" t="s">
        <v>237</v>
      </c>
      <c r="BE195" s="194">
        <f t="shared" si="64"/>
        <v>0</v>
      </c>
      <c r="BF195" s="194">
        <f t="shared" si="65"/>
        <v>0</v>
      </c>
      <c r="BG195" s="194">
        <f t="shared" si="66"/>
        <v>0</v>
      </c>
      <c r="BH195" s="194">
        <f t="shared" si="67"/>
        <v>0</v>
      </c>
      <c r="BI195" s="194">
        <f t="shared" si="68"/>
        <v>0</v>
      </c>
      <c r="BJ195" s="20" t="s">
        <v>88</v>
      </c>
      <c r="BK195" s="194">
        <f t="shared" si="69"/>
        <v>0</v>
      </c>
      <c r="BL195" s="20" t="s">
        <v>366</v>
      </c>
      <c r="BM195" s="193" t="s">
        <v>1412</v>
      </c>
    </row>
    <row r="196" spans="1:65" s="2" customFormat="1" ht="16.5" customHeight="1">
      <c r="A196" s="37"/>
      <c r="B196" s="38"/>
      <c r="C196" s="182" t="s">
        <v>910</v>
      </c>
      <c r="D196" s="182" t="s">
        <v>239</v>
      </c>
      <c r="E196" s="183" t="s">
        <v>6394</v>
      </c>
      <c r="F196" s="184" t="s">
        <v>1640</v>
      </c>
      <c r="G196" s="185" t="s">
        <v>290</v>
      </c>
      <c r="H196" s="186">
        <v>9</v>
      </c>
      <c r="I196" s="187"/>
      <c r="J196" s="188">
        <f t="shared" si="60"/>
        <v>0</v>
      </c>
      <c r="K196" s="184" t="s">
        <v>19</v>
      </c>
      <c r="L196" s="42"/>
      <c r="M196" s="189" t="s">
        <v>19</v>
      </c>
      <c r="N196" s="190" t="s">
        <v>48</v>
      </c>
      <c r="O196" s="67"/>
      <c r="P196" s="191">
        <f t="shared" si="61"/>
        <v>0</v>
      </c>
      <c r="Q196" s="191">
        <v>0</v>
      </c>
      <c r="R196" s="191">
        <f t="shared" si="62"/>
        <v>0</v>
      </c>
      <c r="S196" s="191">
        <v>0</v>
      </c>
      <c r="T196" s="192">
        <f t="shared" si="63"/>
        <v>0</v>
      </c>
      <c r="U196" s="37"/>
      <c r="V196" s="37"/>
      <c r="W196" s="37"/>
      <c r="X196" s="37"/>
      <c r="Y196" s="37"/>
      <c r="Z196" s="37"/>
      <c r="AA196" s="37"/>
      <c r="AB196" s="37"/>
      <c r="AC196" s="37"/>
      <c r="AD196" s="37"/>
      <c r="AE196" s="37"/>
      <c r="AR196" s="193" t="s">
        <v>366</v>
      </c>
      <c r="AT196" s="193" t="s">
        <v>239</v>
      </c>
      <c r="AU196" s="193" t="s">
        <v>92</v>
      </c>
      <c r="AY196" s="20" t="s">
        <v>237</v>
      </c>
      <c r="BE196" s="194">
        <f t="shared" si="64"/>
        <v>0</v>
      </c>
      <c r="BF196" s="194">
        <f t="shared" si="65"/>
        <v>0</v>
      </c>
      <c r="BG196" s="194">
        <f t="shared" si="66"/>
        <v>0</v>
      </c>
      <c r="BH196" s="194">
        <f t="shared" si="67"/>
        <v>0</v>
      </c>
      <c r="BI196" s="194">
        <f t="shared" si="68"/>
        <v>0</v>
      </c>
      <c r="BJ196" s="20" t="s">
        <v>88</v>
      </c>
      <c r="BK196" s="194">
        <f t="shared" si="69"/>
        <v>0</v>
      </c>
      <c r="BL196" s="20" t="s">
        <v>366</v>
      </c>
      <c r="BM196" s="193" t="s">
        <v>1421</v>
      </c>
    </row>
    <row r="197" spans="1:65" s="2" customFormat="1" ht="16.5" customHeight="1">
      <c r="A197" s="37"/>
      <c r="B197" s="38"/>
      <c r="C197" s="182" t="s">
        <v>922</v>
      </c>
      <c r="D197" s="182" t="s">
        <v>239</v>
      </c>
      <c r="E197" s="183" t="s">
        <v>6395</v>
      </c>
      <c r="F197" s="184" t="s">
        <v>6396</v>
      </c>
      <c r="G197" s="185" t="s">
        <v>290</v>
      </c>
      <c r="H197" s="186">
        <v>6</v>
      </c>
      <c r="I197" s="187"/>
      <c r="J197" s="188">
        <f t="shared" si="60"/>
        <v>0</v>
      </c>
      <c r="K197" s="184" t="s">
        <v>19</v>
      </c>
      <c r="L197" s="42"/>
      <c r="M197" s="189" t="s">
        <v>19</v>
      </c>
      <c r="N197" s="190" t="s">
        <v>48</v>
      </c>
      <c r="O197" s="67"/>
      <c r="P197" s="191">
        <f t="shared" si="61"/>
        <v>0</v>
      </c>
      <c r="Q197" s="191">
        <v>0</v>
      </c>
      <c r="R197" s="191">
        <f t="shared" si="62"/>
        <v>0</v>
      </c>
      <c r="S197" s="191">
        <v>0</v>
      </c>
      <c r="T197" s="192">
        <f t="shared" si="63"/>
        <v>0</v>
      </c>
      <c r="U197" s="37"/>
      <c r="V197" s="37"/>
      <c r="W197" s="37"/>
      <c r="X197" s="37"/>
      <c r="Y197" s="37"/>
      <c r="Z197" s="37"/>
      <c r="AA197" s="37"/>
      <c r="AB197" s="37"/>
      <c r="AC197" s="37"/>
      <c r="AD197" s="37"/>
      <c r="AE197" s="37"/>
      <c r="AR197" s="193" t="s">
        <v>366</v>
      </c>
      <c r="AT197" s="193" t="s">
        <v>239</v>
      </c>
      <c r="AU197" s="193" t="s">
        <v>92</v>
      </c>
      <c r="AY197" s="20" t="s">
        <v>237</v>
      </c>
      <c r="BE197" s="194">
        <f t="shared" si="64"/>
        <v>0</v>
      </c>
      <c r="BF197" s="194">
        <f t="shared" si="65"/>
        <v>0</v>
      </c>
      <c r="BG197" s="194">
        <f t="shared" si="66"/>
        <v>0</v>
      </c>
      <c r="BH197" s="194">
        <f t="shared" si="67"/>
        <v>0</v>
      </c>
      <c r="BI197" s="194">
        <f t="shared" si="68"/>
        <v>0</v>
      </c>
      <c r="BJ197" s="20" t="s">
        <v>88</v>
      </c>
      <c r="BK197" s="194">
        <f t="shared" si="69"/>
        <v>0</v>
      </c>
      <c r="BL197" s="20" t="s">
        <v>366</v>
      </c>
      <c r="BM197" s="193" t="s">
        <v>1457</v>
      </c>
    </row>
    <row r="198" spans="1:65" s="2" customFormat="1" ht="16.5" customHeight="1">
      <c r="A198" s="37"/>
      <c r="B198" s="38"/>
      <c r="C198" s="182" t="s">
        <v>934</v>
      </c>
      <c r="D198" s="182" t="s">
        <v>239</v>
      </c>
      <c r="E198" s="183" t="s">
        <v>6397</v>
      </c>
      <c r="F198" s="184" t="s">
        <v>1642</v>
      </c>
      <c r="G198" s="185" t="s">
        <v>290</v>
      </c>
      <c r="H198" s="186">
        <v>1</v>
      </c>
      <c r="I198" s="187"/>
      <c r="J198" s="188">
        <f t="shared" si="60"/>
        <v>0</v>
      </c>
      <c r="K198" s="184" t="s">
        <v>19</v>
      </c>
      <c r="L198" s="42"/>
      <c r="M198" s="189" t="s">
        <v>19</v>
      </c>
      <c r="N198" s="190" t="s">
        <v>48</v>
      </c>
      <c r="O198" s="67"/>
      <c r="P198" s="191">
        <f t="shared" si="61"/>
        <v>0</v>
      </c>
      <c r="Q198" s="191">
        <v>0</v>
      </c>
      <c r="R198" s="191">
        <f t="shared" si="62"/>
        <v>0</v>
      </c>
      <c r="S198" s="191">
        <v>0</v>
      </c>
      <c r="T198" s="192">
        <f t="shared" si="63"/>
        <v>0</v>
      </c>
      <c r="U198" s="37"/>
      <c r="V198" s="37"/>
      <c r="W198" s="37"/>
      <c r="X198" s="37"/>
      <c r="Y198" s="37"/>
      <c r="Z198" s="37"/>
      <c r="AA198" s="37"/>
      <c r="AB198" s="37"/>
      <c r="AC198" s="37"/>
      <c r="AD198" s="37"/>
      <c r="AE198" s="37"/>
      <c r="AR198" s="193" t="s">
        <v>366</v>
      </c>
      <c r="AT198" s="193" t="s">
        <v>239</v>
      </c>
      <c r="AU198" s="193" t="s">
        <v>92</v>
      </c>
      <c r="AY198" s="20" t="s">
        <v>237</v>
      </c>
      <c r="BE198" s="194">
        <f t="shared" si="64"/>
        <v>0</v>
      </c>
      <c r="BF198" s="194">
        <f t="shared" si="65"/>
        <v>0</v>
      </c>
      <c r="BG198" s="194">
        <f t="shared" si="66"/>
        <v>0</v>
      </c>
      <c r="BH198" s="194">
        <f t="shared" si="67"/>
        <v>0</v>
      </c>
      <c r="BI198" s="194">
        <f t="shared" si="68"/>
        <v>0</v>
      </c>
      <c r="BJ198" s="20" t="s">
        <v>88</v>
      </c>
      <c r="BK198" s="194">
        <f t="shared" si="69"/>
        <v>0</v>
      </c>
      <c r="BL198" s="20" t="s">
        <v>366</v>
      </c>
      <c r="BM198" s="193" t="s">
        <v>1469</v>
      </c>
    </row>
    <row r="199" spans="1:65" s="2" customFormat="1" ht="16.5" customHeight="1">
      <c r="A199" s="37"/>
      <c r="B199" s="38"/>
      <c r="C199" s="182" t="s">
        <v>940</v>
      </c>
      <c r="D199" s="182" t="s">
        <v>239</v>
      </c>
      <c r="E199" s="183" t="s">
        <v>6398</v>
      </c>
      <c r="F199" s="184" t="s">
        <v>1644</v>
      </c>
      <c r="G199" s="185" t="s">
        <v>290</v>
      </c>
      <c r="H199" s="186">
        <v>1</v>
      </c>
      <c r="I199" s="187"/>
      <c r="J199" s="188">
        <f t="shared" si="60"/>
        <v>0</v>
      </c>
      <c r="K199" s="184" t="s">
        <v>19</v>
      </c>
      <c r="L199" s="42"/>
      <c r="M199" s="189" t="s">
        <v>19</v>
      </c>
      <c r="N199" s="190" t="s">
        <v>48</v>
      </c>
      <c r="O199" s="67"/>
      <c r="P199" s="191">
        <f t="shared" si="61"/>
        <v>0</v>
      </c>
      <c r="Q199" s="191">
        <v>0</v>
      </c>
      <c r="R199" s="191">
        <f t="shared" si="62"/>
        <v>0</v>
      </c>
      <c r="S199" s="191">
        <v>0</v>
      </c>
      <c r="T199" s="192">
        <f t="shared" si="63"/>
        <v>0</v>
      </c>
      <c r="U199" s="37"/>
      <c r="V199" s="37"/>
      <c r="W199" s="37"/>
      <c r="X199" s="37"/>
      <c r="Y199" s="37"/>
      <c r="Z199" s="37"/>
      <c r="AA199" s="37"/>
      <c r="AB199" s="37"/>
      <c r="AC199" s="37"/>
      <c r="AD199" s="37"/>
      <c r="AE199" s="37"/>
      <c r="AR199" s="193" t="s">
        <v>366</v>
      </c>
      <c r="AT199" s="193" t="s">
        <v>239</v>
      </c>
      <c r="AU199" s="193" t="s">
        <v>92</v>
      </c>
      <c r="AY199" s="20" t="s">
        <v>237</v>
      </c>
      <c r="BE199" s="194">
        <f t="shared" si="64"/>
        <v>0</v>
      </c>
      <c r="BF199" s="194">
        <f t="shared" si="65"/>
        <v>0</v>
      </c>
      <c r="BG199" s="194">
        <f t="shared" si="66"/>
        <v>0</v>
      </c>
      <c r="BH199" s="194">
        <f t="shared" si="67"/>
        <v>0</v>
      </c>
      <c r="BI199" s="194">
        <f t="shared" si="68"/>
        <v>0</v>
      </c>
      <c r="BJ199" s="20" t="s">
        <v>88</v>
      </c>
      <c r="BK199" s="194">
        <f t="shared" si="69"/>
        <v>0</v>
      </c>
      <c r="BL199" s="20" t="s">
        <v>366</v>
      </c>
      <c r="BM199" s="193" t="s">
        <v>1484</v>
      </c>
    </row>
    <row r="200" spans="1:65" s="2" customFormat="1" ht="24.15" customHeight="1">
      <c r="A200" s="37"/>
      <c r="B200" s="38"/>
      <c r="C200" s="182" t="s">
        <v>945</v>
      </c>
      <c r="D200" s="182" t="s">
        <v>239</v>
      </c>
      <c r="E200" s="183" t="s">
        <v>6399</v>
      </c>
      <c r="F200" s="184" t="s">
        <v>1646</v>
      </c>
      <c r="G200" s="185" t="s">
        <v>290</v>
      </c>
      <c r="H200" s="186">
        <v>162</v>
      </c>
      <c r="I200" s="187"/>
      <c r="J200" s="188">
        <f t="shared" si="60"/>
        <v>0</v>
      </c>
      <c r="K200" s="184" t="s">
        <v>19</v>
      </c>
      <c r="L200" s="42"/>
      <c r="M200" s="189" t="s">
        <v>19</v>
      </c>
      <c r="N200" s="190" t="s">
        <v>48</v>
      </c>
      <c r="O200" s="67"/>
      <c r="P200" s="191">
        <f t="shared" si="61"/>
        <v>0</v>
      </c>
      <c r="Q200" s="191">
        <v>0</v>
      </c>
      <c r="R200" s="191">
        <f t="shared" si="62"/>
        <v>0</v>
      </c>
      <c r="S200" s="191">
        <v>0</v>
      </c>
      <c r="T200" s="192">
        <f t="shared" si="63"/>
        <v>0</v>
      </c>
      <c r="U200" s="37"/>
      <c r="V200" s="37"/>
      <c r="W200" s="37"/>
      <c r="X200" s="37"/>
      <c r="Y200" s="37"/>
      <c r="Z200" s="37"/>
      <c r="AA200" s="37"/>
      <c r="AB200" s="37"/>
      <c r="AC200" s="37"/>
      <c r="AD200" s="37"/>
      <c r="AE200" s="37"/>
      <c r="AR200" s="193" t="s">
        <v>366</v>
      </c>
      <c r="AT200" s="193" t="s">
        <v>239</v>
      </c>
      <c r="AU200" s="193" t="s">
        <v>92</v>
      </c>
      <c r="AY200" s="20" t="s">
        <v>237</v>
      </c>
      <c r="BE200" s="194">
        <f t="shared" si="64"/>
        <v>0</v>
      </c>
      <c r="BF200" s="194">
        <f t="shared" si="65"/>
        <v>0</v>
      </c>
      <c r="BG200" s="194">
        <f t="shared" si="66"/>
        <v>0</v>
      </c>
      <c r="BH200" s="194">
        <f t="shared" si="67"/>
        <v>0</v>
      </c>
      <c r="BI200" s="194">
        <f t="shared" si="68"/>
        <v>0</v>
      </c>
      <c r="BJ200" s="20" t="s">
        <v>88</v>
      </c>
      <c r="BK200" s="194">
        <f t="shared" si="69"/>
        <v>0</v>
      </c>
      <c r="BL200" s="20" t="s">
        <v>366</v>
      </c>
      <c r="BM200" s="193" t="s">
        <v>1495</v>
      </c>
    </row>
    <row r="201" spans="1:65" s="2" customFormat="1" ht="16.5" customHeight="1">
      <c r="A201" s="37"/>
      <c r="B201" s="38"/>
      <c r="C201" s="182" t="s">
        <v>950</v>
      </c>
      <c r="D201" s="182" t="s">
        <v>239</v>
      </c>
      <c r="E201" s="183" t="s">
        <v>6400</v>
      </c>
      <c r="F201" s="184" t="s">
        <v>1650</v>
      </c>
      <c r="G201" s="185" t="s">
        <v>290</v>
      </c>
      <c r="H201" s="186">
        <v>0</v>
      </c>
      <c r="I201" s="187"/>
      <c r="J201" s="188">
        <f t="shared" si="60"/>
        <v>0</v>
      </c>
      <c r="K201" s="184" t="s">
        <v>19</v>
      </c>
      <c r="L201" s="42"/>
      <c r="M201" s="189" t="s">
        <v>19</v>
      </c>
      <c r="N201" s="190" t="s">
        <v>48</v>
      </c>
      <c r="O201" s="67"/>
      <c r="P201" s="191">
        <f t="shared" si="61"/>
        <v>0</v>
      </c>
      <c r="Q201" s="191">
        <v>0</v>
      </c>
      <c r="R201" s="191">
        <f t="shared" si="62"/>
        <v>0</v>
      </c>
      <c r="S201" s="191">
        <v>0</v>
      </c>
      <c r="T201" s="192">
        <f t="shared" si="63"/>
        <v>0</v>
      </c>
      <c r="U201" s="37"/>
      <c r="V201" s="37"/>
      <c r="W201" s="37"/>
      <c r="X201" s="37"/>
      <c r="Y201" s="37"/>
      <c r="Z201" s="37"/>
      <c r="AA201" s="37"/>
      <c r="AB201" s="37"/>
      <c r="AC201" s="37"/>
      <c r="AD201" s="37"/>
      <c r="AE201" s="37"/>
      <c r="AR201" s="193" t="s">
        <v>366</v>
      </c>
      <c r="AT201" s="193" t="s">
        <v>239</v>
      </c>
      <c r="AU201" s="193" t="s">
        <v>92</v>
      </c>
      <c r="AY201" s="20" t="s">
        <v>237</v>
      </c>
      <c r="BE201" s="194">
        <f t="shared" si="64"/>
        <v>0</v>
      </c>
      <c r="BF201" s="194">
        <f t="shared" si="65"/>
        <v>0</v>
      </c>
      <c r="BG201" s="194">
        <f t="shared" si="66"/>
        <v>0</v>
      </c>
      <c r="BH201" s="194">
        <f t="shared" si="67"/>
        <v>0</v>
      </c>
      <c r="BI201" s="194">
        <f t="shared" si="68"/>
        <v>0</v>
      </c>
      <c r="BJ201" s="20" t="s">
        <v>88</v>
      </c>
      <c r="BK201" s="194">
        <f t="shared" si="69"/>
        <v>0</v>
      </c>
      <c r="BL201" s="20" t="s">
        <v>366</v>
      </c>
      <c r="BM201" s="193" t="s">
        <v>1507</v>
      </c>
    </row>
    <row r="202" spans="1:65" s="2" customFormat="1" ht="16.5" customHeight="1">
      <c r="A202" s="37"/>
      <c r="B202" s="38"/>
      <c r="C202" s="182" t="s">
        <v>955</v>
      </c>
      <c r="D202" s="182" t="s">
        <v>239</v>
      </c>
      <c r="E202" s="183" t="s">
        <v>6401</v>
      </c>
      <c r="F202" s="184" t="s">
        <v>1652</v>
      </c>
      <c r="G202" s="185" t="s">
        <v>1619</v>
      </c>
      <c r="H202" s="186">
        <v>306</v>
      </c>
      <c r="I202" s="187"/>
      <c r="J202" s="188">
        <f t="shared" si="60"/>
        <v>0</v>
      </c>
      <c r="K202" s="184" t="s">
        <v>19</v>
      </c>
      <c r="L202" s="42"/>
      <c r="M202" s="189" t="s">
        <v>19</v>
      </c>
      <c r="N202" s="190" t="s">
        <v>48</v>
      </c>
      <c r="O202" s="67"/>
      <c r="P202" s="191">
        <f t="shared" si="61"/>
        <v>0</v>
      </c>
      <c r="Q202" s="191">
        <v>0</v>
      </c>
      <c r="R202" s="191">
        <f t="shared" si="62"/>
        <v>0</v>
      </c>
      <c r="S202" s="191">
        <v>0</v>
      </c>
      <c r="T202" s="192">
        <f t="shared" si="63"/>
        <v>0</v>
      </c>
      <c r="U202" s="37"/>
      <c r="V202" s="37"/>
      <c r="W202" s="37"/>
      <c r="X202" s="37"/>
      <c r="Y202" s="37"/>
      <c r="Z202" s="37"/>
      <c r="AA202" s="37"/>
      <c r="AB202" s="37"/>
      <c r="AC202" s="37"/>
      <c r="AD202" s="37"/>
      <c r="AE202" s="37"/>
      <c r="AR202" s="193" t="s">
        <v>366</v>
      </c>
      <c r="AT202" s="193" t="s">
        <v>239</v>
      </c>
      <c r="AU202" s="193" t="s">
        <v>92</v>
      </c>
      <c r="AY202" s="20" t="s">
        <v>237</v>
      </c>
      <c r="BE202" s="194">
        <f t="shared" si="64"/>
        <v>0</v>
      </c>
      <c r="BF202" s="194">
        <f t="shared" si="65"/>
        <v>0</v>
      </c>
      <c r="BG202" s="194">
        <f t="shared" si="66"/>
        <v>0</v>
      </c>
      <c r="BH202" s="194">
        <f t="shared" si="67"/>
        <v>0</v>
      </c>
      <c r="BI202" s="194">
        <f t="shared" si="68"/>
        <v>0</v>
      </c>
      <c r="BJ202" s="20" t="s">
        <v>88</v>
      </c>
      <c r="BK202" s="194">
        <f t="shared" si="69"/>
        <v>0</v>
      </c>
      <c r="BL202" s="20" t="s">
        <v>366</v>
      </c>
      <c r="BM202" s="193" t="s">
        <v>1707</v>
      </c>
    </row>
    <row r="203" spans="1:65" s="2" customFormat="1" ht="21.75" customHeight="1">
      <c r="A203" s="37"/>
      <c r="B203" s="38"/>
      <c r="C203" s="182" t="s">
        <v>959</v>
      </c>
      <c r="D203" s="182" t="s">
        <v>239</v>
      </c>
      <c r="E203" s="183" t="s">
        <v>6402</v>
      </c>
      <c r="F203" s="184" t="s">
        <v>1654</v>
      </c>
      <c r="G203" s="185" t="s">
        <v>1591</v>
      </c>
      <c r="H203" s="186">
        <v>1</v>
      </c>
      <c r="I203" s="187"/>
      <c r="J203" s="188">
        <f t="shared" si="60"/>
        <v>0</v>
      </c>
      <c r="K203" s="184" t="s">
        <v>19</v>
      </c>
      <c r="L203" s="42"/>
      <c r="M203" s="189" t="s">
        <v>19</v>
      </c>
      <c r="N203" s="190" t="s">
        <v>48</v>
      </c>
      <c r="O203" s="67"/>
      <c r="P203" s="191">
        <f t="shared" si="61"/>
        <v>0</v>
      </c>
      <c r="Q203" s="191">
        <v>0</v>
      </c>
      <c r="R203" s="191">
        <f t="shared" si="62"/>
        <v>0</v>
      </c>
      <c r="S203" s="191">
        <v>0</v>
      </c>
      <c r="T203" s="192">
        <f t="shared" si="63"/>
        <v>0</v>
      </c>
      <c r="U203" s="37"/>
      <c r="V203" s="37"/>
      <c r="W203" s="37"/>
      <c r="X203" s="37"/>
      <c r="Y203" s="37"/>
      <c r="Z203" s="37"/>
      <c r="AA203" s="37"/>
      <c r="AB203" s="37"/>
      <c r="AC203" s="37"/>
      <c r="AD203" s="37"/>
      <c r="AE203" s="37"/>
      <c r="AR203" s="193" t="s">
        <v>366</v>
      </c>
      <c r="AT203" s="193" t="s">
        <v>239</v>
      </c>
      <c r="AU203" s="193" t="s">
        <v>92</v>
      </c>
      <c r="AY203" s="20" t="s">
        <v>237</v>
      </c>
      <c r="BE203" s="194">
        <f t="shared" si="64"/>
        <v>0</v>
      </c>
      <c r="BF203" s="194">
        <f t="shared" si="65"/>
        <v>0</v>
      </c>
      <c r="BG203" s="194">
        <f t="shared" si="66"/>
        <v>0</v>
      </c>
      <c r="BH203" s="194">
        <f t="shared" si="67"/>
        <v>0</v>
      </c>
      <c r="BI203" s="194">
        <f t="shared" si="68"/>
        <v>0</v>
      </c>
      <c r="BJ203" s="20" t="s">
        <v>88</v>
      </c>
      <c r="BK203" s="194">
        <f t="shared" si="69"/>
        <v>0</v>
      </c>
      <c r="BL203" s="20" t="s">
        <v>366</v>
      </c>
      <c r="BM203" s="193" t="s">
        <v>1710</v>
      </c>
    </row>
    <row r="204" spans="1:65" s="2" customFormat="1" ht="16.5" customHeight="1">
      <c r="A204" s="37"/>
      <c r="B204" s="38"/>
      <c r="C204" s="182" t="s">
        <v>967</v>
      </c>
      <c r="D204" s="182" t="s">
        <v>239</v>
      </c>
      <c r="E204" s="183" t="s">
        <v>6403</v>
      </c>
      <c r="F204" s="184" t="s">
        <v>1658</v>
      </c>
      <c r="G204" s="185" t="s">
        <v>1591</v>
      </c>
      <c r="H204" s="186">
        <v>1</v>
      </c>
      <c r="I204" s="187"/>
      <c r="J204" s="188">
        <f t="shared" si="60"/>
        <v>0</v>
      </c>
      <c r="K204" s="184" t="s">
        <v>19</v>
      </c>
      <c r="L204" s="42"/>
      <c r="M204" s="189" t="s">
        <v>19</v>
      </c>
      <c r="N204" s="190" t="s">
        <v>48</v>
      </c>
      <c r="O204" s="67"/>
      <c r="P204" s="191">
        <f t="shared" si="61"/>
        <v>0</v>
      </c>
      <c r="Q204" s="191">
        <v>0</v>
      </c>
      <c r="R204" s="191">
        <f t="shared" si="62"/>
        <v>0</v>
      </c>
      <c r="S204" s="191">
        <v>0</v>
      </c>
      <c r="T204" s="192">
        <f t="shared" si="63"/>
        <v>0</v>
      </c>
      <c r="U204" s="37"/>
      <c r="V204" s="37"/>
      <c r="W204" s="37"/>
      <c r="X204" s="37"/>
      <c r="Y204" s="37"/>
      <c r="Z204" s="37"/>
      <c r="AA204" s="37"/>
      <c r="AB204" s="37"/>
      <c r="AC204" s="37"/>
      <c r="AD204" s="37"/>
      <c r="AE204" s="37"/>
      <c r="AR204" s="193" t="s">
        <v>366</v>
      </c>
      <c r="AT204" s="193" t="s">
        <v>239</v>
      </c>
      <c r="AU204" s="193" t="s">
        <v>92</v>
      </c>
      <c r="AY204" s="20" t="s">
        <v>237</v>
      </c>
      <c r="BE204" s="194">
        <f t="shared" si="64"/>
        <v>0</v>
      </c>
      <c r="BF204" s="194">
        <f t="shared" si="65"/>
        <v>0</v>
      </c>
      <c r="BG204" s="194">
        <f t="shared" si="66"/>
        <v>0</v>
      </c>
      <c r="BH204" s="194">
        <f t="shared" si="67"/>
        <v>0</v>
      </c>
      <c r="BI204" s="194">
        <f t="shared" si="68"/>
        <v>0</v>
      </c>
      <c r="BJ204" s="20" t="s">
        <v>88</v>
      </c>
      <c r="BK204" s="194">
        <f t="shared" si="69"/>
        <v>0</v>
      </c>
      <c r="BL204" s="20" t="s">
        <v>366</v>
      </c>
      <c r="BM204" s="193" t="s">
        <v>1713</v>
      </c>
    </row>
    <row r="205" spans="1:65" s="12" customFormat="1" ht="20.85" customHeight="1">
      <c r="B205" s="166"/>
      <c r="C205" s="167"/>
      <c r="D205" s="168" t="s">
        <v>75</v>
      </c>
      <c r="E205" s="180" t="s">
        <v>1776</v>
      </c>
      <c r="F205" s="180" t="s">
        <v>1660</v>
      </c>
      <c r="G205" s="167"/>
      <c r="H205" s="167"/>
      <c r="I205" s="170"/>
      <c r="J205" s="181">
        <f>BK205</f>
        <v>0</v>
      </c>
      <c r="K205" s="167"/>
      <c r="L205" s="172"/>
      <c r="M205" s="173"/>
      <c r="N205" s="174"/>
      <c r="O205" s="174"/>
      <c r="P205" s="175">
        <f>SUM(P206:P217)</f>
        <v>0</v>
      </c>
      <c r="Q205" s="174"/>
      <c r="R205" s="175">
        <f>SUM(R206:R217)</f>
        <v>0</v>
      </c>
      <c r="S205" s="174"/>
      <c r="T205" s="176">
        <f>SUM(T206:T217)</f>
        <v>0</v>
      </c>
      <c r="AR205" s="177" t="s">
        <v>88</v>
      </c>
      <c r="AT205" s="178" t="s">
        <v>75</v>
      </c>
      <c r="AU205" s="178" t="s">
        <v>88</v>
      </c>
      <c r="AY205" s="177" t="s">
        <v>237</v>
      </c>
      <c r="BK205" s="179">
        <f>SUM(BK206:BK217)</f>
        <v>0</v>
      </c>
    </row>
    <row r="206" spans="1:65" s="2" customFormat="1" ht="16.5" customHeight="1">
      <c r="A206" s="37"/>
      <c r="B206" s="38"/>
      <c r="C206" s="182" t="s">
        <v>974</v>
      </c>
      <c r="D206" s="182" t="s">
        <v>239</v>
      </c>
      <c r="E206" s="183" t="s">
        <v>6404</v>
      </c>
      <c r="F206" s="184" t="s">
        <v>1662</v>
      </c>
      <c r="G206" s="185" t="s">
        <v>290</v>
      </c>
      <c r="H206" s="186">
        <v>56</v>
      </c>
      <c r="I206" s="187"/>
      <c r="J206" s="188">
        <f t="shared" ref="J206:J217" si="70">ROUND(I206*H206,2)</f>
        <v>0</v>
      </c>
      <c r="K206" s="184" t="s">
        <v>19</v>
      </c>
      <c r="L206" s="42"/>
      <c r="M206" s="189" t="s">
        <v>19</v>
      </c>
      <c r="N206" s="190" t="s">
        <v>48</v>
      </c>
      <c r="O206" s="67"/>
      <c r="P206" s="191">
        <f t="shared" ref="P206:P217" si="71">O206*H206</f>
        <v>0</v>
      </c>
      <c r="Q206" s="191">
        <v>0</v>
      </c>
      <c r="R206" s="191">
        <f t="shared" ref="R206:R217" si="72">Q206*H206</f>
        <v>0</v>
      </c>
      <c r="S206" s="191">
        <v>0</v>
      </c>
      <c r="T206" s="192">
        <f t="shared" ref="T206:T217" si="73">S206*H206</f>
        <v>0</v>
      </c>
      <c r="U206" s="37"/>
      <c r="V206" s="37"/>
      <c r="W206" s="37"/>
      <c r="X206" s="37"/>
      <c r="Y206" s="37"/>
      <c r="Z206" s="37"/>
      <c r="AA206" s="37"/>
      <c r="AB206" s="37"/>
      <c r="AC206" s="37"/>
      <c r="AD206" s="37"/>
      <c r="AE206" s="37"/>
      <c r="AR206" s="193" t="s">
        <v>366</v>
      </c>
      <c r="AT206" s="193" t="s">
        <v>239</v>
      </c>
      <c r="AU206" s="193" t="s">
        <v>92</v>
      </c>
      <c r="AY206" s="20" t="s">
        <v>237</v>
      </c>
      <c r="BE206" s="194">
        <f t="shared" ref="BE206:BE217" si="74">IF(N206="základní",J206,0)</f>
        <v>0</v>
      </c>
      <c r="BF206" s="194">
        <f t="shared" ref="BF206:BF217" si="75">IF(N206="snížená",J206,0)</f>
        <v>0</v>
      </c>
      <c r="BG206" s="194">
        <f t="shared" ref="BG206:BG217" si="76">IF(N206="zákl. přenesená",J206,0)</f>
        <v>0</v>
      </c>
      <c r="BH206" s="194">
        <f t="shared" ref="BH206:BH217" si="77">IF(N206="sníž. přenesená",J206,0)</f>
        <v>0</v>
      </c>
      <c r="BI206" s="194">
        <f t="shared" ref="BI206:BI217" si="78">IF(N206="nulová",J206,0)</f>
        <v>0</v>
      </c>
      <c r="BJ206" s="20" t="s">
        <v>88</v>
      </c>
      <c r="BK206" s="194">
        <f t="shared" ref="BK206:BK217" si="79">ROUND(I206*H206,2)</f>
        <v>0</v>
      </c>
      <c r="BL206" s="20" t="s">
        <v>366</v>
      </c>
      <c r="BM206" s="193" t="s">
        <v>4388</v>
      </c>
    </row>
    <row r="207" spans="1:65" s="2" customFormat="1" ht="21.75" customHeight="1">
      <c r="A207" s="37"/>
      <c r="B207" s="38"/>
      <c r="C207" s="182" t="s">
        <v>980</v>
      </c>
      <c r="D207" s="182" t="s">
        <v>239</v>
      </c>
      <c r="E207" s="183" t="s">
        <v>6405</v>
      </c>
      <c r="F207" s="184" t="s">
        <v>1664</v>
      </c>
      <c r="G207" s="185" t="s">
        <v>290</v>
      </c>
      <c r="H207" s="186">
        <v>7</v>
      </c>
      <c r="I207" s="187"/>
      <c r="J207" s="188">
        <f t="shared" si="70"/>
        <v>0</v>
      </c>
      <c r="K207" s="184" t="s">
        <v>19</v>
      </c>
      <c r="L207" s="42"/>
      <c r="M207" s="189" t="s">
        <v>19</v>
      </c>
      <c r="N207" s="190" t="s">
        <v>48</v>
      </c>
      <c r="O207" s="67"/>
      <c r="P207" s="191">
        <f t="shared" si="71"/>
        <v>0</v>
      </c>
      <c r="Q207" s="191">
        <v>0</v>
      </c>
      <c r="R207" s="191">
        <f t="shared" si="72"/>
        <v>0</v>
      </c>
      <c r="S207" s="191">
        <v>0</v>
      </c>
      <c r="T207" s="192">
        <f t="shared" si="73"/>
        <v>0</v>
      </c>
      <c r="U207" s="37"/>
      <c r="V207" s="37"/>
      <c r="W207" s="37"/>
      <c r="X207" s="37"/>
      <c r="Y207" s="37"/>
      <c r="Z207" s="37"/>
      <c r="AA207" s="37"/>
      <c r="AB207" s="37"/>
      <c r="AC207" s="37"/>
      <c r="AD207" s="37"/>
      <c r="AE207" s="37"/>
      <c r="AR207" s="193" t="s">
        <v>366</v>
      </c>
      <c r="AT207" s="193" t="s">
        <v>239</v>
      </c>
      <c r="AU207" s="193" t="s">
        <v>92</v>
      </c>
      <c r="AY207" s="20" t="s">
        <v>237</v>
      </c>
      <c r="BE207" s="194">
        <f t="shared" si="74"/>
        <v>0</v>
      </c>
      <c r="BF207" s="194">
        <f t="shared" si="75"/>
        <v>0</v>
      </c>
      <c r="BG207" s="194">
        <f t="shared" si="76"/>
        <v>0</v>
      </c>
      <c r="BH207" s="194">
        <f t="shared" si="77"/>
        <v>0</v>
      </c>
      <c r="BI207" s="194">
        <f t="shared" si="78"/>
        <v>0</v>
      </c>
      <c r="BJ207" s="20" t="s">
        <v>88</v>
      </c>
      <c r="BK207" s="194">
        <f t="shared" si="79"/>
        <v>0</v>
      </c>
      <c r="BL207" s="20" t="s">
        <v>366</v>
      </c>
      <c r="BM207" s="193" t="s">
        <v>2163</v>
      </c>
    </row>
    <row r="208" spans="1:65" s="2" customFormat="1" ht="24.15" customHeight="1">
      <c r="A208" s="37"/>
      <c r="B208" s="38"/>
      <c r="C208" s="182" t="s">
        <v>985</v>
      </c>
      <c r="D208" s="182" t="s">
        <v>239</v>
      </c>
      <c r="E208" s="183" t="s">
        <v>6406</v>
      </c>
      <c r="F208" s="184" t="s">
        <v>7845</v>
      </c>
      <c r="G208" s="185" t="s">
        <v>290</v>
      </c>
      <c r="H208" s="186">
        <v>6</v>
      </c>
      <c r="I208" s="187"/>
      <c r="J208" s="188">
        <f t="shared" si="70"/>
        <v>0</v>
      </c>
      <c r="K208" s="184" t="s">
        <v>19</v>
      </c>
      <c r="L208" s="42"/>
      <c r="M208" s="189" t="s">
        <v>19</v>
      </c>
      <c r="N208" s="190" t="s">
        <v>48</v>
      </c>
      <c r="O208" s="67"/>
      <c r="P208" s="191">
        <f t="shared" si="71"/>
        <v>0</v>
      </c>
      <c r="Q208" s="191">
        <v>0</v>
      </c>
      <c r="R208" s="191">
        <f t="shared" si="72"/>
        <v>0</v>
      </c>
      <c r="S208" s="191">
        <v>0</v>
      </c>
      <c r="T208" s="192">
        <f t="shared" si="73"/>
        <v>0</v>
      </c>
      <c r="U208" s="37"/>
      <c r="V208" s="37"/>
      <c r="W208" s="37"/>
      <c r="X208" s="37"/>
      <c r="Y208" s="37"/>
      <c r="Z208" s="37"/>
      <c r="AA208" s="37"/>
      <c r="AB208" s="37"/>
      <c r="AC208" s="37"/>
      <c r="AD208" s="37"/>
      <c r="AE208" s="37"/>
      <c r="AR208" s="193" t="s">
        <v>366</v>
      </c>
      <c r="AT208" s="193" t="s">
        <v>239</v>
      </c>
      <c r="AU208" s="193" t="s">
        <v>92</v>
      </c>
      <c r="AY208" s="20" t="s">
        <v>237</v>
      </c>
      <c r="BE208" s="194">
        <f t="shared" si="74"/>
        <v>0</v>
      </c>
      <c r="BF208" s="194">
        <f t="shared" si="75"/>
        <v>0</v>
      </c>
      <c r="BG208" s="194">
        <f t="shared" si="76"/>
        <v>0</v>
      </c>
      <c r="BH208" s="194">
        <f t="shared" si="77"/>
        <v>0</v>
      </c>
      <c r="BI208" s="194">
        <f t="shared" si="78"/>
        <v>0</v>
      </c>
      <c r="BJ208" s="20" t="s">
        <v>88</v>
      </c>
      <c r="BK208" s="194">
        <f t="shared" si="79"/>
        <v>0</v>
      </c>
      <c r="BL208" s="20" t="s">
        <v>366</v>
      </c>
      <c r="BM208" s="193" t="s">
        <v>2166</v>
      </c>
    </row>
    <row r="209" spans="1:65" s="2" customFormat="1" ht="16.5" customHeight="1">
      <c r="A209" s="37"/>
      <c r="B209" s="38"/>
      <c r="C209" s="182" t="s">
        <v>990</v>
      </c>
      <c r="D209" s="182" t="s">
        <v>239</v>
      </c>
      <c r="E209" s="183" t="s">
        <v>6407</v>
      </c>
      <c r="F209" s="184" t="s">
        <v>7852</v>
      </c>
      <c r="G209" s="185" t="s">
        <v>290</v>
      </c>
      <c r="H209" s="186">
        <v>2</v>
      </c>
      <c r="I209" s="187"/>
      <c r="J209" s="188">
        <f t="shared" si="70"/>
        <v>0</v>
      </c>
      <c r="K209" s="184" t="s">
        <v>19</v>
      </c>
      <c r="L209" s="42"/>
      <c r="M209" s="189" t="s">
        <v>19</v>
      </c>
      <c r="N209" s="190" t="s">
        <v>48</v>
      </c>
      <c r="O209" s="67"/>
      <c r="P209" s="191">
        <f t="shared" si="71"/>
        <v>0</v>
      </c>
      <c r="Q209" s="191">
        <v>0</v>
      </c>
      <c r="R209" s="191">
        <f t="shared" si="72"/>
        <v>0</v>
      </c>
      <c r="S209" s="191">
        <v>0</v>
      </c>
      <c r="T209" s="192">
        <f t="shared" si="73"/>
        <v>0</v>
      </c>
      <c r="U209" s="37"/>
      <c r="V209" s="37"/>
      <c r="W209" s="37"/>
      <c r="X209" s="37"/>
      <c r="Y209" s="37"/>
      <c r="Z209" s="37"/>
      <c r="AA209" s="37"/>
      <c r="AB209" s="37"/>
      <c r="AC209" s="37"/>
      <c r="AD209" s="37"/>
      <c r="AE209" s="37"/>
      <c r="AR209" s="193" t="s">
        <v>366</v>
      </c>
      <c r="AT209" s="193" t="s">
        <v>239</v>
      </c>
      <c r="AU209" s="193" t="s">
        <v>92</v>
      </c>
      <c r="AY209" s="20" t="s">
        <v>237</v>
      </c>
      <c r="BE209" s="194">
        <f t="shared" si="74"/>
        <v>0</v>
      </c>
      <c r="BF209" s="194">
        <f t="shared" si="75"/>
        <v>0</v>
      </c>
      <c r="BG209" s="194">
        <f t="shared" si="76"/>
        <v>0</v>
      </c>
      <c r="BH209" s="194">
        <f t="shared" si="77"/>
        <v>0</v>
      </c>
      <c r="BI209" s="194">
        <f t="shared" si="78"/>
        <v>0</v>
      </c>
      <c r="BJ209" s="20" t="s">
        <v>88</v>
      </c>
      <c r="BK209" s="194">
        <f t="shared" si="79"/>
        <v>0</v>
      </c>
      <c r="BL209" s="20" t="s">
        <v>366</v>
      </c>
      <c r="BM209" s="193" t="s">
        <v>1720</v>
      </c>
    </row>
    <row r="210" spans="1:65" s="2" customFormat="1" ht="24.15" customHeight="1">
      <c r="A210" s="37"/>
      <c r="B210" s="38"/>
      <c r="C210" s="182" t="s">
        <v>994</v>
      </c>
      <c r="D210" s="182" t="s">
        <v>239</v>
      </c>
      <c r="E210" s="183" t="s">
        <v>6408</v>
      </c>
      <c r="F210" s="184" t="s">
        <v>7853</v>
      </c>
      <c r="G210" s="185" t="s">
        <v>290</v>
      </c>
      <c r="H210" s="186">
        <v>4</v>
      </c>
      <c r="I210" s="187"/>
      <c r="J210" s="188">
        <f t="shared" si="70"/>
        <v>0</v>
      </c>
      <c r="K210" s="184" t="s">
        <v>19</v>
      </c>
      <c r="L210" s="42"/>
      <c r="M210" s="189" t="s">
        <v>19</v>
      </c>
      <c r="N210" s="190" t="s">
        <v>48</v>
      </c>
      <c r="O210" s="67"/>
      <c r="P210" s="191">
        <f t="shared" si="71"/>
        <v>0</v>
      </c>
      <c r="Q210" s="191">
        <v>0</v>
      </c>
      <c r="R210" s="191">
        <f t="shared" si="72"/>
        <v>0</v>
      </c>
      <c r="S210" s="191">
        <v>0</v>
      </c>
      <c r="T210" s="192">
        <f t="shared" si="73"/>
        <v>0</v>
      </c>
      <c r="U210" s="37"/>
      <c r="V210" s="37"/>
      <c r="W210" s="37"/>
      <c r="X210" s="37"/>
      <c r="Y210" s="37"/>
      <c r="Z210" s="37"/>
      <c r="AA210" s="37"/>
      <c r="AB210" s="37"/>
      <c r="AC210" s="37"/>
      <c r="AD210" s="37"/>
      <c r="AE210" s="37"/>
      <c r="AR210" s="193" t="s">
        <v>366</v>
      </c>
      <c r="AT210" s="193" t="s">
        <v>239</v>
      </c>
      <c r="AU210" s="193" t="s">
        <v>92</v>
      </c>
      <c r="AY210" s="20" t="s">
        <v>237</v>
      </c>
      <c r="BE210" s="194">
        <f t="shared" si="74"/>
        <v>0</v>
      </c>
      <c r="BF210" s="194">
        <f t="shared" si="75"/>
        <v>0</v>
      </c>
      <c r="BG210" s="194">
        <f t="shared" si="76"/>
        <v>0</v>
      </c>
      <c r="BH210" s="194">
        <f t="shared" si="77"/>
        <v>0</v>
      </c>
      <c r="BI210" s="194">
        <f t="shared" si="78"/>
        <v>0</v>
      </c>
      <c r="BJ210" s="20" t="s">
        <v>88</v>
      </c>
      <c r="BK210" s="194">
        <f t="shared" si="79"/>
        <v>0</v>
      </c>
      <c r="BL210" s="20" t="s">
        <v>366</v>
      </c>
      <c r="BM210" s="193" t="s">
        <v>1723</v>
      </c>
    </row>
    <row r="211" spans="1:65" s="2" customFormat="1" ht="24.15" customHeight="1">
      <c r="A211" s="37"/>
      <c r="B211" s="38"/>
      <c r="C211" s="182" t="s">
        <v>996</v>
      </c>
      <c r="D211" s="182" t="s">
        <v>239</v>
      </c>
      <c r="E211" s="183" t="s">
        <v>6409</v>
      </c>
      <c r="F211" s="184" t="s">
        <v>7848</v>
      </c>
      <c r="G211" s="185" t="s">
        <v>290</v>
      </c>
      <c r="H211" s="186">
        <v>16</v>
      </c>
      <c r="I211" s="187"/>
      <c r="J211" s="188">
        <f t="shared" si="70"/>
        <v>0</v>
      </c>
      <c r="K211" s="184" t="s">
        <v>19</v>
      </c>
      <c r="L211" s="42"/>
      <c r="M211" s="189" t="s">
        <v>19</v>
      </c>
      <c r="N211" s="190" t="s">
        <v>48</v>
      </c>
      <c r="O211" s="67"/>
      <c r="P211" s="191">
        <f t="shared" si="71"/>
        <v>0</v>
      </c>
      <c r="Q211" s="191">
        <v>0</v>
      </c>
      <c r="R211" s="191">
        <f t="shared" si="72"/>
        <v>0</v>
      </c>
      <c r="S211" s="191">
        <v>0</v>
      </c>
      <c r="T211" s="192">
        <f t="shared" si="73"/>
        <v>0</v>
      </c>
      <c r="U211" s="37"/>
      <c r="V211" s="37"/>
      <c r="W211" s="37"/>
      <c r="X211" s="37"/>
      <c r="Y211" s="37"/>
      <c r="Z211" s="37"/>
      <c r="AA211" s="37"/>
      <c r="AB211" s="37"/>
      <c r="AC211" s="37"/>
      <c r="AD211" s="37"/>
      <c r="AE211" s="37"/>
      <c r="AR211" s="193" t="s">
        <v>366</v>
      </c>
      <c r="AT211" s="193" t="s">
        <v>239</v>
      </c>
      <c r="AU211" s="193" t="s">
        <v>92</v>
      </c>
      <c r="AY211" s="20" t="s">
        <v>237</v>
      </c>
      <c r="BE211" s="194">
        <f t="shared" si="74"/>
        <v>0</v>
      </c>
      <c r="BF211" s="194">
        <f t="shared" si="75"/>
        <v>0</v>
      </c>
      <c r="BG211" s="194">
        <f t="shared" si="76"/>
        <v>0</v>
      </c>
      <c r="BH211" s="194">
        <f t="shared" si="77"/>
        <v>0</v>
      </c>
      <c r="BI211" s="194">
        <f t="shared" si="78"/>
        <v>0</v>
      </c>
      <c r="BJ211" s="20" t="s">
        <v>88</v>
      </c>
      <c r="BK211" s="194">
        <f t="shared" si="79"/>
        <v>0</v>
      </c>
      <c r="BL211" s="20" t="s">
        <v>366</v>
      </c>
      <c r="BM211" s="193" t="s">
        <v>1726</v>
      </c>
    </row>
    <row r="212" spans="1:65" s="2" customFormat="1" ht="24.15" customHeight="1">
      <c r="A212" s="37"/>
      <c r="B212" s="38"/>
      <c r="C212" s="182" t="s">
        <v>450</v>
      </c>
      <c r="D212" s="182" t="s">
        <v>239</v>
      </c>
      <c r="E212" s="183" t="s">
        <v>6410</v>
      </c>
      <c r="F212" s="184" t="s">
        <v>7854</v>
      </c>
      <c r="G212" s="185" t="s">
        <v>290</v>
      </c>
      <c r="H212" s="186">
        <v>20</v>
      </c>
      <c r="I212" s="187"/>
      <c r="J212" s="188">
        <f t="shared" si="70"/>
        <v>0</v>
      </c>
      <c r="K212" s="184" t="s">
        <v>19</v>
      </c>
      <c r="L212" s="42"/>
      <c r="M212" s="189" t="s">
        <v>19</v>
      </c>
      <c r="N212" s="190" t="s">
        <v>48</v>
      </c>
      <c r="O212" s="67"/>
      <c r="P212" s="191">
        <f t="shared" si="71"/>
        <v>0</v>
      </c>
      <c r="Q212" s="191">
        <v>0</v>
      </c>
      <c r="R212" s="191">
        <f t="shared" si="72"/>
        <v>0</v>
      </c>
      <c r="S212" s="191">
        <v>0</v>
      </c>
      <c r="T212" s="192">
        <f t="shared" si="73"/>
        <v>0</v>
      </c>
      <c r="U212" s="37"/>
      <c r="V212" s="37"/>
      <c r="W212" s="37"/>
      <c r="X212" s="37"/>
      <c r="Y212" s="37"/>
      <c r="Z212" s="37"/>
      <c r="AA212" s="37"/>
      <c r="AB212" s="37"/>
      <c r="AC212" s="37"/>
      <c r="AD212" s="37"/>
      <c r="AE212" s="37"/>
      <c r="AR212" s="193" t="s">
        <v>366</v>
      </c>
      <c r="AT212" s="193" t="s">
        <v>239</v>
      </c>
      <c r="AU212" s="193" t="s">
        <v>92</v>
      </c>
      <c r="AY212" s="20" t="s">
        <v>237</v>
      </c>
      <c r="BE212" s="194">
        <f t="shared" si="74"/>
        <v>0</v>
      </c>
      <c r="BF212" s="194">
        <f t="shared" si="75"/>
        <v>0</v>
      </c>
      <c r="BG212" s="194">
        <f t="shared" si="76"/>
        <v>0</v>
      </c>
      <c r="BH212" s="194">
        <f t="shared" si="77"/>
        <v>0</v>
      </c>
      <c r="BI212" s="194">
        <f t="shared" si="78"/>
        <v>0</v>
      </c>
      <c r="BJ212" s="20" t="s">
        <v>88</v>
      </c>
      <c r="BK212" s="194">
        <f t="shared" si="79"/>
        <v>0</v>
      </c>
      <c r="BL212" s="20" t="s">
        <v>366</v>
      </c>
      <c r="BM212" s="193" t="s">
        <v>1729</v>
      </c>
    </row>
    <row r="213" spans="1:65" s="2" customFormat="1" ht="24.15" customHeight="1">
      <c r="A213" s="37"/>
      <c r="B213" s="38"/>
      <c r="C213" s="182" t="s">
        <v>469</v>
      </c>
      <c r="D213" s="182" t="s">
        <v>239</v>
      </c>
      <c r="E213" s="183" t="s">
        <v>6411</v>
      </c>
      <c r="F213" s="184" t="s">
        <v>6412</v>
      </c>
      <c r="G213" s="185" t="s">
        <v>290</v>
      </c>
      <c r="H213" s="186">
        <v>36</v>
      </c>
      <c r="I213" s="187"/>
      <c r="J213" s="188">
        <f t="shared" si="70"/>
        <v>0</v>
      </c>
      <c r="K213" s="184" t="s">
        <v>19</v>
      </c>
      <c r="L213" s="42"/>
      <c r="M213" s="189" t="s">
        <v>19</v>
      </c>
      <c r="N213" s="190" t="s">
        <v>48</v>
      </c>
      <c r="O213" s="67"/>
      <c r="P213" s="191">
        <f t="shared" si="71"/>
        <v>0</v>
      </c>
      <c r="Q213" s="191">
        <v>0</v>
      </c>
      <c r="R213" s="191">
        <f t="shared" si="72"/>
        <v>0</v>
      </c>
      <c r="S213" s="191">
        <v>0</v>
      </c>
      <c r="T213" s="192">
        <f t="shared" si="73"/>
        <v>0</v>
      </c>
      <c r="U213" s="37"/>
      <c r="V213" s="37"/>
      <c r="W213" s="37"/>
      <c r="X213" s="37"/>
      <c r="Y213" s="37"/>
      <c r="Z213" s="37"/>
      <c r="AA213" s="37"/>
      <c r="AB213" s="37"/>
      <c r="AC213" s="37"/>
      <c r="AD213" s="37"/>
      <c r="AE213" s="37"/>
      <c r="AR213" s="193" t="s">
        <v>366</v>
      </c>
      <c r="AT213" s="193" t="s">
        <v>239</v>
      </c>
      <c r="AU213" s="193" t="s">
        <v>92</v>
      </c>
      <c r="AY213" s="20" t="s">
        <v>237</v>
      </c>
      <c r="BE213" s="194">
        <f t="shared" si="74"/>
        <v>0</v>
      </c>
      <c r="BF213" s="194">
        <f t="shared" si="75"/>
        <v>0</v>
      </c>
      <c r="BG213" s="194">
        <f t="shared" si="76"/>
        <v>0</v>
      </c>
      <c r="BH213" s="194">
        <f t="shared" si="77"/>
        <v>0</v>
      </c>
      <c r="BI213" s="194">
        <f t="shared" si="78"/>
        <v>0</v>
      </c>
      <c r="BJ213" s="20" t="s">
        <v>88</v>
      </c>
      <c r="BK213" s="194">
        <f t="shared" si="79"/>
        <v>0</v>
      </c>
      <c r="BL213" s="20" t="s">
        <v>366</v>
      </c>
      <c r="BM213" s="193" t="s">
        <v>1732</v>
      </c>
    </row>
    <row r="214" spans="1:65" s="2" customFormat="1" ht="24.15" customHeight="1">
      <c r="A214" s="37"/>
      <c r="B214" s="38"/>
      <c r="C214" s="182" t="s">
        <v>483</v>
      </c>
      <c r="D214" s="182" t="s">
        <v>239</v>
      </c>
      <c r="E214" s="183" t="s">
        <v>6413</v>
      </c>
      <c r="F214" s="184" t="s">
        <v>7855</v>
      </c>
      <c r="G214" s="185" t="s">
        <v>290</v>
      </c>
      <c r="H214" s="186">
        <v>10</v>
      </c>
      <c r="I214" s="187"/>
      <c r="J214" s="188">
        <f t="shared" si="70"/>
        <v>0</v>
      </c>
      <c r="K214" s="184" t="s">
        <v>19</v>
      </c>
      <c r="L214" s="42"/>
      <c r="M214" s="189" t="s">
        <v>19</v>
      </c>
      <c r="N214" s="190" t="s">
        <v>48</v>
      </c>
      <c r="O214" s="67"/>
      <c r="P214" s="191">
        <f t="shared" si="71"/>
        <v>0</v>
      </c>
      <c r="Q214" s="191">
        <v>0</v>
      </c>
      <c r="R214" s="191">
        <f t="shared" si="72"/>
        <v>0</v>
      </c>
      <c r="S214" s="191">
        <v>0</v>
      </c>
      <c r="T214" s="192">
        <f t="shared" si="73"/>
        <v>0</v>
      </c>
      <c r="U214" s="37"/>
      <c r="V214" s="37"/>
      <c r="W214" s="37"/>
      <c r="X214" s="37"/>
      <c r="Y214" s="37"/>
      <c r="Z214" s="37"/>
      <c r="AA214" s="37"/>
      <c r="AB214" s="37"/>
      <c r="AC214" s="37"/>
      <c r="AD214" s="37"/>
      <c r="AE214" s="37"/>
      <c r="AR214" s="193" t="s">
        <v>366</v>
      </c>
      <c r="AT214" s="193" t="s">
        <v>239</v>
      </c>
      <c r="AU214" s="193" t="s">
        <v>92</v>
      </c>
      <c r="AY214" s="20" t="s">
        <v>237</v>
      </c>
      <c r="BE214" s="194">
        <f t="shared" si="74"/>
        <v>0</v>
      </c>
      <c r="BF214" s="194">
        <f t="shared" si="75"/>
        <v>0</v>
      </c>
      <c r="BG214" s="194">
        <f t="shared" si="76"/>
        <v>0</v>
      </c>
      <c r="BH214" s="194">
        <f t="shared" si="77"/>
        <v>0</v>
      </c>
      <c r="BI214" s="194">
        <f t="shared" si="78"/>
        <v>0</v>
      </c>
      <c r="BJ214" s="20" t="s">
        <v>88</v>
      </c>
      <c r="BK214" s="194">
        <f t="shared" si="79"/>
        <v>0</v>
      </c>
      <c r="BL214" s="20" t="s">
        <v>366</v>
      </c>
      <c r="BM214" s="193" t="s">
        <v>1735</v>
      </c>
    </row>
    <row r="215" spans="1:65" s="2" customFormat="1" ht="24.15" customHeight="1">
      <c r="A215" s="37"/>
      <c r="B215" s="38"/>
      <c r="C215" s="182" t="s">
        <v>1011</v>
      </c>
      <c r="D215" s="182" t="s">
        <v>239</v>
      </c>
      <c r="E215" s="183" t="s">
        <v>6414</v>
      </c>
      <c r="F215" s="184" t="s">
        <v>7856</v>
      </c>
      <c r="G215" s="185" t="s">
        <v>290</v>
      </c>
      <c r="H215" s="186">
        <v>5</v>
      </c>
      <c r="I215" s="187"/>
      <c r="J215" s="188">
        <f t="shared" si="70"/>
        <v>0</v>
      </c>
      <c r="K215" s="184" t="s">
        <v>19</v>
      </c>
      <c r="L215" s="42"/>
      <c r="M215" s="189" t="s">
        <v>19</v>
      </c>
      <c r="N215" s="190" t="s">
        <v>48</v>
      </c>
      <c r="O215" s="67"/>
      <c r="P215" s="191">
        <f t="shared" si="71"/>
        <v>0</v>
      </c>
      <c r="Q215" s="191">
        <v>0</v>
      </c>
      <c r="R215" s="191">
        <f t="shared" si="72"/>
        <v>0</v>
      </c>
      <c r="S215" s="191">
        <v>0</v>
      </c>
      <c r="T215" s="192">
        <f t="shared" si="73"/>
        <v>0</v>
      </c>
      <c r="U215" s="37"/>
      <c r="V215" s="37"/>
      <c r="W215" s="37"/>
      <c r="X215" s="37"/>
      <c r="Y215" s="37"/>
      <c r="Z215" s="37"/>
      <c r="AA215" s="37"/>
      <c r="AB215" s="37"/>
      <c r="AC215" s="37"/>
      <c r="AD215" s="37"/>
      <c r="AE215" s="37"/>
      <c r="AR215" s="193" t="s">
        <v>366</v>
      </c>
      <c r="AT215" s="193" t="s">
        <v>239</v>
      </c>
      <c r="AU215" s="193" t="s">
        <v>92</v>
      </c>
      <c r="AY215" s="20" t="s">
        <v>237</v>
      </c>
      <c r="BE215" s="194">
        <f t="shared" si="74"/>
        <v>0</v>
      </c>
      <c r="BF215" s="194">
        <f t="shared" si="75"/>
        <v>0</v>
      </c>
      <c r="BG215" s="194">
        <f t="shared" si="76"/>
        <v>0</v>
      </c>
      <c r="BH215" s="194">
        <f t="shared" si="77"/>
        <v>0</v>
      </c>
      <c r="BI215" s="194">
        <f t="shared" si="78"/>
        <v>0</v>
      </c>
      <c r="BJ215" s="20" t="s">
        <v>88</v>
      </c>
      <c r="BK215" s="194">
        <f t="shared" si="79"/>
        <v>0</v>
      </c>
      <c r="BL215" s="20" t="s">
        <v>366</v>
      </c>
      <c r="BM215" s="193" t="s">
        <v>1738</v>
      </c>
    </row>
    <row r="216" spans="1:65" s="2" customFormat="1" ht="16.5" customHeight="1">
      <c r="A216" s="37"/>
      <c r="B216" s="38"/>
      <c r="C216" s="182" t="s">
        <v>1015</v>
      </c>
      <c r="D216" s="182" t="s">
        <v>239</v>
      </c>
      <c r="E216" s="183" t="s">
        <v>6415</v>
      </c>
      <c r="F216" s="184" t="s">
        <v>7849</v>
      </c>
      <c r="G216" s="185" t="s">
        <v>290</v>
      </c>
      <c r="H216" s="186">
        <v>11</v>
      </c>
      <c r="I216" s="187"/>
      <c r="J216" s="188">
        <f t="shared" si="70"/>
        <v>0</v>
      </c>
      <c r="K216" s="184" t="s">
        <v>19</v>
      </c>
      <c r="L216" s="42"/>
      <c r="M216" s="189" t="s">
        <v>19</v>
      </c>
      <c r="N216" s="190" t="s">
        <v>48</v>
      </c>
      <c r="O216" s="67"/>
      <c r="P216" s="191">
        <f t="shared" si="71"/>
        <v>0</v>
      </c>
      <c r="Q216" s="191">
        <v>0</v>
      </c>
      <c r="R216" s="191">
        <f t="shared" si="72"/>
        <v>0</v>
      </c>
      <c r="S216" s="191">
        <v>0</v>
      </c>
      <c r="T216" s="192">
        <f t="shared" si="73"/>
        <v>0</v>
      </c>
      <c r="U216" s="37"/>
      <c r="V216" s="37"/>
      <c r="W216" s="37"/>
      <c r="X216" s="37"/>
      <c r="Y216" s="37"/>
      <c r="Z216" s="37"/>
      <c r="AA216" s="37"/>
      <c r="AB216" s="37"/>
      <c r="AC216" s="37"/>
      <c r="AD216" s="37"/>
      <c r="AE216" s="37"/>
      <c r="AR216" s="193" t="s">
        <v>366</v>
      </c>
      <c r="AT216" s="193" t="s">
        <v>239</v>
      </c>
      <c r="AU216" s="193" t="s">
        <v>92</v>
      </c>
      <c r="AY216" s="20" t="s">
        <v>237</v>
      </c>
      <c r="BE216" s="194">
        <f t="shared" si="74"/>
        <v>0</v>
      </c>
      <c r="BF216" s="194">
        <f t="shared" si="75"/>
        <v>0</v>
      </c>
      <c r="BG216" s="194">
        <f t="shared" si="76"/>
        <v>0</v>
      </c>
      <c r="BH216" s="194">
        <f t="shared" si="77"/>
        <v>0</v>
      </c>
      <c r="BI216" s="194">
        <f t="shared" si="78"/>
        <v>0</v>
      </c>
      <c r="BJ216" s="20" t="s">
        <v>88</v>
      </c>
      <c r="BK216" s="194">
        <f t="shared" si="79"/>
        <v>0</v>
      </c>
      <c r="BL216" s="20" t="s">
        <v>366</v>
      </c>
      <c r="BM216" s="193" t="s">
        <v>1740</v>
      </c>
    </row>
    <row r="217" spans="1:65" s="2" customFormat="1" ht="16.5" customHeight="1">
      <c r="A217" s="37"/>
      <c r="B217" s="38"/>
      <c r="C217" s="182" t="s">
        <v>1020</v>
      </c>
      <c r="D217" s="182" t="s">
        <v>239</v>
      </c>
      <c r="E217" s="183" t="s">
        <v>6416</v>
      </c>
      <c r="F217" s="184" t="s">
        <v>1658</v>
      </c>
      <c r="G217" s="185" t="s">
        <v>1591</v>
      </c>
      <c r="H217" s="186">
        <v>1</v>
      </c>
      <c r="I217" s="187"/>
      <c r="J217" s="188">
        <f t="shared" si="70"/>
        <v>0</v>
      </c>
      <c r="K217" s="184" t="s">
        <v>19</v>
      </c>
      <c r="L217" s="42"/>
      <c r="M217" s="189" t="s">
        <v>19</v>
      </c>
      <c r="N217" s="190" t="s">
        <v>48</v>
      </c>
      <c r="O217" s="67"/>
      <c r="P217" s="191">
        <f t="shared" si="71"/>
        <v>0</v>
      </c>
      <c r="Q217" s="191">
        <v>0</v>
      </c>
      <c r="R217" s="191">
        <f t="shared" si="72"/>
        <v>0</v>
      </c>
      <c r="S217" s="191">
        <v>0</v>
      </c>
      <c r="T217" s="192">
        <f t="shared" si="73"/>
        <v>0</v>
      </c>
      <c r="U217" s="37"/>
      <c r="V217" s="37"/>
      <c r="W217" s="37"/>
      <c r="X217" s="37"/>
      <c r="Y217" s="37"/>
      <c r="Z217" s="37"/>
      <c r="AA217" s="37"/>
      <c r="AB217" s="37"/>
      <c r="AC217" s="37"/>
      <c r="AD217" s="37"/>
      <c r="AE217" s="37"/>
      <c r="AR217" s="193" t="s">
        <v>366</v>
      </c>
      <c r="AT217" s="193" t="s">
        <v>239</v>
      </c>
      <c r="AU217" s="193" t="s">
        <v>92</v>
      </c>
      <c r="AY217" s="20" t="s">
        <v>237</v>
      </c>
      <c r="BE217" s="194">
        <f t="shared" si="74"/>
        <v>0</v>
      </c>
      <c r="BF217" s="194">
        <f t="shared" si="75"/>
        <v>0</v>
      </c>
      <c r="BG217" s="194">
        <f t="shared" si="76"/>
        <v>0</v>
      </c>
      <c r="BH217" s="194">
        <f t="shared" si="77"/>
        <v>0</v>
      </c>
      <c r="BI217" s="194">
        <f t="shared" si="78"/>
        <v>0</v>
      </c>
      <c r="BJ217" s="20" t="s">
        <v>88</v>
      </c>
      <c r="BK217" s="194">
        <f t="shared" si="79"/>
        <v>0</v>
      </c>
      <c r="BL217" s="20" t="s">
        <v>366</v>
      </c>
      <c r="BM217" s="193" t="s">
        <v>1745</v>
      </c>
    </row>
    <row r="218" spans="1:65" s="12" customFormat="1" ht="20.85" customHeight="1">
      <c r="B218" s="166"/>
      <c r="C218" s="167"/>
      <c r="D218" s="168" t="s">
        <v>75</v>
      </c>
      <c r="E218" s="180" t="s">
        <v>6417</v>
      </c>
      <c r="F218" s="180" t="s">
        <v>1676</v>
      </c>
      <c r="G218" s="167"/>
      <c r="H218" s="167"/>
      <c r="I218" s="170"/>
      <c r="J218" s="181">
        <f>BK218</f>
        <v>0</v>
      </c>
      <c r="K218" s="167"/>
      <c r="L218" s="172"/>
      <c r="M218" s="173"/>
      <c r="N218" s="174"/>
      <c r="O218" s="174"/>
      <c r="P218" s="175">
        <f>SUM(P219:P228)</f>
        <v>0</v>
      </c>
      <c r="Q218" s="174"/>
      <c r="R218" s="175">
        <f>SUM(R219:R228)</f>
        <v>0</v>
      </c>
      <c r="S218" s="174"/>
      <c r="T218" s="176">
        <f>SUM(T219:T228)</f>
        <v>0</v>
      </c>
      <c r="AR218" s="177" t="s">
        <v>88</v>
      </c>
      <c r="AT218" s="178" t="s">
        <v>75</v>
      </c>
      <c r="AU218" s="178" t="s">
        <v>88</v>
      </c>
      <c r="AY218" s="177" t="s">
        <v>237</v>
      </c>
      <c r="BK218" s="179">
        <f>SUM(BK219:BK228)</f>
        <v>0</v>
      </c>
    </row>
    <row r="219" spans="1:65" s="2" customFormat="1" ht="16.5" customHeight="1">
      <c r="A219" s="37"/>
      <c r="B219" s="38"/>
      <c r="C219" s="182" t="s">
        <v>1024</v>
      </c>
      <c r="D219" s="182" t="s">
        <v>239</v>
      </c>
      <c r="E219" s="183" t="s">
        <v>6418</v>
      </c>
      <c r="F219" s="184" t="s">
        <v>1678</v>
      </c>
      <c r="G219" s="185" t="s">
        <v>290</v>
      </c>
      <c r="H219" s="186">
        <v>2</v>
      </c>
      <c r="I219" s="187"/>
      <c r="J219" s="188">
        <f t="shared" ref="J219:J228" si="80">ROUND(I219*H219,2)</f>
        <v>0</v>
      </c>
      <c r="K219" s="184" t="s">
        <v>19</v>
      </c>
      <c r="L219" s="42"/>
      <c r="M219" s="189" t="s">
        <v>19</v>
      </c>
      <c r="N219" s="190" t="s">
        <v>48</v>
      </c>
      <c r="O219" s="67"/>
      <c r="P219" s="191">
        <f t="shared" ref="P219:P228" si="81">O219*H219</f>
        <v>0</v>
      </c>
      <c r="Q219" s="191">
        <v>0</v>
      </c>
      <c r="R219" s="191">
        <f t="shared" ref="R219:R228" si="82">Q219*H219</f>
        <v>0</v>
      </c>
      <c r="S219" s="191">
        <v>0</v>
      </c>
      <c r="T219" s="192">
        <f t="shared" ref="T219:T228" si="83">S219*H219</f>
        <v>0</v>
      </c>
      <c r="U219" s="37"/>
      <c r="V219" s="37"/>
      <c r="W219" s="37"/>
      <c r="X219" s="37"/>
      <c r="Y219" s="37"/>
      <c r="Z219" s="37"/>
      <c r="AA219" s="37"/>
      <c r="AB219" s="37"/>
      <c r="AC219" s="37"/>
      <c r="AD219" s="37"/>
      <c r="AE219" s="37"/>
      <c r="AR219" s="193" t="s">
        <v>366</v>
      </c>
      <c r="AT219" s="193" t="s">
        <v>239</v>
      </c>
      <c r="AU219" s="193" t="s">
        <v>92</v>
      </c>
      <c r="AY219" s="20" t="s">
        <v>237</v>
      </c>
      <c r="BE219" s="194">
        <f t="shared" ref="BE219:BE228" si="84">IF(N219="základní",J219,0)</f>
        <v>0</v>
      </c>
      <c r="BF219" s="194">
        <f t="shared" ref="BF219:BF228" si="85">IF(N219="snížená",J219,0)</f>
        <v>0</v>
      </c>
      <c r="BG219" s="194">
        <f t="shared" ref="BG219:BG228" si="86">IF(N219="zákl. přenesená",J219,0)</f>
        <v>0</v>
      </c>
      <c r="BH219" s="194">
        <f t="shared" ref="BH219:BH228" si="87">IF(N219="sníž. přenesená",J219,0)</f>
        <v>0</v>
      </c>
      <c r="BI219" s="194">
        <f t="shared" ref="BI219:BI228" si="88">IF(N219="nulová",J219,0)</f>
        <v>0</v>
      </c>
      <c r="BJ219" s="20" t="s">
        <v>88</v>
      </c>
      <c r="BK219" s="194">
        <f t="shared" ref="BK219:BK228" si="89">ROUND(I219*H219,2)</f>
        <v>0</v>
      </c>
      <c r="BL219" s="20" t="s">
        <v>366</v>
      </c>
      <c r="BM219" s="193" t="s">
        <v>1748</v>
      </c>
    </row>
    <row r="220" spans="1:65" s="2" customFormat="1" ht="16.5" customHeight="1">
      <c r="A220" s="37"/>
      <c r="B220" s="38"/>
      <c r="C220" s="182" t="s">
        <v>1026</v>
      </c>
      <c r="D220" s="182" t="s">
        <v>239</v>
      </c>
      <c r="E220" s="183" t="s">
        <v>6419</v>
      </c>
      <c r="F220" s="184" t="s">
        <v>1682</v>
      </c>
      <c r="G220" s="185" t="s">
        <v>154</v>
      </c>
      <c r="H220" s="186">
        <v>90</v>
      </c>
      <c r="I220" s="187"/>
      <c r="J220" s="188">
        <f t="shared" si="80"/>
        <v>0</v>
      </c>
      <c r="K220" s="184" t="s">
        <v>19</v>
      </c>
      <c r="L220" s="42"/>
      <c r="M220" s="189" t="s">
        <v>19</v>
      </c>
      <c r="N220" s="190" t="s">
        <v>48</v>
      </c>
      <c r="O220" s="67"/>
      <c r="P220" s="191">
        <f t="shared" si="81"/>
        <v>0</v>
      </c>
      <c r="Q220" s="191">
        <v>0</v>
      </c>
      <c r="R220" s="191">
        <f t="shared" si="82"/>
        <v>0</v>
      </c>
      <c r="S220" s="191">
        <v>0</v>
      </c>
      <c r="T220" s="192">
        <f t="shared" si="83"/>
        <v>0</v>
      </c>
      <c r="U220" s="37"/>
      <c r="V220" s="37"/>
      <c r="W220" s="37"/>
      <c r="X220" s="37"/>
      <c r="Y220" s="37"/>
      <c r="Z220" s="37"/>
      <c r="AA220" s="37"/>
      <c r="AB220" s="37"/>
      <c r="AC220" s="37"/>
      <c r="AD220" s="37"/>
      <c r="AE220" s="37"/>
      <c r="AR220" s="193" t="s">
        <v>366</v>
      </c>
      <c r="AT220" s="193" t="s">
        <v>239</v>
      </c>
      <c r="AU220" s="193" t="s">
        <v>92</v>
      </c>
      <c r="AY220" s="20" t="s">
        <v>237</v>
      </c>
      <c r="BE220" s="194">
        <f t="shared" si="84"/>
        <v>0</v>
      </c>
      <c r="BF220" s="194">
        <f t="shared" si="85"/>
        <v>0</v>
      </c>
      <c r="BG220" s="194">
        <f t="shared" si="86"/>
        <v>0</v>
      </c>
      <c r="BH220" s="194">
        <f t="shared" si="87"/>
        <v>0</v>
      </c>
      <c r="BI220" s="194">
        <f t="shared" si="88"/>
        <v>0</v>
      </c>
      <c r="BJ220" s="20" t="s">
        <v>88</v>
      </c>
      <c r="BK220" s="194">
        <f t="shared" si="89"/>
        <v>0</v>
      </c>
      <c r="BL220" s="20" t="s">
        <v>366</v>
      </c>
      <c r="BM220" s="193" t="s">
        <v>1751</v>
      </c>
    </row>
    <row r="221" spans="1:65" s="2" customFormat="1" ht="16.5" customHeight="1">
      <c r="A221" s="37"/>
      <c r="B221" s="38"/>
      <c r="C221" s="182" t="s">
        <v>1030</v>
      </c>
      <c r="D221" s="182" t="s">
        <v>239</v>
      </c>
      <c r="E221" s="183" t="s">
        <v>6420</v>
      </c>
      <c r="F221" s="184" t="s">
        <v>1688</v>
      </c>
      <c r="G221" s="185" t="s">
        <v>290</v>
      </c>
      <c r="H221" s="186">
        <v>1</v>
      </c>
      <c r="I221" s="187"/>
      <c r="J221" s="188">
        <f t="shared" si="80"/>
        <v>0</v>
      </c>
      <c r="K221" s="184" t="s">
        <v>19</v>
      </c>
      <c r="L221" s="42"/>
      <c r="M221" s="189" t="s">
        <v>19</v>
      </c>
      <c r="N221" s="190" t="s">
        <v>48</v>
      </c>
      <c r="O221" s="67"/>
      <c r="P221" s="191">
        <f t="shared" si="81"/>
        <v>0</v>
      </c>
      <c r="Q221" s="191">
        <v>0</v>
      </c>
      <c r="R221" s="191">
        <f t="shared" si="82"/>
        <v>0</v>
      </c>
      <c r="S221" s="191">
        <v>0</v>
      </c>
      <c r="T221" s="192">
        <f t="shared" si="83"/>
        <v>0</v>
      </c>
      <c r="U221" s="37"/>
      <c r="V221" s="37"/>
      <c r="W221" s="37"/>
      <c r="X221" s="37"/>
      <c r="Y221" s="37"/>
      <c r="Z221" s="37"/>
      <c r="AA221" s="37"/>
      <c r="AB221" s="37"/>
      <c r="AC221" s="37"/>
      <c r="AD221" s="37"/>
      <c r="AE221" s="37"/>
      <c r="AR221" s="193" t="s">
        <v>366</v>
      </c>
      <c r="AT221" s="193" t="s">
        <v>239</v>
      </c>
      <c r="AU221" s="193" t="s">
        <v>92</v>
      </c>
      <c r="AY221" s="20" t="s">
        <v>237</v>
      </c>
      <c r="BE221" s="194">
        <f t="shared" si="84"/>
        <v>0</v>
      </c>
      <c r="BF221" s="194">
        <f t="shared" si="85"/>
        <v>0</v>
      </c>
      <c r="BG221" s="194">
        <f t="shared" si="86"/>
        <v>0</v>
      </c>
      <c r="BH221" s="194">
        <f t="shared" si="87"/>
        <v>0</v>
      </c>
      <c r="BI221" s="194">
        <f t="shared" si="88"/>
        <v>0</v>
      </c>
      <c r="BJ221" s="20" t="s">
        <v>88</v>
      </c>
      <c r="BK221" s="194">
        <f t="shared" si="89"/>
        <v>0</v>
      </c>
      <c r="BL221" s="20" t="s">
        <v>366</v>
      </c>
      <c r="BM221" s="193" t="s">
        <v>1754</v>
      </c>
    </row>
    <row r="222" spans="1:65" s="2" customFormat="1" ht="16.5" customHeight="1">
      <c r="A222" s="37"/>
      <c r="B222" s="38"/>
      <c r="C222" s="182" t="s">
        <v>1035</v>
      </c>
      <c r="D222" s="182" t="s">
        <v>239</v>
      </c>
      <c r="E222" s="183" t="s">
        <v>6421</v>
      </c>
      <c r="F222" s="184" t="s">
        <v>1690</v>
      </c>
      <c r="G222" s="185" t="s">
        <v>290</v>
      </c>
      <c r="H222" s="186">
        <v>2</v>
      </c>
      <c r="I222" s="187"/>
      <c r="J222" s="188">
        <f t="shared" si="80"/>
        <v>0</v>
      </c>
      <c r="K222" s="184" t="s">
        <v>19</v>
      </c>
      <c r="L222" s="42"/>
      <c r="M222" s="189" t="s">
        <v>19</v>
      </c>
      <c r="N222" s="190" t="s">
        <v>48</v>
      </c>
      <c r="O222" s="67"/>
      <c r="P222" s="191">
        <f t="shared" si="81"/>
        <v>0</v>
      </c>
      <c r="Q222" s="191">
        <v>0</v>
      </c>
      <c r="R222" s="191">
        <f t="shared" si="82"/>
        <v>0</v>
      </c>
      <c r="S222" s="191">
        <v>0</v>
      </c>
      <c r="T222" s="192">
        <f t="shared" si="83"/>
        <v>0</v>
      </c>
      <c r="U222" s="37"/>
      <c r="V222" s="37"/>
      <c r="W222" s="37"/>
      <c r="X222" s="37"/>
      <c r="Y222" s="37"/>
      <c r="Z222" s="37"/>
      <c r="AA222" s="37"/>
      <c r="AB222" s="37"/>
      <c r="AC222" s="37"/>
      <c r="AD222" s="37"/>
      <c r="AE222" s="37"/>
      <c r="AR222" s="193" t="s">
        <v>366</v>
      </c>
      <c r="AT222" s="193" t="s">
        <v>239</v>
      </c>
      <c r="AU222" s="193" t="s">
        <v>92</v>
      </c>
      <c r="AY222" s="20" t="s">
        <v>237</v>
      </c>
      <c r="BE222" s="194">
        <f t="shared" si="84"/>
        <v>0</v>
      </c>
      <c r="BF222" s="194">
        <f t="shared" si="85"/>
        <v>0</v>
      </c>
      <c r="BG222" s="194">
        <f t="shared" si="86"/>
        <v>0</v>
      </c>
      <c r="BH222" s="194">
        <f t="shared" si="87"/>
        <v>0</v>
      </c>
      <c r="BI222" s="194">
        <f t="shared" si="88"/>
        <v>0</v>
      </c>
      <c r="BJ222" s="20" t="s">
        <v>88</v>
      </c>
      <c r="BK222" s="194">
        <f t="shared" si="89"/>
        <v>0</v>
      </c>
      <c r="BL222" s="20" t="s">
        <v>366</v>
      </c>
      <c r="BM222" s="193" t="s">
        <v>1756</v>
      </c>
    </row>
    <row r="223" spans="1:65" s="2" customFormat="1" ht="16.5" customHeight="1">
      <c r="A223" s="37"/>
      <c r="B223" s="38"/>
      <c r="C223" s="182" t="s">
        <v>1039</v>
      </c>
      <c r="D223" s="182" t="s">
        <v>239</v>
      </c>
      <c r="E223" s="183" t="s">
        <v>6422</v>
      </c>
      <c r="F223" s="184" t="s">
        <v>1692</v>
      </c>
      <c r="G223" s="185" t="s">
        <v>290</v>
      </c>
      <c r="H223" s="186">
        <v>2</v>
      </c>
      <c r="I223" s="187"/>
      <c r="J223" s="188">
        <f t="shared" si="80"/>
        <v>0</v>
      </c>
      <c r="K223" s="184" t="s">
        <v>19</v>
      </c>
      <c r="L223" s="42"/>
      <c r="M223" s="189" t="s">
        <v>19</v>
      </c>
      <c r="N223" s="190" t="s">
        <v>48</v>
      </c>
      <c r="O223" s="67"/>
      <c r="P223" s="191">
        <f t="shared" si="81"/>
        <v>0</v>
      </c>
      <c r="Q223" s="191">
        <v>0</v>
      </c>
      <c r="R223" s="191">
        <f t="shared" si="82"/>
        <v>0</v>
      </c>
      <c r="S223" s="191">
        <v>0</v>
      </c>
      <c r="T223" s="192">
        <f t="shared" si="83"/>
        <v>0</v>
      </c>
      <c r="U223" s="37"/>
      <c r="V223" s="37"/>
      <c r="W223" s="37"/>
      <c r="X223" s="37"/>
      <c r="Y223" s="37"/>
      <c r="Z223" s="37"/>
      <c r="AA223" s="37"/>
      <c r="AB223" s="37"/>
      <c r="AC223" s="37"/>
      <c r="AD223" s="37"/>
      <c r="AE223" s="37"/>
      <c r="AR223" s="193" t="s">
        <v>366</v>
      </c>
      <c r="AT223" s="193" t="s">
        <v>239</v>
      </c>
      <c r="AU223" s="193" t="s">
        <v>92</v>
      </c>
      <c r="AY223" s="20" t="s">
        <v>237</v>
      </c>
      <c r="BE223" s="194">
        <f t="shared" si="84"/>
        <v>0</v>
      </c>
      <c r="BF223" s="194">
        <f t="shared" si="85"/>
        <v>0</v>
      </c>
      <c r="BG223" s="194">
        <f t="shared" si="86"/>
        <v>0</v>
      </c>
      <c r="BH223" s="194">
        <f t="shared" si="87"/>
        <v>0</v>
      </c>
      <c r="BI223" s="194">
        <f t="shared" si="88"/>
        <v>0</v>
      </c>
      <c r="BJ223" s="20" t="s">
        <v>88</v>
      </c>
      <c r="BK223" s="194">
        <f t="shared" si="89"/>
        <v>0</v>
      </c>
      <c r="BL223" s="20" t="s">
        <v>366</v>
      </c>
      <c r="BM223" s="193" t="s">
        <v>1761</v>
      </c>
    </row>
    <row r="224" spans="1:65" s="2" customFormat="1" ht="16.5" customHeight="1">
      <c r="A224" s="37"/>
      <c r="B224" s="38"/>
      <c r="C224" s="182" t="s">
        <v>1044</v>
      </c>
      <c r="D224" s="182" t="s">
        <v>239</v>
      </c>
      <c r="E224" s="183" t="s">
        <v>6423</v>
      </c>
      <c r="F224" s="184" t="s">
        <v>1694</v>
      </c>
      <c r="G224" s="185" t="s">
        <v>290</v>
      </c>
      <c r="H224" s="186">
        <v>40</v>
      </c>
      <c r="I224" s="187"/>
      <c r="J224" s="188">
        <f t="shared" si="80"/>
        <v>0</v>
      </c>
      <c r="K224" s="184" t="s">
        <v>19</v>
      </c>
      <c r="L224" s="42"/>
      <c r="M224" s="189" t="s">
        <v>19</v>
      </c>
      <c r="N224" s="190" t="s">
        <v>48</v>
      </c>
      <c r="O224" s="67"/>
      <c r="P224" s="191">
        <f t="shared" si="81"/>
        <v>0</v>
      </c>
      <c r="Q224" s="191">
        <v>0</v>
      </c>
      <c r="R224" s="191">
        <f t="shared" si="82"/>
        <v>0</v>
      </c>
      <c r="S224" s="191">
        <v>0</v>
      </c>
      <c r="T224" s="192">
        <f t="shared" si="83"/>
        <v>0</v>
      </c>
      <c r="U224" s="37"/>
      <c r="V224" s="37"/>
      <c r="W224" s="37"/>
      <c r="X224" s="37"/>
      <c r="Y224" s="37"/>
      <c r="Z224" s="37"/>
      <c r="AA224" s="37"/>
      <c r="AB224" s="37"/>
      <c r="AC224" s="37"/>
      <c r="AD224" s="37"/>
      <c r="AE224" s="37"/>
      <c r="AR224" s="193" t="s">
        <v>366</v>
      </c>
      <c r="AT224" s="193" t="s">
        <v>239</v>
      </c>
      <c r="AU224" s="193" t="s">
        <v>92</v>
      </c>
      <c r="AY224" s="20" t="s">
        <v>237</v>
      </c>
      <c r="BE224" s="194">
        <f t="shared" si="84"/>
        <v>0</v>
      </c>
      <c r="BF224" s="194">
        <f t="shared" si="85"/>
        <v>0</v>
      </c>
      <c r="BG224" s="194">
        <f t="shared" si="86"/>
        <v>0</v>
      </c>
      <c r="BH224" s="194">
        <f t="shared" si="87"/>
        <v>0</v>
      </c>
      <c r="BI224" s="194">
        <f t="shared" si="88"/>
        <v>0</v>
      </c>
      <c r="BJ224" s="20" t="s">
        <v>88</v>
      </c>
      <c r="BK224" s="194">
        <f t="shared" si="89"/>
        <v>0</v>
      </c>
      <c r="BL224" s="20" t="s">
        <v>366</v>
      </c>
      <c r="BM224" s="193" t="s">
        <v>1764</v>
      </c>
    </row>
    <row r="225" spans="1:65" s="2" customFormat="1" ht="16.5" customHeight="1">
      <c r="A225" s="37"/>
      <c r="B225" s="38"/>
      <c r="C225" s="182" t="s">
        <v>1048</v>
      </c>
      <c r="D225" s="182" t="s">
        <v>239</v>
      </c>
      <c r="E225" s="183" t="s">
        <v>6424</v>
      </c>
      <c r="F225" s="184" t="s">
        <v>1696</v>
      </c>
      <c r="G225" s="185" t="s">
        <v>290</v>
      </c>
      <c r="H225" s="186">
        <v>50</v>
      </c>
      <c r="I225" s="187"/>
      <c r="J225" s="188">
        <f t="shared" si="80"/>
        <v>0</v>
      </c>
      <c r="K225" s="184" t="s">
        <v>19</v>
      </c>
      <c r="L225" s="42"/>
      <c r="M225" s="189" t="s">
        <v>19</v>
      </c>
      <c r="N225" s="190" t="s">
        <v>48</v>
      </c>
      <c r="O225" s="67"/>
      <c r="P225" s="191">
        <f t="shared" si="81"/>
        <v>0</v>
      </c>
      <c r="Q225" s="191">
        <v>0</v>
      </c>
      <c r="R225" s="191">
        <f t="shared" si="82"/>
        <v>0</v>
      </c>
      <c r="S225" s="191">
        <v>0</v>
      </c>
      <c r="T225" s="192">
        <f t="shared" si="83"/>
        <v>0</v>
      </c>
      <c r="U225" s="37"/>
      <c r="V225" s="37"/>
      <c r="W225" s="37"/>
      <c r="X225" s="37"/>
      <c r="Y225" s="37"/>
      <c r="Z225" s="37"/>
      <c r="AA225" s="37"/>
      <c r="AB225" s="37"/>
      <c r="AC225" s="37"/>
      <c r="AD225" s="37"/>
      <c r="AE225" s="37"/>
      <c r="AR225" s="193" t="s">
        <v>366</v>
      </c>
      <c r="AT225" s="193" t="s">
        <v>239</v>
      </c>
      <c r="AU225" s="193" t="s">
        <v>92</v>
      </c>
      <c r="AY225" s="20" t="s">
        <v>237</v>
      </c>
      <c r="BE225" s="194">
        <f t="shared" si="84"/>
        <v>0</v>
      </c>
      <c r="BF225" s="194">
        <f t="shared" si="85"/>
        <v>0</v>
      </c>
      <c r="BG225" s="194">
        <f t="shared" si="86"/>
        <v>0</v>
      </c>
      <c r="BH225" s="194">
        <f t="shared" si="87"/>
        <v>0</v>
      </c>
      <c r="BI225" s="194">
        <f t="shared" si="88"/>
        <v>0</v>
      </c>
      <c r="BJ225" s="20" t="s">
        <v>88</v>
      </c>
      <c r="BK225" s="194">
        <f t="shared" si="89"/>
        <v>0</v>
      </c>
      <c r="BL225" s="20" t="s">
        <v>366</v>
      </c>
      <c r="BM225" s="193" t="s">
        <v>1767</v>
      </c>
    </row>
    <row r="226" spans="1:65" s="2" customFormat="1" ht="16.5" customHeight="1">
      <c r="A226" s="37"/>
      <c r="B226" s="38"/>
      <c r="C226" s="182" t="s">
        <v>1053</v>
      </c>
      <c r="D226" s="182" t="s">
        <v>239</v>
      </c>
      <c r="E226" s="183" t="s">
        <v>6425</v>
      </c>
      <c r="F226" s="184" t="s">
        <v>1698</v>
      </c>
      <c r="G226" s="185" t="s">
        <v>290</v>
      </c>
      <c r="H226" s="186">
        <v>2</v>
      </c>
      <c r="I226" s="187"/>
      <c r="J226" s="188">
        <f t="shared" si="80"/>
        <v>0</v>
      </c>
      <c r="K226" s="184" t="s">
        <v>19</v>
      </c>
      <c r="L226" s="42"/>
      <c r="M226" s="189" t="s">
        <v>19</v>
      </c>
      <c r="N226" s="190" t="s">
        <v>48</v>
      </c>
      <c r="O226" s="67"/>
      <c r="P226" s="191">
        <f t="shared" si="81"/>
        <v>0</v>
      </c>
      <c r="Q226" s="191">
        <v>0</v>
      </c>
      <c r="R226" s="191">
        <f t="shared" si="82"/>
        <v>0</v>
      </c>
      <c r="S226" s="191">
        <v>0</v>
      </c>
      <c r="T226" s="192">
        <f t="shared" si="83"/>
        <v>0</v>
      </c>
      <c r="U226" s="37"/>
      <c r="V226" s="37"/>
      <c r="W226" s="37"/>
      <c r="X226" s="37"/>
      <c r="Y226" s="37"/>
      <c r="Z226" s="37"/>
      <c r="AA226" s="37"/>
      <c r="AB226" s="37"/>
      <c r="AC226" s="37"/>
      <c r="AD226" s="37"/>
      <c r="AE226" s="37"/>
      <c r="AR226" s="193" t="s">
        <v>366</v>
      </c>
      <c r="AT226" s="193" t="s">
        <v>239</v>
      </c>
      <c r="AU226" s="193" t="s">
        <v>92</v>
      </c>
      <c r="AY226" s="20" t="s">
        <v>237</v>
      </c>
      <c r="BE226" s="194">
        <f t="shared" si="84"/>
        <v>0</v>
      </c>
      <c r="BF226" s="194">
        <f t="shared" si="85"/>
        <v>0</v>
      </c>
      <c r="BG226" s="194">
        <f t="shared" si="86"/>
        <v>0</v>
      </c>
      <c r="BH226" s="194">
        <f t="shared" si="87"/>
        <v>0</v>
      </c>
      <c r="BI226" s="194">
        <f t="shared" si="88"/>
        <v>0</v>
      </c>
      <c r="BJ226" s="20" t="s">
        <v>88</v>
      </c>
      <c r="BK226" s="194">
        <f t="shared" si="89"/>
        <v>0</v>
      </c>
      <c r="BL226" s="20" t="s">
        <v>366</v>
      </c>
      <c r="BM226" s="193" t="s">
        <v>1770</v>
      </c>
    </row>
    <row r="227" spans="1:65" s="2" customFormat="1" ht="24.15" customHeight="1">
      <c r="A227" s="37"/>
      <c r="B227" s="38"/>
      <c r="C227" s="182" t="s">
        <v>1055</v>
      </c>
      <c r="D227" s="182" t="s">
        <v>239</v>
      </c>
      <c r="E227" s="183" t="s">
        <v>6426</v>
      </c>
      <c r="F227" s="184" t="s">
        <v>1700</v>
      </c>
      <c r="G227" s="185" t="s">
        <v>1591</v>
      </c>
      <c r="H227" s="186">
        <v>1</v>
      </c>
      <c r="I227" s="187"/>
      <c r="J227" s="188">
        <f t="shared" si="80"/>
        <v>0</v>
      </c>
      <c r="K227" s="184" t="s">
        <v>19</v>
      </c>
      <c r="L227" s="42"/>
      <c r="M227" s="189" t="s">
        <v>19</v>
      </c>
      <c r="N227" s="190" t="s">
        <v>48</v>
      </c>
      <c r="O227" s="67"/>
      <c r="P227" s="191">
        <f t="shared" si="81"/>
        <v>0</v>
      </c>
      <c r="Q227" s="191">
        <v>0</v>
      </c>
      <c r="R227" s="191">
        <f t="shared" si="82"/>
        <v>0</v>
      </c>
      <c r="S227" s="191">
        <v>0</v>
      </c>
      <c r="T227" s="192">
        <f t="shared" si="83"/>
        <v>0</v>
      </c>
      <c r="U227" s="37"/>
      <c r="V227" s="37"/>
      <c r="W227" s="37"/>
      <c r="X227" s="37"/>
      <c r="Y227" s="37"/>
      <c r="Z227" s="37"/>
      <c r="AA227" s="37"/>
      <c r="AB227" s="37"/>
      <c r="AC227" s="37"/>
      <c r="AD227" s="37"/>
      <c r="AE227" s="37"/>
      <c r="AR227" s="193" t="s">
        <v>366</v>
      </c>
      <c r="AT227" s="193" t="s">
        <v>239</v>
      </c>
      <c r="AU227" s="193" t="s">
        <v>92</v>
      </c>
      <c r="AY227" s="20" t="s">
        <v>237</v>
      </c>
      <c r="BE227" s="194">
        <f t="shared" si="84"/>
        <v>0</v>
      </c>
      <c r="BF227" s="194">
        <f t="shared" si="85"/>
        <v>0</v>
      </c>
      <c r="BG227" s="194">
        <f t="shared" si="86"/>
        <v>0</v>
      </c>
      <c r="BH227" s="194">
        <f t="shared" si="87"/>
        <v>0</v>
      </c>
      <c r="BI227" s="194">
        <f t="shared" si="88"/>
        <v>0</v>
      </c>
      <c r="BJ227" s="20" t="s">
        <v>88</v>
      </c>
      <c r="BK227" s="194">
        <f t="shared" si="89"/>
        <v>0</v>
      </c>
      <c r="BL227" s="20" t="s">
        <v>366</v>
      </c>
      <c r="BM227" s="193" t="s">
        <v>1773</v>
      </c>
    </row>
    <row r="228" spans="1:65" s="2" customFormat="1" ht="16.5" customHeight="1">
      <c r="A228" s="37"/>
      <c r="B228" s="38"/>
      <c r="C228" s="182" t="s">
        <v>1060</v>
      </c>
      <c r="D228" s="182" t="s">
        <v>239</v>
      </c>
      <c r="E228" s="183" t="s">
        <v>6427</v>
      </c>
      <c r="F228" s="184" t="s">
        <v>1702</v>
      </c>
      <c r="G228" s="185" t="s">
        <v>1591</v>
      </c>
      <c r="H228" s="186">
        <v>1</v>
      </c>
      <c r="I228" s="187"/>
      <c r="J228" s="188">
        <f t="shared" si="80"/>
        <v>0</v>
      </c>
      <c r="K228" s="184" t="s">
        <v>19</v>
      </c>
      <c r="L228" s="42"/>
      <c r="M228" s="189" t="s">
        <v>19</v>
      </c>
      <c r="N228" s="190" t="s">
        <v>48</v>
      </c>
      <c r="O228" s="67"/>
      <c r="P228" s="191">
        <f t="shared" si="81"/>
        <v>0</v>
      </c>
      <c r="Q228" s="191">
        <v>0</v>
      </c>
      <c r="R228" s="191">
        <f t="shared" si="82"/>
        <v>0</v>
      </c>
      <c r="S228" s="191">
        <v>0</v>
      </c>
      <c r="T228" s="192">
        <f t="shared" si="83"/>
        <v>0</v>
      </c>
      <c r="U228" s="37"/>
      <c r="V228" s="37"/>
      <c r="W228" s="37"/>
      <c r="X228" s="37"/>
      <c r="Y228" s="37"/>
      <c r="Z228" s="37"/>
      <c r="AA228" s="37"/>
      <c r="AB228" s="37"/>
      <c r="AC228" s="37"/>
      <c r="AD228" s="37"/>
      <c r="AE228" s="37"/>
      <c r="AR228" s="193" t="s">
        <v>366</v>
      </c>
      <c r="AT228" s="193" t="s">
        <v>239</v>
      </c>
      <c r="AU228" s="193" t="s">
        <v>92</v>
      </c>
      <c r="AY228" s="20" t="s">
        <v>237</v>
      </c>
      <c r="BE228" s="194">
        <f t="shared" si="84"/>
        <v>0</v>
      </c>
      <c r="BF228" s="194">
        <f t="shared" si="85"/>
        <v>0</v>
      </c>
      <c r="BG228" s="194">
        <f t="shared" si="86"/>
        <v>0</v>
      </c>
      <c r="BH228" s="194">
        <f t="shared" si="87"/>
        <v>0</v>
      </c>
      <c r="BI228" s="194">
        <f t="shared" si="88"/>
        <v>0</v>
      </c>
      <c r="BJ228" s="20" t="s">
        <v>88</v>
      </c>
      <c r="BK228" s="194">
        <f t="shared" si="89"/>
        <v>0</v>
      </c>
      <c r="BL228" s="20" t="s">
        <v>366</v>
      </c>
      <c r="BM228" s="193" t="s">
        <v>1775</v>
      </c>
    </row>
    <row r="229" spans="1:65" s="12" customFormat="1" ht="20.85" customHeight="1">
      <c r="B229" s="166"/>
      <c r="C229" s="167"/>
      <c r="D229" s="168" t="s">
        <v>75</v>
      </c>
      <c r="E229" s="180" t="s">
        <v>6428</v>
      </c>
      <c r="F229" s="180" t="s">
        <v>1704</v>
      </c>
      <c r="G229" s="167"/>
      <c r="H229" s="167"/>
      <c r="I229" s="170"/>
      <c r="J229" s="181">
        <f>BK229</f>
        <v>0</v>
      </c>
      <c r="K229" s="167"/>
      <c r="L229" s="172"/>
      <c r="M229" s="173"/>
      <c r="N229" s="174"/>
      <c r="O229" s="174"/>
      <c r="P229" s="175">
        <f>SUM(P230:P233)</f>
        <v>0</v>
      </c>
      <c r="Q229" s="174"/>
      <c r="R229" s="175">
        <f>SUM(R230:R233)</f>
        <v>0</v>
      </c>
      <c r="S229" s="174"/>
      <c r="T229" s="176">
        <f>SUM(T230:T233)</f>
        <v>0</v>
      </c>
      <c r="AR229" s="177" t="s">
        <v>88</v>
      </c>
      <c r="AT229" s="178" t="s">
        <v>75</v>
      </c>
      <c r="AU229" s="178" t="s">
        <v>88</v>
      </c>
      <c r="AY229" s="177" t="s">
        <v>237</v>
      </c>
      <c r="BK229" s="179">
        <f>SUM(BK230:BK233)</f>
        <v>0</v>
      </c>
    </row>
    <row r="230" spans="1:65" s="2" customFormat="1" ht="16.5" customHeight="1">
      <c r="A230" s="37"/>
      <c r="B230" s="38"/>
      <c r="C230" s="182" t="s">
        <v>1064</v>
      </c>
      <c r="D230" s="182" t="s">
        <v>239</v>
      </c>
      <c r="E230" s="183" t="s">
        <v>6429</v>
      </c>
      <c r="F230" s="184" t="s">
        <v>1706</v>
      </c>
      <c r="G230" s="185" t="s">
        <v>1591</v>
      </c>
      <c r="H230" s="186">
        <v>1</v>
      </c>
      <c r="I230" s="187"/>
      <c r="J230" s="188">
        <f>ROUND(I230*H230,2)</f>
        <v>0</v>
      </c>
      <c r="K230" s="184" t="s">
        <v>19</v>
      </c>
      <c r="L230" s="42"/>
      <c r="M230" s="189" t="s">
        <v>19</v>
      </c>
      <c r="N230" s="190" t="s">
        <v>48</v>
      </c>
      <c r="O230" s="67"/>
      <c r="P230" s="191">
        <f>O230*H230</f>
        <v>0</v>
      </c>
      <c r="Q230" s="191">
        <v>0</v>
      </c>
      <c r="R230" s="191">
        <f>Q230*H230</f>
        <v>0</v>
      </c>
      <c r="S230" s="191">
        <v>0</v>
      </c>
      <c r="T230" s="192">
        <f>S230*H230</f>
        <v>0</v>
      </c>
      <c r="U230" s="37"/>
      <c r="V230" s="37"/>
      <c r="W230" s="37"/>
      <c r="X230" s="37"/>
      <c r="Y230" s="37"/>
      <c r="Z230" s="37"/>
      <c r="AA230" s="37"/>
      <c r="AB230" s="37"/>
      <c r="AC230" s="37"/>
      <c r="AD230" s="37"/>
      <c r="AE230" s="37"/>
      <c r="AR230" s="193" t="s">
        <v>366</v>
      </c>
      <c r="AT230" s="193" t="s">
        <v>239</v>
      </c>
      <c r="AU230" s="193" t="s">
        <v>92</v>
      </c>
      <c r="AY230" s="20" t="s">
        <v>237</v>
      </c>
      <c r="BE230" s="194">
        <f>IF(N230="základní",J230,0)</f>
        <v>0</v>
      </c>
      <c r="BF230" s="194">
        <f>IF(N230="snížená",J230,0)</f>
        <v>0</v>
      </c>
      <c r="BG230" s="194">
        <f>IF(N230="zákl. přenesená",J230,0)</f>
        <v>0</v>
      </c>
      <c r="BH230" s="194">
        <f>IF(N230="sníž. přenesená",J230,0)</f>
        <v>0</v>
      </c>
      <c r="BI230" s="194">
        <f>IF(N230="nulová",J230,0)</f>
        <v>0</v>
      </c>
      <c r="BJ230" s="20" t="s">
        <v>88</v>
      </c>
      <c r="BK230" s="194">
        <f>ROUND(I230*H230,2)</f>
        <v>0</v>
      </c>
      <c r="BL230" s="20" t="s">
        <v>366</v>
      </c>
      <c r="BM230" s="193" t="s">
        <v>1779</v>
      </c>
    </row>
    <row r="231" spans="1:65" s="2" customFormat="1" ht="16.5" customHeight="1">
      <c r="A231" s="37"/>
      <c r="B231" s="38"/>
      <c r="C231" s="182" t="s">
        <v>1073</v>
      </c>
      <c r="D231" s="182" t="s">
        <v>239</v>
      </c>
      <c r="E231" s="183" t="s">
        <v>6430</v>
      </c>
      <c r="F231" s="184" t="s">
        <v>1709</v>
      </c>
      <c r="G231" s="185" t="s">
        <v>1591</v>
      </c>
      <c r="H231" s="186">
        <v>1</v>
      </c>
      <c r="I231" s="187"/>
      <c r="J231" s="188">
        <f>ROUND(I231*H231,2)</f>
        <v>0</v>
      </c>
      <c r="K231" s="184" t="s">
        <v>19</v>
      </c>
      <c r="L231" s="42"/>
      <c r="M231" s="189" t="s">
        <v>19</v>
      </c>
      <c r="N231" s="190" t="s">
        <v>48</v>
      </c>
      <c r="O231" s="67"/>
      <c r="P231" s="191">
        <f>O231*H231</f>
        <v>0</v>
      </c>
      <c r="Q231" s="191">
        <v>0</v>
      </c>
      <c r="R231" s="191">
        <f>Q231*H231</f>
        <v>0</v>
      </c>
      <c r="S231" s="191">
        <v>0</v>
      </c>
      <c r="T231" s="192">
        <f>S231*H231</f>
        <v>0</v>
      </c>
      <c r="U231" s="37"/>
      <c r="V231" s="37"/>
      <c r="W231" s="37"/>
      <c r="X231" s="37"/>
      <c r="Y231" s="37"/>
      <c r="Z231" s="37"/>
      <c r="AA231" s="37"/>
      <c r="AB231" s="37"/>
      <c r="AC231" s="37"/>
      <c r="AD231" s="37"/>
      <c r="AE231" s="37"/>
      <c r="AR231" s="193" t="s">
        <v>366</v>
      </c>
      <c r="AT231" s="193" t="s">
        <v>239</v>
      </c>
      <c r="AU231" s="193" t="s">
        <v>92</v>
      </c>
      <c r="AY231" s="20" t="s">
        <v>237</v>
      </c>
      <c r="BE231" s="194">
        <f>IF(N231="základní",J231,0)</f>
        <v>0</v>
      </c>
      <c r="BF231" s="194">
        <f>IF(N231="snížená",J231,0)</f>
        <v>0</v>
      </c>
      <c r="BG231" s="194">
        <f>IF(N231="zákl. přenesená",J231,0)</f>
        <v>0</v>
      </c>
      <c r="BH231" s="194">
        <f>IF(N231="sníž. přenesená",J231,0)</f>
        <v>0</v>
      </c>
      <c r="BI231" s="194">
        <f>IF(N231="nulová",J231,0)</f>
        <v>0</v>
      </c>
      <c r="BJ231" s="20" t="s">
        <v>88</v>
      </c>
      <c r="BK231" s="194">
        <f>ROUND(I231*H231,2)</f>
        <v>0</v>
      </c>
      <c r="BL231" s="20" t="s">
        <v>366</v>
      </c>
      <c r="BM231" s="193" t="s">
        <v>1781</v>
      </c>
    </row>
    <row r="232" spans="1:65" s="2" customFormat="1" ht="16.5" customHeight="1">
      <c r="A232" s="37"/>
      <c r="B232" s="38"/>
      <c r="C232" s="182" t="s">
        <v>1077</v>
      </c>
      <c r="D232" s="182" t="s">
        <v>239</v>
      </c>
      <c r="E232" s="183" t="s">
        <v>6431</v>
      </c>
      <c r="F232" s="184" t="s">
        <v>1712</v>
      </c>
      <c r="G232" s="185" t="s">
        <v>1591</v>
      </c>
      <c r="H232" s="186">
        <v>1</v>
      </c>
      <c r="I232" s="187"/>
      <c r="J232" s="188">
        <f>ROUND(I232*H232,2)</f>
        <v>0</v>
      </c>
      <c r="K232" s="184" t="s">
        <v>19</v>
      </c>
      <c r="L232" s="42"/>
      <c r="M232" s="189" t="s">
        <v>19</v>
      </c>
      <c r="N232" s="190" t="s">
        <v>48</v>
      </c>
      <c r="O232" s="67"/>
      <c r="P232" s="191">
        <f>O232*H232</f>
        <v>0</v>
      </c>
      <c r="Q232" s="191">
        <v>0</v>
      </c>
      <c r="R232" s="191">
        <f>Q232*H232</f>
        <v>0</v>
      </c>
      <c r="S232" s="191">
        <v>0</v>
      </c>
      <c r="T232" s="192">
        <f>S232*H232</f>
        <v>0</v>
      </c>
      <c r="U232" s="37"/>
      <c r="V232" s="37"/>
      <c r="W232" s="37"/>
      <c r="X232" s="37"/>
      <c r="Y232" s="37"/>
      <c r="Z232" s="37"/>
      <c r="AA232" s="37"/>
      <c r="AB232" s="37"/>
      <c r="AC232" s="37"/>
      <c r="AD232" s="37"/>
      <c r="AE232" s="37"/>
      <c r="AR232" s="193" t="s">
        <v>366</v>
      </c>
      <c r="AT232" s="193" t="s">
        <v>239</v>
      </c>
      <c r="AU232" s="193" t="s">
        <v>92</v>
      </c>
      <c r="AY232" s="20" t="s">
        <v>237</v>
      </c>
      <c r="BE232" s="194">
        <f>IF(N232="základní",J232,0)</f>
        <v>0</v>
      </c>
      <c r="BF232" s="194">
        <f>IF(N232="snížená",J232,0)</f>
        <v>0</v>
      </c>
      <c r="BG232" s="194">
        <f>IF(N232="zákl. přenesená",J232,0)</f>
        <v>0</v>
      </c>
      <c r="BH232" s="194">
        <f>IF(N232="sníž. přenesená",J232,0)</f>
        <v>0</v>
      </c>
      <c r="BI232" s="194">
        <f>IF(N232="nulová",J232,0)</f>
        <v>0</v>
      </c>
      <c r="BJ232" s="20" t="s">
        <v>88</v>
      </c>
      <c r="BK232" s="194">
        <f>ROUND(I232*H232,2)</f>
        <v>0</v>
      </c>
      <c r="BL232" s="20" t="s">
        <v>366</v>
      </c>
      <c r="BM232" s="193" t="s">
        <v>1784</v>
      </c>
    </row>
    <row r="233" spans="1:65" s="2" customFormat="1" ht="16.5" customHeight="1">
      <c r="A233" s="37"/>
      <c r="B233" s="38"/>
      <c r="C233" s="182" t="s">
        <v>1086</v>
      </c>
      <c r="D233" s="182" t="s">
        <v>239</v>
      </c>
      <c r="E233" s="183" t="s">
        <v>6432</v>
      </c>
      <c r="F233" s="184" t="s">
        <v>6433</v>
      </c>
      <c r="G233" s="185" t="s">
        <v>1591</v>
      </c>
      <c r="H233" s="186">
        <v>1</v>
      </c>
      <c r="I233" s="187"/>
      <c r="J233" s="188">
        <f>ROUND(I233*H233,2)</f>
        <v>0</v>
      </c>
      <c r="K233" s="184" t="s">
        <v>19</v>
      </c>
      <c r="L233" s="42"/>
      <c r="M233" s="189" t="s">
        <v>19</v>
      </c>
      <c r="N233" s="190" t="s">
        <v>48</v>
      </c>
      <c r="O233" s="67"/>
      <c r="P233" s="191">
        <f>O233*H233</f>
        <v>0</v>
      </c>
      <c r="Q233" s="191">
        <v>0</v>
      </c>
      <c r="R233" s="191">
        <f>Q233*H233</f>
        <v>0</v>
      </c>
      <c r="S233" s="191">
        <v>0</v>
      </c>
      <c r="T233" s="192">
        <f>S233*H233</f>
        <v>0</v>
      </c>
      <c r="U233" s="37"/>
      <c r="V233" s="37"/>
      <c r="W233" s="37"/>
      <c r="X233" s="37"/>
      <c r="Y233" s="37"/>
      <c r="Z233" s="37"/>
      <c r="AA233" s="37"/>
      <c r="AB233" s="37"/>
      <c r="AC233" s="37"/>
      <c r="AD233" s="37"/>
      <c r="AE233" s="37"/>
      <c r="AR233" s="193" t="s">
        <v>366</v>
      </c>
      <c r="AT233" s="193" t="s">
        <v>239</v>
      </c>
      <c r="AU233" s="193" t="s">
        <v>92</v>
      </c>
      <c r="AY233" s="20" t="s">
        <v>237</v>
      </c>
      <c r="BE233" s="194">
        <f>IF(N233="základní",J233,0)</f>
        <v>0</v>
      </c>
      <c r="BF233" s="194">
        <f>IF(N233="snížená",J233,0)</f>
        <v>0</v>
      </c>
      <c r="BG233" s="194">
        <f>IF(N233="zákl. přenesená",J233,0)</f>
        <v>0</v>
      </c>
      <c r="BH233" s="194">
        <f>IF(N233="sníž. přenesená",J233,0)</f>
        <v>0</v>
      </c>
      <c r="BI233" s="194">
        <f>IF(N233="nulová",J233,0)</f>
        <v>0</v>
      </c>
      <c r="BJ233" s="20" t="s">
        <v>88</v>
      </c>
      <c r="BK233" s="194">
        <f>ROUND(I233*H233,2)</f>
        <v>0</v>
      </c>
      <c r="BL233" s="20" t="s">
        <v>366</v>
      </c>
      <c r="BM233" s="193" t="s">
        <v>1790</v>
      </c>
    </row>
    <row r="234" spans="1:65" s="12" customFormat="1" ht="22.8" customHeight="1">
      <c r="B234" s="166"/>
      <c r="C234" s="167"/>
      <c r="D234" s="168" t="s">
        <v>75</v>
      </c>
      <c r="E234" s="180" t="s">
        <v>1714</v>
      </c>
      <c r="F234" s="180" t="s">
        <v>1715</v>
      </c>
      <c r="G234" s="167"/>
      <c r="H234" s="167"/>
      <c r="I234" s="170"/>
      <c r="J234" s="181">
        <f>BK234</f>
        <v>0</v>
      </c>
      <c r="K234" s="167"/>
      <c r="L234" s="172"/>
      <c r="M234" s="173"/>
      <c r="N234" s="174"/>
      <c r="O234" s="174"/>
      <c r="P234" s="175">
        <f>P235+P242+P254+P266</f>
        <v>0</v>
      </c>
      <c r="Q234" s="174"/>
      <c r="R234" s="175">
        <f>R235+R242+R254+R266</f>
        <v>0</v>
      </c>
      <c r="S234" s="174"/>
      <c r="T234" s="176">
        <f>T235+T242+T254+T266</f>
        <v>0</v>
      </c>
      <c r="AR234" s="177" t="s">
        <v>88</v>
      </c>
      <c r="AT234" s="178" t="s">
        <v>75</v>
      </c>
      <c r="AU234" s="178" t="s">
        <v>83</v>
      </c>
      <c r="AY234" s="177" t="s">
        <v>237</v>
      </c>
      <c r="BK234" s="179">
        <f>BK235+BK242+BK254+BK266</f>
        <v>0</v>
      </c>
    </row>
    <row r="235" spans="1:65" s="12" customFormat="1" ht="20.85" customHeight="1">
      <c r="B235" s="166"/>
      <c r="C235" s="167"/>
      <c r="D235" s="168" t="s">
        <v>75</v>
      </c>
      <c r="E235" s="180" t="s">
        <v>6434</v>
      </c>
      <c r="F235" s="180" t="s">
        <v>1717</v>
      </c>
      <c r="G235" s="167"/>
      <c r="H235" s="167"/>
      <c r="I235" s="170"/>
      <c r="J235" s="181">
        <f>BK235</f>
        <v>0</v>
      </c>
      <c r="K235" s="167"/>
      <c r="L235" s="172"/>
      <c r="M235" s="173"/>
      <c r="N235" s="174"/>
      <c r="O235" s="174"/>
      <c r="P235" s="175">
        <f>SUM(P236:P241)</f>
        <v>0</v>
      </c>
      <c r="Q235" s="174"/>
      <c r="R235" s="175">
        <f>SUM(R236:R241)</f>
        <v>0</v>
      </c>
      <c r="S235" s="174"/>
      <c r="T235" s="176">
        <f>SUM(T236:T241)</f>
        <v>0</v>
      </c>
      <c r="AR235" s="177" t="s">
        <v>88</v>
      </c>
      <c r="AT235" s="178" t="s">
        <v>75</v>
      </c>
      <c r="AU235" s="178" t="s">
        <v>88</v>
      </c>
      <c r="AY235" s="177" t="s">
        <v>237</v>
      </c>
      <c r="BK235" s="179">
        <f>SUM(BK236:BK241)</f>
        <v>0</v>
      </c>
    </row>
    <row r="236" spans="1:65" s="2" customFormat="1" ht="33" customHeight="1">
      <c r="A236" s="37"/>
      <c r="B236" s="38"/>
      <c r="C236" s="182" t="s">
        <v>1093</v>
      </c>
      <c r="D236" s="182" t="s">
        <v>239</v>
      </c>
      <c r="E236" s="183" t="s">
        <v>6435</v>
      </c>
      <c r="F236" s="184" t="s">
        <v>6436</v>
      </c>
      <c r="G236" s="185" t="s">
        <v>1591</v>
      </c>
      <c r="H236" s="186">
        <v>1</v>
      </c>
      <c r="I236" s="187"/>
      <c r="J236" s="188">
        <f t="shared" ref="J236:J241" si="90">ROUND(I236*H236,2)</f>
        <v>0</v>
      </c>
      <c r="K236" s="184" t="s">
        <v>19</v>
      </c>
      <c r="L236" s="42"/>
      <c r="M236" s="189" t="s">
        <v>19</v>
      </c>
      <c r="N236" s="190" t="s">
        <v>48</v>
      </c>
      <c r="O236" s="67"/>
      <c r="P236" s="191">
        <f t="shared" ref="P236:P241" si="91">O236*H236</f>
        <v>0</v>
      </c>
      <c r="Q236" s="191">
        <v>0</v>
      </c>
      <c r="R236" s="191">
        <f t="shared" ref="R236:R241" si="92">Q236*H236</f>
        <v>0</v>
      </c>
      <c r="S236" s="191">
        <v>0</v>
      </c>
      <c r="T236" s="192">
        <f t="shared" ref="T236:T241" si="93">S236*H236</f>
        <v>0</v>
      </c>
      <c r="U236" s="37"/>
      <c r="V236" s="37"/>
      <c r="W236" s="37"/>
      <c r="X236" s="37"/>
      <c r="Y236" s="37"/>
      <c r="Z236" s="37"/>
      <c r="AA236" s="37"/>
      <c r="AB236" s="37"/>
      <c r="AC236" s="37"/>
      <c r="AD236" s="37"/>
      <c r="AE236" s="37"/>
      <c r="AR236" s="193" t="s">
        <v>366</v>
      </c>
      <c r="AT236" s="193" t="s">
        <v>239</v>
      </c>
      <c r="AU236" s="193" t="s">
        <v>92</v>
      </c>
      <c r="AY236" s="20" t="s">
        <v>237</v>
      </c>
      <c r="BE236" s="194">
        <f t="shared" ref="BE236:BE241" si="94">IF(N236="základní",J236,0)</f>
        <v>0</v>
      </c>
      <c r="BF236" s="194">
        <f t="shared" ref="BF236:BF241" si="95">IF(N236="snížená",J236,0)</f>
        <v>0</v>
      </c>
      <c r="BG236" s="194">
        <f t="shared" ref="BG236:BG241" si="96">IF(N236="zákl. přenesená",J236,0)</f>
        <v>0</v>
      </c>
      <c r="BH236" s="194">
        <f t="shared" ref="BH236:BH241" si="97">IF(N236="sníž. přenesená",J236,0)</f>
        <v>0</v>
      </c>
      <c r="BI236" s="194">
        <f t="shared" ref="BI236:BI241" si="98">IF(N236="nulová",J236,0)</f>
        <v>0</v>
      </c>
      <c r="BJ236" s="20" t="s">
        <v>88</v>
      </c>
      <c r="BK236" s="194">
        <f t="shared" ref="BK236:BK241" si="99">ROUND(I236*H236,2)</f>
        <v>0</v>
      </c>
      <c r="BL236" s="20" t="s">
        <v>366</v>
      </c>
      <c r="BM236" s="193" t="s">
        <v>1793</v>
      </c>
    </row>
    <row r="237" spans="1:65" s="2" customFormat="1" ht="16.5" customHeight="1">
      <c r="A237" s="37"/>
      <c r="B237" s="38"/>
      <c r="C237" s="182" t="s">
        <v>1101</v>
      </c>
      <c r="D237" s="182" t="s">
        <v>239</v>
      </c>
      <c r="E237" s="183" t="s">
        <v>6437</v>
      </c>
      <c r="F237" s="184" t="s">
        <v>1719</v>
      </c>
      <c r="G237" s="185" t="s">
        <v>290</v>
      </c>
      <c r="H237" s="186">
        <v>7</v>
      </c>
      <c r="I237" s="187"/>
      <c r="J237" s="188">
        <f t="shared" si="90"/>
        <v>0</v>
      </c>
      <c r="K237" s="184" t="s">
        <v>19</v>
      </c>
      <c r="L237" s="42"/>
      <c r="M237" s="189" t="s">
        <v>19</v>
      </c>
      <c r="N237" s="190" t="s">
        <v>48</v>
      </c>
      <c r="O237" s="67"/>
      <c r="P237" s="191">
        <f t="shared" si="91"/>
        <v>0</v>
      </c>
      <c r="Q237" s="191">
        <v>0</v>
      </c>
      <c r="R237" s="191">
        <f t="shared" si="92"/>
        <v>0</v>
      </c>
      <c r="S237" s="191">
        <v>0</v>
      </c>
      <c r="T237" s="192">
        <f t="shared" si="93"/>
        <v>0</v>
      </c>
      <c r="U237" s="37"/>
      <c r="V237" s="37"/>
      <c r="W237" s="37"/>
      <c r="X237" s="37"/>
      <c r="Y237" s="37"/>
      <c r="Z237" s="37"/>
      <c r="AA237" s="37"/>
      <c r="AB237" s="37"/>
      <c r="AC237" s="37"/>
      <c r="AD237" s="37"/>
      <c r="AE237" s="37"/>
      <c r="AR237" s="193" t="s">
        <v>366</v>
      </c>
      <c r="AT237" s="193" t="s">
        <v>239</v>
      </c>
      <c r="AU237" s="193" t="s">
        <v>92</v>
      </c>
      <c r="AY237" s="20" t="s">
        <v>237</v>
      </c>
      <c r="BE237" s="194">
        <f t="shared" si="94"/>
        <v>0</v>
      </c>
      <c r="BF237" s="194">
        <f t="shared" si="95"/>
        <v>0</v>
      </c>
      <c r="BG237" s="194">
        <f t="shared" si="96"/>
        <v>0</v>
      </c>
      <c r="BH237" s="194">
        <f t="shared" si="97"/>
        <v>0</v>
      </c>
      <c r="BI237" s="194">
        <f t="shared" si="98"/>
        <v>0</v>
      </c>
      <c r="BJ237" s="20" t="s">
        <v>88</v>
      </c>
      <c r="BK237" s="194">
        <f t="shared" si="99"/>
        <v>0</v>
      </c>
      <c r="BL237" s="20" t="s">
        <v>366</v>
      </c>
      <c r="BM237" s="193" t="s">
        <v>4569</v>
      </c>
    </row>
    <row r="238" spans="1:65" s="2" customFormat="1" ht="16.5" customHeight="1">
      <c r="A238" s="37"/>
      <c r="B238" s="38"/>
      <c r="C238" s="182" t="s">
        <v>1106</v>
      </c>
      <c r="D238" s="182" t="s">
        <v>239</v>
      </c>
      <c r="E238" s="183" t="s">
        <v>6438</v>
      </c>
      <c r="F238" s="184" t="s">
        <v>1731</v>
      </c>
      <c r="G238" s="185" t="s">
        <v>154</v>
      </c>
      <c r="H238" s="186">
        <v>462</v>
      </c>
      <c r="I238" s="187"/>
      <c r="J238" s="188">
        <f t="shared" si="90"/>
        <v>0</v>
      </c>
      <c r="K238" s="184" t="s">
        <v>19</v>
      </c>
      <c r="L238" s="42"/>
      <c r="M238" s="189" t="s">
        <v>19</v>
      </c>
      <c r="N238" s="190" t="s">
        <v>48</v>
      </c>
      <c r="O238" s="67"/>
      <c r="P238" s="191">
        <f t="shared" si="91"/>
        <v>0</v>
      </c>
      <c r="Q238" s="191">
        <v>0</v>
      </c>
      <c r="R238" s="191">
        <f t="shared" si="92"/>
        <v>0</v>
      </c>
      <c r="S238" s="191">
        <v>0</v>
      </c>
      <c r="T238" s="192">
        <f t="shared" si="93"/>
        <v>0</v>
      </c>
      <c r="U238" s="37"/>
      <c r="V238" s="37"/>
      <c r="W238" s="37"/>
      <c r="X238" s="37"/>
      <c r="Y238" s="37"/>
      <c r="Z238" s="37"/>
      <c r="AA238" s="37"/>
      <c r="AB238" s="37"/>
      <c r="AC238" s="37"/>
      <c r="AD238" s="37"/>
      <c r="AE238" s="37"/>
      <c r="AR238" s="193" t="s">
        <v>366</v>
      </c>
      <c r="AT238" s="193" t="s">
        <v>239</v>
      </c>
      <c r="AU238" s="193" t="s">
        <v>92</v>
      </c>
      <c r="AY238" s="20" t="s">
        <v>237</v>
      </c>
      <c r="BE238" s="194">
        <f t="shared" si="94"/>
        <v>0</v>
      </c>
      <c r="BF238" s="194">
        <f t="shared" si="95"/>
        <v>0</v>
      </c>
      <c r="BG238" s="194">
        <f t="shared" si="96"/>
        <v>0</v>
      </c>
      <c r="BH238" s="194">
        <f t="shared" si="97"/>
        <v>0</v>
      </c>
      <c r="BI238" s="194">
        <f t="shared" si="98"/>
        <v>0</v>
      </c>
      <c r="BJ238" s="20" t="s">
        <v>88</v>
      </c>
      <c r="BK238" s="194">
        <f t="shared" si="99"/>
        <v>0</v>
      </c>
      <c r="BL238" s="20" t="s">
        <v>366</v>
      </c>
      <c r="BM238" s="193" t="s">
        <v>4577</v>
      </c>
    </row>
    <row r="239" spans="1:65" s="2" customFormat="1" ht="16.5" customHeight="1">
      <c r="A239" s="37"/>
      <c r="B239" s="38"/>
      <c r="C239" s="182" t="s">
        <v>1112</v>
      </c>
      <c r="D239" s="182" t="s">
        <v>239</v>
      </c>
      <c r="E239" s="183" t="s">
        <v>6439</v>
      </c>
      <c r="F239" s="184" t="s">
        <v>1734</v>
      </c>
      <c r="G239" s="185" t="s">
        <v>154</v>
      </c>
      <c r="H239" s="186">
        <v>231</v>
      </c>
      <c r="I239" s="187"/>
      <c r="J239" s="188">
        <f t="shared" si="90"/>
        <v>0</v>
      </c>
      <c r="K239" s="184" t="s">
        <v>19</v>
      </c>
      <c r="L239" s="42"/>
      <c r="M239" s="189" t="s">
        <v>19</v>
      </c>
      <c r="N239" s="190" t="s">
        <v>48</v>
      </c>
      <c r="O239" s="67"/>
      <c r="P239" s="191">
        <f t="shared" si="91"/>
        <v>0</v>
      </c>
      <c r="Q239" s="191">
        <v>0</v>
      </c>
      <c r="R239" s="191">
        <f t="shared" si="92"/>
        <v>0</v>
      </c>
      <c r="S239" s="191">
        <v>0</v>
      </c>
      <c r="T239" s="192">
        <f t="shared" si="93"/>
        <v>0</v>
      </c>
      <c r="U239" s="37"/>
      <c r="V239" s="37"/>
      <c r="W239" s="37"/>
      <c r="X239" s="37"/>
      <c r="Y239" s="37"/>
      <c r="Z239" s="37"/>
      <c r="AA239" s="37"/>
      <c r="AB239" s="37"/>
      <c r="AC239" s="37"/>
      <c r="AD239" s="37"/>
      <c r="AE239" s="37"/>
      <c r="AR239" s="193" t="s">
        <v>366</v>
      </c>
      <c r="AT239" s="193" t="s">
        <v>239</v>
      </c>
      <c r="AU239" s="193" t="s">
        <v>92</v>
      </c>
      <c r="AY239" s="20" t="s">
        <v>237</v>
      </c>
      <c r="BE239" s="194">
        <f t="shared" si="94"/>
        <v>0</v>
      </c>
      <c r="BF239" s="194">
        <f t="shared" si="95"/>
        <v>0</v>
      </c>
      <c r="BG239" s="194">
        <f t="shared" si="96"/>
        <v>0</v>
      </c>
      <c r="BH239" s="194">
        <f t="shared" si="97"/>
        <v>0</v>
      </c>
      <c r="BI239" s="194">
        <f t="shared" si="98"/>
        <v>0</v>
      </c>
      <c r="BJ239" s="20" t="s">
        <v>88</v>
      </c>
      <c r="BK239" s="194">
        <f t="shared" si="99"/>
        <v>0</v>
      </c>
      <c r="BL239" s="20" t="s">
        <v>366</v>
      </c>
      <c r="BM239" s="193" t="s">
        <v>4586</v>
      </c>
    </row>
    <row r="240" spans="1:65" s="2" customFormat="1" ht="16.5" customHeight="1">
      <c r="A240" s="37"/>
      <c r="B240" s="38"/>
      <c r="C240" s="182" t="s">
        <v>1115</v>
      </c>
      <c r="D240" s="182" t="s">
        <v>239</v>
      </c>
      <c r="E240" s="183" t="s">
        <v>6440</v>
      </c>
      <c r="F240" s="184" t="s">
        <v>1737</v>
      </c>
      <c r="G240" s="185" t="s">
        <v>290</v>
      </c>
      <c r="H240" s="186">
        <v>16</v>
      </c>
      <c r="I240" s="187"/>
      <c r="J240" s="188">
        <f t="shared" si="90"/>
        <v>0</v>
      </c>
      <c r="K240" s="184" t="s">
        <v>19</v>
      </c>
      <c r="L240" s="42"/>
      <c r="M240" s="189" t="s">
        <v>19</v>
      </c>
      <c r="N240" s="190" t="s">
        <v>48</v>
      </c>
      <c r="O240" s="67"/>
      <c r="P240" s="191">
        <f t="shared" si="91"/>
        <v>0</v>
      </c>
      <c r="Q240" s="191">
        <v>0</v>
      </c>
      <c r="R240" s="191">
        <f t="shared" si="92"/>
        <v>0</v>
      </c>
      <c r="S240" s="191">
        <v>0</v>
      </c>
      <c r="T240" s="192">
        <f t="shared" si="93"/>
        <v>0</v>
      </c>
      <c r="U240" s="37"/>
      <c r="V240" s="37"/>
      <c r="W240" s="37"/>
      <c r="X240" s="37"/>
      <c r="Y240" s="37"/>
      <c r="Z240" s="37"/>
      <c r="AA240" s="37"/>
      <c r="AB240" s="37"/>
      <c r="AC240" s="37"/>
      <c r="AD240" s="37"/>
      <c r="AE240" s="37"/>
      <c r="AR240" s="193" t="s">
        <v>366</v>
      </c>
      <c r="AT240" s="193" t="s">
        <v>239</v>
      </c>
      <c r="AU240" s="193" t="s">
        <v>92</v>
      </c>
      <c r="AY240" s="20" t="s">
        <v>237</v>
      </c>
      <c r="BE240" s="194">
        <f t="shared" si="94"/>
        <v>0</v>
      </c>
      <c r="BF240" s="194">
        <f t="shared" si="95"/>
        <v>0</v>
      </c>
      <c r="BG240" s="194">
        <f t="shared" si="96"/>
        <v>0</v>
      </c>
      <c r="BH240" s="194">
        <f t="shared" si="97"/>
        <v>0</v>
      </c>
      <c r="BI240" s="194">
        <f t="shared" si="98"/>
        <v>0</v>
      </c>
      <c r="BJ240" s="20" t="s">
        <v>88</v>
      </c>
      <c r="BK240" s="194">
        <f t="shared" si="99"/>
        <v>0</v>
      </c>
      <c r="BL240" s="20" t="s">
        <v>366</v>
      </c>
      <c r="BM240" s="193" t="s">
        <v>4591</v>
      </c>
    </row>
    <row r="241" spans="1:65" s="2" customFormat="1" ht="16.5" customHeight="1">
      <c r="A241" s="37"/>
      <c r="B241" s="38"/>
      <c r="C241" s="182" t="s">
        <v>1122</v>
      </c>
      <c r="D241" s="182" t="s">
        <v>239</v>
      </c>
      <c r="E241" s="183" t="s">
        <v>6441</v>
      </c>
      <c r="F241" s="184" t="s">
        <v>1652</v>
      </c>
      <c r="G241" s="185" t="s">
        <v>290</v>
      </c>
      <c r="H241" s="186">
        <v>16</v>
      </c>
      <c r="I241" s="187"/>
      <c r="J241" s="188">
        <f t="shared" si="90"/>
        <v>0</v>
      </c>
      <c r="K241" s="184" t="s">
        <v>19</v>
      </c>
      <c r="L241" s="42"/>
      <c r="M241" s="189" t="s">
        <v>19</v>
      </c>
      <c r="N241" s="190" t="s">
        <v>48</v>
      </c>
      <c r="O241" s="67"/>
      <c r="P241" s="191">
        <f t="shared" si="91"/>
        <v>0</v>
      </c>
      <c r="Q241" s="191">
        <v>0</v>
      </c>
      <c r="R241" s="191">
        <f t="shared" si="92"/>
        <v>0</v>
      </c>
      <c r="S241" s="191">
        <v>0</v>
      </c>
      <c r="T241" s="192">
        <f t="shared" si="93"/>
        <v>0</v>
      </c>
      <c r="U241" s="37"/>
      <c r="V241" s="37"/>
      <c r="W241" s="37"/>
      <c r="X241" s="37"/>
      <c r="Y241" s="37"/>
      <c r="Z241" s="37"/>
      <c r="AA241" s="37"/>
      <c r="AB241" s="37"/>
      <c r="AC241" s="37"/>
      <c r="AD241" s="37"/>
      <c r="AE241" s="37"/>
      <c r="AR241" s="193" t="s">
        <v>366</v>
      </c>
      <c r="AT241" s="193" t="s">
        <v>239</v>
      </c>
      <c r="AU241" s="193" t="s">
        <v>92</v>
      </c>
      <c r="AY241" s="20" t="s">
        <v>237</v>
      </c>
      <c r="BE241" s="194">
        <f t="shared" si="94"/>
        <v>0</v>
      </c>
      <c r="BF241" s="194">
        <f t="shared" si="95"/>
        <v>0</v>
      </c>
      <c r="BG241" s="194">
        <f t="shared" si="96"/>
        <v>0</v>
      </c>
      <c r="BH241" s="194">
        <f t="shared" si="97"/>
        <v>0</v>
      </c>
      <c r="BI241" s="194">
        <f t="shared" si="98"/>
        <v>0</v>
      </c>
      <c r="BJ241" s="20" t="s">
        <v>88</v>
      </c>
      <c r="BK241" s="194">
        <f t="shared" si="99"/>
        <v>0</v>
      </c>
      <c r="BL241" s="20" t="s">
        <v>366</v>
      </c>
      <c r="BM241" s="193" t="s">
        <v>2240</v>
      </c>
    </row>
    <row r="242" spans="1:65" s="12" customFormat="1" ht="20.85" customHeight="1">
      <c r="B242" s="166"/>
      <c r="C242" s="167"/>
      <c r="D242" s="168" t="s">
        <v>75</v>
      </c>
      <c r="E242" s="180" t="s">
        <v>6442</v>
      </c>
      <c r="F242" s="180" t="s">
        <v>1742</v>
      </c>
      <c r="G242" s="167"/>
      <c r="H242" s="167"/>
      <c r="I242" s="170"/>
      <c r="J242" s="181">
        <f>BK242</f>
        <v>0</v>
      </c>
      <c r="K242" s="167"/>
      <c r="L242" s="172"/>
      <c r="M242" s="173"/>
      <c r="N242" s="174"/>
      <c r="O242" s="174"/>
      <c r="P242" s="175">
        <f>SUM(P243:P253)</f>
        <v>0</v>
      </c>
      <c r="Q242" s="174"/>
      <c r="R242" s="175">
        <f>SUM(R243:R253)</f>
        <v>0</v>
      </c>
      <c r="S242" s="174"/>
      <c r="T242" s="176">
        <f>SUM(T243:T253)</f>
        <v>0</v>
      </c>
      <c r="AR242" s="177" t="s">
        <v>88</v>
      </c>
      <c r="AT242" s="178" t="s">
        <v>75</v>
      </c>
      <c r="AU242" s="178" t="s">
        <v>88</v>
      </c>
      <c r="AY242" s="177" t="s">
        <v>237</v>
      </c>
      <c r="BK242" s="179">
        <f>SUM(BK243:BK253)</f>
        <v>0</v>
      </c>
    </row>
    <row r="243" spans="1:65" s="2" customFormat="1" ht="16.5" customHeight="1">
      <c r="A243" s="37"/>
      <c r="B243" s="38"/>
      <c r="C243" s="182" t="s">
        <v>1127</v>
      </c>
      <c r="D243" s="182" t="s">
        <v>239</v>
      </c>
      <c r="E243" s="183" t="s">
        <v>6443</v>
      </c>
      <c r="F243" s="184" t="s">
        <v>6444</v>
      </c>
      <c r="G243" s="185" t="s">
        <v>290</v>
      </c>
      <c r="H243" s="186">
        <v>1</v>
      </c>
      <c r="I243" s="187"/>
      <c r="J243" s="188">
        <f t="shared" ref="J243:J253" si="100">ROUND(I243*H243,2)</f>
        <v>0</v>
      </c>
      <c r="K243" s="184" t="s">
        <v>19</v>
      </c>
      <c r="L243" s="42"/>
      <c r="M243" s="189" t="s">
        <v>19</v>
      </c>
      <c r="N243" s="190" t="s">
        <v>48</v>
      </c>
      <c r="O243" s="67"/>
      <c r="P243" s="191">
        <f t="shared" ref="P243:P253" si="101">O243*H243</f>
        <v>0</v>
      </c>
      <c r="Q243" s="191">
        <v>0</v>
      </c>
      <c r="R243" s="191">
        <f t="shared" ref="R243:R253" si="102">Q243*H243</f>
        <v>0</v>
      </c>
      <c r="S243" s="191">
        <v>0</v>
      </c>
      <c r="T243" s="192">
        <f t="shared" ref="T243:T253" si="103">S243*H243</f>
        <v>0</v>
      </c>
      <c r="U243" s="37"/>
      <c r="V243" s="37"/>
      <c r="W243" s="37"/>
      <c r="X243" s="37"/>
      <c r="Y243" s="37"/>
      <c r="Z243" s="37"/>
      <c r="AA243" s="37"/>
      <c r="AB243" s="37"/>
      <c r="AC243" s="37"/>
      <c r="AD243" s="37"/>
      <c r="AE243" s="37"/>
      <c r="AR243" s="193" t="s">
        <v>366</v>
      </c>
      <c r="AT243" s="193" t="s">
        <v>239</v>
      </c>
      <c r="AU243" s="193" t="s">
        <v>92</v>
      </c>
      <c r="AY243" s="20" t="s">
        <v>237</v>
      </c>
      <c r="BE243" s="194">
        <f t="shared" ref="BE243:BE253" si="104">IF(N243="základní",J243,0)</f>
        <v>0</v>
      </c>
      <c r="BF243" s="194">
        <f t="shared" ref="BF243:BF253" si="105">IF(N243="snížená",J243,0)</f>
        <v>0</v>
      </c>
      <c r="BG243" s="194">
        <f t="shared" ref="BG243:BG253" si="106">IF(N243="zákl. přenesená",J243,0)</f>
        <v>0</v>
      </c>
      <c r="BH243" s="194">
        <f t="shared" ref="BH243:BH253" si="107">IF(N243="sníž. přenesená",J243,0)</f>
        <v>0</v>
      </c>
      <c r="BI243" s="194">
        <f t="shared" ref="BI243:BI253" si="108">IF(N243="nulová",J243,0)</f>
        <v>0</v>
      </c>
      <c r="BJ243" s="20" t="s">
        <v>88</v>
      </c>
      <c r="BK243" s="194">
        <f t="shared" ref="BK243:BK253" si="109">ROUND(I243*H243,2)</f>
        <v>0</v>
      </c>
      <c r="BL243" s="20" t="s">
        <v>366</v>
      </c>
      <c r="BM243" s="193" t="s">
        <v>4608</v>
      </c>
    </row>
    <row r="244" spans="1:65" s="2" customFormat="1" ht="16.5" customHeight="1">
      <c r="A244" s="37"/>
      <c r="B244" s="38"/>
      <c r="C244" s="182" t="s">
        <v>1134</v>
      </c>
      <c r="D244" s="182" t="s">
        <v>239</v>
      </c>
      <c r="E244" s="183" t="s">
        <v>6445</v>
      </c>
      <c r="F244" s="184" t="s">
        <v>1750</v>
      </c>
      <c r="G244" s="185" t="s">
        <v>154</v>
      </c>
      <c r="H244" s="186">
        <v>399</v>
      </c>
      <c r="I244" s="187"/>
      <c r="J244" s="188">
        <f t="shared" si="100"/>
        <v>0</v>
      </c>
      <c r="K244" s="184" t="s">
        <v>19</v>
      </c>
      <c r="L244" s="42"/>
      <c r="M244" s="189" t="s">
        <v>19</v>
      </c>
      <c r="N244" s="190" t="s">
        <v>48</v>
      </c>
      <c r="O244" s="67"/>
      <c r="P244" s="191">
        <f t="shared" si="101"/>
        <v>0</v>
      </c>
      <c r="Q244" s="191">
        <v>0</v>
      </c>
      <c r="R244" s="191">
        <f t="shared" si="102"/>
        <v>0</v>
      </c>
      <c r="S244" s="191">
        <v>0</v>
      </c>
      <c r="T244" s="192">
        <f t="shared" si="103"/>
        <v>0</v>
      </c>
      <c r="U244" s="37"/>
      <c r="V244" s="37"/>
      <c r="W244" s="37"/>
      <c r="X244" s="37"/>
      <c r="Y244" s="37"/>
      <c r="Z244" s="37"/>
      <c r="AA244" s="37"/>
      <c r="AB244" s="37"/>
      <c r="AC244" s="37"/>
      <c r="AD244" s="37"/>
      <c r="AE244" s="37"/>
      <c r="AR244" s="193" t="s">
        <v>366</v>
      </c>
      <c r="AT244" s="193" t="s">
        <v>239</v>
      </c>
      <c r="AU244" s="193" t="s">
        <v>92</v>
      </c>
      <c r="AY244" s="20" t="s">
        <v>237</v>
      </c>
      <c r="BE244" s="194">
        <f t="shared" si="104"/>
        <v>0</v>
      </c>
      <c r="BF244" s="194">
        <f t="shared" si="105"/>
        <v>0</v>
      </c>
      <c r="BG244" s="194">
        <f t="shared" si="106"/>
        <v>0</v>
      </c>
      <c r="BH244" s="194">
        <f t="shared" si="107"/>
        <v>0</v>
      </c>
      <c r="BI244" s="194">
        <f t="shared" si="108"/>
        <v>0</v>
      </c>
      <c r="BJ244" s="20" t="s">
        <v>88</v>
      </c>
      <c r="BK244" s="194">
        <f t="shared" si="109"/>
        <v>0</v>
      </c>
      <c r="BL244" s="20" t="s">
        <v>366</v>
      </c>
      <c r="BM244" s="193" t="s">
        <v>2246</v>
      </c>
    </row>
    <row r="245" spans="1:65" s="2" customFormat="1" ht="16.5" customHeight="1">
      <c r="A245" s="37"/>
      <c r="B245" s="38"/>
      <c r="C245" s="182" t="s">
        <v>1140</v>
      </c>
      <c r="D245" s="182" t="s">
        <v>239</v>
      </c>
      <c r="E245" s="183" t="s">
        <v>6446</v>
      </c>
      <c r="F245" s="184" t="s">
        <v>1753</v>
      </c>
      <c r="G245" s="185" t="s">
        <v>154</v>
      </c>
      <c r="H245" s="186">
        <v>428</v>
      </c>
      <c r="I245" s="187"/>
      <c r="J245" s="188">
        <f t="shared" si="100"/>
        <v>0</v>
      </c>
      <c r="K245" s="184" t="s">
        <v>19</v>
      </c>
      <c r="L245" s="42"/>
      <c r="M245" s="189" t="s">
        <v>19</v>
      </c>
      <c r="N245" s="190" t="s">
        <v>48</v>
      </c>
      <c r="O245" s="67"/>
      <c r="P245" s="191">
        <f t="shared" si="101"/>
        <v>0</v>
      </c>
      <c r="Q245" s="191">
        <v>0</v>
      </c>
      <c r="R245" s="191">
        <f t="shared" si="102"/>
        <v>0</v>
      </c>
      <c r="S245" s="191">
        <v>0</v>
      </c>
      <c r="T245" s="192">
        <f t="shared" si="103"/>
        <v>0</v>
      </c>
      <c r="U245" s="37"/>
      <c r="V245" s="37"/>
      <c r="W245" s="37"/>
      <c r="X245" s="37"/>
      <c r="Y245" s="37"/>
      <c r="Z245" s="37"/>
      <c r="AA245" s="37"/>
      <c r="AB245" s="37"/>
      <c r="AC245" s="37"/>
      <c r="AD245" s="37"/>
      <c r="AE245" s="37"/>
      <c r="AR245" s="193" t="s">
        <v>366</v>
      </c>
      <c r="AT245" s="193" t="s">
        <v>239</v>
      </c>
      <c r="AU245" s="193" t="s">
        <v>92</v>
      </c>
      <c r="AY245" s="20" t="s">
        <v>237</v>
      </c>
      <c r="BE245" s="194">
        <f t="shared" si="104"/>
        <v>0</v>
      </c>
      <c r="BF245" s="194">
        <f t="shared" si="105"/>
        <v>0</v>
      </c>
      <c r="BG245" s="194">
        <f t="shared" si="106"/>
        <v>0</v>
      </c>
      <c r="BH245" s="194">
        <f t="shared" si="107"/>
        <v>0</v>
      </c>
      <c r="BI245" s="194">
        <f t="shared" si="108"/>
        <v>0</v>
      </c>
      <c r="BJ245" s="20" t="s">
        <v>88</v>
      </c>
      <c r="BK245" s="194">
        <f t="shared" si="109"/>
        <v>0</v>
      </c>
      <c r="BL245" s="20" t="s">
        <v>366</v>
      </c>
      <c r="BM245" s="193" t="s">
        <v>4629</v>
      </c>
    </row>
    <row r="246" spans="1:65" s="2" customFormat="1" ht="16.5" customHeight="1">
      <c r="A246" s="37"/>
      <c r="B246" s="38"/>
      <c r="C246" s="182" t="s">
        <v>1145</v>
      </c>
      <c r="D246" s="182" t="s">
        <v>239</v>
      </c>
      <c r="E246" s="183" t="s">
        <v>6447</v>
      </c>
      <c r="F246" s="184" t="s">
        <v>6448</v>
      </c>
      <c r="G246" s="185" t="s">
        <v>290</v>
      </c>
      <c r="H246" s="186">
        <v>2</v>
      </c>
      <c r="I246" s="187"/>
      <c r="J246" s="188">
        <f t="shared" si="100"/>
        <v>0</v>
      </c>
      <c r="K246" s="184" t="s">
        <v>19</v>
      </c>
      <c r="L246" s="42"/>
      <c r="M246" s="189" t="s">
        <v>19</v>
      </c>
      <c r="N246" s="190" t="s">
        <v>48</v>
      </c>
      <c r="O246" s="67"/>
      <c r="P246" s="191">
        <f t="shared" si="101"/>
        <v>0</v>
      </c>
      <c r="Q246" s="191">
        <v>0</v>
      </c>
      <c r="R246" s="191">
        <f t="shared" si="102"/>
        <v>0</v>
      </c>
      <c r="S246" s="191">
        <v>0</v>
      </c>
      <c r="T246" s="192">
        <f t="shared" si="103"/>
        <v>0</v>
      </c>
      <c r="U246" s="37"/>
      <c r="V246" s="37"/>
      <c r="W246" s="37"/>
      <c r="X246" s="37"/>
      <c r="Y246" s="37"/>
      <c r="Z246" s="37"/>
      <c r="AA246" s="37"/>
      <c r="AB246" s="37"/>
      <c r="AC246" s="37"/>
      <c r="AD246" s="37"/>
      <c r="AE246" s="37"/>
      <c r="AR246" s="193" t="s">
        <v>366</v>
      </c>
      <c r="AT246" s="193" t="s">
        <v>239</v>
      </c>
      <c r="AU246" s="193" t="s">
        <v>92</v>
      </c>
      <c r="AY246" s="20" t="s">
        <v>237</v>
      </c>
      <c r="BE246" s="194">
        <f t="shared" si="104"/>
        <v>0</v>
      </c>
      <c r="BF246" s="194">
        <f t="shared" si="105"/>
        <v>0</v>
      </c>
      <c r="BG246" s="194">
        <f t="shared" si="106"/>
        <v>0</v>
      </c>
      <c r="BH246" s="194">
        <f t="shared" si="107"/>
        <v>0</v>
      </c>
      <c r="BI246" s="194">
        <f t="shared" si="108"/>
        <v>0</v>
      </c>
      <c r="BJ246" s="20" t="s">
        <v>88</v>
      </c>
      <c r="BK246" s="194">
        <f t="shared" si="109"/>
        <v>0</v>
      </c>
      <c r="BL246" s="20" t="s">
        <v>366</v>
      </c>
      <c r="BM246" s="193" t="s">
        <v>4639</v>
      </c>
    </row>
    <row r="247" spans="1:65" s="2" customFormat="1" ht="16.5" customHeight="1">
      <c r="A247" s="37"/>
      <c r="B247" s="38"/>
      <c r="C247" s="182" t="s">
        <v>1150</v>
      </c>
      <c r="D247" s="182" t="s">
        <v>239</v>
      </c>
      <c r="E247" s="183" t="s">
        <v>6449</v>
      </c>
      <c r="F247" s="184" t="s">
        <v>6450</v>
      </c>
      <c r="G247" s="185" t="s">
        <v>290</v>
      </c>
      <c r="H247" s="186">
        <v>1</v>
      </c>
      <c r="I247" s="187"/>
      <c r="J247" s="188">
        <f t="shared" si="100"/>
        <v>0</v>
      </c>
      <c r="K247" s="184" t="s">
        <v>19</v>
      </c>
      <c r="L247" s="42"/>
      <c r="M247" s="189" t="s">
        <v>19</v>
      </c>
      <c r="N247" s="190" t="s">
        <v>48</v>
      </c>
      <c r="O247" s="67"/>
      <c r="P247" s="191">
        <f t="shared" si="101"/>
        <v>0</v>
      </c>
      <c r="Q247" s="191">
        <v>0</v>
      </c>
      <c r="R247" s="191">
        <f t="shared" si="102"/>
        <v>0</v>
      </c>
      <c r="S247" s="191">
        <v>0</v>
      </c>
      <c r="T247" s="192">
        <f t="shared" si="103"/>
        <v>0</v>
      </c>
      <c r="U247" s="37"/>
      <c r="V247" s="37"/>
      <c r="W247" s="37"/>
      <c r="X247" s="37"/>
      <c r="Y247" s="37"/>
      <c r="Z247" s="37"/>
      <c r="AA247" s="37"/>
      <c r="AB247" s="37"/>
      <c r="AC247" s="37"/>
      <c r="AD247" s="37"/>
      <c r="AE247" s="37"/>
      <c r="AR247" s="193" t="s">
        <v>366</v>
      </c>
      <c r="AT247" s="193" t="s">
        <v>239</v>
      </c>
      <c r="AU247" s="193" t="s">
        <v>92</v>
      </c>
      <c r="AY247" s="20" t="s">
        <v>237</v>
      </c>
      <c r="BE247" s="194">
        <f t="shared" si="104"/>
        <v>0</v>
      </c>
      <c r="BF247" s="194">
        <f t="shared" si="105"/>
        <v>0</v>
      </c>
      <c r="BG247" s="194">
        <f t="shared" si="106"/>
        <v>0</v>
      </c>
      <c r="BH247" s="194">
        <f t="shared" si="107"/>
        <v>0</v>
      </c>
      <c r="BI247" s="194">
        <f t="shared" si="108"/>
        <v>0</v>
      </c>
      <c r="BJ247" s="20" t="s">
        <v>88</v>
      </c>
      <c r="BK247" s="194">
        <f t="shared" si="109"/>
        <v>0</v>
      </c>
      <c r="BL247" s="20" t="s">
        <v>366</v>
      </c>
      <c r="BM247" s="193" t="s">
        <v>4649</v>
      </c>
    </row>
    <row r="248" spans="1:65" s="2" customFormat="1" ht="33" customHeight="1">
      <c r="A248" s="37"/>
      <c r="B248" s="38"/>
      <c r="C248" s="182" t="s">
        <v>1156</v>
      </c>
      <c r="D248" s="182" t="s">
        <v>239</v>
      </c>
      <c r="E248" s="183" t="s">
        <v>6451</v>
      </c>
      <c r="F248" s="184" t="s">
        <v>6452</v>
      </c>
      <c r="G248" s="185" t="s">
        <v>290</v>
      </c>
      <c r="H248" s="186">
        <v>1</v>
      </c>
      <c r="I248" s="187"/>
      <c r="J248" s="188">
        <f t="shared" si="100"/>
        <v>0</v>
      </c>
      <c r="K248" s="184" t="s">
        <v>19</v>
      </c>
      <c r="L248" s="42"/>
      <c r="M248" s="189" t="s">
        <v>19</v>
      </c>
      <c r="N248" s="190" t="s">
        <v>48</v>
      </c>
      <c r="O248" s="67"/>
      <c r="P248" s="191">
        <f t="shared" si="101"/>
        <v>0</v>
      </c>
      <c r="Q248" s="191">
        <v>0</v>
      </c>
      <c r="R248" s="191">
        <f t="shared" si="102"/>
        <v>0</v>
      </c>
      <c r="S248" s="191">
        <v>0</v>
      </c>
      <c r="T248" s="192">
        <f t="shared" si="103"/>
        <v>0</v>
      </c>
      <c r="U248" s="37"/>
      <c r="V248" s="37"/>
      <c r="W248" s="37"/>
      <c r="X248" s="37"/>
      <c r="Y248" s="37"/>
      <c r="Z248" s="37"/>
      <c r="AA248" s="37"/>
      <c r="AB248" s="37"/>
      <c r="AC248" s="37"/>
      <c r="AD248" s="37"/>
      <c r="AE248" s="37"/>
      <c r="AR248" s="193" t="s">
        <v>366</v>
      </c>
      <c r="AT248" s="193" t="s">
        <v>239</v>
      </c>
      <c r="AU248" s="193" t="s">
        <v>92</v>
      </c>
      <c r="AY248" s="20" t="s">
        <v>237</v>
      </c>
      <c r="BE248" s="194">
        <f t="shared" si="104"/>
        <v>0</v>
      </c>
      <c r="BF248" s="194">
        <f t="shared" si="105"/>
        <v>0</v>
      </c>
      <c r="BG248" s="194">
        <f t="shared" si="106"/>
        <v>0</v>
      </c>
      <c r="BH248" s="194">
        <f t="shared" si="107"/>
        <v>0</v>
      </c>
      <c r="BI248" s="194">
        <f t="shared" si="108"/>
        <v>0</v>
      </c>
      <c r="BJ248" s="20" t="s">
        <v>88</v>
      </c>
      <c r="BK248" s="194">
        <f t="shared" si="109"/>
        <v>0</v>
      </c>
      <c r="BL248" s="20" t="s">
        <v>366</v>
      </c>
      <c r="BM248" s="193" t="s">
        <v>4658</v>
      </c>
    </row>
    <row r="249" spans="1:65" s="2" customFormat="1" ht="24.15" customHeight="1">
      <c r="A249" s="37"/>
      <c r="B249" s="38"/>
      <c r="C249" s="182" t="s">
        <v>1162</v>
      </c>
      <c r="D249" s="182" t="s">
        <v>239</v>
      </c>
      <c r="E249" s="183" t="s">
        <v>6453</v>
      </c>
      <c r="F249" s="184" t="s">
        <v>6454</v>
      </c>
      <c r="G249" s="185" t="s">
        <v>1591</v>
      </c>
      <c r="H249" s="186">
        <v>1</v>
      </c>
      <c r="I249" s="187"/>
      <c r="J249" s="188">
        <f t="shared" si="100"/>
        <v>0</v>
      </c>
      <c r="K249" s="184" t="s">
        <v>19</v>
      </c>
      <c r="L249" s="42"/>
      <c r="M249" s="189" t="s">
        <v>19</v>
      </c>
      <c r="N249" s="190" t="s">
        <v>48</v>
      </c>
      <c r="O249" s="67"/>
      <c r="P249" s="191">
        <f t="shared" si="101"/>
        <v>0</v>
      </c>
      <c r="Q249" s="191">
        <v>0</v>
      </c>
      <c r="R249" s="191">
        <f t="shared" si="102"/>
        <v>0</v>
      </c>
      <c r="S249" s="191">
        <v>0</v>
      </c>
      <c r="T249" s="192">
        <f t="shared" si="103"/>
        <v>0</v>
      </c>
      <c r="U249" s="37"/>
      <c r="V249" s="37"/>
      <c r="W249" s="37"/>
      <c r="X249" s="37"/>
      <c r="Y249" s="37"/>
      <c r="Z249" s="37"/>
      <c r="AA249" s="37"/>
      <c r="AB249" s="37"/>
      <c r="AC249" s="37"/>
      <c r="AD249" s="37"/>
      <c r="AE249" s="37"/>
      <c r="AR249" s="193" t="s">
        <v>366</v>
      </c>
      <c r="AT249" s="193" t="s">
        <v>239</v>
      </c>
      <c r="AU249" s="193" t="s">
        <v>92</v>
      </c>
      <c r="AY249" s="20" t="s">
        <v>237</v>
      </c>
      <c r="BE249" s="194">
        <f t="shared" si="104"/>
        <v>0</v>
      </c>
      <c r="BF249" s="194">
        <f t="shared" si="105"/>
        <v>0</v>
      </c>
      <c r="BG249" s="194">
        <f t="shared" si="106"/>
        <v>0</v>
      </c>
      <c r="BH249" s="194">
        <f t="shared" si="107"/>
        <v>0</v>
      </c>
      <c r="BI249" s="194">
        <f t="shared" si="108"/>
        <v>0</v>
      </c>
      <c r="BJ249" s="20" t="s">
        <v>88</v>
      </c>
      <c r="BK249" s="194">
        <f t="shared" si="109"/>
        <v>0</v>
      </c>
      <c r="BL249" s="20" t="s">
        <v>366</v>
      </c>
      <c r="BM249" s="193" t="s">
        <v>4668</v>
      </c>
    </row>
    <row r="250" spans="1:65" s="2" customFormat="1" ht="21.75" customHeight="1">
      <c r="A250" s="37"/>
      <c r="B250" s="38"/>
      <c r="C250" s="182" t="s">
        <v>1166</v>
      </c>
      <c r="D250" s="182" t="s">
        <v>239</v>
      </c>
      <c r="E250" s="183" t="s">
        <v>6455</v>
      </c>
      <c r="F250" s="184" t="s">
        <v>6456</v>
      </c>
      <c r="G250" s="185" t="s">
        <v>290</v>
      </c>
      <c r="H250" s="186">
        <v>1</v>
      </c>
      <c r="I250" s="187"/>
      <c r="J250" s="188">
        <f t="shared" si="100"/>
        <v>0</v>
      </c>
      <c r="K250" s="184" t="s">
        <v>19</v>
      </c>
      <c r="L250" s="42"/>
      <c r="M250" s="189" t="s">
        <v>19</v>
      </c>
      <c r="N250" s="190" t="s">
        <v>48</v>
      </c>
      <c r="O250" s="67"/>
      <c r="P250" s="191">
        <f t="shared" si="101"/>
        <v>0</v>
      </c>
      <c r="Q250" s="191">
        <v>0</v>
      </c>
      <c r="R250" s="191">
        <f t="shared" si="102"/>
        <v>0</v>
      </c>
      <c r="S250" s="191">
        <v>0</v>
      </c>
      <c r="T250" s="192">
        <f t="shared" si="103"/>
        <v>0</v>
      </c>
      <c r="U250" s="37"/>
      <c r="V250" s="37"/>
      <c r="W250" s="37"/>
      <c r="X250" s="37"/>
      <c r="Y250" s="37"/>
      <c r="Z250" s="37"/>
      <c r="AA250" s="37"/>
      <c r="AB250" s="37"/>
      <c r="AC250" s="37"/>
      <c r="AD250" s="37"/>
      <c r="AE250" s="37"/>
      <c r="AR250" s="193" t="s">
        <v>366</v>
      </c>
      <c r="AT250" s="193" t="s">
        <v>239</v>
      </c>
      <c r="AU250" s="193" t="s">
        <v>92</v>
      </c>
      <c r="AY250" s="20" t="s">
        <v>237</v>
      </c>
      <c r="BE250" s="194">
        <f t="shared" si="104"/>
        <v>0</v>
      </c>
      <c r="BF250" s="194">
        <f t="shared" si="105"/>
        <v>0</v>
      </c>
      <c r="BG250" s="194">
        <f t="shared" si="106"/>
        <v>0</v>
      </c>
      <c r="BH250" s="194">
        <f t="shared" si="107"/>
        <v>0</v>
      </c>
      <c r="BI250" s="194">
        <f t="shared" si="108"/>
        <v>0</v>
      </c>
      <c r="BJ250" s="20" t="s">
        <v>88</v>
      </c>
      <c r="BK250" s="194">
        <f t="shared" si="109"/>
        <v>0</v>
      </c>
      <c r="BL250" s="20" t="s">
        <v>366</v>
      </c>
      <c r="BM250" s="193" t="s">
        <v>2263</v>
      </c>
    </row>
    <row r="251" spans="1:65" s="2" customFormat="1" ht="16.5" customHeight="1">
      <c r="A251" s="37"/>
      <c r="B251" s="38"/>
      <c r="C251" s="182" t="s">
        <v>1171</v>
      </c>
      <c r="D251" s="182" t="s">
        <v>239</v>
      </c>
      <c r="E251" s="183" t="s">
        <v>6457</v>
      </c>
      <c r="F251" s="184" t="s">
        <v>6458</v>
      </c>
      <c r="G251" s="185" t="s">
        <v>290</v>
      </c>
      <c r="H251" s="186">
        <v>1</v>
      </c>
      <c r="I251" s="187"/>
      <c r="J251" s="188">
        <f t="shared" si="100"/>
        <v>0</v>
      </c>
      <c r="K251" s="184" t="s">
        <v>19</v>
      </c>
      <c r="L251" s="42"/>
      <c r="M251" s="189" t="s">
        <v>19</v>
      </c>
      <c r="N251" s="190" t="s">
        <v>48</v>
      </c>
      <c r="O251" s="67"/>
      <c r="P251" s="191">
        <f t="shared" si="101"/>
        <v>0</v>
      </c>
      <c r="Q251" s="191">
        <v>0</v>
      </c>
      <c r="R251" s="191">
        <f t="shared" si="102"/>
        <v>0</v>
      </c>
      <c r="S251" s="191">
        <v>0</v>
      </c>
      <c r="T251" s="192">
        <f t="shared" si="103"/>
        <v>0</v>
      </c>
      <c r="U251" s="37"/>
      <c r="V251" s="37"/>
      <c r="W251" s="37"/>
      <c r="X251" s="37"/>
      <c r="Y251" s="37"/>
      <c r="Z251" s="37"/>
      <c r="AA251" s="37"/>
      <c r="AB251" s="37"/>
      <c r="AC251" s="37"/>
      <c r="AD251" s="37"/>
      <c r="AE251" s="37"/>
      <c r="AR251" s="193" t="s">
        <v>366</v>
      </c>
      <c r="AT251" s="193" t="s">
        <v>239</v>
      </c>
      <c r="AU251" s="193" t="s">
        <v>92</v>
      </c>
      <c r="AY251" s="20" t="s">
        <v>237</v>
      </c>
      <c r="BE251" s="194">
        <f t="shared" si="104"/>
        <v>0</v>
      </c>
      <c r="BF251" s="194">
        <f t="shared" si="105"/>
        <v>0</v>
      </c>
      <c r="BG251" s="194">
        <f t="shared" si="106"/>
        <v>0</v>
      </c>
      <c r="BH251" s="194">
        <f t="shared" si="107"/>
        <v>0</v>
      </c>
      <c r="BI251" s="194">
        <f t="shared" si="108"/>
        <v>0</v>
      </c>
      <c r="BJ251" s="20" t="s">
        <v>88</v>
      </c>
      <c r="BK251" s="194">
        <f t="shared" si="109"/>
        <v>0</v>
      </c>
      <c r="BL251" s="20" t="s">
        <v>366</v>
      </c>
      <c r="BM251" s="193" t="s">
        <v>4675</v>
      </c>
    </row>
    <row r="252" spans="1:65" s="2" customFormat="1" ht="16.5" customHeight="1">
      <c r="A252" s="37"/>
      <c r="B252" s="38"/>
      <c r="C252" s="182" t="s">
        <v>1175</v>
      </c>
      <c r="D252" s="182" t="s">
        <v>239</v>
      </c>
      <c r="E252" s="183" t="s">
        <v>6459</v>
      </c>
      <c r="F252" s="184" t="s">
        <v>1744</v>
      </c>
      <c r="G252" s="185" t="s">
        <v>290</v>
      </c>
      <c r="H252" s="186">
        <v>7</v>
      </c>
      <c r="I252" s="187"/>
      <c r="J252" s="188">
        <f t="shared" si="100"/>
        <v>0</v>
      </c>
      <c r="K252" s="184" t="s">
        <v>19</v>
      </c>
      <c r="L252" s="42"/>
      <c r="M252" s="189" t="s">
        <v>19</v>
      </c>
      <c r="N252" s="190" t="s">
        <v>48</v>
      </c>
      <c r="O252" s="67"/>
      <c r="P252" s="191">
        <f t="shared" si="101"/>
        <v>0</v>
      </c>
      <c r="Q252" s="191">
        <v>0</v>
      </c>
      <c r="R252" s="191">
        <f t="shared" si="102"/>
        <v>0</v>
      </c>
      <c r="S252" s="191">
        <v>0</v>
      </c>
      <c r="T252" s="192">
        <f t="shared" si="103"/>
        <v>0</v>
      </c>
      <c r="U252" s="37"/>
      <c r="V252" s="37"/>
      <c r="W252" s="37"/>
      <c r="X252" s="37"/>
      <c r="Y252" s="37"/>
      <c r="Z252" s="37"/>
      <c r="AA252" s="37"/>
      <c r="AB252" s="37"/>
      <c r="AC252" s="37"/>
      <c r="AD252" s="37"/>
      <c r="AE252" s="37"/>
      <c r="AR252" s="193" t="s">
        <v>366</v>
      </c>
      <c r="AT252" s="193" t="s">
        <v>239</v>
      </c>
      <c r="AU252" s="193" t="s">
        <v>92</v>
      </c>
      <c r="AY252" s="20" t="s">
        <v>237</v>
      </c>
      <c r="BE252" s="194">
        <f t="shared" si="104"/>
        <v>0</v>
      </c>
      <c r="BF252" s="194">
        <f t="shared" si="105"/>
        <v>0</v>
      </c>
      <c r="BG252" s="194">
        <f t="shared" si="106"/>
        <v>0</v>
      </c>
      <c r="BH252" s="194">
        <f t="shared" si="107"/>
        <v>0</v>
      </c>
      <c r="BI252" s="194">
        <f t="shared" si="108"/>
        <v>0</v>
      </c>
      <c r="BJ252" s="20" t="s">
        <v>88</v>
      </c>
      <c r="BK252" s="194">
        <f t="shared" si="109"/>
        <v>0</v>
      </c>
      <c r="BL252" s="20" t="s">
        <v>366</v>
      </c>
      <c r="BM252" s="193" t="s">
        <v>2269</v>
      </c>
    </row>
    <row r="253" spans="1:65" s="2" customFormat="1" ht="16.5" customHeight="1">
      <c r="A253" s="37"/>
      <c r="B253" s="38"/>
      <c r="C253" s="182" t="s">
        <v>1181</v>
      </c>
      <c r="D253" s="182" t="s">
        <v>239</v>
      </c>
      <c r="E253" s="183" t="s">
        <v>6460</v>
      </c>
      <c r="F253" s="184" t="s">
        <v>1652</v>
      </c>
      <c r="G253" s="185" t="s">
        <v>290</v>
      </c>
      <c r="H253" s="186">
        <v>7</v>
      </c>
      <c r="I253" s="187"/>
      <c r="J253" s="188">
        <f t="shared" si="100"/>
        <v>0</v>
      </c>
      <c r="K253" s="184" t="s">
        <v>19</v>
      </c>
      <c r="L253" s="42"/>
      <c r="M253" s="189" t="s">
        <v>19</v>
      </c>
      <c r="N253" s="190" t="s">
        <v>48</v>
      </c>
      <c r="O253" s="67"/>
      <c r="P253" s="191">
        <f t="shared" si="101"/>
        <v>0</v>
      </c>
      <c r="Q253" s="191">
        <v>0</v>
      </c>
      <c r="R253" s="191">
        <f t="shared" si="102"/>
        <v>0</v>
      </c>
      <c r="S253" s="191">
        <v>0</v>
      </c>
      <c r="T253" s="192">
        <f t="shared" si="103"/>
        <v>0</v>
      </c>
      <c r="U253" s="37"/>
      <c r="V253" s="37"/>
      <c r="W253" s="37"/>
      <c r="X253" s="37"/>
      <c r="Y253" s="37"/>
      <c r="Z253" s="37"/>
      <c r="AA253" s="37"/>
      <c r="AB253" s="37"/>
      <c r="AC253" s="37"/>
      <c r="AD253" s="37"/>
      <c r="AE253" s="37"/>
      <c r="AR253" s="193" t="s">
        <v>366</v>
      </c>
      <c r="AT253" s="193" t="s">
        <v>239</v>
      </c>
      <c r="AU253" s="193" t="s">
        <v>92</v>
      </c>
      <c r="AY253" s="20" t="s">
        <v>237</v>
      </c>
      <c r="BE253" s="194">
        <f t="shared" si="104"/>
        <v>0</v>
      </c>
      <c r="BF253" s="194">
        <f t="shared" si="105"/>
        <v>0</v>
      </c>
      <c r="BG253" s="194">
        <f t="shared" si="106"/>
        <v>0</v>
      </c>
      <c r="BH253" s="194">
        <f t="shared" si="107"/>
        <v>0</v>
      </c>
      <c r="BI253" s="194">
        <f t="shared" si="108"/>
        <v>0</v>
      </c>
      <c r="BJ253" s="20" t="s">
        <v>88</v>
      </c>
      <c r="BK253" s="194">
        <f t="shared" si="109"/>
        <v>0</v>
      </c>
      <c r="BL253" s="20" t="s">
        <v>366</v>
      </c>
      <c r="BM253" s="193" t="s">
        <v>4684</v>
      </c>
    </row>
    <row r="254" spans="1:65" s="12" customFormat="1" ht="20.85" customHeight="1">
      <c r="B254" s="166"/>
      <c r="C254" s="167"/>
      <c r="D254" s="168" t="s">
        <v>75</v>
      </c>
      <c r="E254" s="180" t="s">
        <v>6461</v>
      </c>
      <c r="F254" s="180" t="s">
        <v>1758</v>
      </c>
      <c r="G254" s="167"/>
      <c r="H254" s="167"/>
      <c r="I254" s="170"/>
      <c r="J254" s="181">
        <f>BK254</f>
        <v>0</v>
      </c>
      <c r="K254" s="167"/>
      <c r="L254" s="172"/>
      <c r="M254" s="173"/>
      <c r="N254" s="174"/>
      <c r="O254" s="174"/>
      <c r="P254" s="175">
        <f>SUM(P255:P265)</f>
        <v>0</v>
      </c>
      <c r="Q254" s="174"/>
      <c r="R254" s="175">
        <f>SUM(R255:R265)</f>
        <v>0</v>
      </c>
      <c r="S254" s="174"/>
      <c r="T254" s="176">
        <f>SUM(T255:T265)</f>
        <v>0</v>
      </c>
      <c r="AR254" s="177" t="s">
        <v>88</v>
      </c>
      <c r="AT254" s="178" t="s">
        <v>75</v>
      </c>
      <c r="AU254" s="178" t="s">
        <v>88</v>
      </c>
      <c r="AY254" s="177" t="s">
        <v>237</v>
      </c>
      <c r="BK254" s="179">
        <f>SUM(BK255:BK265)</f>
        <v>0</v>
      </c>
    </row>
    <row r="255" spans="1:65" s="2" customFormat="1" ht="16.5" customHeight="1">
      <c r="A255" s="37"/>
      <c r="B255" s="38"/>
      <c r="C255" s="182" t="s">
        <v>1187</v>
      </c>
      <c r="D255" s="182" t="s">
        <v>239</v>
      </c>
      <c r="E255" s="183" t="s">
        <v>6462</v>
      </c>
      <c r="F255" s="184" t="s">
        <v>1760</v>
      </c>
      <c r="G255" s="185" t="s">
        <v>154</v>
      </c>
      <c r="H255" s="186">
        <v>231</v>
      </c>
      <c r="I255" s="187"/>
      <c r="J255" s="188">
        <f t="shared" ref="J255:J265" si="110">ROUND(I255*H255,2)</f>
        <v>0</v>
      </c>
      <c r="K255" s="184" t="s">
        <v>19</v>
      </c>
      <c r="L255" s="42"/>
      <c r="M255" s="189" t="s">
        <v>19</v>
      </c>
      <c r="N255" s="190" t="s">
        <v>48</v>
      </c>
      <c r="O255" s="67"/>
      <c r="P255" s="191">
        <f t="shared" ref="P255:P265" si="111">O255*H255</f>
        <v>0</v>
      </c>
      <c r="Q255" s="191">
        <v>0</v>
      </c>
      <c r="R255" s="191">
        <f t="shared" ref="R255:R265" si="112">Q255*H255</f>
        <v>0</v>
      </c>
      <c r="S255" s="191">
        <v>0</v>
      </c>
      <c r="T255" s="192">
        <f t="shared" ref="T255:T265" si="113">S255*H255</f>
        <v>0</v>
      </c>
      <c r="U255" s="37"/>
      <c r="V255" s="37"/>
      <c r="W255" s="37"/>
      <c r="X255" s="37"/>
      <c r="Y255" s="37"/>
      <c r="Z255" s="37"/>
      <c r="AA255" s="37"/>
      <c r="AB255" s="37"/>
      <c r="AC255" s="37"/>
      <c r="AD255" s="37"/>
      <c r="AE255" s="37"/>
      <c r="AR255" s="193" t="s">
        <v>366</v>
      </c>
      <c r="AT255" s="193" t="s">
        <v>239</v>
      </c>
      <c r="AU255" s="193" t="s">
        <v>92</v>
      </c>
      <c r="AY255" s="20" t="s">
        <v>237</v>
      </c>
      <c r="BE255" s="194">
        <f t="shared" ref="BE255:BE265" si="114">IF(N255="základní",J255,0)</f>
        <v>0</v>
      </c>
      <c r="BF255" s="194">
        <f t="shared" ref="BF255:BF265" si="115">IF(N255="snížená",J255,0)</f>
        <v>0</v>
      </c>
      <c r="BG255" s="194">
        <f t="shared" ref="BG255:BG265" si="116">IF(N255="zákl. přenesená",J255,0)</f>
        <v>0</v>
      </c>
      <c r="BH255" s="194">
        <f t="shared" ref="BH255:BH265" si="117">IF(N255="sníž. přenesená",J255,0)</f>
        <v>0</v>
      </c>
      <c r="BI255" s="194">
        <f t="shared" ref="BI255:BI265" si="118">IF(N255="nulová",J255,0)</f>
        <v>0</v>
      </c>
      <c r="BJ255" s="20" t="s">
        <v>88</v>
      </c>
      <c r="BK255" s="194">
        <f t="shared" ref="BK255:BK265" si="119">ROUND(I255*H255,2)</f>
        <v>0</v>
      </c>
      <c r="BL255" s="20" t="s">
        <v>366</v>
      </c>
      <c r="BM255" s="193" t="s">
        <v>4695</v>
      </c>
    </row>
    <row r="256" spans="1:65" s="2" customFormat="1" ht="16.5" customHeight="1">
      <c r="A256" s="37"/>
      <c r="B256" s="38"/>
      <c r="C256" s="182" t="s">
        <v>1192</v>
      </c>
      <c r="D256" s="182" t="s">
        <v>239</v>
      </c>
      <c r="E256" s="183" t="s">
        <v>6463</v>
      </c>
      <c r="F256" s="184" t="s">
        <v>1763</v>
      </c>
      <c r="G256" s="185" t="s">
        <v>154</v>
      </c>
      <c r="H256" s="186">
        <v>63</v>
      </c>
      <c r="I256" s="187"/>
      <c r="J256" s="188">
        <f t="shared" si="110"/>
        <v>0</v>
      </c>
      <c r="K256" s="184" t="s">
        <v>19</v>
      </c>
      <c r="L256" s="42"/>
      <c r="M256" s="189" t="s">
        <v>19</v>
      </c>
      <c r="N256" s="190" t="s">
        <v>48</v>
      </c>
      <c r="O256" s="67"/>
      <c r="P256" s="191">
        <f t="shared" si="111"/>
        <v>0</v>
      </c>
      <c r="Q256" s="191">
        <v>0</v>
      </c>
      <c r="R256" s="191">
        <f t="shared" si="112"/>
        <v>0</v>
      </c>
      <c r="S256" s="191">
        <v>0</v>
      </c>
      <c r="T256" s="192">
        <f t="shared" si="113"/>
        <v>0</v>
      </c>
      <c r="U256" s="37"/>
      <c r="V256" s="37"/>
      <c r="W256" s="37"/>
      <c r="X256" s="37"/>
      <c r="Y256" s="37"/>
      <c r="Z256" s="37"/>
      <c r="AA256" s="37"/>
      <c r="AB256" s="37"/>
      <c r="AC256" s="37"/>
      <c r="AD256" s="37"/>
      <c r="AE256" s="37"/>
      <c r="AR256" s="193" t="s">
        <v>366</v>
      </c>
      <c r="AT256" s="193" t="s">
        <v>239</v>
      </c>
      <c r="AU256" s="193" t="s">
        <v>92</v>
      </c>
      <c r="AY256" s="20" t="s">
        <v>237</v>
      </c>
      <c r="BE256" s="194">
        <f t="shared" si="114"/>
        <v>0</v>
      </c>
      <c r="BF256" s="194">
        <f t="shared" si="115"/>
        <v>0</v>
      </c>
      <c r="BG256" s="194">
        <f t="shared" si="116"/>
        <v>0</v>
      </c>
      <c r="BH256" s="194">
        <f t="shared" si="117"/>
        <v>0</v>
      </c>
      <c r="BI256" s="194">
        <f t="shared" si="118"/>
        <v>0</v>
      </c>
      <c r="BJ256" s="20" t="s">
        <v>88</v>
      </c>
      <c r="BK256" s="194">
        <f t="shared" si="119"/>
        <v>0</v>
      </c>
      <c r="BL256" s="20" t="s">
        <v>366</v>
      </c>
      <c r="BM256" s="193" t="s">
        <v>4705</v>
      </c>
    </row>
    <row r="257" spans="1:65" s="2" customFormat="1" ht="16.5" customHeight="1">
      <c r="A257" s="37"/>
      <c r="B257" s="38"/>
      <c r="C257" s="182" t="s">
        <v>1213</v>
      </c>
      <c r="D257" s="182" t="s">
        <v>239</v>
      </c>
      <c r="E257" s="183" t="s">
        <v>6464</v>
      </c>
      <c r="F257" s="184" t="s">
        <v>1766</v>
      </c>
      <c r="G257" s="185" t="s">
        <v>154</v>
      </c>
      <c r="H257" s="186">
        <v>294</v>
      </c>
      <c r="I257" s="187"/>
      <c r="J257" s="188">
        <f t="shared" si="110"/>
        <v>0</v>
      </c>
      <c r="K257" s="184" t="s">
        <v>19</v>
      </c>
      <c r="L257" s="42"/>
      <c r="M257" s="189" t="s">
        <v>19</v>
      </c>
      <c r="N257" s="190" t="s">
        <v>48</v>
      </c>
      <c r="O257" s="67"/>
      <c r="P257" s="191">
        <f t="shared" si="111"/>
        <v>0</v>
      </c>
      <c r="Q257" s="191">
        <v>0</v>
      </c>
      <c r="R257" s="191">
        <f t="shared" si="112"/>
        <v>0</v>
      </c>
      <c r="S257" s="191">
        <v>0</v>
      </c>
      <c r="T257" s="192">
        <f t="shared" si="113"/>
        <v>0</v>
      </c>
      <c r="U257" s="37"/>
      <c r="V257" s="37"/>
      <c r="W257" s="37"/>
      <c r="X257" s="37"/>
      <c r="Y257" s="37"/>
      <c r="Z257" s="37"/>
      <c r="AA257" s="37"/>
      <c r="AB257" s="37"/>
      <c r="AC257" s="37"/>
      <c r="AD257" s="37"/>
      <c r="AE257" s="37"/>
      <c r="AR257" s="193" t="s">
        <v>366</v>
      </c>
      <c r="AT257" s="193" t="s">
        <v>239</v>
      </c>
      <c r="AU257" s="193" t="s">
        <v>92</v>
      </c>
      <c r="AY257" s="20" t="s">
        <v>237</v>
      </c>
      <c r="BE257" s="194">
        <f t="shared" si="114"/>
        <v>0</v>
      </c>
      <c r="BF257" s="194">
        <f t="shared" si="115"/>
        <v>0</v>
      </c>
      <c r="BG257" s="194">
        <f t="shared" si="116"/>
        <v>0</v>
      </c>
      <c r="BH257" s="194">
        <f t="shared" si="117"/>
        <v>0</v>
      </c>
      <c r="BI257" s="194">
        <f t="shared" si="118"/>
        <v>0</v>
      </c>
      <c r="BJ257" s="20" t="s">
        <v>88</v>
      </c>
      <c r="BK257" s="194">
        <f t="shared" si="119"/>
        <v>0</v>
      </c>
      <c r="BL257" s="20" t="s">
        <v>366</v>
      </c>
      <c r="BM257" s="193" t="s">
        <v>2280</v>
      </c>
    </row>
    <row r="258" spans="1:65" s="2" customFormat="1" ht="16.5" customHeight="1">
      <c r="A258" s="37"/>
      <c r="B258" s="38"/>
      <c r="C258" s="182" t="s">
        <v>1226</v>
      </c>
      <c r="D258" s="182" t="s">
        <v>239</v>
      </c>
      <c r="E258" s="183" t="s">
        <v>6465</v>
      </c>
      <c r="F258" s="184" t="s">
        <v>1769</v>
      </c>
      <c r="G258" s="185" t="s">
        <v>290</v>
      </c>
      <c r="H258" s="186">
        <v>7</v>
      </c>
      <c r="I258" s="187"/>
      <c r="J258" s="188">
        <f t="shared" si="110"/>
        <v>0</v>
      </c>
      <c r="K258" s="184" t="s">
        <v>19</v>
      </c>
      <c r="L258" s="42"/>
      <c r="M258" s="189" t="s">
        <v>19</v>
      </c>
      <c r="N258" s="190" t="s">
        <v>48</v>
      </c>
      <c r="O258" s="67"/>
      <c r="P258" s="191">
        <f t="shared" si="111"/>
        <v>0</v>
      </c>
      <c r="Q258" s="191">
        <v>0</v>
      </c>
      <c r="R258" s="191">
        <f t="shared" si="112"/>
        <v>0</v>
      </c>
      <c r="S258" s="191">
        <v>0</v>
      </c>
      <c r="T258" s="192">
        <f t="shared" si="113"/>
        <v>0</v>
      </c>
      <c r="U258" s="37"/>
      <c r="V258" s="37"/>
      <c r="W258" s="37"/>
      <c r="X258" s="37"/>
      <c r="Y258" s="37"/>
      <c r="Z258" s="37"/>
      <c r="AA258" s="37"/>
      <c r="AB258" s="37"/>
      <c r="AC258" s="37"/>
      <c r="AD258" s="37"/>
      <c r="AE258" s="37"/>
      <c r="AR258" s="193" t="s">
        <v>366</v>
      </c>
      <c r="AT258" s="193" t="s">
        <v>239</v>
      </c>
      <c r="AU258" s="193" t="s">
        <v>92</v>
      </c>
      <c r="AY258" s="20" t="s">
        <v>237</v>
      </c>
      <c r="BE258" s="194">
        <f t="shared" si="114"/>
        <v>0</v>
      </c>
      <c r="BF258" s="194">
        <f t="shared" si="115"/>
        <v>0</v>
      </c>
      <c r="BG258" s="194">
        <f t="shared" si="116"/>
        <v>0</v>
      </c>
      <c r="BH258" s="194">
        <f t="shared" si="117"/>
        <v>0</v>
      </c>
      <c r="BI258" s="194">
        <f t="shared" si="118"/>
        <v>0</v>
      </c>
      <c r="BJ258" s="20" t="s">
        <v>88</v>
      </c>
      <c r="BK258" s="194">
        <f t="shared" si="119"/>
        <v>0</v>
      </c>
      <c r="BL258" s="20" t="s">
        <v>366</v>
      </c>
      <c r="BM258" s="193" t="s">
        <v>4716</v>
      </c>
    </row>
    <row r="259" spans="1:65" s="2" customFormat="1" ht="16.5" customHeight="1">
      <c r="A259" s="37"/>
      <c r="B259" s="38"/>
      <c r="C259" s="182" t="s">
        <v>1232</v>
      </c>
      <c r="D259" s="182" t="s">
        <v>239</v>
      </c>
      <c r="E259" s="183" t="s">
        <v>6466</v>
      </c>
      <c r="F259" s="184" t="s">
        <v>6467</v>
      </c>
      <c r="G259" s="185" t="s">
        <v>290</v>
      </c>
      <c r="H259" s="186">
        <v>1</v>
      </c>
      <c r="I259" s="187"/>
      <c r="J259" s="188">
        <f t="shared" si="110"/>
        <v>0</v>
      </c>
      <c r="K259" s="184" t="s">
        <v>19</v>
      </c>
      <c r="L259" s="42"/>
      <c r="M259" s="189" t="s">
        <v>19</v>
      </c>
      <c r="N259" s="190" t="s">
        <v>48</v>
      </c>
      <c r="O259" s="67"/>
      <c r="P259" s="191">
        <f t="shared" si="111"/>
        <v>0</v>
      </c>
      <c r="Q259" s="191">
        <v>0</v>
      </c>
      <c r="R259" s="191">
        <f t="shared" si="112"/>
        <v>0</v>
      </c>
      <c r="S259" s="191">
        <v>0</v>
      </c>
      <c r="T259" s="192">
        <f t="shared" si="113"/>
        <v>0</v>
      </c>
      <c r="U259" s="37"/>
      <c r="V259" s="37"/>
      <c r="W259" s="37"/>
      <c r="X259" s="37"/>
      <c r="Y259" s="37"/>
      <c r="Z259" s="37"/>
      <c r="AA259" s="37"/>
      <c r="AB259" s="37"/>
      <c r="AC259" s="37"/>
      <c r="AD259" s="37"/>
      <c r="AE259" s="37"/>
      <c r="AR259" s="193" t="s">
        <v>366</v>
      </c>
      <c r="AT259" s="193" t="s">
        <v>239</v>
      </c>
      <c r="AU259" s="193" t="s">
        <v>92</v>
      </c>
      <c r="AY259" s="20" t="s">
        <v>237</v>
      </c>
      <c r="BE259" s="194">
        <f t="shared" si="114"/>
        <v>0</v>
      </c>
      <c r="BF259" s="194">
        <f t="shared" si="115"/>
        <v>0</v>
      </c>
      <c r="BG259" s="194">
        <f t="shared" si="116"/>
        <v>0</v>
      </c>
      <c r="BH259" s="194">
        <f t="shared" si="117"/>
        <v>0</v>
      </c>
      <c r="BI259" s="194">
        <f t="shared" si="118"/>
        <v>0</v>
      </c>
      <c r="BJ259" s="20" t="s">
        <v>88</v>
      </c>
      <c r="BK259" s="194">
        <f t="shared" si="119"/>
        <v>0</v>
      </c>
      <c r="BL259" s="20" t="s">
        <v>366</v>
      </c>
      <c r="BM259" s="193" t="s">
        <v>4725</v>
      </c>
    </row>
    <row r="260" spans="1:65" s="2" customFormat="1" ht="24.15" customHeight="1">
      <c r="A260" s="37"/>
      <c r="B260" s="38"/>
      <c r="C260" s="182" t="s">
        <v>1238</v>
      </c>
      <c r="D260" s="182" t="s">
        <v>239</v>
      </c>
      <c r="E260" s="183" t="s">
        <v>6468</v>
      </c>
      <c r="F260" s="184" t="s">
        <v>6469</v>
      </c>
      <c r="G260" s="185" t="s">
        <v>290</v>
      </c>
      <c r="H260" s="186">
        <v>1</v>
      </c>
      <c r="I260" s="187"/>
      <c r="J260" s="188">
        <f t="shared" si="110"/>
        <v>0</v>
      </c>
      <c r="K260" s="184" t="s">
        <v>19</v>
      </c>
      <c r="L260" s="42"/>
      <c r="M260" s="189" t="s">
        <v>19</v>
      </c>
      <c r="N260" s="190" t="s">
        <v>48</v>
      </c>
      <c r="O260" s="67"/>
      <c r="P260" s="191">
        <f t="shared" si="111"/>
        <v>0</v>
      </c>
      <c r="Q260" s="191">
        <v>0</v>
      </c>
      <c r="R260" s="191">
        <f t="shared" si="112"/>
        <v>0</v>
      </c>
      <c r="S260" s="191">
        <v>0</v>
      </c>
      <c r="T260" s="192">
        <f t="shared" si="113"/>
        <v>0</v>
      </c>
      <c r="U260" s="37"/>
      <c r="V260" s="37"/>
      <c r="W260" s="37"/>
      <c r="X260" s="37"/>
      <c r="Y260" s="37"/>
      <c r="Z260" s="37"/>
      <c r="AA260" s="37"/>
      <c r="AB260" s="37"/>
      <c r="AC260" s="37"/>
      <c r="AD260" s="37"/>
      <c r="AE260" s="37"/>
      <c r="AR260" s="193" t="s">
        <v>366</v>
      </c>
      <c r="AT260" s="193" t="s">
        <v>239</v>
      </c>
      <c r="AU260" s="193" t="s">
        <v>92</v>
      </c>
      <c r="AY260" s="20" t="s">
        <v>237</v>
      </c>
      <c r="BE260" s="194">
        <f t="shared" si="114"/>
        <v>0</v>
      </c>
      <c r="BF260" s="194">
        <f t="shared" si="115"/>
        <v>0</v>
      </c>
      <c r="BG260" s="194">
        <f t="shared" si="116"/>
        <v>0</v>
      </c>
      <c r="BH260" s="194">
        <f t="shared" si="117"/>
        <v>0</v>
      </c>
      <c r="BI260" s="194">
        <f t="shared" si="118"/>
        <v>0</v>
      </c>
      <c r="BJ260" s="20" t="s">
        <v>88</v>
      </c>
      <c r="BK260" s="194">
        <f t="shared" si="119"/>
        <v>0</v>
      </c>
      <c r="BL260" s="20" t="s">
        <v>366</v>
      </c>
      <c r="BM260" s="193" t="s">
        <v>4729</v>
      </c>
    </row>
    <row r="261" spans="1:65" s="2" customFormat="1" ht="16.5" customHeight="1">
      <c r="A261" s="37"/>
      <c r="B261" s="38"/>
      <c r="C261" s="182" t="s">
        <v>1257</v>
      </c>
      <c r="D261" s="182" t="s">
        <v>239</v>
      </c>
      <c r="E261" s="183" t="s">
        <v>6470</v>
      </c>
      <c r="F261" s="184" t="s">
        <v>1772</v>
      </c>
      <c r="G261" s="185" t="s">
        <v>290</v>
      </c>
      <c r="H261" s="186">
        <v>7</v>
      </c>
      <c r="I261" s="187"/>
      <c r="J261" s="188">
        <f t="shared" si="110"/>
        <v>0</v>
      </c>
      <c r="K261" s="184" t="s">
        <v>19</v>
      </c>
      <c r="L261" s="42"/>
      <c r="M261" s="189" t="s">
        <v>19</v>
      </c>
      <c r="N261" s="190" t="s">
        <v>48</v>
      </c>
      <c r="O261" s="67"/>
      <c r="P261" s="191">
        <f t="shared" si="111"/>
        <v>0</v>
      </c>
      <c r="Q261" s="191">
        <v>0</v>
      </c>
      <c r="R261" s="191">
        <f t="shared" si="112"/>
        <v>0</v>
      </c>
      <c r="S261" s="191">
        <v>0</v>
      </c>
      <c r="T261" s="192">
        <f t="shared" si="113"/>
        <v>0</v>
      </c>
      <c r="U261" s="37"/>
      <c r="V261" s="37"/>
      <c r="W261" s="37"/>
      <c r="X261" s="37"/>
      <c r="Y261" s="37"/>
      <c r="Z261" s="37"/>
      <c r="AA261" s="37"/>
      <c r="AB261" s="37"/>
      <c r="AC261" s="37"/>
      <c r="AD261" s="37"/>
      <c r="AE261" s="37"/>
      <c r="AR261" s="193" t="s">
        <v>366</v>
      </c>
      <c r="AT261" s="193" t="s">
        <v>239</v>
      </c>
      <c r="AU261" s="193" t="s">
        <v>92</v>
      </c>
      <c r="AY261" s="20" t="s">
        <v>237</v>
      </c>
      <c r="BE261" s="194">
        <f t="shared" si="114"/>
        <v>0</v>
      </c>
      <c r="BF261" s="194">
        <f t="shared" si="115"/>
        <v>0</v>
      </c>
      <c r="BG261" s="194">
        <f t="shared" si="116"/>
        <v>0</v>
      </c>
      <c r="BH261" s="194">
        <f t="shared" si="117"/>
        <v>0</v>
      </c>
      <c r="BI261" s="194">
        <f t="shared" si="118"/>
        <v>0</v>
      </c>
      <c r="BJ261" s="20" t="s">
        <v>88</v>
      </c>
      <c r="BK261" s="194">
        <f t="shared" si="119"/>
        <v>0</v>
      </c>
      <c r="BL261" s="20" t="s">
        <v>366</v>
      </c>
      <c r="BM261" s="193" t="s">
        <v>4866</v>
      </c>
    </row>
    <row r="262" spans="1:65" s="2" customFormat="1" ht="16.5" customHeight="1">
      <c r="A262" s="37"/>
      <c r="B262" s="38"/>
      <c r="C262" s="182" t="s">
        <v>1262</v>
      </c>
      <c r="D262" s="182" t="s">
        <v>239</v>
      </c>
      <c r="E262" s="183" t="s">
        <v>6471</v>
      </c>
      <c r="F262" s="184" t="s">
        <v>6472</v>
      </c>
      <c r="G262" s="185" t="s">
        <v>290</v>
      </c>
      <c r="H262" s="186">
        <v>6</v>
      </c>
      <c r="I262" s="187"/>
      <c r="J262" s="188">
        <f t="shared" si="110"/>
        <v>0</v>
      </c>
      <c r="K262" s="184" t="s">
        <v>19</v>
      </c>
      <c r="L262" s="42"/>
      <c r="M262" s="189" t="s">
        <v>19</v>
      </c>
      <c r="N262" s="190" t="s">
        <v>48</v>
      </c>
      <c r="O262" s="67"/>
      <c r="P262" s="191">
        <f t="shared" si="111"/>
        <v>0</v>
      </c>
      <c r="Q262" s="191">
        <v>0</v>
      </c>
      <c r="R262" s="191">
        <f t="shared" si="112"/>
        <v>0</v>
      </c>
      <c r="S262" s="191">
        <v>0</v>
      </c>
      <c r="T262" s="192">
        <f t="shared" si="113"/>
        <v>0</v>
      </c>
      <c r="U262" s="37"/>
      <c r="V262" s="37"/>
      <c r="W262" s="37"/>
      <c r="X262" s="37"/>
      <c r="Y262" s="37"/>
      <c r="Z262" s="37"/>
      <c r="AA262" s="37"/>
      <c r="AB262" s="37"/>
      <c r="AC262" s="37"/>
      <c r="AD262" s="37"/>
      <c r="AE262" s="37"/>
      <c r="AR262" s="193" t="s">
        <v>366</v>
      </c>
      <c r="AT262" s="193" t="s">
        <v>239</v>
      </c>
      <c r="AU262" s="193" t="s">
        <v>92</v>
      </c>
      <c r="AY262" s="20" t="s">
        <v>237</v>
      </c>
      <c r="BE262" s="194">
        <f t="shared" si="114"/>
        <v>0</v>
      </c>
      <c r="BF262" s="194">
        <f t="shared" si="115"/>
        <v>0</v>
      </c>
      <c r="BG262" s="194">
        <f t="shared" si="116"/>
        <v>0</v>
      </c>
      <c r="BH262" s="194">
        <f t="shared" si="117"/>
        <v>0</v>
      </c>
      <c r="BI262" s="194">
        <f t="shared" si="118"/>
        <v>0</v>
      </c>
      <c r="BJ262" s="20" t="s">
        <v>88</v>
      </c>
      <c r="BK262" s="194">
        <f t="shared" si="119"/>
        <v>0</v>
      </c>
      <c r="BL262" s="20" t="s">
        <v>366</v>
      </c>
      <c r="BM262" s="193" t="s">
        <v>2294</v>
      </c>
    </row>
    <row r="263" spans="1:65" s="2" customFormat="1" ht="16.5" customHeight="1">
      <c r="A263" s="37"/>
      <c r="B263" s="38"/>
      <c r="C263" s="182" t="s">
        <v>1268</v>
      </c>
      <c r="D263" s="182" t="s">
        <v>239</v>
      </c>
      <c r="E263" s="183" t="s">
        <v>6473</v>
      </c>
      <c r="F263" s="184" t="s">
        <v>6474</v>
      </c>
      <c r="G263" s="185" t="s">
        <v>290</v>
      </c>
      <c r="H263" s="186">
        <v>1</v>
      </c>
      <c r="I263" s="187"/>
      <c r="J263" s="188">
        <f t="shared" si="110"/>
        <v>0</v>
      </c>
      <c r="K263" s="184" t="s">
        <v>19</v>
      </c>
      <c r="L263" s="42"/>
      <c r="M263" s="189" t="s">
        <v>19</v>
      </c>
      <c r="N263" s="190" t="s">
        <v>48</v>
      </c>
      <c r="O263" s="67"/>
      <c r="P263" s="191">
        <f t="shared" si="111"/>
        <v>0</v>
      </c>
      <c r="Q263" s="191">
        <v>0</v>
      </c>
      <c r="R263" s="191">
        <f t="shared" si="112"/>
        <v>0</v>
      </c>
      <c r="S263" s="191">
        <v>0</v>
      </c>
      <c r="T263" s="192">
        <f t="shared" si="113"/>
        <v>0</v>
      </c>
      <c r="U263" s="37"/>
      <c r="V263" s="37"/>
      <c r="W263" s="37"/>
      <c r="X263" s="37"/>
      <c r="Y263" s="37"/>
      <c r="Z263" s="37"/>
      <c r="AA263" s="37"/>
      <c r="AB263" s="37"/>
      <c r="AC263" s="37"/>
      <c r="AD263" s="37"/>
      <c r="AE263" s="37"/>
      <c r="AR263" s="193" t="s">
        <v>366</v>
      </c>
      <c r="AT263" s="193" t="s">
        <v>239</v>
      </c>
      <c r="AU263" s="193" t="s">
        <v>92</v>
      </c>
      <c r="AY263" s="20" t="s">
        <v>237</v>
      </c>
      <c r="BE263" s="194">
        <f t="shared" si="114"/>
        <v>0</v>
      </c>
      <c r="BF263" s="194">
        <f t="shared" si="115"/>
        <v>0</v>
      </c>
      <c r="BG263" s="194">
        <f t="shared" si="116"/>
        <v>0</v>
      </c>
      <c r="BH263" s="194">
        <f t="shared" si="117"/>
        <v>0</v>
      </c>
      <c r="BI263" s="194">
        <f t="shared" si="118"/>
        <v>0</v>
      </c>
      <c r="BJ263" s="20" t="s">
        <v>88</v>
      </c>
      <c r="BK263" s="194">
        <f t="shared" si="119"/>
        <v>0</v>
      </c>
      <c r="BL263" s="20" t="s">
        <v>366</v>
      </c>
      <c r="BM263" s="193" t="s">
        <v>2297</v>
      </c>
    </row>
    <row r="264" spans="1:65" s="2" customFormat="1" ht="16.5" customHeight="1">
      <c r="A264" s="37"/>
      <c r="B264" s="38"/>
      <c r="C264" s="182" t="s">
        <v>1280</v>
      </c>
      <c r="D264" s="182" t="s">
        <v>239</v>
      </c>
      <c r="E264" s="183" t="s">
        <v>6475</v>
      </c>
      <c r="F264" s="184" t="s">
        <v>1652</v>
      </c>
      <c r="G264" s="185" t="s">
        <v>290</v>
      </c>
      <c r="H264" s="186">
        <v>15</v>
      </c>
      <c r="I264" s="187"/>
      <c r="J264" s="188">
        <f t="shared" si="110"/>
        <v>0</v>
      </c>
      <c r="K264" s="184" t="s">
        <v>19</v>
      </c>
      <c r="L264" s="42"/>
      <c r="M264" s="189" t="s">
        <v>19</v>
      </c>
      <c r="N264" s="190" t="s">
        <v>48</v>
      </c>
      <c r="O264" s="67"/>
      <c r="P264" s="191">
        <f t="shared" si="111"/>
        <v>0</v>
      </c>
      <c r="Q264" s="191">
        <v>0</v>
      </c>
      <c r="R264" s="191">
        <f t="shared" si="112"/>
        <v>0</v>
      </c>
      <c r="S264" s="191">
        <v>0</v>
      </c>
      <c r="T264" s="192">
        <f t="shared" si="113"/>
        <v>0</v>
      </c>
      <c r="U264" s="37"/>
      <c r="V264" s="37"/>
      <c r="W264" s="37"/>
      <c r="X264" s="37"/>
      <c r="Y264" s="37"/>
      <c r="Z264" s="37"/>
      <c r="AA264" s="37"/>
      <c r="AB264" s="37"/>
      <c r="AC264" s="37"/>
      <c r="AD264" s="37"/>
      <c r="AE264" s="37"/>
      <c r="AR264" s="193" t="s">
        <v>366</v>
      </c>
      <c r="AT264" s="193" t="s">
        <v>239</v>
      </c>
      <c r="AU264" s="193" t="s">
        <v>92</v>
      </c>
      <c r="AY264" s="20" t="s">
        <v>237</v>
      </c>
      <c r="BE264" s="194">
        <f t="shared" si="114"/>
        <v>0</v>
      </c>
      <c r="BF264" s="194">
        <f t="shared" si="115"/>
        <v>0</v>
      </c>
      <c r="BG264" s="194">
        <f t="shared" si="116"/>
        <v>0</v>
      </c>
      <c r="BH264" s="194">
        <f t="shared" si="117"/>
        <v>0</v>
      </c>
      <c r="BI264" s="194">
        <f t="shared" si="118"/>
        <v>0</v>
      </c>
      <c r="BJ264" s="20" t="s">
        <v>88</v>
      </c>
      <c r="BK264" s="194">
        <f t="shared" si="119"/>
        <v>0</v>
      </c>
      <c r="BL264" s="20" t="s">
        <v>366</v>
      </c>
      <c r="BM264" s="193" t="s">
        <v>5887</v>
      </c>
    </row>
    <row r="265" spans="1:65" s="2" customFormat="1" ht="16.5" customHeight="1">
      <c r="A265" s="37"/>
      <c r="B265" s="38"/>
      <c r="C265" s="182" t="s">
        <v>1287</v>
      </c>
      <c r="D265" s="182" t="s">
        <v>239</v>
      </c>
      <c r="E265" s="183" t="s">
        <v>6476</v>
      </c>
      <c r="F265" s="184" t="s">
        <v>6477</v>
      </c>
      <c r="G265" s="185" t="s">
        <v>1591</v>
      </c>
      <c r="H265" s="186">
        <v>1</v>
      </c>
      <c r="I265" s="187"/>
      <c r="J265" s="188">
        <f t="shared" si="110"/>
        <v>0</v>
      </c>
      <c r="K265" s="184" t="s">
        <v>19</v>
      </c>
      <c r="L265" s="42"/>
      <c r="M265" s="189" t="s">
        <v>19</v>
      </c>
      <c r="N265" s="190" t="s">
        <v>48</v>
      </c>
      <c r="O265" s="67"/>
      <c r="P265" s="191">
        <f t="shared" si="111"/>
        <v>0</v>
      </c>
      <c r="Q265" s="191">
        <v>0</v>
      </c>
      <c r="R265" s="191">
        <f t="shared" si="112"/>
        <v>0</v>
      </c>
      <c r="S265" s="191">
        <v>0</v>
      </c>
      <c r="T265" s="192">
        <f t="shared" si="113"/>
        <v>0</v>
      </c>
      <c r="U265" s="37"/>
      <c r="V265" s="37"/>
      <c r="W265" s="37"/>
      <c r="X265" s="37"/>
      <c r="Y265" s="37"/>
      <c r="Z265" s="37"/>
      <c r="AA265" s="37"/>
      <c r="AB265" s="37"/>
      <c r="AC265" s="37"/>
      <c r="AD265" s="37"/>
      <c r="AE265" s="37"/>
      <c r="AR265" s="193" t="s">
        <v>366</v>
      </c>
      <c r="AT265" s="193" t="s">
        <v>239</v>
      </c>
      <c r="AU265" s="193" t="s">
        <v>92</v>
      </c>
      <c r="AY265" s="20" t="s">
        <v>237</v>
      </c>
      <c r="BE265" s="194">
        <f t="shared" si="114"/>
        <v>0</v>
      </c>
      <c r="BF265" s="194">
        <f t="shared" si="115"/>
        <v>0</v>
      </c>
      <c r="BG265" s="194">
        <f t="shared" si="116"/>
        <v>0</v>
      </c>
      <c r="BH265" s="194">
        <f t="shared" si="117"/>
        <v>0</v>
      </c>
      <c r="BI265" s="194">
        <f t="shared" si="118"/>
        <v>0</v>
      </c>
      <c r="BJ265" s="20" t="s">
        <v>88</v>
      </c>
      <c r="BK265" s="194">
        <f t="shared" si="119"/>
        <v>0</v>
      </c>
      <c r="BL265" s="20" t="s">
        <v>366</v>
      </c>
      <c r="BM265" s="193" t="s">
        <v>5892</v>
      </c>
    </row>
    <row r="266" spans="1:65" s="12" customFormat="1" ht="20.85" customHeight="1">
      <c r="B266" s="166"/>
      <c r="C266" s="167"/>
      <c r="D266" s="168" t="s">
        <v>75</v>
      </c>
      <c r="E266" s="180" t="s">
        <v>6478</v>
      </c>
      <c r="F266" s="180" t="s">
        <v>1704</v>
      </c>
      <c r="G266" s="167"/>
      <c r="H266" s="167"/>
      <c r="I266" s="170"/>
      <c r="J266" s="181">
        <f>BK266</f>
        <v>0</v>
      </c>
      <c r="K266" s="167"/>
      <c r="L266" s="172"/>
      <c r="M266" s="173"/>
      <c r="N266" s="174"/>
      <c r="O266" s="174"/>
      <c r="P266" s="175">
        <f>SUM(P267:P272)</f>
        <v>0</v>
      </c>
      <c r="Q266" s="174"/>
      <c r="R266" s="175">
        <f>SUM(R267:R272)</f>
        <v>0</v>
      </c>
      <c r="S266" s="174"/>
      <c r="T266" s="176">
        <f>SUM(T267:T272)</f>
        <v>0</v>
      </c>
      <c r="AR266" s="177" t="s">
        <v>88</v>
      </c>
      <c r="AT266" s="178" t="s">
        <v>75</v>
      </c>
      <c r="AU266" s="178" t="s">
        <v>88</v>
      </c>
      <c r="AY266" s="177" t="s">
        <v>237</v>
      </c>
      <c r="BK266" s="179">
        <f>SUM(BK267:BK272)</f>
        <v>0</v>
      </c>
    </row>
    <row r="267" spans="1:65" s="2" customFormat="1" ht="16.5" customHeight="1">
      <c r="A267" s="37"/>
      <c r="B267" s="38"/>
      <c r="C267" s="182" t="s">
        <v>1292</v>
      </c>
      <c r="D267" s="182" t="s">
        <v>239</v>
      </c>
      <c r="E267" s="183" t="s">
        <v>6479</v>
      </c>
      <c r="F267" s="184" t="s">
        <v>1658</v>
      </c>
      <c r="G267" s="185" t="s">
        <v>1591</v>
      </c>
      <c r="H267" s="186">
        <v>1</v>
      </c>
      <c r="I267" s="187"/>
      <c r="J267" s="188">
        <f t="shared" ref="J267:J272" si="120">ROUND(I267*H267,2)</f>
        <v>0</v>
      </c>
      <c r="K267" s="184" t="s">
        <v>19</v>
      </c>
      <c r="L267" s="42"/>
      <c r="M267" s="189" t="s">
        <v>19</v>
      </c>
      <c r="N267" s="190" t="s">
        <v>48</v>
      </c>
      <c r="O267" s="67"/>
      <c r="P267" s="191">
        <f t="shared" ref="P267:P272" si="121">O267*H267</f>
        <v>0</v>
      </c>
      <c r="Q267" s="191">
        <v>0</v>
      </c>
      <c r="R267" s="191">
        <f t="shared" ref="R267:R272" si="122">Q267*H267</f>
        <v>0</v>
      </c>
      <c r="S267" s="191">
        <v>0</v>
      </c>
      <c r="T267" s="192">
        <f t="shared" ref="T267:T272" si="123">S267*H267</f>
        <v>0</v>
      </c>
      <c r="U267" s="37"/>
      <c r="V267" s="37"/>
      <c r="W267" s="37"/>
      <c r="X267" s="37"/>
      <c r="Y267" s="37"/>
      <c r="Z267" s="37"/>
      <c r="AA267" s="37"/>
      <c r="AB267" s="37"/>
      <c r="AC267" s="37"/>
      <c r="AD267" s="37"/>
      <c r="AE267" s="37"/>
      <c r="AR267" s="193" t="s">
        <v>366</v>
      </c>
      <c r="AT267" s="193" t="s">
        <v>239</v>
      </c>
      <c r="AU267" s="193" t="s">
        <v>92</v>
      </c>
      <c r="AY267" s="20" t="s">
        <v>237</v>
      </c>
      <c r="BE267" s="194">
        <f t="shared" ref="BE267:BE272" si="124">IF(N267="základní",J267,0)</f>
        <v>0</v>
      </c>
      <c r="BF267" s="194">
        <f t="shared" ref="BF267:BF272" si="125">IF(N267="snížená",J267,0)</f>
        <v>0</v>
      </c>
      <c r="BG267" s="194">
        <f t="shared" ref="BG267:BG272" si="126">IF(N267="zákl. přenesená",J267,0)</f>
        <v>0</v>
      </c>
      <c r="BH267" s="194">
        <f t="shared" ref="BH267:BH272" si="127">IF(N267="sníž. přenesená",J267,0)</f>
        <v>0</v>
      </c>
      <c r="BI267" s="194">
        <f t="shared" ref="BI267:BI272" si="128">IF(N267="nulová",J267,0)</f>
        <v>0</v>
      </c>
      <c r="BJ267" s="20" t="s">
        <v>88</v>
      </c>
      <c r="BK267" s="194">
        <f t="shared" ref="BK267:BK272" si="129">ROUND(I267*H267,2)</f>
        <v>0</v>
      </c>
      <c r="BL267" s="20" t="s">
        <v>366</v>
      </c>
      <c r="BM267" s="193" t="s">
        <v>5897</v>
      </c>
    </row>
    <row r="268" spans="1:65" s="2" customFormat="1" ht="16.5" customHeight="1">
      <c r="A268" s="37"/>
      <c r="B268" s="38"/>
      <c r="C268" s="182" t="s">
        <v>1297</v>
      </c>
      <c r="D268" s="182" t="s">
        <v>239</v>
      </c>
      <c r="E268" s="183" t="s">
        <v>6480</v>
      </c>
      <c r="F268" s="184" t="s">
        <v>6481</v>
      </c>
      <c r="G268" s="185" t="s">
        <v>290</v>
      </c>
      <c r="H268" s="186">
        <v>7</v>
      </c>
      <c r="I268" s="187"/>
      <c r="J268" s="188">
        <f t="shared" si="120"/>
        <v>0</v>
      </c>
      <c r="K268" s="184" t="s">
        <v>19</v>
      </c>
      <c r="L268" s="42"/>
      <c r="M268" s="189" t="s">
        <v>19</v>
      </c>
      <c r="N268" s="190" t="s">
        <v>48</v>
      </c>
      <c r="O268" s="67"/>
      <c r="P268" s="191">
        <f t="shared" si="121"/>
        <v>0</v>
      </c>
      <c r="Q268" s="191">
        <v>0</v>
      </c>
      <c r="R268" s="191">
        <f t="shared" si="122"/>
        <v>0</v>
      </c>
      <c r="S268" s="191">
        <v>0</v>
      </c>
      <c r="T268" s="192">
        <f t="shared" si="123"/>
        <v>0</v>
      </c>
      <c r="U268" s="37"/>
      <c r="V268" s="37"/>
      <c r="W268" s="37"/>
      <c r="X268" s="37"/>
      <c r="Y268" s="37"/>
      <c r="Z268" s="37"/>
      <c r="AA268" s="37"/>
      <c r="AB268" s="37"/>
      <c r="AC268" s="37"/>
      <c r="AD268" s="37"/>
      <c r="AE268" s="37"/>
      <c r="AR268" s="193" t="s">
        <v>366</v>
      </c>
      <c r="AT268" s="193" t="s">
        <v>239</v>
      </c>
      <c r="AU268" s="193" t="s">
        <v>92</v>
      </c>
      <c r="AY268" s="20" t="s">
        <v>237</v>
      </c>
      <c r="BE268" s="194">
        <f t="shared" si="124"/>
        <v>0</v>
      </c>
      <c r="BF268" s="194">
        <f t="shared" si="125"/>
        <v>0</v>
      </c>
      <c r="BG268" s="194">
        <f t="shared" si="126"/>
        <v>0</v>
      </c>
      <c r="BH268" s="194">
        <f t="shared" si="127"/>
        <v>0</v>
      </c>
      <c r="BI268" s="194">
        <f t="shared" si="128"/>
        <v>0</v>
      </c>
      <c r="BJ268" s="20" t="s">
        <v>88</v>
      </c>
      <c r="BK268" s="194">
        <f t="shared" si="129"/>
        <v>0</v>
      </c>
      <c r="BL268" s="20" t="s">
        <v>366</v>
      </c>
      <c r="BM268" s="193" t="s">
        <v>5906</v>
      </c>
    </row>
    <row r="269" spans="1:65" s="2" customFormat="1" ht="16.5" customHeight="1">
      <c r="A269" s="37"/>
      <c r="B269" s="38"/>
      <c r="C269" s="182" t="s">
        <v>1302</v>
      </c>
      <c r="D269" s="182" t="s">
        <v>239</v>
      </c>
      <c r="E269" s="183" t="s">
        <v>6482</v>
      </c>
      <c r="F269" s="184" t="s">
        <v>1783</v>
      </c>
      <c r="G269" s="185" t="s">
        <v>1591</v>
      </c>
      <c r="H269" s="186">
        <v>1</v>
      </c>
      <c r="I269" s="187"/>
      <c r="J269" s="188">
        <f t="shared" si="120"/>
        <v>0</v>
      </c>
      <c r="K269" s="184" t="s">
        <v>19</v>
      </c>
      <c r="L269" s="42"/>
      <c r="M269" s="189" t="s">
        <v>19</v>
      </c>
      <c r="N269" s="190" t="s">
        <v>48</v>
      </c>
      <c r="O269" s="67"/>
      <c r="P269" s="191">
        <f t="shared" si="121"/>
        <v>0</v>
      </c>
      <c r="Q269" s="191">
        <v>0</v>
      </c>
      <c r="R269" s="191">
        <f t="shared" si="122"/>
        <v>0</v>
      </c>
      <c r="S269" s="191">
        <v>0</v>
      </c>
      <c r="T269" s="192">
        <f t="shared" si="123"/>
        <v>0</v>
      </c>
      <c r="U269" s="37"/>
      <c r="V269" s="37"/>
      <c r="W269" s="37"/>
      <c r="X269" s="37"/>
      <c r="Y269" s="37"/>
      <c r="Z269" s="37"/>
      <c r="AA269" s="37"/>
      <c r="AB269" s="37"/>
      <c r="AC269" s="37"/>
      <c r="AD269" s="37"/>
      <c r="AE269" s="37"/>
      <c r="AR269" s="193" t="s">
        <v>366</v>
      </c>
      <c r="AT269" s="193" t="s">
        <v>239</v>
      </c>
      <c r="AU269" s="193" t="s">
        <v>92</v>
      </c>
      <c r="AY269" s="20" t="s">
        <v>237</v>
      </c>
      <c r="BE269" s="194">
        <f t="shared" si="124"/>
        <v>0</v>
      </c>
      <c r="BF269" s="194">
        <f t="shared" si="125"/>
        <v>0</v>
      </c>
      <c r="BG269" s="194">
        <f t="shared" si="126"/>
        <v>0</v>
      </c>
      <c r="BH269" s="194">
        <f t="shared" si="127"/>
        <v>0</v>
      </c>
      <c r="BI269" s="194">
        <f t="shared" si="128"/>
        <v>0</v>
      </c>
      <c r="BJ269" s="20" t="s">
        <v>88</v>
      </c>
      <c r="BK269" s="194">
        <f t="shared" si="129"/>
        <v>0</v>
      </c>
      <c r="BL269" s="20" t="s">
        <v>366</v>
      </c>
      <c r="BM269" s="193" t="s">
        <v>5911</v>
      </c>
    </row>
    <row r="270" spans="1:65" s="2" customFormat="1" ht="16.5" customHeight="1">
      <c r="A270" s="37"/>
      <c r="B270" s="38"/>
      <c r="C270" s="182" t="s">
        <v>1307</v>
      </c>
      <c r="D270" s="182" t="s">
        <v>239</v>
      </c>
      <c r="E270" s="183" t="s">
        <v>6483</v>
      </c>
      <c r="F270" s="184" t="s">
        <v>1786</v>
      </c>
      <c r="G270" s="185" t="s">
        <v>1591</v>
      </c>
      <c r="H270" s="186">
        <v>1</v>
      </c>
      <c r="I270" s="187"/>
      <c r="J270" s="188">
        <f t="shared" si="120"/>
        <v>0</v>
      </c>
      <c r="K270" s="184" t="s">
        <v>19</v>
      </c>
      <c r="L270" s="42"/>
      <c r="M270" s="189" t="s">
        <v>19</v>
      </c>
      <c r="N270" s="190" t="s">
        <v>48</v>
      </c>
      <c r="O270" s="67"/>
      <c r="P270" s="191">
        <f t="shared" si="121"/>
        <v>0</v>
      </c>
      <c r="Q270" s="191">
        <v>0</v>
      </c>
      <c r="R270" s="191">
        <f t="shared" si="122"/>
        <v>0</v>
      </c>
      <c r="S270" s="191">
        <v>0</v>
      </c>
      <c r="T270" s="192">
        <f t="shared" si="123"/>
        <v>0</v>
      </c>
      <c r="U270" s="37"/>
      <c r="V270" s="37"/>
      <c r="W270" s="37"/>
      <c r="X270" s="37"/>
      <c r="Y270" s="37"/>
      <c r="Z270" s="37"/>
      <c r="AA270" s="37"/>
      <c r="AB270" s="37"/>
      <c r="AC270" s="37"/>
      <c r="AD270" s="37"/>
      <c r="AE270" s="37"/>
      <c r="AR270" s="193" t="s">
        <v>366</v>
      </c>
      <c r="AT270" s="193" t="s">
        <v>239</v>
      </c>
      <c r="AU270" s="193" t="s">
        <v>92</v>
      </c>
      <c r="AY270" s="20" t="s">
        <v>237</v>
      </c>
      <c r="BE270" s="194">
        <f t="shared" si="124"/>
        <v>0</v>
      </c>
      <c r="BF270" s="194">
        <f t="shared" si="125"/>
        <v>0</v>
      </c>
      <c r="BG270" s="194">
        <f t="shared" si="126"/>
        <v>0</v>
      </c>
      <c r="BH270" s="194">
        <f t="shared" si="127"/>
        <v>0</v>
      </c>
      <c r="BI270" s="194">
        <f t="shared" si="128"/>
        <v>0</v>
      </c>
      <c r="BJ270" s="20" t="s">
        <v>88</v>
      </c>
      <c r="BK270" s="194">
        <f t="shared" si="129"/>
        <v>0</v>
      </c>
      <c r="BL270" s="20" t="s">
        <v>366</v>
      </c>
      <c r="BM270" s="193" t="s">
        <v>5934</v>
      </c>
    </row>
    <row r="271" spans="1:65" s="2" customFormat="1" ht="16.5" customHeight="1">
      <c r="A271" s="37"/>
      <c r="B271" s="38"/>
      <c r="C271" s="182" t="s">
        <v>1312</v>
      </c>
      <c r="D271" s="182" t="s">
        <v>239</v>
      </c>
      <c r="E271" s="183" t="s">
        <v>6484</v>
      </c>
      <c r="F271" s="184" t="s">
        <v>1789</v>
      </c>
      <c r="G271" s="185" t="s">
        <v>1591</v>
      </c>
      <c r="H271" s="186">
        <v>1</v>
      </c>
      <c r="I271" s="187"/>
      <c r="J271" s="188">
        <f t="shared" si="120"/>
        <v>0</v>
      </c>
      <c r="K271" s="184" t="s">
        <v>19</v>
      </c>
      <c r="L271" s="42"/>
      <c r="M271" s="189" t="s">
        <v>19</v>
      </c>
      <c r="N271" s="190" t="s">
        <v>48</v>
      </c>
      <c r="O271" s="67"/>
      <c r="P271" s="191">
        <f t="shared" si="121"/>
        <v>0</v>
      </c>
      <c r="Q271" s="191">
        <v>0</v>
      </c>
      <c r="R271" s="191">
        <f t="shared" si="122"/>
        <v>0</v>
      </c>
      <c r="S271" s="191">
        <v>0</v>
      </c>
      <c r="T271" s="192">
        <f t="shared" si="123"/>
        <v>0</v>
      </c>
      <c r="U271" s="37"/>
      <c r="V271" s="37"/>
      <c r="W271" s="37"/>
      <c r="X271" s="37"/>
      <c r="Y271" s="37"/>
      <c r="Z271" s="37"/>
      <c r="AA271" s="37"/>
      <c r="AB271" s="37"/>
      <c r="AC271" s="37"/>
      <c r="AD271" s="37"/>
      <c r="AE271" s="37"/>
      <c r="AR271" s="193" t="s">
        <v>366</v>
      </c>
      <c r="AT271" s="193" t="s">
        <v>239</v>
      </c>
      <c r="AU271" s="193" t="s">
        <v>92</v>
      </c>
      <c r="AY271" s="20" t="s">
        <v>237</v>
      </c>
      <c r="BE271" s="194">
        <f t="shared" si="124"/>
        <v>0</v>
      </c>
      <c r="BF271" s="194">
        <f t="shared" si="125"/>
        <v>0</v>
      </c>
      <c r="BG271" s="194">
        <f t="shared" si="126"/>
        <v>0</v>
      </c>
      <c r="BH271" s="194">
        <f t="shared" si="127"/>
        <v>0</v>
      </c>
      <c r="BI271" s="194">
        <f t="shared" si="128"/>
        <v>0</v>
      </c>
      <c r="BJ271" s="20" t="s">
        <v>88</v>
      </c>
      <c r="BK271" s="194">
        <f t="shared" si="129"/>
        <v>0</v>
      </c>
      <c r="BL271" s="20" t="s">
        <v>366</v>
      </c>
      <c r="BM271" s="193" t="s">
        <v>5939</v>
      </c>
    </row>
    <row r="272" spans="1:65" s="2" customFormat="1" ht="21.75" customHeight="1">
      <c r="A272" s="37"/>
      <c r="B272" s="38"/>
      <c r="C272" s="182" t="s">
        <v>1316</v>
      </c>
      <c r="D272" s="182" t="s">
        <v>239</v>
      </c>
      <c r="E272" s="183" t="s">
        <v>6485</v>
      </c>
      <c r="F272" s="184" t="s">
        <v>1792</v>
      </c>
      <c r="G272" s="185" t="s">
        <v>1591</v>
      </c>
      <c r="H272" s="186">
        <v>1</v>
      </c>
      <c r="I272" s="187"/>
      <c r="J272" s="188">
        <f t="shared" si="120"/>
        <v>0</v>
      </c>
      <c r="K272" s="184" t="s">
        <v>19</v>
      </c>
      <c r="L272" s="42"/>
      <c r="M272" s="259" t="s">
        <v>19</v>
      </c>
      <c r="N272" s="260" t="s">
        <v>48</v>
      </c>
      <c r="O272" s="257"/>
      <c r="P272" s="261">
        <f t="shared" si="121"/>
        <v>0</v>
      </c>
      <c r="Q272" s="261">
        <v>0</v>
      </c>
      <c r="R272" s="261">
        <f t="shared" si="122"/>
        <v>0</v>
      </c>
      <c r="S272" s="261">
        <v>0</v>
      </c>
      <c r="T272" s="262">
        <f t="shared" si="123"/>
        <v>0</v>
      </c>
      <c r="U272" s="37"/>
      <c r="V272" s="37"/>
      <c r="W272" s="37"/>
      <c r="X272" s="37"/>
      <c r="Y272" s="37"/>
      <c r="Z272" s="37"/>
      <c r="AA272" s="37"/>
      <c r="AB272" s="37"/>
      <c r="AC272" s="37"/>
      <c r="AD272" s="37"/>
      <c r="AE272" s="37"/>
      <c r="AR272" s="193" t="s">
        <v>366</v>
      </c>
      <c r="AT272" s="193" t="s">
        <v>239</v>
      </c>
      <c r="AU272" s="193" t="s">
        <v>92</v>
      </c>
      <c r="AY272" s="20" t="s">
        <v>237</v>
      </c>
      <c r="BE272" s="194">
        <f t="shared" si="124"/>
        <v>0</v>
      </c>
      <c r="BF272" s="194">
        <f t="shared" si="125"/>
        <v>0</v>
      </c>
      <c r="BG272" s="194">
        <f t="shared" si="126"/>
        <v>0</v>
      </c>
      <c r="BH272" s="194">
        <f t="shared" si="127"/>
        <v>0</v>
      </c>
      <c r="BI272" s="194">
        <f t="shared" si="128"/>
        <v>0</v>
      </c>
      <c r="BJ272" s="20" t="s">
        <v>88</v>
      </c>
      <c r="BK272" s="194">
        <f t="shared" si="129"/>
        <v>0</v>
      </c>
      <c r="BL272" s="20" t="s">
        <v>366</v>
      </c>
      <c r="BM272" s="193" t="s">
        <v>5958</v>
      </c>
    </row>
    <row r="273" spans="1:31" s="2" customFormat="1" ht="6.9" customHeight="1">
      <c r="A273" s="37"/>
      <c r="B273" s="50"/>
      <c r="C273" s="51"/>
      <c r="D273" s="51"/>
      <c r="E273" s="51"/>
      <c r="F273" s="51"/>
      <c r="G273" s="51"/>
      <c r="H273" s="51"/>
      <c r="I273" s="51"/>
      <c r="J273" s="51"/>
      <c r="K273" s="51"/>
      <c r="L273" s="42"/>
      <c r="M273" s="37"/>
      <c r="O273" s="37"/>
      <c r="P273" s="37"/>
      <c r="Q273" s="37"/>
      <c r="R273" s="37"/>
      <c r="S273" s="37"/>
      <c r="T273" s="37"/>
      <c r="U273" s="37"/>
      <c r="V273" s="37"/>
      <c r="W273" s="37"/>
      <c r="X273" s="37"/>
      <c r="Y273" s="37"/>
      <c r="Z273" s="37"/>
      <c r="AA273" s="37"/>
      <c r="AB273" s="37"/>
      <c r="AC273" s="37"/>
      <c r="AD273" s="37"/>
      <c r="AE273" s="37"/>
    </row>
  </sheetData>
  <sheetProtection algorithmName="SHA-512" hashValue="jOz7RYxCvRyOO+lXTM0A5VttB1H//ktMw3bbys+3+ZGrKnTGgf3XgHCUCq+HGFRwXNXtPJX+bnBHssKCbAG+CA==" saltValue="l2377eCLZHgmPlj9QKQsYQ==" spinCount="100000" sheet="1" objects="1" scenarios="1" formatColumns="0" formatRows="0" autoFilter="0"/>
  <autoFilter ref="C104:K272" xr:uid="{00000000-0009-0000-0000-000010000000}"/>
  <mergeCells count="12">
    <mergeCell ref="E97:H97"/>
    <mergeCell ref="L2:V2"/>
    <mergeCell ref="E50:H50"/>
    <mergeCell ref="E52:H52"/>
    <mergeCell ref="E54:H54"/>
    <mergeCell ref="E93:H93"/>
    <mergeCell ref="E95:H9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BM213"/>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130</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s="1" customFormat="1" ht="12" customHeight="1">
      <c r="B8" s="23"/>
      <c r="D8" s="116" t="s">
        <v>159</v>
      </c>
      <c r="L8" s="23"/>
    </row>
    <row r="9" spans="1:4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4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46" s="2" customFormat="1" ht="16.5" customHeight="1">
      <c r="A11" s="37"/>
      <c r="B11" s="42"/>
      <c r="C11" s="37"/>
      <c r="D11" s="37"/>
      <c r="E11" s="417" t="s">
        <v>4771</v>
      </c>
      <c r="F11" s="416"/>
      <c r="G11" s="416"/>
      <c r="H11" s="416"/>
      <c r="I11" s="37"/>
      <c r="J11" s="37"/>
      <c r="K11" s="37"/>
      <c r="L11" s="118"/>
      <c r="S11" s="37"/>
      <c r="T11" s="37"/>
      <c r="U11" s="37"/>
      <c r="V11" s="37"/>
      <c r="W11" s="37"/>
      <c r="X11" s="37"/>
      <c r="Y11" s="37"/>
      <c r="Z11" s="37"/>
      <c r="AA11" s="37"/>
      <c r="AB11" s="37"/>
      <c r="AC11" s="37"/>
      <c r="AD11" s="37"/>
      <c r="AE11" s="37"/>
    </row>
    <row r="12" spans="1:4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5" t="s">
        <v>1520</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4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5" t="str">
        <f>IF('Rekapitulace stavby'!AN10="","",'Rekapitulace stavby'!AN10)</f>
        <v>00263991</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tr">
        <f>IF('Rekapitulace stavby'!E11="","",'Rekapitulace stavby'!E11)</f>
        <v>Město Lovosice</v>
      </c>
      <c r="F17" s="37"/>
      <c r="G17" s="37"/>
      <c r="H17" s="37"/>
      <c r="I17" s="116" t="s">
        <v>29</v>
      </c>
      <c r="J17" s="105" t="str">
        <f>IF('Rekapitulace stavby'!AN11="","",'Rekapitulace stavby'!AN11)</f>
        <v>CZ00263991</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tr">
        <f>IF('Rekapitulace stavby'!AN16="","",'Rekapitulace stavby'!AN16)</f>
        <v>27245918</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tr">
        <f>IF('Rekapitulace stavby'!E17="","",'Rekapitulace stavby'!E17)</f>
        <v>APREA s.r.o.</v>
      </c>
      <c r="F23" s="37"/>
      <c r="G23" s="37"/>
      <c r="H23" s="37"/>
      <c r="I23" s="116" t="s">
        <v>29</v>
      </c>
      <c r="J23" s="105" t="str">
        <f>IF('Rekapitulace stavby'!AN17="","",'Rekapitulace stavby'!AN17)</f>
        <v>CZ27245918</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tr">
        <f>IF('Rekapitulace stavby'!AN19="","",'Rekapitulace stavby'!AN19)</f>
        <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tr">
        <f>IF('Rekapitulace stavby'!E20="","",'Rekapitulace stavby'!E20)</f>
        <v>Kateřina Bačová</v>
      </c>
      <c r="F26" s="37"/>
      <c r="G26" s="37"/>
      <c r="H26" s="37"/>
      <c r="I26" s="116" t="s">
        <v>29</v>
      </c>
      <c r="J26" s="105" t="str">
        <f>IF('Rekapitulace stavby'!AN20="","",'Rekapitulace stavby'!AN20)</f>
        <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16.5" customHeight="1">
      <c r="A29" s="120"/>
      <c r="B29" s="121"/>
      <c r="C29" s="120"/>
      <c r="D29" s="120"/>
      <c r="E29" s="420" t="s">
        <v>19</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ROUND(J93,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ROUND((SUM(BE93:BE212)),  2)</f>
        <v>0</v>
      </c>
      <c r="G35" s="37"/>
      <c r="H35" s="37"/>
      <c r="I35" s="128">
        <v>0.21</v>
      </c>
      <c r="J35" s="127">
        <f>ROUND(((SUM(BE93:BE212))*I35),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ROUND((SUM(BF93:BF212)),  2)</f>
        <v>0</v>
      </c>
      <c r="G36" s="37"/>
      <c r="H36" s="37"/>
      <c r="I36" s="128">
        <v>0.12</v>
      </c>
      <c r="J36" s="127">
        <f>ROUND(((SUM(BF93:BF212))*I36),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ROUND((SUM(BG93:BG212)),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ROUND((SUM(BH93:BH212)),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ROUND((SUM(BI93:BI212)),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05 - Vytápění</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J93</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196</v>
      </c>
      <c r="E64" s="147"/>
      <c r="F64" s="147"/>
      <c r="G64" s="147"/>
      <c r="H64" s="147"/>
      <c r="I64" s="147"/>
      <c r="J64" s="148">
        <f>J94</f>
        <v>0</v>
      </c>
      <c r="K64" s="145"/>
      <c r="L64" s="149"/>
    </row>
    <row r="65" spans="1:31" s="10" customFormat="1" ht="19.95" customHeight="1">
      <c r="B65" s="150"/>
      <c r="C65" s="99"/>
      <c r="D65" s="151" t="s">
        <v>204</v>
      </c>
      <c r="E65" s="152"/>
      <c r="F65" s="152"/>
      <c r="G65" s="152"/>
      <c r="H65" s="152"/>
      <c r="I65" s="152"/>
      <c r="J65" s="153">
        <f>J95</f>
        <v>0</v>
      </c>
      <c r="K65" s="99"/>
      <c r="L65" s="154"/>
    </row>
    <row r="66" spans="1:31" s="9" customFormat="1" ht="24.9" customHeight="1">
      <c r="B66" s="144"/>
      <c r="C66" s="145"/>
      <c r="D66" s="146" t="s">
        <v>206</v>
      </c>
      <c r="E66" s="147"/>
      <c r="F66" s="147"/>
      <c r="G66" s="147"/>
      <c r="H66" s="147"/>
      <c r="I66" s="147"/>
      <c r="J66" s="148">
        <f>J104</f>
        <v>0</v>
      </c>
      <c r="K66" s="145"/>
      <c r="L66" s="149"/>
    </row>
    <row r="67" spans="1:31" s="10" customFormat="1" ht="19.95" customHeight="1">
      <c r="B67" s="150"/>
      <c r="C67" s="99"/>
      <c r="D67" s="151" t="s">
        <v>207</v>
      </c>
      <c r="E67" s="152"/>
      <c r="F67" s="152"/>
      <c r="G67" s="152"/>
      <c r="H67" s="152"/>
      <c r="I67" s="152"/>
      <c r="J67" s="153">
        <f>J105</f>
        <v>0</v>
      </c>
      <c r="K67" s="99"/>
      <c r="L67" s="154"/>
    </row>
    <row r="68" spans="1:31" s="10" customFormat="1" ht="19.95" customHeight="1">
      <c r="B68" s="150"/>
      <c r="C68" s="99"/>
      <c r="D68" s="151" t="s">
        <v>210</v>
      </c>
      <c r="E68" s="152"/>
      <c r="F68" s="152"/>
      <c r="G68" s="152"/>
      <c r="H68" s="152"/>
      <c r="I68" s="152"/>
      <c r="J68" s="153">
        <f>J115</f>
        <v>0</v>
      </c>
      <c r="K68" s="99"/>
      <c r="L68" s="154"/>
    </row>
    <row r="69" spans="1:31" s="10" customFormat="1" ht="19.95" customHeight="1">
      <c r="B69" s="150"/>
      <c r="C69" s="99"/>
      <c r="D69" s="151" t="s">
        <v>1795</v>
      </c>
      <c r="E69" s="152"/>
      <c r="F69" s="152"/>
      <c r="G69" s="152"/>
      <c r="H69" s="152"/>
      <c r="I69" s="152"/>
      <c r="J69" s="153">
        <f>J136</f>
        <v>0</v>
      </c>
      <c r="K69" s="99"/>
      <c r="L69" s="154"/>
    </row>
    <row r="70" spans="1:31" s="10" customFormat="1" ht="19.95" customHeight="1">
      <c r="B70" s="150"/>
      <c r="C70" s="99"/>
      <c r="D70" s="151" t="s">
        <v>211</v>
      </c>
      <c r="E70" s="152"/>
      <c r="F70" s="152"/>
      <c r="G70" s="152"/>
      <c r="H70" s="152"/>
      <c r="I70" s="152"/>
      <c r="J70" s="153">
        <f>J163</f>
        <v>0</v>
      </c>
      <c r="K70" s="99"/>
      <c r="L70" s="154"/>
    </row>
    <row r="71" spans="1:31" s="9" customFormat="1" ht="24.9" customHeight="1">
      <c r="B71" s="144"/>
      <c r="C71" s="145"/>
      <c r="D71" s="146" t="s">
        <v>221</v>
      </c>
      <c r="E71" s="147"/>
      <c r="F71" s="147"/>
      <c r="G71" s="147"/>
      <c r="H71" s="147"/>
      <c r="I71" s="147"/>
      <c r="J71" s="148">
        <f>J210</f>
        <v>0</v>
      </c>
      <c r="K71" s="145"/>
      <c r="L71" s="149"/>
    </row>
    <row r="72" spans="1:31" s="2" customFormat="1" ht="21.75" customHeight="1">
      <c r="A72" s="37"/>
      <c r="B72" s="38"/>
      <c r="C72" s="39"/>
      <c r="D72" s="39"/>
      <c r="E72" s="39"/>
      <c r="F72" s="39"/>
      <c r="G72" s="39"/>
      <c r="H72" s="39"/>
      <c r="I72" s="39"/>
      <c r="J72" s="39"/>
      <c r="K72" s="39"/>
      <c r="L72" s="118"/>
      <c r="S72" s="37"/>
      <c r="T72" s="37"/>
      <c r="U72" s="37"/>
      <c r="V72" s="37"/>
      <c r="W72" s="37"/>
      <c r="X72" s="37"/>
      <c r="Y72" s="37"/>
      <c r="Z72" s="37"/>
      <c r="AA72" s="37"/>
      <c r="AB72" s="37"/>
      <c r="AC72" s="37"/>
      <c r="AD72" s="37"/>
      <c r="AE72" s="37"/>
    </row>
    <row r="73" spans="1:31" s="2" customFormat="1" ht="6.9" customHeight="1">
      <c r="A73" s="37"/>
      <c r="B73" s="50"/>
      <c r="C73" s="51"/>
      <c r="D73" s="51"/>
      <c r="E73" s="51"/>
      <c r="F73" s="51"/>
      <c r="G73" s="51"/>
      <c r="H73" s="51"/>
      <c r="I73" s="51"/>
      <c r="J73" s="51"/>
      <c r="K73" s="51"/>
      <c r="L73" s="118"/>
      <c r="S73" s="37"/>
      <c r="T73" s="37"/>
      <c r="U73" s="37"/>
      <c r="V73" s="37"/>
      <c r="W73" s="37"/>
      <c r="X73" s="37"/>
      <c r="Y73" s="37"/>
      <c r="Z73" s="37"/>
      <c r="AA73" s="37"/>
      <c r="AB73" s="37"/>
      <c r="AC73" s="37"/>
      <c r="AD73" s="37"/>
      <c r="AE73" s="37"/>
    </row>
    <row r="77" spans="1:31" s="2" customFormat="1" ht="6.9" customHeight="1">
      <c r="A77" s="37"/>
      <c r="B77" s="52"/>
      <c r="C77" s="53"/>
      <c r="D77" s="53"/>
      <c r="E77" s="53"/>
      <c r="F77" s="53"/>
      <c r="G77" s="53"/>
      <c r="H77" s="53"/>
      <c r="I77" s="53"/>
      <c r="J77" s="53"/>
      <c r="K77" s="53"/>
      <c r="L77" s="118"/>
      <c r="S77" s="37"/>
      <c r="T77" s="37"/>
      <c r="U77" s="37"/>
      <c r="V77" s="37"/>
      <c r="W77" s="37"/>
      <c r="X77" s="37"/>
      <c r="Y77" s="37"/>
      <c r="Z77" s="37"/>
      <c r="AA77" s="37"/>
      <c r="AB77" s="37"/>
      <c r="AC77" s="37"/>
      <c r="AD77" s="37"/>
      <c r="AE77" s="37"/>
    </row>
    <row r="78" spans="1:31" s="2" customFormat="1" ht="24.9" customHeight="1">
      <c r="A78" s="37"/>
      <c r="B78" s="38"/>
      <c r="C78" s="26" t="s">
        <v>222</v>
      </c>
      <c r="D78" s="39"/>
      <c r="E78" s="39"/>
      <c r="F78" s="39"/>
      <c r="G78" s="39"/>
      <c r="H78" s="39"/>
      <c r="I78" s="39"/>
      <c r="J78" s="39"/>
      <c r="K78" s="39"/>
      <c r="L78" s="118"/>
      <c r="S78" s="37"/>
      <c r="T78" s="37"/>
      <c r="U78" s="37"/>
      <c r="V78" s="37"/>
      <c r="W78" s="37"/>
      <c r="X78" s="37"/>
      <c r="Y78" s="37"/>
      <c r="Z78" s="37"/>
      <c r="AA78" s="37"/>
      <c r="AB78" s="37"/>
      <c r="AC78" s="37"/>
      <c r="AD78" s="37"/>
      <c r="AE78" s="37"/>
    </row>
    <row r="79" spans="1:31" s="2" customFormat="1" ht="6.9" customHeight="1">
      <c r="A79" s="37"/>
      <c r="B79" s="38"/>
      <c r="C79" s="39"/>
      <c r="D79" s="39"/>
      <c r="E79" s="39"/>
      <c r="F79" s="39"/>
      <c r="G79" s="39"/>
      <c r="H79" s="39"/>
      <c r="I79" s="39"/>
      <c r="J79" s="39"/>
      <c r="K79" s="39"/>
      <c r="L79" s="118"/>
      <c r="S79" s="37"/>
      <c r="T79" s="37"/>
      <c r="U79" s="37"/>
      <c r="V79" s="37"/>
      <c r="W79" s="37"/>
      <c r="X79" s="37"/>
      <c r="Y79" s="37"/>
      <c r="Z79" s="37"/>
      <c r="AA79" s="37"/>
      <c r="AB79" s="37"/>
      <c r="AC79" s="37"/>
      <c r="AD79" s="37"/>
      <c r="AE79" s="37"/>
    </row>
    <row r="80" spans="1:31" s="2" customFormat="1" ht="12" customHeight="1">
      <c r="A80" s="37"/>
      <c r="B80" s="38"/>
      <c r="C80" s="32" t="s">
        <v>16</v>
      </c>
      <c r="D80" s="39"/>
      <c r="E80" s="39"/>
      <c r="F80" s="39"/>
      <c r="G80" s="39"/>
      <c r="H80" s="39"/>
      <c r="I80" s="39"/>
      <c r="J80" s="39"/>
      <c r="K80" s="39"/>
      <c r="L80" s="118"/>
      <c r="S80" s="37"/>
      <c r="T80" s="37"/>
      <c r="U80" s="37"/>
      <c r="V80" s="37"/>
      <c r="W80" s="37"/>
      <c r="X80" s="37"/>
      <c r="Y80" s="37"/>
      <c r="Z80" s="37"/>
      <c r="AA80" s="37"/>
      <c r="AB80" s="37"/>
      <c r="AC80" s="37"/>
      <c r="AD80" s="37"/>
      <c r="AE80" s="37"/>
    </row>
    <row r="81" spans="1:65" s="2" customFormat="1" ht="16.5" customHeight="1">
      <c r="A81" s="37"/>
      <c r="B81" s="38"/>
      <c r="C81" s="39"/>
      <c r="D81" s="39"/>
      <c r="E81" s="421" t="str">
        <f>E7</f>
        <v>Lovosice - startovací bydlení</v>
      </c>
      <c r="F81" s="422"/>
      <c r="G81" s="422"/>
      <c r="H81" s="422"/>
      <c r="I81" s="39"/>
      <c r="J81" s="39"/>
      <c r="K81" s="39"/>
      <c r="L81" s="118"/>
      <c r="S81" s="37"/>
      <c r="T81" s="37"/>
      <c r="U81" s="37"/>
      <c r="V81" s="37"/>
      <c r="W81" s="37"/>
      <c r="X81" s="37"/>
      <c r="Y81" s="37"/>
      <c r="Z81" s="37"/>
      <c r="AA81" s="37"/>
      <c r="AB81" s="37"/>
      <c r="AC81" s="37"/>
      <c r="AD81" s="37"/>
      <c r="AE81" s="37"/>
    </row>
    <row r="82" spans="1:65" s="1" customFormat="1" ht="12" customHeight="1">
      <c r="B82" s="24"/>
      <c r="C82" s="32" t="s">
        <v>159</v>
      </c>
      <c r="D82" s="25"/>
      <c r="E82" s="25"/>
      <c r="F82" s="25"/>
      <c r="G82" s="25"/>
      <c r="H82" s="25"/>
      <c r="I82" s="25"/>
      <c r="J82" s="25"/>
      <c r="K82" s="25"/>
      <c r="L82" s="23"/>
    </row>
    <row r="83" spans="1:65" s="2" customFormat="1" ht="16.5" customHeight="1">
      <c r="A83" s="37"/>
      <c r="B83" s="38"/>
      <c r="C83" s="39"/>
      <c r="D83" s="39"/>
      <c r="E83" s="421" t="s">
        <v>4886</v>
      </c>
      <c r="F83" s="424"/>
      <c r="G83" s="424"/>
      <c r="H83" s="424"/>
      <c r="I83" s="39"/>
      <c r="J83" s="39"/>
      <c r="K83" s="39"/>
      <c r="L83" s="118"/>
      <c r="S83" s="37"/>
      <c r="T83" s="37"/>
      <c r="U83" s="37"/>
      <c r="V83" s="37"/>
      <c r="W83" s="37"/>
      <c r="X83" s="37"/>
      <c r="Y83" s="37"/>
      <c r="Z83" s="37"/>
      <c r="AA83" s="37"/>
      <c r="AB83" s="37"/>
      <c r="AC83" s="37"/>
      <c r="AD83" s="37"/>
      <c r="AE83" s="37"/>
    </row>
    <row r="84" spans="1:65" s="2" customFormat="1" ht="12" customHeight="1">
      <c r="A84" s="37"/>
      <c r="B84" s="38"/>
      <c r="C84" s="32" t="s">
        <v>167</v>
      </c>
      <c r="D84" s="39"/>
      <c r="E84" s="39"/>
      <c r="F84" s="39"/>
      <c r="G84" s="39"/>
      <c r="H84" s="39"/>
      <c r="I84" s="39"/>
      <c r="J84" s="39"/>
      <c r="K84" s="39"/>
      <c r="L84" s="118"/>
      <c r="S84" s="37"/>
      <c r="T84" s="37"/>
      <c r="U84" s="37"/>
      <c r="V84" s="37"/>
      <c r="W84" s="37"/>
      <c r="X84" s="37"/>
      <c r="Y84" s="37"/>
      <c r="Z84" s="37"/>
      <c r="AA84" s="37"/>
      <c r="AB84" s="37"/>
      <c r="AC84" s="37"/>
      <c r="AD84" s="37"/>
      <c r="AE84" s="37"/>
    </row>
    <row r="85" spans="1:65" s="2" customFormat="1" ht="16.5" customHeight="1">
      <c r="A85" s="37"/>
      <c r="B85" s="38"/>
      <c r="C85" s="39"/>
      <c r="D85" s="39"/>
      <c r="E85" s="376" t="str">
        <f>E11</f>
        <v>05 - Vytápění</v>
      </c>
      <c r="F85" s="424"/>
      <c r="G85" s="424"/>
      <c r="H85" s="424"/>
      <c r="I85" s="39"/>
      <c r="J85" s="39"/>
      <c r="K85" s="39"/>
      <c r="L85" s="118"/>
      <c r="S85" s="37"/>
      <c r="T85" s="37"/>
      <c r="U85" s="37"/>
      <c r="V85" s="37"/>
      <c r="W85" s="37"/>
      <c r="X85" s="37"/>
      <c r="Y85" s="37"/>
      <c r="Z85" s="37"/>
      <c r="AA85" s="37"/>
      <c r="AB85" s="37"/>
      <c r="AC85" s="37"/>
      <c r="AD85" s="37"/>
      <c r="AE85" s="37"/>
    </row>
    <row r="86" spans="1:65" s="2" customFormat="1" ht="6.9" customHeight="1">
      <c r="A86" s="37"/>
      <c r="B86" s="38"/>
      <c r="C86" s="39"/>
      <c r="D86" s="39"/>
      <c r="E86" s="39"/>
      <c r="F86" s="39"/>
      <c r="G86" s="39"/>
      <c r="H86" s="39"/>
      <c r="I86" s="39"/>
      <c r="J86" s="39"/>
      <c r="K86" s="39"/>
      <c r="L86" s="118"/>
      <c r="S86" s="37"/>
      <c r="T86" s="37"/>
      <c r="U86" s="37"/>
      <c r="V86" s="37"/>
      <c r="W86" s="37"/>
      <c r="X86" s="37"/>
      <c r="Y86" s="37"/>
      <c r="Z86" s="37"/>
      <c r="AA86" s="37"/>
      <c r="AB86" s="37"/>
      <c r="AC86" s="37"/>
      <c r="AD86" s="37"/>
      <c r="AE86" s="37"/>
    </row>
    <row r="87" spans="1:65" s="2" customFormat="1" ht="12" customHeight="1">
      <c r="A87" s="37"/>
      <c r="B87" s="38"/>
      <c r="C87" s="32" t="s">
        <v>21</v>
      </c>
      <c r="D87" s="39"/>
      <c r="E87" s="39"/>
      <c r="F87" s="30" t="str">
        <f>F14</f>
        <v xml:space="preserve"> </v>
      </c>
      <c r="G87" s="39"/>
      <c r="H87" s="39"/>
      <c r="I87" s="32" t="s">
        <v>23</v>
      </c>
      <c r="J87" s="62" t="str">
        <f>IF(J14="","",J14)</f>
        <v>23. 4. 2025</v>
      </c>
      <c r="K87" s="39"/>
      <c r="L87" s="118"/>
      <c r="S87" s="37"/>
      <c r="T87" s="37"/>
      <c r="U87" s="37"/>
      <c r="V87" s="37"/>
      <c r="W87" s="37"/>
      <c r="X87" s="37"/>
      <c r="Y87" s="37"/>
      <c r="Z87" s="37"/>
      <c r="AA87" s="37"/>
      <c r="AB87" s="37"/>
      <c r="AC87" s="37"/>
      <c r="AD87" s="37"/>
      <c r="AE87" s="37"/>
    </row>
    <row r="88" spans="1:65" s="2" customFormat="1" ht="6.9" customHeight="1">
      <c r="A88" s="37"/>
      <c r="B88" s="38"/>
      <c r="C88" s="39"/>
      <c r="D88" s="39"/>
      <c r="E88" s="39"/>
      <c r="F88" s="39"/>
      <c r="G88" s="39"/>
      <c r="H88" s="39"/>
      <c r="I88" s="39"/>
      <c r="J88" s="39"/>
      <c r="K88" s="39"/>
      <c r="L88" s="118"/>
      <c r="S88" s="37"/>
      <c r="T88" s="37"/>
      <c r="U88" s="37"/>
      <c r="V88" s="37"/>
      <c r="W88" s="37"/>
      <c r="X88" s="37"/>
      <c r="Y88" s="37"/>
      <c r="Z88" s="37"/>
      <c r="AA88" s="37"/>
      <c r="AB88" s="37"/>
      <c r="AC88" s="37"/>
      <c r="AD88" s="37"/>
      <c r="AE88" s="37"/>
    </row>
    <row r="89" spans="1:65" s="2" customFormat="1" ht="15.15" customHeight="1">
      <c r="A89" s="37"/>
      <c r="B89" s="38"/>
      <c r="C89" s="32" t="s">
        <v>25</v>
      </c>
      <c r="D89" s="39"/>
      <c r="E89" s="39"/>
      <c r="F89" s="30" t="str">
        <f>E17</f>
        <v>Město Lovosice</v>
      </c>
      <c r="G89" s="39"/>
      <c r="H89" s="39"/>
      <c r="I89" s="32" t="s">
        <v>33</v>
      </c>
      <c r="J89" s="35" t="str">
        <f>E23</f>
        <v>APREA s.r.o.</v>
      </c>
      <c r="K89" s="39"/>
      <c r="L89" s="118"/>
      <c r="S89" s="37"/>
      <c r="T89" s="37"/>
      <c r="U89" s="37"/>
      <c r="V89" s="37"/>
      <c r="W89" s="37"/>
      <c r="X89" s="37"/>
      <c r="Y89" s="37"/>
      <c r="Z89" s="37"/>
      <c r="AA89" s="37"/>
      <c r="AB89" s="37"/>
      <c r="AC89" s="37"/>
      <c r="AD89" s="37"/>
      <c r="AE89" s="37"/>
    </row>
    <row r="90" spans="1:65" s="2" customFormat="1" ht="15.15" customHeight="1">
      <c r="A90" s="37"/>
      <c r="B90" s="38"/>
      <c r="C90" s="32" t="s">
        <v>31</v>
      </c>
      <c r="D90" s="39"/>
      <c r="E90" s="39"/>
      <c r="F90" s="30" t="str">
        <f>IF(E20="","",E20)</f>
        <v>Vyplň údaj</v>
      </c>
      <c r="G90" s="39"/>
      <c r="H90" s="39"/>
      <c r="I90" s="32" t="s">
        <v>38</v>
      </c>
      <c r="J90" s="35" t="str">
        <f>E26</f>
        <v>Kateřina Bačová</v>
      </c>
      <c r="K90" s="39"/>
      <c r="L90" s="118"/>
      <c r="S90" s="37"/>
      <c r="T90" s="37"/>
      <c r="U90" s="37"/>
      <c r="V90" s="37"/>
      <c r="W90" s="37"/>
      <c r="X90" s="37"/>
      <c r="Y90" s="37"/>
      <c r="Z90" s="37"/>
      <c r="AA90" s="37"/>
      <c r="AB90" s="37"/>
      <c r="AC90" s="37"/>
      <c r="AD90" s="37"/>
      <c r="AE90" s="37"/>
    </row>
    <row r="91" spans="1:65" s="2" customFormat="1" ht="10.35" customHeight="1">
      <c r="A91" s="37"/>
      <c r="B91" s="38"/>
      <c r="C91" s="39"/>
      <c r="D91" s="39"/>
      <c r="E91" s="39"/>
      <c r="F91" s="39"/>
      <c r="G91" s="39"/>
      <c r="H91" s="39"/>
      <c r="I91" s="39"/>
      <c r="J91" s="39"/>
      <c r="K91" s="39"/>
      <c r="L91" s="118"/>
      <c r="S91" s="37"/>
      <c r="T91" s="37"/>
      <c r="U91" s="37"/>
      <c r="V91" s="37"/>
      <c r="W91" s="37"/>
      <c r="X91" s="37"/>
      <c r="Y91" s="37"/>
      <c r="Z91" s="37"/>
      <c r="AA91" s="37"/>
      <c r="AB91" s="37"/>
      <c r="AC91" s="37"/>
      <c r="AD91" s="37"/>
      <c r="AE91" s="37"/>
    </row>
    <row r="92" spans="1:65" s="11" customFormat="1" ht="29.25" customHeight="1">
      <c r="A92" s="155"/>
      <c r="B92" s="156"/>
      <c r="C92" s="157" t="s">
        <v>223</v>
      </c>
      <c r="D92" s="158" t="s">
        <v>61</v>
      </c>
      <c r="E92" s="158" t="s">
        <v>57</v>
      </c>
      <c r="F92" s="158" t="s">
        <v>58</v>
      </c>
      <c r="G92" s="158" t="s">
        <v>224</v>
      </c>
      <c r="H92" s="158" t="s">
        <v>225</v>
      </c>
      <c r="I92" s="158" t="s">
        <v>226</v>
      </c>
      <c r="J92" s="158" t="s">
        <v>194</v>
      </c>
      <c r="K92" s="159" t="s">
        <v>227</v>
      </c>
      <c r="L92" s="160"/>
      <c r="M92" s="71" t="s">
        <v>19</v>
      </c>
      <c r="N92" s="72" t="s">
        <v>46</v>
      </c>
      <c r="O92" s="72" t="s">
        <v>228</v>
      </c>
      <c r="P92" s="72" t="s">
        <v>229</v>
      </c>
      <c r="Q92" s="72" t="s">
        <v>230</v>
      </c>
      <c r="R92" s="72" t="s">
        <v>231</v>
      </c>
      <c r="S92" s="72" t="s">
        <v>232</v>
      </c>
      <c r="T92" s="73" t="s">
        <v>233</v>
      </c>
      <c r="U92" s="155"/>
      <c r="V92" s="155"/>
      <c r="W92" s="155"/>
      <c r="X92" s="155"/>
      <c r="Y92" s="155"/>
      <c r="Z92" s="155"/>
      <c r="AA92" s="155"/>
      <c r="AB92" s="155"/>
      <c r="AC92" s="155"/>
      <c r="AD92" s="155"/>
      <c r="AE92" s="155"/>
    </row>
    <row r="93" spans="1:65" s="2" customFormat="1" ht="22.8" customHeight="1">
      <c r="A93" s="37"/>
      <c r="B93" s="38"/>
      <c r="C93" s="78" t="s">
        <v>234</v>
      </c>
      <c r="D93" s="39"/>
      <c r="E93" s="39"/>
      <c r="F93" s="39"/>
      <c r="G93" s="39"/>
      <c r="H93" s="39"/>
      <c r="I93" s="39"/>
      <c r="J93" s="161">
        <f>BK93</f>
        <v>0</v>
      </c>
      <c r="K93" s="39"/>
      <c r="L93" s="42"/>
      <c r="M93" s="74"/>
      <c r="N93" s="162"/>
      <c r="O93" s="75"/>
      <c r="P93" s="163">
        <f>P94+P104+P210</f>
        <v>0</v>
      </c>
      <c r="Q93" s="75"/>
      <c r="R93" s="163">
        <f>R94+R104+R210</f>
        <v>2.6656315618000002</v>
      </c>
      <c r="S93" s="75"/>
      <c r="T93" s="164">
        <f>T94+T104+T210</f>
        <v>1.00674</v>
      </c>
      <c r="U93" s="37"/>
      <c r="V93" s="37"/>
      <c r="W93" s="37"/>
      <c r="X93" s="37"/>
      <c r="Y93" s="37"/>
      <c r="Z93" s="37"/>
      <c r="AA93" s="37"/>
      <c r="AB93" s="37"/>
      <c r="AC93" s="37"/>
      <c r="AD93" s="37"/>
      <c r="AE93" s="37"/>
      <c r="AT93" s="20" t="s">
        <v>75</v>
      </c>
      <c r="AU93" s="20" t="s">
        <v>195</v>
      </c>
      <c r="BK93" s="165">
        <f>BK94+BK104+BK210</f>
        <v>0</v>
      </c>
    </row>
    <row r="94" spans="1:65" s="12" customFormat="1" ht="25.95" customHeight="1">
      <c r="B94" s="166"/>
      <c r="C94" s="167"/>
      <c r="D94" s="168" t="s">
        <v>75</v>
      </c>
      <c r="E94" s="169" t="s">
        <v>235</v>
      </c>
      <c r="F94" s="169" t="s">
        <v>236</v>
      </c>
      <c r="G94" s="167"/>
      <c r="H94" s="167"/>
      <c r="I94" s="170"/>
      <c r="J94" s="171">
        <f>BK94</f>
        <v>0</v>
      </c>
      <c r="K94" s="167"/>
      <c r="L94" s="172"/>
      <c r="M94" s="173"/>
      <c r="N94" s="174"/>
      <c r="O94" s="174"/>
      <c r="P94" s="175">
        <f>P95</f>
        <v>0</v>
      </c>
      <c r="Q94" s="174"/>
      <c r="R94" s="175">
        <f>R95</f>
        <v>0</v>
      </c>
      <c r="S94" s="174"/>
      <c r="T94" s="176">
        <f>T95</f>
        <v>0</v>
      </c>
      <c r="AR94" s="177" t="s">
        <v>83</v>
      </c>
      <c r="AT94" s="178" t="s">
        <v>75</v>
      </c>
      <c r="AU94" s="178" t="s">
        <v>76</v>
      </c>
      <c r="AY94" s="177" t="s">
        <v>237</v>
      </c>
      <c r="BK94" s="179">
        <f>BK95</f>
        <v>0</v>
      </c>
    </row>
    <row r="95" spans="1:65" s="12" customFormat="1" ht="22.8" customHeight="1">
      <c r="B95" s="166"/>
      <c r="C95" s="167"/>
      <c r="D95" s="168" t="s">
        <v>75</v>
      </c>
      <c r="E95" s="180" t="s">
        <v>565</v>
      </c>
      <c r="F95" s="180" t="s">
        <v>566</v>
      </c>
      <c r="G95" s="167"/>
      <c r="H95" s="167"/>
      <c r="I95" s="170"/>
      <c r="J95" s="181">
        <f>BK95</f>
        <v>0</v>
      </c>
      <c r="K95" s="167"/>
      <c r="L95" s="172"/>
      <c r="M95" s="173"/>
      <c r="N95" s="174"/>
      <c r="O95" s="174"/>
      <c r="P95" s="175">
        <f>SUM(P96:P103)</f>
        <v>0</v>
      </c>
      <c r="Q95" s="174"/>
      <c r="R95" s="175">
        <f>SUM(R96:R103)</f>
        <v>0</v>
      </c>
      <c r="S95" s="174"/>
      <c r="T95" s="176">
        <f>SUM(T96:T103)</f>
        <v>0</v>
      </c>
      <c r="AR95" s="177" t="s">
        <v>83</v>
      </c>
      <c r="AT95" s="178" t="s">
        <v>75</v>
      </c>
      <c r="AU95" s="178" t="s">
        <v>83</v>
      </c>
      <c r="AY95" s="177" t="s">
        <v>237</v>
      </c>
      <c r="BK95" s="179">
        <f>SUM(BK96:BK103)</f>
        <v>0</v>
      </c>
    </row>
    <row r="96" spans="1:65" s="2" customFormat="1" ht="37.799999999999997" customHeight="1">
      <c r="A96" s="37"/>
      <c r="B96" s="38"/>
      <c r="C96" s="182" t="s">
        <v>83</v>
      </c>
      <c r="D96" s="182" t="s">
        <v>239</v>
      </c>
      <c r="E96" s="183" t="s">
        <v>573</v>
      </c>
      <c r="F96" s="184" t="s">
        <v>574</v>
      </c>
      <c r="G96" s="185" t="s">
        <v>304</v>
      </c>
      <c r="H96" s="186">
        <v>1.0069999999999999</v>
      </c>
      <c r="I96" s="187"/>
      <c r="J96" s="188">
        <f>ROUND(I96*H96,2)</f>
        <v>0</v>
      </c>
      <c r="K96" s="184" t="s">
        <v>242</v>
      </c>
      <c r="L96" s="42"/>
      <c r="M96" s="189" t="s">
        <v>19</v>
      </c>
      <c r="N96" s="190" t="s">
        <v>48</v>
      </c>
      <c r="O96" s="67"/>
      <c r="P96" s="191">
        <f>O96*H96</f>
        <v>0</v>
      </c>
      <c r="Q96" s="191">
        <v>0</v>
      </c>
      <c r="R96" s="191">
        <f>Q96*H96</f>
        <v>0</v>
      </c>
      <c r="S96" s="191">
        <v>0</v>
      </c>
      <c r="T96" s="192">
        <f>S96*H96</f>
        <v>0</v>
      </c>
      <c r="U96" s="37"/>
      <c r="V96" s="37"/>
      <c r="W96" s="37"/>
      <c r="X96" s="37"/>
      <c r="Y96" s="37"/>
      <c r="Z96" s="37"/>
      <c r="AA96" s="37"/>
      <c r="AB96" s="37"/>
      <c r="AC96" s="37"/>
      <c r="AD96" s="37"/>
      <c r="AE96" s="37"/>
      <c r="AR96" s="193" t="s">
        <v>243</v>
      </c>
      <c r="AT96" s="193" t="s">
        <v>239</v>
      </c>
      <c r="AU96" s="193" t="s">
        <v>88</v>
      </c>
      <c r="AY96" s="20" t="s">
        <v>237</v>
      </c>
      <c r="BE96" s="194">
        <f>IF(N96="základní",J96,0)</f>
        <v>0</v>
      </c>
      <c r="BF96" s="194">
        <f>IF(N96="snížená",J96,0)</f>
        <v>0</v>
      </c>
      <c r="BG96" s="194">
        <f>IF(N96="zákl. přenesená",J96,0)</f>
        <v>0</v>
      </c>
      <c r="BH96" s="194">
        <f>IF(N96="sníž. přenesená",J96,0)</f>
        <v>0</v>
      </c>
      <c r="BI96" s="194">
        <f>IF(N96="nulová",J96,0)</f>
        <v>0</v>
      </c>
      <c r="BJ96" s="20" t="s">
        <v>88</v>
      </c>
      <c r="BK96" s="194">
        <f>ROUND(I96*H96,2)</f>
        <v>0</v>
      </c>
      <c r="BL96" s="20" t="s">
        <v>243</v>
      </c>
      <c r="BM96" s="193" t="s">
        <v>6486</v>
      </c>
    </row>
    <row r="97" spans="1:65" s="2" customFormat="1" ht="10.199999999999999">
      <c r="A97" s="37"/>
      <c r="B97" s="38"/>
      <c r="C97" s="39"/>
      <c r="D97" s="195" t="s">
        <v>245</v>
      </c>
      <c r="E97" s="39"/>
      <c r="F97" s="196" t="s">
        <v>576</v>
      </c>
      <c r="G97" s="39"/>
      <c r="H97" s="39"/>
      <c r="I97" s="197"/>
      <c r="J97" s="39"/>
      <c r="K97" s="39"/>
      <c r="L97" s="42"/>
      <c r="M97" s="198"/>
      <c r="N97" s="199"/>
      <c r="O97" s="67"/>
      <c r="P97" s="67"/>
      <c r="Q97" s="67"/>
      <c r="R97" s="67"/>
      <c r="S97" s="67"/>
      <c r="T97" s="68"/>
      <c r="U97" s="37"/>
      <c r="V97" s="37"/>
      <c r="W97" s="37"/>
      <c r="X97" s="37"/>
      <c r="Y97" s="37"/>
      <c r="Z97" s="37"/>
      <c r="AA97" s="37"/>
      <c r="AB97" s="37"/>
      <c r="AC97" s="37"/>
      <c r="AD97" s="37"/>
      <c r="AE97" s="37"/>
      <c r="AT97" s="20" t="s">
        <v>245</v>
      </c>
      <c r="AU97" s="20" t="s">
        <v>88</v>
      </c>
    </row>
    <row r="98" spans="1:65" s="2" customFormat="1" ht="33" customHeight="1">
      <c r="A98" s="37"/>
      <c r="B98" s="38"/>
      <c r="C98" s="182" t="s">
        <v>88</v>
      </c>
      <c r="D98" s="182" t="s">
        <v>239</v>
      </c>
      <c r="E98" s="183" t="s">
        <v>578</v>
      </c>
      <c r="F98" s="184" t="s">
        <v>579</v>
      </c>
      <c r="G98" s="185" t="s">
        <v>304</v>
      </c>
      <c r="H98" s="186">
        <v>1.0069999999999999</v>
      </c>
      <c r="I98" s="187"/>
      <c r="J98" s="188">
        <f>ROUND(I98*H98,2)</f>
        <v>0</v>
      </c>
      <c r="K98" s="184" t="s">
        <v>242</v>
      </c>
      <c r="L98" s="42"/>
      <c r="M98" s="189" t="s">
        <v>19</v>
      </c>
      <c r="N98" s="190" t="s">
        <v>48</v>
      </c>
      <c r="O98" s="67"/>
      <c r="P98" s="191">
        <f>O98*H98</f>
        <v>0</v>
      </c>
      <c r="Q98" s="191">
        <v>0</v>
      </c>
      <c r="R98" s="191">
        <f>Q98*H98</f>
        <v>0</v>
      </c>
      <c r="S98" s="191">
        <v>0</v>
      </c>
      <c r="T98" s="192">
        <f>S98*H98</f>
        <v>0</v>
      </c>
      <c r="U98" s="37"/>
      <c r="V98" s="37"/>
      <c r="W98" s="37"/>
      <c r="X98" s="37"/>
      <c r="Y98" s="37"/>
      <c r="Z98" s="37"/>
      <c r="AA98" s="37"/>
      <c r="AB98" s="37"/>
      <c r="AC98" s="37"/>
      <c r="AD98" s="37"/>
      <c r="AE98" s="37"/>
      <c r="AR98" s="193" t="s">
        <v>243</v>
      </c>
      <c r="AT98" s="193" t="s">
        <v>239</v>
      </c>
      <c r="AU98" s="193" t="s">
        <v>88</v>
      </c>
      <c r="AY98" s="20" t="s">
        <v>237</v>
      </c>
      <c r="BE98" s="194">
        <f>IF(N98="základní",J98,0)</f>
        <v>0</v>
      </c>
      <c r="BF98" s="194">
        <f>IF(N98="snížená",J98,0)</f>
        <v>0</v>
      </c>
      <c r="BG98" s="194">
        <f>IF(N98="zákl. přenesená",J98,0)</f>
        <v>0</v>
      </c>
      <c r="BH98" s="194">
        <f>IF(N98="sníž. přenesená",J98,0)</f>
        <v>0</v>
      </c>
      <c r="BI98" s="194">
        <f>IF(N98="nulová",J98,0)</f>
        <v>0</v>
      </c>
      <c r="BJ98" s="20" t="s">
        <v>88</v>
      </c>
      <c r="BK98" s="194">
        <f>ROUND(I98*H98,2)</f>
        <v>0</v>
      </c>
      <c r="BL98" s="20" t="s">
        <v>243</v>
      </c>
      <c r="BM98" s="193" t="s">
        <v>6487</v>
      </c>
    </row>
    <row r="99" spans="1:65" s="2" customFormat="1" ht="10.199999999999999">
      <c r="A99" s="37"/>
      <c r="B99" s="38"/>
      <c r="C99" s="39"/>
      <c r="D99" s="195" t="s">
        <v>245</v>
      </c>
      <c r="E99" s="39"/>
      <c r="F99" s="196" t="s">
        <v>581</v>
      </c>
      <c r="G99" s="39"/>
      <c r="H99" s="39"/>
      <c r="I99" s="197"/>
      <c r="J99" s="39"/>
      <c r="K99" s="39"/>
      <c r="L99" s="42"/>
      <c r="M99" s="198"/>
      <c r="N99" s="199"/>
      <c r="O99" s="67"/>
      <c r="P99" s="67"/>
      <c r="Q99" s="67"/>
      <c r="R99" s="67"/>
      <c r="S99" s="67"/>
      <c r="T99" s="68"/>
      <c r="U99" s="37"/>
      <c r="V99" s="37"/>
      <c r="W99" s="37"/>
      <c r="X99" s="37"/>
      <c r="Y99" s="37"/>
      <c r="Z99" s="37"/>
      <c r="AA99" s="37"/>
      <c r="AB99" s="37"/>
      <c r="AC99" s="37"/>
      <c r="AD99" s="37"/>
      <c r="AE99" s="37"/>
      <c r="AT99" s="20" t="s">
        <v>245</v>
      </c>
      <c r="AU99" s="20" t="s">
        <v>88</v>
      </c>
    </row>
    <row r="100" spans="1:65" s="2" customFormat="1" ht="44.25" customHeight="1">
      <c r="A100" s="37"/>
      <c r="B100" s="38"/>
      <c r="C100" s="182" t="s">
        <v>92</v>
      </c>
      <c r="D100" s="182" t="s">
        <v>239</v>
      </c>
      <c r="E100" s="183" t="s">
        <v>583</v>
      </c>
      <c r="F100" s="184" t="s">
        <v>584</v>
      </c>
      <c r="G100" s="185" t="s">
        <v>304</v>
      </c>
      <c r="H100" s="186">
        <v>14.098000000000001</v>
      </c>
      <c r="I100" s="187"/>
      <c r="J100" s="188">
        <f>ROUND(I100*H100,2)</f>
        <v>0</v>
      </c>
      <c r="K100" s="184" t="s">
        <v>242</v>
      </c>
      <c r="L100" s="42"/>
      <c r="M100" s="189" t="s">
        <v>19</v>
      </c>
      <c r="N100" s="190" t="s">
        <v>48</v>
      </c>
      <c r="O100" s="67"/>
      <c r="P100" s="191">
        <f>O100*H100</f>
        <v>0</v>
      </c>
      <c r="Q100" s="191">
        <v>0</v>
      </c>
      <c r="R100" s="191">
        <f>Q100*H100</f>
        <v>0</v>
      </c>
      <c r="S100" s="191">
        <v>0</v>
      </c>
      <c r="T100" s="192">
        <f>S100*H100</f>
        <v>0</v>
      </c>
      <c r="U100" s="37"/>
      <c r="V100" s="37"/>
      <c r="W100" s="37"/>
      <c r="X100" s="37"/>
      <c r="Y100" s="37"/>
      <c r="Z100" s="37"/>
      <c r="AA100" s="37"/>
      <c r="AB100" s="37"/>
      <c r="AC100" s="37"/>
      <c r="AD100" s="37"/>
      <c r="AE100" s="37"/>
      <c r="AR100" s="193" t="s">
        <v>243</v>
      </c>
      <c r="AT100" s="193" t="s">
        <v>239</v>
      </c>
      <c r="AU100" s="193" t="s">
        <v>88</v>
      </c>
      <c r="AY100" s="20" t="s">
        <v>237</v>
      </c>
      <c r="BE100" s="194">
        <f>IF(N100="základní",J100,0)</f>
        <v>0</v>
      </c>
      <c r="BF100" s="194">
        <f>IF(N100="snížená",J100,0)</f>
        <v>0</v>
      </c>
      <c r="BG100" s="194">
        <f>IF(N100="zákl. přenesená",J100,0)</f>
        <v>0</v>
      </c>
      <c r="BH100" s="194">
        <f>IF(N100="sníž. přenesená",J100,0)</f>
        <v>0</v>
      </c>
      <c r="BI100" s="194">
        <f>IF(N100="nulová",J100,0)</f>
        <v>0</v>
      </c>
      <c r="BJ100" s="20" t="s">
        <v>88</v>
      </c>
      <c r="BK100" s="194">
        <f>ROUND(I100*H100,2)</f>
        <v>0</v>
      </c>
      <c r="BL100" s="20" t="s">
        <v>243</v>
      </c>
      <c r="BM100" s="193" t="s">
        <v>6488</v>
      </c>
    </row>
    <row r="101" spans="1:65" s="2" customFormat="1" ht="10.199999999999999">
      <c r="A101" s="37"/>
      <c r="B101" s="38"/>
      <c r="C101" s="39"/>
      <c r="D101" s="195" t="s">
        <v>245</v>
      </c>
      <c r="E101" s="39"/>
      <c r="F101" s="196" t="s">
        <v>586</v>
      </c>
      <c r="G101" s="39"/>
      <c r="H101" s="39"/>
      <c r="I101" s="197"/>
      <c r="J101" s="39"/>
      <c r="K101" s="39"/>
      <c r="L101" s="42"/>
      <c r="M101" s="198"/>
      <c r="N101" s="199"/>
      <c r="O101" s="67"/>
      <c r="P101" s="67"/>
      <c r="Q101" s="67"/>
      <c r="R101" s="67"/>
      <c r="S101" s="67"/>
      <c r="T101" s="68"/>
      <c r="U101" s="37"/>
      <c r="V101" s="37"/>
      <c r="W101" s="37"/>
      <c r="X101" s="37"/>
      <c r="Y101" s="37"/>
      <c r="Z101" s="37"/>
      <c r="AA101" s="37"/>
      <c r="AB101" s="37"/>
      <c r="AC101" s="37"/>
      <c r="AD101" s="37"/>
      <c r="AE101" s="37"/>
      <c r="AT101" s="20" t="s">
        <v>245</v>
      </c>
      <c r="AU101" s="20" t="s">
        <v>88</v>
      </c>
    </row>
    <row r="102" spans="1:65" s="14" customFormat="1" ht="10.199999999999999">
      <c r="B102" s="211"/>
      <c r="C102" s="212"/>
      <c r="D102" s="202" t="s">
        <v>247</v>
      </c>
      <c r="E102" s="212"/>
      <c r="F102" s="214" t="s">
        <v>6489</v>
      </c>
      <c r="G102" s="212"/>
      <c r="H102" s="215">
        <v>14.098000000000001</v>
      </c>
      <c r="I102" s="216"/>
      <c r="J102" s="212"/>
      <c r="K102" s="212"/>
      <c r="L102" s="217"/>
      <c r="M102" s="218"/>
      <c r="N102" s="219"/>
      <c r="O102" s="219"/>
      <c r="P102" s="219"/>
      <c r="Q102" s="219"/>
      <c r="R102" s="219"/>
      <c r="S102" s="219"/>
      <c r="T102" s="220"/>
      <c r="AT102" s="221" t="s">
        <v>247</v>
      </c>
      <c r="AU102" s="221" t="s">
        <v>88</v>
      </c>
      <c r="AV102" s="14" t="s">
        <v>88</v>
      </c>
      <c r="AW102" s="14" t="s">
        <v>4</v>
      </c>
      <c r="AX102" s="14" t="s">
        <v>83</v>
      </c>
      <c r="AY102" s="221" t="s">
        <v>237</v>
      </c>
    </row>
    <row r="103" spans="1:65" s="2" customFormat="1" ht="16.5" customHeight="1">
      <c r="A103" s="37"/>
      <c r="B103" s="38"/>
      <c r="C103" s="182" t="s">
        <v>243</v>
      </c>
      <c r="D103" s="182" t="s">
        <v>239</v>
      </c>
      <c r="E103" s="183" t="s">
        <v>618</v>
      </c>
      <c r="F103" s="184" t="s">
        <v>1800</v>
      </c>
      <c r="G103" s="185" t="s">
        <v>304</v>
      </c>
      <c r="H103" s="186">
        <v>1.0069999999999999</v>
      </c>
      <c r="I103" s="187"/>
      <c r="J103" s="188">
        <f>ROUND(I103*H103,2)</f>
        <v>0</v>
      </c>
      <c r="K103" s="184" t="s">
        <v>19</v>
      </c>
      <c r="L103" s="42"/>
      <c r="M103" s="189" t="s">
        <v>19</v>
      </c>
      <c r="N103" s="190" t="s">
        <v>48</v>
      </c>
      <c r="O103" s="67"/>
      <c r="P103" s="191">
        <f>O103*H103</f>
        <v>0</v>
      </c>
      <c r="Q103" s="191">
        <v>0</v>
      </c>
      <c r="R103" s="191">
        <f>Q103*H103</f>
        <v>0</v>
      </c>
      <c r="S103" s="191">
        <v>0</v>
      </c>
      <c r="T103" s="192">
        <f>S103*H103</f>
        <v>0</v>
      </c>
      <c r="U103" s="37"/>
      <c r="V103" s="37"/>
      <c r="W103" s="37"/>
      <c r="X103" s="37"/>
      <c r="Y103" s="37"/>
      <c r="Z103" s="37"/>
      <c r="AA103" s="37"/>
      <c r="AB103" s="37"/>
      <c r="AC103" s="37"/>
      <c r="AD103" s="37"/>
      <c r="AE103" s="37"/>
      <c r="AR103" s="193" t="s">
        <v>243</v>
      </c>
      <c r="AT103" s="193" t="s">
        <v>239</v>
      </c>
      <c r="AU103" s="193" t="s">
        <v>88</v>
      </c>
      <c r="AY103" s="20" t="s">
        <v>237</v>
      </c>
      <c r="BE103" s="194">
        <f>IF(N103="základní",J103,0)</f>
        <v>0</v>
      </c>
      <c r="BF103" s="194">
        <f>IF(N103="snížená",J103,0)</f>
        <v>0</v>
      </c>
      <c r="BG103" s="194">
        <f>IF(N103="zákl. přenesená",J103,0)</f>
        <v>0</v>
      </c>
      <c r="BH103" s="194">
        <f>IF(N103="sníž. přenesená",J103,0)</f>
        <v>0</v>
      </c>
      <c r="BI103" s="194">
        <f>IF(N103="nulová",J103,0)</f>
        <v>0</v>
      </c>
      <c r="BJ103" s="20" t="s">
        <v>88</v>
      </c>
      <c r="BK103" s="194">
        <f>ROUND(I103*H103,2)</f>
        <v>0</v>
      </c>
      <c r="BL103" s="20" t="s">
        <v>243</v>
      </c>
      <c r="BM103" s="193" t="s">
        <v>6490</v>
      </c>
    </row>
    <row r="104" spans="1:65" s="12" customFormat="1" ht="25.95" customHeight="1">
      <c r="B104" s="166"/>
      <c r="C104" s="167"/>
      <c r="D104" s="168" t="s">
        <v>75</v>
      </c>
      <c r="E104" s="169" t="s">
        <v>629</v>
      </c>
      <c r="F104" s="169" t="s">
        <v>630</v>
      </c>
      <c r="G104" s="167"/>
      <c r="H104" s="167"/>
      <c r="I104" s="170"/>
      <c r="J104" s="171">
        <f>BK104</f>
        <v>0</v>
      </c>
      <c r="K104" s="167"/>
      <c r="L104" s="172"/>
      <c r="M104" s="173"/>
      <c r="N104" s="174"/>
      <c r="O104" s="174"/>
      <c r="P104" s="175">
        <f>P105+P115+P136+P163</f>
        <v>0</v>
      </c>
      <c r="Q104" s="174"/>
      <c r="R104" s="175">
        <f>R105+R115+R136+R163</f>
        <v>2.6656315618000002</v>
      </c>
      <c r="S104" s="174"/>
      <c r="T104" s="176">
        <f>T105+T115+T136+T163</f>
        <v>1.00674</v>
      </c>
      <c r="AR104" s="177" t="s">
        <v>88</v>
      </c>
      <c r="AT104" s="178" t="s">
        <v>75</v>
      </c>
      <c r="AU104" s="178" t="s">
        <v>76</v>
      </c>
      <c r="AY104" s="177" t="s">
        <v>237</v>
      </c>
      <c r="BK104" s="179">
        <f>BK105+BK115+BK136+BK163</f>
        <v>0</v>
      </c>
    </row>
    <row r="105" spans="1:65" s="12" customFormat="1" ht="22.8" customHeight="1">
      <c r="B105" s="166"/>
      <c r="C105" s="167"/>
      <c r="D105" s="168" t="s">
        <v>75</v>
      </c>
      <c r="E105" s="180" t="s">
        <v>631</v>
      </c>
      <c r="F105" s="180" t="s">
        <v>632</v>
      </c>
      <c r="G105" s="167"/>
      <c r="H105" s="167"/>
      <c r="I105" s="170"/>
      <c r="J105" s="181">
        <f>BK105</f>
        <v>0</v>
      </c>
      <c r="K105" s="167"/>
      <c r="L105" s="172"/>
      <c r="M105" s="173"/>
      <c r="N105" s="174"/>
      <c r="O105" s="174"/>
      <c r="P105" s="175">
        <f>SUM(P106:P114)</f>
        <v>0</v>
      </c>
      <c r="Q105" s="174"/>
      <c r="R105" s="175">
        <f>SUM(R106:R114)</f>
        <v>0.36254694000000004</v>
      </c>
      <c r="S105" s="174"/>
      <c r="T105" s="176">
        <f>SUM(T106:T114)</f>
        <v>0</v>
      </c>
      <c r="AR105" s="177" t="s">
        <v>88</v>
      </c>
      <c r="AT105" s="178" t="s">
        <v>75</v>
      </c>
      <c r="AU105" s="178" t="s">
        <v>83</v>
      </c>
      <c r="AY105" s="177" t="s">
        <v>237</v>
      </c>
      <c r="BK105" s="179">
        <f>SUM(BK106:BK114)</f>
        <v>0</v>
      </c>
    </row>
    <row r="106" spans="1:65" s="2" customFormat="1" ht="66.75" customHeight="1">
      <c r="A106" s="37"/>
      <c r="B106" s="38"/>
      <c r="C106" s="182" t="s">
        <v>287</v>
      </c>
      <c r="D106" s="182" t="s">
        <v>239</v>
      </c>
      <c r="E106" s="183" t="s">
        <v>1802</v>
      </c>
      <c r="F106" s="184" t="s">
        <v>1803</v>
      </c>
      <c r="G106" s="185" t="s">
        <v>154</v>
      </c>
      <c r="H106" s="186">
        <v>518</v>
      </c>
      <c r="I106" s="187"/>
      <c r="J106" s="188">
        <f>ROUND(I106*H106,2)</f>
        <v>0</v>
      </c>
      <c r="K106" s="184" t="s">
        <v>242</v>
      </c>
      <c r="L106" s="42"/>
      <c r="M106" s="189" t="s">
        <v>19</v>
      </c>
      <c r="N106" s="190" t="s">
        <v>48</v>
      </c>
      <c r="O106" s="67"/>
      <c r="P106" s="191">
        <f>O106*H106</f>
        <v>0</v>
      </c>
      <c r="Q106" s="191">
        <v>1.9233E-4</v>
      </c>
      <c r="R106" s="191">
        <f>Q106*H106</f>
        <v>9.9626939999999997E-2</v>
      </c>
      <c r="S106" s="191">
        <v>0</v>
      </c>
      <c r="T106" s="192">
        <f>S106*H106</f>
        <v>0</v>
      </c>
      <c r="U106" s="37"/>
      <c r="V106" s="37"/>
      <c r="W106" s="37"/>
      <c r="X106" s="37"/>
      <c r="Y106" s="37"/>
      <c r="Z106" s="37"/>
      <c r="AA106" s="37"/>
      <c r="AB106" s="37"/>
      <c r="AC106" s="37"/>
      <c r="AD106" s="37"/>
      <c r="AE106" s="37"/>
      <c r="AR106" s="193" t="s">
        <v>366</v>
      </c>
      <c r="AT106" s="193" t="s">
        <v>239</v>
      </c>
      <c r="AU106" s="193" t="s">
        <v>88</v>
      </c>
      <c r="AY106" s="20" t="s">
        <v>237</v>
      </c>
      <c r="BE106" s="194">
        <f>IF(N106="základní",J106,0)</f>
        <v>0</v>
      </c>
      <c r="BF106" s="194">
        <f>IF(N106="snížená",J106,0)</f>
        <v>0</v>
      </c>
      <c r="BG106" s="194">
        <f>IF(N106="zákl. přenesená",J106,0)</f>
        <v>0</v>
      </c>
      <c r="BH106" s="194">
        <f>IF(N106="sníž. přenesená",J106,0)</f>
        <v>0</v>
      </c>
      <c r="BI106" s="194">
        <f>IF(N106="nulová",J106,0)</f>
        <v>0</v>
      </c>
      <c r="BJ106" s="20" t="s">
        <v>88</v>
      </c>
      <c r="BK106" s="194">
        <f>ROUND(I106*H106,2)</f>
        <v>0</v>
      </c>
      <c r="BL106" s="20" t="s">
        <v>366</v>
      </c>
      <c r="BM106" s="193" t="s">
        <v>88</v>
      </c>
    </row>
    <row r="107" spans="1:65" s="2" customFormat="1" ht="10.199999999999999">
      <c r="A107" s="37"/>
      <c r="B107" s="38"/>
      <c r="C107" s="39"/>
      <c r="D107" s="195" t="s">
        <v>245</v>
      </c>
      <c r="E107" s="39"/>
      <c r="F107" s="196" t="s">
        <v>1804</v>
      </c>
      <c r="G107" s="39"/>
      <c r="H107" s="39"/>
      <c r="I107" s="197"/>
      <c r="J107" s="39"/>
      <c r="K107" s="39"/>
      <c r="L107" s="42"/>
      <c r="M107" s="198"/>
      <c r="N107" s="199"/>
      <c r="O107" s="67"/>
      <c r="P107" s="67"/>
      <c r="Q107" s="67"/>
      <c r="R107" s="67"/>
      <c r="S107" s="67"/>
      <c r="T107" s="68"/>
      <c r="U107" s="37"/>
      <c r="V107" s="37"/>
      <c r="W107" s="37"/>
      <c r="X107" s="37"/>
      <c r="Y107" s="37"/>
      <c r="Z107" s="37"/>
      <c r="AA107" s="37"/>
      <c r="AB107" s="37"/>
      <c r="AC107" s="37"/>
      <c r="AD107" s="37"/>
      <c r="AE107" s="37"/>
      <c r="AT107" s="20" t="s">
        <v>245</v>
      </c>
      <c r="AU107" s="20" t="s">
        <v>88</v>
      </c>
    </row>
    <row r="108" spans="1:65" s="2" customFormat="1" ht="24.15" customHeight="1">
      <c r="A108" s="37"/>
      <c r="B108" s="38"/>
      <c r="C108" s="244" t="s">
        <v>295</v>
      </c>
      <c r="D108" s="244" t="s">
        <v>296</v>
      </c>
      <c r="E108" s="245" t="s">
        <v>1805</v>
      </c>
      <c r="F108" s="246" t="s">
        <v>1806</v>
      </c>
      <c r="G108" s="247" t="s">
        <v>154</v>
      </c>
      <c r="H108" s="248">
        <v>70</v>
      </c>
      <c r="I108" s="249"/>
      <c r="J108" s="250">
        <f t="shared" ref="J108:J113" si="0">ROUND(I108*H108,2)</f>
        <v>0</v>
      </c>
      <c r="K108" s="246" t="s">
        <v>242</v>
      </c>
      <c r="L108" s="251"/>
      <c r="M108" s="252" t="s">
        <v>19</v>
      </c>
      <c r="N108" s="253" t="s">
        <v>48</v>
      </c>
      <c r="O108" s="67"/>
      <c r="P108" s="191">
        <f t="shared" ref="P108:P113" si="1">O108*H108</f>
        <v>0</v>
      </c>
      <c r="Q108" s="191">
        <v>2.5000000000000001E-4</v>
      </c>
      <c r="R108" s="191">
        <f t="shared" ref="R108:R113" si="2">Q108*H108</f>
        <v>1.7500000000000002E-2</v>
      </c>
      <c r="S108" s="191">
        <v>0</v>
      </c>
      <c r="T108" s="192">
        <f t="shared" ref="T108:T113" si="3">S108*H108</f>
        <v>0</v>
      </c>
      <c r="U108" s="37"/>
      <c r="V108" s="37"/>
      <c r="W108" s="37"/>
      <c r="X108" s="37"/>
      <c r="Y108" s="37"/>
      <c r="Z108" s="37"/>
      <c r="AA108" s="37"/>
      <c r="AB108" s="37"/>
      <c r="AC108" s="37"/>
      <c r="AD108" s="37"/>
      <c r="AE108" s="37"/>
      <c r="AR108" s="193" t="s">
        <v>523</v>
      </c>
      <c r="AT108" s="193" t="s">
        <v>296</v>
      </c>
      <c r="AU108" s="193" t="s">
        <v>88</v>
      </c>
      <c r="AY108" s="20" t="s">
        <v>237</v>
      </c>
      <c r="BE108" s="194">
        <f t="shared" ref="BE108:BE113" si="4">IF(N108="základní",J108,0)</f>
        <v>0</v>
      </c>
      <c r="BF108" s="194">
        <f t="shared" ref="BF108:BF113" si="5">IF(N108="snížená",J108,0)</f>
        <v>0</v>
      </c>
      <c r="BG108" s="194">
        <f t="shared" ref="BG108:BG113" si="6">IF(N108="zákl. přenesená",J108,0)</f>
        <v>0</v>
      </c>
      <c r="BH108" s="194">
        <f t="shared" ref="BH108:BH113" si="7">IF(N108="sníž. přenesená",J108,0)</f>
        <v>0</v>
      </c>
      <c r="BI108" s="194">
        <f t="shared" ref="BI108:BI113" si="8">IF(N108="nulová",J108,0)</f>
        <v>0</v>
      </c>
      <c r="BJ108" s="20" t="s">
        <v>88</v>
      </c>
      <c r="BK108" s="194">
        <f t="shared" ref="BK108:BK113" si="9">ROUND(I108*H108,2)</f>
        <v>0</v>
      </c>
      <c r="BL108" s="20" t="s">
        <v>366</v>
      </c>
      <c r="BM108" s="193" t="s">
        <v>243</v>
      </c>
    </row>
    <row r="109" spans="1:65" s="2" customFormat="1" ht="24.15" customHeight="1">
      <c r="A109" s="37"/>
      <c r="B109" s="38"/>
      <c r="C109" s="244" t="s">
        <v>301</v>
      </c>
      <c r="D109" s="244" t="s">
        <v>296</v>
      </c>
      <c r="E109" s="245" t="s">
        <v>1807</v>
      </c>
      <c r="F109" s="246" t="s">
        <v>1808</v>
      </c>
      <c r="G109" s="247" t="s">
        <v>154</v>
      </c>
      <c r="H109" s="248">
        <v>144</v>
      </c>
      <c r="I109" s="249"/>
      <c r="J109" s="250">
        <f t="shared" si="0"/>
        <v>0</v>
      </c>
      <c r="K109" s="246" t="s">
        <v>242</v>
      </c>
      <c r="L109" s="251"/>
      <c r="M109" s="252" t="s">
        <v>19</v>
      </c>
      <c r="N109" s="253" t="s">
        <v>48</v>
      </c>
      <c r="O109" s="67"/>
      <c r="P109" s="191">
        <f t="shared" si="1"/>
        <v>0</v>
      </c>
      <c r="Q109" s="191">
        <v>2.7E-4</v>
      </c>
      <c r="R109" s="191">
        <f t="shared" si="2"/>
        <v>3.8879999999999998E-2</v>
      </c>
      <c r="S109" s="191">
        <v>0</v>
      </c>
      <c r="T109" s="192">
        <f t="shared" si="3"/>
        <v>0</v>
      </c>
      <c r="U109" s="37"/>
      <c r="V109" s="37"/>
      <c r="W109" s="37"/>
      <c r="X109" s="37"/>
      <c r="Y109" s="37"/>
      <c r="Z109" s="37"/>
      <c r="AA109" s="37"/>
      <c r="AB109" s="37"/>
      <c r="AC109" s="37"/>
      <c r="AD109" s="37"/>
      <c r="AE109" s="37"/>
      <c r="AR109" s="193" t="s">
        <v>523</v>
      </c>
      <c r="AT109" s="193" t="s">
        <v>296</v>
      </c>
      <c r="AU109" s="193" t="s">
        <v>88</v>
      </c>
      <c r="AY109" s="20" t="s">
        <v>237</v>
      </c>
      <c r="BE109" s="194">
        <f t="shared" si="4"/>
        <v>0</v>
      </c>
      <c r="BF109" s="194">
        <f t="shared" si="5"/>
        <v>0</v>
      </c>
      <c r="BG109" s="194">
        <f t="shared" si="6"/>
        <v>0</v>
      </c>
      <c r="BH109" s="194">
        <f t="shared" si="7"/>
        <v>0</v>
      </c>
      <c r="BI109" s="194">
        <f t="shared" si="8"/>
        <v>0</v>
      </c>
      <c r="BJ109" s="20" t="s">
        <v>88</v>
      </c>
      <c r="BK109" s="194">
        <f t="shared" si="9"/>
        <v>0</v>
      </c>
      <c r="BL109" s="20" t="s">
        <v>366</v>
      </c>
      <c r="BM109" s="193" t="s">
        <v>295</v>
      </c>
    </row>
    <row r="110" spans="1:65" s="2" customFormat="1" ht="24.15" customHeight="1">
      <c r="A110" s="37"/>
      <c r="B110" s="38"/>
      <c r="C110" s="244" t="s">
        <v>299</v>
      </c>
      <c r="D110" s="244" t="s">
        <v>296</v>
      </c>
      <c r="E110" s="245" t="s">
        <v>1809</v>
      </c>
      <c r="F110" s="246" t="s">
        <v>1810</v>
      </c>
      <c r="G110" s="247" t="s">
        <v>154</v>
      </c>
      <c r="H110" s="248">
        <v>163</v>
      </c>
      <c r="I110" s="249"/>
      <c r="J110" s="250">
        <f t="shared" si="0"/>
        <v>0</v>
      </c>
      <c r="K110" s="246" t="s">
        <v>242</v>
      </c>
      <c r="L110" s="251"/>
      <c r="M110" s="252" t="s">
        <v>19</v>
      </c>
      <c r="N110" s="253" t="s">
        <v>48</v>
      </c>
      <c r="O110" s="67"/>
      <c r="P110" s="191">
        <f t="shared" si="1"/>
        <v>0</v>
      </c>
      <c r="Q110" s="191">
        <v>5.9000000000000003E-4</v>
      </c>
      <c r="R110" s="191">
        <f t="shared" si="2"/>
        <v>9.6170000000000005E-2</v>
      </c>
      <c r="S110" s="191">
        <v>0</v>
      </c>
      <c r="T110" s="192">
        <f t="shared" si="3"/>
        <v>0</v>
      </c>
      <c r="U110" s="37"/>
      <c r="V110" s="37"/>
      <c r="W110" s="37"/>
      <c r="X110" s="37"/>
      <c r="Y110" s="37"/>
      <c r="Z110" s="37"/>
      <c r="AA110" s="37"/>
      <c r="AB110" s="37"/>
      <c r="AC110" s="37"/>
      <c r="AD110" s="37"/>
      <c r="AE110" s="37"/>
      <c r="AR110" s="193" t="s">
        <v>523</v>
      </c>
      <c r="AT110" s="193" t="s">
        <v>296</v>
      </c>
      <c r="AU110" s="193" t="s">
        <v>88</v>
      </c>
      <c r="AY110" s="20" t="s">
        <v>237</v>
      </c>
      <c r="BE110" s="194">
        <f t="shared" si="4"/>
        <v>0</v>
      </c>
      <c r="BF110" s="194">
        <f t="shared" si="5"/>
        <v>0</v>
      </c>
      <c r="BG110" s="194">
        <f t="shared" si="6"/>
        <v>0</v>
      </c>
      <c r="BH110" s="194">
        <f t="shared" si="7"/>
        <v>0</v>
      </c>
      <c r="BI110" s="194">
        <f t="shared" si="8"/>
        <v>0</v>
      </c>
      <c r="BJ110" s="20" t="s">
        <v>88</v>
      </c>
      <c r="BK110" s="194">
        <f t="shared" si="9"/>
        <v>0</v>
      </c>
      <c r="BL110" s="20" t="s">
        <v>366</v>
      </c>
      <c r="BM110" s="193" t="s">
        <v>299</v>
      </c>
    </row>
    <row r="111" spans="1:65" s="2" customFormat="1" ht="24.15" customHeight="1">
      <c r="A111" s="37"/>
      <c r="B111" s="38"/>
      <c r="C111" s="244" t="s">
        <v>319</v>
      </c>
      <c r="D111" s="244" t="s">
        <v>296</v>
      </c>
      <c r="E111" s="245" t="s">
        <v>1811</v>
      </c>
      <c r="F111" s="246" t="s">
        <v>1812</v>
      </c>
      <c r="G111" s="247" t="s">
        <v>154</v>
      </c>
      <c r="H111" s="248">
        <v>89</v>
      </c>
      <c r="I111" s="249"/>
      <c r="J111" s="250">
        <f t="shared" si="0"/>
        <v>0</v>
      </c>
      <c r="K111" s="246" t="s">
        <v>242</v>
      </c>
      <c r="L111" s="251"/>
      <c r="M111" s="252" t="s">
        <v>19</v>
      </c>
      <c r="N111" s="253" t="s">
        <v>48</v>
      </c>
      <c r="O111" s="67"/>
      <c r="P111" s="191">
        <f t="shared" si="1"/>
        <v>0</v>
      </c>
      <c r="Q111" s="191">
        <v>6.4999999999999997E-4</v>
      </c>
      <c r="R111" s="191">
        <f t="shared" si="2"/>
        <v>5.7849999999999999E-2</v>
      </c>
      <c r="S111" s="191">
        <v>0</v>
      </c>
      <c r="T111" s="192">
        <f t="shared" si="3"/>
        <v>0</v>
      </c>
      <c r="U111" s="37"/>
      <c r="V111" s="37"/>
      <c r="W111" s="37"/>
      <c r="X111" s="37"/>
      <c r="Y111" s="37"/>
      <c r="Z111" s="37"/>
      <c r="AA111" s="37"/>
      <c r="AB111" s="37"/>
      <c r="AC111" s="37"/>
      <c r="AD111" s="37"/>
      <c r="AE111" s="37"/>
      <c r="AR111" s="193" t="s">
        <v>523</v>
      </c>
      <c r="AT111" s="193" t="s">
        <v>296</v>
      </c>
      <c r="AU111" s="193" t="s">
        <v>88</v>
      </c>
      <c r="AY111" s="20" t="s">
        <v>237</v>
      </c>
      <c r="BE111" s="194">
        <f t="shared" si="4"/>
        <v>0</v>
      </c>
      <c r="BF111" s="194">
        <f t="shared" si="5"/>
        <v>0</v>
      </c>
      <c r="BG111" s="194">
        <f t="shared" si="6"/>
        <v>0</v>
      </c>
      <c r="BH111" s="194">
        <f t="shared" si="7"/>
        <v>0</v>
      </c>
      <c r="BI111" s="194">
        <f t="shared" si="8"/>
        <v>0</v>
      </c>
      <c r="BJ111" s="20" t="s">
        <v>88</v>
      </c>
      <c r="BK111" s="194">
        <f t="shared" si="9"/>
        <v>0</v>
      </c>
      <c r="BL111" s="20" t="s">
        <v>366</v>
      </c>
      <c r="BM111" s="193" t="s">
        <v>326</v>
      </c>
    </row>
    <row r="112" spans="1:65" s="2" customFormat="1" ht="24.15" customHeight="1">
      <c r="A112" s="37"/>
      <c r="B112" s="38"/>
      <c r="C112" s="244" t="s">
        <v>326</v>
      </c>
      <c r="D112" s="244" t="s">
        <v>296</v>
      </c>
      <c r="E112" s="245" t="s">
        <v>1813</v>
      </c>
      <c r="F112" s="246" t="s">
        <v>1814</v>
      </c>
      <c r="G112" s="247" t="s">
        <v>154</v>
      </c>
      <c r="H112" s="248">
        <v>52</v>
      </c>
      <c r="I112" s="249"/>
      <c r="J112" s="250">
        <f t="shared" si="0"/>
        <v>0</v>
      </c>
      <c r="K112" s="246" t="s">
        <v>242</v>
      </c>
      <c r="L112" s="251"/>
      <c r="M112" s="252" t="s">
        <v>19</v>
      </c>
      <c r="N112" s="253" t="s">
        <v>48</v>
      </c>
      <c r="O112" s="67"/>
      <c r="P112" s="191">
        <f t="shared" si="1"/>
        <v>0</v>
      </c>
      <c r="Q112" s="191">
        <v>1.01E-3</v>
      </c>
      <c r="R112" s="191">
        <f t="shared" si="2"/>
        <v>5.2520000000000004E-2</v>
      </c>
      <c r="S112" s="191">
        <v>0</v>
      </c>
      <c r="T112" s="192">
        <f t="shared" si="3"/>
        <v>0</v>
      </c>
      <c r="U112" s="37"/>
      <c r="V112" s="37"/>
      <c r="W112" s="37"/>
      <c r="X112" s="37"/>
      <c r="Y112" s="37"/>
      <c r="Z112" s="37"/>
      <c r="AA112" s="37"/>
      <c r="AB112" s="37"/>
      <c r="AC112" s="37"/>
      <c r="AD112" s="37"/>
      <c r="AE112" s="37"/>
      <c r="AR112" s="193" t="s">
        <v>523</v>
      </c>
      <c r="AT112" s="193" t="s">
        <v>296</v>
      </c>
      <c r="AU112" s="193" t="s">
        <v>88</v>
      </c>
      <c r="AY112" s="20" t="s">
        <v>237</v>
      </c>
      <c r="BE112" s="194">
        <f t="shared" si="4"/>
        <v>0</v>
      </c>
      <c r="BF112" s="194">
        <f t="shared" si="5"/>
        <v>0</v>
      </c>
      <c r="BG112" s="194">
        <f t="shared" si="6"/>
        <v>0</v>
      </c>
      <c r="BH112" s="194">
        <f t="shared" si="7"/>
        <v>0</v>
      </c>
      <c r="BI112" s="194">
        <f t="shared" si="8"/>
        <v>0</v>
      </c>
      <c r="BJ112" s="20" t="s">
        <v>88</v>
      </c>
      <c r="BK112" s="194">
        <f t="shared" si="9"/>
        <v>0</v>
      </c>
      <c r="BL112" s="20" t="s">
        <v>366</v>
      </c>
      <c r="BM112" s="193" t="s">
        <v>8</v>
      </c>
    </row>
    <row r="113" spans="1:65" s="2" customFormat="1" ht="55.5" customHeight="1">
      <c r="A113" s="37"/>
      <c r="B113" s="38"/>
      <c r="C113" s="182" t="s">
        <v>330</v>
      </c>
      <c r="D113" s="182" t="s">
        <v>239</v>
      </c>
      <c r="E113" s="183" t="s">
        <v>1815</v>
      </c>
      <c r="F113" s="184" t="s">
        <v>1816</v>
      </c>
      <c r="G113" s="185" t="s">
        <v>1817</v>
      </c>
      <c r="H113" s="263"/>
      <c r="I113" s="187"/>
      <c r="J113" s="188">
        <f t="shared" si="0"/>
        <v>0</v>
      </c>
      <c r="K113" s="184" t="s">
        <v>242</v>
      </c>
      <c r="L113" s="42"/>
      <c r="M113" s="189" t="s">
        <v>19</v>
      </c>
      <c r="N113" s="190" t="s">
        <v>48</v>
      </c>
      <c r="O113" s="67"/>
      <c r="P113" s="191">
        <f t="shared" si="1"/>
        <v>0</v>
      </c>
      <c r="Q113" s="191">
        <v>0</v>
      </c>
      <c r="R113" s="191">
        <f t="shared" si="2"/>
        <v>0</v>
      </c>
      <c r="S113" s="191">
        <v>0</v>
      </c>
      <c r="T113" s="192">
        <f t="shared" si="3"/>
        <v>0</v>
      </c>
      <c r="U113" s="37"/>
      <c r="V113" s="37"/>
      <c r="W113" s="37"/>
      <c r="X113" s="37"/>
      <c r="Y113" s="37"/>
      <c r="Z113" s="37"/>
      <c r="AA113" s="37"/>
      <c r="AB113" s="37"/>
      <c r="AC113" s="37"/>
      <c r="AD113" s="37"/>
      <c r="AE113" s="37"/>
      <c r="AR113" s="193" t="s">
        <v>366</v>
      </c>
      <c r="AT113" s="193" t="s">
        <v>239</v>
      </c>
      <c r="AU113" s="193" t="s">
        <v>88</v>
      </c>
      <c r="AY113" s="20" t="s">
        <v>237</v>
      </c>
      <c r="BE113" s="194">
        <f t="shared" si="4"/>
        <v>0</v>
      </c>
      <c r="BF113" s="194">
        <f t="shared" si="5"/>
        <v>0</v>
      </c>
      <c r="BG113" s="194">
        <f t="shared" si="6"/>
        <v>0</v>
      </c>
      <c r="BH113" s="194">
        <f t="shared" si="7"/>
        <v>0</v>
      </c>
      <c r="BI113" s="194">
        <f t="shared" si="8"/>
        <v>0</v>
      </c>
      <c r="BJ113" s="20" t="s">
        <v>88</v>
      </c>
      <c r="BK113" s="194">
        <f t="shared" si="9"/>
        <v>0</v>
      </c>
      <c r="BL113" s="20" t="s">
        <v>366</v>
      </c>
      <c r="BM113" s="193" t="s">
        <v>6491</v>
      </c>
    </row>
    <row r="114" spans="1:65" s="2" customFormat="1" ht="10.199999999999999">
      <c r="A114" s="37"/>
      <c r="B114" s="38"/>
      <c r="C114" s="39"/>
      <c r="D114" s="195" t="s">
        <v>245</v>
      </c>
      <c r="E114" s="39"/>
      <c r="F114" s="196" t="s">
        <v>1819</v>
      </c>
      <c r="G114" s="39"/>
      <c r="H114" s="39"/>
      <c r="I114" s="197"/>
      <c r="J114" s="39"/>
      <c r="K114" s="39"/>
      <c r="L114" s="42"/>
      <c r="M114" s="198"/>
      <c r="N114" s="199"/>
      <c r="O114" s="67"/>
      <c r="P114" s="67"/>
      <c r="Q114" s="67"/>
      <c r="R114" s="67"/>
      <c r="S114" s="67"/>
      <c r="T114" s="68"/>
      <c r="U114" s="37"/>
      <c r="V114" s="37"/>
      <c r="W114" s="37"/>
      <c r="X114" s="37"/>
      <c r="Y114" s="37"/>
      <c r="Z114" s="37"/>
      <c r="AA114" s="37"/>
      <c r="AB114" s="37"/>
      <c r="AC114" s="37"/>
      <c r="AD114" s="37"/>
      <c r="AE114" s="37"/>
      <c r="AT114" s="20" t="s">
        <v>245</v>
      </c>
      <c r="AU114" s="20" t="s">
        <v>88</v>
      </c>
    </row>
    <row r="115" spans="1:65" s="12" customFormat="1" ht="22.8" customHeight="1">
      <c r="B115" s="166"/>
      <c r="C115" s="167"/>
      <c r="D115" s="168" t="s">
        <v>75</v>
      </c>
      <c r="E115" s="180" t="s">
        <v>731</v>
      </c>
      <c r="F115" s="180" t="s">
        <v>732</v>
      </c>
      <c r="G115" s="167"/>
      <c r="H115" s="167"/>
      <c r="I115" s="170"/>
      <c r="J115" s="181">
        <f>BK115</f>
        <v>0</v>
      </c>
      <c r="K115" s="167"/>
      <c r="L115" s="172"/>
      <c r="M115" s="173"/>
      <c r="N115" s="174"/>
      <c r="O115" s="174"/>
      <c r="P115" s="175">
        <f>SUM(P116:P135)</f>
        <v>0</v>
      </c>
      <c r="Q115" s="174"/>
      <c r="R115" s="175">
        <f>SUM(R116:R135)</f>
        <v>0.94465147999999999</v>
      </c>
      <c r="S115" s="174"/>
      <c r="T115" s="176">
        <f>SUM(T116:T135)</f>
        <v>0</v>
      </c>
      <c r="AR115" s="177" t="s">
        <v>88</v>
      </c>
      <c r="AT115" s="178" t="s">
        <v>75</v>
      </c>
      <c r="AU115" s="178" t="s">
        <v>83</v>
      </c>
      <c r="AY115" s="177" t="s">
        <v>237</v>
      </c>
      <c r="BK115" s="179">
        <f>SUM(BK116:BK135)</f>
        <v>0</v>
      </c>
    </row>
    <row r="116" spans="1:65" s="2" customFormat="1" ht="24.15" customHeight="1">
      <c r="A116" s="37"/>
      <c r="B116" s="38"/>
      <c r="C116" s="182" t="s">
        <v>8</v>
      </c>
      <c r="D116" s="182" t="s">
        <v>239</v>
      </c>
      <c r="E116" s="183" t="s">
        <v>1820</v>
      </c>
      <c r="F116" s="184" t="s">
        <v>1821</v>
      </c>
      <c r="G116" s="185" t="s">
        <v>154</v>
      </c>
      <c r="H116" s="186">
        <v>362</v>
      </c>
      <c r="I116" s="187"/>
      <c r="J116" s="188">
        <f>ROUND(I116*H116,2)</f>
        <v>0</v>
      </c>
      <c r="K116" s="184" t="s">
        <v>242</v>
      </c>
      <c r="L116" s="42"/>
      <c r="M116" s="189" t="s">
        <v>19</v>
      </c>
      <c r="N116" s="190" t="s">
        <v>48</v>
      </c>
      <c r="O116" s="67"/>
      <c r="P116" s="191">
        <f>O116*H116</f>
        <v>0</v>
      </c>
      <c r="Q116" s="191">
        <v>6.0501499999999998E-4</v>
      </c>
      <c r="R116" s="191">
        <f>Q116*H116</f>
        <v>0.21901542999999998</v>
      </c>
      <c r="S116" s="191">
        <v>0</v>
      </c>
      <c r="T116" s="192">
        <f>S116*H116</f>
        <v>0</v>
      </c>
      <c r="U116" s="37"/>
      <c r="V116" s="37"/>
      <c r="W116" s="37"/>
      <c r="X116" s="37"/>
      <c r="Y116" s="37"/>
      <c r="Z116" s="37"/>
      <c r="AA116" s="37"/>
      <c r="AB116" s="37"/>
      <c r="AC116" s="37"/>
      <c r="AD116" s="37"/>
      <c r="AE116" s="37"/>
      <c r="AR116" s="193" t="s">
        <v>366</v>
      </c>
      <c r="AT116" s="193" t="s">
        <v>239</v>
      </c>
      <c r="AU116" s="193" t="s">
        <v>88</v>
      </c>
      <c r="AY116" s="20" t="s">
        <v>237</v>
      </c>
      <c r="BE116" s="194">
        <f>IF(N116="základní",J116,0)</f>
        <v>0</v>
      </c>
      <c r="BF116" s="194">
        <f>IF(N116="snížená",J116,0)</f>
        <v>0</v>
      </c>
      <c r="BG116" s="194">
        <f>IF(N116="zákl. přenesená",J116,0)</f>
        <v>0</v>
      </c>
      <c r="BH116" s="194">
        <f>IF(N116="sníž. přenesená",J116,0)</f>
        <v>0</v>
      </c>
      <c r="BI116" s="194">
        <f>IF(N116="nulová",J116,0)</f>
        <v>0</v>
      </c>
      <c r="BJ116" s="20" t="s">
        <v>88</v>
      </c>
      <c r="BK116" s="194">
        <f>ROUND(I116*H116,2)</f>
        <v>0</v>
      </c>
      <c r="BL116" s="20" t="s">
        <v>366</v>
      </c>
      <c r="BM116" s="193" t="s">
        <v>389</v>
      </c>
    </row>
    <row r="117" spans="1:65" s="2" customFormat="1" ht="10.199999999999999">
      <c r="A117" s="37"/>
      <c r="B117" s="38"/>
      <c r="C117" s="39"/>
      <c r="D117" s="195" t="s">
        <v>245</v>
      </c>
      <c r="E117" s="39"/>
      <c r="F117" s="196" t="s">
        <v>1822</v>
      </c>
      <c r="G117" s="39"/>
      <c r="H117" s="39"/>
      <c r="I117" s="197"/>
      <c r="J117" s="39"/>
      <c r="K117" s="39"/>
      <c r="L117" s="42"/>
      <c r="M117" s="198"/>
      <c r="N117" s="199"/>
      <c r="O117" s="67"/>
      <c r="P117" s="67"/>
      <c r="Q117" s="67"/>
      <c r="R117" s="67"/>
      <c r="S117" s="67"/>
      <c r="T117" s="68"/>
      <c r="U117" s="37"/>
      <c r="V117" s="37"/>
      <c r="W117" s="37"/>
      <c r="X117" s="37"/>
      <c r="Y117" s="37"/>
      <c r="Z117" s="37"/>
      <c r="AA117" s="37"/>
      <c r="AB117" s="37"/>
      <c r="AC117" s="37"/>
      <c r="AD117" s="37"/>
      <c r="AE117" s="37"/>
      <c r="AT117" s="20" t="s">
        <v>245</v>
      </c>
      <c r="AU117" s="20" t="s">
        <v>88</v>
      </c>
    </row>
    <row r="118" spans="1:65" s="2" customFormat="1" ht="24.15" customHeight="1">
      <c r="A118" s="37"/>
      <c r="B118" s="38"/>
      <c r="C118" s="182" t="s">
        <v>348</v>
      </c>
      <c r="D118" s="182" t="s">
        <v>239</v>
      </c>
      <c r="E118" s="183" t="s">
        <v>1823</v>
      </c>
      <c r="F118" s="184" t="s">
        <v>1824</v>
      </c>
      <c r="G118" s="185" t="s">
        <v>154</v>
      </c>
      <c r="H118" s="186">
        <v>241</v>
      </c>
      <c r="I118" s="187"/>
      <c r="J118" s="188">
        <f>ROUND(I118*H118,2)</f>
        <v>0</v>
      </c>
      <c r="K118" s="184" t="s">
        <v>242</v>
      </c>
      <c r="L118" s="42"/>
      <c r="M118" s="189" t="s">
        <v>19</v>
      </c>
      <c r="N118" s="190" t="s">
        <v>48</v>
      </c>
      <c r="O118" s="67"/>
      <c r="P118" s="191">
        <f>O118*H118</f>
        <v>0</v>
      </c>
      <c r="Q118" s="191">
        <v>7.4173499999999999E-4</v>
      </c>
      <c r="R118" s="191">
        <f>Q118*H118</f>
        <v>0.17875813499999998</v>
      </c>
      <c r="S118" s="191">
        <v>0</v>
      </c>
      <c r="T118" s="192">
        <f>S118*H118</f>
        <v>0</v>
      </c>
      <c r="U118" s="37"/>
      <c r="V118" s="37"/>
      <c r="W118" s="37"/>
      <c r="X118" s="37"/>
      <c r="Y118" s="37"/>
      <c r="Z118" s="37"/>
      <c r="AA118" s="37"/>
      <c r="AB118" s="37"/>
      <c r="AC118" s="37"/>
      <c r="AD118" s="37"/>
      <c r="AE118" s="37"/>
      <c r="AR118" s="193" t="s">
        <v>366</v>
      </c>
      <c r="AT118" s="193" t="s">
        <v>239</v>
      </c>
      <c r="AU118" s="193" t="s">
        <v>88</v>
      </c>
      <c r="AY118" s="20" t="s">
        <v>237</v>
      </c>
      <c r="BE118" s="194">
        <f>IF(N118="základní",J118,0)</f>
        <v>0</v>
      </c>
      <c r="BF118" s="194">
        <f>IF(N118="snížená",J118,0)</f>
        <v>0</v>
      </c>
      <c r="BG118" s="194">
        <f>IF(N118="zákl. přenesená",J118,0)</f>
        <v>0</v>
      </c>
      <c r="BH118" s="194">
        <f>IF(N118="sníž. přenesená",J118,0)</f>
        <v>0</v>
      </c>
      <c r="BI118" s="194">
        <f>IF(N118="nulová",J118,0)</f>
        <v>0</v>
      </c>
      <c r="BJ118" s="20" t="s">
        <v>88</v>
      </c>
      <c r="BK118" s="194">
        <f>ROUND(I118*H118,2)</f>
        <v>0</v>
      </c>
      <c r="BL118" s="20" t="s">
        <v>366</v>
      </c>
      <c r="BM118" s="193" t="s">
        <v>400</v>
      </c>
    </row>
    <row r="119" spans="1:65" s="2" customFormat="1" ht="10.199999999999999">
      <c r="A119" s="37"/>
      <c r="B119" s="38"/>
      <c r="C119" s="39"/>
      <c r="D119" s="195" t="s">
        <v>245</v>
      </c>
      <c r="E119" s="39"/>
      <c r="F119" s="196" t="s">
        <v>1825</v>
      </c>
      <c r="G119" s="39"/>
      <c r="H119" s="39"/>
      <c r="I119" s="197"/>
      <c r="J119" s="39"/>
      <c r="K119" s="39"/>
      <c r="L119" s="42"/>
      <c r="M119" s="198"/>
      <c r="N119" s="199"/>
      <c r="O119" s="67"/>
      <c r="P119" s="67"/>
      <c r="Q119" s="67"/>
      <c r="R119" s="67"/>
      <c r="S119" s="67"/>
      <c r="T119" s="68"/>
      <c r="U119" s="37"/>
      <c r="V119" s="37"/>
      <c r="W119" s="37"/>
      <c r="X119" s="37"/>
      <c r="Y119" s="37"/>
      <c r="Z119" s="37"/>
      <c r="AA119" s="37"/>
      <c r="AB119" s="37"/>
      <c r="AC119" s="37"/>
      <c r="AD119" s="37"/>
      <c r="AE119" s="37"/>
      <c r="AT119" s="20" t="s">
        <v>245</v>
      </c>
      <c r="AU119" s="20" t="s">
        <v>88</v>
      </c>
    </row>
    <row r="120" spans="1:65" s="2" customFormat="1" ht="24.15" customHeight="1">
      <c r="A120" s="37"/>
      <c r="B120" s="38"/>
      <c r="C120" s="182" t="s">
        <v>354</v>
      </c>
      <c r="D120" s="182" t="s">
        <v>239</v>
      </c>
      <c r="E120" s="183" t="s">
        <v>1826</v>
      </c>
      <c r="F120" s="184" t="s">
        <v>1827</v>
      </c>
      <c r="G120" s="185" t="s">
        <v>154</v>
      </c>
      <c r="H120" s="186">
        <v>163</v>
      </c>
      <c r="I120" s="187"/>
      <c r="J120" s="188">
        <f>ROUND(I120*H120,2)</f>
        <v>0</v>
      </c>
      <c r="K120" s="184" t="s">
        <v>242</v>
      </c>
      <c r="L120" s="42"/>
      <c r="M120" s="189" t="s">
        <v>19</v>
      </c>
      <c r="N120" s="190" t="s">
        <v>48</v>
      </c>
      <c r="O120" s="67"/>
      <c r="P120" s="191">
        <f>O120*H120</f>
        <v>0</v>
      </c>
      <c r="Q120" s="191">
        <v>1.2799300000000001E-3</v>
      </c>
      <c r="R120" s="191">
        <f>Q120*H120</f>
        <v>0.20862859</v>
      </c>
      <c r="S120" s="191">
        <v>0</v>
      </c>
      <c r="T120" s="192">
        <f>S120*H120</f>
        <v>0</v>
      </c>
      <c r="U120" s="37"/>
      <c r="V120" s="37"/>
      <c r="W120" s="37"/>
      <c r="X120" s="37"/>
      <c r="Y120" s="37"/>
      <c r="Z120" s="37"/>
      <c r="AA120" s="37"/>
      <c r="AB120" s="37"/>
      <c r="AC120" s="37"/>
      <c r="AD120" s="37"/>
      <c r="AE120" s="37"/>
      <c r="AR120" s="193" t="s">
        <v>366</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366</v>
      </c>
      <c r="BM120" s="193" t="s">
        <v>427</v>
      </c>
    </row>
    <row r="121" spans="1:65" s="2" customFormat="1" ht="10.199999999999999">
      <c r="A121" s="37"/>
      <c r="B121" s="38"/>
      <c r="C121" s="39"/>
      <c r="D121" s="195" t="s">
        <v>245</v>
      </c>
      <c r="E121" s="39"/>
      <c r="F121" s="196" t="s">
        <v>1828</v>
      </c>
      <c r="G121" s="39"/>
      <c r="H121" s="39"/>
      <c r="I121" s="197"/>
      <c r="J121" s="39"/>
      <c r="K121" s="39"/>
      <c r="L121" s="42"/>
      <c r="M121" s="198"/>
      <c r="N121" s="199"/>
      <c r="O121" s="67"/>
      <c r="P121" s="67"/>
      <c r="Q121" s="67"/>
      <c r="R121" s="67"/>
      <c r="S121" s="67"/>
      <c r="T121" s="68"/>
      <c r="U121" s="37"/>
      <c r="V121" s="37"/>
      <c r="W121" s="37"/>
      <c r="X121" s="37"/>
      <c r="Y121" s="37"/>
      <c r="Z121" s="37"/>
      <c r="AA121" s="37"/>
      <c r="AB121" s="37"/>
      <c r="AC121" s="37"/>
      <c r="AD121" s="37"/>
      <c r="AE121" s="37"/>
      <c r="AT121" s="20" t="s">
        <v>245</v>
      </c>
      <c r="AU121" s="20" t="s">
        <v>88</v>
      </c>
    </row>
    <row r="122" spans="1:65" s="2" customFormat="1" ht="24.15" customHeight="1">
      <c r="A122" s="37"/>
      <c r="B122" s="38"/>
      <c r="C122" s="182" t="s">
        <v>361</v>
      </c>
      <c r="D122" s="182" t="s">
        <v>239</v>
      </c>
      <c r="E122" s="183" t="s">
        <v>1829</v>
      </c>
      <c r="F122" s="184" t="s">
        <v>1830</v>
      </c>
      <c r="G122" s="185" t="s">
        <v>154</v>
      </c>
      <c r="H122" s="186">
        <v>89</v>
      </c>
      <c r="I122" s="187"/>
      <c r="J122" s="188">
        <f>ROUND(I122*H122,2)</f>
        <v>0</v>
      </c>
      <c r="K122" s="184" t="s">
        <v>242</v>
      </c>
      <c r="L122" s="42"/>
      <c r="M122" s="189" t="s">
        <v>19</v>
      </c>
      <c r="N122" s="190" t="s">
        <v>48</v>
      </c>
      <c r="O122" s="67"/>
      <c r="P122" s="191">
        <f>O122*H122</f>
        <v>0</v>
      </c>
      <c r="Q122" s="191">
        <v>1.6042649999999999E-3</v>
      </c>
      <c r="R122" s="191">
        <f>Q122*H122</f>
        <v>0.14277958499999999</v>
      </c>
      <c r="S122" s="191">
        <v>0</v>
      </c>
      <c r="T122" s="192">
        <f>S122*H122</f>
        <v>0</v>
      </c>
      <c r="U122" s="37"/>
      <c r="V122" s="37"/>
      <c r="W122" s="37"/>
      <c r="X122" s="37"/>
      <c r="Y122" s="37"/>
      <c r="Z122" s="37"/>
      <c r="AA122" s="37"/>
      <c r="AB122" s="37"/>
      <c r="AC122" s="37"/>
      <c r="AD122" s="37"/>
      <c r="AE122" s="37"/>
      <c r="AR122" s="193" t="s">
        <v>366</v>
      </c>
      <c r="AT122" s="193" t="s">
        <v>239</v>
      </c>
      <c r="AU122" s="193" t="s">
        <v>88</v>
      </c>
      <c r="AY122" s="20" t="s">
        <v>237</v>
      </c>
      <c r="BE122" s="194">
        <f>IF(N122="základní",J122,0)</f>
        <v>0</v>
      </c>
      <c r="BF122" s="194">
        <f>IF(N122="snížená",J122,0)</f>
        <v>0</v>
      </c>
      <c r="BG122" s="194">
        <f>IF(N122="zákl. přenesená",J122,0)</f>
        <v>0</v>
      </c>
      <c r="BH122" s="194">
        <f>IF(N122="sníž. přenesená",J122,0)</f>
        <v>0</v>
      </c>
      <c r="BI122" s="194">
        <f>IF(N122="nulová",J122,0)</f>
        <v>0</v>
      </c>
      <c r="BJ122" s="20" t="s">
        <v>88</v>
      </c>
      <c r="BK122" s="194">
        <f>ROUND(I122*H122,2)</f>
        <v>0</v>
      </c>
      <c r="BL122" s="20" t="s">
        <v>366</v>
      </c>
      <c r="BM122" s="193" t="s">
        <v>440</v>
      </c>
    </row>
    <row r="123" spans="1:65" s="2" customFormat="1" ht="10.199999999999999">
      <c r="A123" s="37"/>
      <c r="B123" s="38"/>
      <c r="C123" s="39"/>
      <c r="D123" s="195" t="s">
        <v>245</v>
      </c>
      <c r="E123" s="39"/>
      <c r="F123" s="196" t="s">
        <v>1831</v>
      </c>
      <c r="G123" s="39"/>
      <c r="H123" s="39"/>
      <c r="I123" s="197"/>
      <c r="J123" s="39"/>
      <c r="K123" s="39"/>
      <c r="L123" s="42"/>
      <c r="M123" s="198"/>
      <c r="N123" s="199"/>
      <c r="O123" s="67"/>
      <c r="P123" s="67"/>
      <c r="Q123" s="67"/>
      <c r="R123" s="67"/>
      <c r="S123" s="67"/>
      <c r="T123" s="68"/>
      <c r="U123" s="37"/>
      <c r="V123" s="37"/>
      <c r="W123" s="37"/>
      <c r="X123" s="37"/>
      <c r="Y123" s="37"/>
      <c r="Z123" s="37"/>
      <c r="AA123" s="37"/>
      <c r="AB123" s="37"/>
      <c r="AC123" s="37"/>
      <c r="AD123" s="37"/>
      <c r="AE123" s="37"/>
      <c r="AT123" s="20" t="s">
        <v>245</v>
      </c>
      <c r="AU123" s="20" t="s">
        <v>88</v>
      </c>
    </row>
    <row r="124" spans="1:65" s="2" customFormat="1" ht="24.15" customHeight="1">
      <c r="A124" s="37"/>
      <c r="B124" s="38"/>
      <c r="C124" s="182" t="s">
        <v>366</v>
      </c>
      <c r="D124" s="182" t="s">
        <v>239</v>
      </c>
      <c r="E124" s="183" t="s">
        <v>1832</v>
      </c>
      <c r="F124" s="184" t="s">
        <v>1833</v>
      </c>
      <c r="G124" s="185" t="s">
        <v>154</v>
      </c>
      <c r="H124" s="186">
        <v>52</v>
      </c>
      <c r="I124" s="187"/>
      <c r="J124" s="188">
        <f>ROUND(I124*H124,2)</f>
        <v>0</v>
      </c>
      <c r="K124" s="184" t="s">
        <v>242</v>
      </c>
      <c r="L124" s="42"/>
      <c r="M124" s="189" t="s">
        <v>19</v>
      </c>
      <c r="N124" s="190" t="s">
        <v>48</v>
      </c>
      <c r="O124" s="67"/>
      <c r="P124" s="191">
        <f>O124*H124</f>
        <v>0</v>
      </c>
      <c r="Q124" s="191">
        <v>2.0061599999999999E-3</v>
      </c>
      <c r="R124" s="191">
        <f>Q124*H124</f>
        <v>0.10432031999999999</v>
      </c>
      <c r="S124" s="191">
        <v>0</v>
      </c>
      <c r="T124" s="192">
        <f>S124*H124</f>
        <v>0</v>
      </c>
      <c r="U124" s="37"/>
      <c r="V124" s="37"/>
      <c r="W124" s="37"/>
      <c r="X124" s="37"/>
      <c r="Y124" s="37"/>
      <c r="Z124" s="37"/>
      <c r="AA124" s="37"/>
      <c r="AB124" s="37"/>
      <c r="AC124" s="37"/>
      <c r="AD124" s="37"/>
      <c r="AE124" s="37"/>
      <c r="AR124" s="193" t="s">
        <v>366</v>
      </c>
      <c r="AT124" s="193" t="s">
        <v>239</v>
      </c>
      <c r="AU124" s="193" t="s">
        <v>88</v>
      </c>
      <c r="AY124" s="20" t="s">
        <v>237</v>
      </c>
      <c r="BE124" s="194">
        <f>IF(N124="základní",J124,0)</f>
        <v>0</v>
      </c>
      <c r="BF124" s="194">
        <f>IF(N124="snížená",J124,0)</f>
        <v>0</v>
      </c>
      <c r="BG124" s="194">
        <f>IF(N124="zákl. přenesená",J124,0)</f>
        <v>0</v>
      </c>
      <c r="BH124" s="194">
        <f>IF(N124="sníž. přenesená",J124,0)</f>
        <v>0</v>
      </c>
      <c r="BI124" s="194">
        <f>IF(N124="nulová",J124,0)</f>
        <v>0</v>
      </c>
      <c r="BJ124" s="20" t="s">
        <v>88</v>
      </c>
      <c r="BK124" s="194">
        <f>ROUND(I124*H124,2)</f>
        <v>0</v>
      </c>
      <c r="BL124" s="20" t="s">
        <v>366</v>
      </c>
      <c r="BM124" s="193" t="s">
        <v>452</v>
      </c>
    </row>
    <row r="125" spans="1:65" s="2" customFormat="1" ht="10.199999999999999">
      <c r="A125" s="37"/>
      <c r="B125" s="38"/>
      <c r="C125" s="39"/>
      <c r="D125" s="195" t="s">
        <v>245</v>
      </c>
      <c r="E125" s="39"/>
      <c r="F125" s="196" t="s">
        <v>1834</v>
      </c>
      <c r="G125" s="39"/>
      <c r="H125" s="39"/>
      <c r="I125" s="197"/>
      <c r="J125" s="39"/>
      <c r="K125" s="39"/>
      <c r="L125" s="42"/>
      <c r="M125" s="198"/>
      <c r="N125" s="199"/>
      <c r="O125" s="67"/>
      <c r="P125" s="67"/>
      <c r="Q125" s="67"/>
      <c r="R125" s="67"/>
      <c r="S125" s="67"/>
      <c r="T125" s="68"/>
      <c r="U125" s="37"/>
      <c r="V125" s="37"/>
      <c r="W125" s="37"/>
      <c r="X125" s="37"/>
      <c r="Y125" s="37"/>
      <c r="Z125" s="37"/>
      <c r="AA125" s="37"/>
      <c r="AB125" s="37"/>
      <c r="AC125" s="37"/>
      <c r="AD125" s="37"/>
      <c r="AE125" s="37"/>
      <c r="AT125" s="20" t="s">
        <v>245</v>
      </c>
      <c r="AU125" s="20" t="s">
        <v>88</v>
      </c>
    </row>
    <row r="126" spans="1:65" s="2" customFormat="1" ht="24.15" customHeight="1">
      <c r="A126" s="37"/>
      <c r="B126" s="38"/>
      <c r="C126" s="182" t="s">
        <v>371</v>
      </c>
      <c r="D126" s="182" t="s">
        <v>239</v>
      </c>
      <c r="E126" s="183" t="s">
        <v>1838</v>
      </c>
      <c r="F126" s="184" t="s">
        <v>1839</v>
      </c>
      <c r="G126" s="185" t="s">
        <v>154</v>
      </c>
      <c r="H126" s="186">
        <v>855</v>
      </c>
      <c r="I126" s="187"/>
      <c r="J126" s="188">
        <f>ROUND(I126*H126,2)</f>
        <v>0</v>
      </c>
      <c r="K126" s="184" t="s">
        <v>242</v>
      </c>
      <c r="L126" s="42"/>
      <c r="M126" s="189" t="s">
        <v>19</v>
      </c>
      <c r="N126" s="190" t="s">
        <v>48</v>
      </c>
      <c r="O126" s="67"/>
      <c r="P126" s="191">
        <f>O126*H126</f>
        <v>0</v>
      </c>
      <c r="Q126" s="191">
        <v>0</v>
      </c>
      <c r="R126" s="191">
        <f>Q126*H126</f>
        <v>0</v>
      </c>
      <c r="S126" s="191">
        <v>0</v>
      </c>
      <c r="T126" s="192">
        <f>S126*H126</f>
        <v>0</v>
      </c>
      <c r="U126" s="37"/>
      <c r="V126" s="37"/>
      <c r="W126" s="37"/>
      <c r="X126" s="37"/>
      <c r="Y126" s="37"/>
      <c r="Z126" s="37"/>
      <c r="AA126" s="37"/>
      <c r="AB126" s="37"/>
      <c r="AC126" s="37"/>
      <c r="AD126" s="37"/>
      <c r="AE126" s="37"/>
      <c r="AR126" s="193" t="s">
        <v>366</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366</v>
      </c>
      <c r="BM126" s="193" t="s">
        <v>476</v>
      </c>
    </row>
    <row r="127" spans="1:65" s="2" customFormat="1" ht="10.199999999999999">
      <c r="A127" s="37"/>
      <c r="B127" s="38"/>
      <c r="C127" s="39"/>
      <c r="D127" s="195" t="s">
        <v>245</v>
      </c>
      <c r="E127" s="39"/>
      <c r="F127" s="196" t="s">
        <v>1840</v>
      </c>
      <c r="G127" s="39"/>
      <c r="H127" s="39"/>
      <c r="I127" s="197"/>
      <c r="J127" s="39"/>
      <c r="K127" s="39"/>
      <c r="L127" s="42"/>
      <c r="M127" s="198"/>
      <c r="N127" s="199"/>
      <c r="O127" s="67"/>
      <c r="P127" s="67"/>
      <c r="Q127" s="67"/>
      <c r="R127" s="67"/>
      <c r="S127" s="67"/>
      <c r="T127" s="68"/>
      <c r="U127" s="37"/>
      <c r="V127" s="37"/>
      <c r="W127" s="37"/>
      <c r="X127" s="37"/>
      <c r="Y127" s="37"/>
      <c r="Z127" s="37"/>
      <c r="AA127" s="37"/>
      <c r="AB127" s="37"/>
      <c r="AC127" s="37"/>
      <c r="AD127" s="37"/>
      <c r="AE127" s="37"/>
      <c r="AT127" s="20" t="s">
        <v>245</v>
      </c>
      <c r="AU127" s="20" t="s">
        <v>88</v>
      </c>
    </row>
    <row r="128" spans="1:65" s="2" customFormat="1" ht="24.15" customHeight="1">
      <c r="A128" s="37"/>
      <c r="B128" s="38"/>
      <c r="C128" s="182" t="s">
        <v>389</v>
      </c>
      <c r="D128" s="182" t="s">
        <v>239</v>
      </c>
      <c r="E128" s="183" t="s">
        <v>1835</v>
      </c>
      <c r="F128" s="184" t="s">
        <v>1836</v>
      </c>
      <c r="G128" s="185" t="s">
        <v>154</v>
      </c>
      <c r="H128" s="186">
        <v>52</v>
      </c>
      <c r="I128" s="187"/>
      <c r="J128" s="188">
        <f>ROUND(I128*H128,2)</f>
        <v>0</v>
      </c>
      <c r="K128" s="184" t="s">
        <v>242</v>
      </c>
      <c r="L128" s="42"/>
      <c r="M128" s="189" t="s">
        <v>19</v>
      </c>
      <c r="N128" s="190" t="s">
        <v>48</v>
      </c>
      <c r="O128" s="67"/>
      <c r="P128" s="191">
        <f>O128*H128</f>
        <v>0</v>
      </c>
      <c r="Q128" s="191">
        <v>0</v>
      </c>
      <c r="R128" s="191">
        <f>Q128*H128</f>
        <v>0</v>
      </c>
      <c r="S128" s="191">
        <v>0</v>
      </c>
      <c r="T128" s="192">
        <f>S128*H128</f>
        <v>0</v>
      </c>
      <c r="U128" s="37"/>
      <c r="V128" s="37"/>
      <c r="W128" s="37"/>
      <c r="X128" s="37"/>
      <c r="Y128" s="37"/>
      <c r="Z128" s="37"/>
      <c r="AA128" s="37"/>
      <c r="AB128" s="37"/>
      <c r="AC128" s="37"/>
      <c r="AD128" s="37"/>
      <c r="AE128" s="37"/>
      <c r="AR128" s="193" t="s">
        <v>366</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366</v>
      </c>
      <c r="BM128" s="193" t="s">
        <v>508</v>
      </c>
    </row>
    <row r="129" spans="1:65" s="2" customFormat="1" ht="10.199999999999999">
      <c r="A129" s="37"/>
      <c r="B129" s="38"/>
      <c r="C129" s="39"/>
      <c r="D129" s="195" t="s">
        <v>245</v>
      </c>
      <c r="E129" s="39"/>
      <c r="F129" s="196" t="s">
        <v>1837</v>
      </c>
      <c r="G129" s="39"/>
      <c r="H129" s="39"/>
      <c r="I129" s="197"/>
      <c r="J129" s="39"/>
      <c r="K129" s="39"/>
      <c r="L129" s="42"/>
      <c r="M129" s="198"/>
      <c r="N129" s="199"/>
      <c r="O129" s="67"/>
      <c r="P129" s="67"/>
      <c r="Q129" s="67"/>
      <c r="R129" s="67"/>
      <c r="S129" s="67"/>
      <c r="T129" s="68"/>
      <c r="U129" s="37"/>
      <c r="V129" s="37"/>
      <c r="W129" s="37"/>
      <c r="X129" s="37"/>
      <c r="Y129" s="37"/>
      <c r="Z129" s="37"/>
      <c r="AA129" s="37"/>
      <c r="AB129" s="37"/>
      <c r="AC129" s="37"/>
      <c r="AD129" s="37"/>
      <c r="AE129" s="37"/>
      <c r="AT129" s="20" t="s">
        <v>245</v>
      </c>
      <c r="AU129" s="20" t="s">
        <v>88</v>
      </c>
    </row>
    <row r="130" spans="1:65" s="2" customFormat="1" ht="55.5" customHeight="1">
      <c r="A130" s="37"/>
      <c r="B130" s="38"/>
      <c r="C130" s="182" t="s">
        <v>394</v>
      </c>
      <c r="D130" s="182" t="s">
        <v>239</v>
      </c>
      <c r="E130" s="183" t="s">
        <v>1841</v>
      </c>
      <c r="F130" s="184" t="s">
        <v>1842</v>
      </c>
      <c r="G130" s="185" t="s">
        <v>154</v>
      </c>
      <c r="H130" s="186">
        <v>389</v>
      </c>
      <c r="I130" s="187"/>
      <c r="J130" s="188">
        <f>ROUND(I130*H130,2)</f>
        <v>0</v>
      </c>
      <c r="K130" s="184" t="s">
        <v>242</v>
      </c>
      <c r="L130" s="42"/>
      <c r="M130" s="189" t="s">
        <v>19</v>
      </c>
      <c r="N130" s="190" t="s">
        <v>48</v>
      </c>
      <c r="O130" s="67"/>
      <c r="P130" s="191">
        <f>O130*H130</f>
        <v>0</v>
      </c>
      <c r="Q130" s="191">
        <v>1.9656E-4</v>
      </c>
      <c r="R130" s="191">
        <f>Q130*H130</f>
        <v>7.6461840000000003E-2</v>
      </c>
      <c r="S130" s="191">
        <v>0</v>
      </c>
      <c r="T130" s="192">
        <f>S130*H130</f>
        <v>0</v>
      </c>
      <c r="U130" s="37"/>
      <c r="V130" s="37"/>
      <c r="W130" s="37"/>
      <c r="X130" s="37"/>
      <c r="Y130" s="37"/>
      <c r="Z130" s="37"/>
      <c r="AA130" s="37"/>
      <c r="AB130" s="37"/>
      <c r="AC130" s="37"/>
      <c r="AD130" s="37"/>
      <c r="AE130" s="37"/>
      <c r="AR130" s="193" t="s">
        <v>366</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523</v>
      </c>
    </row>
    <row r="131" spans="1:65" s="2" customFormat="1" ht="10.199999999999999">
      <c r="A131" s="37"/>
      <c r="B131" s="38"/>
      <c r="C131" s="39"/>
      <c r="D131" s="195" t="s">
        <v>245</v>
      </c>
      <c r="E131" s="39"/>
      <c r="F131" s="196" t="s">
        <v>1843</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245</v>
      </c>
      <c r="AU131" s="20" t="s">
        <v>88</v>
      </c>
    </row>
    <row r="132" spans="1:65" s="2" customFormat="1" ht="55.5" customHeight="1">
      <c r="A132" s="37"/>
      <c r="B132" s="38"/>
      <c r="C132" s="182" t="s">
        <v>400</v>
      </c>
      <c r="D132" s="182" t="s">
        <v>239</v>
      </c>
      <c r="E132" s="183" t="s">
        <v>1844</v>
      </c>
      <c r="F132" s="184" t="s">
        <v>1845</v>
      </c>
      <c r="G132" s="185" t="s">
        <v>154</v>
      </c>
      <c r="H132" s="186">
        <v>61</v>
      </c>
      <c r="I132" s="187"/>
      <c r="J132" s="188">
        <f>ROUND(I132*H132,2)</f>
        <v>0</v>
      </c>
      <c r="K132" s="184" t="s">
        <v>242</v>
      </c>
      <c r="L132" s="42"/>
      <c r="M132" s="189" t="s">
        <v>19</v>
      </c>
      <c r="N132" s="190" t="s">
        <v>48</v>
      </c>
      <c r="O132" s="67"/>
      <c r="P132" s="191">
        <f>O132*H132</f>
        <v>0</v>
      </c>
      <c r="Q132" s="191">
        <v>2.4078000000000001E-4</v>
      </c>
      <c r="R132" s="191">
        <f>Q132*H132</f>
        <v>1.468758E-2</v>
      </c>
      <c r="S132" s="191">
        <v>0</v>
      </c>
      <c r="T132" s="192">
        <f>S132*H132</f>
        <v>0</v>
      </c>
      <c r="U132" s="37"/>
      <c r="V132" s="37"/>
      <c r="W132" s="37"/>
      <c r="X132" s="37"/>
      <c r="Y132" s="37"/>
      <c r="Z132" s="37"/>
      <c r="AA132" s="37"/>
      <c r="AB132" s="37"/>
      <c r="AC132" s="37"/>
      <c r="AD132" s="37"/>
      <c r="AE132" s="37"/>
      <c r="AR132" s="193" t="s">
        <v>366</v>
      </c>
      <c r="AT132" s="193" t="s">
        <v>239</v>
      </c>
      <c r="AU132" s="193" t="s">
        <v>88</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366</v>
      </c>
      <c r="BM132" s="193" t="s">
        <v>535</v>
      </c>
    </row>
    <row r="133" spans="1:65" s="2" customFormat="1" ht="10.199999999999999">
      <c r="A133" s="37"/>
      <c r="B133" s="38"/>
      <c r="C133" s="39"/>
      <c r="D133" s="195" t="s">
        <v>245</v>
      </c>
      <c r="E133" s="39"/>
      <c r="F133" s="196" t="s">
        <v>1846</v>
      </c>
      <c r="G133" s="39"/>
      <c r="H133" s="39"/>
      <c r="I133" s="197"/>
      <c r="J133" s="39"/>
      <c r="K133" s="39"/>
      <c r="L133" s="42"/>
      <c r="M133" s="198"/>
      <c r="N133" s="199"/>
      <c r="O133" s="67"/>
      <c r="P133" s="67"/>
      <c r="Q133" s="67"/>
      <c r="R133" s="67"/>
      <c r="S133" s="67"/>
      <c r="T133" s="68"/>
      <c r="U133" s="37"/>
      <c r="V133" s="37"/>
      <c r="W133" s="37"/>
      <c r="X133" s="37"/>
      <c r="Y133" s="37"/>
      <c r="Z133" s="37"/>
      <c r="AA133" s="37"/>
      <c r="AB133" s="37"/>
      <c r="AC133" s="37"/>
      <c r="AD133" s="37"/>
      <c r="AE133" s="37"/>
      <c r="AT133" s="20" t="s">
        <v>245</v>
      </c>
      <c r="AU133" s="20" t="s">
        <v>88</v>
      </c>
    </row>
    <row r="134" spans="1:65" s="2" customFormat="1" ht="55.5" customHeight="1">
      <c r="A134" s="37"/>
      <c r="B134" s="38"/>
      <c r="C134" s="182" t="s">
        <v>7</v>
      </c>
      <c r="D134" s="182" t="s">
        <v>239</v>
      </c>
      <c r="E134" s="183" t="s">
        <v>1847</v>
      </c>
      <c r="F134" s="184" t="s">
        <v>1848</v>
      </c>
      <c r="G134" s="185" t="s">
        <v>1817</v>
      </c>
      <c r="H134" s="263"/>
      <c r="I134" s="187"/>
      <c r="J134" s="188">
        <f>ROUND(I134*H134,2)</f>
        <v>0</v>
      </c>
      <c r="K134" s="184" t="s">
        <v>242</v>
      </c>
      <c r="L134" s="42"/>
      <c r="M134" s="189" t="s">
        <v>19</v>
      </c>
      <c r="N134" s="190" t="s">
        <v>48</v>
      </c>
      <c r="O134" s="67"/>
      <c r="P134" s="191">
        <f>O134*H134</f>
        <v>0</v>
      </c>
      <c r="Q134" s="191">
        <v>0</v>
      </c>
      <c r="R134" s="191">
        <f>Q134*H134</f>
        <v>0</v>
      </c>
      <c r="S134" s="191">
        <v>0</v>
      </c>
      <c r="T134" s="192">
        <f>S134*H134</f>
        <v>0</v>
      </c>
      <c r="U134" s="37"/>
      <c r="V134" s="37"/>
      <c r="W134" s="37"/>
      <c r="X134" s="37"/>
      <c r="Y134" s="37"/>
      <c r="Z134" s="37"/>
      <c r="AA134" s="37"/>
      <c r="AB134" s="37"/>
      <c r="AC134" s="37"/>
      <c r="AD134" s="37"/>
      <c r="AE134" s="37"/>
      <c r="AR134" s="193" t="s">
        <v>366</v>
      </c>
      <c r="AT134" s="193" t="s">
        <v>239</v>
      </c>
      <c r="AU134" s="193" t="s">
        <v>88</v>
      </c>
      <c r="AY134" s="20" t="s">
        <v>237</v>
      </c>
      <c r="BE134" s="194">
        <f>IF(N134="základní",J134,0)</f>
        <v>0</v>
      </c>
      <c r="BF134" s="194">
        <f>IF(N134="snížená",J134,0)</f>
        <v>0</v>
      </c>
      <c r="BG134" s="194">
        <f>IF(N134="zákl. přenesená",J134,0)</f>
        <v>0</v>
      </c>
      <c r="BH134" s="194">
        <f>IF(N134="sníž. přenesená",J134,0)</f>
        <v>0</v>
      </c>
      <c r="BI134" s="194">
        <f>IF(N134="nulová",J134,0)</f>
        <v>0</v>
      </c>
      <c r="BJ134" s="20" t="s">
        <v>88</v>
      </c>
      <c r="BK134" s="194">
        <f>ROUND(I134*H134,2)</f>
        <v>0</v>
      </c>
      <c r="BL134" s="20" t="s">
        <v>366</v>
      </c>
      <c r="BM134" s="193" t="s">
        <v>6492</v>
      </c>
    </row>
    <row r="135" spans="1:65" s="2" customFormat="1" ht="10.199999999999999">
      <c r="A135" s="37"/>
      <c r="B135" s="38"/>
      <c r="C135" s="39"/>
      <c r="D135" s="195" t="s">
        <v>245</v>
      </c>
      <c r="E135" s="39"/>
      <c r="F135" s="196" t="s">
        <v>1850</v>
      </c>
      <c r="G135" s="39"/>
      <c r="H135" s="39"/>
      <c r="I135" s="197"/>
      <c r="J135" s="39"/>
      <c r="K135" s="39"/>
      <c r="L135" s="42"/>
      <c r="M135" s="198"/>
      <c r="N135" s="199"/>
      <c r="O135" s="67"/>
      <c r="P135" s="67"/>
      <c r="Q135" s="67"/>
      <c r="R135" s="67"/>
      <c r="S135" s="67"/>
      <c r="T135" s="68"/>
      <c r="U135" s="37"/>
      <c r="V135" s="37"/>
      <c r="W135" s="37"/>
      <c r="X135" s="37"/>
      <c r="Y135" s="37"/>
      <c r="Z135" s="37"/>
      <c r="AA135" s="37"/>
      <c r="AB135" s="37"/>
      <c r="AC135" s="37"/>
      <c r="AD135" s="37"/>
      <c r="AE135" s="37"/>
      <c r="AT135" s="20" t="s">
        <v>245</v>
      </c>
      <c r="AU135" s="20" t="s">
        <v>88</v>
      </c>
    </row>
    <row r="136" spans="1:65" s="12" customFormat="1" ht="22.8" customHeight="1">
      <c r="B136" s="166"/>
      <c r="C136" s="167"/>
      <c r="D136" s="168" t="s">
        <v>75</v>
      </c>
      <c r="E136" s="180" t="s">
        <v>1851</v>
      </c>
      <c r="F136" s="180" t="s">
        <v>1852</v>
      </c>
      <c r="G136" s="167"/>
      <c r="H136" s="167"/>
      <c r="I136" s="170"/>
      <c r="J136" s="181">
        <f>BK136</f>
        <v>0</v>
      </c>
      <c r="K136" s="167"/>
      <c r="L136" s="172"/>
      <c r="M136" s="173"/>
      <c r="N136" s="174"/>
      <c r="O136" s="174"/>
      <c r="P136" s="175">
        <f>SUM(P137:P162)</f>
        <v>0</v>
      </c>
      <c r="Q136" s="174"/>
      <c r="R136" s="175">
        <f>SUM(R137:R162)</f>
        <v>6.3813141800000001E-2</v>
      </c>
      <c r="S136" s="174"/>
      <c r="T136" s="176">
        <f>SUM(T137:T162)</f>
        <v>0</v>
      </c>
      <c r="AR136" s="177" t="s">
        <v>88</v>
      </c>
      <c r="AT136" s="178" t="s">
        <v>75</v>
      </c>
      <c r="AU136" s="178" t="s">
        <v>83</v>
      </c>
      <c r="AY136" s="177" t="s">
        <v>237</v>
      </c>
      <c r="BK136" s="179">
        <f>SUM(BK137:BK162)</f>
        <v>0</v>
      </c>
    </row>
    <row r="137" spans="1:65" s="2" customFormat="1" ht="24.15" customHeight="1">
      <c r="A137" s="37"/>
      <c r="B137" s="38"/>
      <c r="C137" s="182" t="s">
        <v>427</v>
      </c>
      <c r="D137" s="182" t="s">
        <v>239</v>
      </c>
      <c r="E137" s="183" t="s">
        <v>1856</v>
      </c>
      <c r="F137" s="184" t="s">
        <v>1857</v>
      </c>
      <c r="G137" s="185" t="s">
        <v>290</v>
      </c>
      <c r="H137" s="186">
        <v>7</v>
      </c>
      <c r="I137" s="187"/>
      <c r="J137" s="188">
        <f>ROUND(I137*H137,2)</f>
        <v>0</v>
      </c>
      <c r="K137" s="184" t="s">
        <v>242</v>
      </c>
      <c r="L137" s="42"/>
      <c r="M137" s="189" t="s">
        <v>19</v>
      </c>
      <c r="N137" s="190" t="s">
        <v>48</v>
      </c>
      <c r="O137" s="67"/>
      <c r="P137" s="191">
        <f>O137*H137</f>
        <v>0</v>
      </c>
      <c r="Q137" s="191">
        <v>6.2914000000000004E-4</v>
      </c>
      <c r="R137" s="191">
        <f>Q137*H137</f>
        <v>4.40398E-3</v>
      </c>
      <c r="S137" s="191">
        <v>0</v>
      </c>
      <c r="T137" s="192">
        <f>S137*H137</f>
        <v>0</v>
      </c>
      <c r="U137" s="37"/>
      <c r="V137" s="37"/>
      <c r="W137" s="37"/>
      <c r="X137" s="37"/>
      <c r="Y137" s="37"/>
      <c r="Z137" s="37"/>
      <c r="AA137" s="37"/>
      <c r="AB137" s="37"/>
      <c r="AC137" s="37"/>
      <c r="AD137" s="37"/>
      <c r="AE137" s="37"/>
      <c r="AR137" s="193" t="s">
        <v>366</v>
      </c>
      <c r="AT137" s="193" t="s">
        <v>239</v>
      </c>
      <c r="AU137" s="193" t="s">
        <v>88</v>
      </c>
      <c r="AY137" s="20" t="s">
        <v>237</v>
      </c>
      <c r="BE137" s="194">
        <f>IF(N137="základní",J137,0)</f>
        <v>0</v>
      </c>
      <c r="BF137" s="194">
        <f>IF(N137="snížená",J137,0)</f>
        <v>0</v>
      </c>
      <c r="BG137" s="194">
        <f>IF(N137="zákl. přenesená",J137,0)</f>
        <v>0</v>
      </c>
      <c r="BH137" s="194">
        <f>IF(N137="sníž. přenesená",J137,0)</f>
        <v>0</v>
      </c>
      <c r="BI137" s="194">
        <f>IF(N137="nulová",J137,0)</f>
        <v>0</v>
      </c>
      <c r="BJ137" s="20" t="s">
        <v>88</v>
      </c>
      <c r="BK137" s="194">
        <f>ROUND(I137*H137,2)</f>
        <v>0</v>
      </c>
      <c r="BL137" s="20" t="s">
        <v>366</v>
      </c>
      <c r="BM137" s="193" t="s">
        <v>577</v>
      </c>
    </row>
    <row r="138" spans="1:65" s="2" customFormat="1" ht="10.199999999999999">
      <c r="A138" s="37"/>
      <c r="B138" s="38"/>
      <c r="C138" s="39"/>
      <c r="D138" s="195" t="s">
        <v>245</v>
      </c>
      <c r="E138" s="39"/>
      <c r="F138" s="196" t="s">
        <v>1858</v>
      </c>
      <c r="G138" s="39"/>
      <c r="H138" s="39"/>
      <c r="I138" s="197"/>
      <c r="J138" s="39"/>
      <c r="K138" s="39"/>
      <c r="L138" s="42"/>
      <c r="M138" s="198"/>
      <c r="N138" s="199"/>
      <c r="O138" s="67"/>
      <c r="P138" s="67"/>
      <c r="Q138" s="67"/>
      <c r="R138" s="67"/>
      <c r="S138" s="67"/>
      <c r="T138" s="68"/>
      <c r="U138" s="37"/>
      <c r="V138" s="37"/>
      <c r="W138" s="37"/>
      <c r="X138" s="37"/>
      <c r="Y138" s="37"/>
      <c r="Z138" s="37"/>
      <c r="AA138" s="37"/>
      <c r="AB138" s="37"/>
      <c r="AC138" s="37"/>
      <c r="AD138" s="37"/>
      <c r="AE138" s="37"/>
      <c r="AT138" s="20" t="s">
        <v>245</v>
      </c>
      <c r="AU138" s="20" t="s">
        <v>88</v>
      </c>
    </row>
    <row r="139" spans="1:65" s="2" customFormat="1" ht="24.15" customHeight="1">
      <c r="A139" s="37"/>
      <c r="B139" s="38"/>
      <c r="C139" s="182" t="s">
        <v>436</v>
      </c>
      <c r="D139" s="182" t="s">
        <v>239</v>
      </c>
      <c r="E139" s="183" t="s">
        <v>1859</v>
      </c>
      <c r="F139" s="184" t="s">
        <v>1860</v>
      </c>
      <c r="G139" s="185" t="s">
        <v>290</v>
      </c>
      <c r="H139" s="186">
        <v>1</v>
      </c>
      <c r="I139" s="187"/>
      <c r="J139" s="188">
        <f>ROUND(I139*H139,2)</f>
        <v>0</v>
      </c>
      <c r="K139" s="184" t="s">
        <v>242</v>
      </c>
      <c r="L139" s="42"/>
      <c r="M139" s="189" t="s">
        <v>19</v>
      </c>
      <c r="N139" s="190" t="s">
        <v>48</v>
      </c>
      <c r="O139" s="67"/>
      <c r="P139" s="191">
        <f>O139*H139</f>
        <v>0</v>
      </c>
      <c r="Q139" s="191">
        <v>7.7914E-4</v>
      </c>
      <c r="R139" s="191">
        <f>Q139*H139</f>
        <v>7.7914E-4</v>
      </c>
      <c r="S139" s="191">
        <v>0</v>
      </c>
      <c r="T139" s="192">
        <f>S139*H139</f>
        <v>0</v>
      </c>
      <c r="U139" s="37"/>
      <c r="V139" s="37"/>
      <c r="W139" s="37"/>
      <c r="X139" s="37"/>
      <c r="Y139" s="37"/>
      <c r="Z139" s="37"/>
      <c r="AA139" s="37"/>
      <c r="AB139" s="37"/>
      <c r="AC139" s="37"/>
      <c r="AD139" s="37"/>
      <c r="AE139" s="37"/>
      <c r="AR139" s="193" t="s">
        <v>366</v>
      </c>
      <c r="AT139" s="193" t="s">
        <v>239</v>
      </c>
      <c r="AU139" s="193" t="s">
        <v>88</v>
      </c>
      <c r="AY139" s="20" t="s">
        <v>237</v>
      </c>
      <c r="BE139" s="194">
        <f>IF(N139="základní",J139,0)</f>
        <v>0</v>
      </c>
      <c r="BF139" s="194">
        <f>IF(N139="snížená",J139,0)</f>
        <v>0</v>
      </c>
      <c r="BG139" s="194">
        <f>IF(N139="zákl. přenesená",J139,0)</f>
        <v>0</v>
      </c>
      <c r="BH139" s="194">
        <f>IF(N139="sníž. přenesená",J139,0)</f>
        <v>0</v>
      </c>
      <c r="BI139" s="194">
        <f>IF(N139="nulová",J139,0)</f>
        <v>0</v>
      </c>
      <c r="BJ139" s="20" t="s">
        <v>88</v>
      </c>
      <c r="BK139" s="194">
        <f>ROUND(I139*H139,2)</f>
        <v>0</v>
      </c>
      <c r="BL139" s="20" t="s">
        <v>366</v>
      </c>
      <c r="BM139" s="193" t="s">
        <v>588</v>
      </c>
    </row>
    <row r="140" spans="1:65" s="2" customFormat="1" ht="10.199999999999999">
      <c r="A140" s="37"/>
      <c r="B140" s="38"/>
      <c r="C140" s="39"/>
      <c r="D140" s="195" t="s">
        <v>245</v>
      </c>
      <c r="E140" s="39"/>
      <c r="F140" s="196" t="s">
        <v>1861</v>
      </c>
      <c r="G140" s="39"/>
      <c r="H140" s="39"/>
      <c r="I140" s="197"/>
      <c r="J140" s="39"/>
      <c r="K140" s="39"/>
      <c r="L140" s="42"/>
      <c r="M140" s="198"/>
      <c r="N140" s="199"/>
      <c r="O140" s="67"/>
      <c r="P140" s="67"/>
      <c r="Q140" s="67"/>
      <c r="R140" s="67"/>
      <c r="S140" s="67"/>
      <c r="T140" s="68"/>
      <c r="U140" s="37"/>
      <c r="V140" s="37"/>
      <c r="W140" s="37"/>
      <c r="X140" s="37"/>
      <c r="Y140" s="37"/>
      <c r="Z140" s="37"/>
      <c r="AA140" s="37"/>
      <c r="AB140" s="37"/>
      <c r="AC140" s="37"/>
      <c r="AD140" s="37"/>
      <c r="AE140" s="37"/>
      <c r="AT140" s="20" t="s">
        <v>245</v>
      </c>
      <c r="AU140" s="20" t="s">
        <v>88</v>
      </c>
    </row>
    <row r="141" spans="1:65" s="2" customFormat="1" ht="37.799999999999997" customHeight="1">
      <c r="A141" s="37"/>
      <c r="B141" s="38"/>
      <c r="C141" s="182" t="s">
        <v>440</v>
      </c>
      <c r="D141" s="182" t="s">
        <v>239</v>
      </c>
      <c r="E141" s="183" t="s">
        <v>1865</v>
      </c>
      <c r="F141" s="184" t="s">
        <v>1866</v>
      </c>
      <c r="G141" s="185" t="s">
        <v>290</v>
      </c>
      <c r="H141" s="186">
        <v>44</v>
      </c>
      <c r="I141" s="187"/>
      <c r="J141" s="188">
        <f>ROUND(I141*H141,2)</f>
        <v>0</v>
      </c>
      <c r="K141" s="184" t="s">
        <v>242</v>
      </c>
      <c r="L141" s="42"/>
      <c r="M141" s="189" t="s">
        <v>19</v>
      </c>
      <c r="N141" s="190" t="s">
        <v>48</v>
      </c>
      <c r="O141" s="67"/>
      <c r="P141" s="191">
        <f>O141*H141</f>
        <v>0</v>
      </c>
      <c r="Q141" s="191">
        <v>1.3999999999999999E-4</v>
      </c>
      <c r="R141" s="191">
        <f>Q141*H141</f>
        <v>6.1599999999999997E-3</v>
      </c>
      <c r="S141" s="191">
        <v>0</v>
      </c>
      <c r="T141" s="192">
        <f>S141*H141</f>
        <v>0</v>
      </c>
      <c r="U141" s="37"/>
      <c r="V141" s="37"/>
      <c r="W141" s="37"/>
      <c r="X141" s="37"/>
      <c r="Y141" s="37"/>
      <c r="Z141" s="37"/>
      <c r="AA141" s="37"/>
      <c r="AB141" s="37"/>
      <c r="AC141" s="37"/>
      <c r="AD141" s="37"/>
      <c r="AE141" s="37"/>
      <c r="AR141" s="193" t="s">
        <v>366</v>
      </c>
      <c r="AT141" s="193" t="s">
        <v>239</v>
      </c>
      <c r="AU141" s="193" t="s">
        <v>88</v>
      </c>
      <c r="AY141" s="20" t="s">
        <v>237</v>
      </c>
      <c r="BE141" s="194">
        <f>IF(N141="základní",J141,0)</f>
        <v>0</v>
      </c>
      <c r="BF141" s="194">
        <f>IF(N141="snížená",J141,0)</f>
        <v>0</v>
      </c>
      <c r="BG141" s="194">
        <f>IF(N141="zákl. přenesená",J141,0)</f>
        <v>0</v>
      </c>
      <c r="BH141" s="194">
        <f>IF(N141="sníž. přenesená",J141,0)</f>
        <v>0</v>
      </c>
      <c r="BI141" s="194">
        <f>IF(N141="nulová",J141,0)</f>
        <v>0</v>
      </c>
      <c r="BJ141" s="20" t="s">
        <v>88</v>
      </c>
      <c r="BK141" s="194">
        <f>ROUND(I141*H141,2)</f>
        <v>0</v>
      </c>
      <c r="BL141" s="20" t="s">
        <v>366</v>
      </c>
      <c r="BM141" s="193" t="s">
        <v>603</v>
      </c>
    </row>
    <row r="142" spans="1:65" s="2" customFormat="1" ht="10.199999999999999">
      <c r="A142" s="37"/>
      <c r="B142" s="38"/>
      <c r="C142" s="39"/>
      <c r="D142" s="195" t="s">
        <v>245</v>
      </c>
      <c r="E142" s="39"/>
      <c r="F142" s="196" t="s">
        <v>1867</v>
      </c>
      <c r="G142" s="39"/>
      <c r="H142" s="39"/>
      <c r="I142" s="197"/>
      <c r="J142" s="39"/>
      <c r="K142" s="39"/>
      <c r="L142" s="42"/>
      <c r="M142" s="198"/>
      <c r="N142" s="199"/>
      <c r="O142" s="67"/>
      <c r="P142" s="67"/>
      <c r="Q142" s="67"/>
      <c r="R142" s="67"/>
      <c r="S142" s="67"/>
      <c r="T142" s="68"/>
      <c r="U142" s="37"/>
      <c r="V142" s="37"/>
      <c r="W142" s="37"/>
      <c r="X142" s="37"/>
      <c r="Y142" s="37"/>
      <c r="Z142" s="37"/>
      <c r="AA142" s="37"/>
      <c r="AB142" s="37"/>
      <c r="AC142" s="37"/>
      <c r="AD142" s="37"/>
      <c r="AE142" s="37"/>
      <c r="AT142" s="20" t="s">
        <v>245</v>
      </c>
      <c r="AU142" s="20" t="s">
        <v>88</v>
      </c>
    </row>
    <row r="143" spans="1:65" s="2" customFormat="1" ht="33" customHeight="1">
      <c r="A143" s="37"/>
      <c r="B143" s="38"/>
      <c r="C143" s="182" t="s">
        <v>446</v>
      </c>
      <c r="D143" s="182" t="s">
        <v>239</v>
      </c>
      <c r="E143" s="183" t="s">
        <v>1871</v>
      </c>
      <c r="F143" s="184" t="s">
        <v>1872</v>
      </c>
      <c r="G143" s="185" t="s">
        <v>290</v>
      </c>
      <c r="H143" s="186">
        <v>41</v>
      </c>
      <c r="I143" s="187"/>
      <c r="J143" s="188">
        <f>ROUND(I143*H143,2)</f>
        <v>0</v>
      </c>
      <c r="K143" s="184" t="s">
        <v>242</v>
      </c>
      <c r="L143" s="42"/>
      <c r="M143" s="189" t="s">
        <v>19</v>
      </c>
      <c r="N143" s="190" t="s">
        <v>48</v>
      </c>
      <c r="O143" s="67"/>
      <c r="P143" s="191">
        <f>O143*H143</f>
        <v>0</v>
      </c>
      <c r="Q143" s="191">
        <v>7.0250740000000003E-4</v>
      </c>
      <c r="R143" s="191">
        <f>Q143*H143</f>
        <v>2.88028034E-2</v>
      </c>
      <c r="S143" s="191">
        <v>0</v>
      </c>
      <c r="T143" s="192">
        <f>S143*H143</f>
        <v>0</v>
      </c>
      <c r="U143" s="37"/>
      <c r="V143" s="37"/>
      <c r="W143" s="37"/>
      <c r="X143" s="37"/>
      <c r="Y143" s="37"/>
      <c r="Z143" s="37"/>
      <c r="AA143" s="37"/>
      <c r="AB143" s="37"/>
      <c r="AC143" s="37"/>
      <c r="AD143" s="37"/>
      <c r="AE143" s="37"/>
      <c r="AR143" s="193" t="s">
        <v>366</v>
      </c>
      <c r="AT143" s="193" t="s">
        <v>239</v>
      </c>
      <c r="AU143" s="193" t="s">
        <v>88</v>
      </c>
      <c r="AY143" s="20" t="s">
        <v>237</v>
      </c>
      <c r="BE143" s="194">
        <f>IF(N143="základní",J143,0)</f>
        <v>0</v>
      </c>
      <c r="BF143" s="194">
        <f>IF(N143="snížená",J143,0)</f>
        <v>0</v>
      </c>
      <c r="BG143" s="194">
        <f>IF(N143="zákl. přenesená",J143,0)</f>
        <v>0</v>
      </c>
      <c r="BH143" s="194">
        <f>IF(N143="sníž. přenesená",J143,0)</f>
        <v>0</v>
      </c>
      <c r="BI143" s="194">
        <f>IF(N143="nulová",J143,0)</f>
        <v>0</v>
      </c>
      <c r="BJ143" s="20" t="s">
        <v>88</v>
      </c>
      <c r="BK143" s="194">
        <f>ROUND(I143*H143,2)</f>
        <v>0</v>
      </c>
      <c r="BL143" s="20" t="s">
        <v>366</v>
      </c>
      <c r="BM143" s="193" t="s">
        <v>617</v>
      </c>
    </row>
    <row r="144" spans="1:65" s="2" customFormat="1" ht="10.199999999999999">
      <c r="A144" s="37"/>
      <c r="B144" s="38"/>
      <c r="C144" s="39"/>
      <c r="D144" s="195" t="s">
        <v>245</v>
      </c>
      <c r="E144" s="39"/>
      <c r="F144" s="196" t="s">
        <v>1873</v>
      </c>
      <c r="G144" s="39"/>
      <c r="H144" s="39"/>
      <c r="I144" s="197"/>
      <c r="J144" s="39"/>
      <c r="K144" s="39"/>
      <c r="L144" s="42"/>
      <c r="M144" s="198"/>
      <c r="N144" s="199"/>
      <c r="O144" s="67"/>
      <c r="P144" s="67"/>
      <c r="Q144" s="67"/>
      <c r="R144" s="67"/>
      <c r="S144" s="67"/>
      <c r="T144" s="68"/>
      <c r="U144" s="37"/>
      <c r="V144" s="37"/>
      <c r="W144" s="37"/>
      <c r="X144" s="37"/>
      <c r="Y144" s="37"/>
      <c r="Z144" s="37"/>
      <c r="AA144" s="37"/>
      <c r="AB144" s="37"/>
      <c r="AC144" s="37"/>
      <c r="AD144" s="37"/>
      <c r="AE144" s="37"/>
      <c r="AT144" s="20" t="s">
        <v>245</v>
      </c>
      <c r="AU144" s="20" t="s">
        <v>88</v>
      </c>
    </row>
    <row r="145" spans="1:65" s="2" customFormat="1" ht="24.15" customHeight="1">
      <c r="A145" s="37"/>
      <c r="B145" s="38"/>
      <c r="C145" s="182" t="s">
        <v>452</v>
      </c>
      <c r="D145" s="182" t="s">
        <v>239</v>
      </c>
      <c r="E145" s="183" t="s">
        <v>1874</v>
      </c>
      <c r="F145" s="184" t="s">
        <v>1875</v>
      </c>
      <c r="G145" s="185" t="s">
        <v>290</v>
      </c>
      <c r="H145" s="186">
        <v>7</v>
      </c>
      <c r="I145" s="187"/>
      <c r="J145" s="188">
        <f>ROUND(I145*H145,2)</f>
        <v>0</v>
      </c>
      <c r="K145" s="184" t="s">
        <v>19</v>
      </c>
      <c r="L145" s="42"/>
      <c r="M145" s="189" t="s">
        <v>19</v>
      </c>
      <c r="N145" s="190" t="s">
        <v>48</v>
      </c>
      <c r="O145" s="67"/>
      <c r="P145" s="191">
        <f>O145*H145</f>
        <v>0</v>
      </c>
      <c r="Q145" s="191">
        <v>0</v>
      </c>
      <c r="R145" s="191">
        <f>Q145*H145</f>
        <v>0</v>
      </c>
      <c r="S145" s="191">
        <v>0</v>
      </c>
      <c r="T145" s="192">
        <f>S145*H145</f>
        <v>0</v>
      </c>
      <c r="U145" s="37"/>
      <c r="V145" s="37"/>
      <c r="W145" s="37"/>
      <c r="X145" s="37"/>
      <c r="Y145" s="37"/>
      <c r="Z145" s="37"/>
      <c r="AA145" s="37"/>
      <c r="AB145" s="37"/>
      <c r="AC145" s="37"/>
      <c r="AD145" s="37"/>
      <c r="AE145" s="37"/>
      <c r="AR145" s="193" t="s">
        <v>366</v>
      </c>
      <c r="AT145" s="193" t="s">
        <v>239</v>
      </c>
      <c r="AU145" s="193" t="s">
        <v>88</v>
      </c>
      <c r="AY145" s="20" t="s">
        <v>237</v>
      </c>
      <c r="BE145" s="194">
        <f>IF(N145="základní",J145,0)</f>
        <v>0</v>
      </c>
      <c r="BF145" s="194">
        <f>IF(N145="snížená",J145,0)</f>
        <v>0</v>
      </c>
      <c r="BG145" s="194">
        <f>IF(N145="zákl. přenesená",J145,0)</f>
        <v>0</v>
      </c>
      <c r="BH145" s="194">
        <f>IF(N145="sníž. přenesená",J145,0)</f>
        <v>0</v>
      </c>
      <c r="BI145" s="194">
        <f>IF(N145="nulová",J145,0)</f>
        <v>0</v>
      </c>
      <c r="BJ145" s="20" t="s">
        <v>88</v>
      </c>
      <c r="BK145" s="194">
        <f>ROUND(I145*H145,2)</f>
        <v>0</v>
      </c>
      <c r="BL145" s="20" t="s">
        <v>366</v>
      </c>
      <c r="BM145" s="193" t="s">
        <v>633</v>
      </c>
    </row>
    <row r="146" spans="1:65" s="2" customFormat="1" ht="33" customHeight="1">
      <c r="A146" s="37"/>
      <c r="B146" s="38"/>
      <c r="C146" s="182" t="s">
        <v>471</v>
      </c>
      <c r="D146" s="182" t="s">
        <v>239</v>
      </c>
      <c r="E146" s="183" t="s">
        <v>1876</v>
      </c>
      <c r="F146" s="184" t="s">
        <v>1877</v>
      </c>
      <c r="G146" s="185" t="s">
        <v>290</v>
      </c>
      <c r="H146" s="186">
        <v>16</v>
      </c>
      <c r="I146" s="187"/>
      <c r="J146" s="188">
        <f>ROUND(I146*H146,2)</f>
        <v>0</v>
      </c>
      <c r="K146" s="184" t="s">
        <v>242</v>
      </c>
      <c r="L146" s="42"/>
      <c r="M146" s="189" t="s">
        <v>19</v>
      </c>
      <c r="N146" s="190" t="s">
        <v>48</v>
      </c>
      <c r="O146" s="67"/>
      <c r="P146" s="191">
        <f>O146*H146</f>
        <v>0</v>
      </c>
      <c r="Q146" s="191">
        <v>8.6250740000000002E-4</v>
      </c>
      <c r="R146" s="191">
        <f>Q146*H146</f>
        <v>1.38001184E-2</v>
      </c>
      <c r="S146" s="191">
        <v>0</v>
      </c>
      <c r="T146" s="192">
        <f>S146*H146</f>
        <v>0</v>
      </c>
      <c r="U146" s="37"/>
      <c r="V146" s="37"/>
      <c r="W146" s="37"/>
      <c r="X146" s="37"/>
      <c r="Y146" s="37"/>
      <c r="Z146" s="37"/>
      <c r="AA146" s="37"/>
      <c r="AB146" s="37"/>
      <c r="AC146" s="37"/>
      <c r="AD146" s="37"/>
      <c r="AE146" s="37"/>
      <c r="AR146" s="193" t="s">
        <v>366</v>
      </c>
      <c r="AT146" s="193" t="s">
        <v>239</v>
      </c>
      <c r="AU146" s="193" t="s">
        <v>88</v>
      </c>
      <c r="AY146" s="20" t="s">
        <v>237</v>
      </c>
      <c r="BE146" s="194">
        <f>IF(N146="základní",J146,0)</f>
        <v>0</v>
      </c>
      <c r="BF146" s="194">
        <f>IF(N146="snížená",J146,0)</f>
        <v>0</v>
      </c>
      <c r="BG146" s="194">
        <f>IF(N146="zákl. přenesená",J146,0)</f>
        <v>0</v>
      </c>
      <c r="BH146" s="194">
        <f>IF(N146="sníž. přenesená",J146,0)</f>
        <v>0</v>
      </c>
      <c r="BI146" s="194">
        <f>IF(N146="nulová",J146,0)</f>
        <v>0</v>
      </c>
      <c r="BJ146" s="20" t="s">
        <v>88</v>
      </c>
      <c r="BK146" s="194">
        <f>ROUND(I146*H146,2)</f>
        <v>0</v>
      </c>
      <c r="BL146" s="20" t="s">
        <v>366</v>
      </c>
      <c r="BM146" s="193" t="s">
        <v>643</v>
      </c>
    </row>
    <row r="147" spans="1:65" s="2" customFormat="1" ht="10.199999999999999">
      <c r="A147" s="37"/>
      <c r="B147" s="38"/>
      <c r="C147" s="39"/>
      <c r="D147" s="195" t="s">
        <v>245</v>
      </c>
      <c r="E147" s="39"/>
      <c r="F147" s="196" t="s">
        <v>1878</v>
      </c>
      <c r="G147" s="39"/>
      <c r="H147" s="39"/>
      <c r="I147" s="197"/>
      <c r="J147" s="39"/>
      <c r="K147" s="39"/>
      <c r="L147" s="42"/>
      <c r="M147" s="198"/>
      <c r="N147" s="199"/>
      <c r="O147" s="67"/>
      <c r="P147" s="67"/>
      <c r="Q147" s="67"/>
      <c r="R147" s="67"/>
      <c r="S147" s="67"/>
      <c r="T147" s="68"/>
      <c r="U147" s="37"/>
      <c r="V147" s="37"/>
      <c r="W147" s="37"/>
      <c r="X147" s="37"/>
      <c r="Y147" s="37"/>
      <c r="Z147" s="37"/>
      <c r="AA147" s="37"/>
      <c r="AB147" s="37"/>
      <c r="AC147" s="37"/>
      <c r="AD147" s="37"/>
      <c r="AE147" s="37"/>
      <c r="AT147" s="20" t="s">
        <v>245</v>
      </c>
      <c r="AU147" s="20" t="s">
        <v>88</v>
      </c>
    </row>
    <row r="148" spans="1:65" s="2" customFormat="1" ht="24.15" customHeight="1">
      <c r="A148" s="37"/>
      <c r="B148" s="38"/>
      <c r="C148" s="182" t="s">
        <v>476</v>
      </c>
      <c r="D148" s="182" t="s">
        <v>239</v>
      </c>
      <c r="E148" s="183" t="s">
        <v>1879</v>
      </c>
      <c r="F148" s="184" t="s">
        <v>1880</v>
      </c>
      <c r="G148" s="185" t="s">
        <v>290</v>
      </c>
      <c r="H148" s="186">
        <v>19</v>
      </c>
      <c r="I148" s="187"/>
      <c r="J148" s="188">
        <f>ROUND(I148*H148,2)</f>
        <v>0</v>
      </c>
      <c r="K148" s="184" t="s">
        <v>242</v>
      </c>
      <c r="L148" s="42"/>
      <c r="M148" s="189" t="s">
        <v>19</v>
      </c>
      <c r="N148" s="190" t="s">
        <v>48</v>
      </c>
      <c r="O148" s="67"/>
      <c r="P148" s="191">
        <f>O148*H148</f>
        <v>0</v>
      </c>
      <c r="Q148" s="191">
        <v>2.1956999999999999E-4</v>
      </c>
      <c r="R148" s="191">
        <f>Q148*H148</f>
        <v>4.1718299999999996E-3</v>
      </c>
      <c r="S148" s="191">
        <v>0</v>
      </c>
      <c r="T148" s="192">
        <f>S148*H148</f>
        <v>0</v>
      </c>
      <c r="U148" s="37"/>
      <c r="V148" s="37"/>
      <c r="W148" s="37"/>
      <c r="X148" s="37"/>
      <c r="Y148" s="37"/>
      <c r="Z148" s="37"/>
      <c r="AA148" s="37"/>
      <c r="AB148" s="37"/>
      <c r="AC148" s="37"/>
      <c r="AD148" s="37"/>
      <c r="AE148" s="37"/>
      <c r="AR148" s="193" t="s">
        <v>366</v>
      </c>
      <c r="AT148" s="193" t="s">
        <v>239</v>
      </c>
      <c r="AU148" s="193" t="s">
        <v>88</v>
      </c>
      <c r="AY148" s="20" t="s">
        <v>237</v>
      </c>
      <c r="BE148" s="194">
        <f>IF(N148="základní",J148,0)</f>
        <v>0</v>
      </c>
      <c r="BF148" s="194">
        <f>IF(N148="snížená",J148,0)</f>
        <v>0</v>
      </c>
      <c r="BG148" s="194">
        <f>IF(N148="zákl. přenesená",J148,0)</f>
        <v>0</v>
      </c>
      <c r="BH148" s="194">
        <f>IF(N148="sníž. přenesená",J148,0)</f>
        <v>0</v>
      </c>
      <c r="BI148" s="194">
        <f>IF(N148="nulová",J148,0)</f>
        <v>0</v>
      </c>
      <c r="BJ148" s="20" t="s">
        <v>88</v>
      </c>
      <c r="BK148" s="194">
        <f>ROUND(I148*H148,2)</f>
        <v>0</v>
      </c>
      <c r="BL148" s="20" t="s">
        <v>366</v>
      </c>
      <c r="BM148" s="193" t="s">
        <v>653</v>
      </c>
    </row>
    <row r="149" spans="1:65" s="2" customFormat="1" ht="10.199999999999999">
      <c r="A149" s="37"/>
      <c r="B149" s="38"/>
      <c r="C149" s="39"/>
      <c r="D149" s="195" t="s">
        <v>245</v>
      </c>
      <c r="E149" s="39"/>
      <c r="F149" s="196" t="s">
        <v>1881</v>
      </c>
      <c r="G149" s="39"/>
      <c r="H149" s="39"/>
      <c r="I149" s="197"/>
      <c r="J149" s="39"/>
      <c r="K149" s="39"/>
      <c r="L149" s="42"/>
      <c r="M149" s="198"/>
      <c r="N149" s="199"/>
      <c r="O149" s="67"/>
      <c r="P149" s="67"/>
      <c r="Q149" s="67"/>
      <c r="R149" s="67"/>
      <c r="S149" s="67"/>
      <c r="T149" s="68"/>
      <c r="U149" s="37"/>
      <c r="V149" s="37"/>
      <c r="W149" s="37"/>
      <c r="X149" s="37"/>
      <c r="Y149" s="37"/>
      <c r="Z149" s="37"/>
      <c r="AA149" s="37"/>
      <c r="AB149" s="37"/>
      <c r="AC149" s="37"/>
      <c r="AD149" s="37"/>
      <c r="AE149" s="37"/>
      <c r="AT149" s="20" t="s">
        <v>245</v>
      </c>
      <c r="AU149" s="20" t="s">
        <v>88</v>
      </c>
    </row>
    <row r="150" spans="1:65" s="2" customFormat="1" ht="24.15" customHeight="1">
      <c r="A150" s="37"/>
      <c r="B150" s="38"/>
      <c r="C150" s="182" t="s">
        <v>485</v>
      </c>
      <c r="D150" s="182" t="s">
        <v>239</v>
      </c>
      <c r="E150" s="183" t="s">
        <v>1885</v>
      </c>
      <c r="F150" s="184" t="s">
        <v>1886</v>
      </c>
      <c r="G150" s="185" t="s">
        <v>290</v>
      </c>
      <c r="H150" s="186">
        <v>10</v>
      </c>
      <c r="I150" s="187"/>
      <c r="J150" s="188">
        <f>ROUND(I150*H150,2)</f>
        <v>0</v>
      </c>
      <c r="K150" s="184" t="s">
        <v>242</v>
      </c>
      <c r="L150" s="42"/>
      <c r="M150" s="189" t="s">
        <v>19</v>
      </c>
      <c r="N150" s="190" t="s">
        <v>48</v>
      </c>
      <c r="O150" s="67"/>
      <c r="P150" s="191">
        <f>O150*H150</f>
        <v>0</v>
      </c>
      <c r="Q150" s="191">
        <v>4.9956999999999996E-4</v>
      </c>
      <c r="R150" s="191">
        <f>Q150*H150</f>
        <v>4.9956999999999996E-3</v>
      </c>
      <c r="S150" s="191">
        <v>0</v>
      </c>
      <c r="T150" s="192">
        <f>S150*H150</f>
        <v>0</v>
      </c>
      <c r="U150" s="37"/>
      <c r="V150" s="37"/>
      <c r="W150" s="37"/>
      <c r="X150" s="37"/>
      <c r="Y150" s="37"/>
      <c r="Z150" s="37"/>
      <c r="AA150" s="37"/>
      <c r="AB150" s="37"/>
      <c r="AC150" s="37"/>
      <c r="AD150" s="37"/>
      <c r="AE150" s="37"/>
      <c r="AR150" s="193" t="s">
        <v>366</v>
      </c>
      <c r="AT150" s="193" t="s">
        <v>239</v>
      </c>
      <c r="AU150" s="193" t="s">
        <v>88</v>
      </c>
      <c r="AY150" s="20" t="s">
        <v>237</v>
      </c>
      <c r="BE150" s="194">
        <f>IF(N150="základní",J150,0)</f>
        <v>0</v>
      </c>
      <c r="BF150" s="194">
        <f>IF(N150="snížená",J150,0)</f>
        <v>0</v>
      </c>
      <c r="BG150" s="194">
        <f>IF(N150="zákl. přenesená",J150,0)</f>
        <v>0</v>
      </c>
      <c r="BH150" s="194">
        <f>IF(N150="sníž. přenesená",J150,0)</f>
        <v>0</v>
      </c>
      <c r="BI150" s="194">
        <f>IF(N150="nulová",J150,0)</f>
        <v>0</v>
      </c>
      <c r="BJ150" s="20" t="s">
        <v>88</v>
      </c>
      <c r="BK150" s="194">
        <f>ROUND(I150*H150,2)</f>
        <v>0</v>
      </c>
      <c r="BL150" s="20" t="s">
        <v>366</v>
      </c>
      <c r="BM150" s="193" t="s">
        <v>670</v>
      </c>
    </row>
    <row r="151" spans="1:65" s="2" customFormat="1" ht="10.199999999999999">
      <c r="A151" s="37"/>
      <c r="B151" s="38"/>
      <c r="C151" s="39"/>
      <c r="D151" s="195" t="s">
        <v>245</v>
      </c>
      <c r="E151" s="39"/>
      <c r="F151" s="196" t="s">
        <v>1887</v>
      </c>
      <c r="G151" s="39"/>
      <c r="H151" s="39"/>
      <c r="I151" s="197"/>
      <c r="J151" s="39"/>
      <c r="K151" s="39"/>
      <c r="L151" s="42"/>
      <c r="M151" s="198"/>
      <c r="N151" s="199"/>
      <c r="O151" s="67"/>
      <c r="P151" s="67"/>
      <c r="Q151" s="67"/>
      <c r="R151" s="67"/>
      <c r="S151" s="67"/>
      <c r="T151" s="68"/>
      <c r="U151" s="37"/>
      <c r="V151" s="37"/>
      <c r="W151" s="37"/>
      <c r="X151" s="37"/>
      <c r="Y151" s="37"/>
      <c r="Z151" s="37"/>
      <c r="AA151" s="37"/>
      <c r="AB151" s="37"/>
      <c r="AC151" s="37"/>
      <c r="AD151" s="37"/>
      <c r="AE151" s="37"/>
      <c r="AT151" s="20" t="s">
        <v>245</v>
      </c>
      <c r="AU151" s="20" t="s">
        <v>88</v>
      </c>
    </row>
    <row r="152" spans="1:65" s="2" customFormat="1" ht="24.15" customHeight="1">
      <c r="A152" s="37"/>
      <c r="B152" s="38"/>
      <c r="C152" s="182" t="s">
        <v>508</v>
      </c>
      <c r="D152" s="182" t="s">
        <v>239</v>
      </c>
      <c r="E152" s="183" t="s">
        <v>6493</v>
      </c>
      <c r="F152" s="184" t="s">
        <v>6494</v>
      </c>
      <c r="G152" s="185" t="s">
        <v>290</v>
      </c>
      <c r="H152" s="186">
        <v>1</v>
      </c>
      <c r="I152" s="187"/>
      <c r="J152" s="188">
        <f>ROUND(I152*H152,2)</f>
        <v>0</v>
      </c>
      <c r="K152" s="184" t="s">
        <v>242</v>
      </c>
      <c r="L152" s="42"/>
      <c r="M152" s="189" t="s">
        <v>19</v>
      </c>
      <c r="N152" s="190" t="s">
        <v>48</v>
      </c>
      <c r="O152" s="67"/>
      <c r="P152" s="191">
        <f>O152*H152</f>
        <v>0</v>
      </c>
      <c r="Q152" s="191">
        <v>6.9957000000000005E-4</v>
      </c>
      <c r="R152" s="191">
        <f>Q152*H152</f>
        <v>6.9957000000000005E-4</v>
      </c>
      <c r="S152" s="191">
        <v>0</v>
      </c>
      <c r="T152" s="192">
        <f>S152*H152</f>
        <v>0</v>
      </c>
      <c r="U152" s="37"/>
      <c r="V152" s="37"/>
      <c r="W152" s="37"/>
      <c r="X152" s="37"/>
      <c r="Y152" s="37"/>
      <c r="Z152" s="37"/>
      <c r="AA152" s="37"/>
      <c r="AB152" s="37"/>
      <c r="AC152" s="37"/>
      <c r="AD152" s="37"/>
      <c r="AE152" s="37"/>
      <c r="AR152" s="193" t="s">
        <v>366</v>
      </c>
      <c r="AT152" s="193" t="s">
        <v>239</v>
      </c>
      <c r="AU152" s="193" t="s">
        <v>88</v>
      </c>
      <c r="AY152" s="20" t="s">
        <v>237</v>
      </c>
      <c r="BE152" s="194">
        <f>IF(N152="základní",J152,0)</f>
        <v>0</v>
      </c>
      <c r="BF152" s="194">
        <f>IF(N152="snížená",J152,0)</f>
        <v>0</v>
      </c>
      <c r="BG152" s="194">
        <f>IF(N152="zákl. přenesená",J152,0)</f>
        <v>0</v>
      </c>
      <c r="BH152" s="194">
        <f>IF(N152="sníž. přenesená",J152,0)</f>
        <v>0</v>
      </c>
      <c r="BI152" s="194">
        <f>IF(N152="nulová",J152,0)</f>
        <v>0</v>
      </c>
      <c r="BJ152" s="20" t="s">
        <v>88</v>
      </c>
      <c r="BK152" s="194">
        <f>ROUND(I152*H152,2)</f>
        <v>0</v>
      </c>
      <c r="BL152" s="20" t="s">
        <v>366</v>
      </c>
      <c r="BM152" s="193" t="s">
        <v>684</v>
      </c>
    </row>
    <row r="153" spans="1:65" s="2" customFormat="1" ht="10.199999999999999">
      <c r="A153" s="37"/>
      <c r="B153" s="38"/>
      <c r="C153" s="39"/>
      <c r="D153" s="195" t="s">
        <v>245</v>
      </c>
      <c r="E153" s="39"/>
      <c r="F153" s="196" t="s">
        <v>6495</v>
      </c>
      <c r="G153" s="39"/>
      <c r="H153" s="39"/>
      <c r="I153" s="197"/>
      <c r="J153" s="39"/>
      <c r="K153" s="39"/>
      <c r="L153" s="42"/>
      <c r="M153" s="198"/>
      <c r="N153" s="199"/>
      <c r="O153" s="67"/>
      <c r="P153" s="67"/>
      <c r="Q153" s="67"/>
      <c r="R153" s="67"/>
      <c r="S153" s="67"/>
      <c r="T153" s="68"/>
      <c r="U153" s="37"/>
      <c r="V153" s="37"/>
      <c r="W153" s="37"/>
      <c r="X153" s="37"/>
      <c r="Y153" s="37"/>
      <c r="Z153" s="37"/>
      <c r="AA153" s="37"/>
      <c r="AB153" s="37"/>
      <c r="AC153" s="37"/>
      <c r="AD153" s="37"/>
      <c r="AE153" s="37"/>
      <c r="AT153" s="20" t="s">
        <v>245</v>
      </c>
      <c r="AU153" s="20" t="s">
        <v>88</v>
      </c>
    </row>
    <row r="154" spans="1:65" s="2" customFormat="1" ht="33" customHeight="1">
      <c r="A154" s="37"/>
      <c r="B154" s="38"/>
      <c r="C154" s="182" t="s">
        <v>516</v>
      </c>
      <c r="D154" s="182" t="s">
        <v>239</v>
      </c>
      <c r="E154" s="183" t="s">
        <v>1891</v>
      </c>
      <c r="F154" s="184" t="s">
        <v>1892</v>
      </c>
      <c r="G154" s="185" t="s">
        <v>290</v>
      </c>
      <c r="H154" s="186">
        <v>1</v>
      </c>
      <c r="I154" s="187"/>
      <c r="J154" s="188">
        <f t="shared" ref="J154:J161" si="10">ROUND(I154*H154,2)</f>
        <v>0</v>
      </c>
      <c r="K154" s="184" t="s">
        <v>19</v>
      </c>
      <c r="L154" s="42"/>
      <c r="M154" s="189" t="s">
        <v>19</v>
      </c>
      <c r="N154" s="190" t="s">
        <v>48</v>
      </c>
      <c r="O154" s="67"/>
      <c r="P154" s="191">
        <f t="shared" ref="P154:P161" si="11">O154*H154</f>
        <v>0</v>
      </c>
      <c r="Q154" s="191">
        <v>0</v>
      </c>
      <c r="R154" s="191">
        <f t="shared" ref="R154:R161" si="12">Q154*H154</f>
        <v>0</v>
      </c>
      <c r="S154" s="191">
        <v>0</v>
      </c>
      <c r="T154" s="192">
        <f t="shared" ref="T154:T161" si="13">S154*H154</f>
        <v>0</v>
      </c>
      <c r="U154" s="37"/>
      <c r="V154" s="37"/>
      <c r="W154" s="37"/>
      <c r="X154" s="37"/>
      <c r="Y154" s="37"/>
      <c r="Z154" s="37"/>
      <c r="AA154" s="37"/>
      <c r="AB154" s="37"/>
      <c r="AC154" s="37"/>
      <c r="AD154" s="37"/>
      <c r="AE154" s="37"/>
      <c r="AR154" s="193" t="s">
        <v>366</v>
      </c>
      <c r="AT154" s="193" t="s">
        <v>239</v>
      </c>
      <c r="AU154" s="193" t="s">
        <v>88</v>
      </c>
      <c r="AY154" s="20" t="s">
        <v>237</v>
      </c>
      <c r="BE154" s="194">
        <f t="shared" ref="BE154:BE161" si="14">IF(N154="základní",J154,0)</f>
        <v>0</v>
      </c>
      <c r="BF154" s="194">
        <f t="shared" ref="BF154:BF161" si="15">IF(N154="snížená",J154,0)</f>
        <v>0</v>
      </c>
      <c r="BG154" s="194">
        <f t="shared" ref="BG154:BG161" si="16">IF(N154="zákl. přenesená",J154,0)</f>
        <v>0</v>
      </c>
      <c r="BH154" s="194">
        <f t="shared" ref="BH154:BH161" si="17">IF(N154="sníž. přenesená",J154,0)</f>
        <v>0</v>
      </c>
      <c r="BI154" s="194">
        <f t="shared" ref="BI154:BI161" si="18">IF(N154="nulová",J154,0)</f>
        <v>0</v>
      </c>
      <c r="BJ154" s="20" t="s">
        <v>88</v>
      </c>
      <c r="BK154" s="194">
        <f t="shared" ref="BK154:BK161" si="19">ROUND(I154*H154,2)</f>
        <v>0</v>
      </c>
      <c r="BL154" s="20" t="s">
        <v>366</v>
      </c>
      <c r="BM154" s="193" t="s">
        <v>698</v>
      </c>
    </row>
    <row r="155" spans="1:65" s="2" customFormat="1" ht="16.5" customHeight="1">
      <c r="A155" s="37"/>
      <c r="B155" s="38"/>
      <c r="C155" s="182" t="s">
        <v>523</v>
      </c>
      <c r="D155" s="182" t="s">
        <v>239</v>
      </c>
      <c r="E155" s="183" t="s">
        <v>1895</v>
      </c>
      <c r="F155" s="184" t="s">
        <v>1896</v>
      </c>
      <c r="G155" s="185" t="s">
        <v>290</v>
      </c>
      <c r="H155" s="186">
        <v>2</v>
      </c>
      <c r="I155" s="187"/>
      <c r="J155" s="188">
        <f t="shared" si="10"/>
        <v>0</v>
      </c>
      <c r="K155" s="184" t="s">
        <v>19</v>
      </c>
      <c r="L155" s="42"/>
      <c r="M155" s="189" t="s">
        <v>19</v>
      </c>
      <c r="N155" s="190" t="s">
        <v>48</v>
      </c>
      <c r="O155" s="67"/>
      <c r="P155" s="191">
        <f t="shared" si="11"/>
        <v>0</v>
      </c>
      <c r="Q155" s="191">
        <v>0</v>
      </c>
      <c r="R155" s="191">
        <f t="shared" si="12"/>
        <v>0</v>
      </c>
      <c r="S155" s="191">
        <v>0</v>
      </c>
      <c r="T155" s="192">
        <f t="shared" si="13"/>
        <v>0</v>
      </c>
      <c r="U155" s="37"/>
      <c r="V155" s="37"/>
      <c r="W155" s="37"/>
      <c r="X155" s="37"/>
      <c r="Y155" s="37"/>
      <c r="Z155" s="37"/>
      <c r="AA155" s="37"/>
      <c r="AB155" s="37"/>
      <c r="AC155" s="37"/>
      <c r="AD155" s="37"/>
      <c r="AE155" s="37"/>
      <c r="AR155" s="193" t="s">
        <v>366</v>
      </c>
      <c r="AT155" s="193" t="s">
        <v>239</v>
      </c>
      <c r="AU155" s="193" t="s">
        <v>88</v>
      </c>
      <c r="AY155" s="20" t="s">
        <v>237</v>
      </c>
      <c r="BE155" s="194">
        <f t="shared" si="14"/>
        <v>0</v>
      </c>
      <c r="BF155" s="194">
        <f t="shared" si="15"/>
        <v>0</v>
      </c>
      <c r="BG155" s="194">
        <f t="shared" si="16"/>
        <v>0</v>
      </c>
      <c r="BH155" s="194">
        <f t="shared" si="17"/>
        <v>0</v>
      </c>
      <c r="BI155" s="194">
        <f t="shared" si="18"/>
        <v>0</v>
      </c>
      <c r="BJ155" s="20" t="s">
        <v>88</v>
      </c>
      <c r="BK155" s="194">
        <f t="shared" si="19"/>
        <v>0</v>
      </c>
      <c r="BL155" s="20" t="s">
        <v>366</v>
      </c>
      <c r="BM155" s="193" t="s">
        <v>705</v>
      </c>
    </row>
    <row r="156" spans="1:65" s="2" customFormat="1" ht="16.5" customHeight="1">
      <c r="A156" s="37"/>
      <c r="B156" s="38"/>
      <c r="C156" s="182" t="s">
        <v>529</v>
      </c>
      <c r="D156" s="182" t="s">
        <v>239</v>
      </c>
      <c r="E156" s="183" t="s">
        <v>1897</v>
      </c>
      <c r="F156" s="184" t="s">
        <v>1898</v>
      </c>
      <c r="G156" s="185" t="s">
        <v>290</v>
      </c>
      <c r="H156" s="186">
        <v>2</v>
      </c>
      <c r="I156" s="187"/>
      <c r="J156" s="188">
        <f t="shared" si="10"/>
        <v>0</v>
      </c>
      <c r="K156" s="184" t="s">
        <v>19</v>
      </c>
      <c r="L156" s="42"/>
      <c r="M156" s="189" t="s">
        <v>19</v>
      </c>
      <c r="N156" s="190" t="s">
        <v>48</v>
      </c>
      <c r="O156" s="67"/>
      <c r="P156" s="191">
        <f t="shared" si="11"/>
        <v>0</v>
      </c>
      <c r="Q156" s="191">
        <v>0</v>
      </c>
      <c r="R156" s="191">
        <f t="shared" si="12"/>
        <v>0</v>
      </c>
      <c r="S156" s="191">
        <v>0</v>
      </c>
      <c r="T156" s="192">
        <f t="shared" si="13"/>
        <v>0</v>
      </c>
      <c r="U156" s="37"/>
      <c r="V156" s="37"/>
      <c r="W156" s="37"/>
      <c r="X156" s="37"/>
      <c r="Y156" s="37"/>
      <c r="Z156" s="37"/>
      <c r="AA156" s="37"/>
      <c r="AB156" s="37"/>
      <c r="AC156" s="37"/>
      <c r="AD156" s="37"/>
      <c r="AE156" s="37"/>
      <c r="AR156" s="193" t="s">
        <v>366</v>
      </c>
      <c r="AT156" s="193" t="s">
        <v>239</v>
      </c>
      <c r="AU156" s="193" t="s">
        <v>88</v>
      </c>
      <c r="AY156" s="20" t="s">
        <v>237</v>
      </c>
      <c r="BE156" s="194">
        <f t="shared" si="14"/>
        <v>0</v>
      </c>
      <c r="BF156" s="194">
        <f t="shared" si="15"/>
        <v>0</v>
      </c>
      <c r="BG156" s="194">
        <f t="shared" si="16"/>
        <v>0</v>
      </c>
      <c r="BH156" s="194">
        <f t="shared" si="17"/>
        <v>0</v>
      </c>
      <c r="BI156" s="194">
        <f t="shared" si="18"/>
        <v>0</v>
      </c>
      <c r="BJ156" s="20" t="s">
        <v>88</v>
      </c>
      <c r="BK156" s="194">
        <f t="shared" si="19"/>
        <v>0</v>
      </c>
      <c r="BL156" s="20" t="s">
        <v>366</v>
      </c>
      <c r="BM156" s="193" t="s">
        <v>713</v>
      </c>
    </row>
    <row r="157" spans="1:65" s="2" customFormat="1" ht="16.5" customHeight="1">
      <c r="A157" s="37"/>
      <c r="B157" s="38"/>
      <c r="C157" s="182" t="s">
        <v>535</v>
      </c>
      <c r="D157" s="182" t="s">
        <v>239</v>
      </c>
      <c r="E157" s="183" t="s">
        <v>1899</v>
      </c>
      <c r="F157" s="184" t="s">
        <v>1900</v>
      </c>
      <c r="G157" s="185" t="s">
        <v>290</v>
      </c>
      <c r="H157" s="186">
        <v>1</v>
      </c>
      <c r="I157" s="187"/>
      <c r="J157" s="188">
        <f t="shared" si="10"/>
        <v>0</v>
      </c>
      <c r="K157" s="184" t="s">
        <v>19</v>
      </c>
      <c r="L157" s="42"/>
      <c r="M157" s="189" t="s">
        <v>19</v>
      </c>
      <c r="N157" s="190" t="s">
        <v>48</v>
      </c>
      <c r="O157" s="67"/>
      <c r="P157" s="191">
        <f t="shared" si="11"/>
        <v>0</v>
      </c>
      <c r="Q157" s="191">
        <v>0</v>
      </c>
      <c r="R157" s="191">
        <f t="shared" si="12"/>
        <v>0</v>
      </c>
      <c r="S157" s="191">
        <v>0</v>
      </c>
      <c r="T157" s="192">
        <f t="shared" si="13"/>
        <v>0</v>
      </c>
      <c r="U157" s="37"/>
      <c r="V157" s="37"/>
      <c r="W157" s="37"/>
      <c r="X157" s="37"/>
      <c r="Y157" s="37"/>
      <c r="Z157" s="37"/>
      <c r="AA157" s="37"/>
      <c r="AB157" s="37"/>
      <c r="AC157" s="37"/>
      <c r="AD157" s="37"/>
      <c r="AE157" s="37"/>
      <c r="AR157" s="193" t="s">
        <v>366</v>
      </c>
      <c r="AT157" s="193" t="s">
        <v>239</v>
      </c>
      <c r="AU157" s="193" t="s">
        <v>88</v>
      </c>
      <c r="AY157" s="20" t="s">
        <v>237</v>
      </c>
      <c r="BE157" s="194">
        <f t="shared" si="14"/>
        <v>0</v>
      </c>
      <c r="BF157" s="194">
        <f t="shared" si="15"/>
        <v>0</v>
      </c>
      <c r="BG157" s="194">
        <f t="shared" si="16"/>
        <v>0</v>
      </c>
      <c r="BH157" s="194">
        <f t="shared" si="17"/>
        <v>0</v>
      </c>
      <c r="BI157" s="194">
        <f t="shared" si="18"/>
        <v>0</v>
      </c>
      <c r="BJ157" s="20" t="s">
        <v>88</v>
      </c>
      <c r="BK157" s="194">
        <f t="shared" si="19"/>
        <v>0</v>
      </c>
      <c r="BL157" s="20" t="s">
        <v>366</v>
      </c>
      <c r="BM157" s="193" t="s">
        <v>425</v>
      </c>
    </row>
    <row r="158" spans="1:65" s="2" customFormat="1" ht="24.15" customHeight="1">
      <c r="A158" s="37"/>
      <c r="B158" s="38"/>
      <c r="C158" s="182" t="s">
        <v>545</v>
      </c>
      <c r="D158" s="182" t="s">
        <v>239</v>
      </c>
      <c r="E158" s="183" t="s">
        <v>1901</v>
      </c>
      <c r="F158" s="184" t="s">
        <v>1902</v>
      </c>
      <c r="G158" s="185" t="s">
        <v>290</v>
      </c>
      <c r="H158" s="186">
        <v>2</v>
      </c>
      <c r="I158" s="187"/>
      <c r="J158" s="188">
        <f t="shared" si="10"/>
        <v>0</v>
      </c>
      <c r="K158" s="184" t="s">
        <v>19</v>
      </c>
      <c r="L158" s="42"/>
      <c r="M158" s="189" t="s">
        <v>19</v>
      </c>
      <c r="N158" s="190" t="s">
        <v>48</v>
      </c>
      <c r="O158" s="67"/>
      <c r="P158" s="191">
        <f t="shared" si="11"/>
        <v>0</v>
      </c>
      <c r="Q158" s="191">
        <v>0</v>
      </c>
      <c r="R158" s="191">
        <f t="shared" si="12"/>
        <v>0</v>
      </c>
      <c r="S158" s="191">
        <v>0</v>
      </c>
      <c r="T158" s="192">
        <f t="shared" si="13"/>
        <v>0</v>
      </c>
      <c r="U158" s="37"/>
      <c r="V158" s="37"/>
      <c r="W158" s="37"/>
      <c r="X158" s="37"/>
      <c r="Y158" s="37"/>
      <c r="Z158" s="37"/>
      <c r="AA158" s="37"/>
      <c r="AB158" s="37"/>
      <c r="AC158" s="37"/>
      <c r="AD158" s="37"/>
      <c r="AE158" s="37"/>
      <c r="AR158" s="193" t="s">
        <v>366</v>
      </c>
      <c r="AT158" s="193" t="s">
        <v>239</v>
      </c>
      <c r="AU158" s="193" t="s">
        <v>88</v>
      </c>
      <c r="AY158" s="20" t="s">
        <v>237</v>
      </c>
      <c r="BE158" s="194">
        <f t="shared" si="14"/>
        <v>0</v>
      </c>
      <c r="BF158" s="194">
        <f t="shared" si="15"/>
        <v>0</v>
      </c>
      <c r="BG158" s="194">
        <f t="shared" si="16"/>
        <v>0</v>
      </c>
      <c r="BH158" s="194">
        <f t="shared" si="17"/>
        <v>0</v>
      </c>
      <c r="BI158" s="194">
        <f t="shared" si="18"/>
        <v>0</v>
      </c>
      <c r="BJ158" s="20" t="s">
        <v>88</v>
      </c>
      <c r="BK158" s="194">
        <f t="shared" si="19"/>
        <v>0</v>
      </c>
      <c r="BL158" s="20" t="s">
        <v>366</v>
      </c>
      <c r="BM158" s="193" t="s">
        <v>733</v>
      </c>
    </row>
    <row r="159" spans="1:65" s="2" customFormat="1" ht="33" customHeight="1">
      <c r="A159" s="37"/>
      <c r="B159" s="38"/>
      <c r="C159" s="182" t="s">
        <v>550</v>
      </c>
      <c r="D159" s="182" t="s">
        <v>239</v>
      </c>
      <c r="E159" s="183" t="s">
        <v>1903</v>
      </c>
      <c r="F159" s="184" t="s">
        <v>1904</v>
      </c>
      <c r="G159" s="185" t="s">
        <v>290</v>
      </c>
      <c r="H159" s="186">
        <v>26</v>
      </c>
      <c r="I159" s="187"/>
      <c r="J159" s="188">
        <f t="shared" si="10"/>
        <v>0</v>
      </c>
      <c r="K159" s="184" t="s">
        <v>19</v>
      </c>
      <c r="L159" s="42"/>
      <c r="M159" s="189" t="s">
        <v>19</v>
      </c>
      <c r="N159" s="190" t="s">
        <v>48</v>
      </c>
      <c r="O159" s="67"/>
      <c r="P159" s="191">
        <f t="shared" si="11"/>
        <v>0</v>
      </c>
      <c r="Q159" s="191">
        <v>0</v>
      </c>
      <c r="R159" s="191">
        <f t="shared" si="12"/>
        <v>0</v>
      </c>
      <c r="S159" s="191">
        <v>0</v>
      </c>
      <c r="T159" s="192">
        <f t="shared" si="13"/>
        <v>0</v>
      </c>
      <c r="U159" s="37"/>
      <c r="V159" s="37"/>
      <c r="W159" s="37"/>
      <c r="X159" s="37"/>
      <c r="Y159" s="37"/>
      <c r="Z159" s="37"/>
      <c r="AA159" s="37"/>
      <c r="AB159" s="37"/>
      <c r="AC159" s="37"/>
      <c r="AD159" s="37"/>
      <c r="AE159" s="37"/>
      <c r="AR159" s="193" t="s">
        <v>366</v>
      </c>
      <c r="AT159" s="193" t="s">
        <v>239</v>
      </c>
      <c r="AU159" s="193" t="s">
        <v>88</v>
      </c>
      <c r="AY159" s="20" t="s">
        <v>237</v>
      </c>
      <c r="BE159" s="194">
        <f t="shared" si="14"/>
        <v>0</v>
      </c>
      <c r="BF159" s="194">
        <f t="shared" si="15"/>
        <v>0</v>
      </c>
      <c r="BG159" s="194">
        <f t="shared" si="16"/>
        <v>0</v>
      </c>
      <c r="BH159" s="194">
        <f t="shared" si="17"/>
        <v>0</v>
      </c>
      <c r="BI159" s="194">
        <f t="shared" si="18"/>
        <v>0</v>
      </c>
      <c r="BJ159" s="20" t="s">
        <v>88</v>
      </c>
      <c r="BK159" s="194">
        <f t="shared" si="19"/>
        <v>0</v>
      </c>
      <c r="BL159" s="20" t="s">
        <v>366</v>
      </c>
      <c r="BM159" s="193" t="s">
        <v>746</v>
      </c>
    </row>
    <row r="160" spans="1:65" s="2" customFormat="1" ht="16.5" customHeight="1">
      <c r="A160" s="37"/>
      <c r="B160" s="38"/>
      <c r="C160" s="182" t="s">
        <v>555</v>
      </c>
      <c r="D160" s="182" t="s">
        <v>239</v>
      </c>
      <c r="E160" s="183" t="s">
        <v>1905</v>
      </c>
      <c r="F160" s="184" t="s">
        <v>1906</v>
      </c>
      <c r="G160" s="185" t="s">
        <v>1510</v>
      </c>
      <c r="H160" s="186">
        <v>72</v>
      </c>
      <c r="I160" s="187"/>
      <c r="J160" s="188">
        <f t="shared" si="10"/>
        <v>0</v>
      </c>
      <c r="K160" s="184" t="s">
        <v>19</v>
      </c>
      <c r="L160" s="42"/>
      <c r="M160" s="189" t="s">
        <v>19</v>
      </c>
      <c r="N160" s="190" t="s">
        <v>48</v>
      </c>
      <c r="O160" s="67"/>
      <c r="P160" s="191">
        <f t="shared" si="11"/>
        <v>0</v>
      </c>
      <c r="Q160" s="191">
        <v>0</v>
      </c>
      <c r="R160" s="191">
        <f t="shared" si="12"/>
        <v>0</v>
      </c>
      <c r="S160" s="191">
        <v>0</v>
      </c>
      <c r="T160" s="192">
        <f t="shared" si="13"/>
        <v>0</v>
      </c>
      <c r="U160" s="37"/>
      <c r="V160" s="37"/>
      <c r="W160" s="37"/>
      <c r="X160" s="37"/>
      <c r="Y160" s="37"/>
      <c r="Z160" s="37"/>
      <c r="AA160" s="37"/>
      <c r="AB160" s="37"/>
      <c r="AC160" s="37"/>
      <c r="AD160" s="37"/>
      <c r="AE160" s="37"/>
      <c r="AR160" s="193" t="s">
        <v>366</v>
      </c>
      <c r="AT160" s="193" t="s">
        <v>239</v>
      </c>
      <c r="AU160" s="193" t="s">
        <v>88</v>
      </c>
      <c r="AY160" s="20" t="s">
        <v>237</v>
      </c>
      <c r="BE160" s="194">
        <f t="shared" si="14"/>
        <v>0</v>
      </c>
      <c r="BF160" s="194">
        <f t="shared" si="15"/>
        <v>0</v>
      </c>
      <c r="BG160" s="194">
        <f t="shared" si="16"/>
        <v>0</v>
      </c>
      <c r="BH160" s="194">
        <f t="shared" si="17"/>
        <v>0</v>
      </c>
      <c r="BI160" s="194">
        <f t="shared" si="18"/>
        <v>0</v>
      </c>
      <c r="BJ160" s="20" t="s">
        <v>88</v>
      </c>
      <c r="BK160" s="194">
        <f t="shared" si="19"/>
        <v>0</v>
      </c>
      <c r="BL160" s="20" t="s">
        <v>366</v>
      </c>
      <c r="BM160" s="193" t="s">
        <v>772</v>
      </c>
    </row>
    <row r="161" spans="1:65" s="2" customFormat="1" ht="55.5" customHeight="1">
      <c r="A161" s="37"/>
      <c r="B161" s="38"/>
      <c r="C161" s="182" t="s">
        <v>567</v>
      </c>
      <c r="D161" s="182" t="s">
        <v>239</v>
      </c>
      <c r="E161" s="183" t="s">
        <v>1907</v>
      </c>
      <c r="F161" s="184" t="s">
        <v>1908</v>
      </c>
      <c r="G161" s="185" t="s">
        <v>1817</v>
      </c>
      <c r="H161" s="263"/>
      <c r="I161" s="187"/>
      <c r="J161" s="188">
        <f t="shared" si="10"/>
        <v>0</v>
      </c>
      <c r="K161" s="184" t="s">
        <v>242</v>
      </c>
      <c r="L161" s="42"/>
      <c r="M161" s="189" t="s">
        <v>19</v>
      </c>
      <c r="N161" s="190" t="s">
        <v>48</v>
      </c>
      <c r="O161" s="67"/>
      <c r="P161" s="191">
        <f t="shared" si="11"/>
        <v>0</v>
      </c>
      <c r="Q161" s="191">
        <v>0</v>
      </c>
      <c r="R161" s="191">
        <f t="shared" si="12"/>
        <v>0</v>
      </c>
      <c r="S161" s="191">
        <v>0</v>
      </c>
      <c r="T161" s="192">
        <f t="shared" si="13"/>
        <v>0</v>
      </c>
      <c r="U161" s="37"/>
      <c r="V161" s="37"/>
      <c r="W161" s="37"/>
      <c r="X161" s="37"/>
      <c r="Y161" s="37"/>
      <c r="Z161" s="37"/>
      <c r="AA161" s="37"/>
      <c r="AB161" s="37"/>
      <c r="AC161" s="37"/>
      <c r="AD161" s="37"/>
      <c r="AE161" s="37"/>
      <c r="AR161" s="193" t="s">
        <v>366</v>
      </c>
      <c r="AT161" s="193" t="s">
        <v>239</v>
      </c>
      <c r="AU161" s="193" t="s">
        <v>88</v>
      </c>
      <c r="AY161" s="20" t="s">
        <v>237</v>
      </c>
      <c r="BE161" s="194">
        <f t="shared" si="14"/>
        <v>0</v>
      </c>
      <c r="BF161" s="194">
        <f t="shared" si="15"/>
        <v>0</v>
      </c>
      <c r="BG161" s="194">
        <f t="shared" si="16"/>
        <v>0</v>
      </c>
      <c r="BH161" s="194">
        <f t="shared" si="17"/>
        <v>0</v>
      </c>
      <c r="BI161" s="194">
        <f t="shared" si="18"/>
        <v>0</v>
      </c>
      <c r="BJ161" s="20" t="s">
        <v>88</v>
      </c>
      <c r="BK161" s="194">
        <f t="shared" si="19"/>
        <v>0</v>
      </c>
      <c r="BL161" s="20" t="s">
        <v>366</v>
      </c>
      <c r="BM161" s="193" t="s">
        <v>6496</v>
      </c>
    </row>
    <row r="162" spans="1:65" s="2" customFormat="1" ht="10.199999999999999">
      <c r="A162" s="37"/>
      <c r="B162" s="38"/>
      <c r="C162" s="39"/>
      <c r="D162" s="195" t="s">
        <v>245</v>
      </c>
      <c r="E162" s="39"/>
      <c r="F162" s="196" t="s">
        <v>1910</v>
      </c>
      <c r="G162" s="39"/>
      <c r="H162" s="39"/>
      <c r="I162" s="197"/>
      <c r="J162" s="39"/>
      <c r="K162" s="39"/>
      <c r="L162" s="42"/>
      <c r="M162" s="198"/>
      <c r="N162" s="199"/>
      <c r="O162" s="67"/>
      <c r="P162" s="67"/>
      <c r="Q162" s="67"/>
      <c r="R162" s="67"/>
      <c r="S162" s="67"/>
      <c r="T162" s="68"/>
      <c r="U162" s="37"/>
      <c r="V162" s="37"/>
      <c r="W162" s="37"/>
      <c r="X162" s="37"/>
      <c r="Y162" s="37"/>
      <c r="Z162" s="37"/>
      <c r="AA162" s="37"/>
      <c r="AB162" s="37"/>
      <c r="AC162" s="37"/>
      <c r="AD162" s="37"/>
      <c r="AE162" s="37"/>
      <c r="AT162" s="20" t="s">
        <v>245</v>
      </c>
      <c r="AU162" s="20" t="s">
        <v>88</v>
      </c>
    </row>
    <row r="163" spans="1:65" s="12" customFormat="1" ht="22.8" customHeight="1">
      <c r="B163" s="166"/>
      <c r="C163" s="167"/>
      <c r="D163" s="168" t="s">
        <v>75</v>
      </c>
      <c r="E163" s="180" t="s">
        <v>744</v>
      </c>
      <c r="F163" s="180" t="s">
        <v>745</v>
      </c>
      <c r="G163" s="167"/>
      <c r="H163" s="167"/>
      <c r="I163" s="170"/>
      <c r="J163" s="181">
        <f>BK163</f>
        <v>0</v>
      </c>
      <c r="K163" s="167"/>
      <c r="L163" s="172"/>
      <c r="M163" s="173"/>
      <c r="N163" s="174"/>
      <c r="O163" s="174"/>
      <c r="P163" s="175">
        <f>SUM(P164:P209)</f>
        <v>0</v>
      </c>
      <c r="Q163" s="174"/>
      <c r="R163" s="175">
        <f>SUM(R164:R209)</f>
        <v>1.2946200000000001</v>
      </c>
      <c r="S163" s="174"/>
      <c r="T163" s="176">
        <f>SUM(T164:T209)</f>
        <v>1.00674</v>
      </c>
      <c r="AR163" s="177" t="s">
        <v>88</v>
      </c>
      <c r="AT163" s="178" t="s">
        <v>75</v>
      </c>
      <c r="AU163" s="178" t="s">
        <v>83</v>
      </c>
      <c r="AY163" s="177" t="s">
        <v>237</v>
      </c>
      <c r="BK163" s="179">
        <f>SUM(BK164:BK209)</f>
        <v>0</v>
      </c>
    </row>
    <row r="164" spans="1:65" s="2" customFormat="1" ht="16.5" customHeight="1">
      <c r="A164" s="37"/>
      <c r="B164" s="38"/>
      <c r="C164" s="182" t="s">
        <v>572</v>
      </c>
      <c r="D164" s="182" t="s">
        <v>239</v>
      </c>
      <c r="E164" s="183" t="s">
        <v>747</v>
      </c>
      <c r="F164" s="184" t="s">
        <v>748</v>
      </c>
      <c r="G164" s="185" t="s">
        <v>141</v>
      </c>
      <c r="H164" s="186">
        <v>42.3</v>
      </c>
      <c r="I164" s="187"/>
      <c r="J164" s="188">
        <f>ROUND(I164*H164,2)</f>
        <v>0</v>
      </c>
      <c r="K164" s="184" t="s">
        <v>242</v>
      </c>
      <c r="L164" s="42"/>
      <c r="M164" s="189" t="s">
        <v>19</v>
      </c>
      <c r="N164" s="190" t="s">
        <v>48</v>
      </c>
      <c r="O164" s="67"/>
      <c r="P164" s="191">
        <f>O164*H164</f>
        <v>0</v>
      </c>
      <c r="Q164" s="191">
        <v>0</v>
      </c>
      <c r="R164" s="191">
        <f>Q164*H164</f>
        <v>0</v>
      </c>
      <c r="S164" s="191">
        <v>2.3800000000000002E-2</v>
      </c>
      <c r="T164" s="192">
        <f>S164*H164</f>
        <v>1.00674</v>
      </c>
      <c r="U164" s="37"/>
      <c r="V164" s="37"/>
      <c r="W164" s="37"/>
      <c r="X164" s="37"/>
      <c r="Y164" s="37"/>
      <c r="Z164" s="37"/>
      <c r="AA164" s="37"/>
      <c r="AB164" s="37"/>
      <c r="AC164" s="37"/>
      <c r="AD164" s="37"/>
      <c r="AE164" s="37"/>
      <c r="AR164" s="193" t="s">
        <v>366</v>
      </c>
      <c r="AT164" s="193" t="s">
        <v>239</v>
      </c>
      <c r="AU164" s="193" t="s">
        <v>88</v>
      </c>
      <c r="AY164" s="20" t="s">
        <v>237</v>
      </c>
      <c r="BE164" s="194">
        <f>IF(N164="základní",J164,0)</f>
        <v>0</v>
      </c>
      <c r="BF164" s="194">
        <f>IF(N164="snížená",J164,0)</f>
        <v>0</v>
      </c>
      <c r="BG164" s="194">
        <f>IF(N164="zákl. přenesená",J164,0)</f>
        <v>0</v>
      </c>
      <c r="BH164" s="194">
        <f>IF(N164="sníž. přenesená",J164,0)</f>
        <v>0</v>
      </c>
      <c r="BI164" s="194">
        <f>IF(N164="nulová",J164,0)</f>
        <v>0</v>
      </c>
      <c r="BJ164" s="20" t="s">
        <v>88</v>
      </c>
      <c r="BK164" s="194">
        <f>ROUND(I164*H164,2)</f>
        <v>0</v>
      </c>
      <c r="BL164" s="20" t="s">
        <v>366</v>
      </c>
      <c r="BM164" s="193" t="s">
        <v>6497</v>
      </c>
    </row>
    <row r="165" spans="1:65" s="2" customFormat="1" ht="10.199999999999999">
      <c r="A165" s="37"/>
      <c r="B165" s="38"/>
      <c r="C165" s="39"/>
      <c r="D165" s="195" t="s">
        <v>245</v>
      </c>
      <c r="E165" s="39"/>
      <c r="F165" s="196" t="s">
        <v>750</v>
      </c>
      <c r="G165" s="39"/>
      <c r="H165" s="39"/>
      <c r="I165" s="197"/>
      <c r="J165" s="39"/>
      <c r="K165" s="39"/>
      <c r="L165" s="42"/>
      <c r="M165" s="198"/>
      <c r="N165" s="199"/>
      <c r="O165" s="67"/>
      <c r="P165" s="67"/>
      <c r="Q165" s="67"/>
      <c r="R165" s="67"/>
      <c r="S165" s="67"/>
      <c r="T165" s="68"/>
      <c r="U165" s="37"/>
      <c r="V165" s="37"/>
      <c r="W165" s="37"/>
      <c r="X165" s="37"/>
      <c r="Y165" s="37"/>
      <c r="Z165" s="37"/>
      <c r="AA165" s="37"/>
      <c r="AB165" s="37"/>
      <c r="AC165" s="37"/>
      <c r="AD165" s="37"/>
      <c r="AE165" s="37"/>
      <c r="AT165" s="20" t="s">
        <v>245</v>
      </c>
      <c r="AU165" s="20" t="s">
        <v>88</v>
      </c>
    </row>
    <row r="166" spans="1:65" s="14" customFormat="1" ht="10.199999999999999">
      <c r="B166" s="211"/>
      <c r="C166" s="212"/>
      <c r="D166" s="202" t="s">
        <v>247</v>
      </c>
      <c r="E166" s="213" t="s">
        <v>19</v>
      </c>
      <c r="F166" s="214" t="s">
        <v>5497</v>
      </c>
      <c r="G166" s="212"/>
      <c r="H166" s="215">
        <v>9.9</v>
      </c>
      <c r="I166" s="216"/>
      <c r="J166" s="212"/>
      <c r="K166" s="212"/>
      <c r="L166" s="217"/>
      <c r="M166" s="218"/>
      <c r="N166" s="219"/>
      <c r="O166" s="219"/>
      <c r="P166" s="219"/>
      <c r="Q166" s="219"/>
      <c r="R166" s="219"/>
      <c r="S166" s="219"/>
      <c r="T166" s="220"/>
      <c r="AT166" s="221" t="s">
        <v>247</v>
      </c>
      <c r="AU166" s="221" t="s">
        <v>88</v>
      </c>
      <c r="AV166" s="14" t="s">
        <v>88</v>
      </c>
      <c r="AW166" s="14" t="s">
        <v>37</v>
      </c>
      <c r="AX166" s="14" t="s">
        <v>76</v>
      </c>
      <c r="AY166" s="221" t="s">
        <v>237</v>
      </c>
    </row>
    <row r="167" spans="1:65" s="14" customFormat="1" ht="10.199999999999999">
      <c r="B167" s="211"/>
      <c r="C167" s="212"/>
      <c r="D167" s="202" t="s">
        <v>247</v>
      </c>
      <c r="E167" s="213" t="s">
        <v>19</v>
      </c>
      <c r="F167" s="214" t="s">
        <v>5498</v>
      </c>
      <c r="G167" s="212"/>
      <c r="H167" s="215">
        <v>8.1</v>
      </c>
      <c r="I167" s="216"/>
      <c r="J167" s="212"/>
      <c r="K167" s="212"/>
      <c r="L167" s="217"/>
      <c r="M167" s="218"/>
      <c r="N167" s="219"/>
      <c r="O167" s="219"/>
      <c r="P167" s="219"/>
      <c r="Q167" s="219"/>
      <c r="R167" s="219"/>
      <c r="S167" s="219"/>
      <c r="T167" s="220"/>
      <c r="AT167" s="221" t="s">
        <v>247</v>
      </c>
      <c r="AU167" s="221" t="s">
        <v>88</v>
      </c>
      <c r="AV167" s="14" t="s">
        <v>88</v>
      </c>
      <c r="AW167" s="14" t="s">
        <v>37</v>
      </c>
      <c r="AX167" s="14" t="s">
        <v>76</v>
      </c>
      <c r="AY167" s="221" t="s">
        <v>237</v>
      </c>
    </row>
    <row r="168" spans="1:65" s="14" customFormat="1" ht="10.199999999999999">
      <c r="B168" s="211"/>
      <c r="C168" s="212"/>
      <c r="D168" s="202" t="s">
        <v>247</v>
      </c>
      <c r="E168" s="213" t="s">
        <v>19</v>
      </c>
      <c r="F168" s="214" t="s">
        <v>752</v>
      </c>
      <c r="G168" s="212"/>
      <c r="H168" s="215">
        <v>10.8</v>
      </c>
      <c r="I168" s="216"/>
      <c r="J168" s="212"/>
      <c r="K168" s="212"/>
      <c r="L168" s="217"/>
      <c r="M168" s="218"/>
      <c r="N168" s="219"/>
      <c r="O168" s="219"/>
      <c r="P168" s="219"/>
      <c r="Q168" s="219"/>
      <c r="R168" s="219"/>
      <c r="S168" s="219"/>
      <c r="T168" s="220"/>
      <c r="AT168" s="221" t="s">
        <v>247</v>
      </c>
      <c r="AU168" s="221" t="s">
        <v>88</v>
      </c>
      <c r="AV168" s="14" t="s">
        <v>88</v>
      </c>
      <c r="AW168" s="14" t="s">
        <v>37</v>
      </c>
      <c r="AX168" s="14" t="s">
        <v>76</v>
      </c>
      <c r="AY168" s="221" t="s">
        <v>237</v>
      </c>
    </row>
    <row r="169" spans="1:65" s="14" customFormat="1" ht="10.199999999999999">
      <c r="B169" s="211"/>
      <c r="C169" s="212"/>
      <c r="D169" s="202" t="s">
        <v>247</v>
      </c>
      <c r="E169" s="213" t="s">
        <v>19</v>
      </c>
      <c r="F169" s="214" t="s">
        <v>5499</v>
      </c>
      <c r="G169" s="212"/>
      <c r="H169" s="215">
        <v>13.5</v>
      </c>
      <c r="I169" s="216"/>
      <c r="J169" s="212"/>
      <c r="K169" s="212"/>
      <c r="L169" s="217"/>
      <c r="M169" s="218"/>
      <c r="N169" s="219"/>
      <c r="O169" s="219"/>
      <c r="P169" s="219"/>
      <c r="Q169" s="219"/>
      <c r="R169" s="219"/>
      <c r="S169" s="219"/>
      <c r="T169" s="220"/>
      <c r="AT169" s="221" t="s">
        <v>247</v>
      </c>
      <c r="AU169" s="221" t="s">
        <v>88</v>
      </c>
      <c r="AV169" s="14" t="s">
        <v>88</v>
      </c>
      <c r="AW169" s="14" t="s">
        <v>37</v>
      </c>
      <c r="AX169" s="14" t="s">
        <v>76</v>
      </c>
      <c r="AY169" s="221" t="s">
        <v>237</v>
      </c>
    </row>
    <row r="170" spans="1:65" s="16" customFormat="1" ht="10.199999999999999">
      <c r="B170" s="233"/>
      <c r="C170" s="234"/>
      <c r="D170" s="202" t="s">
        <v>247</v>
      </c>
      <c r="E170" s="235" t="s">
        <v>19</v>
      </c>
      <c r="F170" s="236" t="s">
        <v>260</v>
      </c>
      <c r="G170" s="234"/>
      <c r="H170" s="237">
        <v>42.3</v>
      </c>
      <c r="I170" s="238"/>
      <c r="J170" s="234"/>
      <c r="K170" s="234"/>
      <c r="L170" s="239"/>
      <c r="M170" s="240"/>
      <c r="N170" s="241"/>
      <c r="O170" s="241"/>
      <c r="P170" s="241"/>
      <c r="Q170" s="241"/>
      <c r="R170" s="241"/>
      <c r="S170" s="241"/>
      <c r="T170" s="242"/>
      <c r="AT170" s="243" t="s">
        <v>247</v>
      </c>
      <c r="AU170" s="243" t="s">
        <v>88</v>
      </c>
      <c r="AV170" s="16" t="s">
        <v>243</v>
      </c>
      <c r="AW170" s="16" t="s">
        <v>37</v>
      </c>
      <c r="AX170" s="16" t="s">
        <v>83</v>
      </c>
      <c r="AY170" s="243" t="s">
        <v>237</v>
      </c>
    </row>
    <row r="171" spans="1:65" s="2" customFormat="1" ht="49.05" customHeight="1">
      <c r="A171" s="37"/>
      <c r="B171" s="38"/>
      <c r="C171" s="182" t="s">
        <v>577</v>
      </c>
      <c r="D171" s="182" t="s">
        <v>239</v>
      </c>
      <c r="E171" s="183" t="s">
        <v>1912</v>
      </c>
      <c r="F171" s="184" t="s">
        <v>1913</v>
      </c>
      <c r="G171" s="185" t="s">
        <v>290</v>
      </c>
      <c r="H171" s="186">
        <v>1</v>
      </c>
      <c r="I171" s="187"/>
      <c r="J171" s="188">
        <f>ROUND(I171*H171,2)</f>
        <v>0</v>
      </c>
      <c r="K171" s="184" t="s">
        <v>242</v>
      </c>
      <c r="L171" s="42"/>
      <c r="M171" s="189" t="s">
        <v>19</v>
      </c>
      <c r="N171" s="190" t="s">
        <v>48</v>
      </c>
      <c r="O171" s="67"/>
      <c r="P171" s="191">
        <f>O171*H171</f>
        <v>0</v>
      </c>
      <c r="Q171" s="191">
        <v>1.14E-2</v>
      </c>
      <c r="R171" s="191">
        <f>Q171*H171</f>
        <v>1.14E-2</v>
      </c>
      <c r="S171" s="191">
        <v>0</v>
      </c>
      <c r="T171" s="192">
        <f>S171*H171</f>
        <v>0</v>
      </c>
      <c r="U171" s="37"/>
      <c r="V171" s="37"/>
      <c r="W171" s="37"/>
      <c r="X171" s="37"/>
      <c r="Y171" s="37"/>
      <c r="Z171" s="37"/>
      <c r="AA171" s="37"/>
      <c r="AB171" s="37"/>
      <c r="AC171" s="37"/>
      <c r="AD171" s="37"/>
      <c r="AE171" s="37"/>
      <c r="AR171" s="193" t="s">
        <v>366</v>
      </c>
      <c r="AT171" s="193" t="s">
        <v>239</v>
      </c>
      <c r="AU171" s="193" t="s">
        <v>88</v>
      </c>
      <c r="AY171" s="20" t="s">
        <v>237</v>
      </c>
      <c r="BE171" s="194">
        <f>IF(N171="základní",J171,0)</f>
        <v>0</v>
      </c>
      <c r="BF171" s="194">
        <f>IF(N171="snížená",J171,0)</f>
        <v>0</v>
      </c>
      <c r="BG171" s="194">
        <f>IF(N171="zákl. přenesená",J171,0)</f>
        <v>0</v>
      </c>
      <c r="BH171" s="194">
        <f>IF(N171="sníž. přenesená",J171,0)</f>
        <v>0</v>
      </c>
      <c r="BI171" s="194">
        <f>IF(N171="nulová",J171,0)</f>
        <v>0</v>
      </c>
      <c r="BJ171" s="20" t="s">
        <v>88</v>
      </c>
      <c r="BK171" s="194">
        <f>ROUND(I171*H171,2)</f>
        <v>0</v>
      </c>
      <c r="BL171" s="20" t="s">
        <v>366</v>
      </c>
      <c r="BM171" s="193" t="s">
        <v>863</v>
      </c>
    </row>
    <row r="172" spans="1:65" s="2" customFormat="1" ht="10.199999999999999">
      <c r="A172" s="37"/>
      <c r="B172" s="38"/>
      <c r="C172" s="39"/>
      <c r="D172" s="195" t="s">
        <v>245</v>
      </c>
      <c r="E172" s="39"/>
      <c r="F172" s="196" t="s">
        <v>1914</v>
      </c>
      <c r="G172" s="39"/>
      <c r="H172" s="39"/>
      <c r="I172" s="197"/>
      <c r="J172" s="39"/>
      <c r="K172" s="39"/>
      <c r="L172" s="42"/>
      <c r="M172" s="198"/>
      <c r="N172" s="199"/>
      <c r="O172" s="67"/>
      <c r="P172" s="67"/>
      <c r="Q172" s="67"/>
      <c r="R172" s="67"/>
      <c r="S172" s="67"/>
      <c r="T172" s="68"/>
      <c r="U172" s="37"/>
      <c r="V172" s="37"/>
      <c r="W172" s="37"/>
      <c r="X172" s="37"/>
      <c r="Y172" s="37"/>
      <c r="Z172" s="37"/>
      <c r="AA172" s="37"/>
      <c r="AB172" s="37"/>
      <c r="AC172" s="37"/>
      <c r="AD172" s="37"/>
      <c r="AE172" s="37"/>
      <c r="AT172" s="20" t="s">
        <v>245</v>
      </c>
      <c r="AU172" s="20" t="s">
        <v>88</v>
      </c>
    </row>
    <row r="173" spans="1:65" s="2" customFormat="1" ht="49.05" customHeight="1">
      <c r="A173" s="37"/>
      <c r="B173" s="38"/>
      <c r="C173" s="182" t="s">
        <v>582</v>
      </c>
      <c r="D173" s="182" t="s">
        <v>239</v>
      </c>
      <c r="E173" s="183" t="s">
        <v>1915</v>
      </c>
      <c r="F173" s="184" t="s">
        <v>1916</v>
      </c>
      <c r="G173" s="185" t="s">
        <v>290</v>
      </c>
      <c r="H173" s="186">
        <v>2</v>
      </c>
      <c r="I173" s="187"/>
      <c r="J173" s="188">
        <f>ROUND(I173*H173,2)</f>
        <v>0</v>
      </c>
      <c r="K173" s="184" t="s">
        <v>242</v>
      </c>
      <c r="L173" s="42"/>
      <c r="M173" s="189" t="s">
        <v>19</v>
      </c>
      <c r="N173" s="190" t="s">
        <v>48</v>
      </c>
      <c r="O173" s="67"/>
      <c r="P173" s="191">
        <f>O173*H173</f>
        <v>0</v>
      </c>
      <c r="Q173" s="191">
        <v>1.6539999999999999E-2</v>
      </c>
      <c r="R173" s="191">
        <f>Q173*H173</f>
        <v>3.3079999999999998E-2</v>
      </c>
      <c r="S173" s="191">
        <v>0</v>
      </c>
      <c r="T173" s="192">
        <f>S173*H173</f>
        <v>0</v>
      </c>
      <c r="U173" s="37"/>
      <c r="V173" s="37"/>
      <c r="W173" s="37"/>
      <c r="X173" s="37"/>
      <c r="Y173" s="37"/>
      <c r="Z173" s="37"/>
      <c r="AA173" s="37"/>
      <c r="AB173" s="37"/>
      <c r="AC173" s="37"/>
      <c r="AD173" s="37"/>
      <c r="AE173" s="37"/>
      <c r="AR173" s="193" t="s">
        <v>366</v>
      </c>
      <c r="AT173" s="193" t="s">
        <v>239</v>
      </c>
      <c r="AU173" s="193" t="s">
        <v>88</v>
      </c>
      <c r="AY173" s="20" t="s">
        <v>237</v>
      </c>
      <c r="BE173" s="194">
        <f>IF(N173="základní",J173,0)</f>
        <v>0</v>
      </c>
      <c r="BF173" s="194">
        <f>IF(N173="snížená",J173,0)</f>
        <v>0</v>
      </c>
      <c r="BG173" s="194">
        <f>IF(N173="zákl. přenesená",J173,0)</f>
        <v>0</v>
      </c>
      <c r="BH173" s="194">
        <f>IF(N173="sníž. přenesená",J173,0)</f>
        <v>0</v>
      </c>
      <c r="BI173" s="194">
        <f>IF(N173="nulová",J173,0)</f>
        <v>0</v>
      </c>
      <c r="BJ173" s="20" t="s">
        <v>88</v>
      </c>
      <c r="BK173" s="194">
        <f>ROUND(I173*H173,2)</f>
        <v>0</v>
      </c>
      <c r="BL173" s="20" t="s">
        <v>366</v>
      </c>
      <c r="BM173" s="193" t="s">
        <v>897</v>
      </c>
    </row>
    <row r="174" spans="1:65" s="2" customFormat="1" ht="10.199999999999999">
      <c r="A174" s="37"/>
      <c r="B174" s="38"/>
      <c r="C174" s="39"/>
      <c r="D174" s="195" t="s">
        <v>245</v>
      </c>
      <c r="E174" s="39"/>
      <c r="F174" s="196" t="s">
        <v>1917</v>
      </c>
      <c r="G174" s="39"/>
      <c r="H174" s="39"/>
      <c r="I174" s="197"/>
      <c r="J174" s="39"/>
      <c r="K174" s="39"/>
      <c r="L174" s="42"/>
      <c r="M174" s="198"/>
      <c r="N174" s="199"/>
      <c r="O174" s="67"/>
      <c r="P174" s="67"/>
      <c r="Q174" s="67"/>
      <c r="R174" s="67"/>
      <c r="S174" s="67"/>
      <c r="T174" s="68"/>
      <c r="U174" s="37"/>
      <c r="V174" s="37"/>
      <c r="W174" s="37"/>
      <c r="X174" s="37"/>
      <c r="Y174" s="37"/>
      <c r="Z174" s="37"/>
      <c r="AA174" s="37"/>
      <c r="AB174" s="37"/>
      <c r="AC174" s="37"/>
      <c r="AD174" s="37"/>
      <c r="AE174" s="37"/>
      <c r="AT174" s="20" t="s">
        <v>245</v>
      </c>
      <c r="AU174" s="20" t="s">
        <v>88</v>
      </c>
    </row>
    <row r="175" spans="1:65" s="2" customFormat="1" ht="49.05" customHeight="1">
      <c r="A175" s="37"/>
      <c r="B175" s="38"/>
      <c r="C175" s="182" t="s">
        <v>588</v>
      </c>
      <c r="D175" s="182" t="s">
        <v>239</v>
      </c>
      <c r="E175" s="183" t="s">
        <v>1918</v>
      </c>
      <c r="F175" s="184" t="s">
        <v>1919</v>
      </c>
      <c r="G175" s="185" t="s">
        <v>290</v>
      </c>
      <c r="H175" s="186">
        <v>7</v>
      </c>
      <c r="I175" s="187"/>
      <c r="J175" s="188">
        <f>ROUND(I175*H175,2)</f>
        <v>0</v>
      </c>
      <c r="K175" s="184" t="s">
        <v>242</v>
      </c>
      <c r="L175" s="42"/>
      <c r="M175" s="189" t="s">
        <v>19</v>
      </c>
      <c r="N175" s="190" t="s">
        <v>48</v>
      </c>
      <c r="O175" s="67"/>
      <c r="P175" s="191">
        <f>O175*H175</f>
        <v>0</v>
      </c>
      <c r="Q175" s="191">
        <v>1.8929999999999999E-2</v>
      </c>
      <c r="R175" s="191">
        <f>Q175*H175</f>
        <v>0.13250999999999999</v>
      </c>
      <c r="S175" s="191">
        <v>0</v>
      </c>
      <c r="T175" s="192">
        <f>S175*H175</f>
        <v>0</v>
      </c>
      <c r="U175" s="37"/>
      <c r="V175" s="37"/>
      <c r="W175" s="37"/>
      <c r="X175" s="37"/>
      <c r="Y175" s="37"/>
      <c r="Z175" s="37"/>
      <c r="AA175" s="37"/>
      <c r="AB175" s="37"/>
      <c r="AC175" s="37"/>
      <c r="AD175" s="37"/>
      <c r="AE175" s="37"/>
      <c r="AR175" s="193" t="s">
        <v>366</v>
      </c>
      <c r="AT175" s="193" t="s">
        <v>239</v>
      </c>
      <c r="AU175" s="193" t="s">
        <v>88</v>
      </c>
      <c r="AY175" s="20" t="s">
        <v>237</v>
      </c>
      <c r="BE175" s="194">
        <f>IF(N175="základní",J175,0)</f>
        <v>0</v>
      </c>
      <c r="BF175" s="194">
        <f>IF(N175="snížená",J175,0)</f>
        <v>0</v>
      </c>
      <c r="BG175" s="194">
        <f>IF(N175="zákl. přenesená",J175,0)</f>
        <v>0</v>
      </c>
      <c r="BH175" s="194">
        <f>IF(N175="sníž. přenesená",J175,0)</f>
        <v>0</v>
      </c>
      <c r="BI175" s="194">
        <f>IF(N175="nulová",J175,0)</f>
        <v>0</v>
      </c>
      <c r="BJ175" s="20" t="s">
        <v>88</v>
      </c>
      <c r="BK175" s="194">
        <f>ROUND(I175*H175,2)</f>
        <v>0</v>
      </c>
      <c r="BL175" s="20" t="s">
        <v>366</v>
      </c>
      <c r="BM175" s="193" t="s">
        <v>922</v>
      </c>
    </row>
    <row r="176" spans="1:65" s="2" customFormat="1" ht="10.199999999999999">
      <c r="A176" s="37"/>
      <c r="B176" s="38"/>
      <c r="C176" s="39"/>
      <c r="D176" s="195" t="s">
        <v>245</v>
      </c>
      <c r="E176" s="39"/>
      <c r="F176" s="196" t="s">
        <v>1920</v>
      </c>
      <c r="G176" s="39"/>
      <c r="H176" s="39"/>
      <c r="I176" s="197"/>
      <c r="J176" s="39"/>
      <c r="K176" s="39"/>
      <c r="L176" s="42"/>
      <c r="M176" s="198"/>
      <c r="N176" s="199"/>
      <c r="O176" s="67"/>
      <c r="P176" s="67"/>
      <c r="Q176" s="67"/>
      <c r="R176" s="67"/>
      <c r="S176" s="67"/>
      <c r="T176" s="68"/>
      <c r="U176" s="37"/>
      <c r="V176" s="37"/>
      <c r="W176" s="37"/>
      <c r="X176" s="37"/>
      <c r="Y176" s="37"/>
      <c r="Z176" s="37"/>
      <c r="AA176" s="37"/>
      <c r="AB176" s="37"/>
      <c r="AC176" s="37"/>
      <c r="AD176" s="37"/>
      <c r="AE176" s="37"/>
      <c r="AT176" s="20" t="s">
        <v>245</v>
      </c>
      <c r="AU176" s="20" t="s">
        <v>88</v>
      </c>
    </row>
    <row r="177" spans="1:65" s="2" customFormat="1" ht="49.05" customHeight="1">
      <c r="A177" s="37"/>
      <c r="B177" s="38"/>
      <c r="C177" s="182" t="s">
        <v>597</v>
      </c>
      <c r="D177" s="182" t="s">
        <v>239</v>
      </c>
      <c r="E177" s="183" t="s">
        <v>1921</v>
      </c>
      <c r="F177" s="184" t="s">
        <v>1922</v>
      </c>
      <c r="G177" s="185" t="s">
        <v>290</v>
      </c>
      <c r="H177" s="186">
        <v>3</v>
      </c>
      <c r="I177" s="187"/>
      <c r="J177" s="188">
        <f>ROUND(I177*H177,2)</f>
        <v>0</v>
      </c>
      <c r="K177" s="184" t="s">
        <v>242</v>
      </c>
      <c r="L177" s="42"/>
      <c r="M177" s="189" t="s">
        <v>19</v>
      </c>
      <c r="N177" s="190" t="s">
        <v>48</v>
      </c>
      <c r="O177" s="67"/>
      <c r="P177" s="191">
        <f>O177*H177</f>
        <v>0</v>
      </c>
      <c r="Q177" s="191">
        <v>2.1319999999999999E-2</v>
      </c>
      <c r="R177" s="191">
        <f>Q177*H177</f>
        <v>6.3959999999999989E-2</v>
      </c>
      <c r="S177" s="191">
        <v>0</v>
      </c>
      <c r="T177" s="192">
        <f>S177*H177</f>
        <v>0</v>
      </c>
      <c r="U177" s="37"/>
      <c r="V177" s="37"/>
      <c r="W177" s="37"/>
      <c r="X177" s="37"/>
      <c r="Y177" s="37"/>
      <c r="Z177" s="37"/>
      <c r="AA177" s="37"/>
      <c r="AB177" s="37"/>
      <c r="AC177" s="37"/>
      <c r="AD177" s="37"/>
      <c r="AE177" s="37"/>
      <c r="AR177" s="193" t="s">
        <v>366</v>
      </c>
      <c r="AT177" s="193" t="s">
        <v>239</v>
      </c>
      <c r="AU177" s="193" t="s">
        <v>88</v>
      </c>
      <c r="AY177" s="20" t="s">
        <v>237</v>
      </c>
      <c r="BE177" s="194">
        <f>IF(N177="základní",J177,0)</f>
        <v>0</v>
      </c>
      <c r="BF177" s="194">
        <f>IF(N177="snížená",J177,0)</f>
        <v>0</v>
      </c>
      <c r="BG177" s="194">
        <f>IF(N177="zákl. přenesená",J177,0)</f>
        <v>0</v>
      </c>
      <c r="BH177" s="194">
        <f>IF(N177="sníž. přenesená",J177,0)</f>
        <v>0</v>
      </c>
      <c r="BI177" s="194">
        <f>IF(N177="nulová",J177,0)</f>
        <v>0</v>
      </c>
      <c r="BJ177" s="20" t="s">
        <v>88</v>
      </c>
      <c r="BK177" s="194">
        <f>ROUND(I177*H177,2)</f>
        <v>0</v>
      </c>
      <c r="BL177" s="20" t="s">
        <v>366</v>
      </c>
      <c r="BM177" s="193" t="s">
        <v>940</v>
      </c>
    </row>
    <row r="178" spans="1:65" s="2" customFormat="1" ht="10.199999999999999">
      <c r="A178" s="37"/>
      <c r="B178" s="38"/>
      <c r="C178" s="39"/>
      <c r="D178" s="195" t="s">
        <v>245</v>
      </c>
      <c r="E178" s="39"/>
      <c r="F178" s="196" t="s">
        <v>1923</v>
      </c>
      <c r="G178" s="39"/>
      <c r="H178" s="39"/>
      <c r="I178" s="197"/>
      <c r="J178" s="39"/>
      <c r="K178" s="39"/>
      <c r="L178" s="42"/>
      <c r="M178" s="198"/>
      <c r="N178" s="199"/>
      <c r="O178" s="67"/>
      <c r="P178" s="67"/>
      <c r="Q178" s="67"/>
      <c r="R178" s="67"/>
      <c r="S178" s="67"/>
      <c r="T178" s="68"/>
      <c r="U178" s="37"/>
      <c r="V178" s="37"/>
      <c r="W178" s="37"/>
      <c r="X178" s="37"/>
      <c r="Y178" s="37"/>
      <c r="Z178" s="37"/>
      <c r="AA178" s="37"/>
      <c r="AB178" s="37"/>
      <c r="AC178" s="37"/>
      <c r="AD178" s="37"/>
      <c r="AE178" s="37"/>
      <c r="AT178" s="20" t="s">
        <v>245</v>
      </c>
      <c r="AU178" s="20" t="s">
        <v>88</v>
      </c>
    </row>
    <row r="179" spans="1:65" s="2" customFormat="1" ht="49.05" customHeight="1">
      <c r="A179" s="37"/>
      <c r="B179" s="38"/>
      <c r="C179" s="182" t="s">
        <v>603</v>
      </c>
      <c r="D179" s="182" t="s">
        <v>239</v>
      </c>
      <c r="E179" s="183" t="s">
        <v>1927</v>
      </c>
      <c r="F179" s="184" t="s">
        <v>1928</v>
      </c>
      <c r="G179" s="185" t="s">
        <v>290</v>
      </c>
      <c r="H179" s="186">
        <v>3</v>
      </c>
      <c r="I179" s="187"/>
      <c r="J179" s="188">
        <f>ROUND(I179*H179,2)</f>
        <v>0</v>
      </c>
      <c r="K179" s="184" t="s">
        <v>242</v>
      </c>
      <c r="L179" s="42"/>
      <c r="M179" s="189" t="s">
        <v>19</v>
      </c>
      <c r="N179" s="190" t="s">
        <v>48</v>
      </c>
      <c r="O179" s="67"/>
      <c r="P179" s="191">
        <f>O179*H179</f>
        <v>0</v>
      </c>
      <c r="Q179" s="191">
        <v>2.6100000000000002E-2</v>
      </c>
      <c r="R179" s="191">
        <f>Q179*H179</f>
        <v>7.8300000000000008E-2</v>
      </c>
      <c r="S179" s="191">
        <v>0</v>
      </c>
      <c r="T179" s="192">
        <f>S179*H179</f>
        <v>0</v>
      </c>
      <c r="U179" s="37"/>
      <c r="V179" s="37"/>
      <c r="W179" s="37"/>
      <c r="X179" s="37"/>
      <c r="Y179" s="37"/>
      <c r="Z179" s="37"/>
      <c r="AA179" s="37"/>
      <c r="AB179" s="37"/>
      <c r="AC179" s="37"/>
      <c r="AD179" s="37"/>
      <c r="AE179" s="37"/>
      <c r="AR179" s="193" t="s">
        <v>366</v>
      </c>
      <c r="AT179" s="193" t="s">
        <v>239</v>
      </c>
      <c r="AU179" s="193" t="s">
        <v>88</v>
      </c>
      <c r="AY179" s="20" t="s">
        <v>237</v>
      </c>
      <c r="BE179" s="194">
        <f>IF(N179="základní",J179,0)</f>
        <v>0</v>
      </c>
      <c r="BF179" s="194">
        <f>IF(N179="snížená",J179,0)</f>
        <v>0</v>
      </c>
      <c r="BG179" s="194">
        <f>IF(N179="zákl. přenesená",J179,0)</f>
        <v>0</v>
      </c>
      <c r="BH179" s="194">
        <f>IF(N179="sníž. přenesená",J179,0)</f>
        <v>0</v>
      </c>
      <c r="BI179" s="194">
        <f>IF(N179="nulová",J179,0)</f>
        <v>0</v>
      </c>
      <c r="BJ179" s="20" t="s">
        <v>88</v>
      </c>
      <c r="BK179" s="194">
        <f>ROUND(I179*H179,2)</f>
        <v>0</v>
      </c>
      <c r="BL179" s="20" t="s">
        <v>366</v>
      </c>
      <c r="BM179" s="193" t="s">
        <v>950</v>
      </c>
    </row>
    <row r="180" spans="1:65" s="2" customFormat="1" ht="10.199999999999999">
      <c r="A180" s="37"/>
      <c r="B180" s="38"/>
      <c r="C180" s="39"/>
      <c r="D180" s="195" t="s">
        <v>245</v>
      </c>
      <c r="E180" s="39"/>
      <c r="F180" s="196" t="s">
        <v>1929</v>
      </c>
      <c r="G180" s="39"/>
      <c r="H180" s="39"/>
      <c r="I180" s="197"/>
      <c r="J180" s="39"/>
      <c r="K180" s="39"/>
      <c r="L180" s="42"/>
      <c r="M180" s="198"/>
      <c r="N180" s="199"/>
      <c r="O180" s="67"/>
      <c r="P180" s="67"/>
      <c r="Q180" s="67"/>
      <c r="R180" s="67"/>
      <c r="S180" s="67"/>
      <c r="T180" s="68"/>
      <c r="U180" s="37"/>
      <c r="V180" s="37"/>
      <c r="W180" s="37"/>
      <c r="X180" s="37"/>
      <c r="Y180" s="37"/>
      <c r="Z180" s="37"/>
      <c r="AA180" s="37"/>
      <c r="AB180" s="37"/>
      <c r="AC180" s="37"/>
      <c r="AD180" s="37"/>
      <c r="AE180" s="37"/>
      <c r="AT180" s="20" t="s">
        <v>245</v>
      </c>
      <c r="AU180" s="20" t="s">
        <v>88</v>
      </c>
    </row>
    <row r="181" spans="1:65" s="2" customFormat="1" ht="49.05" customHeight="1">
      <c r="A181" s="37"/>
      <c r="B181" s="38"/>
      <c r="C181" s="182" t="s">
        <v>611</v>
      </c>
      <c r="D181" s="182" t="s">
        <v>239</v>
      </c>
      <c r="E181" s="183" t="s">
        <v>1930</v>
      </c>
      <c r="F181" s="184" t="s">
        <v>1931</v>
      </c>
      <c r="G181" s="185" t="s">
        <v>290</v>
      </c>
      <c r="H181" s="186">
        <v>1</v>
      </c>
      <c r="I181" s="187"/>
      <c r="J181" s="188">
        <f>ROUND(I181*H181,2)</f>
        <v>0</v>
      </c>
      <c r="K181" s="184" t="s">
        <v>242</v>
      </c>
      <c r="L181" s="42"/>
      <c r="M181" s="189" t="s">
        <v>19</v>
      </c>
      <c r="N181" s="190" t="s">
        <v>48</v>
      </c>
      <c r="O181" s="67"/>
      <c r="P181" s="191">
        <f>O181*H181</f>
        <v>0</v>
      </c>
      <c r="Q181" s="191">
        <v>2.7199999999999998E-2</v>
      </c>
      <c r="R181" s="191">
        <f>Q181*H181</f>
        <v>2.7199999999999998E-2</v>
      </c>
      <c r="S181" s="191">
        <v>0</v>
      </c>
      <c r="T181" s="192">
        <f>S181*H181</f>
        <v>0</v>
      </c>
      <c r="U181" s="37"/>
      <c r="V181" s="37"/>
      <c r="W181" s="37"/>
      <c r="X181" s="37"/>
      <c r="Y181" s="37"/>
      <c r="Z181" s="37"/>
      <c r="AA181" s="37"/>
      <c r="AB181" s="37"/>
      <c r="AC181" s="37"/>
      <c r="AD181" s="37"/>
      <c r="AE181" s="37"/>
      <c r="AR181" s="193" t="s">
        <v>366</v>
      </c>
      <c r="AT181" s="193" t="s">
        <v>239</v>
      </c>
      <c r="AU181" s="193" t="s">
        <v>88</v>
      </c>
      <c r="AY181" s="20" t="s">
        <v>237</v>
      </c>
      <c r="BE181" s="194">
        <f>IF(N181="základní",J181,0)</f>
        <v>0</v>
      </c>
      <c r="BF181" s="194">
        <f>IF(N181="snížená",J181,0)</f>
        <v>0</v>
      </c>
      <c r="BG181" s="194">
        <f>IF(N181="zákl. přenesená",J181,0)</f>
        <v>0</v>
      </c>
      <c r="BH181" s="194">
        <f>IF(N181="sníž. přenesená",J181,0)</f>
        <v>0</v>
      </c>
      <c r="BI181" s="194">
        <f>IF(N181="nulová",J181,0)</f>
        <v>0</v>
      </c>
      <c r="BJ181" s="20" t="s">
        <v>88</v>
      </c>
      <c r="BK181" s="194">
        <f>ROUND(I181*H181,2)</f>
        <v>0</v>
      </c>
      <c r="BL181" s="20" t="s">
        <v>366</v>
      </c>
      <c r="BM181" s="193" t="s">
        <v>959</v>
      </c>
    </row>
    <row r="182" spans="1:65" s="2" customFormat="1" ht="10.199999999999999">
      <c r="A182" s="37"/>
      <c r="B182" s="38"/>
      <c r="C182" s="39"/>
      <c r="D182" s="195" t="s">
        <v>245</v>
      </c>
      <c r="E182" s="39"/>
      <c r="F182" s="196" t="s">
        <v>1932</v>
      </c>
      <c r="G182" s="39"/>
      <c r="H182" s="39"/>
      <c r="I182" s="197"/>
      <c r="J182" s="39"/>
      <c r="K182" s="39"/>
      <c r="L182" s="42"/>
      <c r="M182" s="198"/>
      <c r="N182" s="199"/>
      <c r="O182" s="67"/>
      <c r="P182" s="67"/>
      <c r="Q182" s="67"/>
      <c r="R182" s="67"/>
      <c r="S182" s="67"/>
      <c r="T182" s="68"/>
      <c r="U182" s="37"/>
      <c r="V182" s="37"/>
      <c r="W182" s="37"/>
      <c r="X182" s="37"/>
      <c r="Y182" s="37"/>
      <c r="Z182" s="37"/>
      <c r="AA182" s="37"/>
      <c r="AB182" s="37"/>
      <c r="AC182" s="37"/>
      <c r="AD182" s="37"/>
      <c r="AE182" s="37"/>
      <c r="AT182" s="20" t="s">
        <v>245</v>
      </c>
      <c r="AU182" s="20" t="s">
        <v>88</v>
      </c>
    </row>
    <row r="183" spans="1:65" s="2" customFormat="1" ht="49.05" customHeight="1">
      <c r="A183" s="37"/>
      <c r="B183" s="38"/>
      <c r="C183" s="182" t="s">
        <v>617</v>
      </c>
      <c r="D183" s="182" t="s">
        <v>239</v>
      </c>
      <c r="E183" s="183" t="s">
        <v>6498</v>
      </c>
      <c r="F183" s="184" t="s">
        <v>6499</v>
      </c>
      <c r="G183" s="185" t="s">
        <v>290</v>
      </c>
      <c r="H183" s="186">
        <v>1</v>
      </c>
      <c r="I183" s="187"/>
      <c r="J183" s="188">
        <f>ROUND(I183*H183,2)</f>
        <v>0</v>
      </c>
      <c r="K183" s="184" t="s">
        <v>242</v>
      </c>
      <c r="L183" s="42"/>
      <c r="M183" s="189" t="s">
        <v>19</v>
      </c>
      <c r="N183" s="190" t="s">
        <v>48</v>
      </c>
      <c r="O183" s="67"/>
      <c r="P183" s="191">
        <f>O183*H183</f>
        <v>0</v>
      </c>
      <c r="Q183" s="191">
        <v>3.0880000000000001E-2</v>
      </c>
      <c r="R183" s="191">
        <f>Q183*H183</f>
        <v>3.0880000000000001E-2</v>
      </c>
      <c r="S183" s="191">
        <v>0</v>
      </c>
      <c r="T183" s="192">
        <f>S183*H183</f>
        <v>0</v>
      </c>
      <c r="U183" s="37"/>
      <c r="V183" s="37"/>
      <c r="W183" s="37"/>
      <c r="X183" s="37"/>
      <c r="Y183" s="37"/>
      <c r="Z183" s="37"/>
      <c r="AA183" s="37"/>
      <c r="AB183" s="37"/>
      <c r="AC183" s="37"/>
      <c r="AD183" s="37"/>
      <c r="AE183" s="37"/>
      <c r="AR183" s="193" t="s">
        <v>366</v>
      </c>
      <c r="AT183" s="193" t="s">
        <v>239</v>
      </c>
      <c r="AU183" s="193" t="s">
        <v>88</v>
      </c>
      <c r="AY183" s="20" t="s">
        <v>237</v>
      </c>
      <c r="BE183" s="194">
        <f>IF(N183="základní",J183,0)</f>
        <v>0</v>
      </c>
      <c r="BF183" s="194">
        <f>IF(N183="snížená",J183,0)</f>
        <v>0</v>
      </c>
      <c r="BG183" s="194">
        <f>IF(N183="zákl. přenesená",J183,0)</f>
        <v>0</v>
      </c>
      <c r="BH183" s="194">
        <f>IF(N183="sníž. přenesená",J183,0)</f>
        <v>0</v>
      </c>
      <c r="BI183" s="194">
        <f>IF(N183="nulová",J183,0)</f>
        <v>0</v>
      </c>
      <c r="BJ183" s="20" t="s">
        <v>88</v>
      </c>
      <c r="BK183" s="194">
        <f>ROUND(I183*H183,2)</f>
        <v>0</v>
      </c>
      <c r="BL183" s="20" t="s">
        <v>366</v>
      </c>
      <c r="BM183" s="193" t="s">
        <v>974</v>
      </c>
    </row>
    <row r="184" spans="1:65" s="2" customFormat="1" ht="10.199999999999999">
      <c r="A184" s="37"/>
      <c r="B184" s="38"/>
      <c r="C184" s="39"/>
      <c r="D184" s="195" t="s">
        <v>245</v>
      </c>
      <c r="E184" s="39"/>
      <c r="F184" s="196" t="s">
        <v>6500</v>
      </c>
      <c r="G184" s="39"/>
      <c r="H184" s="39"/>
      <c r="I184" s="197"/>
      <c r="J184" s="39"/>
      <c r="K184" s="39"/>
      <c r="L184" s="42"/>
      <c r="M184" s="198"/>
      <c r="N184" s="199"/>
      <c r="O184" s="67"/>
      <c r="P184" s="67"/>
      <c r="Q184" s="67"/>
      <c r="R184" s="67"/>
      <c r="S184" s="67"/>
      <c r="T184" s="68"/>
      <c r="U184" s="37"/>
      <c r="V184" s="37"/>
      <c r="W184" s="37"/>
      <c r="X184" s="37"/>
      <c r="Y184" s="37"/>
      <c r="Z184" s="37"/>
      <c r="AA184" s="37"/>
      <c r="AB184" s="37"/>
      <c r="AC184" s="37"/>
      <c r="AD184" s="37"/>
      <c r="AE184" s="37"/>
      <c r="AT184" s="20" t="s">
        <v>245</v>
      </c>
      <c r="AU184" s="20" t="s">
        <v>88</v>
      </c>
    </row>
    <row r="185" spans="1:65" s="2" customFormat="1" ht="49.05" customHeight="1">
      <c r="A185" s="37"/>
      <c r="B185" s="38"/>
      <c r="C185" s="182" t="s">
        <v>624</v>
      </c>
      <c r="D185" s="182" t="s">
        <v>239</v>
      </c>
      <c r="E185" s="183" t="s">
        <v>1933</v>
      </c>
      <c r="F185" s="184" t="s">
        <v>1934</v>
      </c>
      <c r="G185" s="185" t="s">
        <v>290</v>
      </c>
      <c r="H185" s="186">
        <v>3</v>
      </c>
      <c r="I185" s="187"/>
      <c r="J185" s="188">
        <f>ROUND(I185*H185,2)</f>
        <v>0</v>
      </c>
      <c r="K185" s="184" t="s">
        <v>242</v>
      </c>
      <c r="L185" s="42"/>
      <c r="M185" s="189" t="s">
        <v>19</v>
      </c>
      <c r="N185" s="190" t="s">
        <v>48</v>
      </c>
      <c r="O185" s="67"/>
      <c r="P185" s="191">
        <f>O185*H185</f>
        <v>0</v>
      </c>
      <c r="Q185" s="191">
        <v>2.0400000000000001E-2</v>
      </c>
      <c r="R185" s="191">
        <f>Q185*H185</f>
        <v>6.1200000000000004E-2</v>
      </c>
      <c r="S185" s="191">
        <v>0</v>
      </c>
      <c r="T185" s="192">
        <f>S185*H185</f>
        <v>0</v>
      </c>
      <c r="U185" s="37"/>
      <c r="V185" s="37"/>
      <c r="W185" s="37"/>
      <c r="X185" s="37"/>
      <c r="Y185" s="37"/>
      <c r="Z185" s="37"/>
      <c r="AA185" s="37"/>
      <c r="AB185" s="37"/>
      <c r="AC185" s="37"/>
      <c r="AD185" s="37"/>
      <c r="AE185" s="37"/>
      <c r="AR185" s="193" t="s">
        <v>366</v>
      </c>
      <c r="AT185" s="193" t="s">
        <v>239</v>
      </c>
      <c r="AU185" s="193" t="s">
        <v>88</v>
      </c>
      <c r="AY185" s="20" t="s">
        <v>237</v>
      </c>
      <c r="BE185" s="194">
        <f>IF(N185="základní",J185,0)</f>
        <v>0</v>
      </c>
      <c r="BF185" s="194">
        <f>IF(N185="snížená",J185,0)</f>
        <v>0</v>
      </c>
      <c r="BG185" s="194">
        <f>IF(N185="zákl. přenesená",J185,0)</f>
        <v>0</v>
      </c>
      <c r="BH185" s="194">
        <f>IF(N185="sníž. přenesená",J185,0)</f>
        <v>0</v>
      </c>
      <c r="BI185" s="194">
        <f>IF(N185="nulová",J185,0)</f>
        <v>0</v>
      </c>
      <c r="BJ185" s="20" t="s">
        <v>88</v>
      </c>
      <c r="BK185" s="194">
        <f>ROUND(I185*H185,2)</f>
        <v>0</v>
      </c>
      <c r="BL185" s="20" t="s">
        <v>366</v>
      </c>
      <c r="BM185" s="193" t="s">
        <v>985</v>
      </c>
    </row>
    <row r="186" spans="1:65" s="2" customFormat="1" ht="10.199999999999999">
      <c r="A186" s="37"/>
      <c r="B186" s="38"/>
      <c r="C186" s="39"/>
      <c r="D186" s="195" t="s">
        <v>245</v>
      </c>
      <c r="E186" s="39"/>
      <c r="F186" s="196" t="s">
        <v>1935</v>
      </c>
      <c r="G186" s="39"/>
      <c r="H186" s="39"/>
      <c r="I186" s="197"/>
      <c r="J186" s="39"/>
      <c r="K186" s="39"/>
      <c r="L186" s="42"/>
      <c r="M186" s="198"/>
      <c r="N186" s="199"/>
      <c r="O186" s="67"/>
      <c r="P186" s="67"/>
      <c r="Q186" s="67"/>
      <c r="R186" s="67"/>
      <c r="S186" s="67"/>
      <c r="T186" s="68"/>
      <c r="U186" s="37"/>
      <c r="V186" s="37"/>
      <c r="W186" s="37"/>
      <c r="X186" s="37"/>
      <c r="Y186" s="37"/>
      <c r="Z186" s="37"/>
      <c r="AA186" s="37"/>
      <c r="AB186" s="37"/>
      <c r="AC186" s="37"/>
      <c r="AD186" s="37"/>
      <c r="AE186" s="37"/>
      <c r="AT186" s="20" t="s">
        <v>245</v>
      </c>
      <c r="AU186" s="20" t="s">
        <v>88</v>
      </c>
    </row>
    <row r="187" spans="1:65" s="2" customFormat="1" ht="49.05" customHeight="1">
      <c r="A187" s="37"/>
      <c r="B187" s="38"/>
      <c r="C187" s="182" t="s">
        <v>633</v>
      </c>
      <c r="D187" s="182" t="s">
        <v>239</v>
      </c>
      <c r="E187" s="183" t="s">
        <v>6501</v>
      </c>
      <c r="F187" s="184" t="s">
        <v>6502</v>
      </c>
      <c r="G187" s="185" t="s">
        <v>290</v>
      </c>
      <c r="H187" s="186">
        <v>2</v>
      </c>
      <c r="I187" s="187"/>
      <c r="J187" s="188">
        <f>ROUND(I187*H187,2)</f>
        <v>0</v>
      </c>
      <c r="K187" s="184" t="s">
        <v>242</v>
      </c>
      <c r="L187" s="42"/>
      <c r="M187" s="189" t="s">
        <v>19</v>
      </c>
      <c r="N187" s="190" t="s">
        <v>48</v>
      </c>
      <c r="O187" s="67"/>
      <c r="P187" s="191">
        <f>O187*H187</f>
        <v>0</v>
      </c>
      <c r="Q187" s="191">
        <v>3.04E-2</v>
      </c>
      <c r="R187" s="191">
        <f>Q187*H187</f>
        <v>6.08E-2</v>
      </c>
      <c r="S187" s="191">
        <v>0</v>
      </c>
      <c r="T187" s="192">
        <f>S187*H187</f>
        <v>0</v>
      </c>
      <c r="U187" s="37"/>
      <c r="V187" s="37"/>
      <c r="W187" s="37"/>
      <c r="X187" s="37"/>
      <c r="Y187" s="37"/>
      <c r="Z187" s="37"/>
      <c r="AA187" s="37"/>
      <c r="AB187" s="37"/>
      <c r="AC187" s="37"/>
      <c r="AD187" s="37"/>
      <c r="AE187" s="37"/>
      <c r="AR187" s="193" t="s">
        <v>366</v>
      </c>
      <c r="AT187" s="193" t="s">
        <v>239</v>
      </c>
      <c r="AU187" s="193" t="s">
        <v>88</v>
      </c>
      <c r="AY187" s="20" t="s">
        <v>237</v>
      </c>
      <c r="BE187" s="194">
        <f>IF(N187="základní",J187,0)</f>
        <v>0</v>
      </c>
      <c r="BF187" s="194">
        <f>IF(N187="snížená",J187,0)</f>
        <v>0</v>
      </c>
      <c r="BG187" s="194">
        <f>IF(N187="zákl. přenesená",J187,0)</f>
        <v>0</v>
      </c>
      <c r="BH187" s="194">
        <f>IF(N187="sníž. přenesená",J187,0)</f>
        <v>0</v>
      </c>
      <c r="BI187" s="194">
        <f>IF(N187="nulová",J187,0)</f>
        <v>0</v>
      </c>
      <c r="BJ187" s="20" t="s">
        <v>88</v>
      </c>
      <c r="BK187" s="194">
        <f>ROUND(I187*H187,2)</f>
        <v>0</v>
      </c>
      <c r="BL187" s="20" t="s">
        <v>366</v>
      </c>
      <c r="BM187" s="193" t="s">
        <v>994</v>
      </c>
    </row>
    <row r="188" spans="1:65" s="2" customFormat="1" ht="10.199999999999999">
      <c r="A188" s="37"/>
      <c r="B188" s="38"/>
      <c r="C188" s="39"/>
      <c r="D188" s="195" t="s">
        <v>245</v>
      </c>
      <c r="E188" s="39"/>
      <c r="F188" s="196" t="s">
        <v>6503</v>
      </c>
      <c r="G188" s="39"/>
      <c r="H188" s="39"/>
      <c r="I188" s="197"/>
      <c r="J188" s="39"/>
      <c r="K188" s="39"/>
      <c r="L188" s="42"/>
      <c r="M188" s="198"/>
      <c r="N188" s="199"/>
      <c r="O188" s="67"/>
      <c r="P188" s="67"/>
      <c r="Q188" s="67"/>
      <c r="R188" s="67"/>
      <c r="S188" s="67"/>
      <c r="T188" s="68"/>
      <c r="U188" s="37"/>
      <c r="V188" s="37"/>
      <c r="W188" s="37"/>
      <c r="X188" s="37"/>
      <c r="Y188" s="37"/>
      <c r="Z188" s="37"/>
      <c r="AA188" s="37"/>
      <c r="AB188" s="37"/>
      <c r="AC188" s="37"/>
      <c r="AD188" s="37"/>
      <c r="AE188" s="37"/>
      <c r="AT188" s="20" t="s">
        <v>245</v>
      </c>
      <c r="AU188" s="20" t="s">
        <v>88</v>
      </c>
    </row>
    <row r="189" spans="1:65" s="2" customFormat="1" ht="49.05" customHeight="1">
      <c r="A189" s="37"/>
      <c r="B189" s="38"/>
      <c r="C189" s="182" t="s">
        <v>638</v>
      </c>
      <c r="D189" s="182" t="s">
        <v>239</v>
      </c>
      <c r="E189" s="183" t="s">
        <v>6504</v>
      </c>
      <c r="F189" s="184" t="s">
        <v>6505</v>
      </c>
      <c r="G189" s="185" t="s">
        <v>290</v>
      </c>
      <c r="H189" s="186">
        <v>2</v>
      </c>
      <c r="I189" s="187"/>
      <c r="J189" s="188">
        <f>ROUND(I189*H189,2)</f>
        <v>0</v>
      </c>
      <c r="K189" s="184" t="s">
        <v>242</v>
      </c>
      <c r="L189" s="42"/>
      <c r="M189" s="189" t="s">
        <v>19</v>
      </c>
      <c r="N189" s="190" t="s">
        <v>48</v>
      </c>
      <c r="O189" s="67"/>
      <c r="P189" s="191">
        <f>O189*H189</f>
        <v>0</v>
      </c>
      <c r="Q189" s="191">
        <v>3.5099999999999999E-2</v>
      </c>
      <c r="R189" s="191">
        <f>Q189*H189</f>
        <v>7.0199999999999999E-2</v>
      </c>
      <c r="S189" s="191">
        <v>0</v>
      </c>
      <c r="T189" s="192">
        <f>S189*H189</f>
        <v>0</v>
      </c>
      <c r="U189" s="37"/>
      <c r="V189" s="37"/>
      <c r="W189" s="37"/>
      <c r="X189" s="37"/>
      <c r="Y189" s="37"/>
      <c r="Z189" s="37"/>
      <c r="AA189" s="37"/>
      <c r="AB189" s="37"/>
      <c r="AC189" s="37"/>
      <c r="AD189" s="37"/>
      <c r="AE189" s="37"/>
      <c r="AR189" s="193" t="s">
        <v>366</v>
      </c>
      <c r="AT189" s="193" t="s">
        <v>239</v>
      </c>
      <c r="AU189" s="193" t="s">
        <v>88</v>
      </c>
      <c r="AY189" s="20" t="s">
        <v>237</v>
      </c>
      <c r="BE189" s="194">
        <f>IF(N189="základní",J189,0)</f>
        <v>0</v>
      </c>
      <c r="BF189" s="194">
        <f>IF(N189="snížená",J189,0)</f>
        <v>0</v>
      </c>
      <c r="BG189" s="194">
        <f>IF(N189="zákl. přenesená",J189,0)</f>
        <v>0</v>
      </c>
      <c r="BH189" s="194">
        <f>IF(N189="sníž. přenesená",J189,0)</f>
        <v>0</v>
      </c>
      <c r="BI189" s="194">
        <f>IF(N189="nulová",J189,0)</f>
        <v>0</v>
      </c>
      <c r="BJ189" s="20" t="s">
        <v>88</v>
      </c>
      <c r="BK189" s="194">
        <f>ROUND(I189*H189,2)</f>
        <v>0</v>
      </c>
      <c r="BL189" s="20" t="s">
        <v>366</v>
      </c>
      <c r="BM189" s="193" t="s">
        <v>450</v>
      </c>
    </row>
    <row r="190" spans="1:65" s="2" customFormat="1" ht="10.199999999999999">
      <c r="A190" s="37"/>
      <c r="B190" s="38"/>
      <c r="C190" s="39"/>
      <c r="D190" s="195" t="s">
        <v>245</v>
      </c>
      <c r="E190" s="39"/>
      <c r="F190" s="196" t="s">
        <v>6506</v>
      </c>
      <c r="G190" s="39"/>
      <c r="H190" s="39"/>
      <c r="I190" s="197"/>
      <c r="J190" s="39"/>
      <c r="K190" s="39"/>
      <c r="L190" s="42"/>
      <c r="M190" s="198"/>
      <c r="N190" s="199"/>
      <c r="O190" s="67"/>
      <c r="P190" s="67"/>
      <c r="Q190" s="67"/>
      <c r="R190" s="67"/>
      <c r="S190" s="67"/>
      <c r="T190" s="68"/>
      <c r="U190" s="37"/>
      <c r="V190" s="37"/>
      <c r="W190" s="37"/>
      <c r="X190" s="37"/>
      <c r="Y190" s="37"/>
      <c r="Z190" s="37"/>
      <c r="AA190" s="37"/>
      <c r="AB190" s="37"/>
      <c r="AC190" s="37"/>
      <c r="AD190" s="37"/>
      <c r="AE190" s="37"/>
      <c r="AT190" s="20" t="s">
        <v>245</v>
      </c>
      <c r="AU190" s="20" t="s">
        <v>88</v>
      </c>
    </row>
    <row r="191" spans="1:65" s="2" customFormat="1" ht="49.05" customHeight="1">
      <c r="A191" s="37"/>
      <c r="B191" s="38"/>
      <c r="C191" s="182" t="s">
        <v>643</v>
      </c>
      <c r="D191" s="182" t="s">
        <v>239</v>
      </c>
      <c r="E191" s="183" t="s">
        <v>1936</v>
      </c>
      <c r="F191" s="184" t="s">
        <v>1937</v>
      </c>
      <c r="G191" s="185" t="s">
        <v>290</v>
      </c>
      <c r="H191" s="186">
        <v>9</v>
      </c>
      <c r="I191" s="187"/>
      <c r="J191" s="188">
        <f>ROUND(I191*H191,2)</f>
        <v>0</v>
      </c>
      <c r="K191" s="184" t="s">
        <v>242</v>
      </c>
      <c r="L191" s="42"/>
      <c r="M191" s="189" t="s">
        <v>19</v>
      </c>
      <c r="N191" s="190" t="s">
        <v>48</v>
      </c>
      <c r="O191" s="67"/>
      <c r="P191" s="191">
        <f>O191*H191</f>
        <v>0</v>
      </c>
      <c r="Q191" s="191">
        <v>4.4499999999999998E-2</v>
      </c>
      <c r="R191" s="191">
        <f>Q191*H191</f>
        <v>0.40049999999999997</v>
      </c>
      <c r="S191" s="191">
        <v>0</v>
      </c>
      <c r="T191" s="192">
        <f>S191*H191</f>
        <v>0</v>
      </c>
      <c r="U191" s="37"/>
      <c r="V191" s="37"/>
      <c r="W191" s="37"/>
      <c r="X191" s="37"/>
      <c r="Y191" s="37"/>
      <c r="Z191" s="37"/>
      <c r="AA191" s="37"/>
      <c r="AB191" s="37"/>
      <c r="AC191" s="37"/>
      <c r="AD191" s="37"/>
      <c r="AE191" s="37"/>
      <c r="AR191" s="193" t="s">
        <v>366</v>
      </c>
      <c r="AT191" s="193" t="s">
        <v>239</v>
      </c>
      <c r="AU191" s="193" t="s">
        <v>88</v>
      </c>
      <c r="AY191" s="20" t="s">
        <v>237</v>
      </c>
      <c r="BE191" s="194">
        <f>IF(N191="základní",J191,0)</f>
        <v>0</v>
      </c>
      <c r="BF191" s="194">
        <f>IF(N191="snížená",J191,0)</f>
        <v>0</v>
      </c>
      <c r="BG191" s="194">
        <f>IF(N191="zákl. přenesená",J191,0)</f>
        <v>0</v>
      </c>
      <c r="BH191" s="194">
        <f>IF(N191="sníž. přenesená",J191,0)</f>
        <v>0</v>
      </c>
      <c r="BI191" s="194">
        <f>IF(N191="nulová",J191,0)</f>
        <v>0</v>
      </c>
      <c r="BJ191" s="20" t="s">
        <v>88</v>
      </c>
      <c r="BK191" s="194">
        <f>ROUND(I191*H191,2)</f>
        <v>0</v>
      </c>
      <c r="BL191" s="20" t="s">
        <v>366</v>
      </c>
      <c r="BM191" s="193" t="s">
        <v>483</v>
      </c>
    </row>
    <row r="192" spans="1:65" s="2" customFormat="1" ht="10.199999999999999">
      <c r="A192" s="37"/>
      <c r="B192" s="38"/>
      <c r="C192" s="39"/>
      <c r="D192" s="195" t="s">
        <v>245</v>
      </c>
      <c r="E192" s="39"/>
      <c r="F192" s="196" t="s">
        <v>1938</v>
      </c>
      <c r="G192" s="39"/>
      <c r="H192" s="39"/>
      <c r="I192" s="197"/>
      <c r="J192" s="39"/>
      <c r="K192" s="39"/>
      <c r="L192" s="42"/>
      <c r="M192" s="198"/>
      <c r="N192" s="199"/>
      <c r="O192" s="67"/>
      <c r="P192" s="67"/>
      <c r="Q192" s="67"/>
      <c r="R192" s="67"/>
      <c r="S192" s="67"/>
      <c r="T192" s="68"/>
      <c r="U192" s="37"/>
      <c r="V192" s="37"/>
      <c r="W192" s="37"/>
      <c r="X192" s="37"/>
      <c r="Y192" s="37"/>
      <c r="Z192" s="37"/>
      <c r="AA192" s="37"/>
      <c r="AB192" s="37"/>
      <c r="AC192" s="37"/>
      <c r="AD192" s="37"/>
      <c r="AE192" s="37"/>
      <c r="AT192" s="20" t="s">
        <v>245</v>
      </c>
      <c r="AU192" s="20" t="s">
        <v>88</v>
      </c>
    </row>
    <row r="193" spans="1:65" s="2" customFormat="1" ht="49.05" customHeight="1">
      <c r="A193" s="37"/>
      <c r="B193" s="38"/>
      <c r="C193" s="182" t="s">
        <v>649</v>
      </c>
      <c r="D193" s="182" t="s">
        <v>239</v>
      </c>
      <c r="E193" s="183" t="s">
        <v>1942</v>
      </c>
      <c r="F193" s="184" t="s">
        <v>1943</v>
      </c>
      <c r="G193" s="185" t="s">
        <v>290</v>
      </c>
      <c r="H193" s="186">
        <v>1</v>
      </c>
      <c r="I193" s="187"/>
      <c r="J193" s="188">
        <f>ROUND(I193*H193,2)</f>
        <v>0</v>
      </c>
      <c r="K193" s="184" t="s">
        <v>242</v>
      </c>
      <c r="L193" s="42"/>
      <c r="M193" s="189" t="s">
        <v>19</v>
      </c>
      <c r="N193" s="190" t="s">
        <v>48</v>
      </c>
      <c r="O193" s="67"/>
      <c r="P193" s="191">
        <f>O193*H193</f>
        <v>0</v>
      </c>
      <c r="Q193" s="191">
        <v>6.8000000000000005E-2</v>
      </c>
      <c r="R193" s="191">
        <f>Q193*H193</f>
        <v>6.8000000000000005E-2</v>
      </c>
      <c r="S193" s="191">
        <v>0</v>
      </c>
      <c r="T193" s="192">
        <f>S193*H193</f>
        <v>0</v>
      </c>
      <c r="U193" s="37"/>
      <c r="V193" s="37"/>
      <c r="W193" s="37"/>
      <c r="X193" s="37"/>
      <c r="Y193" s="37"/>
      <c r="Z193" s="37"/>
      <c r="AA193" s="37"/>
      <c r="AB193" s="37"/>
      <c r="AC193" s="37"/>
      <c r="AD193" s="37"/>
      <c r="AE193" s="37"/>
      <c r="AR193" s="193" t="s">
        <v>366</v>
      </c>
      <c r="AT193" s="193" t="s">
        <v>239</v>
      </c>
      <c r="AU193" s="193" t="s">
        <v>88</v>
      </c>
      <c r="AY193" s="20" t="s">
        <v>237</v>
      </c>
      <c r="BE193" s="194">
        <f>IF(N193="základní",J193,0)</f>
        <v>0</v>
      </c>
      <c r="BF193" s="194">
        <f>IF(N193="snížená",J193,0)</f>
        <v>0</v>
      </c>
      <c r="BG193" s="194">
        <f>IF(N193="zákl. přenesená",J193,0)</f>
        <v>0</v>
      </c>
      <c r="BH193" s="194">
        <f>IF(N193="sníž. přenesená",J193,0)</f>
        <v>0</v>
      </c>
      <c r="BI193" s="194">
        <f>IF(N193="nulová",J193,0)</f>
        <v>0</v>
      </c>
      <c r="BJ193" s="20" t="s">
        <v>88</v>
      </c>
      <c r="BK193" s="194">
        <f>ROUND(I193*H193,2)</f>
        <v>0</v>
      </c>
      <c r="BL193" s="20" t="s">
        <v>366</v>
      </c>
      <c r="BM193" s="193" t="s">
        <v>1015</v>
      </c>
    </row>
    <row r="194" spans="1:65" s="2" customFormat="1" ht="10.199999999999999">
      <c r="A194" s="37"/>
      <c r="B194" s="38"/>
      <c r="C194" s="39"/>
      <c r="D194" s="195" t="s">
        <v>245</v>
      </c>
      <c r="E194" s="39"/>
      <c r="F194" s="196" t="s">
        <v>1944</v>
      </c>
      <c r="G194" s="39"/>
      <c r="H194" s="39"/>
      <c r="I194" s="197"/>
      <c r="J194" s="39"/>
      <c r="K194" s="39"/>
      <c r="L194" s="42"/>
      <c r="M194" s="198"/>
      <c r="N194" s="199"/>
      <c r="O194" s="67"/>
      <c r="P194" s="67"/>
      <c r="Q194" s="67"/>
      <c r="R194" s="67"/>
      <c r="S194" s="67"/>
      <c r="T194" s="68"/>
      <c r="U194" s="37"/>
      <c r="V194" s="37"/>
      <c r="W194" s="37"/>
      <c r="X194" s="37"/>
      <c r="Y194" s="37"/>
      <c r="Z194" s="37"/>
      <c r="AA194" s="37"/>
      <c r="AB194" s="37"/>
      <c r="AC194" s="37"/>
      <c r="AD194" s="37"/>
      <c r="AE194" s="37"/>
      <c r="AT194" s="20" t="s">
        <v>245</v>
      </c>
      <c r="AU194" s="20" t="s">
        <v>88</v>
      </c>
    </row>
    <row r="195" spans="1:65" s="2" customFormat="1" ht="49.05" customHeight="1">
      <c r="A195" s="37"/>
      <c r="B195" s="38"/>
      <c r="C195" s="182" t="s">
        <v>653</v>
      </c>
      <c r="D195" s="182" t="s">
        <v>239</v>
      </c>
      <c r="E195" s="183" t="s">
        <v>6507</v>
      </c>
      <c r="F195" s="184" t="s">
        <v>6508</v>
      </c>
      <c r="G195" s="185" t="s">
        <v>290</v>
      </c>
      <c r="H195" s="186">
        <v>1</v>
      </c>
      <c r="I195" s="187"/>
      <c r="J195" s="188">
        <f>ROUND(I195*H195,2)</f>
        <v>0</v>
      </c>
      <c r="K195" s="184" t="s">
        <v>242</v>
      </c>
      <c r="L195" s="42"/>
      <c r="M195" s="189" t="s">
        <v>19</v>
      </c>
      <c r="N195" s="190" t="s">
        <v>48</v>
      </c>
      <c r="O195" s="67"/>
      <c r="P195" s="191">
        <f>O195*H195</f>
        <v>0</v>
      </c>
      <c r="Q195" s="191">
        <v>4.5319999999999999E-2</v>
      </c>
      <c r="R195" s="191">
        <f>Q195*H195</f>
        <v>4.5319999999999999E-2</v>
      </c>
      <c r="S195" s="191">
        <v>0</v>
      </c>
      <c r="T195" s="192">
        <f>S195*H195</f>
        <v>0</v>
      </c>
      <c r="U195" s="37"/>
      <c r="V195" s="37"/>
      <c r="W195" s="37"/>
      <c r="X195" s="37"/>
      <c r="Y195" s="37"/>
      <c r="Z195" s="37"/>
      <c r="AA195" s="37"/>
      <c r="AB195" s="37"/>
      <c r="AC195" s="37"/>
      <c r="AD195" s="37"/>
      <c r="AE195" s="37"/>
      <c r="AR195" s="193" t="s">
        <v>366</v>
      </c>
      <c r="AT195" s="193" t="s">
        <v>239</v>
      </c>
      <c r="AU195" s="193" t="s">
        <v>88</v>
      </c>
      <c r="AY195" s="20" t="s">
        <v>237</v>
      </c>
      <c r="BE195" s="194">
        <f>IF(N195="základní",J195,0)</f>
        <v>0</v>
      </c>
      <c r="BF195" s="194">
        <f>IF(N195="snížená",J195,0)</f>
        <v>0</v>
      </c>
      <c r="BG195" s="194">
        <f>IF(N195="zákl. přenesená",J195,0)</f>
        <v>0</v>
      </c>
      <c r="BH195" s="194">
        <f>IF(N195="sníž. přenesená",J195,0)</f>
        <v>0</v>
      </c>
      <c r="BI195" s="194">
        <f>IF(N195="nulová",J195,0)</f>
        <v>0</v>
      </c>
      <c r="BJ195" s="20" t="s">
        <v>88</v>
      </c>
      <c r="BK195" s="194">
        <f>ROUND(I195*H195,2)</f>
        <v>0</v>
      </c>
      <c r="BL195" s="20" t="s">
        <v>366</v>
      </c>
      <c r="BM195" s="193" t="s">
        <v>1024</v>
      </c>
    </row>
    <row r="196" spans="1:65" s="2" customFormat="1" ht="10.199999999999999">
      <c r="A196" s="37"/>
      <c r="B196" s="38"/>
      <c r="C196" s="39"/>
      <c r="D196" s="195" t="s">
        <v>245</v>
      </c>
      <c r="E196" s="39"/>
      <c r="F196" s="196" t="s">
        <v>6509</v>
      </c>
      <c r="G196" s="39"/>
      <c r="H196" s="39"/>
      <c r="I196" s="197"/>
      <c r="J196" s="39"/>
      <c r="K196" s="39"/>
      <c r="L196" s="42"/>
      <c r="M196" s="198"/>
      <c r="N196" s="199"/>
      <c r="O196" s="67"/>
      <c r="P196" s="67"/>
      <c r="Q196" s="67"/>
      <c r="R196" s="67"/>
      <c r="S196" s="67"/>
      <c r="T196" s="68"/>
      <c r="U196" s="37"/>
      <c r="V196" s="37"/>
      <c r="W196" s="37"/>
      <c r="X196" s="37"/>
      <c r="Y196" s="37"/>
      <c r="Z196" s="37"/>
      <c r="AA196" s="37"/>
      <c r="AB196" s="37"/>
      <c r="AC196" s="37"/>
      <c r="AD196" s="37"/>
      <c r="AE196" s="37"/>
      <c r="AT196" s="20" t="s">
        <v>245</v>
      </c>
      <c r="AU196" s="20" t="s">
        <v>88</v>
      </c>
    </row>
    <row r="197" spans="1:65" s="2" customFormat="1" ht="49.05" customHeight="1">
      <c r="A197" s="37"/>
      <c r="B197" s="38"/>
      <c r="C197" s="182" t="s">
        <v>660</v>
      </c>
      <c r="D197" s="182" t="s">
        <v>239</v>
      </c>
      <c r="E197" s="183" t="s">
        <v>1951</v>
      </c>
      <c r="F197" s="184" t="s">
        <v>1952</v>
      </c>
      <c r="G197" s="185" t="s">
        <v>290</v>
      </c>
      <c r="H197" s="186">
        <v>1</v>
      </c>
      <c r="I197" s="187"/>
      <c r="J197" s="188">
        <f>ROUND(I197*H197,2)</f>
        <v>0</v>
      </c>
      <c r="K197" s="184" t="s">
        <v>242</v>
      </c>
      <c r="L197" s="42"/>
      <c r="M197" s="189" t="s">
        <v>19</v>
      </c>
      <c r="N197" s="190" t="s">
        <v>48</v>
      </c>
      <c r="O197" s="67"/>
      <c r="P197" s="191">
        <f>O197*H197</f>
        <v>0</v>
      </c>
      <c r="Q197" s="191">
        <v>5.0709999999999998E-2</v>
      </c>
      <c r="R197" s="191">
        <f>Q197*H197</f>
        <v>5.0709999999999998E-2</v>
      </c>
      <c r="S197" s="191">
        <v>0</v>
      </c>
      <c r="T197" s="192">
        <f>S197*H197</f>
        <v>0</v>
      </c>
      <c r="U197" s="37"/>
      <c r="V197" s="37"/>
      <c r="W197" s="37"/>
      <c r="X197" s="37"/>
      <c r="Y197" s="37"/>
      <c r="Z197" s="37"/>
      <c r="AA197" s="37"/>
      <c r="AB197" s="37"/>
      <c r="AC197" s="37"/>
      <c r="AD197" s="37"/>
      <c r="AE197" s="37"/>
      <c r="AR197" s="193" t="s">
        <v>366</v>
      </c>
      <c r="AT197" s="193" t="s">
        <v>239</v>
      </c>
      <c r="AU197" s="193" t="s">
        <v>88</v>
      </c>
      <c r="AY197" s="20" t="s">
        <v>237</v>
      </c>
      <c r="BE197" s="194">
        <f>IF(N197="základní",J197,0)</f>
        <v>0</v>
      </c>
      <c r="BF197" s="194">
        <f>IF(N197="snížená",J197,0)</f>
        <v>0</v>
      </c>
      <c r="BG197" s="194">
        <f>IF(N197="zákl. přenesená",J197,0)</f>
        <v>0</v>
      </c>
      <c r="BH197" s="194">
        <f>IF(N197="sníž. přenesená",J197,0)</f>
        <v>0</v>
      </c>
      <c r="BI197" s="194">
        <f>IF(N197="nulová",J197,0)</f>
        <v>0</v>
      </c>
      <c r="BJ197" s="20" t="s">
        <v>88</v>
      </c>
      <c r="BK197" s="194">
        <f>ROUND(I197*H197,2)</f>
        <v>0</v>
      </c>
      <c r="BL197" s="20" t="s">
        <v>366</v>
      </c>
      <c r="BM197" s="193" t="s">
        <v>1030</v>
      </c>
    </row>
    <row r="198" spans="1:65" s="2" customFormat="1" ht="10.199999999999999">
      <c r="A198" s="37"/>
      <c r="B198" s="38"/>
      <c r="C198" s="39"/>
      <c r="D198" s="195" t="s">
        <v>245</v>
      </c>
      <c r="E198" s="39"/>
      <c r="F198" s="196" t="s">
        <v>1953</v>
      </c>
      <c r="G198" s="39"/>
      <c r="H198" s="39"/>
      <c r="I198" s="197"/>
      <c r="J198" s="39"/>
      <c r="K198" s="39"/>
      <c r="L198" s="42"/>
      <c r="M198" s="198"/>
      <c r="N198" s="199"/>
      <c r="O198" s="67"/>
      <c r="P198" s="67"/>
      <c r="Q198" s="67"/>
      <c r="R198" s="67"/>
      <c r="S198" s="67"/>
      <c r="T198" s="68"/>
      <c r="U198" s="37"/>
      <c r="V198" s="37"/>
      <c r="W198" s="37"/>
      <c r="X198" s="37"/>
      <c r="Y198" s="37"/>
      <c r="Z198" s="37"/>
      <c r="AA198" s="37"/>
      <c r="AB198" s="37"/>
      <c r="AC198" s="37"/>
      <c r="AD198" s="37"/>
      <c r="AE198" s="37"/>
      <c r="AT198" s="20" t="s">
        <v>245</v>
      </c>
      <c r="AU198" s="20" t="s">
        <v>88</v>
      </c>
    </row>
    <row r="199" spans="1:65" s="2" customFormat="1" ht="24.15" customHeight="1">
      <c r="A199" s="37"/>
      <c r="B199" s="38"/>
      <c r="C199" s="182" t="s">
        <v>670</v>
      </c>
      <c r="D199" s="182" t="s">
        <v>239</v>
      </c>
      <c r="E199" s="183" t="s">
        <v>1954</v>
      </c>
      <c r="F199" s="184" t="s">
        <v>1955</v>
      </c>
      <c r="G199" s="185" t="s">
        <v>290</v>
      </c>
      <c r="H199" s="186">
        <v>5</v>
      </c>
      <c r="I199" s="187"/>
      <c r="J199" s="188">
        <f>ROUND(I199*H199,2)</f>
        <v>0</v>
      </c>
      <c r="K199" s="184" t="s">
        <v>242</v>
      </c>
      <c r="L199" s="42"/>
      <c r="M199" s="189" t="s">
        <v>19</v>
      </c>
      <c r="N199" s="190" t="s">
        <v>48</v>
      </c>
      <c r="O199" s="67"/>
      <c r="P199" s="191">
        <f>O199*H199</f>
        <v>0</v>
      </c>
      <c r="Q199" s="191">
        <v>1.2500000000000001E-2</v>
      </c>
      <c r="R199" s="191">
        <f>Q199*H199</f>
        <v>6.25E-2</v>
      </c>
      <c r="S199" s="191">
        <v>0</v>
      </c>
      <c r="T199" s="192">
        <f>S199*H199</f>
        <v>0</v>
      </c>
      <c r="U199" s="37"/>
      <c r="V199" s="37"/>
      <c r="W199" s="37"/>
      <c r="X199" s="37"/>
      <c r="Y199" s="37"/>
      <c r="Z199" s="37"/>
      <c r="AA199" s="37"/>
      <c r="AB199" s="37"/>
      <c r="AC199" s="37"/>
      <c r="AD199" s="37"/>
      <c r="AE199" s="37"/>
      <c r="AR199" s="193" t="s">
        <v>366</v>
      </c>
      <c r="AT199" s="193" t="s">
        <v>239</v>
      </c>
      <c r="AU199" s="193" t="s">
        <v>88</v>
      </c>
      <c r="AY199" s="20" t="s">
        <v>237</v>
      </c>
      <c r="BE199" s="194">
        <f>IF(N199="základní",J199,0)</f>
        <v>0</v>
      </c>
      <c r="BF199" s="194">
        <f>IF(N199="snížená",J199,0)</f>
        <v>0</v>
      </c>
      <c r="BG199" s="194">
        <f>IF(N199="zákl. přenesená",J199,0)</f>
        <v>0</v>
      </c>
      <c r="BH199" s="194">
        <f>IF(N199="sníž. přenesená",J199,0)</f>
        <v>0</v>
      </c>
      <c r="BI199" s="194">
        <f>IF(N199="nulová",J199,0)</f>
        <v>0</v>
      </c>
      <c r="BJ199" s="20" t="s">
        <v>88</v>
      </c>
      <c r="BK199" s="194">
        <f>ROUND(I199*H199,2)</f>
        <v>0</v>
      </c>
      <c r="BL199" s="20" t="s">
        <v>366</v>
      </c>
      <c r="BM199" s="193" t="s">
        <v>6510</v>
      </c>
    </row>
    <row r="200" spans="1:65" s="2" customFormat="1" ht="10.199999999999999">
      <c r="A200" s="37"/>
      <c r="B200" s="38"/>
      <c r="C200" s="39"/>
      <c r="D200" s="195" t="s">
        <v>245</v>
      </c>
      <c r="E200" s="39"/>
      <c r="F200" s="196" t="s">
        <v>1957</v>
      </c>
      <c r="G200" s="39"/>
      <c r="H200" s="39"/>
      <c r="I200" s="197"/>
      <c r="J200" s="39"/>
      <c r="K200" s="39"/>
      <c r="L200" s="42"/>
      <c r="M200" s="198"/>
      <c r="N200" s="199"/>
      <c r="O200" s="67"/>
      <c r="P200" s="67"/>
      <c r="Q200" s="67"/>
      <c r="R200" s="67"/>
      <c r="S200" s="67"/>
      <c r="T200" s="68"/>
      <c r="U200" s="37"/>
      <c r="V200" s="37"/>
      <c r="W200" s="37"/>
      <c r="X200" s="37"/>
      <c r="Y200" s="37"/>
      <c r="Z200" s="37"/>
      <c r="AA200" s="37"/>
      <c r="AB200" s="37"/>
      <c r="AC200" s="37"/>
      <c r="AD200" s="37"/>
      <c r="AE200" s="37"/>
      <c r="AT200" s="20" t="s">
        <v>245</v>
      </c>
      <c r="AU200" s="20" t="s">
        <v>88</v>
      </c>
    </row>
    <row r="201" spans="1:65" s="2" customFormat="1" ht="24.15" customHeight="1">
      <c r="A201" s="37"/>
      <c r="B201" s="38"/>
      <c r="C201" s="182" t="s">
        <v>676</v>
      </c>
      <c r="D201" s="182" t="s">
        <v>239</v>
      </c>
      <c r="E201" s="183" t="s">
        <v>6511</v>
      </c>
      <c r="F201" s="184" t="s">
        <v>6512</v>
      </c>
      <c r="G201" s="185" t="s">
        <v>290</v>
      </c>
      <c r="H201" s="186">
        <v>5</v>
      </c>
      <c r="I201" s="187"/>
      <c r="J201" s="188">
        <f>ROUND(I201*H201,2)</f>
        <v>0</v>
      </c>
      <c r="K201" s="184" t="s">
        <v>19</v>
      </c>
      <c r="L201" s="42"/>
      <c r="M201" s="189" t="s">
        <v>19</v>
      </c>
      <c r="N201" s="190" t="s">
        <v>48</v>
      </c>
      <c r="O201" s="67"/>
      <c r="P201" s="191">
        <f>O201*H201</f>
        <v>0</v>
      </c>
      <c r="Q201" s="191">
        <v>1.2500000000000001E-2</v>
      </c>
      <c r="R201" s="191">
        <f>Q201*H201</f>
        <v>6.25E-2</v>
      </c>
      <c r="S201" s="191">
        <v>0</v>
      </c>
      <c r="T201" s="192">
        <f>S201*H201</f>
        <v>0</v>
      </c>
      <c r="U201" s="37"/>
      <c r="V201" s="37"/>
      <c r="W201" s="37"/>
      <c r="X201" s="37"/>
      <c r="Y201" s="37"/>
      <c r="Z201" s="37"/>
      <c r="AA201" s="37"/>
      <c r="AB201" s="37"/>
      <c r="AC201" s="37"/>
      <c r="AD201" s="37"/>
      <c r="AE201" s="37"/>
      <c r="AR201" s="193" t="s">
        <v>366</v>
      </c>
      <c r="AT201" s="193" t="s">
        <v>239</v>
      </c>
      <c r="AU201" s="193" t="s">
        <v>88</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366</v>
      </c>
      <c r="BM201" s="193" t="s">
        <v>1048</v>
      </c>
    </row>
    <row r="202" spans="1:65" s="2" customFormat="1" ht="24.15" customHeight="1">
      <c r="A202" s="37"/>
      <c r="B202" s="38"/>
      <c r="C202" s="182" t="s">
        <v>684</v>
      </c>
      <c r="D202" s="182" t="s">
        <v>239</v>
      </c>
      <c r="E202" s="183" t="s">
        <v>1958</v>
      </c>
      <c r="F202" s="184" t="s">
        <v>1959</v>
      </c>
      <c r="G202" s="185" t="s">
        <v>290</v>
      </c>
      <c r="H202" s="186">
        <v>2</v>
      </c>
      <c r="I202" s="187"/>
      <c r="J202" s="188">
        <f>ROUND(I202*H202,2)</f>
        <v>0</v>
      </c>
      <c r="K202" s="184" t="s">
        <v>242</v>
      </c>
      <c r="L202" s="42"/>
      <c r="M202" s="189" t="s">
        <v>19</v>
      </c>
      <c r="N202" s="190" t="s">
        <v>48</v>
      </c>
      <c r="O202" s="67"/>
      <c r="P202" s="191">
        <f>O202*H202</f>
        <v>0</v>
      </c>
      <c r="Q202" s="191">
        <v>1.49E-2</v>
      </c>
      <c r="R202" s="191">
        <f>Q202*H202</f>
        <v>2.98E-2</v>
      </c>
      <c r="S202" s="191">
        <v>0</v>
      </c>
      <c r="T202" s="192">
        <f>S202*H202</f>
        <v>0</v>
      </c>
      <c r="U202" s="37"/>
      <c r="V202" s="37"/>
      <c r="W202" s="37"/>
      <c r="X202" s="37"/>
      <c r="Y202" s="37"/>
      <c r="Z202" s="37"/>
      <c r="AA202" s="37"/>
      <c r="AB202" s="37"/>
      <c r="AC202" s="37"/>
      <c r="AD202" s="37"/>
      <c r="AE202" s="37"/>
      <c r="AR202" s="193" t="s">
        <v>366</v>
      </c>
      <c r="AT202" s="193" t="s">
        <v>239</v>
      </c>
      <c r="AU202" s="193" t="s">
        <v>88</v>
      </c>
      <c r="AY202" s="20" t="s">
        <v>237</v>
      </c>
      <c r="BE202" s="194">
        <f>IF(N202="základní",J202,0)</f>
        <v>0</v>
      </c>
      <c r="BF202" s="194">
        <f>IF(N202="snížená",J202,0)</f>
        <v>0</v>
      </c>
      <c r="BG202" s="194">
        <f>IF(N202="zákl. přenesená",J202,0)</f>
        <v>0</v>
      </c>
      <c r="BH202" s="194">
        <f>IF(N202="sníž. přenesená",J202,0)</f>
        <v>0</v>
      </c>
      <c r="BI202" s="194">
        <f>IF(N202="nulová",J202,0)</f>
        <v>0</v>
      </c>
      <c r="BJ202" s="20" t="s">
        <v>88</v>
      </c>
      <c r="BK202" s="194">
        <f>ROUND(I202*H202,2)</f>
        <v>0</v>
      </c>
      <c r="BL202" s="20" t="s">
        <v>366</v>
      </c>
      <c r="BM202" s="193" t="s">
        <v>6513</v>
      </c>
    </row>
    <row r="203" spans="1:65" s="2" customFormat="1" ht="10.199999999999999">
      <c r="A203" s="37"/>
      <c r="B203" s="38"/>
      <c r="C203" s="39"/>
      <c r="D203" s="195" t="s">
        <v>245</v>
      </c>
      <c r="E203" s="39"/>
      <c r="F203" s="196" t="s">
        <v>1961</v>
      </c>
      <c r="G203" s="39"/>
      <c r="H203" s="39"/>
      <c r="I203" s="197"/>
      <c r="J203" s="39"/>
      <c r="K203" s="39"/>
      <c r="L203" s="42"/>
      <c r="M203" s="198"/>
      <c r="N203" s="199"/>
      <c r="O203" s="67"/>
      <c r="P203" s="67"/>
      <c r="Q203" s="67"/>
      <c r="R203" s="67"/>
      <c r="S203" s="67"/>
      <c r="T203" s="68"/>
      <c r="U203" s="37"/>
      <c r="V203" s="37"/>
      <c r="W203" s="37"/>
      <c r="X203" s="37"/>
      <c r="Y203" s="37"/>
      <c r="Z203" s="37"/>
      <c r="AA203" s="37"/>
      <c r="AB203" s="37"/>
      <c r="AC203" s="37"/>
      <c r="AD203" s="37"/>
      <c r="AE203" s="37"/>
      <c r="AT203" s="20" t="s">
        <v>245</v>
      </c>
      <c r="AU203" s="20" t="s">
        <v>88</v>
      </c>
    </row>
    <row r="204" spans="1:65" s="2" customFormat="1" ht="37.799999999999997" customHeight="1">
      <c r="A204" s="37"/>
      <c r="B204" s="38"/>
      <c r="C204" s="182" t="s">
        <v>692</v>
      </c>
      <c r="D204" s="182" t="s">
        <v>239</v>
      </c>
      <c r="E204" s="183" t="s">
        <v>1966</v>
      </c>
      <c r="F204" s="184" t="s">
        <v>1967</v>
      </c>
      <c r="G204" s="185" t="s">
        <v>290</v>
      </c>
      <c r="H204" s="186">
        <v>5</v>
      </c>
      <c r="I204" s="187"/>
      <c r="J204" s="188">
        <f>ROUND(I204*H204,2)</f>
        <v>0</v>
      </c>
      <c r="K204" s="184" t="s">
        <v>242</v>
      </c>
      <c r="L204" s="42"/>
      <c r="M204" s="189" t="s">
        <v>19</v>
      </c>
      <c r="N204" s="190" t="s">
        <v>48</v>
      </c>
      <c r="O204" s="67"/>
      <c r="P204" s="191">
        <f>O204*H204</f>
        <v>0</v>
      </c>
      <c r="Q204" s="191">
        <v>8.0000000000000004E-4</v>
      </c>
      <c r="R204" s="191">
        <f>Q204*H204</f>
        <v>4.0000000000000001E-3</v>
      </c>
      <c r="S204" s="191">
        <v>0</v>
      </c>
      <c r="T204" s="192">
        <f>S204*H204</f>
        <v>0</v>
      </c>
      <c r="U204" s="37"/>
      <c r="V204" s="37"/>
      <c r="W204" s="37"/>
      <c r="X204" s="37"/>
      <c r="Y204" s="37"/>
      <c r="Z204" s="37"/>
      <c r="AA204" s="37"/>
      <c r="AB204" s="37"/>
      <c r="AC204" s="37"/>
      <c r="AD204" s="37"/>
      <c r="AE204" s="37"/>
      <c r="AR204" s="193" t="s">
        <v>366</v>
      </c>
      <c r="AT204" s="193" t="s">
        <v>239</v>
      </c>
      <c r="AU204" s="193" t="s">
        <v>88</v>
      </c>
      <c r="AY204" s="20" t="s">
        <v>237</v>
      </c>
      <c r="BE204" s="194">
        <f>IF(N204="základní",J204,0)</f>
        <v>0</v>
      </c>
      <c r="BF204" s="194">
        <f>IF(N204="snížená",J204,0)</f>
        <v>0</v>
      </c>
      <c r="BG204" s="194">
        <f>IF(N204="zákl. přenesená",J204,0)</f>
        <v>0</v>
      </c>
      <c r="BH204" s="194">
        <f>IF(N204="sníž. přenesená",J204,0)</f>
        <v>0</v>
      </c>
      <c r="BI204" s="194">
        <f>IF(N204="nulová",J204,0)</f>
        <v>0</v>
      </c>
      <c r="BJ204" s="20" t="s">
        <v>88</v>
      </c>
      <c r="BK204" s="194">
        <f>ROUND(I204*H204,2)</f>
        <v>0</v>
      </c>
      <c r="BL204" s="20" t="s">
        <v>366</v>
      </c>
      <c r="BM204" s="193" t="s">
        <v>1064</v>
      </c>
    </row>
    <row r="205" spans="1:65" s="2" customFormat="1" ht="10.199999999999999">
      <c r="A205" s="37"/>
      <c r="B205" s="38"/>
      <c r="C205" s="39"/>
      <c r="D205" s="195" t="s">
        <v>245</v>
      </c>
      <c r="E205" s="39"/>
      <c r="F205" s="196" t="s">
        <v>1968</v>
      </c>
      <c r="G205" s="39"/>
      <c r="H205" s="39"/>
      <c r="I205" s="197"/>
      <c r="J205" s="39"/>
      <c r="K205" s="39"/>
      <c r="L205" s="42"/>
      <c r="M205" s="198"/>
      <c r="N205" s="199"/>
      <c r="O205" s="67"/>
      <c r="P205" s="67"/>
      <c r="Q205" s="67"/>
      <c r="R205" s="67"/>
      <c r="S205" s="67"/>
      <c r="T205" s="68"/>
      <c r="U205" s="37"/>
      <c r="V205" s="37"/>
      <c r="W205" s="37"/>
      <c r="X205" s="37"/>
      <c r="Y205" s="37"/>
      <c r="Z205" s="37"/>
      <c r="AA205" s="37"/>
      <c r="AB205" s="37"/>
      <c r="AC205" s="37"/>
      <c r="AD205" s="37"/>
      <c r="AE205" s="37"/>
      <c r="AT205" s="20" t="s">
        <v>245</v>
      </c>
      <c r="AU205" s="20" t="s">
        <v>88</v>
      </c>
    </row>
    <row r="206" spans="1:65" s="2" customFormat="1" ht="37.799999999999997" customHeight="1">
      <c r="A206" s="37"/>
      <c r="B206" s="38"/>
      <c r="C206" s="182" t="s">
        <v>698</v>
      </c>
      <c r="D206" s="182" t="s">
        <v>239</v>
      </c>
      <c r="E206" s="183" t="s">
        <v>1969</v>
      </c>
      <c r="F206" s="184" t="s">
        <v>1970</v>
      </c>
      <c r="G206" s="185" t="s">
        <v>290</v>
      </c>
      <c r="H206" s="186">
        <v>2</v>
      </c>
      <c r="I206" s="187"/>
      <c r="J206" s="188">
        <f>ROUND(I206*H206,2)</f>
        <v>0</v>
      </c>
      <c r="K206" s="184" t="s">
        <v>242</v>
      </c>
      <c r="L206" s="42"/>
      <c r="M206" s="189" t="s">
        <v>19</v>
      </c>
      <c r="N206" s="190" t="s">
        <v>48</v>
      </c>
      <c r="O206" s="67"/>
      <c r="P206" s="191">
        <f>O206*H206</f>
        <v>0</v>
      </c>
      <c r="Q206" s="191">
        <v>8.8000000000000003E-4</v>
      </c>
      <c r="R206" s="191">
        <f>Q206*H206</f>
        <v>1.7600000000000001E-3</v>
      </c>
      <c r="S206" s="191">
        <v>0</v>
      </c>
      <c r="T206" s="192">
        <f>S206*H206</f>
        <v>0</v>
      </c>
      <c r="U206" s="37"/>
      <c r="V206" s="37"/>
      <c r="W206" s="37"/>
      <c r="X206" s="37"/>
      <c r="Y206" s="37"/>
      <c r="Z206" s="37"/>
      <c r="AA206" s="37"/>
      <c r="AB206" s="37"/>
      <c r="AC206" s="37"/>
      <c r="AD206" s="37"/>
      <c r="AE206" s="37"/>
      <c r="AR206" s="193" t="s">
        <v>366</v>
      </c>
      <c r="AT206" s="193" t="s">
        <v>239</v>
      </c>
      <c r="AU206" s="193" t="s">
        <v>88</v>
      </c>
      <c r="AY206" s="20" t="s">
        <v>237</v>
      </c>
      <c r="BE206" s="194">
        <f>IF(N206="základní",J206,0)</f>
        <v>0</v>
      </c>
      <c r="BF206" s="194">
        <f>IF(N206="snížená",J206,0)</f>
        <v>0</v>
      </c>
      <c r="BG206" s="194">
        <f>IF(N206="zákl. přenesená",J206,0)</f>
        <v>0</v>
      </c>
      <c r="BH206" s="194">
        <f>IF(N206="sníž. přenesená",J206,0)</f>
        <v>0</v>
      </c>
      <c r="BI206" s="194">
        <f>IF(N206="nulová",J206,0)</f>
        <v>0</v>
      </c>
      <c r="BJ206" s="20" t="s">
        <v>88</v>
      </c>
      <c r="BK206" s="194">
        <f>ROUND(I206*H206,2)</f>
        <v>0</v>
      </c>
      <c r="BL206" s="20" t="s">
        <v>366</v>
      </c>
      <c r="BM206" s="193" t="s">
        <v>1077</v>
      </c>
    </row>
    <row r="207" spans="1:65" s="2" customFormat="1" ht="10.199999999999999">
      <c r="A207" s="37"/>
      <c r="B207" s="38"/>
      <c r="C207" s="39"/>
      <c r="D207" s="195" t="s">
        <v>245</v>
      </c>
      <c r="E207" s="39"/>
      <c r="F207" s="196" t="s">
        <v>1971</v>
      </c>
      <c r="G207" s="39"/>
      <c r="H207" s="39"/>
      <c r="I207" s="197"/>
      <c r="J207" s="39"/>
      <c r="K207" s="39"/>
      <c r="L207" s="42"/>
      <c r="M207" s="198"/>
      <c r="N207" s="199"/>
      <c r="O207" s="67"/>
      <c r="P207" s="67"/>
      <c r="Q207" s="67"/>
      <c r="R207" s="67"/>
      <c r="S207" s="67"/>
      <c r="T207" s="68"/>
      <c r="U207" s="37"/>
      <c r="V207" s="37"/>
      <c r="W207" s="37"/>
      <c r="X207" s="37"/>
      <c r="Y207" s="37"/>
      <c r="Z207" s="37"/>
      <c r="AA207" s="37"/>
      <c r="AB207" s="37"/>
      <c r="AC207" s="37"/>
      <c r="AD207" s="37"/>
      <c r="AE207" s="37"/>
      <c r="AT207" s="20" t="s">
        <v>245</v>
      </c>
      <c r="AU207" s="20" t="s">
        <v>88</v>
      </c>
    </row>
    <row r="208" spans="1:65" s="2" customFormat="1" ht="55.5" customHeight="1">
      <c r="A208" s="37"/>
      <c r="B208" s="38"/>
      <c r="C208" s="182" t="s">
        <v>702</v>
      </c>
      <c r="D208" s="182" t="s">
        <v>239</v>
      </c>
      <c r="E208" s="183" t="s">
        <v>1975</v>
      </c>
      <c r="F208" s="184" t="s">
        <v>1976</v>
      </c>
      <c r="G208" s="185" t="s">
        <v>1817</v>
      </c>
      <c r="H208" s="263"/>
      <c r="I208" s="187"/>
      <c r="J208" s="188">
        <f>ROUND(I208*H208,2)</f>
        <v>0</v>
      </c>
      <c r="K208" s="184" t="s">
        <v>242</v>
      </c>
      <c r="L208" s="42"/>
      <c r="M208" s="189" t="s">
        <v>19</v>
      </c>
      <c r="N208" s="190" t="s">
        <v>48</v>
      </c>
      <c r="O208" s="67"/>
      <c r="P208" s="191">
        <f>O208*H208</f>
        <v>0</v>
      </c>
      <c r="Q208" s="191">
        <v>0</v>
      </c>
      <c r="R208" s="191">
        <f>Q208*H208</f>
        <v>0</v>
      </c>
      <c r="S208" s="191">
        <v>0</v>
      </c>
      <c r="T208" s="192">
        <f>S208*H208</f>
        <v>0</v>
      </c>
      <c r="U208" s="37"/>
      <c r="V208" s="37"/>
      <c r="W208" s="37"/>
      <c r="X208" s="37"/>
      <c r="Y208" s="37"/>
      <c r="Z208" s="37"/>
      <c r="AA208" s="37"/>
      <c r="AB208" s="37"/>
      <c r="AC208" s="37"/>
      <c r="AD208" s="37"/>
      <c r="AE208" s="37"/>
      <c r="AR208" s="193" t="s">
        <v>366</v>
      </c>
      <c r="AT208" s="193" t="s">
        <v>239</v>
      </c>
      <c r="AU208" s="193" t="s">
        <v>88</v>
      </c>
      <c r="AY208" s="20" t="s">
        <v>237</v>
      </c>
      <c r="BE208" s="194">
        <f>IF(N208="základní",J208,0)</f>
        <v>0</v>
      </c>
      <c r="BF208" s="194">
        <f>IF(N208="snížená",J208,0)</f>
        <v>0</v>
      </c>
      <c r="BG208" s="194">
        <f>IF(N208="zákl. přenesená",J208,0)</f>
        <v>0</v>
      </c>
      <c r="BH208" s="194">
        <f>IF(N208="sníž. přenesená",J208,0)</f>
        <v>0</v>
      </c>
      <c r="BI208" s="194">
        <f>IF(N208="nulová",J208,0)</f>
        <v>0</v>
      </c>
      <c r="BJ208" s="20" t="s">
        <v>88</v>
      </c>
      <c r="BK208" s="194">
        <f>ROUND(I208*H208,2)</f>
        <v>0</v>
      </c>
      <c r="BL208" s="20" t="s">
        <v>366</v>
      </c>
      <c r="BM208" s="193" t="s">
        <v>6514</v>
      </c>
    </row>
    <row r="209" spans="1:65" s="2" customFormat="1" ht="10.199999999999999">
      <c r="A209" s="37"/>
      <c r="B209" s="38"/>
      <c r="C209" s="39"/>
      <c r="D209" s="195" t="s">
        <v>245</v>
      </c>
      <c r="E209" s="39"/>
      <c r="F209" s="196" t="s">
        <v>1978</v>
      </c>
      <c r="G209" s="39"/>
      <c r="H209" s="39"/>
      <c r="I209" s="197"/>
      <c r="J209" s="39"/>
      <c r="K209" s="39"/>
      <c r="L209" s="42"/>
      <c r="M209" s="198"/>
      <c r="N209" s="199"/>
      <c r="O209" s="67"/>
      <c r="P209" s="67"/>
      <c r="Q209" s="67"/>
      <c r="R209" s="67"/>
      <c r="S209" s="67"/>
      <c r="T209" s="68"/>
      <c r="U209" s="37"/>
      <c r="V209" s="37"/>
      <c r="W209" s="37"/>
      <c r="X209" s="37"/>
      <c r="Y209" s="37"/>
      <c r="Z209" s="37"/>
      <c r="AA209" s="37"/>
      <c r="AB209" s="37"/>
      <c r="AC209" s="37"/>
      <c r="AD209" s="37"/>
      <c r="AE209" s="37"/>
      <c r="AT209" s="20" t="s">
        <v>245</v>
      </c>
      <c r="AU209" s="20" t="s">
        <v>88</v>
      </c>
    </row>
    <row r="210" spans="1:65" s="12" customFormat="1" ht="25.95" customHeight="1">
      <c r="B210" s="166"/>
      <c r="C210" s="167"/>
      <c r="D210" s="168" t="s">
        <v>75</v>
      </c>
      <c r="E210" s="169" t="s">
        <v>1505</v>
      </c>
      <c r="F210" s="169" t="s">
        <v>1506</v>
      </c>
      <c r="G210" s="167"/>
      <c r="H210" s="167"/>
      <c r="I210" s="170"/>
      <c r="J210" s="171">
        <f>BK210</f>
        <v>0</v>
      </c>
      <c r="K210" s="167"/>
      <c r="L210" s="172"/>
      <c r="M210" s="173"/>
      <c r="N210" s="174"/>
      <c r="O210" s="174"/>
      <c r="P210" s="175">
        <f>SUM(P211:P212)</f>
        <v>0</v>
      </c>
      <c r="Q210" s="174"/>
      <c r="R210" s="175">
        <f>SUM(R211:R212)</f>
        <v>0</v>
      </c>
      <c r="S210" s="174"/>
      <c r="T210" s="176">
        <f>SUM(T211:T212)</f>
        <v>0</v>
      </c>
      <c r="AR210" s="177" t="s">
        <v>243</v>
      </c>
      <c r="AT210" s="178" t="s">
        <v>75</v>
      </c>
      <c r="AU210" s="178" t="s">
        <v>76</v>
      </c>
      <c r="AY210" s="177" t="s">
        <v>237</v>
      </c>
      <c r="BK210" s="179">
        <f>SUM(BK211:BK212)</f>
        <v>0</v>
      </c>
    </row>
    <row r="211" spans="1:65" s="2" customFormat="1" ht="37.799999999999997" customHeight="1">
      <c r="A211" s="37"/>
      <c r="B211" s="38"/>
      <c r="C211" s="182" t="s">
        <v>705</v>
      </c>
      <c r="D211" s="182" t="s">
        <v>239</v>
      </c>
      <c r="E211" s="183" t="s">
        <v>1508</v>
      </c>
      <c r="F211" s="184" t="s">
        <v>1509</v>
      </c>
      <c r="G211" s="185" t="s">
        <v>1510</v>
      </c>
      <c r="H211" s="186">
        <v>30</v>
      </c>
      <c r="I211" s="187"/>
      <c r="J211" s="188">
        <f>ROUND(I211*H211,2)</f>
        <v>0</v>
      </c>
      <c r="K211" s="184" t="s">
        <v>242</v>
      </c>
      <c r="L211" s="42"/>
      <c r="M211" s="189" t="s">
        <v>19</v>
      </c>
      <c r="N211" s="190" t="s">
        <v>48</v>
      </c>
      <c r="O211" s="67"/>
      <c r="P211" s="191">
        <f>O211*H211</f>
        <v>0</v>
      </c>
      <c r="Q211" s="191">
        <v>0</v>
      </c>
      <c r="R211" s="191">
        <f>Q211*H211</f>
        <v>0</v>
      </c>
      <c r="S211" s="191">
        <v>0</v>
      </c>
      <c r="T211" s="192">
        <f>S211*H211</f>
        <v>0</v>
      </c>
      <c r="U211" s="37"/>
      <c r="V211" s="37"/>
      <c r="W211" s="37"/>
      <c r="X211" s="37"/>
      <c r="Y211" s="37"/>
      <c r="Z211" s="37"/>
      <c r="AA211" s="37"/>
      <c r="AB211" s="37"/>
      <c r="AC211" s="37"/>
      <c r="AD211" s="37"/>
      <c r="AE211" s="37"/>
      <c r="AR211" s="193" t="s">
        <v>1511</v>
      </c>
      <c r="AT211" s="193" t="s">
        <v>239</v>
      </c>
      <c r="AU211" s="193" t="s">
        <v>83</v>
      </c>
      <c r="AY211" s="20" t="s">
        <v>237</v>
      </c>
      <c r="BE211" s="194">
        <f>IF(N211="základní",J211,0)</f>
        <v>0</v>
      </c>
      <c r="BF211" s="194">
        <f>IF(N211="snížená",J211,0)</f>
        <v>0</v>
      </c>
      <c r="BG211" s="194">
        <f>IF(N211="zákl. přenesená",J211,0)</f>
        <v>0</v>
      </c>
      <c r="BH211" s="194">
        <f>IF(N211="sníž. přenesená",J211,0)</f>
        <v>0</v>
      </c>
      <c r="BI211" s="194">
        <f>IF(N211="nulová",J211,0)</f>
        <v>0</v>
      </c>
      <c r="BJ211" s="20" t="s">
        <v>88</v>
      </c>
      <c r="BK211" s="194">
        <f>ROUND(I211*H211,2)</f>
        <v>0</v>
      </c>
      <c r="BL211" s="20" t="s">
        <v>1511</v>
      </c>
      <c r="BM211" s="193" t="s">
        <v>6515</v>
      </c>
    </row>
    <row r="212" spans="1:65" s="2" customFormat="1" ht="10.199999999999999">
      <c r="A212" s="37"/>
      <c r="B212" s="38"/>
      <c r="C212" s="39"/>
      <c r="D212" s="195" t="s">
        <v>245</v>
      </c>
      <c r="E212" s="39"/>
      <c r="F212" s="196" t="s">
        <v>1513</v>
      </c>
      <c r="G212" s="39"/>
      <c r="H212" s="39"/>
      <c r="I212" s="197"/>
      <c r="J212" s="39"/>
      <c r="K212" s="39"/>
      <c r="L212" s="42"/>
      <c r="M212" s="255"/>
      <c r="N212" s="256"/>
      <c r="O212" s="257"/>
      <c r="P212" s="257"/>
      <c r="Q212" s="257"/>
      <c r="R212" s="257"/>
      <c r="S212" s="257"/>
      <c r="T212" s="258"/>
      <c r="U212" s="37"/>
      <c r="V212" s="37"/>
      <c r="W212" s="37"/>
      <c r="X212" s="37"/>
      <c r="Y212" s="37"/>
      <c r="Z212" s="37"/>
      <c r="AA212" s="37"/>
      <c r="AB212" s="37"/>
      <c r="AC212" s="37"/>
      <c r="AD212" s="37"/>
      <c r="AE212" s="37"/>
      <c r="AT212" s="20" t="s">
        <v>245</v>
      </c>
      <c r="AU212" s="20" t="s">
        <v>83</v>
      </c>
    </row>
    <row r="213" spans="1:65" s="2" customFormat="1" ht="6.9" customHeight="1">
      <c r="A213" s="37"/>
      <c r="B213" s="50"/>
      <c r="C213" s="51"/>
      <c r="D213" s="51"/>
      <c r="E213" s="51"/>
      <c r="F213" s="51"/>
      <c r="G213" s="51"/>
      <c r="H213" s="51"/>
      <c r="I213" s="51"/>
      <c r="J213" s="51"/>
      <c r="K213" s="51"/>
      <c r="L213" s="42"/>
      <c r="M213" s="37"/>
      <c r="O213" s="37"/>
      <c r="P213" s="37"/>
      <c r="Q213" s="37"/>
      <c r="R213" s="37"/>
      <c r="S213" s="37"/>
      <c r="T213" s="37"/>
      <c r="U213" s="37"/>
      <c r="V213" s="37"/>
      <c r="W213" s="37"/>
      <c r="X213" s="37"/>
      <c r="Y213" s="37"/>
      <c r="Z213" s="37"/>
      <c r="AA213" s="37"/>
      <c r="AB213" s="37"/>
      <c r="AC213" s="37"/>
      <c r="AD213" s="37"/>
      <c r="AE213" s="37"/>
    </row>
  </sheetData>
  <sheetProtection algorithmName="SHA-512" hashValue="EqfBVJopf2+JPuZ2XRUQYI+cqsDvodEfPOvnFghBW5YwEp37lH1pBTS1YZC0WM0G0Iutj5vz3RI+kEBweiyFmw==" saltValue="XkpuFc8s4W0Fi6RuE78oeMZnbsm2Qw5uBHFlXlnQmpYP32mKQLYnJHb82mgE3exIX0jKLt9DMb81qO0SOl5GCA==" spinCount="100000" sheet="1" objects="1" scenarios="1" formatColumns="0" formatRows="0" autoFilter="0"/>
  <autoFilter ref="C92:K212" xr:uid="{00000000-0009-0000-0000-000011000000}"/>
  <mergeCells count="12">
    <mergeCell ref="E85:H85"/>
    <mergeCell ref="L2:V2"/>
    <mergeCell ref="E50:H50"/>
    <mergeCell ref="E52:H52"/>
    <mergeCell ref="E54:H54"/>
    <mergeCell ref="E81:H81"/>
    <mergeCell ref="E83:H83"/>
    <mergeCell ref="E7:H7"/>
    <mergeCell ref="E9:H9"/>
    <mergeCell ref="E11:H11"/>
    <mergeCell ref="E20:H20"/>
    <mergeCell ref="E29:H29"/>
  </mergeCells>
  <hyperlinks>
    <hyperlink ref="F97" r:id="rId1" xr:uid="{00000000-0004-0000-1100-000000000000}"/>
    <hyperlink ref="F99" r:id="rId2" xr:uid="{00000000-0004-0000-1100-000001000000}"/>
    <hyperlink ref="F101" r:id="rId3" xr:uid="{00000000-0004-0000-1100-000002000000}"/>
    <hyperlink ref="F107" r:id="rId4" xr:uid="{00000000-0004-0000-1100-000003000000}"/>
    <hyperlink ref="F114" r:id="rId5" xr:uid="{00000000-0004-0000-1100-000004000000}"/>
    <hyperlink ref="F117" r:id="rId6" xr:uid="{00000000-0004-0000-1100-000005000000}"/>
    <hyperlink ref="F119" r:id="rId7" xr:uid="{00000000-0004-0000-1100-000006000000}"/>
    <hyperlink ref="F121" r:id="rId8" xr:uid="{00000000-0004-0000-1100-000007000000}"/>
    <hyperlink ref="F123" r:id="rId9" xr:uid="{00000000-0004-0000-1100-000008000000}"/>
    <hyperlink ref="F125" r:id="rId10" xr:uid="{00000000-0004-0000-1100-000009000000}"/>
    <hyperlink ref="F127" r:id="rId11" xr:uid="{00000000-0004-0000-1100-00000A000000}"/>
    <hyperlink ref="F129" r:id="rId12" xr:uid="{00000000-0004-0000-1100-00000B000000}"/>
    <hyperlink ref="F131" r:id="rId13" xr:uid="{00000000-0004-0000-1100-00000C000000}"/>
    <hyperlink ref="F133" r:id="rId14" xr:uid="{00000000-0004-0000-1100-00000D000000}"/>
    <hyperlink ref="F135" r:id="rId15" xr:uid="{00000000-0004-0000-1100-00000E000000}"/>
    <hyperlink ref="F138" r:id="rId16" xr:uid="{00000000-0004-0000-1100-00000F000000}"/>
    <hyperlink ref="F140" r:id="rId17" xr:uid="{00000000-0004-0000-1100-000010000000}"/>
    <hyperlink ref="F142" r:id="rId18" xr:uid="{00000000-0004-0000-1100-000011000000}"/>
    <hyperlink ref="F144" r:id="rId19" xr:uid="{00000000-0004-0000-1100-000012000000}"/>
    <hyperlink ref="F147" r:id="rId20" xr:uid="{00000000-0004-0000-1100-000013000000}"/>
    <hyperlink ref="F149" r:id="rId21" xr:uid="{00000000-0004-0000-1100-000014000000}"/>
    <hyperlink ref="F151" r:id="rId22" xr:uid="{00000000-0004-0000-1100-000015000000}"/>
    <hyperlink ref="F153" r:id="rId23" xr:uid="{00000000-0004-0000-1100-000016000000}"/>
    <hyperlink ref="F162" r:id="rId24" xr:uid="{00000000-0004-0000-1100-000017000000}"/>
    <hyperlink ref="F165" r:id="rId25" xr:uid="{00000000-0004-0000-1100-000018000000}"/>
    <hyperlink ref="F172" r:id="rId26" xr:uid="{00000000-0004-0000-1100-000019000000}"/>
    <hyperlink ref="F174" r:id="rId27" xr:uid="{00000000-0004-0000-1100-00001A000000}"/>
    <hyperlink ref="F176" r:id="rId28" xr:uid="{00000000-0004-0000-1100-00001B000000}"/>
    <hyperlink ref="F178" r:id="rId29" xr:uid="{00000000-0004-0000-1100-00001C000000}"/>
    <hyperlink ref="F180" r:id="rId30" xr:uid="{00000000-0004-0000-1100-00001D000000}"/>
    <hyperlink ref="F182" r:id="rId31" xr:uid="{00000000-0004-0000-1100-00001E000000}"/>
    <hyperlink ref="F184" r:id="rId32" xr:uid="{00000000-0004-0000-1100-00001F000000}"/>
    <hyperlink ref="F186" r:id="rId33" xr:uid="{00000000-0004-0000-1100-000020000000}"/>
    <hyperlink ref="F188" r:id="rId34" xr:uid="{00000000-0004-0000-1100-000021000000}"/>
    <hyperlink ref="F190" r:id="rId35" xr:uid="{00000000-0004-0000-1100-000022000000}"/>
    <hyperlink ref="F192" r:id="rId36" xr:uid="{00000000-0004-0000-1100-000023000000}"/>
    <hyperlink ref="F194" r:id="rId37" xr:uid="{00000000-0004-0000-1100-000024000000}"/>
    <hyperlink ref="F196" r:id="rId38" xr:uid="{00000000-0004-0000-1100-000025000000}"/>
    <hyperlink ref="F198" r:id="rId39" xr:uid="{00000000-0004-0000-1100-000026000000}"/>
    <hyperlink ref="F200" r:id="rId40" xr:uid="{00000000-0004-0000-1100-000027000000}"/>
    <hyperlink ref="F203" r:id="rId41" xr:uid="{00000000-0004-0000-1100-000028000000}"/>
    <hyperlink ref="F205" r:id="rId42" xr:uid="{00000000-0004-0000-1100-000029000000}"/>
    <hyperlink ref="F207" r:id="rId43" xr:uid="{00000000-0004-0000-1100-00002A000000}"/>
    <hyperlink ref="F209" r:id="rId44" xr:uid="{00000000-0004-0000-1100-00002B000000}"/>
    <hyperlink ref="F212" r:id="rId45" xr:uid="{00000000-0004-0000-1100-00002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4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BM231"/>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131</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s="1" customFormat="1" ht="12" customHeight="1">
      <c r="B8" s="23"/>
      <c r="D8" s="116" t="s">
        <v>159</v>
      </c>
      <c r="L8" s="23"/>
    </row>
    <row r="9" spans="1:4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4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46" s="2" customFormat="1" ht="16.5" customHeight="1">
      <c r="A11" s="37"/>
      <c r="B11" s="42"/>
      <c r="C11" s="37"/>
      <c r="D11" s="37"/>
      <c r="E11" s="417" t="s">
        <v>4786</v>
      </c>
      <c r="F11" s="416"/>
      <c r="G11" s="416"/>
      <c r="H11" s="416"/>
      <c r="I11" s="37"/>
      <c r="J11" s="37"/>
      <c r="K11" s="37"/>
      <c r="L11" s="118"/>
      <c r="S11" s="37"/>
      <c r="T11" s="37"/>
      <c r="U11" s="37"/>
      <c r="V11" s="37"/>
      <c r="W11" s="37"/>
      <c r="X11" s="37"/>
      <c r="Y11" s="37"/>
      <c r="Z11" s="37"/>
      <c r="AA11" s="37"/>
      <c r="AB11" s="37"/>
      <c r="AC11" s="37"/>
      <c r="AD11" s="37"/>
      <c r="AE11" s="37"/>
    </row>
    <row r="12" spans="1:4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5" t="s">
        <v>1520</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4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5" t="str">
        <f>IF('Rekapitulace stavby'!AN10="","",'Rekapitulace stavby'!AN10)</f>
        <v>00263991</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tr">
        <f>IF('Rekapitulace stavby'!E11="","",'Rekapitulace stavby'!E11)</f>
        <v>Město Lovosice</v>
      </c>
      <c r="F17" s="37"/>
      <c r="G17" s="37"/>
      <c r="H17" s="37"/>
      <c r="I17" s="116" t="s">
        <v>29</v>
      </c>
      <c r="J17" s="105" t="str">
        <f>IF('Rekapitulace stavby'!AN11="","",'Rekapitulace stavby'!AN11)</f>
        <v>CZ00263991</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tr">
        <f>IF('Rekapitulace stavby'!AN16="","",'Rekapitulace stavby'!AN16)</f>
        <v>27245918</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tr">
        <f>IF('Rekapitulace stavby'!E17="","",'Rekapitulace stavby'!E17)</f>
        <v>APREA s.r.o.</v>
      </c>
      <c r="F23" s="37"/>
      <c r="G23" s="37"/>
      <c r="H23" s="37"/>
      <c r="I23" s="116" t="s">
        <v>29</v>
      </c>
      <c r="J23" s="105" t="str">
        <f>IF('Rekapitulace stavby'!AN17="","",'Rekapitulace stavby'!AN17)</f>
        <v>CZ27245918</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tr">
        <f>IF('Rekapitulace stavby'!AN19="","",'Rekapitulace stavby'!AN19)</f>
        <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tr">
        <f>IF('Rekapitulace stavby'!E20="","",'Rekapitulace stavby'!E20)</f>
        <v>Kateřina Bačová</v>
      </c>
      <c r="F26" s="37"/>
      <c r="G26" s="37"/>
      <c r="H26" s="37"/>
      <c r="I26" s="116" t="s">
        <v>29</v>
      </c>
      <c r="J26" s="105" t="str">
        <f>IF('Rekapitulace stavby'!AN20="","",'Rekapitulace stavby'!AN20)</f>
        <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16.5" customHeight="1">
      <c r="A29" s="120"/>
      <c r="B29" s="121"/>
      <c r="C29" s="120"/>
      <c r="D29" s="120"/>
      <c r="E29" s="420" t="s">
        <v>19</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ROUND(J91,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ROUND((SUM(BE91:BE230)),  2)</f>
        <v>0</v>
      </c>
      <c r="G35" s="37"/>
      <c r="H35" s="37"/>
      <c r="I35" s="128">
        <v>0.21</v>
      </c>
      <c r="J35" s="127">
        <f>ROUND(((SUM(BE91:BE230))*I35),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ROUND((SUM(BF91:BF230)),  2)</f>
        <v>0</v>
      </c>
      <c r="G36" s="37"/>
      <c r="H36" s="37"/>
      <c r="I36" s="128">
        <v>0.12</v>
      </c>
      <c r="J36" s="127">
        <f>ROUND(((SUM(BF91:BF230))*I36),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ROUND((SUM(BG91:BG230)),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ROUND((SUM(BH91:BH230)),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ROUND((SUM(BI91:BI230)),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06 - Zdravotechnika</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J91</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206</v>
      </c>
      <c r="E64" s="147"/>
      <c r="F64" s="147"/>
      <c r="G64" s="147"/>
      <c r="H64" s="147"/>
      <c r="I64" s="147"/>
      <c r="J64" s="148">
        <f>J92</f>
        <v>0</v>
      </c>
      <c r="K64" s="145"/>
      <c r="L64" s="149"/>
    </row>
    <row r="65" spans="1:31" s="10" customFormat="1" ht="19.95" customHeight="1">
      <c r="B65" s="150"/>
      <c r="C65" s="99"/>
      <c r="D65" s="151" t="s">
        <v>4787</v>
      </c>
      <c r="E65" s="152"/>
      <c r="F65" s="152"/>
      <c r="G65" s="152"/>
      <c r="H65" s="152"/>
      <c r="I65" s="152"/>
      <c r="J65" s="153">
        <f>J93</f>
        <v>0</v>
      </c>
      <c r="K65" s="99"/>
      <c r="L65" s="154"/>
    </row>
    <row r="66" spans="1:31" s="10" customFormat="1" ht="19.95" customHeight="1">
      <c r="B66" s="150"/>
      <c r="C66" s="99"/>
      <c r="D66" s="151" t="s">
        <v>4788</v>
      </c>
      <c r="E66" s="152"/>
      <c r="F66" s="152"/>
      <c r="G66" s="152"/>
      <c r="H66" s="152"/>
      <c r="I66" s="152"/>
      <c r="J66" s="153">
        <f>J107</f>
        <v>0</v>
      </c>
      <c r="K66" s="99"/>
      <c r="L66" s="154"/>
    </row>
    <row r="67" spans="1:31" s="10" customFormat="1" ht="19.95" customHeight="1">
      <c r="B67" s="150"/>
      <c r="C67" s="99"/>
      <c r="D67" s="151" t="s">
        <v>1984</v>
      </c>
      <c r="E67" s="152"/>
      <c r="F67" s="152"/>
      <c r="G67" s="152"/>
      <c r="H67" s="152"/>
      <c r="I67" s="152"/>
      <c r="J67" s="153">
        <f>J138</f>
        <v>0</v>
      </c>
      <c r="K67" s="99"/>
      <c r="L67" s="154"/>
    </row>
    <row r="68" spans="1:31" s="10" customFormat="1" ht="19.95" customHeight="1">
      <c r="B68" s="150"/>
      <c r="C68" s="99"/>
      <c r="D68" s="151" t="s">
        <v>4790</v>
      </c>
      <c r="E68" s="152"/>
      <c r="F68" s="152"/>
      <c r="G68" s="152"/>
      <c r="H68" s="152"/>
      <c r="I68" s="152"/>
      <c r="J68" s="153">
        <f>J185</f>
        <v>0</v>
      </c>
      <c r="K68" s="99"/>
      <c r="L68" s="154"/>
    </row>
    <row r="69" spans="1:31" s="9" customFormat="1" ht="24.9" customHeight="1">
      <c r="B69" s="144"/>
      <c r="C69" s="145"/>
      <c r="D69" s="146" t="s">
        <v>221</v>
      </c>
      <c r="E69" s="147"/>
      <c r="F69" s="147"/>
      <c r="G69" s="147"/>
      <c r="H69" s="147"/>
      <c r="I69" s="147"/>
      <c r="J69" s="148">
        <f>J228</f>
        <v>0</v>
      </c>
      <c r="K69" s="145"/>
      <c r="L69" s="149"/>
    </row>
    <row r="70" spans="1:31" s="2" customFormat="1" ht="21.75" customHeight="1">
      <c r="A70" s="37"/>
      <c r="B70" s="38"/>
      <c r="C70" s="39"/>
      <c r="D70" s="39"/>
      <c r="E70" s="39"/>
      <c r="F70" s="39"/>
      <c r="G70" s="39"/>
      <c r="H70" s="39"/>
      <c r="I70" s="39"/>
      <c r="J70" s="39"/>
      <c r="K70" s="39"/>
      <c r="L70" s="118"/>
      <c r="S70" s="37"/>
      <c r="T70" s="37"/>
      <c r="U70" s="37"/>
      <c r="V70" s="37"/>
      <c r="W70" s="37"/>
      <c r="X70" s="37"/>
      <c r="Y70" s="37"/>
      <c r="Z70" s="37"/>
      <c r="AA70" s="37"/>
      <c r="AB70" s="37"/>
      <c r="AC70" s="37"/>
      <c r="AD70" s="37"/>
      <c r="AE70" s="37"/>
    </row>
    <row r="71" spans="1:31" s="2" customFormat="1" ht="6.9" customHeight="1">
      <c r="A71" s="37"/>
      <c r="B71" s="50"/>
      <c r="C71" s="51"/>
      <c r="D71" s="51"/>
      <c r="E71" s="51"/>
      <c r="F71" s="51"/>
      <c r="G71" s="51"/>
      <c r="H71" s="51"/>
      <c r="I71" s="51"/>
      <c r="J71" s="51"/>
      <c r="K71" s="51"/>
      <c r="L71" s="118"/>
      <c r="S71" s="37"/>
      <c r="T71" s="37"/>
      <c r="U71" s="37"/>
      <c r="V71" s="37"/>
      <c r="W71" s="37"/>
      <c r="X71" s="37"/>
      <c r="Y71" s="37"/>
      <c r="Z71" s="37"/>
      <c r="AA71" s="37"/>
      <c r="AB71" s="37"/>
      <c r="AC71" s="37"/>
      <c r="AD71" s="37"/>
      <c r="AE71" s="37"/>
    </row>
    <row r="75" spans="1:31" s="2" customFormat="1" ht="6.9" customHeight="1">
      <c r="A75" s="37"/>
      <c r="B75" s="52"/>
      <c r="C75" s="53"/>
      <c r="D75" s="53"/>
      <c r="E75" s="53"/>
      <c r="F75" s="53"/>
      <c r="G75" s="53"/>
      <c r="H75" s="53"/>
      <c r="I75" s="53"/>
      <c r="J75" s="53"/>
      <c r="K75" s="53"/>
      <c r="L75" s="118"/>
      <c r="S75" s="37"/>
      <c r="T75" s="37"/>
      <c r="U75" s="37"/>
      <c r="V75" s="37"/>
      <c r="W75" s="37"/>
      <c r="X75" s="37"/>
      <c r="Y75" s="37"/>
      <c r="Z75" s="37"/>
      <c r="AA75" s="37"/>
      <c r="AB75" s="37"/>
      <c r="AC75" s="37"/>
      <c r="AD75" s="37"/>
      <c r="AE75" s="37"/>
    </row>
    <row r="76" spans="1:31" s="2" customFormat="1" ht="24.9" customHeight="1">
      <c r="A76" s="37"/>
      <c r="B76" s="38"/>
      <c r="C76" s="26" t="s">
        <v>222</v>
      </c>
      <c r="D76" s="39"/>
      <c r="E76" s="39"/>
      <c r="F76" s="39"/>
      <c r="G76" s="39"/>
      <c r="H76" s="39"/>
      <c r="I76" s="39"/>
      <c r="J76" s="39"/>
      <c r="K76" s="39"/>
      <c r="L76" s="118"/>
      <c r="S76" s="37"/>
      <c r="T76" s="37"/>
      <c r="U76" s="37"/>
      <c r="V76" s="37"/>
      <c r="W76" s="37"/>
      <c r="X76" s="37"/>
      <c r="Y76" s="37"/>
      <c r="Z76" s="37"/>
      <c r="AA76" s="37"/>
      <c r="AB76" s="37"/>
      <c r="AC76" s="37"/>
      <c r="AD76" s="37"/>
      <c r="AE76" s="37"/>
    </row>
    <row r="77" spans="1:31" s="2" customFormat="1" ht="6.9" customHeight="1">
      <c r="A77" s="37"/>
      <c r="B77" s="38"/>
      <c r="C77" s="39"/>
      <c r="D77" s="39"/>
      <c r="E77" s="39"/>
      <c r="F77" s="39"/>
      <c r="G77" s="39"/>
      <c r="H77" s="39"/>
      <c r="I77" s="39"/>
      <c r="J77" s="39"/>
      <c r="K77" s="39"/>
      <c r="L77" s="118"/>
      <c r="S77" s="37"/>
      <c r="T77" s="37"/>
      <c r="U77" s="37"/>
      <c r="V77" s="37"/>
      <c r="W77" s="37"/>
      <c r="X77" s="37"/>
      <c r="Y77" s="37"/>
      <c r="Z77" s="37"/>
      <c r="AA77" s="37"/>
      <c r="AB77" s="37"/>
      <c r="AC77" s="37"/>
      <c r="AD77" s="37"/>
      <c r="AE77" s="37"/>
    </row>
    <row r="78" spans="1:31" s="2" customFormat="1" ht="12" customHeight="1">
      <c r="A78" s="37"/>
      <c r="B78" s="38"/>
      <c r="C78" s="32" t="s">
        <v>16</v>
      </c>
      <c r="D78" s="39"/>
      <c r="E78" s="39"/>
      <c r="F78" s="39"/>
      <c r="G78" s="39"/>
      <c r="H78" s="39"/>
      <c r="I78" s="39"/>
      <c r="J78" s="39"/>
      <c r="K78" s="39"/>
      <c r="L78" s="118"/>
      <c r="S78" s="37"/>
      <c r="T78" s="37"/>
      <c r="U78" s="37"/>
      <c r="V78" s="37"/>
      <c r="W78" s="37"/>
      <c r="X78" s="37"/>
      <c r="Y78" s="37"/>
      <c r="Z78" s="37"/>
      <c r="AA78" s="37"/>
      <c r="AB78" s="37"/>
      <c r="AC78" s="37"/>
      <c r="AD78" s="37"/>
      <c r="AE78" s="37"/>
    </row>
    <row r="79" spans="1:31" s="2" customFormat="1" ht="16.5" customHeight="1">
      <c r="A79" s="37"/>
      <c r="B79" s="38"/>
      <c r="C79" s="39"/>
      <c r="D79" s="39"/>
      <c r="E79" s="421" t="str">
        <f>E7</f>
        <v>Lovosice - startovací bydlení</v>
      </c>
      <c r="F79" s="422"/>
      <c r="G79" s="422"/>
      <c r="H79" s="422"/>
      <c r="I79" s="39"/>
      <c r="J79" s="39"/>
      <c r="K79" s="39"/>
      <c r="L79" s="118"/>
      <c r="S79" s="37"/>
      <c r="T79" s="37"/>
      <c r="U79" s="37"/>
      <c r="V79" s="37"/>
      <c r="W79" s="37"/>
      <c r="X79" s="37"/>
      <c r="Y79" s="37"/>
      <c r="Z79" s="37"/>
      <c r="AA79" s="37"/>
      <c r="AB79" s="37"/>
      <c r="AC79" s="37"/>
      <c r="AD79" s="37"/>
      <c r="AE79" s="37"/>
    </row>
    <row r="80" spans="1:31" s="1" customFormat="1" ht="12" customHeight="1">
      <c r="B80" s="24"/>
      <c r="C80" s="32" t="s">
        <v>159</v>
      </c>
      <c r="D80" s="25"/>
      <c r="E80" s="25"/>
      <c r="F80" s="25"/>
      <c r="G80" s="25"/>
      <c r="H80" s="25"/>
      <c r="I80" s="25"/>
      <c r="J80" s="25"/>
      <c r="K80" s="25"/>
      <c r="L80" s="23"/>
    </row>
    <row r="81" spans="1:65" s="2" customFormat="1" ht="16.5" customHeight="1">
      <c r="A81" s="37"/>
      <c r="B81" s="38"/>
      <c r="C81" s="39"/>
      <c r="D81" s="39"/>
      <c r="E81" s="421" t="s">
        <v>4886</v>
      </c>
      <c r="F81" s="424"/>
      <c r="G81" s="424"/>
      <c r="H81" s="424"/>
      <c r="I81" s="39"/>
      <c r="J81" s="39"/>
      <c r="K81" s="39"/>
      <c r="L81" s="118"/>
      <c r="S81" s="37"/>
      <c r="T81" s="37"/>
      <c r="U81" s="37"/>
      <c r="V81" s="37"/>
      <c r="W81" s="37"/>
      <c r="X81" s="37"/>
      <c r="Y81" s="37"/>
      <c r="Z81" s="37"/>
      <c r="AA81" s="37"/>
      <c r="AB81" s="37"/>
      <c r="AC81" s="37"/>
      <c r="AD81" s="37"/>
      <c r="AE81" s="37"/>
    </row>
    <row r="82" spans="1:65" s="2" customFormat="1" ht="12" customHeight="1">
      <c r="A82" s="37"/>
      <c r="B82" s="38"/>
      <c r="C82" s="32" t="s">
        <v>167</v>
      </c>
      <c r="D82" s="39"/>
      <c r="E82" s="39"/>
      <c r="F82" s="39"/>
      <c r="G82" s="39"/>
      <c r="H82" s="39"/>
      <c r="I82" s="39"/>
      <c r="J82" s="39"/>
      <c r="K82" s="39"/>
      <c r="L82" s="118"/>
      <c r="S82" s="37"/>
      <c r="T82" s="37"/>
      <c r="U82" s="37"/>
      <c r="V82" s="37"/>
      <c r="W82" s="37"/>
      <c r="X82" s="37"/>
      <c r="Y82" s="37"/>
      <c r="Z82" s="37"/>
      <c r="AA82" s="37"/>
      <c r="AB82" s="37"/>
      <c r="AC82" s="37"/>
      <c r="AD82" s="37"/>
      <c r="AE82" s="37"/>
    </row>
    <row r="83" spans="1:65" s="2" customFormat="1" ht="16.5" customHeight="1">
      <c r="A83" s="37"/>
      <c r="B83" s="38"/>
      <c r="C83" s="39"/>
      <c r="D83" s="39"/>
      <c r="E83" s="376" t="str">
        <f>E11</f>
        <v>06 - Zdravotechnika</v>
      </c>
      <c r="F83" s="424"/>
      <c r="G83" s="424"/>
      <c r="H83" s="424"/>
      <c r="I83" s="39"/>
      <c r="J83" s="39"/>
      <c r="K83" s="39"/>
      <c r="L83" s="118"/>
      <c r="S83" s="37"/>
      <c r="T83" s="37"/>
      <c r="U83" s="37"/>
      <c r="V83" s="37"/>
      <c r="W83" s="37"/>
      <c r="X83" s="37"/>
      <c r="Y83" s="37"/>
      <c r="Z83" s="37"/>
      <c r="AA83" s="37"/>
      <c r="AB83" s="37"/>
      <c r="AC83" s="37"/>
      <c r="AD83" s="37"/>
      <c r="AE83" s="37"/>
    </row>
    <row r="84" spans="1:65" s="2" customFormat="1" ht="6.9" customHeight="1">
      <c r="A84" s="37"/>
      <c r="B84" s="38"/>
      <c r="C84" s="39"/>
      <c r="D84" s="39"/>
      <c r="E84" s="39"/>
      <c r="F84" s="39"/>
      <c r="G84" s="39"/>
      <c r="H84" s="39"/>
      <c r="I84" s="39"/>
      <c r="J84" s="39"/>
      <c r="K84" s="39"/>
      <c r="L84" s="118"/>
      <c r="S84" s="37"/>
      <c r="T84" s="37"/>
      <c r="U84" s="37"/>
      <c r="V84" s="37"/>
      <c r="W84" s="37"/>
      <c r="X84" s="37"/>
      <c r="Y84" s="37"/>
      <c r="Z84" s="37"/>
      <c r="AA84" s="37"/>
      <c r="AB84" s="37"/>
      <c r="AC84" s="37"/>
      <c r="AD84" s="37"/>
      <c r="AE84" s="37"/>
    </row>
    <row r="85" spans="1:65" s="2" customFormat="1" ht="12" customHeight="1">
      <c r="A85" s="37"/>
      <c r="B85" s="38"/>
      <c r="C85" s="32" t="s">
        <v>21</v>
      </c>
      <c r="D85" s="39"/>
      <c r="E85" s="39"/>
      <c r="F85" s="30" t="str">
        <f>F14</f>
        <v xml:space="preserve"> </v>
      </c>
      <c r="G85" s="39"/>
      <c r="H85" s="39"/>
      <c r="I85" s="32" t="s">
        <v>23</v>
      </c>
      <c r="J85" s="62" t="str">
        <f>IF(J14="","",J14)</f>
        <v>23. 4. 2025</v>
      </c>
      <c r="K85" s="39"/>
      <c r="L85" s="118"/>
      <c r="S85" s="37"/>
      <c r="T85" s="37"/>
      <c r="U85" s="37"/>
      <c r="V85" s="37"/>
      <c r="W85" s="37"/>
      <c r="X85" s="37"/>
      <c r="Y85" s="37"/>
      <c r="Z85" s="37"/>
      <c r="AA85" s="37"/>
      <c r="AB85" s="37"/>
      <c r="AC85" s="37"/>
      <c r="AD85" s="37"/>
      <c r="AE85" s="37"/>
    </row>
    <row r="86" spans="1:65" s="2" customFormat="1" ht="6.9" customHeight="1">
      <c r="A86" s="37"/>
      <c r="B86" s="38"/>
      <c r="C86" s="39"/>
      <c r="D86" s="39"/>
      <c r="E86" s="39"/>
      <c r="F86" s="39"/>
      <c r="G86" s="39"/>
      <c r="H86" s="39"/>
      <c r="I86" s="39"/>
      <c r="J86" s="39"/>
      <c r="K86" s="39"/>
      <c r="L86" s="118"/>
      <c r="S86" s="37"/>
      <c r="T86" s="37"/>
      <c r="U86" s="37"/>
      <c r="V86" s="37"/>
      <c r="W86" s="37"/>
      <c r="X86" s="37"/>
      <c r="Y86" s="37"/>
      <c r="Z86" s="37"/>
      <c r="AA86" s="37"/>
      <c r="AB86" s="37"/>
      <c r="AC86" s="37"/>
      <c r="AD86" s="37"/>
      <c r="AE86" s="37"/>
    </row>
    <row r="87" spans="1:65" s="2" customFormat="1" ht="15.15" customHeight="1">
      <c r="A87" s="37"/>
      <c r="B87" s="38"/>
      <c r="C87" s="32" t="s">
        <v>25</v>
      </c>
      <c r="D87" s="39"/>
      <c r="E87" s="39"/>
      <c r="F87" s="30" t="str">
        <f>E17</f>
        <v>Město Lovosice</v>
      </c>
      <c r="G87" s="39"/>
      <c r="H87" s="39"/>
      <c r="I87" s="32" t="s">
        <v>33</v>
      </c>
      <c r="J87" s="35" t="str">
        <f>E23</f>
        <v>APREA s.r.o.</v>
      </c>
      <c r="K87" s="39"/>
      <c r="L87" s="118"/>
      <c r="S87" s="37"/>
      <c r="T87" s="37"/>
      <c r="U87" s="37"/>
      <c r="V87" s="37"/>
      <c r="W87" s="37"/>
      <c r="X87" s="37"/>
      <c r="Y87" s="37"/>
      <c r="Z87" s="37"/>
      <c r="AA87" s="37"/>
      <c r="AB87" s="37"/>
      <c r="AC87" s="37"/>
      <c r="AD87" s="37"/>
      <c r="AE87" s="37"/>
    </row>
    <row r="88" spans="1:65" s="2" customFormat="1" ht="15.15" customHeight="1">
      <c r="A88" s="37"/>
      <c r="B88" s="38"/>
      <c r="C88" s="32" t="s">
        <v>31</v>
      </c>
      <c r="D88" s="39"/>
      <c r="E88" s="39"/>
      <c r="F88" s="30" t="str">
        <f>IF(E20="","",E20)</f>
        <v>Vyplň údaj</v>
      </c>
      <c r="G88" s="39"/>
      <c r="H88" s="39"/>
      <c r="I88" s="32" t="s">
        <v>38</v>
      </c>
      <c r="J88" s="35" t="str">
        <f>E26</f>
        <v>Kateřina Bačová</v>
      </c>
      <c r="K88" s="39"/>
      <c r="L88" s="118"/>
      <c r="S88" s="37"/>
      <c r="T88" s="37"/>
      <c r="U88" s="37"/>
      <c r="V88" s="37"/>
      <c r="W88" s="37"/>
      <c r="X88" s="37"/>
      <c r="Y88" s="37"/>
      <c r="Z88" s="37"/>
      <c r="AA88" s="37"/>
      <c r="AB88" s="37"/>
      <c r="AC88" s="37"/>
      <c r="AD88" s="37"/>
      <c r="AE88" s="37"/>
    </row>
    <row r="89" spans="1:65" s="2" customFormat="1" ht="10.35" customHeight="1">
      <c r="A89" s="37"/>
      <c r="B89" s="38"/>
      <c r="C89" s="39"/>
      <c r="D89" s="39"/>
      <c r="E89" s="39"/>
      <c r="F89" s="39"/>
      <c r="G89" s="39"/>
      <c r="H89" s="39"/>
      <c r="I89" s="39"/>
      <c r="J89" s="39"/>
      <c r="K89" s="39"/>
      <c r="L89" s="118"/>
      <c r="S89" s="37"/>
      <c r="T89" s="37"/>
      <c r="U89" s="37"/>
      <c r="V89" s="37"/>
      <c r="W89" s="37"/>
      <c r="X89" s="37"/>
      <c r="Y89" s="37"/>
      <c r="Z89" s="37"/>
      <c r="AA89" s="37"/>
      <c r="AB89" s="37"/>
      <c r="AC89" s="37"/>
      <c r="AD89" s="37"/>
      <c r="AE89" s="37"/>
    </row>
    <row r="90" spans="1:65" s="11" customFormat="1" ht="29.25" customHeight="1">
      <c r="A90" s="155"/>
      <c r="B90" s="156"/>
      <c r="C90" s="157" t="s">
        <v>223</v>
      </c>
      <c r="D90" s="158" t="s">
        <v>61</v>
      </c>
      <c r="E90" s="158" t="s">
        <v>57</v>
      </c>
      <c r="F90" s="158" t="s">
        <v>58</v>
      </c>
      <c r="G90" s="158" t="s">
        <v>224</v>
      </c>
      <c r="H90" s="158" t="s">
        <v>225</v>
      </c>
      <c r="I90" s="158" t="s">
        <v>226</v>
      </c>
      <c r="J90" s="158" t="s">
        <v>194</v>
      </c>
      <c r="K90" s="159" t="s">
        <v>227</v>
      </c>
      <c r="L90" s="160"/>
      <c r="M90" s="71" t="s">
        <v>19</v>
      </c>
      <c r="N90" s="72" t="s">
        <v>46</v>
      </c>
      <c r="O90" s="72" t="s">
        <v>228</v>
      </c>
      <c r="P90" s="72" t="s">
        <v>229</v>
      </c>
      <c r="Q90" s="72" t="s">
        <v>230</v>
      </c>
      <c r="R90" s="72" t="s">
        <v>231</v>
      </c>
      <c r="S90" s="72" t="s">
        <v>232</v>
      </c>
      <c r="T90" s="73" t="s">
        <v>233</v>
      </c>
      <c r="U90" s="155"/>
      <c r="V90" s="155"/>
      <c r="W90" s="155"/>
      <c r="X90" s="155"/>
      <c r="Y90" s="155"/>
      <c r="Z90" s="155"/>
      <c r="AA90" s="155"/>
      <c r="AB90" s="155"/>
      <c r="AC90" s="155"/>
      <c r="AD90" s="155"/>
      <c r="AE90" s="155"/>
    </row>
    <row r="91" spans="1:65" s="2" customFormat="1" ht="22.8" customHeight="1">
      <c r="A91" s="37"/>
      <c r="B91" s="38"/>
      <c r="C91" s="78" t="s">
        <v>234</v>
      </c>
      <c r="D91" s="39"/>
      <c r="E91" s="39"/>
      <c r="F91" s="39"/>
      <c r="G91" s="39"/>
      <c r="H91" s="39"/>
      <c r="I91" s="39"/>
      <c r="J91" s="161">
        <f>BK91</f>
        <v>0</v>
      </c>
      <c r="K91" s="39"/>
      <c r="L91" s="42"/>
      <c r="M91" s="74"/>
      <c r="N91" s="162"/>
      <c r="O91" s="75"/>
      <c r="P91" s="163">
        <f>P92+P228</f>
        <v>0</v>
      </c>
      <c r="Q91" s="75"/>
      <c r="R91" s="163">
        <f>R92+R228</f>
        <v>0</v>
      </c>
      <c r="S91" s="75"/>
      <c r="T91" s="164">
        <f>T92+T228</f>
        <v>0</v>
      </c>
      <c r="U91" s="37"/>
      <c r="V91" s="37"/>
      <c r="W91" s="37"/>
      <c r="X91" s="37"/>
      <c r="Y91" s="37"/>
      <c r="Z91" s="37"/>
      <c r="AA91" s="37"/>
      <c r="AB91" s="37"/>
      <c r="AC91" s="37"/>
      <c r="AD91" s="37"/>
      <c r="AE91" s="37"/>
      <c r="AT91" s="20" t="s">
        <v>75</v>
      </c>
      <c r="AU91" s="20" t="s">
        <v>195</v>
      </c>
      <c r="BK91" s="165">
        <f>BK92+BK228</f>
        <v>0</v>
      </c>
    </row>
    <row r="92" spans="1:65" s="12" customFormat="1" ht="25.95" customHeight="1">
      <c r="B92" s="166"/>
      <c r="C92" s="167"/>
      <c r="D92" s="168" t="s">
        <v>75</v>
      </c>
      <c r="E92" s="169" t="s">
        <v>629</v>
      </c>
      <c r="F92" s="169" t="s">
        <v>630</v>
      </c>
      <c r="G92" s="167"/>
      <c r="H92" s="167"/>
      <c r="I92" s="170"/>
      <c r="J92" s="171">
        <f>BK92</f>
        <v>0</v>
      </c>
      <c r="K92" s="167"/>
      <c r="L92" s="172"/>
      <c r="M92" s="173"/>
      <c r="N92" s="174"/>
      <c r="O92" s="174"/>
      <c r="P92" s="175">
        <f>P93+P107+P138+P185</f>
        <v>0</v>
      </c>
      <c r="Q92" s="174"/>
      <c r="R92" s="175">
        <f>R93+R107+R138+R185</f>
        <v>0</v>
      </c>
      <c r="S92" s="174"/>
      <c r="T92" s="176">
        <f>T93+T107+T138+T185</f>
        <v>0</v>
      </c>
      <c r="AR92" s="177" t="s">
        <v>88</v>
      </c>
      <c r="AT92" s="178" t="s">
        <v>75</v>
      </c>
      <c r="AU92" s="178" t="s">
        <v>76</v>
      </c>
      <c r="AY92" s="177" t="s">
        <v>237</v>
      </c>
      <c r="BK92" s="179">
        <f>BK93+BK107+BK138+BK185</f>
        <v>0</v>
      </c>
    </row>
    <row r="93" spans="1:65" s="12" customFormat="1" ht="22.8" customHeight="1">
      <c r="B93" s="166"/>
      <c r="C93" s="167"/>
      <c r="D93" s="168" t="s">
        <v>75</v>
      </c>
      <c r="E93" s="180" t="s">
        <v>2004</v>
      </c>
      <c r="F93" s="180" t="s">
        <v>1988</v>
      </c>
      <c r="G93" s="167"/>
      <c r="H93" s="167"/>
      <c r="I93" s="170"/>
      <c r="J93" s="181">
        <f>BK93</f>
        <v>0</v>
      </c>
      <c r="K93" s="167"/>
      <c r="L93" s="172"/>
      <c r="M93" s="173"/>
      <c r="N93" s="174"/>
      <c r="O93" s="174"/>
      <c r="P93" s="175">
        <f>SUM(P94:P106)</f>
        <v>0</v>
      </c>
      <c r="Q93" s="174"/>
      <c r="R93" s="175">
        <f>SUM(R94:R106)</f>
        <v>0</v>
      </c>
      <c r="S93" s="174"/>
      <c r="T93" s="176">
        <f>SUM(T94:T106)</f>
        <v>0</v>
      </c>
      <c r="AR93" s="177" t="s">
        <v>88</v>
      </c>
      <c r="AT93" s="178" t="s">
        <v>75</v>
      </c>
      <c r="AU93" s="178" t="s">
        <v>83</v>
      </c>
      <c r="AY93" s="177" t="s">
        <v>237</v>
      </c>
      <c r="BK93" s="179">
        <f>SUM(BK94:BK106)</f>
        <v>0</v>
      </c>
    </row>
    <row r="94" spans="1:65" s="2" customFormat="1" ht="21.75" customHeight="1">
      <c r="A94" s="37"/>
      <c r="B94" s="38"/>
      <c r="C94" s="182" t="s">
        <v>83</v>
      </c>
      <c r="D94" s="182" t="s">
        <v>239</v>
      </c>
      <c r="E94" s="183" t="s">
        <v>2006</v>
      </c>
      <c r="F94" s="184" t="s">
        <v>1990</v>
      </c>
      <c r="G94" s="185" t="s">
        <v>290</v>
      </c>
      <c r="H94" s="186">
        <v>9</v>
      </c>
      <c r="I94" s="187"/>
      <c r="J94" s="188">
        <f t="shared" ref="J94:J106" si="0">ROUND(I94*H94,2)</f>
        <v>0</v>
      </c>
      <c r="K94" s="184" t="s">
        <v>19</v>
      </c>
      <c r="L94" s="42"/>
      <c r="M94" s="189" t="s">
        <v>19</v>
      </c>
      <c r="N94" s="190" t="s">
        <v>48</v>
      </c>
      <c r="O94" s="67"/>
      <c r="P94" s="191">
        <f t="shared" ref="P94:P106" si="1">O94*H94</f>
        <v>0</v>
      </c>
      <c r="Q94" s="191">
        <v>0</v>
      </c>
      <c r="R94" s="191">
        <f t="shared" ref="R94:R106" si="2">Q94*H94</f>
        <v>0</v>
      </c>
      <c r="S94" s="191">
        <v>0</v>
      </c>
      <c r="T94" s="192">
        <f t="shared" ref="T94:T106" si="3">S94*H94</f>
        <v>0</v>
      </c>
      <c r="U94" s="37"/>
      <c r="V94" s="37"/>
      <c r="W94" s="37"/>
      <c r="X94" s="37"/>
      <c r="Y94" s="37"/>
      <c r="Z94" s="37"/>
      <c r="AA94" s="37"/>
      <c r="AB94" s="37"/>
      <c r="AC94" s="37"/>
      <c r="AD94" s="37"/>
      <c r="AE94" s="37"/>
      <c r="AR94" s="193" t="s">
        <v>366</v>
      </c>
      <c r="AT94" s="193" t="s">
        <v>239</v>
      </c>
      <c r="AU94" s="193" t="s">
        <v>88</v>
      </c>
      <c r="AY94" s="20" t="s">
        <v>237</v>
      </c>
      <c r="BE94" s="194">
        <f t="shared" ref="BE94:BE106" si="4">IF(N94="základní",J94,0)</f>
        <v>0</v>
      </c>
      <c r="BF94" s="194">
        <f t="shared" ref="BF94:BF106" si="5">IF(N94="snížená",J94,0)</f>
        <v>0</v>
      </c>
      <c r="BG94" s="194">
        <f t="shared" ref="BG94:BG106" si="6">IF(N94="zákl. přenesená",J94,0)</f>
        <v>0</v>
      </c>
      <c r="BH94" s="194">
        <f t="shared" ref="BH94:BH106" si="7">IF(N94="sníž. přenesená",J94,0)</f>
        <v>0</v>
      </c>
      <c r="BI94" s="194">
        <f t="shared" ref="BI94:BI106" si="8">IF(N94="nulová",J94,0)</f>
        <v>0</v>
      </c>
      <c r="BJ94" s="20" t="s">
        <v>88</v>
      </c>
      <c r="BK94" s="194">
        <f t="shared" ref="BK94:BK106" si="9">ROUND(I94*H94,2)</f>
        <v>0</v>
      </c>
      <c r="BL94" s="20" t="s">
        <v>366</v>
      </c>
      <c r="BM94" s="193" t="s">
        <v>88</v>
      </c>
    </row>
    <row r="95" spans="1:65" s="2" customFormat="1" ht="16.5" customHeight="1">
      <c r="A95" s="37"/>
      <c r="B95" s="38"/>
      <c r="C95" s="182" t="s">
        <v>88</v>
      </c>
      <c r="D95" s="182" t="s">
        <v>239</v>
      </c>
      <c r="E95" s="183" t="s">
        <v>2008</v>
      </c>
      <c r="F95" s="184" t="s">
        <v>6516</v>
      </c>
      <c r="G95" s="185" t="s">
        <v>290</v>
      </c>
      <c r="H95" s="186">
        <v>1</v>
      </c>
      <c r="I95" s="187"/>
      <c r="J95" s="188">
        <f t="shared" si="0"/>
        <v>0</v>
      </c>
      <c r="K95" s="184" t="s">
        <v>19</v>
      </c>
      <c r="L95" s="42"/>
      <c r="M95" s="189" t="s">
        <v>19</v>
      </c>
      <c r="N95" s="190" t="s">
        <v>48</v>
      </c>
      <c r="O95" s="67"/>
      <c r="P95" s="191">
        <f t="shared" si="1"/>
        <v>0</v>
      </c>
      <c r="Q95" s="191">
        <v>0</v>
      </c>
      <c r="R95" s="191">
        <f t="shared" si="2"/>
        <v>0</v>
      </c>
      <c r="S95" s="191">
        <v>0</v>
      </c>
      <c r="T95" s="192">
        <f t="shared" si="3"/>
        <v>0</v>
      </c>
      <c r="U95" s="37"/>
      <c r="V95" s="37"/>
      <c r="W95" s="37"/>
      <c r="X95" s="37"/>
      <c r="Y95" s="37"/>
      <c r="Z95" s="37"/>
      <c r="AA95" s="37"/>
      <c r="AB95" s="37"/>
      <c r="AC95" s="37"/>
      <c r="AD95" s="37"/>
      <c r="AE95" s="37"/>
      <c r="AR95" s="193" t="s">
        <v>366</v>
      </c>
      <c r="AT95" s="193" t="s">
        <v>239</v>
      </c>
      <c r="AU95" s="193" t="s">
        <v>88</v>
      </c>
      <c r="AY95" s="20" t="s">
        <v>237</v>
      </c>
      <c r="BE95" s="194">
        <f t="shared" si="4"/>
        <v>0</v>
      </c>
      <c r="BF95" s="194">
        <f t="shared" si="5"/>
        <v>0</v>
      </c>
      <c r="BG95" s="194">
        <f t="shared" si="6"/>
        <v>0</v>
      </c>
      <c r="BH95" s="194">
        <f t="shared" si="7"/>
        <v>0</v>
      </c>
      <c r="BI95" s="194">
        <f t="shared" si="8"/>
        <v>0</v>
      </c>
      <c r="BJ95" s="20" t="s">
        <v>88</v>
      </c>
      <c r="BK95" s="194">
        <f t="shared" si="9"/>
        <v>0</v>
      </c>
      <c r="BL95" s="20" t="s">
        <v>366</v>
      </c>
      <c r="BM95" s="193" t="s">
        <v>243</v>
      </c>
    </row>
    <row r="96" spans="1:65" s="2" customFormat="1" ht="16.5" customHeight="1">
      <c r="A96" s="37"/>
      <c r="B96" s="38"/>
      <c r="C96" s="182" t="s">
        <v>92</v>
      </c>
      <c r="D96" s="182" t="s">
        <v>239</v>
      </c>
      <c r="E96" s="183" t="s">
        <v>2011</v>
      </c>
      <c r="F96" s="184" t="s">
        <v>6517</v>
      </c>
      <c r="G96" s="185" t="s">
        <v>290</v>
      </c>
      <c r="H96" s="186">
        <v>1</v>
      </c>
      <c r="I96" s="187"/>
      <c r="J96" s="188">
        <f t="shared" si="0"/>
        <v>0</v>
      </c>
      <c r="K96" s="184" t="s">
        <v>19</v>
      </c>
      <c r="L96" s="42"/>
      <c r="M96" s="189" t="s">
        <v>19</v>
      </c>
      <c r="N96" s="190" t="s">
        <v>48</v>
      </c>
      <c r="O96" s="67"/>
      <c r="P96" s="191">
        <f t="shared" si="1"/>
        <v>0</v>
      </c>
      <c r="Q96" s="191">
        <v>0</v>
      </c>
      <c r="R96" s="191">
        <f t="shared" si="2"/>
        <v>0</v>
      </c>
      <c r="S96" s="191">
        <v>0</v>
      </c>
      <c r="T96" s="192">
        <f t="shared" si="3"/>
        <v>0</v>
      </c>
      <c r="U96" s="37"/>
      <c r="V96" s="37"/>
      <c r="W96" s="37"/>
      <c r="X96" s="37"/>
      <c r="Y96" s="37"/>
      <c r="Z96" s="37"/>
      <c r="AA96" s="37"/>
      <c r="AB96" s="37"/>
      <c r="AC96" s="37"/>
      <c r="AD96" s="37"/>
      <c r="AE96" s="37"/>
      <c r="AR96" s="193" t="s">
        <v>366</v>
      </c>
      <c r="AT96" s="193" t="s">
        <v>239</v>
      </c>
      <c r="AU96" s="193" t="s">
        <v>88</v>
      </c>
      <c r="AY96" s="20" t="s">
        <v>237</v>
      </c>
      <c r="BE96" s="194">
        <f t="shared" si="4"/>
        <v>0</v>
      </c>
      <c r="BF96" s="194">
        <f t="shared" si="5"/>
        <v>0</v>
      </c>
      <c r="BG96" s="194">
        <f t="shared" si="6"/>
        <v>0</v>
      </c>
      <c r="BH96" s="194">
        <f t="shared" si="7"/>
        <v>0</v>
      </c>
      <c r="BI96" s="194">
        <f t="shared" si="8"/>
        <v>0</v>
      </c>
      <c r="BJ96" s="20" t="s">
        <v>88</v>
      </c>
      <c r="BK96" s="194">
        <f t="shared" si="9"/>
        <v>0</v>
      </c>
      <c r="BL96" s="20" t="s">
        <v>366</v>
      </c>
      <c r="BM96" s="193" t="s">
        <v>295</v>
      </c>
    </row>
    <row r="97" spans="1:65" s="2" customFormat="1" ht="16.5" customHeight="1">
      <c r="A97" s="37"/>
      <c r="B97" s="38"/>
      <c r="C97" s="182" t="s">
        <v>243</v>
      </c>
      <c r="D97" s="182" t="s">
        <v>239</v>
      </c>
      <c r="E97" s="183" t="s">
        <v>2014</v>
      </c>
      <c r="F97" s="184" t="s">
        <v>6518</v>
      </c>
      <c r="G97" s="185" t="s">
        <v>290</v>
      </c>
      <c r="H97" s="186">
        <v>1</v>
      </c>
      <c r="I97" s="187"/>
      <c r="J97" s="188">
        <f t="shared" si="0"/>
        <v>0</v>
      </c>
      <c r="K97" s="184" t="s">
        <v>19</v>
      </c>
      <c r="L97" s="42"/>
      <c r="M97" s="189" t="s">
        <v>19</v>
      </c>
      <c r="N97" s="190" t="s">
        <v>48</v>
      </c>
      <c r="O97" s="67"/>
      <c r="P97" s="191">
        <f t="shared" si="1"/>
        <v>0</v>
      </c>
      <c r="Q97" s="191">
        <v>0</v>
      </c>
      <c r="R97" s="191">
        <f t="shared" si="2"/>
        <v>0</v>
      </c>
      <c r="S97" s="191">
        <v>0</v>
      </c>
      <c r="T97" s="192">
        <f t="shared" si="3"/>
        <v>0</v>
      </c>
      <c r="U97" s="37"/>
      <c r="V97" s="37"/>
      <c r="W97" s="37"/>
      <c r="X97" s="37"/>
      <c r="Y97" s="37"/>
      <c r="Z97" s="37"/>
      <c r="AA97" s="37"/>
      <c r="AB97" s="37"/>
      <c r="AC97" s="37"/>
      <c r="AD97" s="37"/>
      <c r="AE97" s="37"/>
      <c r="AR97" s="193" t="s">
        <v>366</v>
      </c>
      <c r="AT97" s="193" t="s">
        <v>239</v>
      </c>
      <c r="AU97" s="193" t="s">
        <v>88</v>
      </c>
      <c r="AY97" s="20" t="s">
        <v>237</v>
      </c>
      <c r="BE97" s="194">
        <f t="shared" si="4"/>
        <v>0</v>
      </c>
      <c r="BF97" s="194">
        <f t="shared" si="5"/>
        <v>0</v>
      </c>
      <c r="BG97" s="194">
        <f t="shared" si="6"/>
        <v>0</v>
      </c>
      <c r="BH97" s="194">
        <f t="shared" si="7"/>
        <v>0</v>
      </c>
      <c r="BI97" s="194">
        <f t="shared" si="8"/>
        <v>0</v>
      </c>
      <c r="BJ97" s="20" t="s">
        <v>88</v>
      </c>
      <c r="BK97" s="194">
        <f t="shared" si="9"/>
        <v>0</v>
      </c>
      <c r="BL97" s="20" t="s">
        <v>366</v>
      </c>
      <c r="BM97" s="193" t="s">
        <v>299</v>
      </c>
    </row>
    <row r="98" spans="1:65" s="2" customFormat="1" ht="16.5" customHeight="1">
      <c r="A98" s="37"/>
      <c r="B98" s="38"/>
      <c r="C98" s="244" t="s">
        <v>287</v>
      </c>
      <c r="D98" s="244" t="s">
        <v>296</v>
      </c>
      <c r="E98" s="245" t="s">
        <v>2017</v>
      </c>
      <c r="F98" s="246" t="s">
        <v>6519</v>
      </c>
      <c r="G98" s="247" t="s">
        <v>154</v>
      </c>
      <c r="H98" s="248">
        <v>20</v>
      </c>
      <c r="I98" s="249"/>
      <c r="J98" s="250">
        <f t="shared" si="0"/>
        <v>0</v>
      </c>
      <c r="K98" s="246" t="s">
        <v>19</v>
      </c>
      <c r="L98" s="251"/>
      <c r="M98" s="252" t="s">
        <v>19</v>
      </c>
      <c r="N98" s="253" t="s">
        <v>48</v>
      </c>
      <c r="O98" s="67"/>
      <c r="P98" s="191">
        <f t="shared" si="1"/>
        <v>0</v>
      </c>
      <c r="Q98" s="191">
        <v>0</v>
      </c>
      <c r="R98" s="191">
        <f t="shared" si="2"/>
        <v>0</v>
      </c>
      <c r="S98" s="191">
        <v>0</v>
      </c>
      <c r="T98" s="192">
        <f t="shared" si="3"/>
        <v>0</v>
      </c>
      <c r="U98" s="37"/>
      <c r="V98" s="37"/>
      <c r="W98" s="37"/>
      <c r="X98" s="37"/>
      <c r="Y98" s="37"/>
      <c r="Z98" s="37"/>
      <c r="AA98" s="37"/>
      <c r="AB98" s="37"/>
      <c r="AC98" s="37"/>
      <c r="AD98" s="37"/>
      <c r="AE98" s="37"/>
      <c r="AR98" s="193" t="s">
        <v>523</v>
      </c>
      <c r="AT98" s="193" t="s">
        <v>296</v>
      </c>
      <c r="AU98" s="193" t="s">
        <v>88</v>
      </c>
      <c r="AY98" s="20" t="s">
        <v>237</v>
      </c>
      <c r="BE98" s="194">
        <f t="shared" si="4"/>
        <v>0</v>
      </c>
      <c r="BF98" s="194">
        <f t="shared" si="5"/>
        <v>0</v>
      </c>
      <c r="BG98" s="194">
        <f t="shared" si="6"/>
        <v>0</v>
      </c>
      <c r="BH98" s="194">
        <f t="shared" si="7"/>
        <v>0</v>
      </c>
      <c r="BI98" s="194">
        <f t="shared" si="8"/>
        <v>0</v>
      </c>
      <c r="BJ98" s="20" t="s">
        <v>88</v>
      </c>
      <c r="BK98" s="194">
        <f t="shared" si="9"/>
        <v>0</v>
      </c>
      <c r="BL98" s="20" t="s">
        <v>366</v>
      </c>
      <c r="BM98" s="193" t="s">
        <v>326</v>
      </c>
    </row>
    <row r="99" spans="1:65" s="2" customFormat="1" ht="16.5" customHeight="1">
      <c r="A99" s="37"/>
      <c r="B99" s="38"/>
      <c r="C99" s="244" t="s">
        <v>295</v>
      </c>
      <c r="D99" s="244" t="s">
        <v>296</v>
      </c>
      <c r="E99" s="245" t="s">
        <v>2020</v>
      </c>
      <c r="F99" s="246" t="s">
        <v>6520</v>
      </c>
      <c r="G99" s="247" t="s">
        <v>154</v>
      </c>
      <c r="H99" s="248">
        <v>8.5</v>
      </c>
      <c r="I99" s="249"/>
      <c r="J99" s="250">
        <f t="shared" si="0"/>
        <v>0</v>
      </c>
      <c r="K99" s="246" t="s">
        <v>19</v>
      </c>
      <c r="L99" s="251"/>
      <c r="M99" s="252" t="s">
        <v>19</v>
      </c>
      <c r="N99" s="253" t="s">
        <v>48</v>
      </c>
      <c r="O99" s="67"/>
      <c r="P99" s="191">
        <f t="shared" si="1"/>
        <v>0</v>
      </c>
      <c r="Q99" s="191">
        <v>0</v>
      </c>
      <c r="R99" s="191">
        <f t="shared" si="2"/>
        <v>0</v>
      </c>
      <c r="S99" s="191">
        <v>0</v>
      </c>
      <c r="T99" s="192">
        <f t="shared" si="3"/>
        <v>0</v>
      </c>
      <c r="U99" s="37"/>
      <c r="V99" s="37"/>
      <c r="W99" s="37"/>
      <c r="X99" s="37"/>
      <c r="Y99" s="37"/>
      <c r="Z99" s="37"/>
      <c r="AA99" s="37"/>
      <c r="AB99" s="37"/>
      <c r="AC99" s="37"/>
      <c r="AD99" s="37"/>
      <c r="AE99" s="37"/>
      <c r="AR99" s="193" t="s">
        <v>523</v>
      </c>
      <c r="AT99" s="193" t="s">
        <v>296</v>
      </c>
      <c r="AU99" s="193" t="s">
        <v>88</v>
      </c>
      <c r="AY99" s="20" t="s">
        <v>237</v>
      </c>
      <c r="BE99" s="194">
        <f t="shared" si="4"/>
        <v>0</v>
      </c>
      <c r="BF99" s="194">
        <f t="shared" si="5"/>
        <v>0</v>
      </c>
      <c r="BG99" s="194">
        <f t="shared" si="6"/>
        <v>0</v>
      </c>
      <c r="BH99" s="194">
        <f t="shared" si="7"/>
        <v>0</v>
      </c>
      <c r="BI99" s="194">
        <f t="shared" si="8"/>
        <v>0</v>
      </c>
      <c r="BJ99" s="20" t="s">
        <v>88</v>
      </c>
      <c r="BK99" s="194">
        <f t="shared" si="9"/>
        <v>0</v>
      </c>
      <c r="BL99" s="20" t="s">
        <v>366</v>
      </c>
      <c r="BM99" s="193" t="s">
        <v>8</v>
      </c>
    </row>
    <row r="100" spans="1:65" s="2" customFormat="1" ht="16.5" customHeight="1">
      <c r="A100" s="37"/>
      <c r="B100" s="38"/>
      <c r="C100" s="182" t="s">
        <v>301</v>
      </c>
      <c r="D100" s="182" t="s">
        <v>239</v>
      </c>
      <c r="E100" s="183" t="s">
        <v>2023</v>
      </c>
      <c r="F100" s="184" t="s">
        <v>6521</v>
      </c>
      <c r="G100" s="185" t="s">
        <v>154</v>
      </c>
      <c r="H100" s="186">
        <v>20</v>
      </c>
      <c r="I100" s="187"/>
      <c r="J100" s="188">
        <f t="shared" si="0"/>
        <v>0</v>
      </c>
      <c r="K100" s="184" t="s">
        <v>19</v>
      </c>
      <c r="L100" s="42"/>
      <c r="M100" s="189" t="s">
        <v>19</v>
      </c>
      <c r="N100" s="190" t="s">
        <v>48</v>
      </c>
      <c r="O100" s="67"/>
      <c r="P100" s="191">
        <f t="shared" si="1"/>
        <v>0</v>
      </c>
      <c r="Q100" s="191">
        <v>0</v>
      </c>
      <c r="R100" s="191">
        <f t="shared" si="2"/>
        <v>0</v>
      </c>
      <c r="S100" s="191">
        <v>0</v>
      </c>
      <c r="T100" s="192">
        <f t="shared" si="3"/>
        <v>0</v>
      </c>
      <c r="U100" s="37"/>
      <c r="V100" s="37"/>
      <c r="W100" s="37"/>
      <c r="X100" s="37"/>
      <c r="Y100" s="37"/>
      <c r="Z100" s="37"/>
      <c r="AA100" s="37"/>
      <c r="AB100" s="37"/>
      <c r="AC100" s="37"/>
      <c r="AD100" s="37"/>
      <c r="AE100" s="37"/>
      <c r="AR100" s="193" t="s">
        <v>366</v>
      </c>
      <c r="AT100" s="193" t="s">
        <v>239</v>
      </c>
      <c r="AU100" s="193" t="s">
        <v>88</v>
      </c>
      <c r="AY100" s="20" t="s">
        <v>237</v>
      </c>
      <c r="BE100" s="194">
        <f t="shared" si="4"/>
        <v>0</v>
      </c>
      <c r="BF100" s="194">
        <f t="shared" si="5"/>
        <v>0</v>
      </c>
      <c r="BG100" s="194">
        <f t="shared" si="6"/>
        <v>0</v>
      </c>
      <c r="BH100" s="194">
        <f t="shared" si="7"/>
        <v>0</v>
      </c>
      <c r="BI100" s="194">
        <f t="shared" si="8"/>
        <v>0</v>
      </c>
      <c r="BJ100" s="20" t="s">
        <v>88</v>
      </c>
      <c r="BK100" s="194">
        <f t="shared" si="9"/>
        <v>0</v>
      </c>
      <c r="BL100" s="20" t="s">
        <v>366</v>
      </c>
      <c r="BM100" s="193" t="s">
        <v>354</v>
      </c>
    </row>
    <row r="101" spans="1:65" s="2" customFormat="1" ht="16.5" customHeight="1">
      <c r="A101" s="37"/>
      <c r="B101" s="38"/>
      <c r="C101" s="182" t="s">
        <v>299</v>
      </c>
      <c r="D101" s="182" t="s">
        <v>239</v>
      </c>
      <c r="E101" s="183" t="s">
        <v>2025</v>
      </c>
      <c r="F101" s="184" t="s">
        <v>4792</v>
      </c>
      <c r="G101" s="185" t="s">
        <v>154</v>
      </c>
      <c r="H101" s="186">
        <v>8.5</v>
      </c>
      <c r="I101" s="187"/>
      <c r="J101" s="188">
        <f t="shared" si="0"/>
        <v>0</v>
      </c>
      <c r="K101" s="184" t="s">
        <v>19</v>
      </c>
      <c r="L101" s="42"/>
      <c r="M101" s="189" t="s">
        <v>19</v>
      </c>
      <c r="N101" s="190" t="s">
        <v>48</v>
      </c>
      <c r="O101" s="67"/>
      <c r="P101" s="191">
        <f t="shared" si="1"/>
        <v>0</v>
      </c>
      <c r="Q101" s="191">
        <v>0</v>
      </c>
      <c r="R101" s="191">
        <f t="shared" si="2"/>
        <v>0</v>
      </c>
      <c r="S101" s="191">
        <v>0</v>
      </c>
      <c r="T101" s="192">
        <f t="shared" si="3"/>
        <v>0</v>
      </c>
      <c r="U101" s="37"/>
      <c r="V101" s="37"/>
      <c r="W101" s="37"/>
      <c r="X101" s="37"/>
      <c r="Y101" s="37"/>
      <c r="Z101" s="37"/>
      <c r="AA101" s="37"/>
      <c r="AB101" s="37"/>
      <c r="AC101" s="37"/>
      <c r="AD101" s="37"/>
      <c r="AE101" s="37"/>
      <c r="AR101" s="193" t="s">
        <v>366</v>
      </c>
      <c r="AT101" s="193" t="s">
        <v>239</v>
      </c>
      <c r="AU101" s="193" t="s">
        <v>88</v>
      </c>
      <c r="AY101" s="20" t="s">
        <v>237</v>
      </c>
      <c r="BE101" s="194">
        <f t="shared" si="4"/>
        <v>0</v>
      </c>
      <c r="BF101" s="194">
        <f t="shared" si="5"/>
        <v>0</v>
      </c>
      <c r="BG101" s="194">
        <f t="shared" si="6"/>
        <v>0</v>
      </c>
      <c r="BH101" s="194">
        <f t="shared" si="7"/>
        <v>0</v>
      </c>
      <c r="BI101" s="194">
        <f t="shared" si="8"/>
        <v>0</v>
      </c>
      <c r="BJ101" s="20" t="s">
        <v>88</v>
      </c>
      <c r="BK101" s="194">
        <f t="shared" si="9"/>
        <v>0</v>
      </c>
      <c r="BL101" s="20" t="s">
        <v>366</v>
      </c>
      <c r="BM101" s="193" t="s">
        <v>366</v>
      </c>
    </row>
    <row r="102" spans="1:65" s="2" customFormat="1" ht="21.75" customHeight="1">
      <c r="A102" s="37"/>
      <c r="B102" s="38"/>
      <c r="C102" s="182" t="s">
        <v>319</v>
      </c>
      <c r="D102" s="182" t="s">
        <v>239</v>
      </c>
      <c r="E102" s="183" t="s">
        <v>2027</v>
      </c>
      <c r="F102" s="184" t="s">
        <v>1996</v>
      </c>
      <c r="G102" s="185" t="s">
        <v>154</v>
      </c>
      <c r="H102" s="186">
        <v>28.5</v>
      </c>
      <c r="I102" s="187"/>
      <c r="J102" s="188">
        <f t="shared" si="0"/>
        <v>0</v>
      </c>
      <c r="K102" s="184" t="s">
        <v>19</v>
      </c>
      <c r="L102" s="42"/>
      <c r="M102" s="189" t="s">
        <v>19</v>
      </c>
      <c r="N102" s="190" t="s">
        <v>48</v>
      </c>
      <c r="O102" s="67"/>
      <c r="P102" s="191">
        <f t="shared" si="1"/>
        <v>0</v>
      </c>
      <c r="Q102" s="191">
        <v>0</v>
      </c>
      <c r="R102" s="191">
        <f t="shared" si="2"/>
        <v>0</v>
      </c>
      <c r="S102" s="191">
        <v>0</v>
      </c>
      <c r="T102" s="192">
        <f t="shared" si="3"/>
        <v>0</v>
      </c>
      <c r="U102" s="37"/>
      <c r="V102" s="37"/>
      <c r="W102" s="37"/>
      <c r="X102" s="37"/>
      <c r="Y102" s="37"/>
      <c r="Z102" s="37"/>
      <c r="AA102" s="37"/>
      <c r="AB102" s="37"/>
      <c r="AC102" s="37"/>
      <c r="AD102" s="37"/>
      <c r="AE102" s="37"/>
      <c r="AR102" s="193" t="s">
        <v>366</v>
      </c>
      <c r="AT102" s="193" t="s">
        <v>239</v>
      </c>
      <c r="AU102" s="193" t="s">
        <v>88</v>
      </c>
      <c r="AY102" s="20" t="s">
        <v>237</v>
      </c>
      <c r="BE102" s="194">
        <f t="shared" si="4"/>
        <v>0</v>
      </c>
      <c r="BF102" s="194">
        <f t="shared" si="5"/>
        <v>0</v>
      </c>
      <c r="BG102" s="194">
        <f t="shared" si="6"/>
        <v>0</v>
      </c>
      <c r="BH102" s="194">
        <f t="shared" si="7"/>
        <v>0</v>
      </c>
      <c r="BI102" s="194">
        <f t="shared" si="8"/>
        <v>0</v>
      </c>
      <c r="BJ102" s="20" t="s">
        <v>88</v>
      </c>
      <c r="BK102" s="194">
        <f t="shared" si="9"/>
        <v>0</v>
      </c>
      <c r="BL102" s="20" t="s">
        <v>366</v>
      </c>
      <c r="BM102" s="193" t="s">
        <v>389</v>
      </c>
    </row>
    <row r="103" spans="1:65" s="2" customFormat="1" ht="16.5" customHeight="1">
      <c r="A103" s="37"/>
      <c r="B103" s="38"/>
      <c r="C103" s="182" t="s">
        <v>326</v>
      </c>
      <c r="D103" s="182" t="s">
        <v>239</v>
      </c>
      <c r="E103" s="183" t="s">
        <v>2029</v>
      </c>
      <c r="F103" s="184" t="s">
        <v>1998</v>
      </c>
      <c r="G103" s="185" t="s">
        <v>1999</v>
      </c>
      <c r="H103" s="186">
        <v>1</v>
      </c>
      <c r="I103" s="187"/>
      <c r="J103" s="188">
        <f t="shared" si="0"/>
        <v>0</v>
      </c>
      <c r="K103" s="184" t="s">
        <v>19</v>
      </c>
      <c r="L103" s="42"/>
      <c r="M103" s="189" t="s">
        <v>19</v>
      </c>
      <c r="N103" s="190" t="s">
        <v>48</v>
      </c>
      <c r="O103" s="67"/>
      <c r="P103" s="191">
        <f t="shared" si="1"/>
        <v>0</v>
      </c>
      <c r="Q103" s="191">
        <v>0</v>
      </c>
      <c r="R103" s="191">
        <f t="shared" si="2"/>
        <v>0</v>
      </c>
      <c r="S103" s="191">
        <v>0</v>
      </c>
      <c r="T103" s="192">
        <f t="shared" si="3"/>
        <v>0</v>
      </c>
      <c r="U103" s="37"/>
      <c r="V103" s="37"/>
      <c r="W103" s="37"/>
      <c r="X103" s="37"/>
      <c r="Y103" s="37"/>
      <c r="Z103" s="37"/>
      <c r="AA103" s="37"/>
      <c r="AB103" s="37"/>
      <c r="AC103" s="37"/>
      <c r="AD103" s="37"/>
      <c r="AE103" s="37"/>
      <c r="AR103" s="193" t="s">
        <v>366</v>
      </c>
      <c r="AT103" s="193" t="s">
        <v>239</v>
      </c>
      <c r="AU103" s="193" t="s">
        <v>88</v>
      </c>
      <c r="AY103" s="20" t="s">
        <v>237</v>
      </c>
      <c r="BE103" s="194">
        <f t="shared" si="4"/>
        <v>0</v>
      </c>
      <c r="BF103" s="194">
        <f t="shared" si="5"/>
        <v>0</v>
      </c>
      <c r="BG103" s="194">
        <f t="shared" si="6"/>
        <v>0</v>
      </c>
      <c r="BH103" s="194">
        <f t="shared" si="7"/>
        <v>0</v>
      </c>
      <c r="BI103" s="194">
        <f t="shared" si="8"/>
        <v>0</v>
      </c>
      <c r="BJ103" s="20" t="s">
        <v>88</v>
      </c>
      <c r="BK103" s="194">
        <f t="shared" si="9"/>
        <v>0</v>
      </c>
      <c r="BL103" s="20" t="s">
        <v>366</v>
      </c>
      <c r="BM103" s="193" t="s">
        <v>400</v>
      </c>
    </row>
    <row r="104" spans="1:65" s="2" customFormat="1" ht="16.5" customHeight="1">
      <c r="A104" s="37"/>
      <c r="B104" s="38"/>
      <c r="C104" s="182" t="s">
        <v>330</v>
      </c>
      <c r="D104" s="182" t="s">
        <v>239</v>
      </c>
      <c r="E104" s="183" t="s">
        <v>2031</v>
      </c>
      <c r="F104" s="184" t="s">
        <v>2001</v>
      </c>
      <c r="G104" s="185" t="s">
        <v>519</v>
      </c>
      <c r="H104" s="186">
        <v>12.19</v>
      </c>
      <c r="I104" s="187"/>
      <c r="J104" s="188">
        <f t="shared" si="0"/>
        <v>0</v>
      </c>
      <c r="K104" s="184" t="s">
        <v>19</v>
      </c>
      <c r="L104" s="42"/>
      <c r="M104" s="189" t="s">
        <v>19</v>
      </c>
      <c r="N104" s="190" t="s">
        <v>48</v>
      </c>
      <c r="O104" s="67"/>
      <c r="P104" s="191">
        <f t="shared" si="1"/>
        <v>0</v>
      </c>
      <c r="Q104" s="191">
        <v>0</v>
      </c>
      <c r="R104" s="191">
        <f t="shared" si="2"/>
        <v>0</v>
      </c>
      <c r="S104" s="191">
        <v>0</v>
      </c>
      <c r="T104" s="192">
        <f t="shared" si="3"/>
        <v>0</v>
      </c>
      <c r="U104" s="37"/>
      <c r="V104" s="37"/>
      <c r="W104" s="37"/>
      <c r="X104" s="37"/>
      <c r="Y104" s="37"/>
      <c r="Z104" s="37"/>
      <c r="AA104" s="37"/>
      <c r="AB104" s="37"/>
      <c r="AC104" s="37"/>
      <c r="AD104" s="37"/>
      <c r="AE104" s="37"/>
      <c r="AR104" s="193" t="s">
        <v>366</v>
      </c>
      <c r="AT104" s="193" t="s">
        <v>239</v>
      </c>
      <c r="AU104" s="193" t="s">
        <v>88</v>
      </c>
      <c r="AY104" s="20" t="s">
        <v>237</v>
      </c>
      <c r="BE104" s="194">
        <f t="shared" si="4"/>
        <v>0</v>
      </c>
      <c r="BF104" s="194">
        <f t="shared" si="5"/>
        <v>0</v>
      </c>
      <c r="BG104" s="194">
        <f t="shared" si="6"/>
        <v>0</v>
      </c>
      <c r="BH104" s="194">
        <f t="shared" si="7"/>
        <v>0</v>
      </c>
      <c r="BI104" s="194">
        <f t="shared" si="8"/>
        <v>0</v>
      </c>
      <c r="BJ104" s="20" t="s">
        <v>88</v>
      </c>
      <c r="BK104" s="194">
        <f t="shared" si="9"/>
        <v>0</v>
      </c>
      <c r="BL104" s="20" t="s">
        <v>366</v>
      </c>
      <c r="BM104" s="193" t="s">
        <v>427</v>
      </c>
    </row>
    <row r="105" spans="1:65" s="2" customFormat="1" ht="16.5" customHeight="1">
      <c r="A105" s="37"/>
      <c r="B105" s="38"/>
      <c r="C105" s="182" t="s">
        <v>8</v>
      </c>
      <c r="D105" s="182" t="s">
        <v>239</v>
      </c>
      <c r="E105" s="183" t="s">
        <v>2033</v>
      </c>
      <c r="F105" s="184" t="s">
        <v>2063</v>
      </c>
      <c r="G105" s="185" t="s">
        <v>519</v>
      </c>
      <c r="H105" s="186">
        <v>7.8</v>
      </c>
      <c r="I105" s="187"/>
      <c r="J105" s="188">
        <f t="shared" si="0"/>
        <v>0</v>
      </c>
      <c r="K105" s="184" t="s">
        <v>19</v>
      </c>
      <c r="L105" s="42"/>
      <c r="M105" s="189" t="s">
        <v>19</v>
      </c>
      <c r="N105" s="190" t="s">
        <v>48</v>
      </c>
      <c r="O105" s="67"/>
      <c r="P105" s="191">
        <f t="shared" si="1"/>
        <v>0</v>
      </c>
      <c r="Q105" s="191">
        <v>0</v>
      </c>
      <c r="R105" s="191">
        <f t="shared" si="2"/>
        <v>0</v>
      </c>
      <c r="S105" s="191">
        <v>0</v>
      </c>
      <c r="T105" s="192">
        <f t="shared" si="3"/>
        <v>0</v>
      </c>
      <c r="U105" s="37"/>
      <c r="V105" s="37"/>
      <c r="W105" s="37"/>
      <c r="X105" s="37"/>
      <c r="Y105" s="37"/>
      <c r="Z105" s="37"/>
      <c r="AA105" s="37"/>
      <c r="AB105" s="37"/>
      <c r="AC105" s="37"/>
      <c r="AD105" s="37"/>
      <c r="AE105" s="37"/>
      <c r="AR105" s="193" t="s">
        <v>366</v>
      </c>
      <c r="AT105" s="193" t="s">
        <v>239</v>
      </c>
      <c r="AU105" s="193" t="s">
        <v>88</v>
      </c>
      <c r="AY105" s="20" t="s">
        <v>237</v>
      </c>
      <c r="BE105" s="194">
        <f t="shared" si="4"/>
        <v>0</v>
      </c>
      <c r="BF105" s="194">
        <f t="shared" si="5"/>
        <v>0</v>
      </c>
      <c r="BG105" s="194">
        <f t="shared" si="6"/>
        <v>0</v>
      </c>
      <c r="BH105" s="194">
        <f t="shared" si="7"/>
        <v>0</v>
      </c>
      <c r="BI105" s="194">
        <f t="shared" si="8"/>
        <v>0</v>
      </c>
      <c r="BJ105" s="20" t="s">
        <v>88</v>
      </c>
      <c r="BK105" s="194">
        <f t="shared" si="9"/>
        <v>0</v>
      </c>
      <c r="BL105" s="20" t="s">
        <v>366</v>
      </c>
      <c r="BM105" s="193" t="s">
        <v>440</v>
      </c>
    </row>
    <row r="106" spans="1:65" s="2" customFormat="1" ht="24.15" customHeight="1">
      <c r="A106" s="37"/>
      <c r="B106" s="38"/>
      <c r="C106" s="182" t="s">
        <v>348</v>
      </c>
      <c r="D106" s="182" t="s">
        <v>239</v>
      </c>
      <c r="E106" s="183" t="s">
        <v>2034</v>
      </c>
      <c r="F106" s="184" t="s">
        <v>2003</v>
      </c>
      <c r="G106" s="185" t="s">
        <v>519</v>
      </c>
      <c r="H106" s="186">
        <v>19.989999999999998</v>
      </c>
      <c r="I106" s="187"/>
      <c r="J106" s="188">
        <f t="shared" si="0"/>
        <v>0</v>
      </c>
      <c r="K106" s="184" t="s">
        <v>19</v>
      </c>
      <c r="L106" s="42"/>
      <c r="M106" s="189" t="s">
        <v>19</v>
      </c>
      <c r="N106" s="190" t="s">
        <v>48</v>
      </c>
      <c r="O106" s="67"/>
      <c r="P106" s="191">
        <f t="shared" si="1"/>
        <v>0</v>
      </c>
      <c r="Q106" s="191">
        <v>0</v>
      </c>
      <c r="R106" s="191">
        <f t="shared" si="2"/>
        <v>0</v>
      </c>
      <c r="S106" s="191">
        <v>0</v>
      </c>
      <c r="T106" s="192">
        <f t="shared" si="3"/>
        <v>0</v>
      </c>
      <c r="U106" s="37"/>
      <c r="V106" s="37"/>
      <c r="W106" s="37"/>
      <c r="X106" s="37"/>
      <c r="Y106" s="37"/>
      <c r="Z106" s="37"/>
      <c r="AA106" s="37"/>
      <c r="AB106" s="37"/>
      <c r="AC106" s="37"/>
      <c r="AD106" s="37"/>
      <c r="AE106" s="37"/>
      <c r="AR106" s="193" t="s">
        <v>366</v>
      </c>
      <c r="AT106" s="193" t="s">
        <v>239</v>
      </c>
      <c r="AU106" s="193" t="s">
        <v>88</v>
      </c>
      <c r="AY106" s="20" t="s">
        <v>237</v>
      </c>
      <c r="BE106" s="194">
        <f t="shared" si="4"/>
        <v>0</v>
      </c>
      <c r="BF106" s="194">
        <f t="shared" si="5"/>
        <v>0</v>
      </c>
      <c r="BG106" s="194">
        <f t="shared" si="6"/>
        <v>0</v>
      </c>
      <c r="BH106" s="194">
        <f t="shared" si="7"/>
        <v>0</v>
      </c>
      <c r="BI106" s="194">
        <f t="shared" si="8"/>
        <v>0</v>
      </c>
      <c r="BJ106" s="20" t="s">
        <v>88</v>
      </c>
      <c r="BK106" s="194">
        <f t="shared" si="9"/>
        <v>0</v>
      </c>
      <c r="BL106" s="20" t="s">
        <v>366</v>
      </c>
      <c r="BM106" s="193" t="s">
        <v>452</v>
      </c>
    </row>
    <row r="107" spans="1:65" s="12" customFormat="1" ht="22.8" customHeight="1">
      <c r="B107" s="166"/>
      <c r="C107" s="167"/>
      <c r="D107" s="168" t="s">
        <v>75</v>
      </c>
      <c r="E107" s="180" t="s">
        <v>2047</v>
      </c>
      <c r="F107" s="180" t="s">
        <v>2005</v>
      </c>
      <c r="G107" s="167"/>
      <c r="H107" s="167"/>
      <c r="I107" s="170"/>
      <c r="J107" s="181">
        <f>BK107</f>
        <v>0</v>
      </c>
      <c r="K107" s="167"/>
      <c r="L107" s="172"/>
      <c r="M107" s="173"/>
      <c r="N107" s="174"/>
      <c r="O107" s="174"/>
      <c r="P107" s="175">
        <f>SUM(P108:P137)</f>
        <v>0</v>
      </c>
      <c r="Q107" s="174"/>
      <c r="R107" s="175">
        <f>SUM(R108:R137)</f>
        <v>0</v>
      </c>
      <c r="S107" s="174"/>
      <c r="T107" s="176">
        <f>SUM(T108:T137)</f>
        <v>0</v>
      </c>
      <c r="AR107" s="177" t="s">
        <v>88</v>
      </c>
      <c r="AT107" s="178" t="s">
        <v>75</v>
      </c>
      <c r="AU107" s="178" t="s">
        <v>83</v>
      </c>
      <c r="AY107" s="177" t="s">
        <v>237</v>
      </c>
      <c r="BK107" s="179">
        <f>SUM(BK108:BK137)</f>
        <v>0</v>
      </c>
    </row>
    <row r="108" spans="1:65" s="2" customFormat="1" ht="24.15" customHeight="1">
      <c r="A108" s="37"/>
      <c r="B108" s="38"/>
      <c r="C108" s="182" t="s">
        <v>354</v>
      </c>
      <c r="D108" s="182" t="s">
        <v>239</v>
      </c>
      <c r="E108" s="183" t="s">
        <v>2049</v>
      </c>
      <c r="F108" s="184" t="s">
        <v>2007</v>
      </c>
      <c r="G108" s="185" t="s">
        <v>1591</v>
      </c>
      <c r="H108" s="186">
        <v>1</v>
      </c>
      <c r="I108" s="187"/>
      <c r="J108" s="188">
        <f t="shared" ref="J108:J137" si="10">ROUND(I108*H108,2)</f>
        <v>0</v>
      </c>
      <c r="K108" s="184" t="s">
        <v>19</v>
      </c>
      <c r="L108" s="42"/>
      <c r="M108" s="189" t="s">
        <v>19</v>
      </c>
      <c r="N108" s="190" t="s">
        <v>48</v>
      </c>
      <c r="O108" s="67"/>
      <c r="P108" s="191">
        <f t="shared" ref="P108:P137" si="11">O108*H108</f>
        <v>0</v>
      </c>
      <c r="Q108" s="191">
        <v>0</v>
      </c>
      <c r="R108" s="191">
        <f t="shared" ref="R108:R137" si="12">Q108*H108</f>
        <v>0</v>
      </c>
      <c r="S108" s="191">
        <v>0</v>
      </c>
      <c r="T108" s="192">
        <f t="shared" ref="T108:T137" si="13">S108*H108</f>
        <v>0</v>
      </c>
      <c r="U108" s="37"/>
      <c r="V108" s="37"/>
      <c r="W108" s="37"/>
      <c r="X108" s="37"/>
      <c r="Y108" s="37"/>
      <c r="Z108" s="37"/>
      <c r="AA108" s="37"/>
      <c r="AB108" s="37"/>
      <c r="AC108" s="37"/>
      <c r="AD108" s="37"/>
      <c r="AE108" s="37"/>
      <c r="AR108" s="193" t="s">
        <v>366</v>
      </c>
      <c r="AT108" s="193" t="s">
        <v>239</v>
      </c>
      <c r="AU108" s="193" t="s">
        <v>88</v>
      </c>
      <c r="AY108" s="20" t="s">
        <v>237</v>
      </c>
      <c r="BE108" s="194">
        <f t="shared" ref="BE108:BE137" si="14">IF(N108="základní",J108,0)</f>
        <v>0</v>
      </c>
      <c r="BF108" s="194">
        <f t="shared" ref="BF108:BF137" si="15">IF(N108="snížená",J108,0)</f>
        <v>0</v>
      </c>
      <c r="BG108" s="194">
        <f t="shared" ref="BG108:BG137" si="16">IF(N108="zákl. přenesená",J108,0)</f>
        <v>0</v>
      </c>
      <c r="BH108" s="194">
        <f t="shared" ref="BH108:BH137" si="17">IF(N108="sníž. přenesená",J108,0)</f>
        <v>0</v>
      </c>
      <c r="BI108" s="194">
        <f t="shared" ref="BI108:BI137" si="18">IF(N108="nulová",J108,0)</f>
        <v>0</v>
      </c>
      <c r="BJ108" s="20" t="s">
        <v>88</v>
      </c>
      <c r="BK108" s="194">
        <f t="shared" ref="BK108:BK137" si="19">ROUND(I108*H108,2)</f>
        <v>0</v>
      </c>
      <c r="BL108" s="20" t="s">
        <v>366</v>
      </c>
      <c r="BM108" s="193" t="s">
        <v>508</v>
      </c>
    </row>
    <row r="109" spans="1:65" s="2" customFormat="1" ht="21.75" customHeight="1">
      <c r="A109" s="37"/>
      <c r="B109" s="38"/>
      <c r="C109" s="182" t="s">
        <v>361</v>
      </c>
      <c r="D109" s="182" t="s">
        <v>239</v>
      </c>
      <c r="E109" s="183" t="s">
        <v>2051</v>
      </c>
      <c r="F109" s="184" t="s">
        <v>1990</v>
      </c>
      <c r="G109" s="185" t="s">
        <v>290</v>
      </c>
      <c r="H109" s="186">
        <v>2</v>
      </c>
      <c r="I109" s="187"/>
      <c r="J109" s="188">
        <f t="shared" si="10"/>
        <v>0</v>
      </c>
      <c r="K109" s="184" t="s">
        <v>19</v>
      </c>
      <c r="L109" s="42"/>
      <c r="M109" s="189" t="s">
        <v>19</v>
      </c>
      <c r="N109" s="190" t="s">
        <v>48</v>
      </c>
      <c r="O109" s="67"/>
      <c r="P109" s="191">
        <f t="shared" si="11"/>
        <v>0</v>
      </c>
      <c r="Q109" s="191">
        <v>0</v>
      </c>
      <c r="R109" s="191">
        <f t="shared" si="12"/>
        <v>0</v>
      </c>
      <c r="S109" s="191">
        <v>0</v>
      </c>
      <c r="T109" s="192">
        <f t="shared" si="13"/>
        <v>0</v>
      </c>
      <c r="U109" s="37"/>
      <c r="V109" s="37"/>
      <c r="W109" s="37"/>
      <c r="X109" s="37"/>
      <c r="Y109" s="37"/>
      <c r="Z109" s="37"/>
      <c r="AA109" s="37"/>
      <c r="AB109" s="37"/>
      <c r="AC109" s="37"/>
      <c r="AD109" s="37"/>
      <c r="AE109" s="37"/>
      <c r="AR109" s="193" t="s">
        <v>366</v>
      </c>
      <c r="AT109" s="193" t="s">
        <v>239</v>
      </c>
      <c r="AU109" s="193" t="s">
        <v>88</v>
      </c>
      <c r="AY109" s="20" t="s">
        <v>237</v>
      </c>
      <c r="BE109" s="194">
        <f t="shared" si="14"/>
        <v>0</v>
      </c>
      <c r="BF109" s="194">
        <f t="shared" si="15"/>
        <v>0</v>
      </c>
      <c r="BG109" s="194">
        <f t="shared" si="16"/>
        <v>0</v>
      </c>
      <c r="BH109" s="194">
        <f t="shared" si="17"/>
        <v>0</v>
      </c>
      <c r="BI109" s="194">
        <f t="shared" si="18"/>
        <v>0</v>
      </c>
      <c r="BJ109" s="20" t="s">
        <v>88</v>
      </c>
      <c r="BK109" s="194">
        <f t="shared" si="19"/>
        <v>0</v>
      </c>
      <c r="BL109" s="20" t="s">
        <v>366</v>
      </c>
      <c r="BM109" s="193" t="s">
        <v>523</v>
      </c>
    </row>
    <row r="110" spans="1:65" s="2" customFormat="1" ht="16.5" customHeight="1">
      <c r="A110" s="37"/>
      <c r="B110" s="38"/>
      <c r="C110" s="244" t="s">
        <v>366</v>
      </c>
      <c r="D110" s="244" t="s">
        <v>296</v>
      </c>
      <c r="E110" s="245" t="s">
        <v>2053</v>
      </c>
      <c r="F110" s="246" t="s">
        <v>6522</v>
      </c>
      <c r="G110" s="247" t="s">
        <v>154</v>
      </c>
      <c r="H110" s="248">
        <v>48.5</v>
      </c>
      <c r="I110" s="249"/>
      <c r="J110" s="250">
        <f t="shared" si="10"/>
        <v>0</v>
      </c>
      <c r="K110" s="246" t="s">
        <v>19</v>
      </c>
      <c r="L110" s="251"/>
      <c r="M110" s="252" t="s">
        <v>19</v>
      </c>
      <c r="N110" s="253" t="s">
        <v>48</v>
      </c>
      <c r="O110" s="67"/>
      <c r="P110" s="191">
        <f t="shared" si="11"/>
        <v>0</v>
      </c>
      <c r="Q110" s="191">
        <v>0</v>
      </c>
      <c r="R110" s="191">
        <f t="shared" si="12"/>
        <v>0</v>
      </c>
      <c r="S110" s="191">
        <v>0</v>
      </c>
      <c r="T110" s="192">
        <f t="shared" si="13"/>
        <v>0</v>
      </c>
      <c r="U110" s="37"/>
      <c r="V110" s="37"/>
      <c r="W110" s="37"/>
      <c r="X110" s="37"/>
      <c r="Y110" s="37"/>
      <c r="Z110" s="37"/>
      <c r="AA110" s="37"/>
      <c r="AB110" s="37"/>
      <c r="AC110" s="37"/>
      <c r="AD110" s="37"/>
      <c r="AE110" s="37"/>
      <c r="AR110" s="193" t="s">
        <v>523</v>
      </c>
      <c r="AT110" s="193" t="s">
        <v>296</v>
      </c>
      <c r="AU110" s="193" t="s">
        <v>88</v>
      </c>
      <c r="AY110" s="20" t="s">
        <v>237</v>
      </c>
      <c r="BE110" s="194">
        <f t="shared" si="14"/>
        <v>0</v>
      </c>
      <c r="BF110" s="194">
        <f t="shared" si="15"/>
        <v>0</v>
      </c>
      <c r="BG110" s="194">
        <f t="shared" si="16"/>
        <v>0</v>
      </c>
      <c r="BH110" s="194">
        <f t="shared" si="17"/>
        <v>0</v>
      </c>
      <c r="BI110" s="194">
        <f t="shared" si="18"/>
        <v>0</v>
      </c>
      <c r="BJ110" s="20" t="s">
        <v>88</v>
      </c>
      <c r="BK110" s="194">
        <f t="shared" si="19"/>
        <v>0</v>
      </c>
      <c r="BL110" s="20" t="s">
        <v>366</v>
      </c>
      <c r="BM110" s="193" t="s">
        <v>535</v>
      </c>
    </row>
    <row r="111" spans="1:65" s="2" customFormat="1" ht="16.5" customHeight="1">
      <c r="A111" s="37"/>
      <c r="B111" s="38"/>
      <c r="C111" s="244" t="s">
        <v>371</v>
      </c>
      <c r="D111" s="244" t="s">
        <v>296</v>
      </c>
      <c r="E111" s="245" t="s">
        <v>2054</v>
      </c>
      <c r="F111" s="246" t="s">
        <v>6523</v>
      </c>
      <c r="G111" s="247" t="s">
        <v>154</v>
      </c>
      <c r="H111" s="248">
        <v>41</v>
      </c>
      <c r="I111" s="249"/>
      <c r="J111" s="250">
        <f t="shared" si="10"/>
        <v>0</v>
      </c>
      <c r="K111" s="246" t="s">
        <v>19</v>
      </c>
      <c r="L111" s="251"/>
      <c r="M111" s="252" t="s">
        <v>19</v>
      </c>
      <c r="N111" s="253" t="s">
        <v>48</v>
      </c>
      <c r="O111" s="67"/>
      <c r="P111" s="191">
        <f t="shared" si="11"/>
        <v>0</v>
      </c>
      <c r="Q111" s="191">
        <v>0</v>
      </c>
      <c r="R111" s="191">
        <f t="shared" si="12"/>
        <v>0</v>
      </c>
      <c r="S111" s="191">
        <v>0</v>
      </c>
      <c r="T111" s="192">
        <f t="shared" si="13"/>
        <v>0</v>
      </c>
      <c r="U111" s="37"/>
      <c r="V111" s="37"/>
      <c r="W111" s="37"/>
      <c r="X111" s="37"/>
      <c r="Y111" s="37"/>
      <c r="Z111" s="37"/>
      <c r="AA111" s="37"/>
      <c r="AB111" s="37"/>
      <c r="AC111" s="37"/>
      <c r="AD111" s="37"/>
      <c r="AE111" s="37"/>
      <c r="AR111" s="193" t="s">
        <v>523</v>
      </c>
      <c r="AT111" s="193" t="s">
        <v>296</v>
      </c>
      <c r="AU111" s="193" t="s">
        <v>88</v>
      </c>
      <c r="AY111" s="20" t="s">
        <v>237</v>
      </c>
      <c r="BE111" s="194">
        <f t="shared" si="14"/>
        <v>0</v>
      </c>
      <c r="BF111" s="194">
        <f t="shared" si="15"/>
        <v>0</v>
      </c>
      <c r="BG111" s="194">
        <f t="shared" si="16"/>
        <v>0</v>
      </c>
      <c r="BH111" s="194">
        <f t="shared" si="17"/>
        <v>0</v>
      </c>
      <c r="BI111" s="194">
        <f t="shared" si="18"/>
        <v>0</v>
      </c>
      <c r="BJ111" s="20" t="s">
        <v>88</v>
      </c>
      <c r="BK111" s="194">
        <f t="shared" si="19"/>
        <v>0</v>
      </c>
      <c r="BL111" s="20" t="s">
        <v>366</v>
      </c>
      <c r="BM111" s="193" t="s">
        <v>550</v>
      </c>
    </row>
    <row r="112" spans="1:65" s="2" customFormat="1" ht="16.5" customHeight="1">
      <c r="A112" s="37"/>
      <c r="B112" s="38"/>
      <c r="C112" s="244" t="s">
        <v>389</v>
      </c>
      <c r="D112" s="244" t="s">
        <v>296</v>
      </c>
      <c r="E112" s="245" t="s">
        <v>2056</v>
      </c>
      <c r="F112" s="246" t="s">
        <v>4795</v>
      </c>
      <c r="G112" s="247" t="s">
        <v>154</v>
      </c>
      <c r="H112" s="248">
        <v>14</v>
      </c>
      <c r="I112" s="249"/>
      <c r="J112" s="250">
        <f t="shared" si="10"/>
        <v>0</v>
      </c>
      <c r="K112" s="246" t="s">
        <v>19</v>
      </c>
      <c r="L112" s="251"/>
      <c r="M112" s="252" t="s">
        <v>19</v>
      </c>
      <c r="N112" s="253" t="s">
        <v>48</v>
      </c>
      <c r="O112" s="67"/>
      <c r="P112" s="191">
        <f t="shared" si="11"/>
        <v>0</v>
      </c>
      <c r="Q112" s="191">
        <v>0</v>
      </c>
      <c r="R112" s="191">
        <f t="shared" si="12"/>
        <v>0</v>
      </c>
      <c r="S112" s="191">
        <v>0</v>
      </c>
      <c r="T112" s="192">
        <f t="shared" si="13"/>
        <v>0</v>
      </c>
      <c r="U112" s="37"/>
      <c r="V112" s="37"/>
      <c r="W112" s="37"/>
      <c r="X112" s="37"/>
      <c r="Y112" s="37"/>
      <c r="Z112" s="37"/>
      <c r="AA112" s="37"/>
      <c r="AB112" s="37"/>
      <c r="AC112" s="37"/>
      <c r="AD112" s="37"/>
      <c r="AE112" s="37"/>
      <c r="AR112" s="193" t="s">
        <v>523</v>
      </c>
      <c r="AT112" s="193" t="s">
        <v>296</v>
      </c>
      <c r="AU112" s="193" t="s">
        <v>88</v>
      </c>
      <c r="AY112" s="20" t="s">
        <v>237</v>
      </c>
      <c r="BE112" s="194">
        <f t="shared" si="14"/>
        <v>0</v>
      </c>
      <c r="BF112" s="194">
        <f t="shared" si="15"/>
        <v>0</v>
      </c>
      <c r="BG112" s="194">
        <f t="shared" si="16"/>
        <v>0</v>
      </c>
      <c r="BH112" s="194">
        <f t="shared" si="17"/>
        <v>0</v>
      </c>
      <c r="BI112" s="194">
        <f t="shared" si="18"/>
        <v>0</v>
      </c>
      <c r="BJ112" s="20" t="s">
        <v>88</v>
      </c>
      <c r="BK112" s="194">
        <f t="shared" si="19"/>
        <v>0</v>
      </c>
      <c r="BL112" s="20" t="s">
        <v>366</v>
      </c>
      <c r="BM112" s="193" t="s">
        <v>567</v>
      </c>
    </row>
    <row r="113" spans="1:65" s="2" customFormat="1" ht="16.5" customHeight="1">
      <c r="A113" s="37"/>
      <c r="B113" s="38"/>
      <c r="C113" s="244" t="s">
        <v>394</v>
      </c>
      <c r="D113" s="244" t="s">
        <v>296</v>
      </c>
      <c r="E113" s="245" t="s">
        <v>2058</v>
      </c>
      <c r="F113" s="246" t="s">
        <v>4796</v>
      </c>
      <c r="G113" s="247" t="s">
        <v>154</v>
      </c>
      <c r="H113" s="248">
        <v>51</v>
      </c>
      <c r="I113" s="249"/>
      <c r="J113" s="250">
        <f t="shared" si="10"/>
        <v>0</v>
      </c>
      <c r="K113" s="246" t="s">
        <v>19</v>
      </c>
      <c r="L113" s="251"/>
      <c r="M113" s="252" t="s">
        <v>19</v>
      </c>
      <c r="N113" s="253" t="s">
        <v>48</v>
      </c>
      <c r="O113" s="67"/>
      <c r="P113" s="191">
        <f t="shared" si="11"/>
        <v>0</v>
      </c>
      <c r="Q113" s="191">
        <v>0</v>
      </c>
      <c r="R113" s="191">
        <f t="shared" si="12"/>
        <v>0</v>
      </c>
      <c r="S113" s="191">
        <v>0</v>
      </c>
      <c r="T113" s="192">
        <f t="shared" si="13"/>
        <v>0</v>
      </c>
      <c r="U113" s="37"/>
      <c r="V113" s="37"/>
      <c r="W113" s="37"/>
      <c r="X113" s="37"/>
      <c r="Y113" s="37"/>
      <c r="Z113" s="37"/>
      <c r="AA113" s="37"/>
      <c r="AB113" s="37"/>
      <c r="AC113" s="37"/>
      <c r="AD113" s="37"/>
      <c r="AE113" s="37"/>
      <c r="AR113" s="193" t="s">
        <v>523</v>
      </c>
      <c r="AT113" s="193" t="s">
        <v>296</v>
      </c>
      <c r="AU113" s="193" t="s">
        <v>88</v>
      </c>
      <c r="AY113" s="20" t="s">
        <v>237</v>
      </c>
      <c r="BE113" s="194">
        <f t="shared" si="14"/>
        <v>0</v>
      </c>
      <c r="BF113" s="194">
        <f t="shared" si="15"/>
        <v>0</v>
      </c>
      <c r="BG113" s="194">
        <f t="shared" si="16"/>
        <v>0</v>
      </c>
      <c r="BH113" s="194">
        <f t="shared" si="17"/>
        <v>0</v>
      </c>
      <c r="BI113" s="194">
        <f t="shared" si="18"/>
        <v>0</v>
      </c>
      <c r="BJ113" s="20" t="s">
        <v>88</v>
      </c>
      <c r="BK113" s="194">
        <f t="shared" si="19"/>
        <v>0</v>
      </c>
      <c r="BL113" s="20" t="s">
        <v>366</v>
      </c>
      <c r="BM113" s="193" t="s">
        <v>577</v>
      </c>
    </row>
    <row r="114" spans="1:65" s="2" customFormat="1" ht="16.5" customHeight="1">
      <c r="A114" s="37"/>
      <c r="B114" s="38"/>
      <c r="C114" s="244" t="s">
        <v>400</v>
      </c>
      <c r="D114" s="244" t="s">
        <v>296</v>
      </c>
      <c r="E114" s="245" t="s">
        <v>2059</v>
      </c>
      <c r="F114" s="246" t="s">
        <v>6524</v>
      </c>
      <c r="G114" s="247" t="s">
        <v>154</v>
      </c>
      <c r="H114" s="248">
        <v>12</v>
      </c>
      <c r="I114" s="249"/>
      <c r="J114" s="250">
        <f t="shared" si="10"/>
        <v>0</v>
      </c>
      <c r="K114" s="246" t="s">
        <v>19</v>
      </c>
      <c r="L114" s="251"/>
      <c r="M114" s="252" t="s">
        <v>19</v>
      </c>
      <c r="N114" s="253" t="s">
        <v>48</v>
      </c>
      <c r="O114" s="67"/>
      <c r="P114" s="191">
        <f t="shared" si="11"/>
        <v>0</v>
      </c>
      <c r="Q114" s="191">
        <v>0</v>
      </c>
      <c r="R114" s="191">
        <f t="shared" si="12"/>
        <v>0</v>
      </c>
      <c r="S114" s="191">
        <v>0</v>
      </c>
      <c r="T114" s="192">
        <f t="shared" si="13"/>
        <v>0</v>
      </c>
      <c r="U114" s="37"/>
      <c r="V114" s="37"/>
      <c r="W114" s="37"/>
      <c r="X114" s="37"/>
      <c r="Y114" s="37"/>
      <c r="Z114" s="37"/>
      <c r="AA114" s="37"/>
      <c r="AB114" s="37"/>
      <c r="AC114" s="37"/>
      <c r="AD114" s="37"/>
      <c r="AE114" s="37"/>
      <c r="AR114" s="193" t="s">
        <v>523</v>
      </c>
      <c r="AT114" s="193" t="s">
        <v>296</v>
      </c>
      <c r="AU114" s="193" t="s">
        <v>88</v>
      </c>
      <c r="AY114" s="20" t="s">
        <v>237</v>
      </c>
      <c r="BE114" s="194">
        <f t="shared" si="14"/>
        <v>0</v>
      </c>
      <c r="BF114" s="194">
        <f t="shared" si="15"/>
        <v>0</v>
      </c>
      <c r="BG114" s="194">
        <f t="shared" si="16"/>
        <v>0</v>
      </c>
      <c r="BH114" s="194">
        <f t="shared" si="17"/>
        <v>0</v>
      </c>
      <c r="BI114" s="194">
        <f t="shared" si="18"/>
        <v>0</v>
      </c>
      <c r="BJ114" s="20" t="s">
        <v>88</v>
      </c>
      <c r="BK114" s="194">
        <f t="shared" si="19"/>
        <v>0</v>
      </c>
      <c r="BL114" s="20" t="s">
        <v>366</v>
      </c>
      <c r="BM114" s="193" t="s">
        <v>588</v>
      </c>
    </row>
    <row r="115" spans="1:65" s="2" customFormat="1" ht="16.5" customHeight="1">
      <c r="A115" s="37"/>
      <c r="B115" s="38"/>
      <c r="C115" s="244" t="s">
        <v>7</v>
      </c>
      <c r="D115" s="244" t="s">
        <v>296</v>
      </c>
      <c r="E115" s="245" t="s">
        <v>2060</v>
      </c>
      <c r="F115" s="246" t="s">
        <v>6525</v>
      </c>
      <c r="G115" s="247" t="s">
        <v>154</v>
      </c>
      <c r="H115" s="248">
        <v>6</v>
      </c>
      <c r="I115" s="249"/>
      <c r="J115" s="250">
        <f t="shared" si="10"/>
        <v>0</v>
      </c>
      <c r="K115" s="246" t="s">
        <v>19</v>
      </c>
      <c r="L115" s="251"/>
      <c r="M115" s="252" t="s">
        <v>19</v>
      </c>
      <c r="N115" s="253" t="s">
        <v>48</v>
      </c>
      <c r="O115" s="67"/>
      <c r="P115" s="191">
        <f t="shared" si="11"/>
        <v>0</v>
      </c>
      <c r="Q115" s="191">
        <v>0</v>
      </c>
      <c r="R115" s="191">
        <f t="shared" si="12"/>
        <v>0</v>
      </c>
      <c r="S115" s="191">
        <v>0</v>
      </c>
      <c r="T115" s="192">
        <f t="shared" si="13"/>
        <v>0</v>
      </c>
      <c r="U115" s="37"/>
      <c r="V115" s="37"/>
      <c r="W115" s="37"/>
      <c r="X115" s="37"/>
      <c r="Y115" s="37"/>
      <c r="Z115" s="37"/>
      <c r="AA115" s="37"/>
      <c r="AB115" s="37"/>
      <c r="AC115" s="37"/>
      <c r="AD115" s="37"/>
      <c r="AE115" s="37"/>
      <c r="AR115" s="193" t="s">
        <v>523</v>
      </c>
      <c r="AT115" s="193" t="s">
        <v>296</v>
      </c>
      <c r="AU115" s="193" t="s">
        <v>88</v>
      </c>
      <c r="AY115" s="20" t="s">
        <v>237</v>
      </c>
      <c r="BE115" s="194">
        <f t="shared" si="14"/>
        <v>0</v>
      </c>
      <c r="BF115" s="194">
        <f t="shared" si="15"/>
        <v>0</v>
      </c>
      <c r="BG115" s="194">
        <f t="shared" si="16"/>
        <v>0</v>
      </c>
      <c r="BH115" s="194">
        <f t="shared" si="17"/>
        <v>0</v>
      </c>
      <c r="BI115" s="194">
        <f t="shared" si="18"/>
        <v>0</v>
      </c>
      <c r="BJ115" s="20" t="s">
        <v>88</v>
      </c>
      <c r="BK115" s="194">
        <f t="shared" si="19"/>
        <v>0</v>
      </c>
      <c r="BL115" s="20" t="s">
        <v>366</v>
      </c>
      <c r="BM115" s="193" t="s">
        <v>603</v>
      </c>
    </row>
    <row r="116" spans="1:65" s="2" customFormat="1" ht="16.5" customHeight="1">
      <c r="A116" s="37"/>
      <c r="B116" s="38"/>
      <c r="C116" s="182" t="s">
        <v>427</v>
      </c>
      <c r="D116" s="182" t="s">
        <v>239</v>
      </c>
      <c r="E116" s="183" t="s">
        <v>2061</v>
      </c>
      <c r="F116" s="184" t="s">
        <v>6526</v>
      </c>
      <c r="G116" s="185" t="s">
        <v>154</v>
      </c>
      <c r="H116" s="186">
        <v>48.5</v>
      </c>
      <c r="I116" s="187"/>
      <c r="J116" s="188">
        <f t="shared" si="10"/>
        <v>0</v>
      </c>
      <c r="K116" s="184" t="s">
        <v>19</v>
      </c>
      <c r="L116" s="42"/>
      <c r="M116" s="189" t="s">
        <v>19</v>
      </c>
      <c r="N116" s="190" t="s">
        <v>48</v>
      </c>
      <c r="O116" s="67"/>
      <c r="P116" s="191">
        <f t="shared" si="11"/>
        <v>0</v>
      </c>
      <c r="Q116" s="191">
        <v>0</v>
      </c>
      <c r="R116" s="191">
        <f t="shared" si="12"/>
        <v>0</v>
      </c>
      <c r="S116" s="191">
        <v>0</v>
      </c>
      <c r="T116" s="192">
        <f t="shared" si="13"/>
        <v>0</v>
      </c>
      <c r="U116" s="37"/>
      <c r="V116" s="37"/>
      <c r="W116" s="37"/>
      <c r="X116" s="37"/>
      <c r="Y116" s="37"/>
      <c r="Z116" s="37"/>
      <c r="AA116" s="37"/>
      <c r="AB116" s="37"/>
      <c r="AC116" s="37"/>
      <c r="AD116" s="37"/>
      <c r="AE116" s="37"/>
      <c r="AR116" s="193" t="s">
        <v>366</v>
      </c>
      <c r="AT116" s="193" t="s">
        <v>239</v>
      </c>
      <c r="AU116" s="193" t="s">
        <v>88</v>
      </c>
      <c r="AY116" s="20" t="s">
        <v>237</v>
      </c>
      <c r="BE116" s="194">
        <f t="shared" si="14"/>
        <v>0</v>
      </c>
      <c r="BF116" s="194">
        <f t="shared" si="15"/>
        <v>0</v>
      </c>
      <c r="BG116" s="194">
        <f t="shared" si="16"/>
        <v>0</v>
      </c>
      <c r="BH116" s="194">
        <f t="shared" si="17"/>
        <v>0</v>
      </c>
      <c r="BI116" s="194">
        <f t="shared" si="18"/>
        <v>0</v>
      </c>
      <c r="BJ116" s="20" t="s">
        <v>88</v>
      </c>
      <c r="BK116" s="194">
        <f t="shared" si="19"/>
        <v>0</v>
      </c>
      <c r="BL116" s="20" t="s">
        <v>366</v>
      </c>
      <c r="BM116" s="193" t="s">
        <v>617</v>
      </c>
    </row>
    <row r="117" spans="1:65" s="2" customFormat="1" ht="16.5" customHeight="1">
      <c r="A117" s="37"/>
      <c r="B117" s="38"/>
      <c r="C117" s="182" t="s">
        <v>436</v>
      </c>
      <c r="D117" s="182" t="s">
        <v>239</v>
      </c>
      <c r="E117" s="183" t="s">
        <v>2062</v>
      </c>
      <c r="F117" s="184" t="s">
        <v>4799</v>
      </c>
      <c r="G117" s="185" t="s">
        <v>154</v>
      </c>
      <c r="H117" s="186">
        <v>41</v>
      </c>
      <c r="I117" s="187"/>
      <c r="J117" s="188">
        <f t="shared" si="10"/>
        <v>0</v>
      </c>
      <c r="K117" s="184" t="s">
        <v>19</v>
      </c>
      <c r="L117" s="42"/>
      <c r="M117" s="189" t="s">
        <v>19</v>
      </c>
      <c r="N117" s="190" t="s">
        <v>48</v>
      </c>
      <c r="O117" s="67"/>
      <c r="P117" s="191">
        <f t="shared" si="11"/>
        <v>0</v>
      </c>
      <c r="Q117" s="191">
        <v>0</v>
      </c>
      <c r="R117" s="191">
        <f t="shared" si="12"/>
        <v>0</v>
      </c>
      <c r="S117" s="191">
        <v>0</v>
      </c>
      <c r="T117" s="192">
        <f t="shared" si="13"/>
        <v>0</v>
      </c>
      <c r="U117" s="37"/>
      <c r="V117" s="37"/>
      <c r="W117" s="37"/>
      <c r="X117" s="37"/>
      <c r="Y117" s="37"/>
      <c r="Z117" s="37"/>
      <c r="AA117" s="37"/>
      <c r="AB117" s="37"/>
      <c r="AC117" s="37"/>
      <c r="AD117" s="37"/>
      <c r="AE117" s="37"/>
      <c r="AR117" s="193" t="s">
        <v>366</v>
      </c>
      <c r="AT117" s="193" t="s">
        <v>239</v>
      </c>
      <c r="AU117" s="193" t="s">
        <v>88</v>
      </c>
      <c r="AY117" s="20" t="s">
        <v>237</v>
      </c>
      <c r="BE117" s="194">
        <f t="shared" si="14"/>
        <v>0</v>
      </c>
      <c r="BF117" s="194">
        <f t="shared" si="15"/>
        <v>0</v>
      </c>
      <c r="BG117" s="194">
        <f t="shared" si="16"/>
        <v>0</v>
      </c>
      <c r="BH117" s="194">
        <f t="shared" si="17"/>
        <v>0</v>
      </c>
      <c r="BI117" s="194">
        <f t="shared" si="18"/>
        <v>0</v>
      </c>
      <c r="BJ117" s="20" t="s">
        <v>88</v>
      </c>
      <c r="BK117" s="194">
        <f t="shared" si="19"/>
        <v>0</v>
      </c>
      <c r="BL117" s="20" t="s">
        <v>366</v>
      </c>
      <c r="BM117" s="193" t="s">
        <v>633</v>
      </c>
    </row>
    <row r="118" spans="1:65" s="2" customFormat="1" ht="16.5" customHeight="1">
      <c r="A118" s="37"/>
      <c r="B118" s="38"/>
      <c r="C118" s="182" t="s">
        <v>440</v>
      </c>
      <c r="D118" s="182" t="s">
        <v>239</v>
      </c>
      <c r="E118" s="183" t="s">
        <v>2064</v>
      </c>
      <c r="F118" s="184" t="s">
        <v>4800</v>
      </c>
      <c r="G118" s="185" t="s">
        <v>154</v>
      </c>
      <c r="H118" s="186">
        <v>14</v>
      </c>
      <c r="I118" s="187"/>
      <c r="J118" s="188">
        <f t="shared" si="10"/>
        <v>0</v>
      </c>
      <c r="K118" s="184" t="s">
        <v>19</v>
      </c>
      <c r="L118" s="42"/>
      <c r="M118" s="189" t="s">
        <v>19</v>
      </c>
      <c r="N118" s="190" t="s">
        <v>48</v>
      </c>
      <c r="O118" s="67"/>
      <c r="P118" s="191">
        <f t="shared" si="11"/>
        <v>0</v>
      </c>
      <c r="Q118" s="191">
        <v>0</v>
      </c>
      <c r="R118" s="191">
        <f t="shared" si="12"/>
        <v>0</v>
      </c>
      <c r="S118" s="191">
        <v>0</v>
      </c>
      <c r="T118" s="192">
        <f t="shared" si="13"/>
        <v>0</v>
      </c>
      <c r="U118" s="37"/>
      <c r="V118" s="37"/>
      <c r="W118" s="37"/>
      <c r="X118" s="37"/>
      <c r="Y118" s="37"/>
      <c r="Z118" s="37"/>
      <c r="AA118" s="37"/>
      <c r="AB118" s="37"/>
      <c r="AC118" s="37"/>
      <c r="AD118" s="37"/>
      <c r="AE118" s="37"/>
      <c r="AR118" s="193" t="s">
        <v>366</v>
      </c>
      <c r="AT118" s="193" t="s">
        <v>239</v>
      </c>
      <c r="AU118" s="193" t="s">
        <v>88</v>
      </c>
      <c r="AY118" s="20" t="s">
        <v>237</v>
      </c>
      <c r="BE118" s="194">
        <f t="shared" si="14"/>
        <v>0</v>
      </c>
      <c r="BF118" s="194">
        <f t="shared" si="15"/>
        <v>0</v>
      </c>
      <c r="BG118" s="194">
        <f t="shared" si="16"/>
        <v>0</v>
      </c>
      <c r="BH118" s="194">
        <f t="shared" si="17"/>
        <v>0</v>
      </c>
      <c r="BI118" s="194">
        <f t="shared" si="18"/>
        <v>0</v>
      </c>
      <c r="BJ118" s="20" t="s">
        <v>88</v>
      </c>
      <c r="BK118" s="194">
        <f t="shared" si="19"/>
        <v>0</v>
      </c>
      <c r="BL118" s="20" t="s">
        <v>366</v>
      </c>
      <c r="BM118" s="193" t="s">
        <v>643</v>
      </c>
    </row>
    <row r="119" spans="1:65" s="2" customFormat="1" ht="16.5" customHeight="1">
      <c r="A119" s="37"/>
      <c r="B119" s="38"/>
      <c r="C119" s="182" t="s">
        <v>446</v>
      </c>
      <c r="D119" s="182" t="s">
        <v>239</v>
      </c>
      <c r="E119" s="183" t="s">
        <v>2065</v>
      </c>
      <c r="F119" s="184" t="s">
        <v>4801</v>
      </c>
      <c r="G119" s="185" t="s">
        <v>154</v>
      </c>
      <c r="H119" s="186">
        <v>51</v>
      </c>
      <c r="I119" s="187"/>
      <c r="J119" s="188">
        <f t="shared" si="10"/>
        <v>0</v>
      </c>
      <c r="K119" s="184" t="s">
        <v>19</v>
      </c>
      <c r="L119" s="42"/>
      <c r="M119" s="189" t="s">
        <v>19</v>
      </c>
      <c r="N119" s="190" t="s">
        <v>48</v>
      </c>
      <c r="O119" s="67"/>
      <c r="P119" s="191">
        <f t="shared" si="11"/>
        <v>0</v>
      </c>
      <c r="Q119" s="191">
        <v>0</v>
      </c>
      <c r="R119" s="191">
        <f t="shared" si="12"/>
        <v>0</v>
      </c>
      <c r="S119" s="191">
        <v>0</v>
      </c>
      <c r="T119" s="192">
        <f t="shared" si="13"/>
        <v>0</v>
      </c>
      <c r="U119" s="37"/>
      <c r="V119" s="37"/>
      <c r="W119" s="37"/>
      <c r="X119" s="37"/>
      <c r="Y119" s="37"/>
      <c r="Z119" s="37"/>
      <c r="AA119" s="37"/>
      <c r="AB119" s="37"/>
      <c r="AC119" s="37"/>
      <c r="AD119" s="37"/>
      <c r="AE119" s="37"/>
      <c r="AR119" s="193" t="s">
        <v>366</v>
      </c>
      <c r="AT119" s="193" t="s">
        <v>239</v>
      </c>
      <c r="AU119" s="193" t="s">
        <v>88</v>
      </c>
      <c r="AY119" s="20" t="s">
        <v>237</v>
      </c>
      <c r="BE119" s="194">
        <f t="shared" si="14"/>
        <v>0</v>
      </c>
      <c r="BF119" s="194">
        <f t="shared" si="15"/>
        <v>0</v>
      </c>
      <c r="BG119" s="194">
        <f t="shared" si="16"/>
        <v>0</v>
      </c>
      <c r="BH119" s="194">
        <f t="shared" si="17"/>
        <v>0</v>
      </c>
      <c r="BI119" s="194">
        <f t="shared" si="18"/>
        <v>0</v>
      </c>
      <c r="BJ119" s="20" t="s">
        <v>88</v>
      </c>
      <c r="BK119" s="194">
        <f t="shared" si="19"/>
        <v>0</v>
      </c>
      <c r="BL119" s="20" t="s">
        <v>366</v>
      </c>
      <c r="BM119" s="193" t="s">
        <v>653</v>
      </c>
    </row>
    <row r="120" spans="1:65" s="2" customFormat="1" ht="16.5" customHeight="1">
      <c r="A120" s="37"/>
      <c r="B120" s="38"/>
      <c r="C120" s="182" t="s">
        <v>452</v>
      </c>
      <c r="D120" s="182" t="s">
        <v>239</v>
      </c>
      <c r="E120" s="183" t="s">
        <v>2067</v>
      </c>
      <c r="F120" s="184" t="s">
        <v>4802</v>
      </c>
      <c r="G120" s="185" t="s">
        <v>154</v>
      </c>
      <c r="H120" s="186">
        <v>12</v>
      </c>
      <c r="I120" s="187"/>
      <c r="J120" s="188">
        <f t="shared" si="10"/>
        <v>0</v>
      </c>
      <c r="K120" s="184" t="s">
        <v>19</v>
      </c>
      <c r="L120" s="42"/>
      <c r="M120" s="189" t="s">
        <v>19</v>
      </c>
      <c r="N120" s="190" t="s">
        <v>48</v>
      </c>
      <c r="O120" s="67"/>
      <c r="P120" s="191">
        <f t="shared" si="11"/>
        <v>0</v>
      </c>
      <c r="Q120" s="191">
        <v>0</v>
      </c>
      <c r="R120" s="191">
        <f t="shared" si="12"/>
        <v>0</v>
      </c>
      <c r="S120" s="191">
        <v>0</v>
      </c>
      <c r="T120" s="192">
        <f t="shared" si="13"/>
        <v>0</v>
      </c>
      <c r="U120" s="37"/>
      <c r="V120" s="37"/>
      <c r="W120" s="37"/>
      <c r="X120" s="37"/>
      <c r="Y120" s="37"/>
      <c r="Z120" s="37"/>
      <c r="AA120" s="37"/>
      <c r="AB120" s="37"/>
      <c r="AC120" s="37"/>
      <c r="AD120" s="37"/>
      <c r="AE120" s="37"/>
      <c r="AR120" s="193" t="s">
        <v>366</v>
      </c>
      <c r="AT120" s="193" t="s">
        <v>239</v>
      </c>
      <c r="AU120" s="193" t="s">
        <v>88</v>
      </c>
      <c r="AY120" s="20" t="s">
        <v>237</v>
      </c>
      <c r="BE120" s="194">
        <f t="shared" si="14"/>
        <v>0</v>
      </c>
      <c r="BF120" s="194">
        <f t="shared" si="15"/>
        <v>0</v>
      </c>
      <c r="BG120" s="194">
        <f t="shared" si="16"/>
        <v>0</v>
      </c>
      <c r="BH120" s="194">
        <f t="shared" si="17"/>
        <v>0</v>
      </c>
      <c r="BI120" s="194">
        <f t="shared" si="18"/>
        <v>0</v>
      </c>
      <c r="BJ120" s="20" t="s">
        <v>88</v>
      </c>
      <c r="BK120" s="194">
        <f t="shared" si="19"/>
        <v>0</v>
      </c>
      <c r="BL120" s="20" t="s">
        <v>366</v>
      </c>
      <c r="BM120" s="193" t="s">
        <v>670</v>
      </c>
    </row>
    <row r="121" spans="1:65" s="2" customFormat="1" ht="16.5" customHeight="1">
      <c r="A121" s="37"/>
      <c r="B121" s="38"/>
      <c r="C121" s="182" t="s">
        <v>471</v>
      </c>
      <c r="D121" s="182" t="s">
        <v>239</v>
      </c>
      <c r="E121" s="183" t="s">
        <v>2069</v>
      </c>
      <c r="F121" s="184" t="s">
        <v>4803</v>
      </c>
      <c r="G121" s="185" t="s">
        <v>154</v>
      </c>
      <c r="H121" s="186">
        <v>6</v>
      </c>
      <c r="I121" s="187"/>
      <c r="J121" s="188">
        <f t="shared" si="10"/>
        <v>0</v>
      </c>
      <c r="K121" s="184" t="s">
        <v>19</v>
      </c>
      <c r="L121" s="42"/>
      <c r="M121" s="189" t="s">
        <v>19</v>
      </c>
      <c r="N121" s="190" t="s">
        <v>48</v>
      </c>
      <c r="O121" s="67"/>
      <c r="P121" s="191">
        <f t="shared" si="11"/>
        <v>0</v>
      </c>
      <c r="Q121" s="191">
        <v>0</v>
      </c>
      <c r="R121" s="191">
        <f t="shared" si="12"/>
        <v>0</v>
      </c>
      <c r="S121" s="191">
        <v>0</v>
      </c>
      <c r="T121" s="192">
        <f t="shared" si="13"/>
        <v>0</v>
      </c>
      <c r="U121" s="37"/>
      <c r="V121" s="37"/>
      <c r="W121" s="37"/>
      <c r="X121" s="37"/>
      <c r="Y121" s="37"/>
      <c r="Z121" s="37"/>
      <c r="AA121" s="37"/>
      <c r="AB121" s="37"/>
      <c r="AC121" s="37"/>
      <c r="AD121" s="37"/>
      <c r="AE121" s="37"/>
      <c r="AR121" s="193" t="s">
        <v>366</v>
      </c>
      <c r="AT121" s="193" t="s">
        <v>239</v>
      </c>
      <c r="AU121" s="193" t="s">
        <v>88</v>
      </c>
      <c r="AY121" s="20" t="s">
        <v>237</v>
      </c>
      <c r="BE121" s="194">
        <f t="shared" si="14"/>
        <v>0</v>
      </c>
      <c r="BF121" s="194">
        <f t="shared" si="15"/>
        <v>0</v>
      </c>
      <c r="BG121" s="194">
        <f t="shared" si="16"/>
        <v>0</v>
      </c>
      <c r="BH121" s="194">
        <f t="shared" si="17"/>
        <v>0</v>
      </c>
      <c r="BI121" s="194">
        <f t="shared" si="18"/>
        <v>0</v>
      </c>
      <c r="BJ121" s="20" t="s">
        <v>88</v>
      </c>
      <c r="BK121" s="194">
        <f t="shared" si="19"/>
        <v>0</v>
      </c>
      <c r="BL121" s="20" t="s">
        <v>366</v>
      </c>
      <c r="BM121" s="193" t="s">
        <v>684</v>
      </c>
    </row>
    <row r="122" spans="1:65" s="2" customFormat="1" ht="21.75" customHeight="1">
      <c r="A122" s="37"/>
      <c r="B122" s="38"/>
      <c r="C122" s="182" t="s">
        <v>476</v>
      </c>
      <c r="D122" s="182" t="s">
        <v>239</v>
      </c>
      <c r="E122" s="183" t="s">
        <v>4804</v>
      </c>
      <c r="F122" s="184" t="s">
        <v>1996</v>
      </c>
      <c r="G122" s="185" t="s">
        <v>154</v>
      </c>
      <c r="H122" s="186">
        <v>172.5</v>
      </c>
      <c r="I122" s="187"/>
      <c r="J122" s="188">
        <f t="shared" si="10"/>
        <v>0</v>
      </c>
      <c r="K122" s="184" t="s">
        <v>19</v>
      </c>
      <c r="L122" s="42"/>
      <c r="M122" s="189" t="s">
        <v>19</v>
      </c>
      <c r="N122" s="190" t="s">
        <v>48</v>
      </c>
      <c r="O122" s="67"/>
      <c r="P122" s="191">
        <f t="shared" si="11"/>
        <v>0</v>
      </c>
      <c r="Q122" s="191">
        <v>0</v>
      </c>
      <c r="R122" s="191">
        <f t="shared" si="12"/>
        <v>0</v>
      </c>
      <c r="S122" s="191">
        <v>0</v>
      </c>
      <c r="T122" s="192">
        <f t="shared" si="13"/>
        <v>0</v>
      </c>
      <c r="U122" s="37"/>
      <c r="V122" s="37"/>
      <c r="W122" s="37"/>
      <c r="X122" s="37"/>
      <c r="Y122" s="37"/>
      <c r="Z122" s="37"/>
      <c r="AA122" s="37"/>
      <c r="AB122" s="37"/>
      <c r="AC122" s="37"/>
      <c r="AD122" s="37"/>
      <c r="AE122" s="37"/>
      <c r="AR122" s="193" t="s">
        <v>366</v>
      </c>
      <c r="AT122" s="193" t="s">
        <v>239</v>
      </c>
      <c r="AU122" s="193" t="s">
        <v>88</v>
      </c>
      <c r="AY122" s="20" t="s">
        <v>237</v>
      </c>
      <c r="BE122" s="194">
        <f t="shared" si="14"/>
        <v>0</v>
      </c>
      <c r="BF122" s="194">
        <f t="shared" si="15"/>
        <v>0</v>
      </c>
      <c r="BG122" s="194">
        <f t="shared" si="16"/>
        <v>0</v>
      </c>
      <c r="BH122" s="194">
        <f t="shared" si="17"/>
        <v>0</v>
      </c>
      <c r="BI122" s="194">
        <f t="shared" si="18"/>
        <v>0</v>
      </c>
      <c r="BJ122" s="20" t="s">
        <v>88</v>
      </c>
      <c r="BK122" s="194">
        <f t="shared" si="19"/>
        <v>0</v>
      </c>
      <c r="BL122" s="20" t="s">
        <v>366</v>
      </c>
      <c r="BM122" s="193" t="s">
        <v>698</v>
      </c>
    </row>
    <row r="123" spans="1:65" s="2" customFormat="1" ht="16.5" customHeight="1">
      <c r="A123" s="37"/>
      <c r="B123" s="38"/>
      <c r="C123" s="182" t="s">
        <v>485</v>
      </c>
      <c r="D123" s="182" t="s">
        <v>239</v>
      </c>
      <c r="E123" s="183" t="s">
        <v>4805</v>
      </c>
      <c r="F123" s="184" t="s">
        <v>1998</v>
      </c>
      <c r="G123" s="185" t="s">
        <v>1999</v>
      </c>
      <c r="H123" s="186">
        <v>1</v>
      </c>
      <c r="I123" s="187"/>
      <c r="J123" s="188">
        <f t="shared" si="10"/>
        <v>0</v>
      </c>
      <c r="K123" s="184" t="s">
        <v>19</v>
      </c>
      <c r="L123" s="42"/>
      <c r="M123" s="189" t="s">
        <v>19</v>
      </c>
      <c r="N123" s="190" t="s">
        <v>48</v>
      </c>
      <c r="O123" s="67"/>
      <c r="P123" s="191">
        <f t="shared" si="11"/>
        <v>0</v>
      </c>
      <c r="Q123" s="191">
        <v>0</v>
      </c>
      <c r="R123" s="191">
        <f t="shared" si="12"/>
        <v>0</v>
      </c>
      <c r="S123" s="191">
        <v>0</v>
      </c>
      <c r="T123" s="192">
        <f t="shared" si="13"/>
        <v>0</v>
      </c>
      <c r="U123" s="37"/>
      <c r="V123" s="37"/>
      <c r="W123" s="37"/>
      <c r="X123" s="37"/>
      <c r="Y123" s="37"/>
      <c r="Z123" s="37"/>
      <c r="AA123" s="37"/>
      <c r="AB123" s="37"/>
      <c r="AC123" s="37"/>
      <c r="AD123" s="37"/>
      <c r="AE123" s="37"/>
      <c r="AR123" s="193" t="s">
        <v>366</v>
      </c>
      <c r="AT123" s="193" t="s">
        <v>239</v>
      </c>
      <c r="AU123" s="193" t="s">
        <v>88</v>
      </c>
      <c r="AY123" s="20" t="s">
        <v>237</v>
      </c>
      <c r="BE123" s="194">
        <f t="shared" si="14"/>
        <v>0</v>
      </c>
      <c r="BF123" s="194">
        <f t="shared" si="15"/>
        <v>0</v>
      </c>
      <c r="BG123" s="194">
        <f t="shared" si="16"/>
        <v>0</v>
      </c>
      <c r="BH123" s="194">
        <f t="shared" si="17"/>
        <v>0</v>
      </c>
      <c r="BI123" s="194">
        <f t="shared" si="18"/>
        <v>0</v>
      </c>
      <c r="BJ123" s="20" t="s">
        <v>88</v>
      </c>
      <c r="BK123" s="194">
        <f t="shared" si="19"/>
        <v>0</v>
      </c>
      <c r="BL123" s="20" t="s">
        <v>366</v>
      </c>
      <c r="BM123" s="193" t="s">
        <v>705</v>
      </c>
    </row>
    <row r="124" spans="1:65" s="2" customFormat="1" ht="16.5" customHeight="1">
      <c r="A124" s="37"/>
      <c r="B124" s="38"/>
      <c r="C124" s="182" t="s">
        <v>508</v>
      </c>
      <c r="D124" s="182" t="s">
        <v>239</v>
      </c>
      <c r="E124" s="183" t="s">
        <v>4806</v>
      </c>
      <c r="F124" s="184" t="s">
        <v>6527</v>
      </c>
      <c r="G124" s="185" t="s">
        <v>290</v>
      </c>
      <c r="H124" s="186">
        <v>9</v>
      </c>
      <c r="I124" s="187"/>
      <c r="J124" s="188">
        <f t="shared" si="10"/>
        <v>0</v>
      </c>
      <c r="K124" s="184" t="s">
        <v>19</v>
      </c>
      <c r="L124" s="42"/>
      <c r="M124" s="189" t="s">
        <v>19</v>
      </c>
      <c r="N124" s="190" t="s">
        <v>48</v>
      </c>
      <c r="O124" s="67"/>
      <c r="P124" s="191">
        <f t="shared" si="11"/>
        <v>0</v>
      </c>
      <c r="Q124" s="191">
        <v>0</v>
      </c>
      <c r="R124" s="191">
        <f t="shared" si="12"/>
        <v>0</v>
      </c>
      <c r="S124" s="191">
        <v>0</v>
      </c>
      <c r="T124" s="192">
        <f t="shared" si="13"/>
        <v>0</v>
      </c>
      <c r="U124" s="37"/>
      <c r="V124" s="37"/>
      <c r="W124" s="37"/>
      <c r="X124" s="37"/>
      <c r="Y124" s="37"/>
      <c r="Z124" s="37"/>
      <c r="AA124" s="37"/>
      <c r="AB124" s="37"/>
      <c r="AC124" s="37"/>
      <c r="AD124" s="37"/>
      <c r="AE124" s="37"/>
      <c r="AR124" s="193" t="s">
        <v>366</v>
      </c>
      <c r="AT124" s="193" t="s">
        <v>239</v>
      </c>
      <c r="AU124" s="193" t="s">
        <v>88</v>
      </c>
      <c r="AY124" s="20" t="s">
        <v>237</v>
      </c>
      <c r="BE124" s="194">
        <f t="shared" si="14"/>
        <v>0</v>
      </c>
      <c r="BF124" s="194">
        <f t="shared" si="15"/>
        <v>0</v>
      </c>
      <c r="BG124" s="194">
        <f t="shared" si="16"/>
        <v>0</v>
      </c>
      <c r="BH124" s="194">
        <f t="shared" si="17"/>
        <v>0</v>
      </c>
      <c r="BI124" s="194">
        <f t="shared" si="18"/>
        <v>0</v>
      </c>
      <c r="BJ124" s="20" t="s">
        <v>88</v>
      </c>
      <c r="BK124" s="194">
        <f t="shared" si="19"/>
        <v>0</v>
      </c>
      <c r="BL124" s="20" t="s">
        <v>366</v>
      </c>
      <c r="BM124" s="193" t="s">
        <v>713</v>
      </c>
    </row>
    <row r="125" spans="1:65" s="2" customFormat="1" ht="16.5" customHeight="1">
      <c r="A125" s="37"/>
      <c r="B125" s="38"/>
      <c r="C125" s="182" t="s">
        <v>516</v>
      </c>
      <c r="D125" s="182" t="s">
        <v>239</v>
      </c>
      <c r="E125" s="183" t="s">
        <v>4807</v>
      </c>
      <c r="F125" s="184" t="s">
        <v>2036</v>
      </c>
      <c r="G125" s="185" t="s">
        <v>290</v>
      </c>
      <c r="H125" s="186">
        <v>3</v>
      </c>
      <c r="I125" s="187"/>
      <c r="J125" s="188">
        <f t="shared" si="10"/>
        <v>0</v>
      </c>
      <c r="K125" s="184" t="s">
        <v>19</v>
      </c>
      <c r="L125" s="42"/>
      <c r="M125" s="189" t="s">
        <v>19</v>
      </c>
      <c r="N125" s="190" t="s">
        <v>48</v>
      </c>
      <c r="O125" s="67"/>
      <c r="P125" s="191">
        <f t="shared" si="11"/>
        <v>0</v>
      </c>
      <c r="Q125" s="191">
        <v>0</v>
      </c>
      <c r="R125" s="191">
        <f t="shared" si="12"/>
        <v>0</v>
      </c>
      <c r="S125" s="191">
        <v>0</v>
      </c>
      <c r="T125" s="192">
        <f t="shared" si="13"/>
        <v>0</v>
      </c>
      <c r="U125" s="37"/>
      <c r="V125" s="37"/>
      <c r="W125" s="37"/>
      <c r="X125" s="37"/>
      <c r="Y125" s="37"/>
      <c r="Z125" s="37"/>
      <c r="AA125" s="37"/>
      <c r="AB125" s="37"/>
      <c r="AC125" s="37"/>
      <c r="AD125" s="37"/>
      <c r="AE125" s="37"/>
      <c r="AR125" s="193" t="s">
        <v>366</v>
      </c>
      <c r="AT125" s="193" t="s">
        <v>239</v>
      </c>
      <c r="AU125" s="193" t="s">
        <v>88</v>
      </c>
      <c r="AY125" s="20" t="s">
        <v>237</v>
      </c>
      <c r="BE125" s="194">
        <f t="shared" si="14"/>
        <v>0</v>
      </c>
      <c r="BF125" s="194">
        <f t="shared" si="15"/>
        <v>0</v>
      </c>
      <c r="BG125" s="194">
        <f t="shared" si="16"/>
        <v>0</v>
      </c>
      <c r="BH125" s="194">
        <f t="shared" si="17"/>
        <v>0</v>
      </c>
      <c r="BI125" s="194">
        <f t="shared" si="18"/>
        <v>0</v>
      </c>
      <c r="BJ125" s="20" t="s">
        <v>88</v>
      </c>
      <c r="BK125" s="194">
        <f t="shared" si="19"/>
        <v>0</v>
      </c>
      <c r="BL125" s="20" t="s">
        <v>366</v>
      </c>
      <c r="BM125" s="193" t="s">
        <v>425</v>
      </c>
    </row>
    <row r="126" spans="1:65" s="2" customFormat="1" ht="16.5" customHeight="1">
      <c r="A126" s="37"/>
      <c r="B126" s="38"/>
      <c r="C126" s="182" t="s">
        <v>523</v>
      </c>
      <c r="D126" s="182" t="s">
        <v>239</v>
      </c>
      <c r="E126" s="183" t="s">
        <v>4808</v>
      </c>
      <c r="F126" s="184" t="s">
        <v>6528</v>
      </c>
      <c r="G126" s="185" t="s">
        <v>290</v>
      </c>
      <c r="H126" s="186">
        <v>1</v>
      </c>
      <c r="I126" s="187"/>
      <c r="J126" s="188">
        <f t="shared" si="10"/>
        <v>0</v>
      </c>
      <c r="K126" s="184" t="s">
        <v>19</v>
      </c>
      <c r="L126" s="42"/>
      <c r="M126" s="189" t="s">
        <v>19</v>
      </c>
      <c r="N126" s="190" t="s">
        <v>48</v>
      </c>
      <c r="O126" s="67"/>
      <c r="P126" s="191">
        <f t="shared" si="11"/>
        <v>0</v>
      </c>
      <c r="Q126" s="191">
        <v>0</v>
      </c>
      <c r="R126" s="191">
        <f t="shared" si="12"/>
        <v>0</v>
      </c>
      <c r="S126" s="191">
        <v>0</v>
      </c>
      <c r="T126" s="192">
        <f t="shared" si="13"/>
        <v>0</v>
      </c>
      <c r="U126" s="37"/>
      <c r="V126" s="37"/>
      <c r="W126" s="37"/>
      <c r="X126" s="37"/>
      <c r="Y126" s="37"/>
      <c r="Z126" s="37"/>
      <c r="AA126" s="37"/>
      <c r="AB126" s="37"/>
      <c r="AC126" s="37"/>
      <c r="AD126" s="37"/>
      <c r="AE126" s="37"/>
      <c r="AR126" s="193" t="s">
        <v>366</v>
      </c>
      <c r="AT126" s="193" t="s">
        <v>239</v>
      </c>
      <c r="AU126" s="193" t="s">
        <v>88</v>
      </c>
      <c r="AY126" s="20" t="s">
        <v>237</v>
      </c>
      <c r="BE126" s="194">
        <f t="shared" si="14"/>
        <v>0</v>
      </c>
      <c r="BF126" s="194">
        <f t="shared" si="15"/>
        <v>0</v>
      </c>
      <c r="BG126" s="194">
        <f t="shared" si="16"/>
        <v>0</v>
      </c>
      <c r="BH126" s="194">
        <f t="shared" si="17"/>
        <v>0</v>
      </c>
      <c r="BI126" s="194">
        <f t="shared" si="18"/>
        <v>0</v>
      </c>
      <c r="BJ126" s="20" t="s">
        <v>88</v>
      </c>
      <c r="BK126" s="194">
        <f t="shared" si="19"/>
        <v>0</v>
      </c>
      <c r="BL126" s="20" t="s">
        <v>366</v>
      </c>
      <c r="BM126" s="193" t="s">
        <v>733</v>
      </c>
    </row>
    <row r="127" spans="1:65" s="2" customFormat="1" ht="16.5" customHeight="1">
      <c r="A127" s="37"/>
      <c r="B127" s="38"/>
      <c r="C127" s="182" t="s">
        <v>529</v>
      </c>
      <c r="D127" s="182" t="s">
        <v>239</v>
      </c>
      <c r="E127" s="183" t="s">
        <v>6529</v>
      </c>
      <c r="F127" s="184" t="s">
        <v>2038</v>
      </c>
      <c r="G127" s="185" t="s">
        <v>290</v>
      </c>
      <c r="H127" s="186">
        <v>3</v>
      </c>
      <c r="I127" s="187"/>
      <c r="J127" s="188">
        <f t="shared" si="10"/>
        <v>0</v>
      </c>
      <c r="K127" s="184" t="s">
        <v>19</v>
      </c>
      <c r="L127" s="42"/>
      <c r="M127" s="189" t="s">
        <v>19</v>
      </c>
      <c r="N127" s="190" t="s">
        <v>48</v>
      </c>
      <c r="O127" s="67"/>
      <c r="P127" s="191">
        <f t="shared" si="11"/>
        <v>0</v>
      </c>
      <c r="Q127" s="191">
        <v>0</v>
      </c>
      <c r="R127" s="191">
        <f t="shared" si="12"/>
        <v>0</v>
      </c>
      <c r="S127" s="191">
        <v>0</v>
      </c>
      <c r="T127" s="192">
        <f t="shared" si="13"/>
        <v>0</v>
      </c>
      <c r="U127" s="37"/>
      <c r="V127" s="37"/>
      <c r="W127" s="37"/>
      <c r="X127" s="37"/>
      <c r="Y127" s="37"/>
      <c r="Z127" s="37"/>
      <c r="AA127" s="37"/>
      <c r="AB127" s="37"/>
      <c r="AC127" s="37"/>
      <c r="AD127" s="37"/>
      <c r="AE127" s="37"/>
      <c r="AR127" s="193" t="s">
        <v>366</v>
      </c>
      <c r="AT127" s="193" t="s">
        <v>239</v>
      </c>
      <c r="AU127" s="193" t="s">
        <v>88</v>
      </c>
      <c r="AY127" s="20" t="s">
        <v>237</v>
      </c>
      <c r="BE127" s="194">
        <f t="shared" si="14"/>
        <v>0</v>
      </c>
      <c r="BF127" s="194">
        <f t="shared" si="15"/>
        <v>0</v>
      </c>
      <c r="BG127" s="194">
        <f t="shared" si="16"/>
        <v>0</v>
      </c>
      <c r="BH127" s="194">
        <f t="shared" si="17"/>
        <v>0</v>
      </c>
      <c r="BI127" s="194">
        <f t="shared" si="18"/>
        <v>0</v>
      </c>
      <c r="BJ127" s="20" t="s">
        <v>88</v>
      </c>
      <c r="BK127" s="194">
        <f t="shared" si="19"/>
        <v>0</v>
      </c>
      <c r="BL127" s="20" t="s">
        <v>366</v>
      </c>
      <c r="BM127" s="193" t="s">
        <v>746</v>
      </c>
    </row>
    <row r="128" spans="1:65" s="2" customFormat="1" ht="16.5" customHeight="1">
      <c r="A128" s="37"/>
      <c r="B128" s="38"/>
      <c r="C128" s="182" t="s">
        <v>535</v>
      </c>
      <c r="D128" s="182" t="s">
        <v>239</v>
      </c>
      <c r="E128" s="183" t="s">
        <v>6530</v>
      </c>
      <c r="F128" s="184" t="s">
        <v>2040</v>
      </c>
      <c r="G128" s="185" t="s">
        <v>290</v>
      </c>
      <c r="H128" s="186">
        <v>1</v>
      </c>
      <c r="I128" s="187"/>
      <c r="J128" s="188">
        <f t="shared" si="10"/>
        <v>0</v>
      </c>
      <c r="K128" s="184" t="s">
        <v>19</v>
      </c>
      <c r="L128" s="42"/>
      <c r="M128" s="189" t="s">
        <v>19</v>
      </c>
      <c r="N128" s="190" t="s">
        <v>48</v>
      </c>
      <c r="O128" s="67"/>
      <c r="P128" s="191">
        <f t="shared" si="11"/>
        <v>0</v>
      </c>
      <c r="Q128" s="191">
        <v>0</v>
      </c>
      <c r="R128" s="191">
        <f t="shared" si="12"/>
        <v>0</v>
      </c>
      <c r="S128" s="191">
        <v>0</v>
      </c>
      <c r="T128" s="192">
        <f t="shared" si="13"/>
        <v>0</v>
      </c>
      <c r="U128" s="37"/>
      <c r="V128" s="37"/>
      <c r="W128" s="37"/>
      <c r="X128" s="37"/>
      <c r="Y128" s="37"/>
      <c r="Z128" s="37"/>
      <c r="AA128" s="37"/>
      <c r="AB128" s="37"/>
      <c r="AC128" s="37"/>
      <c r="AD128" s="37"/>
      <c r="AE128" s="37"/>
      <c r="AR128" s="193" t="s">
        <v>366</v>
      </c>
      <c r="AT128" s="193" t="s">
        <v>239</v>
      </c>
      <c r="AU128" s="193" t="s">
        <v>88</v>
      </c>
      <c r="AY128" s="20" t="s">
        <v>237</v>
      </c>
      <c r="BE128" s="194">
        <f t="shared" si="14"/>
        <v>0</v>
      </c>
      <c r="BF128" s="194">
        <f t="shared" si="15"/>
        <v>0</v>
      </c>
      <c r="BG128" s="194">
        <f t="shared" si="16"/>
        <v>0</v>
      </c>
      <c r="BH128" s="194">
        <f t="shared" si="17"/>
        <v>0</v>
      </c>
      <c r="BI128" s="194">
        <f t="shared" si="18"/>
        <v>0</v>
      </c>
      <c r="BJ128" s="20" t="s">
        <v>88</v>
      </c>
      <c r="BK128" s="194">
        <f t="shared" si="19"/>
        <v>0</v>
      </c>
      <c r="BL128" s="20" t="s">
        <v>366</v>
      </c>
      <c r="BM128" s="193" t="s">
        <v>772</v>
      </c>
    </row>
    <row r="129" spans="1:65" s="2" customFormat="1" ht="16.5" customHeight="1">
      <c r="A129" s="37"/>
      <c r="B129" s="38"/>
      <c r="C129" s="182" t="s">
        <v>545</v>
      </c>
      <c r="D129" s="182" t="s">
        <v>239</v>
      </c>
      <c r="E129" s="183" t="s">
        <v>6531</v>
      </c>
      <c r="F129" s="184" t="s">
        <v>2042</v>
      </c>
      <c r="G129" s="185" t="s">
        <v>290</v>
      </c>
      <c r="H129" s="186">
        <v>2</v>
      </c>
      <c r="I129" s="187"/>
      <c r="J129" s="188">
        <f t="shared" si="10"/>
        <v>0</v>
      </c>
      <c r="K129" s="184" t="s">
        <v>19</v>
      </c>
      <c r="L129" s="42"/>
      <c r="M129" s="189" t="s">
        <v>19</v>
      </c>
      <c r="N129" s="190" t="s">
        <v>48</v>
      </c>
      <c r="O129" s="67"/>
      <c r="P129" s="191">
        <f t="shared" si="11"/>
        <v>0</v>
      </c>
      <c r="Q129" s="191">
        <v>0</v>
      </c>
      <c r="R129" s="191">
        <f t="shared" si="12"/>
        <v>0</v>
      </c>
      <c r="S129" s="191">
        <v>0</v>
      </c>
      <c r="T129" s="192">
        <f t="shared" si="13"/>
        <v>0</v>
      </c>
      <c r="U129" s="37"/>
      <c r="V129" s="37"/>
      <c r="W129" s="37"/>
      <c r="X129" s="37"/>
      <c r="Y129" s="37"/>
      <c r="Z129" s="37"/>
      <c r="AA129" s="37"/>
      <c r="AB129" s="37"/>
      <c r="AC129" s="37"/>
      <c r="AD129" s="37"/>
      <c r="AE129" s="37"/>
      <c r="AR129" s="193" t="s">
        <v>366</v>
      </c>
      <c r="AT129" s="193" t="s">
        <v>239</v>
      </c>
      <c r="AU129" s="193" t="s">
        <v>88</v>
      </c>
      <c r="AY129" s="20" t="s">
        <v>237</v>
      </c>
      <c r="BE129" s="194">
        <f t="shared" si="14"/>
        <v>0</v>
      </c>
      <c r="BF129" s="194">
        <f t="shared" si="15"/>
        <v>0</v>
      </c>
      <c r="BG129" s="194">
        <f t="shared" si="16"/>
        <v>0</v>
      </c>
      <c r="BH129" s="194">
        <f t="shared" si="17"/>
        <v>0</v>
      </c>
      <c r="BI129" s="194">
        <f t="shared" si="18"/>
        <v>0</v>
      </c>
      <c r="BJ129" s="20" t="s">
        <v>88</v>
      </c>
      <c r="BK129" s="194">
        <f t="shared" si="19"/>
        <v>0</v>
      </c>
      <c r="BL129" s="20" t="s">
        <v>366</v>
      </c>
      <c r="BM129" s="193" t="s">
        <v>804</v>
      </c>
    </row>
    <row r="130" spans="1:65" s="2" customFormat="1" ht="16.5" customHeight="1">
      <c r="A130" s="37"/>
      <c r="B130" s="38"/>
      <c r="C130" s="182" t="s">
        <v>550</v>
      </c>
      <c r="D130" s="182" t="s">
        <v>239</v>
      </c>
      <c r="E130" s="183" t="s">
        <v>6532</v>
      </c>
      <c r="F130" s="184" t="s">
        <v>6533</v>
      </c>
      <c r="G130" s="185" t="s">
        <v>290</v>
      </c>
      <c r="H130" s="186">
        <v>1</v>
      </c>
      <c r="I130" s="187"/>
      <c r="J130" s="188">
        <f t="shared" si="10"/>
        <v>0</v>
      </c>
      <c r="K130" s="184" t="s">
        <v>19</v>
      </c>
      <c r="L130" s="42"/>
      <c r="M130" s="189" t="s">
        <v>19</v>
      </c>
      <c r="N130" s="190" t="s">
        <v>48</v>
      </c>
      <c r="O130" s="67"/>
      <c r="P130" s="191">
        <f t="shared" si="11"/>
        <v>0</v>
      </c>
      <c r="Q130" s="191">
        <v>0</v>
      </c>
      <c r="R130" s="191">
        <f t="shared" si="12"/>
        <v>0</v>
      </c>
      <c r="S130" s="191">
        <v>0</v>
      </c>
      <c r="T130" s="192">
        <f t="shared" si="13"/>
        <v>0</v>
      </c>
      <c r="U130" s="37"/>
      <c r="V130" s="37"/>
      <c r="W130" s="37"/>
      <c r="X130" s="37"/>
      <c r="Y130" s="37"/>
      <c r="Z130" s="37"/>
      <c r="AA130" s="37"/>
      <c r="AB130" s="37"/>
      <c r="AC130" s="37"/>
      <c r="AD130" s="37"/>
      <c r="AE130" s="37"/>
      <c r="AR130" s="193" t="s">
        <v>366</v>
      </c>
      <c r="AT130" s="193" t="s">
        <v>239</v>
      </c>
      <c r="AU130" s="193" t="s">
        <v>88</v>
      </c>
      <c r="AY130" s="20" t="s">
        <v>237</v>
      </c>
      <c r="BE130" s="194">
        <f t="shared" si="14"/>
        <v>0</v>
      </c>
      <c r="BF130" s="194">
        <f t="shared" si="15"/>
        <v>0</v>
      </c>
      <c r="BG130" s="194">
        <f t="shared" si="16"/>
        <v>0</v>
      </c>
      <c r="BH130" s="194">
        <f t="shared" si="17"/>
        <v>0</v>
      </c>
      <c r="BI130" s="194">
        <f t="shared" si="18"/>
        <v>0</v>
      </c>
      <c r="BJ130" s="20" t="s">
        <v>88</v>
      </c>
      <c r="BK130" s="194">
        <f t="shared" si="19"/>
        <v>0</v>
      </c>
      <c r="BL130" s="20" t="s">
        <v>366</v>
      </c>
      <c r="BM130" s="193" t="s">
        <v>830</v>
      </c>
    </row>
    <row r="131" spans="1:65" s="2" customFormat="1" ht="16.5" customHeight="1">
      <c r="A131" s="37"/>
      <c r="B131" s="38"/>
      <c r="C131" s="182" t="s">
        <v>555</v>
      </c>
      <c r="D131" s="182" t="s">
        <v>239</v>
      </c>
      <c r="E131" s="183" t="s">
        <v>6534</v>
      </c>
      <c r="F131" s="184" t="s">
        <v>6535</v>
      </c>
      <c r="G131" s="185" t="s">
        <v>290</v>
      </c>
      <c r="H131" s="186">
        <v>1</v>
      </c>
      <c r="I131" s="187"/>
      <c r="J131" s="188">
        <f t="shared" si="10"/>
        <v>0</v>
      </c>
      <c r="K131" s="184" t="s">
        <v>19</v>
      </c>
      <c r="L131" s="42"/>
      <c r="M131" s="189" t="s">
        <v>19</v>
      </c>
      <c r="N131" s="190" t="s">
        <v>48</v>
      </c>
      <c r="O131" s="67"/>
      <c r="P131" s="191">
        <f t="shared" si="11"/>
        <v>0</v>
      </c>
      <c r="Q131" s="191">
        <v>0</v>
      </c>
      <c r="R131" s="191">
        <f t="shared" si="12"/>
        <v>0</v>
      </c>
      <c r="S131" s="191">
        <v>0</v>
      </c>
      <c r="T131" s="192">
        <f t="shared" si="13"/>
        <v>0</v>
      </c>
      <c r="U131" s="37"/>
      <c r="V131" s="37"/>
      <c r="W131" s="37"/>
      <c r="X131" s="37"/>
      <c r="Y131" s="37"/>
      <c r="Z131" s="37"/>
      <c r="AA131" s="37"/>
      <c r="AB131" s="37"/>
      <c r="AC131" s="37"/>
      <c r="AD131" s="37"/>
      <c r="AE131" s="37"/>
      <c r="AR131" s="193" t="s">
        <v>366</v>
      </c>
      <c r="AT131" s="193" t="s">
        <v>239</v>
      </c>
      <c r="AU131" s="193" t="s">
        <v>88</v>
      </c>
      <c r="AY131" s="20" t="s">
        <v>237</v>
      </c>
      <c r="BE131" s="194">
        <f t="shared" si="14"/>
        <v>0</v>
      </c>
      <c r="BF131" s="194">
        <f t="shared" si="15"/>
        <v>0</v>
      </c>
      <c r="BG131" s="194">
        <f t="shared" si="16"/>
        <v>0</v>
      </c>
      <c r="BH131" s="194">
        <f t="shared" si="17"/>
        <v>0</v>
      </c>
      <c r="BI131" s="194">
        <f t="shared" si="18"/>
        <v>0</v>
      </c>
      <c r="BJ131" s="20" t="s">
        <v>88</v>
      </c>
      <c r="BK131" s="194">
        <f t="shared" si="19"/>
        <v>0</v>
      </c>
      <c r="BL131" s="20" t="s">
        <v>366</v>
      </c>
      <c r="BM131" s="193" t="s">
        <v>863</v>
      </c>
    </row>
    <row r="132" spans="1:65" s="2" customFormat="1" ht="16.5" customHeight="1">
      <c r="A132" s="37"/>
      <c r="B132" s="38"/>
      <c r="C132" s="182" t="s">
        <v>567</v>
      </c>
      <c r="D132" s="182" t="s">
        <v>239</v>
      </c>
      <c r="E132" s="183" t="s">
        <v>6536</v>
      </c>
      <c r="F132" s="184" t="s">
        <v>2044</v>
      </c>
      <c r="G132" s="185" t="s">
        <v>290</v>
      </c>
      <c r="H132" s="186">
        <v>5</v>
      </c>
      <c r="I132" s="187"/>
      <c r="J132" s="188">
        <f t="shared" si="10"/>
        <v>0</v>
      </c>
      <c r="K132" s="184" t="s">
        <v>19</v>
      </c>
      <c r="L132" s="42"/>
      <c r="M132" s="189" t="s">
        <v>19</v>
      </c>
      <c r="N132" s="190" t="s">
        <v>48</v>
      </c>
      <c r="O132" s="67"/>
      <c r="P132" s="191">
        <f t="shared" si="11"/>
        <v>0</v>
      </c>
      <c r="Q132" s="191">
        <v>0</v>
      </c>
      <c r="R132" s="191">
        <f t="shared" si="12"/>
        <v>0</v>
      </c>
      <c r="S132" s="191">
        <v>0</v>
      </c>
      <c r="T132" s="192">
        <f t="shared" si="13"/>
        <v>0</v>
      </c>
      <c r="U132" s="37"/>
      <c r="V132" s="37"/>
      <c r="W132" s="37"/>
      <c r="X132" s="37"/>
      <c r="Y132" s="37"/>
      <c r="Z132" s="37"/>
      <c r="AA132" s="37"/>
      <c r="AB132" s="37"/>
      <c r="AC132" s="37"/>
      <c r="AD132" s="37"/>
      <c r="AE132" s="37"/>
      <c r="AR132" s="193" t="s">
        <v>366</v>
      </c>
      <c r="AT132" s="193" t="s">
        <v>239</v>
      </c>
      <c r="AU132" s="193" t="s">
        <v>88</v>
      </c>
      <c r="AY132" s="20" t="s">
        <v>237</v>
      </c>
      <c r="BE132" s="194">
        <f t="shared" si="14"/>
        <v>0</v>
      </c>
      <c r="BF132" s="194">
        <f t="shared" si="15"/>
        <v>0</v>
      </c>
      <c r="BG132" s="194">
        <f t="shared" si="16"/>
        <v>0</v>
      </c>
      <c r="BH132" s="194">
        <f t="shared" si="17"/>
        <v>0</v>
      </c>
      <c r="BI132" s="194">
        <f t="shared" si="18"/>
        <v>0</v>
      </c>
      <c r="BJ132" s="20" t="s">
        <v>88</v>
      </c>
      <c r="BK132" s="194">
        <f t="shared" si="19"/>
        <v>0</v>
      </c>
      <c r="BL132" s="20" t="s">
        <v>366</v>
      </c>
      <c r="BM132" s="193" t="s">
        <v>897</v>
      </c>
    </row>
    <row r="133" spans="1:65" s="2" customFormat="1" ht="16.5" customHeight="1">
      <c r="A133" s="37"/>
      <c r="B133" s="38"/>
      <c r="C133" s="182" t="s">
        <v>572</v>
      </c>
      <c r="D133" s="182" t="s">
        <v>239</v>
      </c>
      <c r="E133" s="183" t="s">
        <v>6537</v>
      </c>
      <c r="F133" s="184" t="s">
        <v>6538</v>
      </c>
      <c r="G133" s="185" t="s">
        <v>290</v>
      </c>
      <c r="H133" s="186">
        <v>1</v>
      </c>
      <c r="I133" s="187"/>
      <c r="J133" s="188">
        <f t="shared" si="10"/>
        <v>0</v>
      </c>
      <c r="K133" s="184" t="s">
        <v>19</v>
      </c>
      <c r="L133" s="42"/>
      <c r="M133" s="189" t="s">
        <v>19</v>
      </c>
      <c r="N133" s="190" t="s">
        <v>48</v>
      </c>
      <c r="O133" s="67"/>
      <c r="P133" s="191">
        <f t="shared" si="11"/>
        <v>0</v>
      </c>
      <c r="Q133" s="191">
        <v>0</v>
      </c>
      <c r="R133" s="191">
        <f t="shared" si="12"/>
        <v>0</v>
      </c>
      <c r="S133" s="191">
        <v>0</v>
      </c>
      <c r="T133" s="192">
        <f t="shared" si="13"/>
        <v>0</v>
      </c>
      <c r="U133" s="37"/>
      <c r="V133" s="37"/>
      <c r="W133" s="37"/>
      <c r="X133" s="37"/>
      <c r="Y133" s="37"/>
      <c r="Z133" s="37"/>
      <c r="AA133" s="37"/>
      <c r="AB133" s="37"/>
      <c r="AC133" s="37"/>
      <c r="AD133" s="37"/>
      <c r="AE133" s="37"/>
      <c r="AR133" s="193" t="s">
        <v>366</v>
      </c>
      <c r="AT133" s="193" t="s">
        <v>239</v>
      </c>
      <c r="AU133" s="193" t="s">
        <v>88</v>
      </c>
      <c r="AY133" s="20" t="s">
        <v>237</v>
      </c>
      <c r="BE133" s="194">
        <f t="shared" si="14"/>
        <v>0</v>
      </c>
      <c r="BF133" s="194">
        <f t="shared" si="15"/>
        <v>0</v>
      </c>
      <c r="BG133" s="194">
        <f t="shared" si="16"/>
        <v>0</v>
      </c>
      <c r="BH133" s="194">
        <f t="shared" si="17"/>
        <v>0</v>
      </c>
      <c r="BI133" s="194">
        <f t="shared" si="18"/>
        <v>0</v>
      </c>
      <c r="BJ133" s="20" t="s">
        <v>88</v>
      </c>
      <c r="BK133" s="194">
        <f t="shared" si="19"/>
        <v>0</v>
      </c>
      <c r="BL133" s="20" t="s">
        <v>366</v>
      </c>
      <c r="BM133" s="193" t="s">
        <v>922</v>
      </c>
    </row>
    <row r="134" spans="1:65" s="2" customFormat="1" ht="16.5" customHeight="1">
      <c r="A134" s="37"/>
      <c r="B134" s="38"/>
      <c r="C134" s="182" t="s">
        <v>577</v>
      </c>
      <c r="D134" s="182" t="s">
        <v>239</v>
      </c>
      <c r="E134" s="183" t="s">
        <v>6539</v>
      </c>
      <c r="F134" s="184" t="s">
        <v>6540</v>
      </c>
      <c r="G134" s="185" t="s">
        <v>290</v>
      </c>
      <c r="H134" s="186">
        <v>2</v>
      </c>
      <c r="I134" s="187"/>
      <c r="J134" s="188">
        <f t="shared" si="10"/>
        <v>0</v>
      </c>
      <c r="K134" s="184" t="s">
        <v>19</v>
      </c>
      <c r="L134" s="42"/>
      <c r="M134" s="189" t="s">
        <v>19</v>
      </c>
      <c r="N134" s="190" t="s">
        <v>48</v>
      </c>
      <c r="O134" s="67"/>
      <c r="P134" s="191">
        <f t="shared" si="11"/>
        <v>0</v>
      </c>
      <c r="Q134" s="191">
        <v>0</v>
      </c>
      <c r="R134" s="191">
        <f t="shared" si="12"/>
        <v>0</v>
      </c>
      <c r="S134" s="191">
        <v>0</v>
      </c>
      <c r="T134" s="192">
        <f t="shared" si="13"/>
        <v>0</v>
      </c>
      <c r="U134" s="37"/>
      <c r="V134" s="37"/>
      <c r="W134" s="37"/>
      <c r="X134" s="37"/>
      <c r="Y134" s="37"/>
      <c r="Z134" s="37"/>
      <c r="AA134" s="37"/>
      <c r="AB134" s="37"/>
      <c r="AC134" s="37"/>
      <c r="AD134" s="37"/>
      <c r="AE134" s="37"/>
      <c r="AR134" s="193" t="s">
        <v>366</v>
      </c>
      <c r="AT134" s="193" t="s">
        <v>239</v>
      </c>
      <c r="AU134" s="193" t="s">
        <v>88</v>
      </c>
      <c r="AY134" s="20" t="s">
        <v>237</v>
      </c>
      <c r="BE134" s="194">
        <f t="shared" si="14"/>
        <v>0</v>
      </c>
      <c r="BF134" s="194">
        <f t="shared" si="15"/>
        <v>0</v>
      </c>
      <c r="BG134" s="194">
        <f t="shared" si="16"/>
        <v>0</v>
      </c>
      <c r="BH134" s="194">
        <f t="shared" si="17"/>
        <v>0</v>
      </c>
      <c r="BI134" s="194">
        <f t="shared" si="18"/>
        <v>0</v>
      </c>
      <c r="BJ134" s="20" t="s">
        <v>88</v>
      </c>
      <c r="BK134" s="194">
        <f t="shared" si="19"/>
        <v>0</v>
      </c>
      <c r="BL134" s="20" t="s">
        <v>366</v>
      </c>
      <c r="BM134" s="193" t="s">
        <v>940</v>
      </c>
    </row>
    <row r="135" spans="1:65" s="2" customFormat="1" ht="16.5" customHeight="1">
      <c r="A135" s="37"/>
      <c r="B135" s="38"/>
      <c r="C135" s="182" t="s">
        <v>582</v>
      </c>
      <c r="D135" s="182" t="s">
        <v>239</v>
      </c>
      <c r="E135" s="183" t="s">
        <v>6541</v>
      </c>
      <c r="F135" s="184" t="s">
        <v>2155</v>
      </c>
      <c r="G135" s="185" t="s">
        <v>290</v>
      </c>
      <c r="H135" s="186">
        <v>4</v>
      </c>
      <c r="I135" s="187"/>
      <c r="J135" s="188">
        <f t="shared" si="10"/>
        <v>0</v>
      </c>
      <c r="K135" s="184" t="s">
        <v>19</v>
      </c>
      <c r="L135" s="42"/>
      <c r="M135" s="189" t="s">
        <v>19</v>
      </c>
      <c r="N135" s="190" t="s">
        <v>48</v>
      </c>
      <c r="O135" s="67"/>
      <c r="P135" s="191">
        <f t="shared" si="11"/>
        <v>0</v>
      </c>
      <c r="Q135" s="191">
        <v>0</v>
      </c>
      <c r="R135" s="191">
        <f t="shared" si="12"/>
        <v>0</v>
      </c>
      <c r="S135" s="191">
        <v>0</v>
      </c>
      <c r="T135" s="192">
        <f t="shared" si="13"/>
        <v>0</v>
      </c>
      <c r="U135" s="37"/>
      <c r="V135" s="37"/>
      <c r="W135" s="37"/>
      <c r="X135" s="37"/>
      <c r="Y135" s="37"/>
      <c r="Z135" s="37"/>
      <c r="AA135" s="37"/>
      <c r="AB135" s="37"/>
      <c r="AC135" s="37"/>
      <c r="AD135" s="37"/>
      <c r="AE135" s="37"/>
      <c r="AR135" s="193" t="s">
        <v>366</v>
      </c>
      <c r="AT135" s="193" t="s">
        <v>239</v>
      </c>
      <c r="AU135" s="193" t="s">
        <v>88</v>
      </c>
      <c r="AY135" s="20" t="s">
        <v>237</v>
      </c>
      <c r="BE135" s="194">
        <f t="shared" si="14"/>
        <v>0</v>
      </c>
      <c r="BF135" s="194">
        <f t="shared" si="15"/>
        <v>0</v>
      </c>
      <c r="BG135" s="194">
        <f t="shared" si="16"/>
        <v>0</v>
      </c>
      <c r="BH135" s="194">
        <f t="shared" si="17"/>
        <v>0</v>
      </c>
      <c r="BI135" s="194">
        <f t="shared" si="18"/>
        <v>0</v>
      </c>
      <c r="BJ135" s="20" t="s">
        <v>88</v>
      </c>
      <c r="BK135" s="194">
        <f t="shared" si="19"/>
        <v>0</v>
      </c>
      <c r="BL135" s="20" t="s">
        <v>366</v>
      </c>
      <c r="BM135" s="193" t="s">
        <v>950</v>
      </c>
    </row>
    <row r="136" spans="1:65" s="2" customFormat="1" ht="16.5" customHeight="1">
      <c r="A136" s="37"/>
      <c r="B136" s="38"/>
      <c r="C136" s="182" t="s">
        <v>588</v>
      </c>
      <c r="D136" s="182" t="s">
        <v>239</v>
      </c>
      <c r="E136" s="183" t="s">
        <v>6542</v>
      </c>
      <c r="F136" s="184" t="s">
        <v>2157</v>
      </c>
      <c r="G136" s="185" t="s">
        <v>290</v>
      </c>
      <c r="H136" s="186">
        <v>6</v>
      </c>
      <c r="I136" s="187"/>
      <c r="J136" s="188">
        <f t="shared" si="10"/>
        <v>0</v>
      </c>
      <c r="K136" s="184" t="s">
        <v>19</v>
      </c>
      <c r="L136" s="42"/>
      <c r="M136" s="189" t="s">
        <v>19</v>
      </c>
      <c r="N136" s="190" t="s">
        <v>48</v>
      </c>
      <c r="O136" s="67"/>
      <c r="P136" s="191">
        <f t="shared" si="11"/>
        <v>0</v>
      </c>
      <c r="Q136" s="191">
        <v>0</v>
      </c>
      <c r="R136" s="191">
        <f t="shared" si="12"/>
        <v>0</v>
      </c>
      <c r="S136" s="191">
        <v>0</v>
      </c>
      <c r="T136" s="192">
        <f t="shared" si="13"/>
        <v>0</v>
      </c>
      <c r="U136" s="37"/>
      <c r="V136" s="37"/>
      <c r="W136" s="37"/>
      <c r="X136" s="37"/>
      <c r="Y136" s="37"/>
      <c r="Z136" s="37"/>
      <c r="AA136" s="37"/>
      <c r="AB136" s="37"/>
      <c r="AC136" s="37"/>
      <c r="AD136" s="37"/>
      <c r="AE136" s="37"/>
      <c r="AR136" s="193" t="s">
        <v>366</v>
      </c>
      <c r="AT136" s="193" t="s">
        <v>239</v>
      </c>
      <c r="AU136" s="193" t="s">
        <v>88</v>
      </c>
      <c r="AY136" s="20" t="s">
        <v>237</v>
      </c>
      <c r="BE136" s="194">
        <f t="shared" si="14"/>
        <v>0</v>
      </c>
      <c r="BF136" s="194">
        <f t="shared" si="15"/>
        <v>0</v>
      </c>
      <c r="BG136" s="194">
        <f t="shared" si="16"/>
        <v>0</v>
      </c>
      <c r="BH136" s="194">
        <f t="shared" si="17"/>
        <v>0</v>
      </c>
      <c r="BI136" s="194">
        <f t="shared" si="18"/>
        <v>0</v>
      </c>
      <c r="BJ136" s="20" t="s">
        <v>88</v>
      </c>
      <c r="BK136" s="194">
        <f t="shared" si="19"/>
        <v>0</v>
      </c>
      <c r="BL136" s="20" t="s">
        <v>366</v>
      </c>
      <c r="BM136" s="193" t="s">
        <v>959</v>
      </c>
    </row>
    <row r="137" spans="1:65" s="2" customFormat="1" ht="16.5" customHeight="1">
      <c r="A137" s="37"/>
      <c r="B137" s="38"/>
      <c r="C137" s="182" t="s">
        <v>597</v>
      </c>
      <c r="D137" s="182" t="s">
        <v>239</v>
      </c>
      <c r="E137" s="183" t="s">
        <v>6543</v>
      </c>
      <c r="F137" s="184" t="s">
        <v>2046</v>
      </c>
      <c r="G137" s="185" t="s">
        <v>1591</v>
      </c>
      <c r="H137" s="186">
        <v>1</v>
      </c>
      <c r="I137" s="187"/>
      <c r="J137" s="188">
        <f t="shared" si="10"/>
        <v>0</v>
      </c>
      <c r="K137" s="184" t="s">
        <v>19</v>
      </c>
      <c r="L137" s="42"/>
      <c r="M137" s="189" t="s">
        <v>19</v>
      </c>
      <c r="N137" s="190" t="s">
        <v>48</v>
      </c>
      <c r="O137" s="67"/>
      <c r="P137" s="191">
        <f t="shared" si="11"/>
        <v>0</v>
      </c>
      <c r="Q137" s="191">
        <v>0</v>
      </c>
      <c r="R137" s="191">
        <f t="shared" si="12"/>
        <v>0</v>
      </c>
      <c r="S137" s="191">
        <v>0</v>
      </c>
      <c r="T137" s="192">
        <f t="shared" si="13"/>
        <v>0</v>
      </c>
      <c r="U137" s="37"/>
      <c r="V137" s="37"/>
      <c r="W137" s="37"/>
      <c r="X137" s="37"/>
      <c r="Y137" s="37"/>
      <c r="Z137" s="37"/>
      <c r="AA137" s="37"/>
      <c r="AB137" s="37"/>
      <c r="AC137" s="37"/>
      <c r="AD137" s="37"/>
      <c r="AE137" s="37"/>
      <c r="AR137" s="193" t="s">
        <v>366</v>
      </c>
      <c r="AT137" s="193" t="s">
        <v>239</v>
      </c>
      <c r="AU137" s="193" t="s">
        <v>88</v>
      </c>
      <c r="AY137" s="20" t="s">
        <v>237</v>
      </c>
      <c r="BE137" s="194">
        <f t="shared" si="14"/>
        <v>0</v>
      </c>
      <c r="BF137" s="194">
        <f t="shared" si="15"/>
        <v>0</v>
      </c>
      <c r="BG137" s="194">
        <f t="shared" si="16"/>
        <v>0</v>
      </c>
      <c r="BH137" s="194">
        <f t="shared" si="17"/>
        <v>0</v>
      </c>
      <c r="BI137" s="194">
        <f t="shared" si="18"/>
        <v>0</v>
      </c>
      <c r="BJ137" s="20" t="s">
        <v>88</v>
      </c>
      <c r="BK137" s="194">
        <f t="shared" si="19"/>
        <v>0</v>
      </c>
      <c r="BL137" s="20" t="s">
        <v>366</v>
      </c>
      <c r="BM137" s="193" t="s">
        <v>974</v>
      </c>
    </row>
    <row r="138" spans="1:65" s="12" customFormat="1" ht="22.8" customHeight="1">
      <c r="B138" s="166"/>
      <c r="C138" s="167"/>
      <c r="D138" s="168" t="s">
        <v>75</v>
      </c>
      <c r="E138" s="180" t="s">
        <v>2070</v>
      </c>
      <c r="F138" s="180" t="s">
        <v>2071</v>
      </c>
      <c r="G138" s="167"/>
      <c r="H138" s="167"/>
      <c r="I138" s="170"/>
      <c r="J138" s="181">
        <f>BK138</f>
        <v>0</v>
      </c>
      <c r="K138" s="167"/>
      <c r="L138" s="172"/>
      <c r="M138" s="173"/>
      <c r="N138" s="174"/>
      <c r="O138" s="174"/>
      <c r="P138" s="175">
        <f>SUM(P139:P184)</f>
        <v>0</v>
      </c>
      <c r="Q138" s="174"/>
      <c r="R138" s="175">
        <f>SUM(R139:R184)</f>
        <v>0</v>
      </c>
      <c r="S138" s="174"/>
      <c r="T138" s="176">
        <f>SUM(T139:T184)</f>
        <v>0</v>
      </c>
      <c r="AR138" s="177" t="s">
        <v>88</v>
      </c>
      <c r="AT138" s="178" t="s">
        <v>75</v>
      </c>
      <c r="AU138" s="178" t="s">
        <v>83</v>
      </c>
      <c r="AY138" s="177" t="s">
        <v>237</v>
      </c>
      <c r="BK138" s="179">
        <f>SUM(BK139:BK184)</f>
        <v>0</v>
      </c>
    </row>
    <row r="139" spans="1:65" s="2" customFormat="1" ht="24.15" customHeight="1">
      <c r="A139" s="37"/>
      <c r="B139" s="38"/>
      <c r="C139" s="182" t="s">
        <v>603</v>
      </c>
      <c r="D139" s="182" t="s">
        <v>239</v>
      </c>
      <c r="E139" s="183" t="s">
        <v>2072</v>
      </c>
      <c r="F139" s="184" t="s">
        <v>6544</v>
      </c>
      <c r="G139" s="185" t="s">
        <v>1591</v>
      </c>
      <c r="H139" s="186">
        <v>1</v>
      </c>
      <c r="I139" s="187"/>
      <c r="J139" s="188">
        <f t="shared" ref="J139:J184" si="20">ROUND(I139*H139,2)</f>
        <v>0</v>
      </c>
      <c r="K139" s="184" t="s">
        <v>19</v>
      </c>
      <c r="L139" s="42"/>
      <c r="M139" s="189" t="s">
        <v>19</v>
      </c>
      <c r="N139" s="190" t="s">
        <v>48</v>
      </c>
      <c r="O139" s="67"/>
      <c r="P139" s="191">
        <f t="shared" ref="P139:P184" si="21">O139*H139</f>
        <v>0</v>
      </c>
      <c r="Q139" s="191">
        <v>0</v>
      </c>
      <c r="R139" s="191">
        <f t="shared" ref="R139:R184" si="22">Q139*H139</f>
        <v>0</v>
      </c>
      <c r="S139" s="191">
        <v>0</v>
      </c>
      <c r="T139" s="192">
        <f t="shared" ref="T139:T184" si="23">S139*H139</f>
        <v>0</v>
      </c>
      <c r="U139" s="37"/>
      <c r="V139" s="37"/>
      <c r="W139" s="37"/>
      <c r="X139" s="37"/>
      <c r="Y139" s="37"/>
      <c r="Z139" s="37"/>
      <c r="AA139" s="37"/>
      <c r="AB139" s="37"/>
      <c r="AC139" s="37"/>
      <c r="AD139" s="37"/>
      <c r="AE139" s="37"/>
      <c r="AR139" s="193" t="s">
        <v>366</v>
      </c>
      <c r="AT139" s="193" t="s">
        <v>239</v>
      </c>
      <c r="AU139" s="193" t="s">
        <v>88</v>
      </c>
      <c r="AY139" s="20" t="s">
        <v>237</v>
      </c>
      <c r="BE139" s="194">
        <f t="shared" ref="BE139:BE184" si="24">IF(N139="základní",J139,0)</f>
        <v>0</v>
      </c>
      <c r="BF139" s="194">
        <f t="shared" ref="BF139:BF184" si="25">IF(N139="snížená",J139,0)</f>
        <v>0</v>
      </c>
      <c r="BG139" s="194">
        <f t="shared" ref="BG139:BG184" si="26">IF(N139="zákl. přenesená",J139,0)</f>
        <v>0</v>
      </c>
      <c r="BH139" s="194">
        <f t="shared" ref="BH139:BH184" si="27">IF(N139="sníž. přenesená",J139,0)</f>
        <v>0</v>
      </c>
      <c r="BI139" s="194">
        <f t="shared" ref="BI139:BI184" si="28">IF(N139="nulová",J139,0)</f>
        <v>0</v>
      </c>
      <c r="BJ139" s="20" t="s">
        <v>88</v>
      </c>
      <c r="BK139" s="194">
        <f t="shared" ref="BK139:BK184" si="29">ROUND(I139*H139,2)</f>
        <v>0</v>
      </c>
      <c r="BL139" s="20" t="s">
        <v>366</v>
      </c>
      <c r="BM139" s="193" t="s">
        <v>994</v>
      </c>
    </row>
    <row r="140" spans="1:65" s="2" customFormat="1" ht="16.5" customHeight="1">
      <c r="A140" s="37"/>
      <c r="B140" s="38"/>
      <c r="C140" s="182" t="s">
        <v>611</v>
      </c>
      <c r="D140" s="182" t="s">
        <v>239</v>
      </c>
      <c r="E140" s="183" t="s">
        <v>2074</v>
      </c>
      <c r="F140" s="184" t="s">
        <v>6545</v>
      </c>
      <c r="G140" s="185" t="s">
        <v>290</v>
      </c>
      <c r="H140" s="186">
        <v>8</v>
      </c>
      <c r="I140" s="187"/>
      <c r="J140" s="188">
        <f t="shared" si="20"/>
        <v>0</v>
      </c>
      <c r="K140" s="184" t="s">
        <v>19</v>
      </c>
      <c r="L140" s="42"/>
      <c r="M140" s="189" t="s">
        <v>19</v>
      </c>
      <c r="N140" s="190" t="s">
        <v>48</v>
      </c>
      <c r="O140" s="67"/>
      <c r="P140" s="191">
        <f t="shared" si="21"/>
        <v>0</v>
      </c>
      <c r="Q140" s="191">
        <v>0</v>
      </c>
      <c r="R140" s="191">
        <f t="shared" si="22"/>
        <v>0</v>
      </c>
      <c r="S140" s="191">
        <v>0</v>
      </c>
      <c r="T140" s="192">
        <f t="shared" si="23"/>
        <v>0</v>
      </c>
      <c r="U140" s="37"/>
      <c r="V140" s="37"/>
      <c r="W140" s="37"/>
      <c r="X140" s="37"/>
      <c r="Y140" s="37"/>
      <c r="Z140" s="37"/>
      <c r="AA140" s="37"/>
      <c r="AB140" s="37"/>
      <c r="AC140" s="37"/>
      <c r="AD140" s="37"/>
      <c r="AE140" s="37"/>
      <c r="AR140" s="193" t="s">
        <v>366</v>
      </c>
      <c r="AT140" s="193" t="s">
        <v>239</v>
      </c>
      <c r="AU140" s="193" t="s">
        <v>88</v>
      </c>
      <c r="AY140" s="20" t="s">
        <v>237</v>
      </c>
      <c r="BE140" s="194">
        <f t="shared" si="24"/>
        <v>0</v>
      </c>
      <c r="BF140" s="194">
        <f t="shared" si="25"/>
        <v>0</v>
      </c>
      <c r="BG140" s="194">
        <f t="shared" si="26"/>
        <v>0</v>
      </c>
      <c r="BH140" s="194">
        <f t="shared" si="27"/>
        <v>0</v>
      </c>
      <c r="BI140" s="194">
        <f t="shared" si="28"/>
        <v>0</v>
      </c>
      <c r="BJ140" s="20" t="s">
        <v>88</v>
      </c>
      <c r="BK140" s="194">
        <f t="shared" si="29"/>
        <v>0</v>
      </c>
      <c r="BL140" s="20" t="s">
        <v>366</v>
      </c>
      <c r="BM140" s="193" t="s">
        <v>450</v>
      </c>
    </row>
    <row r="141" spans="1:65" s="2" customFormat="1" ht="24.15" customHeight="1">
      <c r="A141" s="37"/>
      <c r="B141" s="38"/>
      <c r="C141" s="244" t="s">
        <v>617</v>
      </c>
      <c r="D141" s="244" t="s">
        <v>296</v>
      </c>
      <c r="E141" s="245" t="s">
        <v>2076</v>
      </c>
      <c r="F141" s="246" t="s">
        <v>6546</v>
      </c>
      <c r="G141" s="247" t="s">
        <v>154</v>
      </c>
      <c r="H141" s="248">
        <v>72</v>
      </c>
      <c r="I141" s="249"/>
      <c r="J141" s="250">
        <f t="shared" si="20"/>
        <v>0</v>
      </c>
      <c r="K141" s="246" t="s">
        <v>19</v>
      </c>
      <c r="L141" s="251"/>
      <c r="M141" s="252" t="s">
        <v>19</v>
      </c>
      <c r="N141" s="253" t="s">
        <v>48</v>
      </c>
      <c r="O141" s="67"/>
      <c r="P141" s="191">
        <f t="shared" si="21"/>
        <v>0</v>
      </c>
      <c r="Q141" s="191">
        <v>0</v>
      </c>
      <c r="R141" s="191">
        <f t="shared" si="22"/>
        <v>0</v>
      </c>
      <c r="S141" s="191">
        <v>0</v>
      </c>
      <c r="T141" s="192">
        <f t="shared" si="23"/>
        <v>0</v>
      </c>
      <c r="U141" s="37"/>
      <c r="V141" s="37"/>
      <c r="W141" s="37"/>
      <c r="X141" s="37"/>
      <c r="Y141" s="37"/>
      <c r="Z141" s="37"/>
      <c r="AA141" s="37"/>
      <c r="AB141" s="37"/>
      <c r="AC141" s="37"/>
      <c r="AD141" s="37"/>
      <c r="AE141" s="37"/>
      <c r="AR141" s="193" t="s">
        <v>523</v>
      </c>
      <c r="AT141" s="193" t="s">
        <v>296</v>
      </c>
      <c r="AU141" s="193" t="s">
        <v>88</v>
      </c>
      <c r="AY141" s="20" t="s">
        <v>237</v>
      </c>
      <c r="BE141" s="194">
        <f t="shared" si="24"/>
        <v>0</v>
      </c>
      <c r="BF141" s="194">
        <f t="shared" si="25"/>
        <v>0</v>
      </c>
      <c r="BG141" s="194">
        <f t="shared" si="26"/>
        <v>0</v>
      </c>
      <c r="BH141" s="194">
        <f t="shared" si="27"/>
        <v>0</v>
      </c>
      <c r="BI141" s="194">
        <f t="shared" si="28"/>
        <v>0</v>
      </c>
      <c r="BJ141" s="20" t="s">
        <v>88</v>
      </c>
      <c r="BK141" s="194">
        <f t="shared" si="29"/>
        <v>0</v>
      </c>
      <c r="BL141" s="20" t="s">
        <v>366</v>
      </c>
      <c r="BM141" s="193" t="s">
        <v>483</v>
      </c>
    </row>
    <row r="142" spans="1:65" s="2" customFormat="1" ht="24.15" customHeight="1">
      <c r="A142" s="37"/>
      <c r="B142" s="38"/>
      <c r="C142" s="244" t="s">
        <v>624</v>
      </c>
      <c r="D142" s="244" t="s">
        <v>296</v>
      </c>
      <c r="E142" s="245" t="s">
        <v>2078</v>
      </c>
      <c r="F142" s="246" t="s">
        <v>6547</v>
      </c>
      <c r="G142" s="247" t="s">
        <v>154</v>
      </c>
      <c r="H142" s="248">
        <v>8</v>
      </c>
      <c r="I142" s="249"/>
      <c r="J142" s="250">
        <f t="shared" si="20"/>
        <v>0</v>
      </c>
      <c r="K142" s="246" t="s">
        <v>19</v>
      </c>
      <c r="L142" s="251"/>
      <c r="M142" s="252" t="s">
        <v>19</v>
      </c>
      <c r="N142" s="253" t="s">
        <v>48</v>
      </c>
      <c r="O142" s="67"/>
      <c r="P142" s="191">
        <f t="shared" si="21"/>
        <v>0</v>
      </c>
      <c r="Q142" s="191">
        <v>0</v>
      </c>
      <c r="R142" s="191">
        <f t="shared" si="22"/>
        <v>0</v>
      </c>
      <c r="S142" s="191">
        <v>0</v>
      </c>
      <c r="T142" s="192">
        <f t="shared" si="23"/>
        <v>0</v>
      </c>
      <c r="U142" s="37"/>
      <c r="V142" s="37"/>
      <c r="W142" s="37"/>
      <c r="X142" s="37"/>
      <c r="Y142" s="37"/>
      <c r="Z142" s="37"/>
      <c r="AA142" s="37"/>
      <c r="AB142" s="37"/>
      <c r="AC142" s="37"/>
      <c r="AD142" s="37"/>
      <c r="AE142" s="37"/>
      <c r="AR142" s="193" t="s">
        <v>523</v>
      </c>
      <c r="AT142" s="193" t="s">
        <v>296</v>
      </c>
      <c r="AU142" s="193" t="s">
        <v>88</v>
      </c>
      <c r="AY142" s="20" t="s">
        <v>237</v>
      </c>
      <c r="BE142" s="194">
        <f t="shared" si="24"/>
        <v>0</v>
      </c>
      <c r="BF142" s="194">
        <f t="shared" si="25"/>
        <v>0</v>
      </c>
      <c r="BG142" s="194">
        <f t="shared" si="26"/>
        <v>0</v>
      </c>
      <c r="BH142" s="194">
        <f t="shared" si="27"/>
        <v>0</v>
      </c>
      <c r="BI142" s="194">
        <f t="shared" si="28"/>
        <v>0</v>
      </c>
      <c r="BJ142" s="20" t="s">
        <v>88</v>
      </c>
      <c r="BK142" s="194">
        <f t="shared" si="29"/>
        <v>0</v>
      </c>
      <c r="BL142" s="20" t="s">
        <v>366</v>
      </c>
      <c r="BM142" s="193" t="s">
        <v>1015</v>
      </c>
    </row>
    <row r="143" spans="1:65" s="2" customFormat="1" ht="24.15" customHeight="1">
      <c r="A143" s="37"/>
      <c r="B143" s="38"/>
      <c r="C143" s="244" t="s">
        <v>633</v>
      </c>
      <c r="D143" s="244" t="s">
        <v>296</v>
      </c>
      <c r="E143" s="245" t="s">
        <v>2082</v>
      </c>
      <c r="F143" s="246" t="s">
        <v>6548</v>
      </c>
      <c r="G143" s="247" t="s">
        <v>154</v>
      </c>
      <c r="H143" s="248">
        <v>54.5</v>
      </c>
      <c r="I143" s="249"/>
      <c r="J143" s="250">
        <f t="shared" si="20"/>
        <v>0</v>
      </c>
      <c r="K143" s="246" t="s">
        <v>19</v>
      </c>
      <c r="L143" s="251"/>
      <c r="M143" s="252" t="s">
        <v>19</v>
      </c>
      <c r="N143" s="253" t="s">
        <v>48</v>
      </c>
      <c r="O143" s="67"/>
      <c r="P143" s="191">
        <f t="shared" si="21"/>
        <v>0</v>
      </c>
      <c r="Q143" s="191">
        <v>0</v>
      </c>
      <c r="R143" s="191">
        <f t="shared" si="22"/>
        <v>0</v>
      </c>
      <c r="S143" s="191">
        <v>0</v>
      </c>
      <c r="T143" s="192">
        <f t="shared" si="23"/>
        <v>0</v>
      </c>
      <c r="U143" s="37"/>
      <c r="V143" s="37"/>
      <c r="W143" s="37"/>
      <c r="X143" s="37"/>
      <c r="Y143" s="37"/>
      <c r="Z143" s="37"/>
      <c r="AA143" s="37"/>
      <c r="AB143" s="37"/>
      <c r="AC143" s="37"/>
      <c r="AD143" s="37"/>
      <c r="AE143" s="37"/>
      <c r="AR143" s="193" t="s">
        <v>523</v>
      </c>
      <c r="AT143" s="193" t="s">
        <v>296</v>
      </c>
      <c r="AU143" s="193" t="s">
        <v>88</v>
      </c>
      <c r="AY143" s="20" t="s">
        <v>237</v>
      </c>
      <c r="BE143" s="194">
        <f t="shared" si="24"/>
        <v>0</v>
      </c>
      <c r="BF143" s="194">
        <f t="shared" si="25"/>
        <v>0</v>
      </c>
      <c r="BG143" s="194">
        <f t="shared" si="26"/>
        <v>0</v>
      </c>
      <c r="BH143" s="194">
        <f t="shared" si="27"/>
        <v>0</v>
      </c>
      <c r="BI143" s="194">
        <f t="shared" si="28"/>
        <v>0</v>
      </c>
      <c r="BJ143" s="20" t="s">
        <v>88</v>
      </c>
      <c r="BK143" s="194">
        <f t="shared" si="29"/>
        <v>0</v>
      </c>
      <c r="BL143" s="20" t="s">
        <v>366</v>
      </c>
      <c r="BM143" s="193" t="s">
        <v>1024</v>
      </c>
    </row>
    <row r="144" spans="1:65" s="2" customFormat="1" ht="24.15" customHeight="1">
      <c r="A144" s="37"/>
      <c r="B144" s="38"/>
      <c r="C144" s="244" t="s">
        <v>638</v>
      </c>
      <c r="D144" s="244" t="s">
        <v>296</v>
      </c>
      <c r="E144" s="245" t="s">
        <v>2080</v>
      </c>
      <c r="F144" s="246" t="s">
        <v>6549</v>
      </c>
      <c r="G144" s="247" t="s">
        <v>154</v>
      </c>
      <c r="H144" s="248">
        <v>14.5</v>
      </c>
      <c r="I144" s="249"/>
      <c r="J144" s="250">
        <f t="shared" si="20"/>
        <v>0</v>
      </c>
      <c r="K144" s="246" t="s">
        <v>19</v>
      </c>
      <c r="L144" s="251"/>
      <c r="M144" s="252" t="s">
        <v>19</v>
      </c>
      <c r="N144" s="253" t="s">
        <v>48</v>
      </c>
      <c r="O144" s="67"/>
      <c r="P144" s="191">
        <f t="shared" si="21"/>
        <v>0</v>
      </c>
      <c r="Q144" s="191">
        <v>0</v>
      </c>
      <c r="R144" s="191">
        <f t="shared" si="22"/>
        <v>0</v>
      </c>
      <c r="S144" s="191">
        <v>0</v>
      </c>
      <c r="T144" s="192">
        <f t="shared" si="23"/>
        <v>0</v>
      </c>
      <c r="U144" s="37"/>
      <c r="V144" s="37"/>
      <c r="W144" s="37"/>
      <c r="X144" s="37"/>
      <c r="Y144" s="37"/>
      <c r="Z144" s="37"/>
      <c r="AA144" s="37"/>
      <c r="AB144" s="37"/>
      <c r="AC144" s="37"/>
      <c r="AD144" s="37"/>
      <c r="AE144" s="37"/>
      <c r="AR144" s="193" t="s">
        <v>523</v>
      </c>
      <c r="AT144" s="193" t="s">
        <v>296</v>
      </c>
      <c r="AU144" s="193" t="s">
        <v>88</v>
      </c>
      <c r="AY144" s="20" t="s">
        <v>237</v>
      </c>
      <c r="BE144" s="194">
        <f t="shared" si="24"/>
        <v>0</v>
      </c>
      <c r="BF144" s="194">
        <f t="shared" si="25"/>
        <v>0</v>
      </c>
      <c r="BG144" s="194">
        <f t="shared" si="26"/>
        <v>0</v>
      </c>
      <c r="BH144" s="194">
        <f t="shared" si="27"/>
        <v>0</v>
      </c>
      <c r="BI144" s="194">
        <f t="shared" si="28"/>
        <v>0</v>
      </c>
      <c r="BJ144" s="20" t="s">
        <v>88</v>
      </c>
      <c r="BK144" s="194">
        <f t="shared" si="29"/>
        <v>0</v>
      </c>
      <c r="BL144" s="20" t="s">
        <v>366</v>
      </c>
      <c r="BM144" s="193" t="s">
        <v>1030</v>
      </c>
    </row>
    <row r="145" spans="1:65" s="2" customFormat="1" ht="24.15" customHeight="1">
      <c r="A145" s="37"/>
      <c r="B145" s="38"/>
      <c r="C145" s="244" t="s">
        <v>643</v>
      </c>
      <c r="D145" s="244" t="s">
        <v>296</v>
      </c>
      <c r="E145" s="245" t="s">
        <v>2084</v>
      </c>
      <c r="F145" s="246" t="s">
        <v>6550</v>
      </c>
      <c r="G145" s="247" t="s">
        <v>154</v>
      </c>
      <c r="H145" s="248">
        <v>66</v>
      </c>
      <c r="I145" s="249"/>
      <c r="J145" s="250">
        <f t="shared" si="20"/>
        <v>0</v>
      </c>
      <c r="K145" s="246" t="s">
        <v>19</v>
      </c>
      <c r="L145" s="251"/>
      <c r="M145" s="252" t="s">
        <v>19</v>
      </c>
      <c r="N145" s="253" t="s">
        <v>48</v>
      </c>
      <c r="O145" s="67"/>
      <c r="P145" s="191">
        <f t="shared" si="21"/>
        <v>0</v>
      </c>
      <c r="Q145" s="191">
        <v>0</v>
      </c>
      <c r="R145" s="191">
        <f t="shared" si="22"/>
        <v>0</v>
      </c>
      <c r="S145" s="191">
        <v>0</v>
      </c>
      <c r="T145" s="192">
        <f t="shared" si="23"/>
        <v>0</v>
      </c>
      <c r="U145" s="37"/>
      <c r="V145" s="37"/>
      <c r="W145" s="37"/>
      <c r="X145" s="37"/>
      <c r="Y145" s="37"/>
      <c r="Z145" s="37"/>
      <c r="AA145" s="37"/>
      <c r="AB145" s="37"/>
      <c r="AC145" s="37"/>
      <c r="AD145" s="37"/>
      <c r="AE145" s="37"/>
      <c r="AR145" s="193" t="s">
        <v>523</v>
      </c>
      <c r="AT145" s="193" t="s">
        <v>296</v>
      </c>
      <c r="AU145" s="193" t="s">
        <v>88</v>
      </c>
      <c r="AY145" s="20" t="s">
        <v>237</v>
      </c>
      <c r="BE145" s="194">
        <f t="shared" si="24"/>
        <v>0</v>
      </c>
      <c r="BF145" s="194">
        <f t="shared" si="25"/>
        <v>0</v>
      </c>
      <c r="BG145" s="194">
        <f t="shared" si="26"/>
        <v>0</v>
      </c>
      <c r="BH145" s="194">
        <f t="shared" si="27"/>
        <v>0</v>
      </c>
      <c r="BI145" s="194">
        <f t="shared" si="28"/>
        <v>0</v>
      </c>
      <c r="BJ145" s="20" t="s">
        <v>88</v>
      </c>
      <c r="BK145" s="194">
        <f t="shared" si="29"/>
        <v>0</v>
      </c>
      <c r="BL145" s="20" t="s">
        <v>366</v>
      </c>
      <c r="BM145" s="193" t="s">
        <v>1039</v>
      </c>
    </row>
    <row r="146" spans="1:65" s="2" customFormat="1" ht="21.75" customHeight="1">
      <c r="A146" s="37"/>
      <c r="B146" s="38"/>
      <c r="C146" s="182" t="s">
        <v>649</v>
      </c>
      <c r="D146" s="182" t="s">
        <v>239</v>
      </c>
      <c r="E146" s="183" t="s">
        <v>2086</v>
      </c>
      <c r="F146" s="184" t="s">
        <v>4832</v>
      </c>
      <c r="G146" s="185" t="s">
        <v>154</v>
      </c>
      <c r="H146" s="186">
        <v>72</v>
      </c>
      <c r="I146" s="187"/>
      <c r="J146" s="188">
        <f t="shared" si="20"/>
        <v>0</v>
      </c>
      <c r="K146" s="184" t="s">
        <v>19</v>
      </c>
      <c r="L146" s="42"/>
      <c r="M146" s="189" t="s">
        <v>19</v>
      </c>
      <c r="N146" s="190" t="s">
        <v>48</v>
      </c>
      <c r="O146" s="67"/>
      <c r="P146" s="191">
        <f t="shared" si="21"/>
        <v>0</v>
      </c>
      <c r="Q146" s="191">
        <v>0</v>
      </c>
      <c r="R146" s="191">
        <f t="shared" si="22"/>
        <v>0</v>
      </c>
      <c r="S146" s="191">
        <v>0</v>
      </c>
      <c r="T146" s="192">
        <f t="shared" si="23"/>
        <v>0</v>
      </c>
      <c r="U146" s="37"/>
      <c r="V146" s="37"/>
      <c r="W146" s="37"/>
      <c r="X146" s="37"/>
      <c r="Y146" s="37"/>
      <c r="Z146" s="37"/>
      <c r="AA146" s="37"/>
      <c r="AB146" s="37"/>
      <c r="AC146" s="37"/>
      <c r="AD146" s="37"/>
      <c r="AE146" s="37"/>
      <c r="AR146" s="193" t="s">
        <v>366</v>
      </c>
      <c r="AT146" s="193" t="s">
        <v>239</v>
      </c>
      <c r="AU146" s="193" t="s">
        <v>88</v>
      </c>
      <c r="AY146" s="20" t="s">
        <v>237</v>
      </c>
      <c r="BE146" s="194">
        <f t="shared" si="24"/>
        <v>0</v>
      </c>
      <c r="BF146" s="194">
        <f t="shared" si="25"/>
        <v>0</v>
      </c>
      <c r="BG146" s="194">
        <f t="shared" si="26"/>
        <v>0</v>
      </c>
      <c r="BH146" s="194">
        <f t="shared" si="27"/>
        <v>0</v>
      </c>
      <c r="BI146" s="194">
        <f t="shared" si="28"/>
        <v>0</v>
      </c>
      <c r="BJ146" s="20" t="s">
        <v>88</v>
      </c>
      <c r="BK146" s="194">
        <f t="shared" si="29"/>
        <v>0</v>
      </c>
      <c r="BL146" s="20" t="s">
        <v>366</v>
      </c>
      <c r="BM146" s="193" t="s">
        <v>1048</v>
      </c>
    </row>
    <row r="147" spans="1:65" s="2" customFormat="1" ht="21.75" customHeight="1">
      <c r="A147" s="37"/>
      <c r="B147" s="38"/>
      <c r="C147" s="182" t="s">
        <v>653</v>
      </c>
      <c r="D147" s="182" t="s">
        <v>239</v>
      </c>
      <c r="E147" s="183" t="s">
        <v>2088</v>
      </c>
      <c r="F147" s="184" t="s">
        <v>4834</v>
      </c>
      <c r="G147" s="185" t="s">
        <v>154</v>
      </c>
      <c r="H147" s="186">
        <v>8</v>
      </c>
      <c r="I147" s="187"/>
      <c r="J147" s="188">
        <f t="shared" si="20"/>
        <v>0</v>
      </c>
      <c r="K147" s="184" t="s">
        <v>19</v>
      </c>
      <c r="L147" s="42"/>
      <c r="M147" s="189" t="s">
        <v>19</v>
      </c>
      <c r="N147" s="190" t="s">
        <v>48</v>
      </c>
      <c r="O147" s="67"/>
      <c r="P147" s="191">
        <f t="shared" si="21"/>
        <v>0</v>
      </c>
      <c r="Q147" s="191">
        <v>0</v>
      </c>
      <c r="R147" s="191">
        <f t="shared" si="22"/>
        <v>0</v>
      </c>
      <c r="S147" s="191">
        <v>0</v>
      </c>
      <c r="T147" s="192">
        <f t="shared" si="23"/>
        <v>0</v>
      </c>
      <c r="U147" s="37"/>
      <c r="V147" s="37"/>
      <c r="W147" s="37"/>
      <c r="X147" s="37"/>
      <c r="Y147" s="37"/>
      <c r="Z147" s="37"/>
      <c r="AA147" s="37"/>
      <c r="AB147" s="37"/>
      <c r="AC147" s="37"/>
      <c r="AD147" s="37"/>
      <c r="AE147" s="37"/>
      <c r="AR147" s="193" t="s">
        <v>366</v>
      </c>
      <c r="AT147" s="193" t="s">
        <v>239</v>
      </c>
      <c r="AU147" s="193" t="s">
        <v>88</v>
      </c>
      <c r="AY147" s="20" t="s">
        <v>237</v>
      </c>
      <c r="BE147" s="194">
        <f t="shared" si="24"/>
        <v>0</v>
      </c>
      <c r="BF147" s="194">
        <f t="shared" si="25"/>
        <v>0</v>
      </c>
      <c r="BG147" s="194">
        <f t="shared" si="26"/>
        <v>0</v>
      </c>
      <c r="BH147" s="194">
        <f t="shared" si="27"/>
        <v>0</v>
      </c>
      <c r="BI147" s="194">
        <f t="shared" si="28"/>
        <v>0</v>
      </c>
      <c r="BJ147" s="20" t="s">
        <v>88</v>
      </c>
      <c r="BK147" s="194">
        <f t="shared" si="29"/>
        <v>0</v>
      </c>
      <c r="BL147" s="20" t="s">
        <v>366</v>
      </c>
      <c r="BM147" s="193" t="s">
        <v>1055</v>
      </c>
    </row>
    <row r="148" spans="1:65" s="2" customFormat="1" ht="21.75" customHeight="1">
      <c r="A148" s="37"/>
      <c r="B148" s="38"/>
      <c r="C148" s="182" t="s">
        <v>660</v>
      </c>
      <c r="D148" s="182" t="s">
        <v>239</v>
      </c>
      <c r="E148" s="183" t="s">
        <v>2090</v>
      </c>
      <c r="F148" s="184" t="s">
        <v>4835</v>
      </c>
      <c r="G148" s="185" t="s">
        <v>154</v>
      </c>
      <c r="H148" s="186">
        <v>54.5</v>
      </c>
      <c r="I148" s="187"/>
      <c r="J148" s="188">
        <f t="shared" si="20"/>
        <v>0</v>
      </c>
      <c r="K148" s="184" t="s">
        <v>19</v>
      </c>
      <c r="L148" s="42"/>
      <c r="M148" s="189" t="s">
        <v>19</v>
      </c>
      <c r="N148" s="190" t="s">
        <v>48</v>
      </c>
      <c r="O148" s="67"/>
      <c r="P148" s="191">
        <f t="shared" si="21"/>
        <v>0</v>
      </c>
      <c r="Q148" s="191">
        <v>0</v>
      </c>
      <c r="R148" s="191">
        <f t="shared" si="22"/>
        <v>0</v>
      </c>
      <c r="S148" s="191">
        <v>0</v>
      </c>
      <c r="T148" s="192">
        <f t="shared" si="23"/>
        <v>0</v>
      </c>
      <c r="U148" s="37"/>
      <c r="V148" s="37"/>
      <c r="W148" s="37"/>
      <c r="X148" s="37"/>
      <c r="Y148" s="37"/>
      <c r="Z148" s="37"/>
      <c r="AA148" s="37"/>
      <c r="AB148" s="37"/>
      <c r="AC148" s="37"/>
      <c r="AD148" s="37"/>
      <c r="AE148" s="37"/>
      <c r="AR148" s="193" t="s">
        <v>366</v>
      </c>
      <c r="AT148" s="193" t="s">
        <v>239</v>
      </c>
      <c r="AU148" s="193" t="s">
        <v>88</v>
      </c>
      <c r="AY148" s="20" t="s">
        <v>237</v>
      </c>
      <c r="BE148" s="194">
        <f t="shared" si="24"/>
        <v>0</v>
      </c>
      <c r="BF148" s="194">
        <f t="shared" si="25"/>
        <v>0</v>
      </c>
      <c r="BG148" s="194">
        <f t="shared" si="26"/>
        <v>0</v>
      </c>
      <c r="BH148" s="194">
        <f t="shared" si="27"/>
        <v>0</v>
      </c>
      <c r="BI148" s="194">
        <f t="shared" si="28"/>
        <v>0</v>
      </c>
      <c r="BJ148" s="20" t="s">
        <v>88</v>
      </c>
      <c r="BK148" s="194">
        <f t="shared" si="29"/>
        <v>0</v>
      </c>
      <c r="BL148" s="20" t="s">
        <v>366</v>
      </c>
      <c r="BM148" s="193" t="s">
        <v>1064</v>
      </c>
    </row>
    <row r="149" spans="1:65" s="2" customFormat="1" ht="21.75" customHeight="1">
      <c r="A149" s="37"/>
      <c r="B149" s="38"/>
      <c r="C149" s="182" t="s">
        <v>670</v>
      </c>
      <c r="D149" s="182" t="s">
        <v>239</v>
      </c>
      <c r="E149" s="183" t="s">
        <v>2092</v>
      </c>
      <c r="F149" s="184" t="s">
        <v>4836</v>
      </c>
      <c r="G149" s="185" t="s">
        <v>154</v>
      </c>
      <c r="H149" s="186">
        <v>14.5</v>
      </c>
      <c r="I149" s="187"/>
      <c r="J149" s="188">
        <f t="shared" si="20"/>
        <v>0</v>
      </c>
      <c r="K149" s="184" t="s">
        <v>19</v>
      </c>
      <c r="L149" s="42"/>
      <c r="M149" s="189" t="s">
        <v>19</v>
      </c>
      <c r="N149" s="190" t="s">
        <v>48</v>
      </c>
      <c r="O149" s="67"/>
      <c r="P149" s="191">
        <f t="shared" si="21"/>
        <v>0</v>
      </c>
      <c r="Q149" s="191">
        <v>0</v>
      </c>
      <c r="R149" s="191">
        <f t="shared" si="22"/>
        <v>0</v>
      </c>
      <c r="S149" s="191">
        <v>0</v>
      </c>
      <c r="T149" s="192">
        <f t="shared" si="23"/>
        <v>0</v>
      </c>
      <c r="U149" s="37"/>
      <c r="V149" s="37"/>
      <c r="W149" s="37"/>
      <c r="X149" s="37"/>
      <c r="Y149" s="37"/>
      <c r="Z149" s="37"/>
      <c r="AA149" s="37"/>
      <c r="AB149" s="37"/>
      <c r="AC149" s="37"/>
      <c r="AD149" s="37"/>
      <c r="AE149" s="37"/>
      <c r="AR149" s="193" t="s">
        <v>366</v>
      </c>
      <c r="AT149" s="193" t="s">
        <v>239</v>
      </c>
      <c r="AU149" s="193" t="s">
        <v>88</v>
      </c>
      <c r="AY149" s="20" t="s">
        <v>237</v>
      </c>
      <c r="BE149" s="194">
        <f t="shared" si="24"/>
        <v>0</v>
      </c>
      <c r="BF149" s="194">
        <f t="shared" si="25"/>
        <v>0</v>
      </c>
      <c r="BG149" s="194">
        <f t="shared" si="26"/>
        <v>0</v>
      </c>
      <c r="BH149" s="194">
        <f t="shared" si="27"/>
        <v>0</v>
      </c>
      <c r="BI149" s="194">
        <f t="shared" si="28"/>
        <v>0</v>
      </c>
      <c r="BJ149" s="20" t="s">
        <v>88</v>
      </c>
      <c r="BK149" s="194">
        <f t="shared" si="29"/>
        <v>0</v>
      </c>
      <c r="BL149" s="20" t="s">
        <v>366</v>
      </c>
      <c r="BM149" s="193" t="s">
        <v>1077</v>
      </c>
    </row>
    <row r="150" spans="1:65" s="2" customFormat="1" ht="21.75" customHeight="1">
      <c r="A150" s="37"/>
      <c r="B150" s="38"/>
      <c r="C150" s="182" t="s">
        <v>676</v>
      </c>
      <c r="D150" s="182" t="s">
        <v>239</v>
      </c>
      <c r="E150" s="183" t="s">
        <v>2094</v>
      </c>
      <c r="F150" s="184" t="s">
        <v>4837</v>
      </c>
      <c r="G150" s="185" t="s">
        <v>154</v>
      </c>
      <c r="H150" s="186">
        <v>66</v>
      </c>
      <c r="I150" s="187"/>
      <c r="J150" s="188">
        <f t="shared" si="20"/>
        <v>0</v>
      </c>
      <c r="K150" s="184" t="s">
        <v>19</v>
      </c>
      <c r="L150" s="42"/>
      <c r="M150" s="189" t="s">
        <v>19</v>
      </c>
      <c r="N150" s="190" t="s">
        <v>48</v>
      </c>
      <c r="O150" s="67"/>
      <c r="P150" s="191">
        <f t="shared" si="21"/>
        <v>0</v>
      </c>
      <c r="Q150" s="191">
        <v>0</v>
      </c>
      <c r="R150" s="191">
        <f t="shared" si="22"/>
        <v>0</v>
      </c>
      <c r="S150" s="191">
        <v>0</v>
      </c>
      <c r="T150" s="192">
        <f t="shared" si="23"/>
        <v>0</v>
      </c>
      <c r="U150" s="37"/>
      <c r="V150" s="37"/>
      <c r="W150" s="37"/>
      <c r="X150" s="37"/>
      <c r="Y150" s="37"/>
      <c r="Z150" s="37"/>
      <c r="AA150" s="37"/>
      <c r="AB150" s="37"/>
      <c r="AC150" s="37"/>
      <c r="AD150" s="37"/>
      <c r="AE150" s="37"/>
      <c r="AR150" s="193" t="s">
        <v>366</v>
      </c>
      <c r="AT150" s="193" t="s">
        <v>239</v>
      </c>
      <c r="AU150" s="193" t="s">
        <v>88</v>
      </c>
      <c r="AY150" s="20" t="s">
        <v>237</v>
      </c>
      <c r="BE150" s="194">
        <f t="shared" si="24"/>
        <v>0</v>
      </c>
      <c r="BF150" s="194">
        <f t="shared" si="25"/>
        <v>0</v>
      </c>
      <c r="BG150" s="194">
        <f t="shared" si="26"/>
        <v>0</v>
      </c>
      <c r="BH150" s="194">
        <f t="shared" si="27"/>
        <v>0</v>
      </c>
      <c r="BI150" s="194">
        <f t="shared" si="28"/>
        <v>0</v>
      </c>
      <c r="BJ150" s="20" t="s">
        <v>88</v>
      </c>
      <c r="BK150" s="194">
        <f t="shared" si="29"/>
        <v>0</v>
      </c>
      <c r="BL150" s="20" t="s">
        <v>366</v>
      </c>
      <c r="BM150" s="193" t="s">
        <v>1093</v>
      </c>
    </row>
    <row r="151" spans="1:65" s="2" customFormat="1" ht="24.15" customHeight="1">
      <c r="A151" s="37"/>
      <c r="B151" s="38"/>
      <c r="C151" s="182" t="s">
        <v>684</v>
      </c>
      <c r="D151" s="182" t="s">
        <v>239</v>
      </c>
      <c r="E151" s="183" t="s">
        <v>2096</v>
      </c>
      <c r="F151" s="184" t="s">
        <v>4838</v>
      </c>
      <c r="G151" s="185" t="s">
        <v>154</v>
      </c>
      <c r="H151" s="186">
        <v>56</v>
      </c>
      <c r="I151" s="187"/>
      <c r="J151" s="188">
        <f t="shared" si="20"/>
        <v>0</v>
      </c>
      <c r="K151" s="184" t="s">
        <v>19</v>
      </c>
      <c r="L151" s="42"/>
      <c r="M151" s="189" t="s">
        <v>19</v>
      </c>
      <c r="N151" s="190" t="s">
        <v>48</v>
      </c>
      <c r="O151" s="67"/>
      <c r="P151" s="191">
        <f t="shared" si="21"/>
        <v>0</v>
      </c>
      <c r="Q151" s="191">
        <v>0</v>
      </c>
      <c r="R151" s="191">
        <f t="shared" si="22"/>
        <v>0</v>
      </c>
      <c r="S151" s="191">
        <v>0</v>
      </c>
      <c r="T151" s="192">
        <f t="shared" si="23"/>
        <v>0</v>
      </c>
      <c r="U151" s="37"/>
      <c r="V151" s="37"/>
      <c r="W151" s="37"/>
      <c r="X151" s="37"/>
      <c r="Y151" s="37"/>
      <c r="Z151" s="37"/>
      <c r="AA151" s="37"/>
      <c r="AB151" s="37"/>
      <c r="AC151" s="37"/>
      <c r="AD151" s="37"/>
      <c r="AE151" s="37"/>
      <c r="AR151" s="193" t="s">
        <v>366</v>
      </c>
      <c r="AT151" s="193" t="s">
        <v>239</v>
      </c>
      <c r="AU151" s="193" t="s">
        <v>88</v>
      </c>
      <c r="AY151" s="20" t="s">
        <v>237</v>
      </c>
      <c r="BE151" s="194">
        <f t="shared" si="24"/>
        <v>0</v>
      </c>
      <c r="BF151" s="194">
        <f t="shared" si="25"/>
        <v>0</v>
      </c>
      <c r="BG151" s="194">
        <f t="shared" si="26"/>
        <v>0</v>
      </c>
      <c r="BH151" s="194">
        <f t="shared" si="27"/>
        <v>0</v>
      </c>
      <c r="BI151" s="194">
        <f t="shared" si="28"/>
        <v>0</v>
      </c>
      <c r="BJ151" s="20" t="s">
        <v>88</v>
      </c>
      <c r="BK151" s="194">
        <f t="shared" si="29"/>
        <v>0</v>
      </c>
      <c r="BL151" s="20" t="s">
        <v>366</v>
      </c>
      <c r="BM151" s="193" t="s">
        <v>1106</v>
      </c>
    </row>
    <row r="152" spans="1:65" s="2" customFormat="1" ht="24.15" customHeight="1">
      <c r="A152" s="37"/>
      <c r="B152" s="38"/>
      <c r="C152" s="182" t="s">
        <v>692</v>
      </c>
      <c r="D152" s="182" t="s">
        <v>239</v>
      </c>
      <c r="E152" s="183" t="s">
        <v>2098</v>
      </c>
      <c r="F152" s="184" t="s">
        <v>4839</v>
      </c>
      <c r="G152" s="185" t="s">
        <v>154</v>
      </c>
      <c r="H152" s="186">
        <v>8</v>
      </c>
      <c r="I152" s="187"/>
      <c r="J152" s="188">
        <f t="shared" si="20"/>
        <v>0</v>
      </c>
      <c r="K152" s="184" t="s">
        <v>19</v>
      </c>
      <c r="L152" s="42"/>
      <c r="M152" s="189" t="s">
        <v>19</v>
      </c>
      <c r="N152" s="190" t="s">
        <v>48</v>
      </c>
      <c r="O152" s="67"/>
      <c r="P152" s="191">
        <f t="shared" si="21"/>
        <v>0</v>
      </c>
      <c r="Q152" s="191">
        <v>0</v>
      </c>
      <c r="R152" s="191">
        <f t="shared" si="22"/>
        <v>0</v>
      </c>
      <c r="S152" s="191">
        <v>0</v>
      </c>
      <c r="T152" s="192">
        <f t="shared" si="23"/>
        <v>0</v>
      </c>
      <c r="U152" s="37"/>
      <c r="V152" s="37"/>
      <c r="W152" s="37"/>
      <c r="X152" s="37"/>
      <c r="Y152" s="37"/>
      <c r="Z152" s="37"/>
      <c r="AA152" s="37"/>
      <c r="AB152" s="37"/>
      <c r="AC152" s="37"/>
      <c r="AD152" s="37"/>
      <c r="AE152" s="37"/>
      <c r="AR152" s="193" t="s">
        <v>366</v>
      </c>
      <c r="AT152" s="193" t="s">
        <v>239</v>
      </c>
      <c r="AU152" s="193" t="s">
        <v>88</v>
      </c>
      <c r="AY152" s="20" t="s">
        <v>237</v>
      </c>
      <c r="BE152" s="194">
        <f t="shared" si="24"/>
        <v>0</v>
      </c>
      <c r="BF152" s="194">
        <f t="shared" si="25"/>
        <v>0</v>
      </c>
      <c r="BG152" s="194">
        <f t="shared" si="26"/>
        <v>0</v>
      </c>
      <c r="BH152" s="194">
        <f t="shared" si="27"/>
        <v>0</v>
      </c>
      <c r="BI152" s="194">
        <f t="shared" si="28"/>
        <v>0</v>
      </c>
      <c r="BJ152" s="20" t="s">
        <v>88</v>
      </c>
      <c r="BK152" s="194">
        <f t="shared" si="29"/>
        <v>0</v>
      </c>
      <c r="BL152" s="20" t="s">
        <v>366</v>
      </c>
      <c r="BM152" s="193" t="s">
        <v>1115</v>
      </c>
    </row>
    <row r="153" spans="1:65" s="2" customFormat="1" ht="24.15" customHeight="1">
      <c r="A153" s="37"/>
      <c r="B153" s="38"/>
      <c r="C153" s="182" t="s">
        <v>698</v>
      </c>
      <c r="D153" s="182" t="s">
        <v>239</v>
      </c>
      <c r="E153" s="183" t="s">
        <v>2100</v>
      </c>
      <c r="F153" s="184" t="s">
        <v>6551</v>
      </c>
      <c r="G153" s="185" t="s">
        <v>154</v>
      </c>
      <c r="H153" s="186">
        <v>54.5</v>
      </c>
      <c r="I153" s="187"/>
      <c r="J153" s="188">
        <f t="shared" si="20"/>
        <v>0</v>
      </c>
      <c r="K153" s="184" t="s">
        <v>19</v>
      </c>
      <c r="L153" s="42"/>
      <c r="M153" s="189" t="s">
        <v>19</v>
      </c>
      <c r="N153" s="190" t="s">
        <v>48</v>
      </c>
      <c r="O153" s="67"/>
      <c r="P153" s="191">
        <f t="shared" si="21"/>
        <v>0</v>
      </c>
      <c r="Q153" s="191">
        <v>0</v>
      </c>
      <c r="R153" s="191">
        <f t="shared" si="22"/>
        <v>0</v>
      </c>
      <c r="S153" s="191">
        <v>0</v>
      </c>
      <c r="T153" s="192">
        <f t="shared" si="23"/>
        <v>0</v>
      </c>
      <c r="U153" s="37"/>
      <c r="V153" s="37"/>
      <c r="W153" s="37"/>
      <c r="X153" s="37"/>
      <c r="Y153" s="37"/>
      <c r="Z153" s="37"/>
      <c r="AA153" s="37"/>
      <c r="AB153" s="37"/>
      <c r="AC153" s="37"/>
      <c r="AD153" s="37"/>
      <c r="AE153" s="37"/>
      <c r="AR153" s="193" t="s">
        <v>366</v>
      </c>
      <c r="AT153" s="193" t="s">
        <v>239</v>
      </c>
      <c r="AU153" s="193" t="s">
        <v>88</v>
      </c>
      <c r="AY153" s="20" t="s">
        <v>237</v>
      </c>
      <c r="BE153" s="194">
        <f t="shared" si="24"/>
        <v>0</v>
      </c>
      <c r="BF153" s="194">
        <f t="shared" si="25"/>
        <v>0</v>
      </c>
      <c r="BG153" s="194">
        <f t="shared" si="26"/>
        <v>0</v>
      </c>
      <c r="BH153" s="194">
        <f t="shared" si="27"/>
        <v>0</v>
      </c>
      <c r="BI153" s="194">
        <f t="shared" si="28"/>
        <v>0</v>
      </c>
      <c r="BJ153" s="20" t="s">
        <v>88</v>
      </c>
      <c r="BK153" s="194">
        <f t="shared" si="29"/>
        <v>0</v>
      </c>
      <c r="BL153" s="20" t="s">
        <v>366</v>
      </c>
      <c r="BM153" s="193" t="s">
        <v>1127</v>
      </c>
    </row>
    <row r="154" spans="1:65" s="2" customFormat="1" ht="24.15" customHeight="1">
      <c r="A154" s="37"/>
      <c r="B154" s="38"/>
      <c r="C154" s="182" t="s">
        <v>702</v>
      </c>
      <c r="D154" s="182" t="s">
        <v>239</v>
      </c>
      <c r="E154" s="183" t="s">
        <v>2102</v>
      </c>
      <c r="F154" s="184" t="s">
        <v>6552</v>
      </c>
      <c r="G154" s="185" t="s">
        <v>154</v>
      </c>
      <c r="H154" s="186">
        <v>14.5</v>
      </c>
      <c r="I154" s="187"/>
      <c r="J154" s="188">
        <f t="shared" si="20"/>
        <v>0</v>
      </c>
      <c r="K154" s="184" t="s">
        <v>19</v>
      </c>
      <c r="L154" s="42"/>
      <c r="M154" s="189" t="s">
        <v>19</v>
      </c>
      <c r="N154" s="190" t="s">
        <v>48</v>
      </c>
      <c r="O154" s="67"/>
      <c r="P154" s="191">
        <f t="shared" si="21"/>
        <v>0</v>
      </c>
      <c r="Q154" s="191">
        <v>0</v>
      </c>
      <c r="R154" s="191">
        <f t="shared" si="22"/>
        <v>0</v>
      </c>
      <c r="S154" s="191">
        <v>0</v>
      </c>
      <c r="T154" s="192">
        <f t="shared" si="23"/>
        <v>0</v>
      </c>
      <c r="U154" s="37"/>
      <c r="V154" s="37"/>
      <c r="W154" s="37"/>
      <c r="X154" s="37"/>
      <c r="Y154" s="37"/>
      <c r="Z154" s="37"/>
      <c r="AA154" s="37"/>
      <c r="AB154" s="37"/>
      <c r="AC154" s="37"/>
      <c r="AD154" s="37"/>
      <c r="AE154" s="37"/>
      <c r="AR154" s="193" t="s">
        <v>366</v>
      </c>
      <c r="AT154" s="193" t="s">
        <v>239</v>
      </c>
      <c r="AU154" s="193" t="s">
        <v>88</v>
      </c>
      <c r="AY154" s="20" t="s">
        <v>237</v>
      </c>
      <c r="BE154" s="194">
        <f t="shared" si="24"/>
        <v>0</v>
      </c>
      <c r="BF154" s="194">
        <f t="shared" si="25"/>
        <v>0</v>
      </c>
      <c r="BG154" s="194">
        <f t="shared" si="26"/>
        <v>0</v>
      </c>
      <c r="BH154" s="194">
        <f t="shared" si="27"/>
        <v>0</v>
      </c>
      <c r="BI154" s="194">
        <f t="shared" si="28"/>
        <v>0</v>
      </c>
      <c r="BJ154" s="20" t="s">
        <v>88</v>
      </c>
      <c r="BK154" s="194">
        <f t="shared" si="29"/>
        <v>0</v>
      </c>
      <c r="BL154" s="20" t="s">
        <v>366</v>
      </c>
      <c r="BM154" s="193" t="s">
        <v>1140</v>
      </c>
    </row>
    <row r="155" spans="1:65" s="2" customFormat="1" ht="24.15" customHeight="1">
      <c r="A155" s="37"/>
      <c r="B155" s="38"/>
      <c r="C155" s="182" t="s">
        <v>705</v>
      </c>
      <c r="D155" s="182" t="s">
        <v>239</v>
      </c>
      <c r="E155" s="183" t="s">
        <v>2104</v>
      </c>
      <c r="F155" s="184" t="s">
        <v>6553</v>
      </c>
      <c r="G155" s="185" t="s">
        <v>154</v>
      </c>
      <c r="H155" s="186">
        <v>58</v>
      </c>
      <c r="I155" s="187"/>
      <c r="J155" s="188">
        <f t="shared" si="20"/>
        <v>0</v>
      </c>
      <c r="K155" s="184" t="s">
        <v>19</v>
      </c>
      <c r="L155" s="42"/>
      <c r="M155" s="189" t="s">
        <v>19</v>
      </c>
      <c r="N155" s="190" t="s">
        <v>48</v>
      </c>
      <c r="O155" s="67"/>
      <c r="P155" s="191">
        <f t="shared" si="21"/>
        <v>0</v>
      </c>
      <c r="Q155" s="191">
        <v>0</v>
      </c>
      <c r="R155" s="191">
        <f t="shared" si="22"/>
        <v>0</v>
      </c>
      <c r="S155" s="191">
        <v>0</v>
      </c>
      <c r="T155" s="192">
        <f t="shared" si="23"/>
        <v>0</v>
      </c>
      <c r="U155" s="37"/>
      <c r="V155" s="37"/>
      <c r="W155" s="37"/>
      <c r="X155" s="37"/>
      <c r="Y155" s="37"/>
      <c r="Z155" s="37"/>
      <c r="AA155" s="37"/>
      <c r="AB155" s="37"/>
      <c r="AC155" s="37"/>
      <c r="AD155" s="37"/>
      <c r="AE155" s="37"/>
      <c r="AR155" s="193" t="s">
        <v>366</v>
      </c>
      <c r="AT155" s="193" t="s">
        <v>239</v>
      </c>
      <c r="AU155" s="193" t="s">
        <v>88</v>
      </c>
      <c r="AY155" s="20" t="s">
        <v>237</v>
      </c>
      <c r="BE155" s="194">
        <f t="shared" si="24"/>
        <v>0</v>
      </c>
      <c r="BF155" s="194">
        <f t="shared" si="25"/>
        <v>0</v>
      </c>
      <c r="BG155" s="194">
        <f t="shared" si="26"/>
        <v>0</v>
      </c>
      <c r="BH155" s="194">
        <f t="shared" si="27"/>
        <v>0</v>
      </c>
      <c r="BI155" s="194">
        <f t="shared" si="28"/>
        <v>0</v>
      </c>
      <c r="BJ155" s="20" t="s">
        <v>88</v>
      </c>
      <c r="BK155" s="194">
        <f t="shared" si="29"/>
        <v>0</v>
      </c>
      <c r="BL155" s="20" t="s">
        <v>366</v>
      </c>
      <c r="BM155" s="193" t="s">
        <v>1150</v>
      </c>
    </row>
    <row r="156" spans="1:65" s="2" customFormat="1" ht="21.75" customHeight="1">
      <c r="A156" s="37"/>
      <c r="B156" s="38"/>
      <c r="C156" s="182" t="s">
        <v>359</v>
      </c>
      <c r="D156" s="182" t="s">
        <v>239</v>
      </c>
      <c r="E156" s="183" t="s">
        <v>2106</v>
      </c>
      <c r="F156" s="184" t="s">
        <v>6554</v>
      </c>
      <c r="G156" s="185" t="s">
        <v>154</v>
      </c>
      <c r="H156" s="186">
        <v>56</v>
      </c>
      <c r="I156" s="187"/>
      <c r="J156" s="188">
        <f t="shared" si="20"/>
        <v>0</v>
      </c>
      <c r="K156" s="184" t="s">
        <v>19</v>
      </c>
      <c r="L156" s="42"/>
      <c r="M156" s="189" t="s">
        <v>19</v>
      </c>
      <c r="N156" s="190" t="s">
        <v>48</v>
      </c>
      <c r="O156" s="67"/>
      <c r="P156" s="191">
        <f t="shared" si="21"/>
        <v>0</v>
      </c>
      <c r="Q156" s="191">
        <v>0</v>
      </c>
      <c r="R156" s="191">
        <f t="shared" si="22"/>
        <v>0</v>
      </c>
      <c r="S156" s="191">
        <v>0</v>
      </c>
      <c r="T156" s="192">
        <f t="shared" si="23"/>
        <v>0</v>
      </c>
      <c r="U156" s="37"/>
      <c r="V156" s="37"/>
      <c r="W156" s="37"/>
      <c r="X156" s="37"/>
      <c r="Y156" s="37"/>
      <c r="Z156" s="37"/>
      <c r="AA156" s="37"/>
      <c r="AB156" s="37"/>
      <c r="AC156" s="37"/>
      <c r="AD156" s="37"/>
      <c r="AE156" s="37"/>
      <c r="AR156" s="193" t="s">
        <v>366</v>
      </c>
      <c r="AT156" s="193" t="s">
        <v>239</v>
      </c>
      <c r="AU156" s="193" t="s">
        <v>88</v>
      </c>
      <c r="AY156" s="20" t="s">
        <v>237</v>
      </c>
      <c r="BE156" s="194">
        <f t="shared" si="24"/>
        <v>0</v>
      </c>
      <c r="BF156" s="194">
        <f t="shared" si="25"/>
        <v>0</v>
      </c>
      <c r="BG156" s="194">
        <f t="shared" si="26"/>
        <v>0</v>
      </c>
      <c r="BH156" s="194">
        <f t="shared" si="27"/>
        <v>0</v>
      </c>
      <c r="BI156" s="194">
        <f t="shared" si="28"/>
        <v>0</v>
      </c>
      <c r="BJ156" s="20" t="s">
        <v>88</v>
      </c>
      <c r="BK156" s="194">
        <f t="shared" si="29"/>
        <v>0</v>
      </c>
      <c r="BL156" s="20" t="s">
        <v>366</v>
      </c>
      <c r="BM156" s="193" t="s">
        <v>1162</v>
      </c>
    </row>
    <row r="157" spans="1:65" s="2" customFormat="1" ht="21.75" customHeight="1">
      <c r="A157" s="37"/>
      <c r="B157" s="38"/>
      <c r="C157" s="182" t="s">
        <v>713</v>
      </c>
      <c r="D157" s="182" t="s">
        <v>239</v>
      </c>
      <c r="E157" s="183" t="s">
        <v>2108</v>
      </c>
      <c r="F157" s="184" t="s">
        <v>6555</v>
      </c>
      <c r="G157" s="185" t="s">
        <v>154</v>
      </c>
      <c r="H157" s="186">
        <v>8</v>
      </c>
      <c r="I157" s="187"/>
      <c r="J157" s="188">
        <f t="shared" si="20"/>
        <v>0</v>
      </c>
      <c r="K157" s="184" t="s">
        <v>19</v>
      </c>
      <c r="L157" s="42"/>
      <c r="M157" s="189" t="s">
        <v>19</v>
      </c>
      <c r="N157" s="190" t="s">
        <v>48</v>
      </c>
      <c r="O157" s="67"/>
      <c r="P157" s="191">
        <f t="shared" si="21"/>
        <v>0</v>
      </c>
      <c r="Q157" s="191">
        <v>0</v>
      </c>
      <c r="R157" s="191">
        <f t="shared" si="22"/>
        <v>0</v>
      </c>
      <c r="S157" s="191">
        <v>0</v>
      </c>
      <c r="T157" s="192">
        <f t="shared" si="23"/>
        <v>0</v>
      </c>
      <c r="U157" s="37"/>
      <c r="V157" s="37"/>
      <c r="W157" s="37"/>
      <c r="X157" s="37"/>
      <c r="Y157" s="37"/>
      <c r="Z157" s="37"/>
      <c r="AA157" s="37"/>
      <c r="AB157" s="37"/>
      <c r="AC157" s="37"/>
      <c r="AD157" s="37"/>
      <c r="AE157" s="37"/>
      <c r="AR157" s="193" t="s">
        <v>366</v>
      </c>
      <c r="AT157" s="193" t="s">
        <v>239</v>
      </c>
      <c r="AU157" s="193" t="s">
        <v>88</v>
      </c>
      <c r="AY157" s="20" t="s">
        <v>237</v>
      </c>
      <c r="BE157" s="194">
        <f t="shared" si="24"/>
        <v>0</v>
      </c>
      <c r="BF157" s="194">
        <f t="shared" si="25"/>
        <v>0</v>
      </c>
      <c r="BG157" s="194">
        <f t="shared" si="26"/>
        <v>0</v>
      </c>
      <c r="BH157" s="194">
        <f t="shared" si="27"/>
        <v>0</v>
      </c>
      <c r="BI157" s="194">
        <f t="shared" si="28"/>
        <v>0</v>
      </c>
      <c r="BJ157" s="20" t="s">
        <v>88</v>
      </c>
      <c r="BK157" s="194">
        <f t="shared" si="29"/>
        <v>0</v>
      </c>
      <c r="BL157" s="20" t="s">
        <v>366</v>
      </c>
      <c r="BM157" s="193" t="s">
        <v>1171</v>
      </c>
    </row>
    <row r="158" spans="1:65" s="2" customFormat="1" ht="21.75" customHeight="1">
      <c r="A158" s="37"/>
      <c r="B158" s="38"/>
      <c r="C158" s="182" t="s">
        <v>717</v>
      </c>
      <c r="D158" s="182" t="s">
        <v>239</v>
      </c>
      <c r="E158" s="183" t="s">
        <v>2110</v>
      </c>
      <c r="F158" s="184" t="s">
        <v>6556</v>
      </c>
      <c r="G158" s="185" t="s">
        <v>154</v>
      </c>
      <c r="H158" s="186">
        <v>58</v>
      </c>
      <c r="I158" s="187"/>
      <c r="J158" s="188">
        <f t="shared" si="20"/>
        <v>0</v>
      </c>
      <c r="K158" s="184" t="s">
        <v>19</v>
      </c>
      <c r="L158" s="42"/>
      <c r="M158" s="189" t="s">
        <v>19</v>
      </c>
      <c r="N158" s="190" t="s">
        <v>48</v>
      </c>
      <c r="O158" s="67"/>
      <c r="P158" s="191">
        <f t="shared" si="21"/>
        <v>0</v>
      </c>
      <c r="Q158" s="191">
        <v>0</v>
      </c>
      <c r="R158" s="191">
        <f t="shared" si="22"/>
        <v>0</v>
      </c>
      <c r="S158" s="191">
        <v>0</v>
      </c>
      <c r="T158" s="192">
        <f t="shared" si="23"/>
        <v>0</v>
      </c>
      <c r="U158" s="37"/>
      <c r="V158" s="37"/>
      <c r="W158" s="37"/>
      <c r="X158" s="37"/>
      <c r="Y158" s="37"/>
      <c r="Z158" s="37"/>
      <c r="AA158" s="37"/>
      <c r="AB158" s="37"/>
      <c r="AC158" s="37"/>
      <c r="AD158" s="37"/>
      <c r="AE158" s="37"/>
      <c r="AR158" s="193" t="s">
        <v>366</v>
      </c>
      <c r="AT158" s="193" t="s">
        <v>239</v>
      </c>
      <c r="AU158" s="193" t="s">
        <v>88</v>
      </c>
      <c r="AY158" s="20" t="s">
        <v>237</v>
      </c>
      <c r="BE158" s="194">
        <f t="shared" si="24"/>
        <v>0</v>
      </c>
      <c r="BF158" s="194">
        <f t="shared" si="25"/>
        <v>0</v>
      </c>
      <c r="BG158" s="194">
        <f t="shared" si="26"/>
        <v>0</v>
      </c>
      <c r="BH158" s="194">
        <f t="shared" si="27"/>
        <v>0</v>
      </c>
      <c r="BI158" s="194">
        <f t="shared" si="28"/>
        <v>0</v>
      </c>
      <c r="BJ158" s="20" t="s">
        <v>88</v>
      </c>
      <c r="BK158" s="194">
        <f t="shared" si="29"/>
        <v>0</v>
      </c>
      <c r="BL158" s="20" t="s">
        <v>366</v>
      </c>
      <c r="BM158" s="193" t="s">
        <v>1181</v>
      </c>
    </row>
    <row r="159" spans="1:65" s="2" customFormat="1" ht="21.75" customHeight="1">
      <c r="A159" s="37"/>
      <c r="B159" s="38"/>
      <c r="C159" s="182" t="s">
        <v>425</v>
      </c>
      <c r="D159" s="182" t="s">
        <v>239</v>
      </c>
      <c r="E159" s="183" t="s">
        <v>2112</v>
      </c>
      <c r="F159" s="184" t="s">
        <v>6557</v>
      </c>
      <c r="G159" s="185" t="s">
        <v>154</v>
      </c>
      <c r="H159" s="186">
        <v>54.5</v>
      </c>
      <c r="I159" s="187"/>
      <c r="J159" s="188">
        <f t="shared" si="20"/>
        <v>0</v>
      </c>
      <c r="K159" s="184" t="s">
        <v>19</v>
      </c>
      <c r="L159" s="42"/>
      <c r="M159" s="189" t="s">
        <v>19</v>
      </c>
      <c r="N159" s="190" t="s">
        <v>48</v>
      </c>
      <c r="O159" s="67"/>
      <c r="P159" s="191">
        <f t="shared" si="21"/>
        <v>0</v>
      </c>
      <c r="Q159" s="191">
        <v>0</v>
      </c>
      <c r="R159" s="191">
        <f t="shared" si="22"/>
        <v>0</v>
      </c>
      <c r="S159" s="191">
        <v>0</v>
      </c>
      <c r="T159" s="192">
        <f t="shared" si="23"/>
        <v>0</v>
      </c>
      <c r="U159" s="37"/>
      <c r="V159" s="37"/>
      <c r="W159" s="37"/>
      <c r="X159" s="37"/>
      <c r="Y159" s="37"/>
      <c r="Z159" s="37"/>
      <c r="AA159" s="37"/>
      <c r="AB159" s="37"/>
      <c r="AC159" s="37"/>
      <c r="AD159" s="37"/>
      <c r="AE159" s="37"/>
      <c r="AR159" s="193" t="s">
        <v>366</v>
      </c>
      <c r="AT159" s="193" t="s">
        <v>239</v>
      </c>
      <c r="AU159" s="193" t="s">
        <v>88</v>
      </c>
      <c r="AY159" s="20" t="s">
        <v>237</v>
      </c>
      <c r="BE159" s="194">
        <f t="shared" si="24"/>
        <v>0</v>
      </c>
      <c r="BF159" s="194">
        <f t="shared" si="25"/>
        <v>0</v>
      </c>
      <c r="BG159" s="194">
        <f t="shared" si="26"/>
        <v>0</v>
      </c>
      <c r="BH159" s="194">
        <f t="shared" si="27"/>
        <v>0</v>
      </c>
      <c r="BI159" s="194">
        <f t="shared" si="28"/>
        <v>0</v>
      </c>
      <c r="BJ159" s="20" t="s">
        <v>88</v>
      </c>
      <c r="BK159" s="194">
        <f t="shared" si="29"/>
        <v>0</v>
      </c>
      <c r="BL159" s="20" t="s">
        <v>366</v>
      </c>
      <c r="BM159" s="193" t="s">
        <v>1192</v>
      </c>
    </row>
    <row r="160" spans="1:65" s="2" customFormat="1" ht="21.75" customHeight="1">
      <c r="A160" s="37"/>
      <c r="B160" s="38"/>
      <c r="C160" s="182" t="s">
        <v>726</v>
      </c>
      <c r="D160" s="182" t="s">
        <v>239</v>
      </c>
      <c r="E160" s="183" t="s">
        <v>2114</v>
      </c>
      <c r="F160" s="184" t="s">
        <v>6558</v>
      </c>
      <c r="G160" s="185" t="s">
        <v>154</v>
      </c>
      <c r="H160" s="186">
        <v>14.5</v>
      </c>
      <c r="I160" s="187"/>
      <c r="J160" s="188">
        <f t="shared" si="20"/>
        <v>0</v>
      </c>
      <c r="K160" s="184" t="s">
        <v>19</v>
      </c>
      <c r="L160" s="42"/>
      <c r="M160" s="189" t="s">
        <v>19</v>
      </c>
      <c r="N160" s="190" t="s">
        <v>48</v>
      </c>
      <c r="O160" s="67"/>
      <c r="P160" s="191">
        <f t="shared" si="21"/>
        <v>0</v>
      </c>
      <c r="Q160" s="191">
        <v>0</v>
      </c>
      <c r="R160" s="191">
        <f t="shared" si="22"/>
        <v>0</v>
      </c>
      <c r="S160" s="191">
        <v>0</v>
      </c>
      <c r="T160" s="192">
        <f t="shared" si="23"/>
        <v>0</v>
      </c>
      <c r="U160" s="37"/>
      <c r="V160" s="37"/>
      <c r="W160" s="37"/>
      <c r="X160" s="37"/>
      <c r="Y160" s="37"/>
      <c r="Z160" s="37"/>
      <c r="AA160" s="37"/>
      <c r="AB160" s="37"/>
      <c r="AC160" s="37"/>
      <c r="AD160" s="37"/>
      <c r="AE160" s="37"/>
      <c r="AR160" s="193" t="s">
        <v>366</v>
      </c>
      <c r="AT160" s="193" t="s">
        <v>239</v>
      </c>
      <c r="AU160" s="193" t="s">
        <v>88</v>
      </c>
      <c r="AY160" s="20" t="s">
        <v>237</v>
      </c>
      <c r="BE160" s="194">
        <f t="shared" si="24"/>
        <v>0</v>
      </c>
      <c r="BF160" s="194">
        <f t="shared" si="25"/>
        <v>0</v>
      </c>
      <c r="BG160" s="194">
        <f t="shared" si="26"/>
        <v>0</v>
      </c>
      <c r="BH160" s="194">
        <f t="shared" si="27"/>
        <v>0</v>
      </c>
      <c r="BI160" s="194">
        <f t="shared" si="28"/>
        <v>0</v>
      </c>
      <c r="BJ160" s="20" t="s">
        <v>88</v>
      </c>
      <c r="BK160" s="194">
        <f t="shared" si="29"/>
        <v>0</v>
      </c>
      <c r="BL160" s="20" t="s">
        <v>366</v>
      </c>
      <c r="BM160" s="193" t="s">
        <v>1226</v>
      </c>
    </row>
    <row r="161" spans="1:65" s="2" customFormat="1" ht="24.15" customHeight="1">
      <c r="A161" s="37"/>
      <c r="B161" s="38"/>
      <c r="C161" s="244" t="s">
        <v>733</v>
      </c>
      <c r="D161" s="244" t="s">
        <v>296</v>
      </c>
      <c r="E161" s="245" t="s">
        <v>2116</v>
      </c>
      <c r="F161" s="246" t="s">
        <v>4850</v>
      </c>
      <c r="G161" s="247" t="s">
        <v>154</v>
      </c>
      <c r="H161" s="248">
        <v>67.5</v>
      </c>
      <c r="I161" s="249"/>
      <c r="J161" s="250">
        <f t="shared" si="20"/>
        <v>0</v>
      </c>
      <c r="K161" s="246" t="s">
        <v>19</v>
      </c>
      <c r="L161" s="251"/>
      <c r="M161" s="252" t="s">
        <v>19</v>
      </c>
      <c r="N161" s="253" t="s">
        <v>48</v>
      </c>
      <c r="O161" s="67"/>
      <c r="P161" s="191">
        <f t="shared" si="21"/>
        <v>0</v>
      </c>
      <c r="Q161" s="191">
        <v>0</v>
      </c>
      <c r="R161" s="191">
        <f t="shared" si="22"/>
        <v>0</v>
      </c>
      <c r="S161" s="191">
        <v>0</v>
      </c>
      <c r="T161" s="192">
        <f t="shared" si="23"/>
        <v>0</v>
      </c>
      <c r="U161" s="37"/>
      <c r="V161" s="37"/>
      <c r="W161" s="37"/>
      <c r="X161" s="37"/>
      <c r="Y161" s="37"/>
      <c r="Z161" s="37"/>
      <c r="AA161" s="37"/>
      <c r="AB161" s="37"/>
      <c r="AC161" s="37"/>
      <c r="AD161" s="37"/>
      <c r="AE161" s="37"/>
      <c r="AR161" s="193" t="s">
        <v>523</v>
      </c>
      <c r="AT161" s="193" t="s">
        <v>296</v>
      </c>
      <c r="AU161" s="193" t="s">
        <v>88</v>
      </c>
      <c r="AY161" s="20" t="s">
        <v>237</v>
      </c>
      <c r="BE161" s="194">
        <f t="shared" si="24"/>
        <v>0</v>
      </c>
      <c r="BF161" s="194">
        <f t="shared" si="25"/>
        <v>0</v>
      </c>
      <c r="BG161" s="194">
        <f t="shared" si="26"/>
        <v>0</v>
      </c>
      <c r="BH161" s="194">
        <f t="shared" si="27"/>
        <v>0</v>
      </c>
      <c r="BI161" s="194">
        <f t="shared" si="28"/>
        <v>0</v>
      </c>
      <c r="BJ161" s="20" t="s">
        <v>88</v>
      </c>
      <c r="BK161" s="194">
        <f t="shared" si="29"/>
        <v>0</v>
      </c>
      <c r="BL161" s="20" t="s">
        <v>366</v>
      </c>
      <c r="BM161" s="193" t="s">
        <v>1238</v>
      </c>
    </row>
    <row r="162" spans="1:65" s="2" customFormat="1" ht="24.15" customHeight="1">
      <c r="A162" s="37"/>
      <c r="B162" s="38"/>
      <c r="C162" s="244" t="s">
        <v>739</v>
      </c>
      <c r="D162" s="244" t="s">
        <v>296</v>
      </c>
      <c r="E162" s="245" t="s">
        <v>2118</v>
      </c>
      <c r="F162" s="246" t="s">
        <v>6559</v>
      </c>
      <c r="G162" s="247" t="s">
        <v>154</v>
      </c>
      <c r="H162" s="248">
        <v>67.5</v>
      </c>
      <c r="I162" s="249"/>
      <c r="J162" s="250">
        <f t="shared" si="20"/>
        <v>0</v>
      </c>
      <c r="K162" s="246" t="s">
        <v>19</v>
      </c>
      <c r="L162" s="251"/>
      <c r="M162" s="252" t="s">
        <v>19</v>
      </c>
      <c r="N162" s="253" t="s">
        <v>48</v>
      </c>
      <c r="O162" s="67"/>
      <c r="P162" s="191">
        <f t="shared" si="21"/>
        <v>0</v>
      </c>
      <c r="Q162" s="191">
        <v>0</v>
      </c>
      <c r="R162" s="191">
        <f t="shared" si="22"/>
        <v>0</v>
      </c>
      <c r="S162" s="191">
        <v>0</v>
      </c>
      <c r="T162" s="192">
        <f t="shared" si="23"/>
        <v>0</v>
      </c>
      <c r="U162" s="37"/>
      <c r="V162" s="37"/>
      <c r="W162" s="37"/>
      <c r="X162" s="37"/>
      <c r="Y162" s="37"/>
      <c r="Z162" s="37"/>
      <c r="AA162" s="37"/>
      <c r="AB162" s="37"/>
      <c r="AC162" s="37"/>
      <c r="AD162" s="37"/>
      <c r="AE162" s="37"/>
      <c r="AR162" s="193" t="s">
        <v>523</v>
      </c>
      <c r="AT162" s="193" t="s">
        <v>296</v>
      </c>
      <c r="AU162" s="193" t="s">
        <v>88</v>
      </c>
      <c r="AY162" s="20" t="s">
        <v>237</v>
      </c>
      <c r="BE162" s="194">
        <f t="shared" si="24"/>
        <v>0</v>
      </c>
      <c r="BF162" s="194">
        <f t="shared" si="25"/>
        <v>0</v>
      </c>
      <c r="BG162" s="194">
        <f t="shared" si="26"/>
        <v>0</v>
      </c>
      <c r="BH162" s="194">
        <f t="shared" si="27"/>
        <v>0</v>
      </c>
      <c r="BI162" s="194">
        <f t="shared" si="28"/>
        <v>0</v>
      </c>
      <c r="BJ162" s="20" t="s">
        <v>88</v>
      </c>
      <c r="BK162" s="194">
        <f t="shared" si="29"/>
        <v>0</v>
      </c>
      <c r="BL162" s="20" t="s">
        <v>366</v>
      </c>
      <c r="BM162" s="193" t="s">
        <v>1262</v>
      </c>
    </row>
    <row r="163" spans="1:65" s="2" customFormat="1" ht="21.75" customHeight="1">
      <c r="A163" s="37"/>
      <c r="B163" s="38"/>
      <c r="C163" s="182" t="s">
        <v>746</v>
      </c>
      <c r="D163" s="182" t="s">
        <v>239</v>
      </c>
      <c r="E163" s="183" t="s">
        <v>2120</v>
      </c>
      <c r="F163" s="184" t="s">
        <v>6555</v>
      </c>
      <c r="G163" s="185" t="s">
        <v>154</v>
      </c>
      <c r="H163" s="186">
        <v>67.5</v>
      </c>
      <c r="I163" s="187"/>
      <c r="J163" s="188">
        <f t="shared" si="20"/>
        <v>0</v>
      </c>
      <c r="K163" s="184" t="s">
        <v>19</v>
      </c>
      <c r="L163" s="42"/>
      <c r="M163" s="189" t="s">
        <v>19</v>
      </c>
      <c r="N163" s="190" t="s">
        <v>48</v>
      </c>
      <c r="O163" s="67"/>
      <c r="P163" s="191">
        <f t="shared" si="21"/>
        <v>0</v>
      </c>
      <c r="Q163" s="191">
        <v>0</v>
      </c>
      <c r="R163" s="191">
        <f t="shared" si="22"/>
        <v>0</v>
      </c>
      <c r="S163" s="191">
        <v>0</v>
      </c>
      <c r="T163" s="192">
        <f t="shared" si="23"/>
        <v>0</v>
      </c>
      <c r="U163" s="37"/>
      <c r="V163" s="37"/>
      <c r="W163" s="37"/>
      <c r="X163" s="37"/>
      <c r="Y163" s="37"/>
      <c r="Z163" s="37"/>
      <c r="AA163" s="37"/>
      <c r="AB163" s="37"/>
      <c r="AC163" s="37"/>
      <c r="AD163" s="37"/>
      <c r="AE163" s="37"/>
      <c r="AR163" s="193" t="s">
        <v>366</v>
      </c>
      <c r="AT163" s="193" t="s">
        <v>239</v>
      </c>
      <c r="AU163" s="193" t="s">
        <v>88</v>
      </c>
      <c r="AY163" s="20" t="s">
        <v>237</v>
      </c>
      <c r="BE163" s="194">
        <f t="shared" si="24"/>
        <v>0</v>
      </c>
      <c r="BF163" s="194">
        <f t="shared" si="25"/>
        <v>0</v>
      </c>
      <c r="BG163" s="194">
        <f t="shared" si="26"/>
        <v>0</v>
      </c>
      <c r="BH163" s="194">
        <f t="shared" si="27"/>
        <v>0</v>
      </c>
      <c r="BI163" s="194">
        <f t="shared" si="28"/>
        <v>0</v>
      </c>
      <c r="BJ163" s="20" t="s">
        <v>88</v>
      </c>
      <c r="BK163" s="194">
        <f t="shared" si="29"/>
        <v>0</v>
      </c>
      <c r="BL163" s="20" t="s">
        <v>366</v>
      </c>
      <c r="BM163" s="193" t="s">
        <v>1280</v>
      </c>
    </row>
    <row r="164" spans="1:65" s="2" customFormat="1" ht="21.75" customHeight="1">
      <c r="A164" s="37"/>
      <c r="B164" s="38"/>
      <c r="C164" s="182" t="s">
        <v>756</v>
      </c>
      <c r="D164" s="182" t="s">
        <v>239</v>
      </c>
      <c r="E164" s="183" t="s">
        <v>2122</v>
      </c>
      <c r="F164" s="184" t="s">
        <v>6557</v>
      </c>
      <c r="G164" s="185" t="s">
        <v>154</v>
      </c>
      <c r="H164" s="186">
        <v>67.5</v>
      </c>
      <c r="I164" s="187"/>
      <c r="J164" s="188">
        <f t="shared" si="20"/>
        <v>0</v>
      </c>
      <c r="K164" s="184" t="s">
        <v>19</v>
      </c>
      <c r="L164" s="42"/>
      <c r="M164" s="189" t="s">
        <v>19</v>
      </c>
      <c r="N164" s="190" t="s">
        <v>48</v>
      </c>
      <c r="O164" s="67"/>
      <c r="P164" s="191">
        <f t="shared" si="21"/>
        <v>0</v>
      </c>
      <c r="Q164" s="191">
        <v>0</v>
      </c>
      <c r="R164" s="191">
        <f t="shared" si="22"/>
        <v>0</v>
      </c>
      <c r="S164" s="191">
        <v>0</v>
      </c>
      <c r="T164" s="192">
        <f t="shared" si="23"/>
        <v>0</v>
      </c>
      <c r="U164" s="37"/>
      <c r="V164" s="37"/>
      <c r="W164" s="37"/>
      <c r="X164" s="37"/>
      <c r="Y164" s="37"/>
      <c r="Z164" s="37"/>
      <c r="AA164" s="37"/>
      <c r="AB164" s="37"/>
      <c r="AC164" s="37"/>
      <c r="AD164" s="37"/>
      <c r="AE164" s="37"/>
      <c r="AR164" s="193" t="s">
        <v>366</v>
      </c>
      <c r="AT164" s="193" t="s">
        <v>239</v>
      </c>
      <c r="AU164" s="193" t="s">
        <v>88</v>
      </c>
      <c r="AY164" s="20" t="s">
        <v>237</v>
      </c>
      <c r="BE164" s="194">
        <f t="shared" si="24"/>
        <v>0</v>
      </c>
      <c r="BF164" s="194">
        <f t="shared" si="25"/>
        <v>0</v>
      </c>
      <c r="BG164" s="194">
        <f t="shared" si="26"/>
        <v>0</v>
      </c>
      <c r="BH164" s="194">
        <f t="shared" si="27"/>
        <v>0</v>
      </c>
      <c r="BI164" s="194">
        <f t="shared" si="28"/>
        <v>0</v>
      </c>
      <c r="BJ164" s="20" t="s">
        <v>88</v>
      </c>
      <c r="BK164" s="194">
        <f t="shared" si="29"/>
        <v>0</v>
      </c>
      <c r="BL164" s="20" t="s">
        <v>366</v>
      </c>
      <c r="BM164" s="193" t="s">
        <v>1292</v>
      </c>
    </row>
    <row r="165" spans="1:65" s="2" customFormat="1" ht="16.5" customHeight="1">
      <c r="A165" s="37"/>
      <c r="B165" s="38"/>
      <c r="C165" s="182" t="s">
        <v>772</v>
      </c>
      <c r="D165" s="182" t="s">
        <v>239</v>
      </c>
      <c r="E165" s="183" t="s">
        <v>2124</v>
      </c>
      <c r="F165" s="184" t="s">
        <v>4855</v>
      </c>
      <c r="G165" s="185" t="s">
        <v>154</v>
      </c>
      <c r="H165" s="186">
        <v>128</v>
      </c>
      <c r="I165" s="187"/>
      <c r="J165" s="188">
        <f t="shared" si="20"/>
        <v>0</v>
      </c>
      <c r="K165" s="184" t="s">
        <v>19</v>
      </c>
      <c r="L165" s="42"/>
      <c r="M165" s="189" t="s">
        <v>19</v>
      </c>
      <c r="N165" s="190" t="s">
        <v>48</v>
      </c>
      <c r="O165" s="67"/>
      <c r="P165" s="191">
        <f t="shared" si="21"/>
        <v>0</v>
      </c>
      <c r="Q165" s="191">
        <v>0</v>
      </c>
      <c r="R165" s="191">
        <f t="shared" si="22"/>
        <v>0</v>
      </c>
      <c r="S165" s="191">
        <v>0</v>
      </c>
      <c r="T165" s="192">
        <f t="shared" si="23"/>
        <v>0</v>
      </c>
      <c r="U165" s="37"/>
      <c r="V165" s="37"/>
      <c r="W165" s="37"/>
      <c r="X165" s="37"/>
      <c r="Y165" s="37"/>
      <c r="Z165" s="37"/>
      <c r="AA165" s="37"/>
      <c r="AB165" s="37"/>
      <c r="AC165" s="37"/>
      <c r="AD165" s="37"/>
      <c r="AE165" s="37"/>
      <c r="AR165" s="193" t="s">
        <v>366</v>
      </c>
      <c r="AT165" s="193" t="s">
        <v>239</v>
      </c>
      <c r="AU165" s="193" t="s">
        <v>88</v>
      </c>
      <c r="AY165" s="20" t="s">
        <v>237</v>
      </c>
      <c r="BE165" s="194">
        <f t="shared" si="24"/>
        <v>0</v>
      </c>
      <c r="BF165" s="194">
        <f t="shared" si="25"/>
        <v>0</v>
      </c>
      <c r="BG165" s="194">
        <f t="shared" si="26"/>
        <v>0</v>
      </c>
      <c r="BH165" s="194">
        <f t="shared" si="27"/>
        <v>0</v>
      </c>
      <c r="BI165" s="194">
        <f t="shared" si="28"/>
        <v>0</v>
      </c>
      <c r="BJ165" s="20" t="s">
        <v>88</v>
      </c>
      <c r="BK165" s="194">
        <f t="shared" si="29"/>
        <v>0</v>
      </c>
      <c r="BL165" s="20" t="s">
        <v>366</v>
      </c>
      <c r="BM165" s="193" t="s">
        <v>1302</v>
      </c>
    </row>
    <row r="166" spans="1:65" s="2" customFormat="1" ht="16.5" customHeight="1">
      <c r="A166" s="37"/>
      <c r="B166" s="38"/>
      <c r="C166" s="182" t="s">
        <v>790</v>
      </c>
      <c r="D166" s="182" t="s">
        <v>239</v>
      </c>
      <c r="E166" s="183" t="s">
        <v>2126</v>
      </c>
      <c r="F166" s="184" t="s">
        <v>4856</v>
      </c>
      <c r="G166" s="185" t="s">
        <v>154</v>
      </c>
      <c r="H166" s="186">
        <v>83.5</v>
      </c>
      <c r="I166" s="187"/>
      <c r="J166" s="188">
        <f t="shared" si="20"/>
        <v>0</v>
      </c>
      <c r="K166" s="184" t="s">
        <v>19</v>
      </c>
      <c r="L166" s="42"/>
      <c r="M166" s="189" t="s">
        <v>19</v>
      </c>
      <c r="N166" s="190" t="s">
        <v>48</v>
      </c>
      <c r="O166" s="67"/>
      <c r="P166" s="191">
        <f t="shared" si="21"/>
        <v>0</v>
      </c>
      <c r="Q166" s="191">
        <v>0</v>
      </c>
      <c r="R166" s="191">
        <f t="shared" si="22"/>
        <v>0</v>
      </c>
      <c r="S166" s="191">
        <v>0</v>
      </c>
      <c r="T166" s="192">
        <f t="shared" si="23"/>
        <v>0</v>
      </c>
      <c r="U166" s="37"/>
      <c r="V166" s="37"/>
      <c r="W166" s="37"/>
      <c r="X166" s="37"/>
      <c r="Y166" s="37"/>
      <c r="Z166" s="37"/>
      <c r="AA166" s="37"/>
      <c r="AB166" s="37"/>
      <c r="AC166" s="37"/>
      <c r="AD166" s="37"/>
      <c r="AE166" s="37"/>
      <c r="AR166" s="193" t="s">
        <v>366</v>
      </c>
      <c r="AT166" s="193" t="s">
        <v>239</v>
      </c>
      <c r="AU166" s="193" t="s">
        <v>88</v>
      </c>
      <c r="AY166" s="20" t="s">
        <v>237</v>
      </c>
      <c r="BE166" s="194">
        <f t="shared" si="24"/>
        <v>0</v>
      </c>
      <c r="BF166" s="194">
        <f t="shared" si="25"/>
        <v>0</v>
      </c>
      <c r="BG166" s="194">
        <f t="shared" si="26"/>
        <v>0</v>
      </c>
      <c r="BH166" s="194">
        <f t="shared" si="27"/>
        <v>0</v>
      </c>
      <c r="BI166" s="194">
        <f t="shared" si="28"/>
        <v>0</v>
      </c>
      <c r="BJ166" s="20" t="s">
        <v>88</v>
      </c>
      <c r="BK166" s="194">
        <f t="shared" si="29"/>
        <v>0</v>
      </c>
      <c r="BL166" s="20" t="s">
        <v>366</v>
      </c>
      <c r="BM166" s="193" t="s">
        <v>1312</v>
      </c>
    </row>
    <row r="167" spans="1:65" s="2" customFormat="1" ht="16.5" customHeight="1">
      <c r="A167" s="37"/>
      <c r="B167" s="38"/>
      <c r="C167" s="182" t="s">
        <v>804</v>
      </c>
      <c r="D167" s="182" t="s">
        <v>239</v>
      </c>
      <c r="E167" s="183" t="s">
        <v>2128</v>
      </c>
      <c r="F167" s="184" t="s">
        <v>4857</v>
      </c>
      <c r="G167" s="185" t="s">
        <v>154</v>
      </c>
      <c r="H167" s="186">
        <v>176.5</v>
      </c>
      <c r="I167" s="187"/>
      <c r="J167" s="188">
        <f t="shared" si="20"/>
        <v>0</v>
      </c>
      <c r="K167" s="184" t="s">
        <v>19</v>
      </c>
      <c r="L167" s="42"/>
      <c r="M167" s="189" t="s">
        <v>19</v>
      </c>
      <c r="N167" s="190" t="s">
        <v>48</v>
      </c>
      <c r="O167" s="67"/>
      <c r="P167" s="191">
        <f t="shared" si="21"/>
        <v>0</v>
      </c>
      <c r="Q167" s="191">
        <v>0</v>
      </c>
      <c r="R167" s="191">
        <f t="shared" si="22"/>
        <v>0</v>
      </c>
      <c r="S167" s="191">
        <v>0</v>
      </c>
      <c r="T167" s="192">
        <f t="shared" si="23"/>
        <v>0</v>
      </c>
      <c r="U167" s="37"/>
      <c r="V167" s="37"/>
      <c r="W167" s="37"/>
      <c r="X167" s="37"/>
      <c r="Y167" s="37"/>
      <c r="Z167" s="37"/>
      <c r="AA167" s="37"/>
      <c r="AB167" s="37"/>
      <c r="AC167" s="37"/>
      <c r="AD167" s="37"/>
      <c r="AE167" s="37"/>
      <c r="AR167" s="193" t="s">
        <v>366</v>
      </c>
      <c r="AT167" s="193" t="s">
        <v>239</v>
      </c>
      <c r="AU167" s="193" t="s">
        <v>88</v>
      </c>
      <c r="AY167" s="20" t="s">
        <v>237</v>
      </c>
      <c r="BE167" s="194">
        <f t="shared" si="24"/>
        <v>0</v>
      </c>
      <c r="BF167" s="194">
        <f t="shared" si="25"/>
        <v>0</v>
      </c>
      <c r="BG167" s="194">
        <f t="shared" si="26"/>
        <v>0</v>
      </c>
      <c r="BH167" s="194">
        <f t="shared" si="27"/>
        <v>0</v>
      </c>
      <c r="BI167" s="194">
        <f t="shared" si="28"/>
        <v>0</v>
      </c>
      <c r="BJ167" s="20" t="s">
        <v>88</v>
      </c>
      <c r="BK167" s="194">
        <f t="shared" si="29"/>
        <v>0</v>
      </c>
      <c r="BL167" s="20" t="s">
        <v>366</v>
      </c>
      <c r="BM167" s="193" t="s">
        <v>1321</v>
      </c>
    </row>
    <row r="168" spans="1:65" s="2" customFormat="1" ht="16.5" customHeight="1">
      <c r="A168" s="37"/>
      <c r="B168" s="38"/>
      <c r="C168" s="182" t="s">
        <v>817</v>
      </c>
      <c r="D168" s="182" t="s">
        <v>239</v>
      </c>
      <c r="E168" s="183" t="s">
        <v>2130</v>
      </c>
      <c r="F168" s="184" t="s">
        <v>4858</v>
      </c>
      <c r="G168" s="185" t="s">
        <v>154</v>
      </c>
      <c r="H168" s="186">
        <v>29</v>
      </c>
      <c r="I168" s="187"/>
      <c r="J168" s="188">
        <f t="shared" si="20"/>
        <v>0</v>
      </c>
      <c r="K168" s="184" t="s">
        <v>19</v>
      </c>
      <c r="L168" s="42"/>
      <c r="M168" s="189" t="s">
        <v>19</v>
      </c>
      <c r="N168" s="190" t="s">
        <v>48</v>
      </c>
      <c r="O168" s="67"/>
      <c r="P168" s="191">
        <f t="shared" si="21"/>
        <v>0</v>
      </c>
      <c r="Q168" s="191">
        <v>0</v>
      </c>
      <c r="R168" s="191">
        <f t="shared" si="22"/>
        <v>0</v>
      </c>
      <c r="S168" s="191">
        <v>0</v>
      </c>
      <c r="T168" s="192">
        <f t="shared" si="23"/>
        <v>0</v>
      </c>
      <c r="U168" s="37"/>
      <c r="V168" s="37"/>
      <c r="W168" s="37"/>
      <c r="X168" s="37"/>
      <c r="Y168" s="37"/>
      <c r="Z168" s="37"/>
      <c r="AA168" s="37"/>
      <c r="AB168" s="37"/>
      <c r="AC168" s="37"/>
      <c r="AD168" s="37"/>
      <c r="AE168" s="37"/>
      <c r="AR168" s="193" t="s">
        <v>366</v>
      </c>
      <c r="AT168" s="193" t="s">
        <v>239</v>
      </c>
      <c r="AU168" s="193" t="s">
        <v>88</v>
      </c>
      <c r="AY168" s="20" t="s">
        <v>237</v>
      </c>
      <c r="BE168" s="194">
        <f t="shared" si="24"/>
        <v>0</v>
      </c>
      <c r="BF168" s="194">
        <f t="shared" si="25"/>
        <v>0</v>
      </c>
      <c r="BG168" s="194">
        <f t="shared" si="26"/>
        <v>0</v>
      </c>
      <c r="BH168" s="194">
        <f t="shared" si="27"/>
        <v>0</v>
      </c>
      <c r="BI168" s="194">
        <f t="shared" si="28"/>
        <v>0</v>
      </c>
      <c r="BJ168" s="20" t="s">
        <v>88</v>
      </c>
      <c r="BK168" s="194">
        <f t="shared" si="29"/>
        <v>0</v>
      </c>
      <c r="BL168" s="20" t="s">
        <v>366</v>
      </c>
      <c r="BM168" s="193" t="s">
        <v>1332</v>
      </c>
    </row>
    <row r="169" spans="1:65" s="2" customFormat="1" ht="16.5" customHeight="1">
      <c r="A169" s="37"/>
      <c r="B169" s="38"/>
      <c r="C169" s="182" t="s">
        <v>830</v>
      </c>
      <c r="D169" s="182" t="s">
        <v>239</v>
      </c>
      <c r="E169" s="183" t="s">
        <v>2132</v>
      </c>
      <c r="F169" s="184" t="s">
        <v>4859</v>
      </c>
      <c r="G169" s="185" t="s">
        <v>154</v>
      </c>
      <c r="H169" s="186">
        <v>124</v>
      </c>
      <c r="I169" s="187"/>
      <c r="J169" s="188">
        <f t="shared" si="20"/>
        <v>0</v>
      </c>
      <c r="K169" s="184" t="s">
        <v>19</v>
      </c>
      <c r="L169" s="42"/>
      <c r="M169" s="189" t="s">
        <v>19</v>
      </c>
      <c r="N169" s="190" t="s">
        <v>48</v>
      </c>
      <c r="O169" s="67"/>
      <c r="P169" s="191">
        <f t="shared" si="21"/>
        <v>0</v>
      </c>
      <c r="Q169" s="191">
        <v>0</v>
      </c>
      <c r="R169" s="191">
        <f t="shared" si="22"/>
        <v>0</v>
      </c>
      <c r="S169" s="191">
        <v>0</v>
      </c>
      <c r="T169" s="192">
        <f t="shared" si="23"/>
        <v>0</v>
      </c>
      <c r="U169" s="37"/>
      <c r="V169" s="37"/>
      <c r="W169" s="37"/>
      <c r="X169" s="37"/>
      <c r="Y169" s="37"/>
      <c r="Z169" s="37"/>
      <c r="AA169" s="37"/>
      <c r="AB169" s="37"/>
      <c r="AC169" s="37"/>
      <c r="AD169" s="37"/>
      <c r="AE169" s="37"/>
      <c r="AR169" s="193" t="s">
        <v>366</v>
      </c>
      <c r="AT169" s="193" t="s">
        <v>239</v>
      </c>
      <c r="AU169" s="193" t="s">
        <v>88</v>
      </c>
      <c r="AY169" s="20" t="s">
        <v>237</v>
      </c>
      <c r="BE169" s="194">
        <f t="shared" si="24"/>
        <v>0</v>
      </c>
      <c r="BF169" s="194">
        <f t="shared" si="25"/>
        <v>0</v>
      </c>
      <c r="BG169" s="194">
        <f t="shared" si="26"/>
        <v>0</v>
      </c>
      <c r="BH169" s="194">
        <f t="shared" si="27"/>
        <v>0</v>
      </c>
      <c r="BI169" s="194">
        <f t="shared" si="28"/>
        <v>0</v>
      </c>
      <c r="BJ169" s="20" t="s">
        <v>88</v>
      </c>
      <c r="BK169" s="194">
        <f t="shared" si="29"/>
        <v>0</v>
      </c>
      <c r="BL169" s="20" t="s">
        <v>366</v>
      </c>
      <c r="BM169" s="193" t="s">
        <v>1371</v>
      </c>
    </row>
    <row r="170" spans="1:65" s="2" customFormat="1" ht="16.5" customHeight="1">
      <c r="A170" s="37"/>
      <c r="B170" s="38"/>
      <c r="C170" s="182" t="s">
        <v>857</v>
      </c>
      <c r="D170" s="182" t="s">
        <v>239</v>
      </c>
      <c r="E170" s="183" t="s">
        <v>2134</v>
      </c>
      <c r="F170" s="184" t="s">
        <v>2141</v>
      </c>
      <c r="G170" s="185" t="s">
        <v>154</v>
      </c>
      <c r="H170" s="186">
        <v>541</v>
      </c>
      <c r="I170" s="187"/>
      <c r="J170" s="188">
        <f t="shared" si="20"/>
        <v>0</v>
      </c>
      <c r="K170" s="184" t="s">
        <v>19</v>
      </c>
      <c r="L170" s="42"/>
      <c r="M170" s="189" t="s">
        <v>19</v>
      </c>
      <c r="N170" s="190" t="s">
        <v>48</v>
      </c>
      <c r="O170" s="67"/>
      <c r="P170" s="191">
        <f t="shared" si="21"/>
        <v>0</v>
      </c>
      <c r="Q170" s="191">
        <v>0</v>
      </c>
      <c r="R170" s="191">
        <f t="shared" si="22"/>
        <v>0</v>
      </c>
      <c r="S170" s="191">
        <v>0</v>
      </c>
      <c r="T170" s="192">
        <f t="shared" si="23"/>
        <v>0</v>
      </c>
      <c r="U170" s="37"/>
      <c r="V170" s="37"/>
      <c r="W170" s="37"/>
      <c r="X170" s="37"/>
      <c r="Y170" s="37"/>
      <c r="Z170" s="37"/>
      <c r="AA170" s="37"/>
      <c r="AB170" s="37"/>
      <c r="AC170" s="37"/>
      <c r="AD170" s="37"/>
      <c r="AE170" s="37"/>
      <c r="AR170" s="193" t="s">
        <v>366</v>
      </c>
      <c r="AT170" s="193" t="s">
        <v>239</v>
      </c>
      <c r="AU170" s="193" t="s">
        <v>88</v>
      </c>
      <c r="AY170" s="20" t="s">
        <v>237</v>
      </c>
      <c r="BE170" s="194">
        <f t="shared" si="24"/>
        <v>0</v>
      </c>
      <c r="BF170" s="194">
        <f t="shared" si="25"/>
        <v>0</v>
      </c>
      <c r="BG170" s="194">
        <f t="shared" si="26"/>
        <v>0</v>
      </c>
      <c r="BH170" s="194">
        <f t="shared" si="27"/>
        <v>0</v>
      </c>
      <c r="BI170" s="194">
        <f t="shared" si="28"/>
        <v>0</v>
      </c>
      <c r="BJ170" s="20" t="s">
        <v>88</v>
      </c>
      <c r="BK170" s="194">
        <f t="shared" si="29"/>
        <v>0</v>
      </c>
      <c r="BL170" s="20" t="s">
        <v>366</v>
      </c>
      <c r="BM170" s="193" t="s">
        <v>1381</v>
      </c>
    </row>
    <row r="171" spans="1:65" s="2" customFormat="1" ht="21.75" customHeight="1">
      <c r="A171" s="37"/>
      <c r="B171" s="38"/>
      <c r="C171" s="182" t="s">
        <v>863</v>
      </c>
      <c r="D171" s="182" t="s">
        <v>239</v>
      </c>
      <c r="E171" s="183" t="s">
        <v>2136</v>
      </c>
      <c r="F171" s="184" t="s">
        <v>2143</v>
      </c>
      <c r="G171" s="185" t="s">
        <v>154</v>
      </c>
      <c r="H171" s="186">
        <v>541</v>
      </c>
      <c r="I171" s="187"/>
      <c r="J171" s="188">
        <f t="shared" si="20"/>
        <v>0</v>
      </c>
      <c r="K171" s="184" t="s">
        <v>19</v>
      </c>
      <c r="L171" s="42"/>
      <c r="M171" s="189" t="s">
        <v>19</v>
      </c>
      <c r="N171" s="190" t="s">
        <v>48</v>
      </c>
      <c r="O171" s="67"/>
      <c r="P171" s="191">
        <f t="shared" si="21"/>
        <v>0</v>
      </c>
      <c r="Q171" s="191">
        <v>0</v>
      </c>
      <c r="R171" s="191">
        <f t="shared" si="22"/>
        <v>0</v>
      </c>
      <c r="S171" s="191">
        <v>0</v>
      </c>
      <c r="T171" s="192">
        <f t="shared" si="23"/>
        <v>0</v>
      </c>
      <c r="U171" s="37"/>
      <c r="V171" s="37"/>
      <c r="W171" s="37"/>
      <c r="X171" s="37"/>
      <c r="Y171" s="37"/>
      <c r="Z171" s="37"/>
      <c r="AA171" s="37"/>
      <c r="AB171" s="37"/>
      <c r="AC171" s="37"/>
      <c r="AD171" s="37"/>
      <c r="AE171" s="37"/>
      <c r="AR171" s="193" t="s">
        <v>366</v>
      </c>
      <c r="AT171" s="193" t="s">
        <v>239</v>
      </c>
      <c r="AU171" s="193" t="s">
        <v>88</v>
      </c>
      <c r="AY171" s="20" t="s">
        <v>237</v>
      </c>
      <c r="BE171" s="194">
        <f t="shared" si="24"/>
        <v>0</v>
      </c>
      <c r="BF171" s="194">
        <f t="shared" si="25"/>
        <v>0</v>
      </c>
      <c r="BG171" s="194">
        <f t="shared" si="26"/>
        <v>0</v>
      </c>
      <c r="BH171" s="194">
        <f t="shared" si="27"/>
        <v>0</v>
      </c>
      <c r="BI171" s="194">
        <f t="shared" si="28"/>
        <v>0</v>
      </c>
      <c r="BJ171" s="20" t="s">
        <v>88</v>
      </c>
      <c r="BK171" s="194">
        <f t="shared" si="29"/>
        <v>0</v>
      </c>
      <c r="BL171" s="20" t="s">
        <v>366</v>
      </c>
      <c r="BM171" s="193" t="s">
        <v>1412</v>
      </c>
    </row>
    <row r="172" spans="1:65" s="2" customFormat="1" ht="16.5" customHeight="1">
      <c r="A172" s="37"/>
      <c r="B172" s="38"/>
      <c r="C172" s="182" t="s">
        <v>881</v>
      </c>
      <c r="D172" s="182" t="s">
        <v>239</v>
      </c>
      <c r="E172" s="183" t="s">
        <v>2138</v>
      </c>
      <c r="F172" s="184" t="s">
        <v>2145</v>
      </c>
      <c r="G172" s="185" t="s">
        <v>1591</v>
      </c>
      <c r="H172" s="186">
        <v>1</v>
      </c>
      <c r="I172" s="187"/>
      <c r="J172" s="188">
        <f t="shared" si="20"/>
        <v>0</v>
      </c>
      <c r="K172" s="184" t="s">
        <v>19</v>
      </c>
      <c r="L172" s="42"/>
      <c r="M172" s="189" t="s">
        <v>19</v>
      </c>
      <c r="N172" s="190" t="s">
        <v>48</v>
      </c>
      <c r="O172" s="67"/>
      <c r="P172" s="191">
        <f t="shared" si="21"/>
        <v>0</v>
      </c>
      <c r="Q172" s="191">
        <v>0</v>
      </c>
      <c r="R172" s="191">
        <f t="shared" si="22"/>
        <v>0</v>
      </c>
      <c r="S172" s="191">
        <v>0</v>
      </c>
      <c r="T172" s="192">
        <f t="shared" si="23"/>
        <v>0</v>
      </c>
      <c r="U172" s="37"/>
      <c r="V172" s="37"/>
      <c r="W172" s="37"/>
      <c r="X172" s="37"/>
      <c r="Y172" s="37"/>
      <c r="Z172" s="37"/>
      <c r="AA172" s="37"/>
      <c r="AB172" s="37"/>
      <c r="AC172" s="37"/>
      <c r="AD172" s="37"/>
      <c r="AE172" s="37"/>
      <c r="AR172" s="193" t="s">
        <v>366</v>
      </c>
      <c r="AT172" s="193" t="s">
        <v>239</v>
      </c>
      <c r="AU172" s="193" t="s">
        <v>88</v>
      </c>
      <c r="AY172" s="20" t="s">
        <v>237</v>
      </c>
      <c r="BE172" s="194">
        <f t="shared" si="24"/>
        <v>0</v>
      </c>
      <c r="BF172" s="194">
        <f t="shared" si="25"/>
        <v>0</v>
      </c>
      <c r="BG172" s="194">
        <f t="shared" si="26"/>
        <v>0</v>
      </c>
      <c r="BH172" s="194">
        <f t="shared" si="27"/>
        <v>0</v>
      </c>
      <c r="BI172" s="194">
        <f t="shared" si="28"/>
        <v>0</v>
      </c>
      <c r="BJ172" s="20" t="s">
        <v>88</v>
      </c>
      <c r="BK172" s="194">
        <f t="shared" si="29"/>
        <v>0</v>
      </c>
      <c r="BL172" s="20" t="s">
        <v>366</v>
      </c>
      <c r="BM172" s="193" t="s">
        <v>1421</v>
      </c>
    </row>
    <row r="173" spans="1:65" s="2" customFormat="1" ht="16.5" customHeight="1">
      <c r="A173" s="37"/>
      <c r="B173" s="38"/>
      <c r="C173" s="182" t="s">
        <v>897</v>
      </c>
      <c r="D173" s="182" t="s">
        <v>239</v>
      </c>
      <c r="E173" s="183" t="s">
        <v>2140</v>
      </c>
      <c r="F173" s="184" t="s">
        <v>6560</v>
      </c>
      <c r="G173" s="185" t="s">
        <v>290</v>
      </c>
      <c r="H173" s="186">
        <v>8</v>
      </c>
      <c r="I173" s="187"/>
      <c r="J173" s="188">
        <f t="shared" si="20"/>
        <v>0</v>
      </c>
      <c r="K173" s="184" t="s">
        <v>19</v>
      </c>
      <c r="L173" s="42"/>
      <c r="M173" s="189" t="s">
        <v>19</v>
      </c>
      <c r="N173" s="190" t="s">
        <v>48</v>
      </c>
      <c r="O173" s="67"/>
      <c r="P173" s="191">
        <f t="shared" si="21"/>
        <v>0</v>
      </c>
      <c r="Q173" s="191">
        <v>0</v>
      </c>
      <c r="R173" s="191">
        <f t="shared" si="22"/>
        <v>0</v>
      </c>
      <c r="S173" s="191">
        <v>0</v>
      </c>
      <c r="T173" s="192">
        <f t="shared" si="23"/>
        <v>0</v>
      </c>
      <c r="U173" s="37"/>
      <c r="V173" s="37"/>
      <c r="W173" s="37"/>
      <c r="X173" s="37"/>
      <c r="Y173" s="37"/>
      <c r="Z173" s="37"/>
      <c r="AA173" s="37"/>
      <c r="AB173" s="37"/>
      <c r="AC173" s="37"/>
      <c r="AD173" s="37"/>
      <c r="AE173" s="37"/>
      <c r="AR173" s="193" t="s">
        <v>366</v>
      </c>
      <c r="AT173" s="193" t="s">
        <v>239</v>
      </c>
      <c r="AU173" s="193" t="s">
        <v>88</v>
      </c>
      <c r="AY173" s="20" t="s">
        <v>237</v>
      </c>
      <c r="BE173" s="194">
        <f t="shared" si="24"/>
        <v>0</v>
      </c>
      <c r="BF173" s="194">
        <f t="shared" si="25"/>
        <v>0</v>
      </c>
      <c r="BG173" s="194">
        <f t="shared" si="26"/>
        <v>0</v>
      </c>
      <c r="BH173" s="194">
        <f t="shared" si="27"/>
        <v>0</v>
      </c>
      <c r="BI173" s="194">
        <f t="shared" si="28"/>
        <v>0</v>
      </c>
      <c r="BJ173" s="20" t="s">
        <v>88</v>
      </c>
      <c r="BK173" s="194">
        <f t="shared" si="29"/>
        <v>0</v>
      </c>
      <c r="BL173" s="20" t="s">
        <v>366</v>
      </c>
      <c r="BM173" s="193" t="s">
        <v>1457</v>
      </c>
    </row>
    <row r="174" spans="1:65" s="2" customFormat="1" ht="16.5" customHeight="1">
      <c r="A174" s="37"/>
      <c r="B174" s="38"/>
      <c r="C174" s="182" t="s">
        <v>910</v>
      </c>
      <c r="D174" s="182" t="s">
        <v>239</v>
      </c>
      <c r="E174" s="183" t="s">
        <v>2142</v>
      </c>
      <c r="F174" s="184" t="s">
        <v>6561</v>
      </c>
      <c r="G174" s="185" t="s">
        <v>290</v>
      </c>
      <c r="H174" s="186">
        <v>4</v>
      </c>
      <c r="I174" s="187"/>
      <c r="J174" s="188">
        <f t="shared" si="20"/>
        <v>0</v>
      </c>
      <c r="K174" s="184" t="s">
        <v>19</v>
      </c>
      <c r="L174" s="42"/>
      <c r="M174" s="189" t="s">
        <v>19</v>
      </c>
      <c r="N174" s="190" t="s">
        <v>48</v>
      </c>
      <c r="O174" s="67"/>
      <c r="P174" s="191">
        <f t="shared" si="21"/>
        <v>0</v>
      </c>
      <c r="Q174" s="191">
        <v>0</v>
      </c>
      <c r="R174" s="191">
        <f t="shared" si="22"/>
        <v>0</v>
      </c>
      <c r="S174" s="191">
        <v>0</v>
      </c>
      <c r="T174" s="192">
        <f t="shared" si="23"/>
        <v>0</v>
      </c>
      <c r="U174" s="37"/>
      <c r="V174" s="37"/>
      <c r="W174" s="37"/>
      <c r="X174" s="37"/>
      <c r="Y174" s="37"/>
      <c r="Z174" s="37"/>
      <c r="AA174" s="37"/>
      <c r="AB174" s="37"/>
      <c r="AC174" s="37"/>
      <c r="AD174" s="37"/>
      <c r="AE174" s="37"/>
      <c r="AR174" s="193" t="s">
        <v>366</v>
      </c>
      <c r="AT174" s="193" t="s">
        <v>239</v>
      </c>
      <c r="AU174" s="193" t="s">
        <v>88</v>
      </c>
      <c r="AY174" s="20" t="s">
        <v>237</v>
      </c>
      <c r="BE174" s="194">
        <f t="shared" si="24"/>
        <v>0</v>
      </c>
      <c r="BF174" s="194">
        <f t="shared" si="25"/>
        <v>0</v>
      </c>
      <c r="BG174" s="194">
        <f t="shared" si="26"/>
        <v>0</v>
      </c>
      <c r="BH174" s="194">
        <f t="shared" si="27"/>
        <v>0</v>
      </c>
      <c r="BI174" s="194">
        <f t="shared" si="28"/>
        <v>0</v>
      </c>
      <c r="BJ174" s="20" t="s">
        <v>88</v>
      </c>
      <c r="BK174" s="194">
        <f t="shared" si="29"/>
        <v>0</v>
      </c>
      <c r="BL174" s="20" t="s">
        <v>366</v>
      </c>
      <c r="BM174" s="193" t="s">
        <v>1469</v>
      </c>
    </row>
    <row r="175" spans="1:65" s="2" customFormat="1" ht="16.5" customHeight="1">
      <c r="A175" s="37"/>
      <c r="B175" s="38"/>
      <c r="C175" s="182" t="s">
        <v>922</v>
      </c>
      <c r="D175" s="182" t="s">
        <v>239</v>
      </c>
      <c r="E175" s="183" t="s">
        <v>2144</v>
      </c>
      <c r="F175" s="184" t="s">
        <v>6562</v>
      </c>
      <c r="G175" s="185" t="s">
        <v>290</v>
      </c>
      <c r="H175" s="186">
        <v>2</v>
      </c>
      <c r="I175" s="187"/>
      <c r="J175" s="188">
        <f t="shared" si="20"/>
        <v>0</v>
      </c>
      <c r="K175" s="184" t="s">
        <v>19</v>
      </c>
      <c r="L175" s="42"/>
      <c r="M175" s="189" t="s">
        <v>19</v>
      </c>
      <c r="N175" s="190" t="s">
        <v>48</v>
      </c>
      <c r="O175" s="67"/>
      <c r="P175" s="191">
        <f t="shared" si="21"/>
        <v>0</v>
      </c>
      <c r="Q175" s="191">
        <v>0</v>
      </c>
      <c r="R175" s="191">
        <f t="shared" si="22"/>
        <v>0</v>
      </c>
      <c r="S175" s="191">
        <v>0</v>
      </c>
      <c r="T175" s="192">
        <f t="shared" si="23"/>
        <v>0</v>
      </c>
      <c r="U175" s="37"/>
      <c r="V175" s="37"/>
      <c r="W175" s="37"/>
      <c r="X175" s="37"/>
      <c r="Y175" s="37"/>
      <c r="Z175" s="37"/>
      <c r="AA175" s="37"/>
      <c r="AB175" s="37"/>
      <c r="AC175" s="37"/>
      <c r="AD175" s="37"/>
      <c r="AE175" s="37"/>
      <c r="AR175" s="193" t="s">
        <v>366</v>
      </c>
      <c r="AT175" s="193" t="s">
        <v>239</v>
      </c>
      <c r="AU175" s="193" t="s">
        <v>88</v>
      </c>
      <c r="AY175" s="20" t="s">
        <v>237</v>
      </c>
      <c r="BE175" s="194">
        <f t="shared" si="24"/>
        <v>0</v>
      </c>
      <c r="BF175" s="194">
        <f t="shared" si="25"/>
        <v>0</v>
      </c>
      <c r="BG175" s="194">
        <f t="shared" si="26"/>
        <v>0</v>
      </c>
      <c r="BH175" s="194">
        <f t="shared" si="27"/>
        <v>0</v>
      </c>
      <c r="BI175" s="194">
        <f t="shared" si="28"/>
        <v>0</v>
      </c>
      <c r="BJ175" s="20" t="s">
        <v>88</v>
      </c>
      <c r="BK175" s="194">
        <f t="shared" si="29"/>
        <v>0</v>
      </c>
      <c r="BL175" s="20" t="s">
        <v>366</v>
      </c>
      <c r="BM175" s="193" t="s">
        <v>1484</v>
      </c>
    </row>
    <row r="176" spans="1:65" s="2" customFormat="1" ht="16.5" customHeight="1">
      <c r="A176" s="37"/>
      <c r="B176" s="38"/>
      <c r="C176" s="182" t="s">
        <v>934</v>
      </c>
      <c r="D176" s="182" t="s">
        <v>239</v>
      </c>
      <c r="E176" s="183" t="s">
        <v>2146</v>
      </c>
      <c r="F176" s="184" t="s">
        <v>6563</v>
      </c>
      <c r="G176" s="185" t="s">
        <v>290</v>
      </c>
      <c r="H176" s="186">
        <v>14</v>
      </c>
      <c r="I176" s="187"/>
      <c r="J176" s="188">
        <f t="shared" si="20"/>
        <v>0</v>
      </c>
      <c r="K176" s="184" t="s">
        <v>19</v>
      </c>
      <c r="L176" s="42"/>
      <c r="M176" s="189" t="s">
        <v>19</v>
      </c>
      <c r="N176" s="190" t="s">
        <v>48</v>
      </c>
      <c r="O176" s="67"/>
      <c r="P176" s="191">
        <f t="shared" si="21"/>
        <v>0</v>
      </c>
      <c r="Q176" s="191">
        <v>0</v>
      </c>
      <c r="R176" s="191">
        <f t="shared" si="22"/>
        <v>0</v>
      </c>
      <c r="S176" s="191">
        <v>0</v>
      </c>
      <c r="T176" s="192">
        <f t="shared" si="23"/>
        <v>0</v>
      </c>
      <c r="U176" s="37"/>
      <c r="V176" s="37"/>
      <c r="W176" s="37"/>
      <c r="X176" s="37"/>
      <c r="Y176" s="37"/>
      <c r="Z176" s="37"/>
      <c r="AA176" s="37"/>
      <c r="AB176" s="37"/>
      <c r="AC176" s="37"/>
      <c r="AD176" s="37"/>
      <c r="AE176" s="37"/>
      <c r="AR176" s="193" t="s">
        <v>366</v>
      </c>
      <c r="AT176" s="193" t="s">
        <v>239</v>
      </c>
      <c r="AU176" s="193" t="s">
        <v>88</v>
      </c>
      <c r="AY176" s="20" t="s">
        <v>237</v>
      </c>
      <c r="BE176" s="194">
        <f t="shared" si="24"/>
        <v>0</v>
      </c>
      <c r="BF176" s="194">
        <f t="shared" si="25"/>
        <v>0</v>
      </c>
      <c r="BG176" s="194">
        <f t="shared" si="26"/>
        <v>0</v>
      </c>
      <c r="BH176" s="194">
        <f t="shared" si="27"/>
        <v>0</v>
      </c>
      <c r="BI176" s="194">
        <f t="shared" si="28"/>
        <v>0</v>
      </c>
      <c r="BJ176" s="20" t="s">
        <v>88</v>
      </c>
      <c r="BK176" s="194">
        <f t="shared" si="29"/>
        <v>0</v>
      </c>
      <c r="BL176" s="20" t="s">
        <v>366</v>
      </c>
      <c r="BM176" s="193" t="s">
        <v>1495</v>
      </c>
    </row>
    <row r="177" spans="1:65" s="2" customFormat="1" ht="16.5" customHeight="1">
      <c r="A177" s="37"/>
      <c r="B177" s="38"/>
      <c r="C177" s="182" t="s">
        <v>940</v>
      </c>
      <c r="D177" s="182" t="s">
        <v>239</v>
      </c>
      <c r="E177" s="183" t="s">
        <v>2148</v>
      </c>
      <c r="F177" s="184" t="s">
        <v>2149</v>
      </c>
      <c r="G177" s="185" t="s">
        <v>290</v>
      </c>
      <c r="H177" s="186">
        <v>18</v>
      </c>
      <c r="I177" s="187"/>
      <c r="J177" s="188">
        <f t="shared" si="20"/>
        <v>0</v>
      </c>
      <c r="K177" s="184" t="s">
        <v>19</v>
      </c>
      <c r="L177" s="42"/>
      <c r="M177" s="189" t="s">
        <v>19</v>
      </c>
      <c r="N177" s="190" t="s">
        <v>48</v>
      </c>
      <c r="O177" s="67"/>
      <c r="P177" s="191">
        <f t="shared" si="21"/>
        <v>0</v>
      </c>
      <c r="Q177" s="191">
        <v>0</v>
      </c>
      <c r="R177" s="191">
        <f t="shared" si="22"/>
        <v>0</v>
      </c>
      <c r="S177" s="191">
        <v>0</v>
      </c>
      <c r="T177" s="192">
        <f t="shared" si="23"/>
        <v>0</v>
      </c>
      <c r="U177" s="37"/>
      <c r="V177" s="37"/>
      <c r="W177" s="37"/>
      <c r="X177" s="37"/>
      <c r="Y177" s="37"/>
      <c r="Z177" s="37"/>
      <c r="AA177" s="37"/>
      <c r="AB177" s="37"/>
      <c r="AC177" s="37"/>
      <c r="AD177" s="37"/>
      <c r="AE177" s="37"/>
      <c r="AR177" s="193" t="s">
        <v>366</v>
      </c>
      <c r="AT177" s="193" t="s">
        <v>239</v>
      </c>
      <c r="AU177" s="193" t="s">
        <v>88</v>
      </c>
      <c r="AY177" s="20" t="s">
        <v>237</v>
      </c>
      <c r="BE177" s="194">
        <f t="shared" si="24"/>
        <v>0</v>
      </c>
      <c r="BF177" s="194">
        <f t="shared" si="25"/>
        <v>0</v>
      </c>
      <c r="BG177" s="194">
        <f t="shared" si="26"/>
        <v>0</v>
      </c>
      <c r="BH177" s="194">
        <f t="shared" si="27"/>
        <v>0</v>
      </c>
      <c r="BI177" s="194">
        <f t="shared" si="28"/>
        <v>0</v>
      </c>
      <c r="BJ177" s="20" t="s">
        <v>88</v>
      </c>
      <c r="BK177" s="194">
        <f t="shared" si="29"/>
        <v>0</v>
      </c>
      <c r="BL177" s="20" t="s">
        <v>366</v>
      </c>
      <c r="BM177" s="193" t="s">
        <v>1507</v>
      </c>
    </row>
    <row r="178" spans="1:65" s="2" customFormat="1" ht="16.5" customHeight="1">
      <c r="A178" s="37"/>
      <c r="B178" s="38"/>
      <c r="C178" s="182" t="s">
        <v>945</v>
      </c>
      <c r="D178" s="182" t="s">
        <v>239</v>
      </c>
      <c r="E178" s="183" t="s">
        <v>2150</v>
      </c>
      <c r="F178" s="184" t="s">
        <v>2151</v>
      </c>
      <c r="G178" s="185" t="s">
        <v>290</v>
      </c>
      <c r="H178" s="186">
        <v>18</v>
      </c>
      <c r="I178" s="187"/>
      <c r="J178" s="188">
        <f t="shared" si="20"/>
        <v>0</v>
      </c>
      <c r="K178" s="184" t="s">
        <v>19</v>
      </c>
      <c r="L178" s="42"/>
      <c r="M178" s="189" t="s">
        <v>19</v>
      </c>
      <c r="N178" s="190" t="s">
        <v>48</v>
      </c>
      <c r="O178" s="67"/>
      <c r="P178" s="191">
        <f t="shared" si="21"/>
        <v>0</v>
      </c>
      <c r="Q178" s="191">
        <v>0</v>
      </c>
      <c r="R178" s="191">
        <f t="shared" si="22"/>
        <v>0</v>
      </c>
      <c r="S178" s="191">
        <v>0</v>
      </c>
      <c r="T178" s="192">
        <f t="shared" si="23"/>
        <v>0</v>
      </c>
      <c r="U178" s="37"/>
      <c r="V178" s="37"/>
      <c r="W178" s="37"/>
      <c r="X178" s="37"/>
      <c r="Y178" s="37"/>
      <c r="Z178" s="37"/>
      <c r="AA178" s="37"/>
      <c r="AB178" s="37"/>
      <c r="AC178" s="37"/>
      <c r="AD178" s="37"/>
      <c r="AE178" s="37"/>
      <c r="AR178" s="193" t="s">
        <v>366</v>
      </c>
      <c r="AT178" s="193" t="s">
        <v>239</v>
      </c>
      <c r="AU178" s="193" t="s">
        <v>88</v>
      </c>
      <c r="AY178" s="20" t="s">
        <v>237</v>
      </c>
      <c r="BE178" s="194">
        <f t="shared" si="24"/>
        <v>0</v>
      </c>
      <c r="BF178" s="194">
        <f t="shared" si="25"/>
        <v>0</v>
      </c>
      <c r="BG178" s="194">
        <f t="shared" si="26"/>
        <v>0</v>
      </c>
      <c r="BH178" s="194">
        <f t="shared" si="27"/>
        <v>0</v>
      </c>
      <c r="BI178" s="194">
        <f t="shared" si="28"/>
        <v>0</v>
      </c>
      <c r="BJ178" s="20" t="s">
        <v>88</v>
      </c>
      <c r="BK178" s="194">
        <f t="shared" si="29"/>
        <v>0</v>
      </c>
      <c r="BL178" s="20" t="s">
        <v>366</v>
      </c>
      <c r="BM178" s="193" t="s">
        <v>1707</v>
      </c>
    </row>
    <row r="179" spans="1:65" s="2" customFormat="1" ht="16.5" customHeight="1">
      <c r="A179" s="37"/>
      <c r="B179" s="38"/>
      <c r="C179" s="182" t="s">
        <v>950</v>
      </c>
      <c r="D179" s="182" t="s">
        <v>239</v>
      </c>
      <c r="E179" s="183" t="s">
        <v>2152</v>
      </c>
      <c r="F179" s="184" t="s">
        <v>6564</v>
      </c>
      <c r="G179" s="185" t="s">
        <v>290</v>
      </c>
      <c r="H179" s="186">
        <v>2</v>
      </c>
      <c r="I179" s="187"/>
      <c r="J179" s="188">
        <f t="shared" si="20"/>
        <v>0</v>
      </c>
      <c r="K179" s="184" t="s">
        <v>19</v>
      </c>
      <c r="L179" s="42"/>
      <c r="M179" s="189" t="s">
        <v>19</v>
      </c>
      <c r="N179" s="190" t="s">
        <v>48</v>
      </c>
      <c r="O179" s="67"/>
      <c r="P179" s="191">
        <f t="shared" si="21"/>
        <v>0</v>
      </c>
      <c r="Q179" s="191">
        <v>0</v>
      </c>
      <c r="R179" s="191">
        <f t="shared" si="22"/>
        <v>0</v>
      </c>
      <c r="S179" s="191">
        <v>0</v>
      </c>
      <c r="T179" s="192">
        <f t="shared" si="23"/>
        <v>0</v>
      </c>
      <c r="U179" s="37"/>
      <c r="V179" s="37"/>
      <c r="W179" s="37"/>
      <c r="X179" s="37"/>
      <c r="Y179" s="37"/>
      <c r="Z179" s="37"/>
      <c r="AA179" s="37"/>
      <c r="AB179" s="37"/>
      <c r="AC179" s="37"/>
      <c r="AD179" s="37"/>
      <c r="AE179" s="37"/>
      <c r="AR179" s="193" t="s">
        <v>366</v>
      </c>
      <c r="AT179" s="193" t="s">
        <v>239</v>
      </c>
      <c r="AU179" s="193" t="s">
        <v>88</v>
      </c>
      <c r="AY179" s="20" t="s">
        <v>237</v>
      </c>
      <c r="BE179" s="194">
        <f t="shared" si="24"/>
        <v>0</v>
      </c>
      <c r="BF179" s="194">
        <f t="shared" si="25"/>
        <v>0</v>
      </c>
      <c r="BG179" s="194">
        <f t="shared" si="26"/>
        <v>0</v>
      </c>
      <c r="BH179" s="194">
        <f t="shared" si="27"/>
        <v>0</v>
      </c>
      <c r="BI179" s="194">
        <f t="shared" si="28"/>
        <v>0</v>
      </c>
      <c r="BJ179" s="20" t="s">
        <v>88</v>
      </c>
      <c r="BK179" s="194">
        <f t="shared" si="29"/>
        <v>0</v>
      </c>
      <c r="BL179" s="20" t="s">
        <v>366</v>
      </c>
      <c r="BM179" s="193" t="s">
        <v>1710</v>
      </c>
    </row>
    <row r="180" spans="1:65" s="2" customFormat="1" ht="16.5" customHeight="1">
      <c r="A180" s="37"/>
      <c r="B180" s="38"/>
      <c r="C180" s="182" t="s">
        <v>955</v>
      </c>
      <c r="D180" s="182" t="s">
        <v>239</v>
      </c>
      <c r="E180" s="183" t="s">
        <v>2154</v>
      </c>
      <c r="F180" s="184" t="s">
        <v>2153</v>
      </c>
      <c r="G180" s="185" t="s">
        <v>290</v>
      </c>
      <c r="H180" s="186">
        <v>20</v>
      </c>
      <c r="I180" s="187"/>
      <c r="J180" s="188">
        <f t="shared" si="20"/>
        <v>0</v>
      </c>
      <c r="K180" s="184" t="s">
        <v>19</v>
      </c>
      <c r="L180" s="42"/>
      <c r="M180" s="189" t="s">
        <v>19</v>
      </c>
      <c r="N180" s="190" t="s">
        <v>48</v>
      </c>
      <c r="O180" s="67"/>
      <c r="P180" s="191">
        <f t="shared" si="21"/>
        <v>0</v>
      </c>
      <c r="Q180" s="191">
        <v>0</v>
      </c>
      <c r="R180" s="191">
        <f t="shared" si="22"/>
        <v>0</v>
      </c>
      <c r="S180" s="191">
        <v>0</v>
      </c>
      <c r="T180" s="192">
        <f t="shared" si="23"/>
        <v>0</v>
      </c>
      <c r="U180" s="37"/>
      <c r="V180" s="37"/>
      <c r="W180" s="37"/>
      <c r="X180" s="37"/>
      <c r="Y180" s="37"/>
      <c r="Z180" s="37"/>
      <c r="AA180" s="37"/>
      <c r="AB180" s="37"/>
      <c r="AC180" s="37"/>
      <c r="AD180" s="37"/>
      <c r="AE180" s="37"/>
      <c r="AR180" s="193" t="s">
        <v>366</v>
      </c>
      <c r="AT180" s="193" t="s">
        <v>239</v>
      </c>
      <c r="AU180" s="193" t="s">
        <v>88</v>
      </c>
      <c r="AY180" s="20" t="s">
        <v>237</v>
      </c>
      <c r="BE180" s="194">
        <f t="shared" si="24"/>
        <v>0</v>
      </c>
      <c r="BF180" s="194">
        <f t="shared" si="25"/>
        <v>0</v>
      </c>
      <c r="BG180" s="194">
        <f t="shared" si="26"/>
        <v>0</v>
      </c>
      <c r="BH180" s="194">
        <f t="shared" si="27"/>
        <v>0</v>
      </c>
      <c r="BI180" s="194">
        <f t="shared" si="28"/>
        <v>0</v>
      </c>
      <c r="BJ180" s="20" t="s">
        <v>88</v>
      </c>
      <c r="BK180" s="194">
        <f t="shared" si="29"/>
        <v>0</v>
      </c>
      <c r="BL180" s="20" t="s">
        <v>366</v>
      </c>
      <c r="BM180" s="193" t="s">
        <v>1713</v>
      </c>
    </row>
    <row r="181" spans="1:65" s="2" customFormat="1" ht="16.5" customHeight="1">
      <c r="A181" s="37"/>
      <c r="B181" s="38"/>
      <c r="C181" s="182" t="s">
        <v>959</v>
      </c>
      <c r="D181" s="182" t="s">
        <v>239</v>
      </c>
      <c r="E181" s="183" t="s">
        <v>2156</v>
      </c>
      <c r="F181" s="184" t="s">
        <v>6565</v>
      </c>
      <c r="G181" s="185" t="s">
        <v>290</v>
      </c>
      <c r="H181" s="186">
        <v>2</v>
      </c>
      <c r="I181" s="187"/>
      <c r="J181" s="188">
        <f t="shared" si="20"/>
        <v>0</v>
      </c>
      <c r="K181" s="184" t="s">
        <v>19</v>
      </c>
      <c r="L181" s="42"/>
      <c r="M181" s="189" t="s">
        <v>19</v>
      </c>
      <c r="N181" s="190" t="s">
        <v>48</v>
      </c>
      <c r="O181" s="67"/>
      <c r="P181" s="191">
        <f t="shared" si="21"/>
        <v>0</v>
      </c>
      <c r="Q181" s="191">
        <v>0</v>
      </c>
      <c r="R181" s="191">
        <f t="shared" si="22"/>
        <v>0</v>
      </c>
      <c r="S181" s="191">
        <v>0</v>
      </c>
      <c r="T181" s="192">
        <f t="shared" si="23"/>
        <v>0</v>
      </c>
      <c r="U181" s="37"/>
      <c r="V181" s="37"/>
      <c r="W181" s="37"/>
      <c r="X181" s="37"/>
      <c r="Y181" s="37"/>
      <c r="Z181" s="37"/>
      <c r="AA181" s="37"/>
      <c r="AB181" s="37"/>
      <c r="AC181" s="37"/>
      <c r="AD181" s="37"/>
      <c r="AE181" s="37"/>
      <c r="AR181" s="193" t="s">
        <v>366</v>
      </c>
      <c r="AT181" s="193" t="s">
        <v>239</v>
      </c>
      <c r="AU181" s="193" t="s">
        <v>88</v>
      </c>
      <c r="AY181" s="20" t="s">
        <v>237</v>
      </c>
      <c r="BE181" s="194">
        <f t="shared" si="24"/>
        <v>0</v>
      </c>
      <c r="BF181" s="194">
        <f t="shared" si="25"/>
        <v>0</v>
      </c>
      <c r="BG181" s="194">
        <f t="shared" si="26"/>
        <v>0</v>
      </c>
      <c r="BH181" s="194">
        <f t="shared" si="27"/>
        <v>0</v>
      </c>
      <c r="BI181" s="194">
        <f t="shared" si="28"/>
        <v>0</v>
      </c>
      <c r="BJ181" s="20" t="s">
        <v>88</v>
      </c>
      <c r="BK181" s="194">
        <f t="shared" si="29"/>
        <v>0</v>
      </c>
      <c r="BL181" s="20" t="s">
        <v>366</v>
      </c>
      <c r="BM181" s="193" t="s">
        <v>4388</v>
      </c>
    </row>
    <row r="182" spans="1:65" s="2" customFormat="1" ht="16.5" customHeight="1">
      <c r="A182" s="37"/>
      <c r="B182" s="38"/>
      <c r="C182" s="182" t="s">
        <v>967</v>
      </c>
      <c r="D182" s="182" t="s">
        <v>239</v>
      </c>
      <c r="E182" s="183" t="s">
        <v>2158</v>
      </c>
      <c r="F182" s="184" t="s">
        <v>2155</v>
      </c>
      <c r="G182" s="185" t="s">
        <v>290</v>
      </c>
      <c r="H182" s="186">
        <v>9</v>
      </c>
      <c r="I182" s="187"/>
      <c r="J182" s="188">
        <f t="shared" si="20"/>
        <v>0</v>
      </c>
      <c r="K182" s="184" t="s">
        <v>19</v>
      </c>
      <c r="L182" s="42"/>
      <c r="M182" s="189" t="s">
        <v>19</v>
      </c>
      <c r="N182" s="190" t="s">
        <v>48</v>
      </c>
      <c r="O182" s="67"/>
      <c r="P182" s="191">
        <f t="shared" si="21"/>
        <v>0</v>
      </c>
      <c r="Q182" s="191">
        <v>0</v>
      </c>
      <c r="R182" s="191">
        <f t="shared" si="22"/>
        <v>0</v>
      </c>
      <c r="S182" s="191">
        <v>0</v>
      </c>
      <c r="T182" s="192">
        <f t="shared" si="23"/>
        <v>0</v>
      </c>
      <c r="U182" s="37"/>
      <c r="V182" s="37"/>
      <c r="W182" s="37"/>
      <c r="X182" s="37"/>
      <c r="Y182" s="37"/>
      <c r="Z182" s="37"/>
      <c r="AA182" s="37"/>
      <c r="AB182" s="37"/>
      <c r="AC182" s="37"/>
      <c r="AD182" s="37"/>
      <c r="AE182" s="37"/>
      <c r="AR182" s="193" t="s">
        <v>366</v>
      </c>
      <c r="AT182" s="193" t="s">
        <v>239</v>
      </c>
      <c r="AU182" s="193" t="s">
        <v>88</v>
      </c>
      <c r="AY182" s="20" t="s">
        <v>237</v>
      </c>
      <c r="BE182" s="194">
        <f t="shared" si="24"/>
        <v>0</v>
      </c>
      <c r="BF182" s="194">
        <f t="shared" si="25"/>
        <v>0</v>
      </c>
      <c r="BG182" s="194">
        <f t="shared" si="26"/>
        <v>0</v>
      </c>
      <c r="BH182" s="194">
        <f t="shared" si="27"/>
        <v>0</v>
      </c>
      <c r="BI182" s="194">
        <f t="shared" si="28"/>
        <v>0</v>
      </c>
      <c r="BJ182" s="20" t="s">
        <v>88</v>
      </c>
      <c r="BK182" s="194">
        <f t="shared" si="29"/>
        <v>0</v>
      </c>
      <c r="BL182" s="20" t="s">
        <v>366</v>
      </c>
      <c r="BM182" s="193" t="s">
        <v>2163</v>
      </c>
    </row>
    <row r="183" spans="1:65" s="2" customFormat="1" ht="16.5" customHeight="1">
      <c r="A183" s="37"/>
      <c r="B183" s="38"/>
      <c r="C183" s="182" t="s">
        <v>974</v>
      </c>
      <c r="D183" s="182" t="s">
        <v>239</v>
      </c>
      <c r="E183" s="183" t="s">
        <v>4860</v>
      </c>
      <c r="F183" s="184" t="s">
        <v>2157</v>
      </c>
      <c r="G183" s="185" t="s">
        <v>290</v>
      </c>
      <c r="H183" s="186">
        <v>11</v>
      </c>
      <c r="I183" s="187"/>
      <c r="J183" s="188">
        <f t="shared" si="20"/>
        <v>0</v>
      </c>
      <c r="K183" s="184" t="s">
        <v>19</v>
      </c>
      <c r="L183" s="42"/>
      <c r="M183" s="189" t="s">
        <v>19</v>
      </c>
      <c r="N183" s="190" t="s">
        <v>48</v>
      </c>
      <c r="O183" s="67"/>
      <c r="P183" s="191">
        <f t="shared" si="21"/>
        <v>0</v>
      </c>
      <c r="Q183" s="191">
        <v>0</v>
      </c>
      <c r="R183" s="191">
        <f t="shared" si="22"/>
        <v>0</v>
      </c>
      <c r="S183" s="191">
        <v>0</v>
      </c>
      <c r="T183" s="192">
        <f t="shared" si="23"/>
        <v>0</v>
      </c>
      <c r="U183" s="37"/>
      <c r="V183" s="37"/>
      <c r="W183" s="37"/>
      <c r="X183" s="37"/>
      <c r="Y183" s="37"/>
      <c r="Z183" s="37"/>
      <c r="AA183" s="37"/>
      <c r="AB183" s="37"/>
      <c r="AC183" s="37"/>
      <c r="AD183" s="37"/>
      <c r="AE183" s="37"/>
      <c r="AR183" s="193" t="s">
        <v>366</v>
      </c>
      <c r="AT183" s="193" t="s">
        <v>239</v>
      </c>
      <c r="AU183" s="193" t="s">
        <v>88</v>
      </c>
      <c r="AY183" s="20" t="s">
        <v>237</v>
      </c>
      <c r="BE183" s="194">
        <f t="shared" si="24"/>
        <v>0</v>
      </c>
      <c r="BF183" s="194">
        <f t="shared" si="25"/>
        <v>0</v>
      </c>
      <c r="BG183" s="194">
        <f t="shared" si="26"/>
        <v>0</v>
      </c>
      <c r="BH183" s="194">
        <f t="shared" si="27"/>
        <v>0</v>
      </c>
      <c r="BI183" s="194">
        <f t="shared" si="28"/>
        <v>0</v>
      </c>
      <c r="BJ183" s="20" t="s">
        <v>88</v>
      </c>
      <c r="BK183" s="194">
        <f t="shared" si="29"/>
        <v>0</v>
      </c>
      <c r="BL183" s="20" t="s">
        <v>366</v>
      </c>
      <c r="BM183" s="193" t="s">
        <v>2166</v>
      </c>
    </row>
    <row r="184" spans="1:65" s="2" customFormat="1" ht="16.5" customHeight="1">
      <c r="A184" s="37"/>
      <c r="B184" s="38"/>
      <c r="C184" s="182" t="s">
        <v>980</v>
      </c>
      <c r="D184" s="182" t="s">
        <v>239</v>
      </c>
      <c r="E184" s="183" t="s">
        <v>6566</v>
      </c>
      <c r="F184" s="184" t="s">
        <v>2046</v>
      </c>
      <c r="G184" s="185" t="s">
        <v>1591</v>
      </c>
      <c r="H184" s="186">
        <v>1</v>
      </c>
      <c r="I184" s="187"/>
      <c r="J184" s="188">
        <f t="shared" si="20"/>
        <v>0</v>
      </c>
      <c r="K184" s="184" t="s">
        <v>19</v>
      </c>
      <c r="L184" s="42"/>
      <c r="M184" s="189" t="s">
        <v>19</v>
      </c>
      <c r="N184" s="190" t="s">
        <v>48</v>
      </c>
      <c r="O184" s="67"/>
      <c r="P184" s="191">
        <f t="shared" si="21"/>
        <v>0</v>
      </c>
      <c r="Q184" s="191">
        <v>0</v>
      </c>
      <c r="R184" s="191">
        <f t="shared" si="22"/>
        <v>0</v>
      </c>
      <c r="S184" s="191">
        <v>0</v>
      </c>
      <c r="T184" s="192">
        <f t="shared" si="23"/>
        <v>0</v>
      </c>
      <c r="U184" s="37"/>
      <c r="V184" s="37"/>
      <c r="W184" s="37"/>
      <c r="X184" s="37"/>
      <c r="Y184" s="37"/>
      <c r="Z184" s="37"/>
      <c r="AA184" s="37"/>
      <c r="AB184" s="37"/>
      <c r="AC184" s="37"/>
      <c r="AD184" s="37"/>
      <c r="AE184" s="37"/>
      <c r="AR184" s="193" t="s">
        <v>366</v>
      </c>
      <c r="AT184" s="193" t="s">
        <v>239</v>
      </c>
      <c r="AU184" s="193" t="s">
        <v>88</v>
      </c>
      <c r="AY184" s="20" t="s">
        <v>237</v>
      </c>
      <c r="BE184" s="194">
        <f t="shared" si="24"/>
        <v>0</v>
      </c>
      <c r="BF184" s="194">
        <f t="shared" si="25"/>
        <v>0</v>
      </c>
      <c r="BG184" s="194">
        <f t="shared" si="26"/>
        <v>0</v>
      </c>
      <c r="BH184" s="194">
        <f t="shared" si="27"/>
        <v>0</v>
      </c>
      <c r="BI184" s="194">
        <f t="shared" si="28"/>
        <v>0</v>
      </c>
      <c r="BJ184" s="20" t="s">
        <v>88</v>
      </c>
      <c r="BK184" s="194">
        <f t="shared" si="29"/>
        <v>0</v>
      </c>
      <c r="BL184" s="20" t="s">
        <v>366</v>
      </c>
      <c r="BM184" s="193" t="s">
        <v>1720</v>
      </c>
    </row>
    <row r="185" spans="1:65" s="12" customFormat="1" ht="22.8" customHeight="1">
      <c r="B185" s="166"/>
      <c r="C185" s="167"/>
      <c r="D185" s="168" t="s">
        <v>75</v>
      </c>
      <c r="E185" s="180" t="s">
        <v>668</v>
      </c>
      <c r="F185" s="180" t="s">
        <v>4864</v>
      </c>
      <c r="G185" s="167"/>
      <c r="H185" s="167"/>
      <c r="I185" s="170"/>
      <c r="J185" s="181">
        <f>BK185</f>
        <v>0</v>
      </c>
      <c r="K185" s="167"/>
      <c r="L185" s="172"/>
      <c r="M185" s="173"/>
      <c r="N185" s="174"/>
      <c r="O185" s="174"/>
      <c r="P185" s="175">
        <f>SUM(P186:P227)</f>
        <v>0</v>
      </c>
      <c r="Q185" s="174"/>
      <c r="R185" s="175">
        <f>SUM(R186:R227)</f>
        <v>0</v>
      </c>
      <c r="S185" s="174"/>
      <c r="T185" s="176">
        <f>SUM(T186:T227)</f>
        <v>0</v>
      </c>
      <c r="AR185" s="177" t="s">
        <v>88</v>
      </c>
      <c r="AT185" s="178" t="s">
        <v>75</v>
      </c>
      <c r="AU185" s="178" t="s">
        <v>83</v>
      </c>
      <c r="AY185" s="177" t="s">
        <v>237</v>
      </c>
      <c r="BK185" s="179">
        <f>SUM(BK186:BK227)</f>
        <v>0</v>
      </c>
    </row>
    <row r="186" spans="1:65" s="2" customFormat="1" ht="24.15" customHeight="1">
      <c r="A186" s="37"/>
      <c r="B186" s="38"/>
      <c r="C186" s="182" t="s">
        <v>985</v>
      </c>
      <c r="D186" s="182" t="s">
        <v>239</v>
      </c>
      <c r="E186" s="183" t="s">
        <v>6567</v>
      </c>
      <c r="F186" s="184" t="s">
        <v>6568</v>
      </c>
      <c r="G186" s="185" t="s">
        <v>1591</v>
      </c>
      <c r="H186" s="186">
        <v>1</v>
      </c>
      <c r="I186" s="187"/>
      <c r="J186" s="188">
        <f t="shared" ref="J186:J227" si="30">ROUND(I186*H186,2)</f>
        <v>0</v>
      </c>
      <c r="K186" s="184" t="s">
        <v>19</v>
      </c>
      <c r="L186" s="42"/>
      <c r="M186" s="189" t="s">
        <v>19</v>
      </c>
      <c r="N186" s="190" t="s">
        <v>48</v>
      </c>
      <c r="O186" s="67"/>
      <c r="P186" s="191">
        <f t="shared" ref="P186:P227" si="31">O186*H186</f>
        <v>0</v>
      </c>
      <c r="Q186" s="191">
        <v>0</v>
      </c>
      <c r="R186" s="191">
        <f t="shared" ref="R186:R227" si="32">Q186*H186</f>
        <v>0</v>
      </c>
      <c r="S186" s="191">
        <v>0</v>
      </c>
      <c r="T186" s="192">
        <f t="shared" ref="T186:T227" si="33">S186*H186</f>
        <v>0</v>
      </c>
      <c r="U186" s="37"/>
      <c r="V186" s="37"/>
      <c r="W186" s="37"/>
      <c r="X186" s="37"/>
      <c r="Y186" s="37"/>
      <c r="Z186" s="37"/>
      <c r="AA186" s="37"/>
      <c r="AB186" s="37"/>
      <c r="AC186" s="37"/>
      <c r="AD186" s="37"/>
      <c r="AE186" s="37"/>
      <c r="AR186" s="193" t="s">
        <v>366</v>
      </c>
      <c r="AT186" s="193" t="s">
        <v>239</v>
      </c>
      <c r="AU186" s="193" t="s">
        <v>88</v>
      </c>
      <c r="AY186" s="20" t="s">
        <v>237</v>
      </c>
      <c r="BE186" s="194">
        <f t="shared" ref="BE186:BE227" si="34">IF(N186="základní",J186,0)</f>
        <v>0</v>
      </c>
      <c r="BF186" s="194">
        <f t="shared" ref="BF186:BF227" si="35">IF(N186="snížená",J186,0)</f>
        <v>0</v>
      </c>
      <c r="BG186" s="194">
        <f t="shared" ref="BG186:BG227" si="36">IF(N186="zákl. přenesená",J186,0)</f>
        <v>0</v>
      </c>
      <c r="BH186" s="194">
        <f t="shared" ref="BH186:BH227" si="37">IF(N186="sníž. přenesená",J186,0)</f>
        <v>0</v>
      </c>
      <c r="BI186" s="194">
        <f t="shared" ref="BI186:BI227" si="38">IF(N186="nulová",J186,0)</f>
        <v>0</v>
      </c>
      <c r="BJ186" s="20" t="s">
        <v>88</v>
      </c>
      <c r="BK186" s="194">
        <f t="shared" ref="BK186:BK227" si="39">ROUND(I186*H186,2)</f>
        <v>0</v>
      </c>
      <c r="BL186" s="20" t="s">
        <v>366</v>
      </c>
      <c r="BM186" s="193" t="s">
        <v>1726</v>
      </c>
    </row>
    <row r="187" spans="1:65" s="2" customFormat="1" ht="16.5" customHeight="1">
      <c r="A187" s="37"/>
      <c r="B187" s="38"/>
      <c r="C187" s="244" t="s">
        <v>990</v>
      </c>
      <c r="D187" s="244" t="s">
        <v>296</v>
      </c>
      <c r="E187" s="245" t="s">
        <v>6569</v>
      </c>
      <c r="F187" s="246" t="s">
        <v>2185</v>
      </c>
      <c r="G187" s="247" t="s">
        <v>290</v>
      </c>
      <c r="H187" s="248">
        <v>12</v>
      </c>
      <c r="I187" s="249"/>
      <c r="J187" s="250">
        <f t="shared" si="30"/>
        <v>0</v>
      </c>
      <c r="K187" s="246" t="s">
        <v>19</v>
      </c>
      <c r="L187" s="251"/>
      <c r="M187" s="252" t="s">
        <v>19</v>
      </c>
      <c r="N187" s="253" t="s">
        <v>48</v>
      </c>
      <c r="O187" s="67"/>
      <c r="P187" s="191">
        <f t="shared" si="31"/>
        <v>0</v>
      </c>
      <c r="Q187" s="191">
        <v>0</v>
      </c>
      <c r="R187" s="191">
        <f t="shared" si="32"/>
        <v>0</v>
      </c>
      <c r="S187" s="191">
        <v>0</v>
      </c>
      <c r="T187" s="192">
        <f t="shared" si="33"/>
        <v>0</v>
      </c>
      <c r="U187" s="37"/>
      <c r="V187" s="37"/>
      <c r="W187" s="37"/>
      <c r="X187" s="37"/>
      <c r="Y187" s="37"/>
      <c r="Z187" s="37"/>
      <c r="AA187" s="37"/>
      <c r="AB187" s="37"/>
      <c r="AC187" s="37"/>
      <c r="AD187" s="37"/>
      <c r="AE187" s="37"/>
      <c r="AR187" s="193" t="s">
        <v>523</v>
      </c>
      <c r="AT187" s="193" t="s">
        <v>296</v>
      </c>
      <c r="AU187" s="193" t="s">
        <v>88</v>
      </c>
      <c r="AY187" s="20" t="s">
        <v>237</v>
      </c>
      <c r="BE187" s="194">
        <f t="shared" si="34"/>
        <v>0</v>
      </c>
      <c r="BF187" s="194">
        <f t="shared" si="35"/>
        <v>0</v>
      </c>
      <c r="BG187" s="194">
        <f t="shared" si="36"/>
        <v>0</v>
      </c>
      <c r="BH187" s="194">
        <f t="shared" si="37"/>
        <v>0</v>
      </c>
      <c r="BI187" s="194">
        <f t="shared" si="38"/>
        <v>0</v>
      </c>
      <c r="BJ187" s="20" t="s">
        <v>88</v>
      </c>
      <c r="BK187" s="194">
        <f t="shared" si="39"/>
        <v>0</v>
      </c>
      <c r="BL187" s="20" t="s">
        <v>366</v>
      </c>
      <c r="BM187" s="193" t="s">
        <v>1729</v>
      </c>
    </row>
    <row r="188" spans="1:65" s="2" customFormat="1" ht="16.5" customHeight="1">
      <c r="A188" s="37"/>
      <c r="B188" s="38"/>
      <c r="C188" s="244" t="s">
        <v>994</v>
      </c>
      <c r="D188" s="244" t="s">
        <v>296</v>
      </c>
      <c r="E188" s="245" t="s">
        <v>6570</v>
      </c>
      <c r="F188" s="246" t="s">
        <v>2191</v>
      </c>
      <c r="G188" s="247" t="s">
        <v>290</v>
      </c>
      <c r="H188" s="248">
        <v>12</v>
      </c>
      <c r="I188" s="249"/>
      <c r="J188" s="250">
        <f t="shared" si="30"/>
        <v>0</v>
      </c>
      <c r="K188" s="246" t="s">
        <v>19</v>
      </c>
      <c r="L188" s="251"/>
      <c r="M188" s="252" t="s">
        <v>19</v>
      </c>
      <c r="N188" s="253" t="s">
        <v>48</v>
      </c>
      <c r="O188" s="67"/>
      <c r="P188" s="191">
        <f t="shared" si="31"/>
        <v>0</v>
      </c>
      <c r="Q188" s="191">
        <v>0</v>
      </c>
      <c r="R188" s="191">
        <f t="shared" si="32"/>
        <v>0</v>
      </c>
      <c r="S188" s="191">
        <v>0</v>
      </c>
      <c r="T188" s="192">
        <f t="shared" si="33"/>
        <v>0</v>
      </c>
      <c r="U188" s="37"/>
      <c r="V188" s="37"/>
      <c r="W188" s="37"/>
      <c r="X188" s="37"/>
      <c r="Y188" s="37"/>
      <c r="Z188" s="37"/>
      <c r="AA188" s="37"/>
      <c r="AB188" s="37"/>
      <c r="AC188" s="37"/>
      <c r="AD188" s="37"/>
      <c r="AE188" s="37"/>
      <c r="AR188" s="193" t="s">
        <v>523</v>
      </c>
      <c r="AT188" s="193" t="s">
        <v>296</v>
      </c>
      <c r="AU188" s="193" t="s">
        <v>88</v>
      </c>
      <c r="AY188" s="20" t="s">
        <v>237</v>
      </c>
      <c r="BE188" s="194">
        <f t="shared" si="34"/>
        <v>0</v>
      </c>
      <c r="BF188" s="194">
        <f t="shared" si="35"/>
        <v>0</v>
      </c>
      <c r="BG188" s="194">
        <f t="shared" si="36"/>
        <v>0</v>
      </c>
      <c r="BH188" s="194">
        <f t="shared" si="37"/>
        <v>0</v>
      </c>
      <c r="BI188" s="194">
        <f t="shared" si="38"/>
        <v>0</v>
      </c>
      <c r="BJ188" s="20" t="s">
        <v>88</v>
      </c>
      <c r="BK188" s="194">
        <f t="shared" si="39"/>
        <v>0</v>
      </c>
      <c r="BL188" s="20" t="s">
        <v>366</v>
      </c>
      <c r="BM188" s="193" t="s">
        <v>1732</v>
      </c>
    </row>
    <row r="189" spans="1:65" s="2" customFormat="1" ht="16.5" customHeight="1">
      <c r="A189" s="37"/>
      <c r="B189" s="38"/>
      <c r="C189" s="244" t="s">
        <v>996</v>
      </c>
      <c r="D189" s="244" t="s">
        <v>296</v>
      </c>
      <c r="E189" s="245" t="s">
        <v>6571</v>
      </c>
      <c r="F189" s="246" t="s">
        <v>2194</v>
      </c>
      <c r="G189" s="247" t="s">
        <v>290</v>
      </c>
      <c r="H189" s="248">
        <v>12</v>
      </c>
      <c r="I189" s="249"/>
      <c r="J189" s="250">
        <f t="shared" si="30"/>
        <v>0</v>
      </c>
      <c r="K189" s="246" t="s">
        <v>19</v>
      </c>
      <c r="L189" s="251"/>
      <c r="M189" s="252" t="s">
        <v>19</v>
      </c>
      <c r="N189" s="253" t="s">
        <v>48</v>
      </c>
      <c r="O189" s="67"/>
      <c r="P189" s="191">
        <f t="shared" si="31"/>
        <v>0</v>
      </c>
      <c r="Q189" s="191">
        <v>0</v>
      </c>
      <c r="R189" s="191">
        <f t="shared" si="32"/>
        <v>0</v>
      </c>
      <c r="S189" s="191">
        <v>0</v>
      </c>
      <c r="T189" s="192">
        <f t="shared" si="33"/>
        <v>0</v>
      </c>
      <c r="U189" s="37"/>
      <c r="V189" s="37"/>
      <c r="W189" s="37"/>
      <c r="X189" s="37"/>
      <c r="Y189" s="37"/>
      <c r="Z189" s="37"/>
      <c r="AA189" s="37"/>
      <c r="AB189" s="37"/>
      <c r="AC189" s="37"/>
      <c r="AD189" s="37"/>
      <c r="AE189" s="37"/>
      <c r="AR189" s="193" t="s">
        <v>523</v>
      </c>
      <c r="AT189" s="193" t="s">
        <v>296</v>
      </c>
      <c r="AU189" s="193" t="s">
        <v>88</v>
      </c>
      <c r="AY189" s="20" t="s">
        <v>237</v>
      </c>
      <c r="BE189" s="194">
        <f t="shared" si="34"/>
        <v>0</v>
      </c>
      <c r="BF189" s="194">
        <f t="shared" si="35"/>
        <v>0</v>
      </c>
      <c r="BG189" s="194">
        <f t="shared" si="36"/>
        <v>0</v>
      </c>
      <c r="BH189" s="194">
        <f t="shared" si="37"/>
        <v>0</v>
      </c>
      <c r="BI189" s="194">
        <f t="shared" si="38"/>
        <v>0</v>
      </c>
      <c r="BJ189" s="20" t="s">
        <v>88</v>
      </c>
      <c r="BK189" s="194">
        <f t="shared" si="39"/>
        <v>0</v>
      </c>
      <c r="BL189" s="20" t="s">
        <v>366</v>
      </c>
      <c r="BM189" s="193" t="s">
        <v>1735</v>
      </c>
    </row>
    <row r="190" spans="1:65" s="2" customFormat="1" ht="16.5" customHeight="1">
      <c r="A190" s="37"/>
      <c r="B190" s="38"/>
      <c r="C190" s="244" t="s">
        <v>450</v>
      </c>
      <c r="D190" s="244" t="s">
        <v>296</v>
      </c>
      <c r="E190" s="245" t="s">
        <v>6572</v>
      </c>
      <c r="F190" s="246" t="s">
        <v>2197</v>
      </c>
      <c r="G190" s="247" t="s">
        <v>290</v>
      </c>
      <c r="H190" s="248">
        <v>12</v>
      </c>
      <c r="I190" s="249"/>
      <c r="J190" s="250">
        <f t="shared" si="30"/>
        <v>0</v>
      </c>
      <c r="K190" s="246" t="s">
        <v>19</v>
      </c>
      <c r="L190" s="251"/>
      <c r="M190" s="252" t="s">
        <v>19</v>
      </c>
      <c r="N190" s="253" t="s">
        <v>48</v>
      </c>
      <c r="O190" s="67"/>
      <c r="P190" s="191">
        <f t="shared" si="31"/>
        <v>0</v>
      </c>
      <c r="Q190" s="191">
        <v>0</v>
      </c>
      <c r="R190" s="191">
        <f t="shared" si="32"/>
        <v>0</v>
      </c>
      <c r="S190" s="191">
        <v>0</v>
      </c>
      <c r="T190" s="192">
        <f t="shared" si="33"/>
        <v>0</v>
      </c>
      <c r="U190" s="37"/>
      <c r="V190" s="37"/>
      <c r="W190" s="37"/>
      <c r="X190" s="37"/>
      <c r="Y190" s="37"/>
      <c r="Z190" s="37"/>
      <c r="AA190" s="37"/>
      <c r="AB190" s="37"/>
      <c r="AC190" s="37"/>
      <c r="AD190" s="37"/>
      <c r="AE190" s="37"/>
      <c r="AR190" s="193" t="s">
        <v>523</v>
      </c>
      <c r="AT190" s="193" t="s">
        <v>296</v>
      </c>
      <c r="AU190" s="193" t="s">
        <v>88</v>
      </c>
      <c r="AY190" s="20" t="s">
        <v>237</v>
      </c>
      <c r="BE190" s="194">
        <f t="shared" si="34"/>
        <v>0</v>
      </c>
      <c r="BF190" s="194">
        <f t="shared" si="35"/>
        <v>0</v>
      </c>
      <c r="BG190" s="194">
        <f t="shared" si="36"/>
        <v>0</v>
      </c>
      <c r="BH190" s="194">
        <f t="shared" si="37"/>
        <v>0</v>
      </c>
      <c r="BI190" s="194">
        <f t="shared" si="38"/>
        <v>0</v>
      </c>
      <c r="BJ190" s="20" t="s">
        <v>88</v>
      </c>
      <c r="BK190" s="194">
        <f t="shared" si="39"/>
        <v>0</v>
      </c>
      <c r="BL190" s="20" t="s">
        <v>366</v>
      </c>
      <c r="BM190" s="193" t="s">
        <v>1738</v>
      </c>
    </row>
    <row r="191" spans="1:65" s="2" customFormat="1" ht="16.5" customHeight="1">
      <c r="A191" s="37"/>
      <c r="B191" s="38"/>
      <c r="C191" s="182" t="s">
        <v>469</v>
      </c>
      <c r="D191" s="182" t="s">
        <v>239</v>
      </c>
      <c r="E191" s="183" t="s">
        <v>6573</v>
      </c>
      <c r="F191" s="184" t="s">
        <v>2203</v>
      </c>
      <c r="G191" s="185" t="s">
        <v>290</v>
      </c>
      <c r="H191" s="186">
        <v>12</v>
      </c>
      <c r="I191" s="187"/>
      <c r="J191" s="188">
        <f t="shared" si="30"/>
        <v>0</v>
      </c>
      <c r="K191" s="184" t="s">
        <v>19</v>
      </c>
      <c r="L191" s="42"/>
      <c r="M191" s="189" t="s">
        <v>19</v>
      </c>
      <c r="N191" s="190" t="s">
        <v>48</v>
      </c>
      <c r="O191" s="67"/>
      <c r="P191" s="191">
        <f t="shared" si="31"/>
        <v>0</v>
      </c>
      <c r="Q191" s="191">
        <v>0</v>
      </c>
      <c r="R191" s="191">
        <f t="shared" si="32"/>
        <v>0</v>
      </c>
      <c r="S191" s="191">
        <v>0</v>
      </c>
      <c r="T191" s="192">
        <f t="shared" si="33"/>
        <v>0</v>
      </c>
      <c r="U191" s="37"/>
      <c r="V191" s="37"/>
      <c r="W191" s="37"/>
      <c r="X191" s="37"/>
      <c r="Y191" s="37"/>
      <c r="Z191" s="37"/>
      <c r="AA191" s="37"/>
      <c r="AB191" s="37"/>
      <c r="AC191" s="37"/>
      <c r="AD191" s="37"/>
      <c r="AE191" s="37"/>
      <c r="AR191" s="193" t="s">
        <v>366</v>
      </c>
      <c r="AT191" s="193" t="s">
        <v>239</v>
      </c>
      <c r="AU191" s="193" t="s">
        <v>88</v>
      </c>
      <c r="AY191" s="20" t="s">
        <v>237</v>
      </c>
      <c r="BE191" s="194">
        <f t="shared" si="34"/>
        <v>0</v>
      </c>
      <c r="BF191" s="194">
        <f t="shared" si="35"/>
        <v>0</v>
      </c>
      <c r="BG191" s="194">
        <f t="shared" si="36"/>
        <v>0</v>
      </c>
      <c r="BH191" s="194">
        <f t="shared" si="37"/>
        <v>0</v>
      </c>
      <c r="BI191" s="194">
        <f t="shared" si="38"/>
        <v>0</v>
      </c>
      <c r="BJ191" s="20" t="s">
        <v>88</v>
      </c>
      <c r="BK191" s="194">
        <f t="shared" si="39"/>
        <v>0</v>
      </c>
      <c r="BL191" s="20" t="s">
        <v>366</v>
      </c>
      <c r="BM191" s="193" t="s">
        <v>1740</v>
      </c>
    </row>
    <row r="192" spans="1:65" s="2" customFormat="1" ht="16.5" customHeight="1">
      <c r="A192" s="37"/>
      <c r="B192" s="38"/>
      <c r="C192" s="182" t="s">
        <v>483</v>
      </c>
      <c r="D192" s="182" t="s">
        <v>239</v>
      </c>
      <c r="E192" s="183" t="s">
        <v>6574</v>
      </c>
      <c r="F192" s="184" t="s">
        <v>2205</v>
      </c>
      <c r="G192" s="185" t="s">
        <v>290</v>
      </c>
      <c r="H192" s="186">
        <v>12</v>
      </c>
      <c r="I192" s="187"/>
      <c r="J192" s="188">
        <f t="shared" si="30"/>
        <v>0</v>
      </c>
      <c r="K192" s="184" t="s">
        <v>19</v>
      </c>
      <c r="L192" s="42"/>
      <c r="M192" s="189" t="s">
        <v>19</v>
      </c>
      <c r="N192" s="190" t="s">
        <v>48</v>
      </c>
      <c r="O192" s="67"/>
      <c r="P192" s="191">
        <f t="shared" si="31"/>
        <v>0</v>
      </c>
      <c r="Q192" s="191">
        <v>0</v>
      </c>
      <c r="R192" s="191">
        <f t="shared" si="32"/>
        <v>0</v>
      </c>
      <c r="S192" s="191">
        <v>0</v>
      </c>
      <c r="T192" s="192">
        <f t="shared" si="33"/>
        <v>0</v>
      </c>
      <c r="U192" s="37"/>
      <c r="V192" s="37"/>
      <c r="W192" s="37"/>
      <c r="X192" s="37"/>
      <c r="Y192" s="37"/>
      <c r="Z192" s="37"/>
      <c r="AA192" s="37"/>
      <c r="AB192" s="37"/>
      <c r="AC192" s="37"/>
      <c r="AD192" s="37"/>
      <c r="AE192" s="37"/>
      <c r="AR192" s="193" t="s">
        <v>366</v>
      </c>
      <c r="AT192" s="193" t="s">
        <v>239</v>
      </c>
      <c r="AU192" s="193" t="s">
        <v>88</v>
      </c>
      <c r="AY192" s="20" t="s">
        <v>237</v>
      </c>
      <c r="BE192" s="194">
        <f t="shared" si="34"/>
        <v>0</v>
      </c>
      <c r="BF192" s="194">
        <f t="shared" si="35"/>
        <v>0</v>
      </c>
      <c r="BG192" s="194">
        <f t="shared" si="36"/>
        <v>0</v>
      </c>
      <c r="BH192" s="194">
        <f t="shared" si="37"/>
        <v>0</v>
      </c>
      <c r="BI192" s="194">
        <f t="shared" si="38"/>
        <v>0</v>
      </c>
      <c r="BJ192" s="20" t="s">
        <v>88</v>
      </c>
      <c r="BK192" s="194">
        <f t="shared" si="39"/>
        <v>0</v>
      </c>
      <c r="BL192" s="20" t="s">
        <v>366</v>
      </c>
      <c r="BM192" s="193" t="s">
        <v>1745</v>
      </c>
    </row>
    <row r="193" spans="1:65" s="2" customFormat="1" ht="21.75" customHeight="1">
      <c r="A193" s="37"/>
      <c r="B193" s="38"/>
      <c r="C193" s="244" t="s">
        <v>1011</v>
      </c>
      <c r="D193" s="244" t="s">
        <v>296</v>
      </c>
      <c r="E193" s="245" t="s">
        <v>6575</v>
      </c>
      <c r="F193" s="246" t="s">
        <v>2210</v>
      </c>
      <c r="G193" s="247" t="s">
        <v>290</v>
      </c>
      <c r="H193" s="248">
        <v>14</v>
      </c>
      <c r="I193" s="249"/>
      <c r="J193" s="250">
        <f t="shared" si="30"/>
        <v>0</v>
      </c>
      <c r="K193" s="246" t="s">
        <v>19</v>
      </c>
      <c r="L193" s="251"/>
      <c r="M193" s="252" t="s">
        <v>19</v>
      </c>
      <c r="N193" s="253" t="s">
        <v>48</v>
      </c>
      <c r="O193" s="67"/>
      <c r="P193" s="191">
        <f t="shared" si="31"/>
        <v>0</v>
      </c>
      <c r="Q193" s="191">
        <v>0</v>
      </c>
      <c r="R193" s="191">
        <f t="shared" si="32"/>
        <v>0</v>
      </c>
      <c r="S193" s="191">
        <v>0</v>
      </c>
      <c r="T193" s="192">
        <f t="shared" si="33"/>
        <v>0</v>
      </c>
      <c r="U193" s="37"/>
      <c r="V193" s="37"/>
      <c r="W193" s="37"/>
      <c r="X193" s="37"/>
      <c r="Y193" s="37"/>
      <c r="Z193" s="37"/>
      <c r="AA193" s="37"/>
      <c r="AB193" s="37"/>
      <c r="AC193" s="37"/>
      <c r="AD193" s="37"/>
      <c r="AE193" s="37"/>
      <c r="AR193" s="193" t="s">
        <v>523</v>
      </c>
      <c r="AT193" s="193" t="s">
        <v>296</v>
      </c>
      <c r="AU193" s="193" t="s">
        <v>88</v>
      </c>
      <c r="AY193" s="20" t="s">
        <v>237</v>
      </c>
      <c r="BE193" s="194">
        <f t="shared" si="34"/>
        <v>0</v>
      </c>
      <c r="BF193" s="194">
        <f t="shared" si="35"/>
        <v>0</v>
      </c>
      <c r="BG193" s="194">
        <f t="shared" si="36"/>
        <v>0</v>
      </c>
      <c r="BH193" s="194">
        <f t="shared" si="37"/>
        <v>0</v>
      </c>
      <c r="BI193" s="194">
        <f t="shared" si="38"/>
        <v>0</v>
      </c>
      <c r="BJ193" s="20" t="s">
        <v>88</v>
      </c>
      <c r="BK193" s="194">
        <f t="shared" si="39"/>
        <v>0</v>
      </c>
      <c r="BL193" s="20" t="s">
        <v>366</v>
      </c>
      <c r="BM193" s="193" t="s">
        <v>1748</v>
      </c>
    </row>
    <row r="194" spans="1:65" s="2" customFormat="1" ht="16.5" customHeight="1">
      <c r="A194" s="37"/>
      <c r="B194" s="38"/>
      <c r="C194" s="244" t="s">
        <v>1015</v>
      </c>
      <c r="D194" s="244" t="s">
        <v>296</v>
      </c>
      <c r="E194" s="245" t="s">
        <v>6576</v>
      </c>
      <c r="F194" s="246" t="s">
        <v>2216</v>
      </c>
      <c r="G194" s="247" t="s">
        <v>290</v>
      </c>
      <c r="H194" s="248">
        <v>14</v>
      </c>
      <c r="I194" s="249"/>
      <c r="J194" s="250">
        <f t="shared" si="30"/>
        <v>0</v>
      </c>
      <c r="K194" s="246" t="s">
        <v>19</v>
      </c>
      <c r="L194" s="251"/>
      <c r="M194" s="252" t="s">
        <v>19</v>
      </c>
      <c r="N194" s="253" t="s">
        <v>48</v>
      </c>
      <c r="O194" s="67"/>
      <c r="P194" s="191">
        <f t="shared" si="31"/>
        <v>0</v>
      </c>
      <c r="Q194" s="191">
        <v>0</v>
      </c>
      <c r="R194" s="191">
        <f t="shared" si="32"/>
        <v>0</v>
      </c>
      <c r="S194" s="191">
        <v>0</v>
      </c>
      <c r="T194" s="192">
        <f t="shared" si="33"/>
        <v>0</v>
      </c>
      <c r="U194" s="37"/>
      <c r="V194" s="37"/>
      <c r="W194" s="37"/>
      <c r="X194" s="37"/>
      <c r="Y194" s="37"/>
      <c r="Z194" s="37"/>
      <c r="AA194" s="37"/>
      <c r="AB194" s="37"/>
      <c r="AC194" s="37"/>
      <c r="AD194" s="37"/>
      <c r="AE194" s="37"/>
      <c r="AR194" s="193" t="s">
        <v>523</v>
      </c>
      <c r="AT194" s="193" t="s">
        <v>296</v>
      </c>
      <c r="AU194" s="193" t="s">
        <v>88</v>
      </c>
      <c r="AY194" s="20" t="s">
        <v>237</v>
      </c>
      <c r="BE194" s="194">
        <f t="shared" si="34"/>
        <v>0</v>
      </c>
      <c r="BF194" s="194">
        <f t="shared" si="35"/>
        <v>0</v>
      </c>
      <c r="BG194" s="194">
        <f t="shared" si="36"/>
        <v>0</v>
      </c>
      <c r="BH194" s="194">
        <f t="shared" si="37"/>
        <v>0</v>
      </c>
      <c r="BI194" s="194">
        <f t="shared" si="38"/>
        <v>0</v>
      </c>
      <c r="BJ194" s="20" t="s">
        <v>88</v>
      </c>
      <c r="BK194" s="194">
        <f t="shared" si="39"/>
        <v>0</v>
      </c>
      <c r="BL194" s="20" t="s">
        <v>366</v>
      </c>
      <c r="BM194" s="193" t="s">
        <v>1751</v>
      </c>
    </row>
    <row r="195" spans="1:65" s="2" customFormat="1" ht="16.5" customHeight="1">
      <c r="A195" s="37"/>
      <c r="B195" s="38"/>
      <c r="C195" s="182" t="s">
        <v>1020</v>
      </c>
      <c r="D195" s="182" t="s">
        <v>239</v>
      </c>
      <c r="E195" s="183" t="s">
        <v>6577</v>
      </c>
      <c r="F195" s="184" t="s">
        <v>2219</v>
      </c>
      <c r="G195" s="185" t="s">
        <v>290</v>
      </c>
      <c r="H195" s="186">
        <v>14</v>
      </c>
      <c r="I195" s="187"/>
      <c r="J195" s="188">
        <f t="shared" si="30"/>
        <v>0</v>
      </c>
      <c r="K195" s="184" t="s">
        <v>19</v>
      </c>
      <c r="L195" s="42"/>
      <c r="M195" s="189" t="s">
        <v>19</v>
      </c>
      <c r="N195" s="190" t="s">
        <v>48</v>
      </c>
      <c r="O195" s="67"/>
      <c r="P195" s="191">
        <f t="shared" si="31"/>
        <v>0</v>
      </c>
      <c r="Q195" s="191">
        <v>0</v>
      </c>
      <c r="R195" s="191">
        <f t="shared" si="32"/>
        <v>0</v>
      </c>
      <c r="S195" s="191">
        <v>0</v>
      </c>
      <c r="T195" s="192">
        <f t="shared" si="33"/>
        <v>0</v>
      </c>
      <c r="U195" s="37"/>
      <c r="V195" s="37"/>
      <c r="W195" s="37"/>
      <c r="X195" s="37"/>
      <c r="Y195" s="37"/>
      <c r="Z195" s="37"/>
      <c r="AA195" s="37"/>
      <c r="AB195" s="37"/>
      <c r="AC195" s="37"/>
      <c r="AD195" s="37"/>
      <c r="AE195" s="37"/>
      <c r="AR195" s="193" t="s">
        <v>366</v>
      </c>
      <c r="AT195" s="193" t="s">
        <v>239</v>
      </c>
      <c r="AU195" s="193" t="s">
        <v>88</v>
      </c>
      <c r="AY195" s="20" t="s">
        <v>237</v>
      </c>
      <c r="BE195" s="194">
        <f t="shared" si="34"/>
        <v>0</v>
      </c>
      <c r="BF195" s="194">
        <f t="shared" si="35"/>
        <v>0</v>
      </c>
      <c r="BG195" s="194">
        <f t="shared" si="36"/>
        <v>0</v>
      </c>
      <c r="BH195" s="194">
        <f t="shared" si="37"/>
        <v>0</v>
      </c>
      <c r="BI195" s="194">
        <f t="shared" si="38"/>
        <v>0</v>
      </c>
      <c r="BJ195" s="20" t="s">
        <v>88</v>
      </c>
      <c r="BK195" s="194">
        <f t="shared" si="39"/>
        <v>0</v>
      </c>
      <c r="BL195" s="20" t="s">
        <v>366</v>
      </c>
      <c r="BM195" s="193" t="s">
        <v>1754</v>
      </c>
    </row>
    <row r="196" spans="1:65" s="2" customFormat="1" ht="16.5" customHeight="1">
      <c r="A196" s="37"/>
      <c r="B196" s="38"/>
      <c r="C196" s="182" t="s">
        <v>1024</v>
      </c>
      <c r="D196" s="182" t="s">
        <v>239</v>
      </c>
      <c r="E196" s="183" t="s">
        <v>6578</v>
      </c>
      <c r="F196" s="184" t="s">
        <v>2221</v>
      </c>
      <c r="G196" s="185" t="s">
        <v>290</v>
      </c>
      <c r="H196" s="186">
        <v>14</v>
      </c>
      <c r="I196" s="187"/>
      <c r="J196" s="188">
        <f t="shared" si="30"/>
        <v>0</v>
      </c>
      <c r="K196" s="184" t="s">
        <v>19</v>
      </c>
      <c r="L196" s="42"/>
      <c r="M196" s="189" t="s">
        <v>19</v>
      </c>
      <c r="N196" s="190" t="s">
        <v>48</v>
      </c>
      <c r="O196" s="67"/>
      <c r="P196" s="191">
        <f t="shared" si="31"/>
        <v>0</v>
      </c>
      <c r="Q196" s="191">
        <v>0</v>
      </c>
      <c r="R196" s="191">
        <f t="shared" si="32"/>
        <v>0</v>
      </c>
      <c r="S196" s="191">
        <v>0</v>
      </c>
      <c r="T196" s="192">
        <f t="shared" si="33"/>
        <v>0</v>
      </c>
      <c r="U196" s="37"/>
      <c r="V196" s="37"/>
      <c r="W196" s="37"/>
      <c r="X196" s="37"/>
      <c r="Y196" s="37"/>
      <c r="Z196" s="37"/>
      <c r="AA196" s="37"/>
      <c r="AB196" s="37"/>
      <c r="AC196" s="37"/>
      <c r="AD196" s="37"/>
      <c r="AE196" s="37"/>
      <c r="AR196" s="193" t="s">
        <v>366</v>
      </c>
      <c r="AT196" s="193" t="s">
        <v>239</v>
      </c>
      <c r="AU196" s="193" t="s">
        <v>88</v>
      </c>
      <c r="AY196" s="20" t="s">
        <v>237</v>
      </c>
      <c r="BE196" s="194">
        <f t="shared" si="34"/>
        <v>0</v>
      </c>
      <c r="BF196" s="194">
        <f t="shared" si="35"/>
        <v>0</v>
      </c>
      <c r="BG196" s="194">
        <f t="shared" si="36"/>
        <v>0</v>
      </c>
      <c r="BH196" s="194">
        <f t="shared" si="37"/>
        <v>0</v>
      </c>
      <c r="BI196" s="194">
        <f t="shared" si="38"/>
        <v>0</v>
      </c>
      <c r="BJ196" s="20" t="s">
        <v>88</v>
      </c>
      <c r="BK196" s="194">
        <f t="shared" si="39"/>
        <v>0</v>
      </c>
      <c r="BL196" s="20" t="s">
        <v>366</v>
      </c>
      <c r="BM196" s="193" t="s">
        <v>1756</v>
      </c>
    </row>
    <row r="197" spans="1:65" s="2" customFormat="1" ht="16.5" customHeight="1">
      <c r="A197" s="37"/>
      <c r="B197" s="38"/>
      <c r="C197" s="244" t="s">
        <v>1026</v>
      </c>
      <c r="D197" s="244" t="s">
        <v>296</v>
      </c>
      <c r="E197" s="245" t="s">
        <v>6579</v>
      </c>
      <c r="F197" s="246" t="s">
        <v>2224</v>
      </c>
      <c r="G197" s="247" t="s">
        <v>290</v>
      </c>
      <c r="H197" s="248">
        <v>14</v>
      </c>
      <c r="I197" s="249"/>
      <c r="J197" s="250">
        <f t="shared" si="30"/>
        <v>0</v>
      </c>
      <c r="K197" s="246" t="s">
        <v>19</v>
      </c>
      <c r="L197" s="251"/>
      <c r="M197" s="252" t="s">
        <v>19</v>
      </c>
      <c r="N197" s="253" t="s">
        <v>48</v>
      </c>
      <c r="O197" s="67"/>
      <c r="P197" s="191">
        <f t="shared" si="31"/>
        <v>0</v>
      </c>
      <c r="Q197" s="191">
        <v>0</v>
      </c>
      <c r="R197" s="191">
        <f t="shared" si="32"/>
        <v>0</v>
      </c>
      <c r="S197" s="191">
        <v>0</v>
      </c>
      <c r="T197" s="192">
        <f t="shared" si="33"/>
        <v>0</v>
      </c>
      <c r="U197" s="37"/>
      <c r="V197" s="37"/>
      <c r="W197" s="37"/>
      <c r="X197" s="37"/>
      <c r="Y197" s="37"/>
      <c r="Z197" s="37"/>
      <c r="AA197" s="37"/>
      <c r="AB197" s="37"/>
      <c r="AC197" s="37"/>
      <c r="AD197" s="37"/>
      <c r="AE197" s="37"/>
      <c r="AR197" s="193" t="s">
        <v>523</v>
      </c>
      <c r="AT197" s="193" t="s">
        <v>296</v>
      </c>
      <c r="AU197" s="193" t="s">
        <v>88</v>
      </c>
      <c r="AY197" s="20" t="s">
        <v>237</v>
      </c>
      <c r="BE197" s="194">
        <f t="shared" si="34"/>
        <v>0</v>
      </c>
      <c r="BF197" s="194">
        <f t="shared" si="35"/>
        <v>0</v>
      </c>
      <c r="BG197" s="194">
        <f t="shared" si="36"/>
        <v>0</v>
      </c>
      <c r="BH197" s="194">
        <f t="shared" si="37"/>
        <v>0</v>
      </c>
      <c r="BI197" s="194">
        <f t="shared" si="38"/>
        <v>0</v>
      </c>
      <c r="BJ197" s="20" t="s">
        <v>88</v>
      </c>
      <c r="BK197" s="194">
        <f t="shared" si="39"/>
        <v>0</v>
      </c>
      <c r="BL197" s="20" t="s">
        <v>366</v>
      </c>
      <c r="BM197" s="193" t="s">
        <v>6580</v>
      </c>
    </row>
    <row r="198" spans="1:65" s="2" customFormat="1" ht="16.5" customHeight="1">
      <c r="A198" s="37"/>
      <c r="B198" s="38"/>
      <c r="C198" s="244" t="s">
        <v>1030</v>
      </c>
      <c r="D198" s="244" t="s">
        <v>296</v>
      </c>
      <c r="E198" s="245" t="s">
        <v>6581</v>
      </c>
      <c r="F198" s="246" t="s">
        <v>2227</v>
      </c>
      <c r="G198" s="247" t="s">
        <v>290</v>
      </c>
      <c r="H198" s="248">
        <v>28</v>
      </c>
      <c r="I198" s="249"/>
      <c r="J198" s="250">
        <f t="shared" si="30"/>
        <v>0</v>
      </c>
      <c r="K198" s="246" t="s">
        <v>19</v>
      </c>
      <c r="L198" s="251"/>
      <c r="M198" s="252" t="s">
        <v>19</v>
      </c>
      <c r="N198" s="253" t="s">
        <v>48</v>
      </c>
      <c r="O198" s="67"/>
      <c r="P198" s="191">
        <f t="shared" si="31"/>
        <v>0</v>
      </c>
      <c r="Q198" s="191">
        <v>0</v>
      </c>
      <c r="R198" s="191">
        <f t="shared" si="32"/>
        <v>0</v>
      </c>
      <c r="S198" s="191">
        <v>0</v>
      </c>
      <c r="T198" s="192">
        <f t="shared" si="33"/>
        <v>0</v>
      </c>
      <c r="U198" s="37"/>
      <c r="V198" s="37"/>
      <c r="W198" s="37"/>
      <c r="X198" s="37"/>
      <c r="Y198" s="37"/>
      <c r="Z198" s="37"/>
      <c r="AA198" s="37"/>
      <c r="AB198" s="37"/>
      <c r="AC198" s="37"/>
      <c r="AD198" s="37"/>
      <c r="AE198" s="37"/>
      <c r="AR198" s="193" t="s">
        <v>523</v>
      </c>
      <c r="AT198" s="193" t="s">
        <v>296</v>
      </c>
      <c r="AU198" s="193" t="s">
        <v>88</v>
      </c>
      <c r="AY198" s="20" t="s">
        <v>237</v>
      </c>
      <c r="BE198" s="194">
        <f t="shared" si="34"/>
        <v>0</v>
      </c>
      <c r="BF198" s="194">
        <f t="shared" si="35"/>
        <v>0</v>
      </c>
      <c r="BG198" s="194">
        <f t="shared" si="36"/>
        <v>0</v>
      </c>
      <c r="BH198" s="194">
        <f t="shared" si="37"/>
        <v>0</v>
      </c>
      <c r="BI198" s="194">
        <f t="shared" si="38"/>
        <v>0</v>
      </c>
      <c r="BJ198" s="20" t="s">
        <v>88</v>
      </c>
      <c r="BK198" s="194">
        <f t="shared" si="39"/>
        <v>0</v>
      </c>
      <c r="BL198" s="20" t="s">
        <v>366</v>
      </c>
      <c r="BM198" s="193" t="s">
        <v>6582</v>
      </c>
    </row>
    <row r="199" spans="1:65" s="2" customFormat="1" ht="16.5" customHeight="1">
      <c r="A199" s="37"/>
      <c r="B199" s="38"/>
      <c r="C199" s="244" t="s">
        <v>1035</v>
      </c>
      <c r="D199" s="244" t="s">
        <v>296</v>
      </c>
      <c r="E199" s="245" t="s">
        <v>6583</v>
      </c>
      <c r="F199" s="246" t="s">
        <v>6584</v>
      </c>
      <c r="G199" s="247" t="s">
        <v>290</v>
      </c>
      <c r="H199" s="248">
        <v>2</v>
      </c>
      <c r="I199" s="249"/>
      <c r="J199" s="250">
        <f t="shared" si="30"/>
        <v>0</v>
      </c>
      <c r="K199" s="246" t="s">
        <v>19</v>
      </c>
      <c r="L199" s="251"/>
      <c r="M199" s="252" t="s">
        <v>19</v>
      </c>
      <c r="N199" s="253" t="s">
        <v>48</v>
      </c>
      <c r="O199" s="67"/>
      <c r="P199" s="191">
        <f t="shared" si="31"/>
        <v>0</v>
      </c>
      <c r="Q199" s="191">
        <v>0</v>
      </c>
      <c r="R199" s="191">
        <f t="shared" si="32"/>
        <v>0</v>
      </c>
      <c r="S199" s="191">
        <v>0</v>
      </c>
      <c r="T199" s="192">
        <f t="shared" si="33"/>
        <v>0</v>
      </c>
      <c r="U199" s="37"/>
      <c r="V199" s="37"/>
      <c r="W199" s="37"/>
      <c r="X199" s="37"/>
      <c r="Y199" s="37"/>
      <c r="Z199" s="37"/>
      <c r="AA199" s="37"/>
      <c r="AB199" s="37"/>
      <c r="AC199" s="37"/>
      <c r="AD199" s="37"/>
      <c r="AE199" s="37"/>
      <c r="AR199" s="193" t="s">
        <v>523</v>
      </c>
      <c r="AT199" s="193" t="s">
        <v>296</v>
      </c>
      <c r="AU199" s="193" t="s">
        <v>88</v>
      </c>
      <c r="AY199" s="20" t="s">
        <v>237</v>
      </c>
      <c r="BE199" s="194">
        <f t="shared" si="34"/>
        <v>0</v>
      </c>
      <c r="BF199" s="194">
        <f t="shared" si="35"/>
        <v>0</v>
      </c>
      <c r="BG199" s="194">
        <f t="shared" si="36"/>
        <v>0</v>
      </c>
      <c r="BH199" s="194">
        <f t="shared" si="37"/>
        <v>0</v>
      </c>
      <c r="BI199" s="194">
        <f t="shared" si="38"/>
        <v>0</v>
      </c>
      <c r="BJ199" s="20" t="s">
        <v>88</v>
      </c>
      <c r="BK199" s="194">
        <f t="shared" si="39"/>
        <v>0</v>
      </c>
      <c r="BL199" s="20" t="s">
        <v>366</v>
      </c>
      <c r="BM199" s="193" t="s">
        <v>1767</v>
      </c>
    </row>
    <row r="200" spans="1:65" s="2" customFormat="1" ht="16.5" customHeight="1">
      <c r="A200" s="37"/>
      <c r="B200" s="38"/>
      <c r="C200" s="244" t="s">
        <v>1039</v>
      </c>
      <c r="D200" s="244" t="s">
        <v>296</v>
      </c>
      <c r="E200" s="245" t="s">
        <v>6585</v>
      </c>
      <c r="F200" s="246" t="s">
        <v>6586</v>
      </c>
      <c r="G200" s="247" t="s">
        <v>290</v>
      </c>
      <c r="H200" s="248">
        <v>1</v>
      </c>
      <c r="I200" s="249"/>
      <c r="J200" s="250">
        <f t="shared" si="30"/>
        <v>0</v>
      </c>
      <c r="K200" s="246" t="s">
        <v>19</v>
      </c>
      <c r="L200" s="251"/>
      <c r="M200" s="252" t="s">
        <v>19</v>
      </c>
      <c r="N200" s="253" t="s">
        <v>48</v>
      </c>
      <c r="O200" s="67"/>
      <c r="P200" s="191">
        <f t="shared" si="31"/>
        <v>0</v>
      </c>
      <c r="Q200" s="191">
        <v>0</v>
      </c>
      <c r="R200" s="191">
        <f t="shared" si="32"/>
        <v>0</v>
      </c>
      <c r="S200" s="191">
        <v>0</v>
      </c>
      <c r="T200" s="192">
        <f t="shared" si="33"/>
        <v>0</v>
      </c>
      <c r="U200" s="37"/>
      <c r="V200" s="37"/>
      <c r="W200" s="37"/>
      <c r="X200" s="37"/>
      <c r="Y200" s="37"/>
      <c r="Z200" s="37"/>
      <c r="AA200" s="37"/>
      <c r="AB200" s="37"/>
      <c r="AC200" s="37"/>
      <c r="AD200" s="37"/>
      <c r="AE200" s="37"/>
      <c r="AR200" s="193" t="s">
        <v>523</v>
      </c>
      <c r="AT200" s="193" t="s">
        <v>296</v>
      </c>
      <c r="AU200" s="193" t="s">
        <v>88</v>
      </c>
      <c r="AY200" s="20" t="s">
        <v>237</v>
      </c>
      <c r="BE200" s="194">
        <f t="shared" si="34"/>
        <v>0</v>
      </c>
      <c r="BF200" s="194">
        <f t="shared" si="35"/>
        <v>0</v>
      </c>
      <c r="BG200" s="194">
        <f t="shared" si="36"/>
        <v>0</v>
      </c>
      <c r="BH200" s="194">
        <f t="shared" si="37"/>
        <v>0</v>
      </c>
      <c r="BI200" s="194">
        <f t="shared" si="38"/>
        <v>0</v>
      </c>
      <c r="BJ200" s="20" t="s">
        <v>88</v>
      </c>
      <c r="BK200" s="194">
        <f t="shared" si="39"/>
        <v>0</v>
      </c>
      <c r="BL200" s="20" t="s">
        <v>366</v>
      </c>
      <c r="BM200" s="193" t="s">
        <v>1770</v>
      </c>
    </row>
    <row r="201" spans="1:65" s="2" customFormat="1" ht="16.5" customHeight="1">
      <c r="A201" s="37"/>
      <c r="B201" s="38"/>
      <c r="C201" s="244" t="s">
        <v>1044</v>
      </c>
      <c r="D201" s="244" t="s">
        <v>296</v>
      </c>
      <c r="E201" s="245" t="s">
        <v>6587</v>
      </c>
      <c r="F201" s="246" t="s">
        <v>2233</v>
      </c>
      <c r="G201" s="247" t="s">
        <v>290</v>
      </c>
      <c r="H201" s="248">
        <v>2</v>
      </c>
      <c r="I201" s="249"/>
      <c r="J201" s="250">
        <f t="shared" si="30"/>
        <v>0</v>
      </c>
      <c r="K201" s="246" t="s">
        <v>19</v>
      </c>
      <c r="L201" s="251"/>
      <c r="M201" s="252" t="s">
        <v>19</v>
      </c>
      <c r="N201" s="253" t="s">
        <v>48</v>
      </c>
      <c r="O201" s="67"/>
      <c r="P201" s="191">
        <f t="shared" si="31"/>
        <v>0</v>
      </c>
      <c r="Q201" s="191">
        <v>0</v>
      </c>
      <c r="R201" s="191">
        <f t="shared" si="32"/>
        <v>0</v>
      </c>
      <c r="S201" s="191">
        <v>0</v>
      </c>
      <c r="T201" s="192">
        <f t="shared" si="33"/>
        <v>0</v>
      </c>
      <c r="U201" s="37"/>
      <c r="V201" s="37"/>
      <c r="W201" s="37"/>
      <c r="X201" s="37"/>
      <c r="Y201" s="37"/>
      <c r="Z201" s="37"/>
      <c r="AA201" s="37"/>
      <c r="AB201" s="37"/>
      <c r="AC201" s="37"/>
      <c r="AD201" s="37"/>
      <c r="AE201" s="37"/>
      <c r="AR201" s="193" t="s">
        <v>523</v>
      </c>
      <c r="AT201" s="193" t="s">
        <v>296</v>
      </c>
      <c r="AU201" s="193" t="s">
        <v>88</v>
      </c>
      <c r="AY201" s="20" t="s">
        <v>237</v>
      </c>
      <c r="BE201" s="194">
        <f t="shared" si="34"/>
        <v>0</v>
      </c>
      <c r="BF201" s="194">
        <f t="shared" si="35"/>
        <v>0</v>
      </c>
      <c r="BG201" s="194">
        <f t="shared" si="36"/>
        <v>0</v>
      </c>
      <c r="BH201" s="194">
        <f t="shared" si="37"/>
        <v>0</v>
      </c>
      <c r="BI201" s="194">
        <f t="shared" si="38"/>
        <v>0</v>
      </c>
      <c r="BJ201" s="20" t="s">
        <v>88</v>
      </c>
      <c r="BK201" s="194">
        <f t="shared" si="39"/>
        <v>0</v>
      </c>
      <c r="BL201" s="20" t="s">
        <v>366</v>
      </c>
      <c r="BM201" s="193" t="s">
        <v>1773</v>
      </c>
    </row>
    <row r="202" spans="1:65" s="2" customFormat="1" ht="16.5" customHeight="1">
      <c r="A202" s="37"/>
      <c r="B202" s="38"/>
      <c r="C202" s="182" t="s">
        <v>1048</v>
      </c>
      <c r="D202" s="182" t="s">
        <v>239</v>
      </c>
      <c r="E202" s="183" t="s">
        <v>6588</v>
      </c>
      <c r="F202" s="184" t="s">
        <v>2239</v>
      </c>
      <c r="G202" s="185" t="s">
        <v>290</v>
      </c>
      <c r="H202" s="186">
        <v>5</v>
      </c>
      <c r="I202" s="187"/>
      <c r="J202" s="188">
        <f t="shared" si="30"/>
        <v>0</v>
      </c>
      <c r="K202" s="184" t="s">
        <v>19</v>
      </c>
      <c r="L202" s="42"/>
      <c r="M202" s="189" t="s">
        <v>19</v>
      </c>
      <c r="N202" s="190" t="s">
        <v>48</v>
      </c>
      <c r="O202" s="67"/>
      <c r="P202" s="191">
        <f t="shared" si="31"/>
        <v>0</v>
      </c>
      <c r="Q202" s="191">
        <v>0</v>
      </c>
      <c r="R202" s="191">
        <f t="shared" si="32"/>
        <v>0</v>
      </c>
      <c r="S202" s="191">
        <v>0</v>
      </c>
      <c r="T202" s="192">
        <f t="shared" si="33"/>
        <v>0</v>
      </c>
      <c r="U202" s="37"/>
      <c r="V202" s="37"/>
      <c r="W202" s="37"/>
      <c r="X202" s="37"/>
      <c r="Y202" s="37"/>
      <c r="Z202" s="37"/>
      <c r="AA202" s="37"/>
      <c r="AB202" s="37"/>
      <c r="AC202" s="37"/>
      <c r="AD202" s="37"/>
      <c r="AE202" s="37"/>
      <c r="AR202" s="193" t="s">
        <v>366</v>
      </c>
      <c r="AT202" s="193" t="s">
        <v>239</v>
      </c>
      <c r="AU202" s="193" t="s">
        <v>88</v>
      </c>
      <c r="AY202" s="20" t="s">
        <v>237</v>
      </c>
      <c r="BE202" s="194">
        <f t="shared" si="34"/>
        <v>0</v>
      </c>
      <c r="BF202" s="194">
        <f t="shared" si="35"/>
        <v>0</v>
      </c>
      <c r="BG202" s="194">
        <f t="shared" si="36"/>
        <v>0</v>
      </c>
      <c r="BH202" s="194">
        <f t="shared" si="37"/>
        <v>0</v>
      </c>
      <c r="BI202" s="194">
        <f t="shared" si="38"/>
        <v>0</v>
      </c>
      <c r="BJ202" s="20" t="s">
        <v>88</v>
      </c>
      <c r="BK202" s="194">
        <f t="shared" si="39"/>
        <v>0</v>
      </c>
      <c r="BL202" s="20" t="s">
        <v>366</v>
      </c>
      <c r="BM202" s="193" t="s">
        <v>1775</v>
      </c>
    </row>
    <row r="203" spans="1:65" s="2" customFormat="1" ht="16.5" customHeight="1">
      <c r="A203" s="37"/>
      <c r="B203" s="38"/>
      <c r="C203" s="244" t="s">
        <v>1053</v>
      </c>
      <c r="D203" s="244" t="s">
        <v>296</v>
      </c>
      <c r="E203" s="245" t="s">
        <v>6589</v>
      </c>
      <c r="F203" s="246" t="s">
        <v>2242</v>
      </c>
      <c r="G203" s="247" t="s">
        <v>290</v>
      </c>
      <c r="H203" s="248">
        <v>5</v>
      </c>
      <c r="I203" s="249"/>
      <c r="J203" s="250">
        <f t="shared" si="30"/>
        <v>0</v>
      </c>
      <c r="K203" s="246" t="s">
        <v>19</v>
      </c>
      <c r="L203" s="251"/>
      <c r="M203" s="252" t="s">
        <v>19</v>
      </c>
      <c r="N203" s="253" t="s">
        <v>48</v>
      </c>
      <c r="O203" s="67"/>
      <c r="P203" s="191">
        <f t="shared" si="31"/>
        <v>0</v>
      </c>
      <c r="Q203" s="191">
        <v>0</v>
      </c>
      <c r="R203" s="191">
        <f t="shared" si="32"/>
        <v>0</v>
      </c>
      <c r="S203" s="191">
        <v>0</v>
      </c>
      <c r="T203" s="192">
        <f t="shared" si="33"/>
        <v>0</v>
      </c>
      <c r="U203" s="37"/>
      <c r="V203" s="37"/>
      <c r="W203" s="37"/>
      <c r="X203" s="37"/>
      <c r="Y203" s="37"/>
      <c r="Z203" s="37"/>
      <c r="AA203" s="37"/>
      <c r="AB203" s="37"/>
      <c r="AC203" s="37"/>
      <c r="AD203" s="37"/>
      <c r="AE203" s="37"/>
      <c r="AR203" s="193" t="s">
        <v>523</v>
      </c>
      <c r="AT203" s="193" t="s">
        <v>296</v>
      </c>
      <c r="AU203" s="193" t="s">
        <v>88</v>
      </c>
      <c r="AY203" s="20" t="s">
        <v>237</v>
      </c>
      <c r="BE203" s="194">
        <f t="shared" si="34"/>
        <v>0</v>
      </c>
      <c r="BF203" s="194">
        <f t="shared" si="35"/>
        <v>0</v>
      </c>
      <c r="BG203" s="194">
        <f t="shared" si="36"/>
        <v>0</v>
      </c>
      <c r="BH203" s="194">
        <f t="shared" si="37"/>
        <v>0</v>
      </c>
      <c r="BI203" s="194">
        <f t="shared" si="38"/>
        <v>0</v>
      </c>
      <c r="BJ203" s="20" t="s">
        <v>88</v>
      </c>
      <c r="BK203" s="194">
        <f t="shared" si="39"/>
        <v>0</v>
      </c>
      <c r="BL203" s="20" t="s">
        <v>366</v>
      </c>
      <c r="BM203" s="193" t="s">
        <v>1779</v>
      </c>
    </row>
    <row r="204" spans="1:65" s="2" customFormat="1" ht="16.5" customHeight="1">
      <c r="A204" s="37"/>
      <c r="B204" s="38"/>
      <c r="C204" s="182" t="s">
        <v>1055</v>
      </c>
      <c r="D204" s="182" t="s">
        <v>239</v>
      </c>
      <c r="E204" s="183" t="s">
        <v>6590</v>
      </c>
      <c r="F204" s="184" t="s">
        <v>2245</v>
      </c>
      <c r="G204" s="185" t="s">
        <v>290</v>
      </c>
      <c r="H204" s="186">
        <v>5</v>
      </c>
      <c r="I204" s="187"/>
      <c r="J204" s="188">
        <f t="shared" si="30"/>
        <v>0</v>
      </c>
      <c r="K204" s="184" t="s">
        <v>19</v>
      </c>
      <c r="L204" s="42"/>
      <c r="M204" s="189" t="s">
        <v>19</v>
      </c>
      <c r="N204" s="190" t="s">
        <v>48</v>
      </c>
      <c r="O204" s="67"/>
      <c r="P204" s="191">
        <f t="shared" si="31"/>
        <v>0</v>
      </c>
      <c r="Q204" s="191">
        <v>0</v>
      </c>
      <c r="R204" s="191">
        <f t="shared" si="32"/>
        <v>0</v>
      </c>
      <c r="S204" s="191">
        <v>0</v>
      </c>
      <c r="T204" s="192">
        <f t="shared" si="33"/>
        <v>0</v>
      </c>
      <c r="U204" s="37"/>
      <c r="V204" s="37"/>
      <c r="W204" s="37"/>
      <c r="X204" s="37"/>
      <c r="Y204" s="37"/>
      <c r="Z204" s="37"/>
      <c r="AA204" s="37"/>
      <c r="AB204" s="37"/>
      <c r="AC204" s="37"/>
      <c r="AD204" s="37"/>
      <c r="AE204" s="37"/>
      <c r="AR204" s="193" t="s">
        <v>366</v>
      </c>
      <c r="AT204" s="193" t="s">
        <v>239</v>
      </c>
      <c r="AU204" s="193" t="s">
        <v>88</v>
      </c>
      <c r="AY204" s="20" t="s">
        <v>237</v>
      </c>
      <c r="BE204" s="194">
        <f t="shared" si="34"/>
        <v>0</v>
      </c>
      <c r="BF204" s="194">
        <f t="shared" si="35"/>
        <v>0</v>
      </c>
      <c r="BG204" s="194">
        <f t="shared" si="36"/>
        <v>0</v>
      </c>
      <c r="BH204" s="194">
        <f t="shared" si="37"/>
        <v>0</v>
      </c>
      <c r="BI204" s="194">
        <f t="shared" si="38"/>
        <v>0</v>
      </c>
      <c r="BJ204" s="20" t="s">
        <v>88</v>
      </c>
      <c r="BK204" s="194">
        <f t="shared" si="39"/>
        <v>0</v>
      </c>
      <c r="BL204" s="20" t="s">
        <v>366</v>
      </c>
      <c r="BM204" s="193" t="s">
        <v>1781</v>
      </c>
    </row>
    <row r="205" spans="1:65" s="2" customFormat="1" ht="16.5" customHeight="1">
      <c r="A205" s="37"/>
      <c r="B205" s="38"/>
      <c r="C205" s="244" t="s">
        <v>1060</v>
      </c>
      <c r="D205" s="244" t="s">
        <v>296</v>
      </c>
      <c r="E205" s="245" t="s">
        <v>6591</v>
      </c>
      <c r="F205" s="246" t="s">
        <v>2248</v>
      </c>
      <c r="G205" s="247" t="s">
        <v>290</v>
      </c>
      <c r="H205" s="248">
        <v>5</v>
      </c>
      <c r="I205" s="249"/>
      <c r="J205" s="250">
        <f t="shared" si="30"/>
        <v>0</v>
      </c>
      <c r="K205" s="246" t="s">
        <v>19</v>
      </c>
      <c r="L205" s="251"/>
      <c r="M205" s="252" t="s">
        <v>19</v>
      </c>
      <c r="N205" s="253" t="s">
        <v>48</v>
      </c>
      <c r="O205" s="67"/>
      <c r="P205" s="191">
        <f t="shared" si="31"/>
        <v>0</v>
      </c>
      <c r="Q205" s="191">
        <v>0</v>
      </c>
      <c r="R205" s="191">
        <f t="shared" si="32"/>
        <v>0</v>
      </c>
      <c r="S205" s="191">
        <v>0</v>
      </c>
      <c r="T205" s="192">
        <f t="shared" si="33"/>
        <v>0</v>
      </c>
      <c r="U205" s="37"/>
      <c r="V205" s="37"/>
      <c r="W205" s="37"/>
      <c r="X205" s="37"/>
      <c r="Y205" s="37"/>
      <c r="Z205" s="37"/>
      <c r="AA205" s="37"/>
      <c r="AB205" s="37"/>
      <c r="AC205" s="37"/>
      <c r="AD205" s="37"/>
      <c r="AE205" s="37"/>
      <c r="AR205" s="193" t="s">
        <v>523</v>
      </c>
      <c r="AT205" s="193" t="s">
        <v>296</v>
      </c>
      <c r="AU205" s="193" t="s">
        <v>88</v>
      </c>
      <c r="AY205" s="20" t="s">
        <v>237</v>
      </c>
      <c r="BE205" s="194">
        <f t="shared" si="34"/>
        <v>0</v>
      </c>
      <c r="BF205" s="194">
        <f t="shared" si="35"/>
        <v>0</v>
      </c>
      <c r="BG205" s="194">
        <f t="shared" si="36"/>
        <v>0</v>
      </c>
      <c r="BH205" s="194">
        <f t="shared" si="37"/>
        <v>0</v>
      </c>
      <c r="BI205" s="194">
        <f t="shared" si="38"/>
        <v>0</v>
      </c>
      <c r="BJ205" s="20" t="s">
        <v>88</v>
      </c>
      <c r="BK205" s="194">
        <f t="shared" si="39"/>
        <v>0</v>
      </c>
      <c r="BL205" s="20" t="s">
        <v>366</v>
      </c>
      <c r="BM205" s="193" t="s">
        <v>1784</v>
      </c>
    </row>
    <row r="206" spans="1:65" s="2" customFormat="1" ht="24.15" customHeight="1">
      <c r="A206" s="37"/>
      <c r="B206" s="38"/>
      <c r="C206" s="244" t="s">
        <v>1064</v>
      </c>
      <c r="D206" s="244" t="s">
        <v>296</v>
      </c>
      <c r="E206" s="245" t="s">
        <v>6592</v>
      </c>
      <c r="F206" s="246" t="s">
        <v>2251</v>
      </c>
      <c r="G206" s="247" t="s">
        <v>290</v>
      </c>
      <c r="H206" s="248">
        <v>5</v>
      </c>
      <c r="I206" s="249"/>
      <c r="J206" s="250">
        <f t="shared" si="30"/>
        <v>0</v>
      </c>
      <c r="K206" s="246" t="s">
        <v>19</v>
      </c>
      <c r="L206" s="251"/>
      <c r="M206" s="252" t="s">
        <v>19</v>
      </c>
      <c r="N206" s="253" t="s">
        <v>48</v>
      </c>
      <c r="O206" s="67"/>
      <c r="P206" s="191">
        <f t="shared" si="31"/>
        <v>0</v>
      </c>
      <c r="Q206" s="191">
        <v>0</v>
      </c>
      <c r="R206" s="191">
        <f t="shared" si="32"/>
        <v>0</v>
      </c>
      <c r="S206" s="191">
        <v>0</v>
      </c>
      <c r="T206" s="192">
        <f t="shared" si="33"/>
        <v>0</v>
      </c>
      <c r="U206" s="37"/>
      <c r="V206" s="37"/>
      <c r="W206" s="37"/>
      <c r="X206" s="37"/>
      <c r="Y206" s="37"/>
      <c r="Z206" s="37"/>
      <c r="AA206" s="37"/>
      <c r="AB206" s="37"/>
      <c r="AC206" s="37"/>
      <c r="AD206" s="37"/>
      <c r="AE206" s="37"/>
      <c r="AR206" s="193" t="s">
        <v>523</v>
      </c>
      <c r="AT206" s="193" t="s">
        <v>296</v>
      </c>
      <c r="AU206" s="193" t="s">
        <v>88</v>
      </c>
      <c r="AY206" s="20" t="s">
        <v>237</v>
      </c>
      <c r="BE206" s="194">
        <f t="shared" si="34"/>
        <v>0</v>
      </c>
      <c r="BF206" s="194">
        <f t="shared" si="35"/>
        <v>0</v>
      </c>
      <c r="BG206" s="194">
        <f t="shared" si="36"/>
        <v>0</v>
      </c>
      <c r="BH206" s="194">
        <f t="shared" si="37"/>
        <v>0</v>
      </c>
      <c r="BI206" s="194">
        <f t="shared" si="38"/>
        <v>0</v>
      </c>
      <c r="BJ206" s="20" t="s">
        <v>88</v>
      </c>
      <c r="BK206" s="194">
        <f t="shared" si="39"/>
        <v>0</v>
      </c>
      <c r="BL206" s="20" t="s">
        <v>366</v>
      </c>
      <c r="BM206" s="193" t="s">
        <v>1787</v>
      </c>
    </row>
    <row r="207" spans="1:65" s="2" customFormat="1" ht="16.5" customHeight="1">
      <c r="A207" s="37"/>
      <c r="B207" s="38"/>
      <c r="C207" s="244" t="s">
        <v>1073</v>
      </c>
      <c r="D207" s="244" t="s">
        <v>296</v>
      </c>
      <c r="E207" s="245" t="s">
        <v>6593</v>
      </c>
      <c r="F207" s="246" t="s">
        <v>6594</v>
      </c>
      <c r="G207" s="247" t="s">
        <v>290</v>
      </c>
      <c r="H207" s="248">
        <v>5</v>
      </c>
      <c r="I207" s="249"/>
      <c r="J207" s="250">
        <f t="shared" si="30"/>
        <v>0</v>
      </c>
      <c r="K207" s="246" t="s">
        <v>19</v>
      </c>
      <c r="L207" s="251"/>
      <c r="M207" s="252" t="s">
        <v>19</v>
      </c>
      <c r="N207" s="253" t="s">
        <v>48</v>
      </c>
      <c r="O207" s="67"/>
      <c r="P207" s="191">
        <f t="shared" si="31"/>
        <v>0</v>
      </c>
      <c r="Q207" s="191">
        <v>0</v>
      </c>
      <c r="R207" s="191">
        <f t="shared" si="32"/>
        <v>0</v>
      </c>
      <c r="S207" s="191">
        <v>0</v>
      </c>
      <c r="T207" s="192">
        <f t="shared" si="33"/>
        <v>0</v>
      </c>
      <c r="U207" s="37"/>
      <c r="V207" s="37"/>
      <c r="W207" s="37"/>
      <c r="X207" s="37"/>
      <c r="Y207" s="37"/>
      <c r="Z207" s="37"/>
      <c r="AA207" s="37"/>
      <c r="AB207" s="37"/>
      <c r="AC207" s="37"/>
      <c r="AD207" s="37"/>
      <c r="AE207" s="37"/>
      <c r="AR207" s="193" t="s">
        <v>523</v>
      </c>
      <c r="AT207" s="193" t="s">
        <v>296</v>
      </c>
      <c r="AU207" s="193" t="s">
        <v>88</v>
      </c>
      <c r="AY207" s="20" t="s">
        <v>237</v>
      </c>
      <c r="BE207" s="194">
        <f t="shared" si="34"/>
        <v>0</v>
      </c>
      <c r="BF207" s="194">
        <f t="shared" si="35"/>
        <v>0</v>
      </c>
      <c r="BG207" s="194">
        <f t="shared" si="36"/>
        <v>0</v>
      </c>
      <c r="BH207" s="194">
        <f t="shared" si="37"/>
        <v>0</v>
      </c>
      <c r="BI207" s="194">
        <f t="shared" si="38"/>
        <v>0</v>
      </c>
      <c r="BJ207" s="20" t="s">
        <v>88</v>
      </c>
      <c r="BK207" s="194">
        <f t="shared" si="39"/>
        <v>0</v>
      </c>
      <c r="BL207" s="20" t="s">
        <v>366</v>
      </c>
      <c r="BM207" s="193" t="s">
        <v>1790</v>
      </c>
    </row>
    <row r="208" spans="1:65" s="2" customFormat="1" ht="24.15" customHeight="1">
      <c r="A208" s="37"/>
      <c r="B208" s="38"/>
      <c r="C208" s="244" t="s">
        <v>1077</v>
      </c>
      <c r="D208" s="244" t="s">
        <v>296</v>
      </c>
      <c r="E208" s="245" t="s">
        <v>6595</v>
      </c>
      <c r="F208" s="246" t="s">
        <v>2251</v>
      </c>
      <c r="G208" s="247" t="s">
        <v>290</v>
      </c>
      <c r="H208" s="248">
        <v>5</v>
      </c>
      <c r="I208" s="249"/>
      <c r="J208" s="250">
        <f t="shared" si="30"/>
        <v>0</v>
      </c>
      <c r="K208" s="246" t="s">
        <v>19</v>
      </c>
      <c r="L208" s="251"/>
      <c r="M208" s="252" t="s">
        <v>19</v>
      </c>
      <c r="N208" s="253" t="s">
        <v>48</v>
      </c>
      <c r="O208" s="67"/>
      <c r="P208" s="191">
        <f t="shared" si="31"/>
        <v>0</v>
      </c>
      <c r="Q208" s="191">
        <v>0</v>
      </c>
      <c r="R208" s="191">
        <f t="shared" si="32"/>
        <v>0</v>
      </c>
      <c r="S208" s="191">
        <v>0</v>
      </c>
      <c r="T208" s="192">
        <f t="shared" si="33"/>
        <v>0</v>
      </c>
      <c r="U208" s="37"/>
      <c r="V208" s="37"/>
      <c r="W208" s="37"/>
      <c r="X208" s="37"/>
      <c r="Y208" s="37"/>
      <c r="Z208" s="37"/>
      <c r="AA208" s="37"/>
      <c r="AB208" s="37"/>
      <c r="AC208" s="37"/>
      <c r="AD208" s="37"/>
      <c r="AE208" s="37"/>
      <c r="AR208" s="193" t="s">
        <v>523</v>
      </c>
      <c r="AT208" s="193" t="s">
        <v>296</v>
      </c>
      <c r="AU208" s="193" t="s">
        <v>88</v>
      </c>
      <c r="AY208" s="20" t="s">
        <v>237</v>
      </c>
      <c r="BE208" s="194">
        <f t="shared" si="34"/>
        <v>0</v>
      </c>
      <c r="BF208" s="194">
        <f t="shared" si="35"/>
        <v>0</v>
      </c>
      <c r="BG208" s="194">
        <f t="shared" si="36"/>
        <v>0</v>
      </c>
      <c r="BH208" s="194">
        <f t="shared" si="37"/>
        <v>0</v>
      </c>
      <c r="BI208" s="194">
        <f t="shared" si="38"/>
        <v>0</v>
      </c>
      <c r="BJ208" s="20" t="s">
        <v>88</v>
      </c>
      <c r="BK208" s="194">
        <f t="shared" si="39"/>
        <v>0</v>
      </c>
      <c r="BL208" s="20" t="s">
        <v>366</v>
      </c>
      <c r="BM208" s="193" t="s">
        <v>2222</v>
      </c>
    </row>
    <row r="209" spans="1:65" s="2" customFormat="1" ht="16.5" customHeight="1">
      <c r="A209" s="37"/>
      <c r="B209" s="38"/>
      <c r="C209" s="182" t="s">
        <v>1086</v>
      </c>
      <c r="D209" s="182" t="s">
        <v>239</v>
      </c>
      <c r="E209" s="183" t="s">
        <v>6596</v>
      </c>
      <c r="F209" s="184" t="s">
        <v>6597</v>
      </c>
      <c r="G209" s="185" t="s">
        <v>290</v>
      </c>
      <c r="H209" s="186">
        <v>5</v>
      </c>
      <c r="I209" s="187"/>
      <c r="J209" s="188">
        <f t="shared" si="30"/>
        <v>0</v>
      </c>
      <c r="K209" s="184" t="s">
        <v>19</v>
      </c>
      <c r="L209" s="42"/>
      <c r="M209" s="189" t="s">
        <v>19</v>
      </c>
      <c r="N209" s="190" t="s">
        <v>48</v>
      </c>
      <c r="O209" s="67"/>
      <c r="P209" s="191">
        <f t="shared" si="31"/>
        <v>0</v>
      </c>
      <c r="Q209" s="191">
        <v>0</v>
      </c>
      <c r="R209" s="191">
        <f t="shared" si="32"/>
        <v>0</v>
      </c>
      <c r="S209" s="191">
        <v>0</v>
      </c>
      <c r="T209" s="192">
        <f t="shared" si="33"/>
        <v>0</v>
      </c>
      <c r="U209" s="37"/>
      <c r="V209" s="37"/>
      <c r="W209" s="37"/>
      <c r="X209" s="37"/>
      <c r="Y209" s="37"/>
      <c r="Z209" s="37"/>
      <c r="AA209" s="37"/>
      <c r="AB209" s="37"/>
      <c r="AC209" s="37"/>
      <c r="AD209" s="37"/>
      <c r="AE209" s="37"/>
      <c r="AR209" s="193" t="s">
        <v>366</v>
      </c>
      <c r="AT209" s="193" t="s">
        <v>239</v>
      </c>
      <c r="AU209" s="193" t="s">
        <v>88</v>
      </c>
      <c r="AY209" s="20" t="s">
        <v>237</v>
      </c>
      <c r="BE209" s="194">
        <f t="shared" si="34"/>
        <v>0</v>
      </c>
      <c r="BF209" s="194">
        <f t="shared" si="35"/>
        <v>0</v>
      </c>
      <c r="BG209" s="194">
        <f t="shared" si="36"/>
        <v>0</v>
      </c>
      <c r="BH209" s="194">
        <f t="shared" si="37"/>
        <v>0</v>
      </c>
      <c r="BI209" s="194">
        <f t="shared" si="38"/>
        <v>0</v>
      </c>
      <c r="BJ209" s="20" t="s">
        <v>88</v>
      </c>
      <c r="BK209" s="194">
        <f t="shared" si="39"/>
        <v>0</v>
      </c>
      <c r="BL209" s="20" t="s">
        <v>366</v>
      </c>
      <c r="BM209" s="193" t="s">
        <v>1793</v>
      </c>
    </row>
    <row r="210" spans="1:65" s="2" customFormat="1" ht="16.5" customHeight="1">
      <c r="A210" s="37"/>
      <c r="B210" s="38"/>
      <c r="C210" s="244" t="s">
        <v>1093</v>
      </c>
      <c r="D210" s="244" t="s">
        <v>296</v>
      </c>
      <c r="E210" s="245" t="s">
        <v>6598</v>
      </c>
      <c r="F210" s="246" t="s">
        <v>6599</v>
      </c>
      <c r="G210" s="247" t="s">
        <v>290</v>
      </c>
      <c r="H210" s="248">
        <v>5</v>
      </c>
      <c r="I210" s="249"/>
      <c r="J210" s="250">
        <f t="shared" si="30"/>
        <v>0</v>
      </c>
      <c r="K210" s="246" t="s">
        <v>19</v>
      </c>
      <c r="L210" s="251"/>
      <c r="M210" s="252" t="s">
        <v>19</v>
      </c>
      <c r="N210" s="253" t="s">
        <v>48</v>
      </c>
      <c r="O210" s="67"/>
      <c r="P210" s="191">
        <f t="shared" si="31"/>
        <v>0</v>
      </c>
      <c r="Q210" s="191">
        <v>0</v>
      </c>
      <c r="R210" s="191">
        <f t="shared" si="32"/>
        <v>0</v>
      </c>
      <c r="S210" s="191">
        <v>0</v>
      </c>
      <c r="T210" s="192">
        <f t="shared" si="33"/>
        <v>0</v>
      </c>
      <c r="U210" s="37"/>
      <c r="V210" s="37"/>
      <c r="W210" s="37"/>
      <c r="X210" s="37"/>
      <c r="Y210" s="37"/>
      <c r="Z210" s="37"/>
      <c r="AA210" s="37"/>
      <c r="AB210" s="37"/>
      <c r="AC210" s="37"/>
      <c r="AD210" s="37"/>
      <c r="AE210" s="37"/>
      <c r="AR210" s="193" t="s">
        <v>523</v>
      </c>
      <c r="AT210" s="193" t="s">
        <v>296</v>
      </c>
      <c r="AU210" s="193" t="s">
        <v>88</v>
      </c>
      <c r="AY210" s="20" t="s">
        <v>237</v>
      </c>
      <c r="BE210" s="194">
        <f t="shared" si="34"/>
        <v>0</v>
      </c>
      <c r="BF210" s="194">
        <f t="shared" si="35"/>
        <v>0</v>
      </c>
      <c r="BG210" s="194">
        <f t="shared" si="36"/>
        <v>0</v>
      </c>
      <c r="BH210" s="194">
        <f t="shared" si="37"/>
        <v>0</v>
      </c>
      <c r="BI210" s="194">
        <f t="shared" si="38"/>
        <v>0</v>
      </c>
      <c r="BJ210" s="20" t="s">
        <v>88</v>
      </c>
      <c r="BK210" s="194">
        <f t="shared" si="39"/>
        <v>0</v>
      </c>
      <c r="BL210" s="20" t="s">
        <v>366</v>
      </c>
      <c r="BM210" s="193" t="s">
        <v>4569</v>
      </c>
    </row>
    <row r="211" spans="1:65" s="2" customFormat="1" ht="16.5" customHeight="1">
      <c r="A211" s="37"/>
      <c r="B211" s="38"/>
      <c r="C211" s="182" t="s">
        <v>1101</v>
      </c>
      <c r="D211" s="182" t="s">
        <v>239</v>
      </c>
      <c r="E211" s="183" t="s">
        <v>6600</v>
      </c>
      <c r="F211" s="184" t="s">
        <v>6601</v>
      </c>
      <c r="G211" s="185" t="s">
        <v>290</v>
      </c>
      <c r="H211" s="186">
        <v>5</v>
      </c>
      <c r="I211" s="187"/>
      <c r="J211" s="188">
        <f t="shared" si="30"/>
        <v>0</v>
      </c>
      <c r="K211" s="184" t="s">
        <v>19</v>
      </c>
      <c r="L211" s="42"/>
      <c r="M211" s="189" t="s">
        <v>19</v>
      </c>
      <c r="N211" s="190" t="s">
        <v>48</v>
      </c>
      <c r="O211" s="67"/>
      <c r="P211" s="191">
        <f t="shared" si="31"/>
        <v>0</v>
      </c>
      <c r="Q211" s="191">
        <v>0</v>
      </c>
      <c r="R211" s="191">
        <f t="shared" si="32"/>
        <v>0</v>
      </c>
      <c r="S211" s="191">
        <v>0</v>
      </c>
      <c r="T211" s="192">
        <f t="shared" si="33"/>
        <v>0</v>
      </c>
      <c r="U211" s="37"/>
      <c r="V211" s="37"/>
      <c r="W211" s="37"/>
      <c r="X211" s="37"/>
      <c r="Y211" s="37"/>
      <c r="Z211" s="37"/>
      <c r="AA211" s="37"/>
      <c r="AB211" s="37"/>
      <c r="AC211" s="37"/>
      <c r="AD211" s="37"/>
      <c r="AE211" s="37"/>
      <c r="AR211" s="193" t="s">
        <v>366</v>
      </c>
      <c r="AT211" s="193" t="s">
        <v>239</v>
      </c>
      <c r="AU211" s="193" t="s">
        <v>88</v>
      </c>
      <c r="AY211" s="20" t="s">
        <v>237</v>
      </c>
      <c r="BE211" s="194">
        <f t="shared" si="34"/>
        <v>0</v>
      </c>
      <c r="BF211" s="194">
        <f t="shared" si="35"/>
        <v>0</v>
      </c>
      <c r="BG211" s="194">
        <f t="shared" si="36"/>
        <v>0</v>
      </c>
      <c r="BH211" s="194">
        <f t="shared" si="37"/>
        <v>0</v>
      </c>
      <c r="BI211" s="194">
        <f t="shared" si="38"/>
        <v>0</v>
      </c>
      <c r="BJ211" s="20" t="s">
        <v>88</v>
      </c>
      <c r="BK211" s="194">
        <f t="shared" si="39"/>
        <v>0</v>
      </c>
      <c r="BL211" s="20" t="s">
        <v>366</v>
      </c>
      <c r="BM211" s="193" t="s">
        <v>4577</v>
      </c>
    </row>
    <row r="212" spans="1:65" s="2" customFormat="1" ht="16.5" customHeight="1">
      <c r="A212" s="37"/>
      <c r="B212" s="38"/>
      <c r="C212" s="244" t="s">
        <v>1106</v>
      </c>
      <c r="D212" s="244" t="s">
        <v>296</v>
      </c>
      <c r="E212" s="245" t="s">
        <v>6602</v>
      </c>
      <c r="F212" s="246" t="s">
        <v>2265</v>
      </c>
      <c r="G212" s="247" t="s">
        <v>290</v>
      </c>
      <c r="H212" s="248">
        <v>1</v>
      </c>
      <c r="I212" s="249"/>
      <c r="J212" s="250">
        <f t="shared" si="30"/>
        <v>0</v>
      </c>
      <c r="K212" s="246" t="s">
        <v>19</v>
      </c>
      <c r="L212" s="251"/>
      <c r="M212" s="252" t="s">
        <v>19</v>
      </c>
      <c r="N212" s="253" t="s">
        <v>48</v>
      </c>
      <c r="O212" s="67"/>
      <c r="P212" s="191">
        <f t="shared" si="31"/>
        <v>0</v>
      </c>
      <c r="Q212" s="191">
        <v>0</v>
      </c>
      <c r="R212" s="191">
        <f t="shared" si="32"/>
        <v>0</v>
      </c>
      <c r="S212" s="191">
        <v>0</v>
      </c>
      <c r="T212" s="192">
        <f t="shared" si="33"/>
        <v>0</v>
      </c>
      <c r="U212" s="37"/>
      <c r="V212" s="37"/>
      <c r="W212" s="37"/>
      <c r="X212" s="37"/>
      <c r="Y212" s="37"/>
      <c r="Z212" s="37"/>
      <c r="AA212" s="37"/>
      <c r="AB212" s="37"/>
      <c r="AC212" s="37"/>
      <c r="AD212" s="37"/>
      <c r="AE212" s="37"/>
      <c r="AR212" s="193" t="s">
        <v>523</v>
      </c>
      <c r="AT212" s="193" t="s">
        <v>296</v>
      </c>
      <c r="AU212" s="193" t="s">
        <v>88</v>
      </c>
      <c r="AY212" s="20" t="s">
        <v>237</v>
      </c>
      <c r="BE212" s="194">
        <f t="shared" si="34"/>
        <v>0</v>
      </c>
      <c r="BF212" s="194">
        <f t="shared" si="35"/>
        <v>0</v>
      </c>
      <c r="BG212" s="194">
        <f t="shared" si="36"/>
        <v>0</v>
      </c>
      <c r="BH212" s="194">
        <f t="shared" si="37"/>
        <v>0</v>
      </c>
      <c r="BI212" s="194">
        <f t="shared" si="38"/>
        <v>0</v>
      </c>
      <c r="BJ212" s="20" t="s">
        <v>88</v>
      </c>
      <c r="BK212" s="194">
        <f t="shared" si="39"/>
        <v>0</v>
      </c>
      <c r="BL212" s="20" t="s">
        <v>366</v>
      </c>
      <c r="BM212" s="193" t="s">
        <v>4586</v>
      </c>
    </row>
    <row r="213" spans="1:65" s="2" customFormat="1" ht="16.5" customHeight="1">
      <c r="A213" s="37"/>
      <c r="B213" s="38"/>
      <c r="C213" s="182" t="s">
        <v>1112</v>
      </c>
      <c r="D213" s="182" t="s">
        <v>239</v>
      </c>
      <c r="E213" s="183" t="s">
        <v>6603</v>
      </c>
      <c r="F213" s="184" t="s">
        <v>2268</v>
      </c>
      <c r="G213" s="185" t="s">
        <v>290</v>
      </c>
      <c r="H213" s="186">
        <v>1</v>
      </c>
      <c r="I213" s="187"/>
      <c r="J213" s="188">
        <f t="shared" si="30"/>
        <v>0</v>
      </c>
      <c r="K213" s="184" t="s">
        <v>19</v>
      </c>
      <c r="L213" s="42"/>
      <c r="M213" s="189" t="s">
        <v>19</v>
      </c>
      <c r="N213" s="190" t="s">
        <v>48</v>
      </c>
      <c r="O213" s="67"/>
      <c r="P213" s="191">
        <f t="shared" si="31"/>
        <v>0</v>
      </c>
      <c r="Q213" s="191">
        <v>0</v>
      </c>
      <c r="R213" s="191">
        <f t="shared" si="32"/>
        <v>0</v>
      </c>
      <c r="S213" s="191">
        <v>0</v>
      </c>
      <c r="T213" s="192">
        <f t="shared" si="33"/>
        <v>0</v>
      </c>
      <c r="U213" s="37"/>
      <c r="V213" s="37"/>
      <c r="W213" s="37"/>
      <c r="X213" s="37"/>
      <c r="Y213" s="37"/>
      <c r="Z213" s="37"/>
      <c r="AA213" s="37"/>
      <c r="AB213" s="37"/>
      <c r="AC213" s="37"/>
      <c r="AD213" s="37"/>
      <c r="AE213" s="37"/>
      <c r="AR213" s="193" t="s">
        <v>366</v>
      </c>
      <c r="AT213" s="193" t="s">
        <v>239</v>
      </c>
      <c r="AU213" s="193" t="s">
        <v>88</v>
      </c>
      <c r="AY213" s="20" t="s">
        <v>237</v>
      </c>
      <c r="BE213" s="194">
        <f t="shared" si="34"/>
        <v>0</v>
      </c>
      <c r="BF213" s="194">
        <f t="shared" si="35"/>
        <v>0</v>
      </c>
      <c r="BG213" s="194">
        <f t="shared" si="36"/>
        <v>0</v>
      </c>
      <c r="BH213" s="194">
        <f t="shared" si="37"/>
        <v>0</v>
      </c>
      <c r="BI213" s="194">
        <f t="shared" si="38"/>
        <v>0</v>
      </c>
      <c r="BJ213" s="20" t="s">
        <v>88</v>
      </c>
      <c r="BK213" s="194">
        <f t="shared" si="39"/>
        <v>0</v>
      </c>
      <c r="BL213" s="20" t="s">
        <v>366</v>
      </c>
      <c r="BM213" s="193" t="s">
        <v>4591</v>
      </c>
    </row>
    <row r="214" spans="1:65" s="2" customFormat="1" ht="16.5" customHeight="1">
      <c r="A214" s="37"/>
      <c r="B214" s="38"/>
      <c r="C214" s="244" t="s">
        <v>1115</v>
      </c>
      <c r="D214" s="244" t="s">
        <v>296</v>
      </c>
      <c r="E214" s="245" t="s">
        <v>6604</v>
      </c>
      <c r="F214" s="246" t="s">
        <v>2271</v>
      </c>
      <c r="G214" s="247" t="s">
        <v>290</v>
      </c>
      <c r="H214" s="248">
        <v>1</v>
      </c>
      <c r="I214" s="249"/>
      <c r="J214" s="250">
        <f t="shared" si="30"/>
        <v>0</v>
      </c>
      <c r="K214" s="246" t="s">
        <v>19</v>
      </c>
      <c r="L214" s="251"/>
      <c r="M214" s="252" t="s">
        <v>19</v>
      </c>
      <c r="N214" s="253" t="s">
        <v>48</v>
      </c>
      <c r="O214" s="67"/>
      <c r="P214" s="191">
        <f t="shared" si="31"/>
        <v>0</v>
      </c>
      <c r="Q214" s="191">
        <v>0</v>
      </c>
      <c r="R214" s="191">
        <f t="shared" si="32"/>
        <v>0</v>
      </c>
      <c r="S214" s="191">
        <v>0</v>
      </c>
      <c r="T214" s="192">
        <f t="shared" si="33"/>
        <v>0</v>
      </c>
      <c r="U214" s="37"/>
      <c r="V214" s="37"/>
      <c r="W214" s="37"/>
      <c r="X214" s="37"/>
      <c r="Y214" s="37"/>
      <c r="Z214" s="37"/>
      <c r="AA214" s="37"/>
      <c r="AB214" s="37"/>
      <c r="AC214" s="37"/>
      <c r="AD214" s="37"/>
      <c r="AE214" s="37"/>
      <c r="AR214" s="193" t="s">
        <v>523</v>
      </c>
      <c r="AT214" s="193" t="s">
        <v>296</v>
      </c>
      <c r="AU214" s="193" t="s">
        <v>88</v>
      </c>
      <c r="AY214" s="20" t="s">
        <v>237</v>
      </c>
      <c r="BE214" s="194">
        <f t="shared" si="34"/>
        <v>0</v>
      </c>
      <c r="BF214" s="194">
        <f t="shared" si="35"/>
        <v>0</v>
      </c>
      <c r="BG214" s="194">
        <f t="shared" si="36"/>
        <v>0</v>
      </c>
      <c r="BH214" s="194">
        <f t="shared" si="37"/>
        <v>0</v>
      </c>
      <c r="BI214" s="194">
        <f t="shared" si="38"/>
        <v>0</v>
      </c>
      <c r="BJ214" s="20" t="s">
        <v>88</v>
      </c>
      <c r="BK214" s="194">
        <f t="shared" si="39"/>
        <v>0</v>
      </c>
      <c r="BL214" s="20" t="s">
        <v>366</v>
      </c>
      <c r="BM214" s="193" t="s">
        <v>2240</v>
      </c>
    </row>
    <row r="215" spans="1:65" s="2" customFormat="1" ht="16.5" customHeight="1">
      <c r="A215" s="37"/>
      <c r="B215" s="38"/>
      <c r="C215" s="244" t="s">
        <v>1122</v>
      </c>
      <c r="D215" s="244" t="s">
        <v>296</v>
      </c>
      <c r="E215" s="245" t="s">
        <v>6605</v>
      </c>
      <c r="F215" s="246" t="s">
        <v>2274</v>
      </c>
      <c r="G215" s="247" t="s">
        <v>290</v>
      </c>
      <c r="H215" s="248">
        <v>1</v>
      </c>
      <c r="I215" s="249"/>
      <c r="J215" s="250">
        <f t="shared" si="30"/>
        <v>0</v>
      </c>
      <c r="K215" s="246" t="s">
        <v>19</v>
      </c>
      <c r="L215" s="251"/>
      <c r="M215" s="252" t="s">
        <v>19</v>
      </c>
      <c r="N215" s="253" t="s">
        <v>48</v>
      </c>
      <c r="O215" s="67"/>
      <c r="P215" s="191">
        <f t="shared" si="31"/>
        <v>0</v>
      </c>
      <c r="Q215" s="191">
        <v>0</v>
      </c>
      <c r="R215" s="191">
        <f t="shared" si="32"/>
        <v>0</v>
      </c>
      <c r="S215" s="191">
        <v>0</v>
      </c>
      <c r="T215" s="192">
        <f t="shared" si="33"/>
        <v>0</v>
      </c>
      <c r="U215" s="37"/>
      <c r="V215" s="37"/>
      <c r="W215" s="37"/>
      <c r="X215" s="37"/>
      <c r="Y215" s="37"/>
      <c r="Z215" s="37"/>
      <c r="AA215" s="37"/>
      <c r="AB215" s="37"/>
      <c r="AC215" s="37"/>
      <c r="AD215" s="37"/>
      <c r="AE215" s="37"/>
      <c r="AR215" s="193" t="s">
        <v>523</v>
      </c>
      <c r="AT215" s="193" t="s">
        <v>296</v>
      </c>
      <c r="AU215" s="193" t="s">
        <v>88</v>
      </c>
      <c r="AY215" s="20" t="s">
        <v>237</v>
      </c>
      <c r="BE215" s="194">
        <f t="shared" si="34"/>
        <v>0</v>
      </c>
      <c r="BF215" s="194">
        <f t="shared" si="35"/>
        <v>0</v>
      </c>
      <c r="BG215" s="194">
        <f t="shared" si="36"/>
        <v>0</v>
      </c>
      <c r="BH215" s="194">
        <f t="shared" si="37"/>
        <v>0</v>
      </c>
      <c r="BI215" s="194">
        <f t="shared" si="38"/>
        <v>0</v>
      </c>
      <c r="BJ215" s="20" t="s">
        <v>88</v>
      </c>
      <c r="BK215" s="194">
        <f t="shared" si="39"/>
        <v>0</v>
      </c>
      <c r="BL215" s="20" t="s">
        <v>366</v>
      </c>
      <c r="BM215" s="193" t="s">
        <v>4608</v>
      </c>
    </row>
    <row r="216" spans="1:65" s="2" customFormat="1" ht="16.5" customHeight="1">
      <c r="A216" s="37"/>
      <c r="B216" s="38"/>
      <c r="C216" s="244" t="s">
        <v>1127</v>
      </c>
      <c r="D216" s="244" t="s">
        <v>296</v>
      </c>
      <c r="E216" s="245" t="s">
        <v>6606</v>
      </c>
      <c r="F216" s="246" t="s">
        <v>2277</v>
      </c>
      <c r="G216" s="247" t="s">
        <v>290</v>
      </c>
      <c r="H216" s="248">
        <v>1</v>
      </c>
      <c r="I216" s="249"/>
      <c r="J216" s="250">
        <f t="shared" si="30"/>
        <v>0</v>
      </c>
      <c r="K216" s="246" t="s">
        <v>19</v>
      </c>
      <c r="L216" s="251"/>
      <c r="M216" s="252" t="s">
        <v>19</v>
      </c>
      <c r="N216" s="253" t="s">
        <v>48</v>
      </c>
      <c r="O216" s="67"/>
      <c r="P216" s="191">
        <f t="shared" si="31"/>
        <v>0</v>
      </c>
      <c r="Q216" s="191">
        <v>0</v>
      </c>
      <c r="R216" s="191">
        <f t="shared" si="32"/>
        <v>0</v>
      </c>
      <c r="S216" s="191">
        <v>0</v>
      </c>
      <c r="T216" s="192">
        <f t="shared" si="33"/>
        <v>0</v>
      </c>
      <c r="U216" s="37"/>
      <c r="V216" s="37"/>
      <c r="W216" s="37"/>
      <c r="X216" s="37"/>
      <c r="Y216" s="37"/>
      <c r="Z216" s="37"/>
      <c r="AA216" s="37"/>
      <c r="AB216" s="37"/>
      <c r="AC216" s="37"/>
      <c r="AD216" s="37"/>
      <c r="AE216" s="37"/>
      <c r="AR216" s="193" t="s">
        <v>523</v>
      </c>
      <c r="AT216" s="193" t="s">
        <v>296</v>
      </c>
      <c r="AU216" s="193" t="s">
        <v>88</v>
      </c>
      <c r="AY216" s="20" t="s">
        <v>237</v>
      </c>
      <c r="BE216" s="194">
        <f t="shared" si="34"/>
        <v>0</v>
      </c>
      <c r="BF216" s="194">
        <f t="shared" si="35"/>
        <v>0</v>
      </c>
      <c r="BG216" s="194">
        <f t="shared" si="36"/>
        <v>0</v>
      </c>
      <c r="BH216" s="194">
        <f t="shared" si="37"/>
        <v>0</v>
      </c>
      <c r="BI216" s="194">
        <f t="shared" si="38"/>
        <v>0</v>
      </c>
      <c r="BJ216" s="20" t="s">
        <v>88</v>
      </c>
      <c r="BK216" s="194">
        <f t="shared" si="39"/>
        <v>0</v>
      </c>
      <c r="BL216" s="20" t="s">
        <v>366</v>
      </c>
      <c r="BM216" s="193" t="s">
        <v>2246</v>
      </c>
    </row>
    <row r="217" spans="1:65" s="2" customFormat="1" ht="16.5" customHeight="1">
      <c r="A217" s="37"/>
      <c r="B217" s="38"/>
      <c r="C217" s="182" t="s">
        <v>1134</v>
      </c>
      <c r="D217" s="182" t="s">
        <v>239</v>
      </c>
      <c r="E217" s="183" t="s">
        <v>6607</v>
      </c>
      <c r="F217" s="184" t="s">
        <v>2221</v>
      </c>
      <c r="G217" s="185" t="s">
        <v>290</v>
      </c>
      <c r="H217" s="186">
        <v>1</v>
      </c>
      <c r="I217" s="187"/>
      <c r="J217" s="188">
        <f t="shared" si="30"/>
        <v>0</v>
      </c>
      <c r="K217" s="184" t="s">
        <v>19</v>
      </c>
      <c r="L217" s="42"/>
      <c r="M217" s="189" t="s">
        <v>19</v>
      </c>
      <c r="N217" s="190" t="s">
        <v>48</v>
      </c>
      <c r="O217" s="67"/>
      <c r="P217" s="191">
        <f t="shared" si="31"/>
        <v>0</v>
      </c>
      <c r="Q217" s="191">
        <v>0</v>
      </c>
      <c r="R217" s="191">
        <f t="shared" si="32"/>
        <v>0</v>
      </c>
      <c r="S217" s="191">
        <v>0</v>
      </c>
      <c r="T217" s="192">
        <f t="shared" si="33"/>
        <v>0</v>
      </c>
      <c r="U217" s="37"/>
      <c r="V217" s="37"/>
      <c r="W217" s="37"/>
      <c r="X217" s="37"/>
      <c r="Y217" s="37"/>
      <c r="Z217" s="37"/>
      <c r="AA217" s="37"/>
      <c r="AB217" s="37"/>
      <c r="AC217" s="37"/>
      <c r="AD217" s="37"/>
      <c r="AE217" s="37"/>
      <c r="AR217" s="193" t="s">
        <v>366</v>
      </c>
      <c r="AT217" s="193" t="s">
        <v>239</v>
      </c>
      <c r="AU217" s="193" t="s">
        <v>88</v>
      </c>
      <c r="AY217" s="20" t="s">
        <v>237</v>
      </c>
      <c r="BE217" s="194">
        <f t="shared" si="34"/>
        <v>0</v>
      </c>
      <c r="BF217" s="194">
        <f t="shared" si="35"/>
        <v>0</v>
      </c>
      <c r="BG217" s="194">
        <f t="shared" si="36"/>
        <v>0</v>
      </c>
      <c r="BH217" s="194">
        <f t="shared" si="37"/>
        <v>0</v>
      </c>
      <c r="BI217" s="194">
        <f t="shared" si="38"/>
        <v>0</v>
      </c>
      <c r="BJ217" s="20" t="s">
        <v>88</v>
      </c>
      <c r="BK217" s="194">
        <f t="shared" si="39"/>
        <v>0</v>
      </c>
      <c r="BL217" s="20" t="s">
        <v>366</v>
      </c>
      <c r="BM217" s="193" t="s">
        <v>4629</v>
      </c>
    </row>
    <row r="218" spans="1:65" s="2" customFormat="1" ht="16.5" customHeight="1">
      <c r="A218" s="37"/>
      <c r="B218" s="38"/>
      <c r="C218" s="244" t="s">
        <v>1140</v>
      </c>
      <c r="D218" s="244" t="s">
        <v>296</v>
      </c>
      <c r="E218" s="245" t="s">
        <v>6608</v>
      </c>
      <c r="F218" s="246" t="s">
        <v>6609</v>
      </c>
      <c r="G218" s="247" t="s">
        <v>290</v>
      </c>
      <c r="H218" s="248">
        <v>2</v>
      </c>
      <c r="I218" s="249"/>
      <c r="J218" s="250">
        <f t="shared" si="30"/>
        <v>0</v>
      </c>
      <c r="K218" s="246" t="s">
        <v>19</v>
      </c>
      <c r="L218" s="251"/>
      <c r="M218" s="252" t="s">
        <v>19</v>
      </c>
      <c r="N218" s="253" t="s">
        <v>48</v>
      </c>
      <c r="O218" s="67"/>
      <c r="P218" s="191">
        <f t="shared" si="31"/>
        <v>0</v>
      </c>
      <c r="Q218" s="191">
        <v>0</v>
      </c>
      <c r="R218" s="191">
        <f t="shared" si="32"/>
        <v>0</v>
      </c>
      <c r="S218" s="191">
        <v>0</v>
      </c>
      <c r="T218" s="192">
        <f t="shared" si="33"/>
        <v>0</v>
      </c>
      <c r="U218" s="37"/>
      <c r="V218" s="37"/>
      <c r="W218" s="37"/>
      <c r="X218" s="37"/>
      <c r="Y218" s="37"/>
      <c r="Z218" s="37"/>
      <c r="AA218" s="37"/>
      <c r="AB218" s="37"/>
      <c r="AC218" s="37"/>
      <c r="AD218" s="37"/>
      <c r="AE218" s="37"/>
      <c r="AR218" s="193" t="s">
        <v>523</v>
      </c>
      <c r="AT218" s="193" t="s">
        <v>296</v>
      </c>
      <c r="AU218" s="193" t="s">
        <v>88</v>
      </c>
      <c r="AY218" s="20" t="s">
        <v>237</v>
      </c>
      <c r="BE218" s="194">
        <f t="shared" si="34"/>
        <v>0</v>
      </c>
      <c r="BF218" s="194">
        <f t="shared" si="35"/>
        <v>0</v>
      </c>
      <c r="BG218" s="194">
        <f t="shared" si="36"/>
        <v>0</v>
      </c>
      <c r="BH218" s="194">
        <f t="shared" si="37"/>
        <v>0</v>
      </c>
      <c r="BI218" s="194">
        <f t="shared" si="38"/>
        <v>0</v>
      </c>
      <c r="BJ218" s="20" t="s">
        <v>88</v>
      </c>
      <c r="BK218" s="194">
        <f t="shared" si="39"/>
        <v>0</v>
      </c>
      <c r="BL218" s="20" t="s">
        <v>366</v>
      </c>
      <c r="BM218" s="193" t="s">
        <v>4639</v>
      </c>
    </row>
    <row r="219" spans="1:65" s="2" customFormat="1" ht="16.5" customHeight="1">
      <c r="A219" s="37"/>
      <c r="B219" s="38"/>
      <c r="C219" s="244" t="s">
        <v>1145</v>
      </c>
      <c r="D219" s="244" t="s">
        <v>296</v>
      </c>
      <c r="E219" s="245" t="s">
        <v>6610</v>
      </c>
      <c r="F219" s="246" t="s">
        <v>6611</v>
      </c>
      <c r="G219" s="247" t="s">
        <v>290</v>
      </c>
      <c r="H219" s="248">
        <v>2</v>
      </c>
      <c r="I219" s="249"/>
      <c r="J219" s="250">
        <f t="shared" si="30"/>
        <v>0</v>
      </c>
      <c r="K219" s="246" t="s">
        <v>19</v>
      </c>
      <c r="L219" s="251"/>
      <c r="M219" s="252" t="s">
        <v>19</v>
      </c>
      <c r="N219" s="253" t="s">
        <v>48</v>
      </c>
      <c r="O219" s="67"/>
      <c r="P219" s="191">
        <f t="shared" si="31"/>
        <v>0</v>
      </c>
      <c r="Q219" s="191">
        <v>0</v>
      </c>
      <c r="R219" s="191">
        <f t="shared" si="32"/>
        <v>0</v>
      </c>
      <c r="S219" s="191">
        <v>0</v>
      </c>
      <c r="T219" s="192">
        <f t="shared" si="33"/>
        <v>0</v>
      </c>
      <c r="U219" s="37"/>
      <c r="V219" s="37"/>
      <c r="W219" s="37"/>
      <c r="X219" s="37"/>
      <c r="Y219" s="37"/>
      <c r="Z219" s="37"/>
      <c r="AA219" s="37"/>
      <c r="AB219" s="37"/>
      <c r="AC219" s="37"/>
      <c r="AD219" s="37"/>
      <c r="AE219" s="37"/>
      <c r="AR219" s="193" t="s">
        <v>523</v>
      </c>
      <c r="AT219" s="193" t="s">
        <v>296</v>
      </c>
      <c r="AU219" s="193" t="s">
        <v>88</v>
      </c>
      <c r="AY219" s="20" t="s">
        <v>237</v>
      </c>
      <c r="BE219" s="194">
        <f t="shared" si="34"/>
        <v>0</v>
      </c>
      <c r="BF219" s="194">
        <f t="shared" si="35"/>
        <v>0</v>
      </c>
      <c r="BG219" s="194">
        <f t="shared" si="36"/>
        <v>0</v>
      </c>
      <c r="BH219" s="194">
        <f t="shared" si="37"/>
        <v>0</v>
      </c>
      <c r="BI219" s="194">
        <f t="shared" si="38"/>
        <v>0</v>
      </c>
      <c r="BJ219" s="20" t="s">
        <v>88</v>
      </c>
      <c r="BK219" s="194">
        <f t="shared" si="39"/>
        <v>0</v>
      </c>
      <c r="BL219" s="20" t="s">
        <v>366</v>
      </c>
      <c r="BM219" s="193" t="s">
        <v>4649</v>
      </c>
    </row>
    <row r="220" spans="1:65" s="2" customFormat="1" ht="16.5" customHeight="1">
      <c r="A220" s="37"/>
      <c r="B220" s="38"/>
      <c r="C220" s="244" t="s">
        <v>1150</v>
      </c>
      <c r="D220" s="244" t="s">
        <v>296</v>
      </c>
      <c r="E220" s="245" t="s">
        <v>6612</v>
      </c>
      <c r="F220" s="246" t="s">
        <v>2227</v>
      </c>
      <c r="G220" s="247" t="s">
        <v>290</v>
      </c>
      <c r="H220" s="248">
        <v>2</v>
      </c>
      <c r="I220" s="249"/>
      <c r="J220" s="250">
        <f t="shared" si="30"/>
        <v>0</v>
      </c>
      <c r="K220" s="246" t="s">
        <v>19</v>
      </c>
      <c r="L220" s="251"/>
      <c r="M220" s="252" t="s">
        <v>19</v>
      </c>
      <c r="N220" s="253" t="s">
        <v>48</v>
      </c>
      <c r="O220" s="67"/>
      <c r="P220" s="191">
        <f t="shared" si="31"/>
        <v>0</v>
      </c>
      <c r="Q220" s="191">
        <v>0</v>
      </c>
      <c r="R220" s="191">
        <f t="shared" si="32"/>
        <v>0</v>
      </c>
      <c r="S220" s="191">
        <v>0</v>
      </c>
      <c r="T220" s="192">
        <f t="shared" si="33"/>
        <v>0</v>
      </c>
      <c r="U220" s="37"/>
      <c r="V220" s="37"/>
      <c r="W220" s="37"/>
      <c r="X220" s="37"/>
      <c r="Y220" s="37"/>
      <c r="Z220" s="37"/>
      <c r="AA220" s="37"/>
      <c r="AB220" s="37"/>
      <c r="AC220" s="37"/>
      <c r="AD220" s="37"/>
      <c r="AE220" s="37"/>
      <c r="AR220" s="193" t="s">
        <v>523</v>
      </c>
      <c r="AT220" s="193" t="s">
        <v>296</v>
      </c>
      <c r="AU220" s="193" t="s">
        <v>88</v>
      </c>
      <c r="AY220" s="20" t="s">
        <v>237</v>
      </c>
      <c r="BE220" s="194">
        <f t="shared" si="34"/>
        <v>0</v>
      </c>
      <c r="BF220" s="194">
        <f t="shared" si="35"/>
        <v>0</v>
      </c>
      <c r="BG220" s="194">
        <f t="shared" si="36"/>
        <v>0</v>
      </c>
      <c r="BH220" s="194">
        <f t="shared" si="37"/>
        <v>0</v>
      </c>
      <c r="BI220" s="194">
        <f t="shared" si="38"/>
        <v>0</v>
      </c>
      <c r="BJ220" s="20" t="s">
        <v>88</v>
      </c>
      <c r="BK220" s="194">
        <f t="shared" si="39"/>
        <v>0</v>
      </c>
      <c r="BL220" s="20" t="s">
        <v>366</v>
      </c>
      <c r="BM220" s="193" t="s">
        <v>4658</v>
      </c>
    </row>
    <row r="221" spans="1:65" s="2" customFormat="1" ht="16.5" customHeight="1">
      <c r="A221" s="37"/>
      <c r="B221" s="38"/>
      <c r="C221" s="182" t="s">
        <v>1156</v>
      </c>
      <c r="D221" s="182" t="s">
        <v>239</v>
      </c>
      <c r="E221" s="183" t="s">
        <v>6613</v>
      </c>
      <c r="F221" s="184" t="s">
        <v>6614</v>
      </c>
      <c r="G221" s="185" t="s">
        <v>290</v>
      </c>
      <c r="H221" s="186">
        <v>2</v>
      </c>
      <c r="I221" s="187"/>
      <c r="J221" s="188">
        <f t="shared" si="30"/>
        <v>0</v>
      </c>
      <c r="K221" s="184" t="s">
        <v>19</v>
      </c>
      <c r="L221" s="42"/>
      <c r="M221" s="189" t="s">
        <v>19</v>
      </c>
      <c r="N221" s="190" t="s">
        <v>48</v>
      </c>
      <c r="O221" s="67"/>
      <c r="P221" s="191">
        <f t="shared" si="31"/>
        <v>0</v>
      </c>
      <c r="Q221" s="191">
        <v>0</v>
      </c>
      <c r="R221" s="191">
        <f t="shared" si="32"/>
        <v>0</v>
      </c>
      <c r="S221" s="191">
        <v>0</v>
      </c>
      <c r="T221" s="192">
        <f t="shared" si="33"/>
        <v>0</v>
      </c>
      <c r="U221" s="37"/>
      <c r="V221" s="37"/>
      <c r="W221" s="37"/>
      <c r="X221" s="37"/>
      <c r="Y221" s="37"/>
      <c r="Z221" s="37"/>
      <c r="AA221" s="37"/>
      <c r="AB221" s="37"/>
      <c r="AC221" s="37"/>
      <c r="AD221" s="37"/>
      <c r="AE221" s="37"/>
      <c r="AR221" s="193" t="s">
        <v>366</v>
      </c>
      <c r="AT221" s="193" t="s">
        <v>239</v>
      </c>
      <c r="AU221" s="193" t="s">
        <v>88</v>
      </c>
      <c r="AY221" s="20" t="s">
        <v>237</v>
      </c>
      <c r="BE221" s="194">
        <f t="shared" si="34"/>
        <v>0</v>
      </c>
      <c r="BF221" s="194">
        <f t="shared" si="35"/>
        <v>0</v>
      </c>
      <c r="BG221" s="194">
        <f t="shared" si="36"/>
        <v>0</v>
      </c>
      <c r="BH221" s="194">
        <f t="shared" si="37"/>
        <v>0</v>
      </c>
      <c r="BI221" s="194">
        <f t="shared" si="38"/>
        <v>0</v>
      </c>
      <c r="BJ221" s="20" t="s">
        <v>88</v>
      </c>
      <c r="BK221" s="194">
        <f t="shared" si="39"/>
        <v>0</v>
      </c>
      <c r="BL221" s="20" t="s">
        <v>366</v>
      </c>
      <c r="BM221" s="193" t="s">
        <v>4668</v>
      </c>
    </row>
    <row r="222" spans="1:65" s="2" customFormat="1" ht="16.5" customHeight="1">
      <c r="A222" s="37"/>
      <c r="B222" s="38"/>
      <c r="C222" s="244" t="s">
        <v>1162</v>
      </c>
      <c r="D222" s="244" t="s">
        <v>296</v>
      </c>
      <c r="E222" s="245" t="s">
        <v>6615</v>
      </c>
      <c r="F222" s="246" t="s">
        <v>2282</v>
      </c>
      <c r="G222" s="247" t="s">
        <v>290</v>
      </c>
      <c r="H222" s="248">
        <v>8</v>
      </c>
      <c r="I222" s="249"/>
      <c r="J222" s="250">
        <f t="shared" si="30"/>
        <v>0</v>
      </c>
      <c r="K222" s="246" t="s">
        <v>19</v>
      </c>
      <c r="L222" s="251"/>
      <c r="M222" s="252" t="s">
        <v>19</v>
      </c>
      <c r="N222" s="253" t="s">
        <v>48</v>
      </c>
      <c r="O222" s="67"/>
      <c r="P222" s="191">
        <f t="shared" si="31"/>
        <v>0</v>
      </c>
      <c r="Q222" s="191">
        <v>0</v>
      </c>
      <c r="R222" s="191">
        <f t="shared" si="32"/>
        <v>0</v>
      </c>
      <c r="S222" s="191">
        <v>0</v>
      </c>
      <c r="T222" s="192">
        <f t="shared" si="33"/>
        <v>0</v>
      </c>
      <c r="U222" s="37"/>
      <c r="V222" s="37"/>
      <c r="W222" s="37"/>
      <c r="X222" s="37"/>
      <c r="Y222" s="37"/>
      <c r="Z222" s="37"/>
      <c r="AA222" s="37"/>
      <c r="AB222" s="37"/>
      <c r="AC222" s="37"/>
      <c r="AD222" s="37"/>
      <c r="AE222" s="37"/>
      <c r="AR222" s="193" t="s">
        <v>523</v>
      </c>
      <c r="AT222" s="193" t="s">
        <v>296</v>
      </c>
      <c r="AU222" s="193" t="s">
        <v>88</v>
      </c>
      <c r="AY222" s="20" t="s">
        <v>237</v>
      </c>
      <c r="BE222" s="194">
        <f t="shared" si="34"/>
        <v>0</v>
      </c>
      <c r="BF222" s="194">
        <f t="shared" si="35"/>
        <v>0</v>
      </c>
      <c r="BG222" s="194">
        <f t="shared" si="36"/>
        <v>0</v>
      </c>
      <c r="BH222" s="194">
        <f t="shared" si="37"/>
        <v>0</v>
      </c>
      <c r="BI222" s="194">
        <f t="shared" si="38"/>
        <v>0</v>
      </c>
      <c r="BJ222" s="20" t="s">
        <v>88</v>
      </c>
      <c r="BK222" s="194">
        <f t="shared" si="39"/>
        <v>0</v>
      </c>
      <c r="BL222" s="20" t="s">
        <v>366</v>
      </c>
      <c r="BM222" s="193" t="s">
        <v>2263</v>
      </c>
    </row>
    <row r="223" spans="1:65" s="2" customFormat="1" ht="16.5" customHeight="1">
      <c r="A223" s="37"/>
      <c r="B223" s="38"/>
      <c r="C223" s="182" t="s">
        <v>1166</v>
      </c>
      <c r="D223" s="182" t="s">
        <v>239</v>
      </c>
      <c r="E223" s="183" t="s">
        <v>6616</v>
      </c>
      <c r="F223" s="184" t="s">
        <v>2285</v>
      </c>
      <c r="G223" s="185" t="s">
        <v>290</v>
      </c>
      <c r="H223" s="186">
        <v>8</v>
      </c>
      <c r="I223" s="187"/>
      <c r="J223" s="188">
        <f t="shared" si="30"/>
        <v>0</v>
      </c>
      <c r="K223" s="184" t="s">
        <v>19</v>
      </c>
      <c r="L223" s="42"/>
      <c r="M223" s="189" t="s">
        <v>19</v>
      </c>
      <c r="N223" s="190" t="s">
        <v>48</v>
      </c>
      <c r="O223" s="67"/>
      <c r="P223" s="191">
        <f t="shared" si="31"/>
        <v>0</v>
      </c>
      <c r="Q223" s="191">
        <v>0</v>
      </c>
      <c r="R223" s="191">
        <f t="shared" si="32"/>
        <v>0</v>
      </c>
      <c r="S223" s="191">
        <v>0</v>
      </c>
      <c r="T223" s="192">
        <f t="shared" si="33"/>
        <v>0</v>
      </c>
      <c r="U223" s="37"/>
      <c r="V223" s="37"/>
      <c r="W223" s="37"/>
      <c r="X223" s="37"/>
      <c r="Y223" s="37"/>
      <c r="Z223" s="37"/>
      <c r="AA223" s="37"/>
      <c r="AB223" s="37"/>
      <c r="AC223" s="37"/>
      <c r="AD223" s="37"/>
      <c r="AE223" s="37"/>
      <c r="AR223" s="193" t="s">
        <v>366</v>
      </c>
      <c r="AT223" s="193" t="s">
        <v>239</v>
      </c>
      <c r="AU223" s="193" t="s">
        <v>88</v>
      </c>
      <c r="AY223" s="20" t="s">
        <v>237</v>
      </c>
      <c r="BE223" s="194">
        <f t="shared" si="34"/>
        <v>0</v>
      </c>
      <c r="BF223" s="194">
        <f t="shared" si="35"/>
        <v>0</v>
      </c>
      <c r="BG223" s="194">
        <f t="shared" si="36"/>
        <v>0</v>
      </c>
      <c r="BH223" s="194">
        <f t="shared" si="37"/>
        <v>0</v>
      </c>
      <c r="BI223" s="194">
        <f t="shared" si="38"/>
        <v>0</v>
      </c>
      <c r="BJ223" s="20" t="s">
        <v>88</v>
      </c>
      <c r="BK223" s="194">
        <f t="shared" si="39"/>
        <v>0</v>
      </c>
      <c r="BL223" s="20" t="s">
        <v>366</v>
      </c>
      <c r="BM223" s="193" t="s">
        <v>4675</v>
      </c>
    </row>
    <row r="224" spans="1:65" s="2" customFormat="1" ht="16.5" customHeight="1">
      <c r="A224" s="37"/>
      <c r="B224" s="38"/>
      <c r="C224" s="244" t="s">
        <v>1171</v>
      </c>
      <c r="D224" s="244" t="s">
        <v>296</v>
      </c>
      <c r="E224" s="245" t="s">
        <v>6617</v>
      </c>
      <c r="F224" s="246" t="s">
        <v>2288</v>
      </c>
      <c r="G224" s="247" t="s">
        <v>290</v>
      </c>
      <c r="H224" s="248">
        <v>8</v>
      </c>
      <c r="I224" s="249"/>
      <c r="J224" s="250">
        <f t="shared" si="30"/>
        <v>0</v>
      </c>
      <c r="K224" s="246" t="s">
        <v>19</v>
      </c>
      <c r="L224" s="251"/>
      <c r="M224" s="252" t="s">
        <v>19</v>
      </c>
      <c r="N224" s="253" t="s">
        <v>48</v>
      </c>
      <c r="O224" s="67"/>
      <c r="P224" s="191">
        <f t="shared" si="31"/>
        <v>0</v>
      </c>
      <c r="Q224" s="191">
        <v>0</v>
      </c>
      <c r="R224" s="191">
        <f t="shared" si="32"/>
        <v>0</v>
      </c>
      <c r="S224" s="191">
        <v>0</v>
      </c>
      <c r="T224" s="192">
        <f t="shared" si="33"/>
        <v>0</v>
      </c>
      <c r="U224" s="37"/>
      <c r="V224" s="37"/>
      <c r="W224" s="37"/>
      <c r="X224" s="37"/>
      <c r="Y224" s="37"/>
      <c r="Z224" s="37"/>
      <c r="AA224" s="37"/>
      <c r="AB224" s="37"/>
      <c r="AC224" s="37"/>
      <c r="AD224" s="37"/>
      <c r="AE224" s="37"/>
      <c r="AR224" s="193" t="s">
        <v>523</v>
      </c>
      <c r="AT224" s="193" t="s">
        <v>296</v>
      </c>
      <c r="AU224" s="193" t="s">
        <v>88</v>
      </c>
      <c r="AY224" s="20" t="s">
        <v>237</v>
      </c>
      <c r="BE224" s="194">
        <f t="shared" si="34"/>
        <v>0</v>
      </c>
      <c r="BF224" s="194">
        <f t="shared" si="35"/>
        <v>0</v>
      </c>
      <c r="BG224" s="194">
        <f t="shared" si="36"/>
        <v>0</v>
      </c>
      <c r="BH224" s="194">
        <f t="shared" si="37"/>
        <v>0</v>
      </c>
      <c r="BI224" s="194">
        <f t="shared" si="38"/>
        <v>0</v>
      </c>
      <c r="BJ224" s="20" t="s">
        <v>88</v>
      </c>
      <c r="BK224" s="194">
        <f t="shared" si="39"/>
        <v>0</v>
      </c>
      <c r="BL224" s="20" t="s">
        <v>366</v>
      </c>
      <c r="BM224" s="193" t="s">
        <v>6618</v>
      </c>
    </row>
    <row r="225" spans="1:65" s="2" customFormat="1" ht="16.5" customHeight="1">
      <c r="A225" s="37"/>
      <c r="B225" s="38"/>
      <c r="C225" s="244" t="s">
        <v>1175</v>
      </c>
      <c r="D225" s="244" t="s">
        <v>296</v>
      </c>
      <c r="E225" s="245" t="s">
        <v>6619</v>
      </c>
      <c r="F225" s="246" t="s">
        <v>2227</v>
      </c>
      <c r="G225" s="247" t="s">
        <v>290</v>
      </c>
      <c r="H225" s="248">
        <v>16</v>
      </c>
      <c r="I225" s="249"/>
      <c r="J225" s="250">
        <f t="shared" si="30"/>
        <v>0</v>
      </c>
      <c r="K225" s="246" t="s">
        <v>19</v>
      </c>
      <c r="L225" s="251"/>
      <c r="M225" s="252" t="s">
        <v>19</v>
      </c>
      <c r="N225" s="253" t="s">
        <v>48</v>
      </c>
      <c r="O225" s="67"/>
      <c r="P225" s="191">
        <f t="shared" si="31"/>
        <v>0</v>
      </c>
      <c r="Q225" s="191">
        <v>0</v>
      </c>
      <c r="R225" s="191">
        <f t="shared" si="32"/>
        <v>0</v>
      </c>
      <c r="S225" s="191">
        <v>0</v>
      </c>
      <c r="T225" s="192">
        <f t="shared" si="33"/>
        <v>0</v>
      </c>
      <c r="U225" s="37"/>
      <c r="V225" s="37"/>
      <c r="W225" s="37"/>
      <c r="X225" s="37"/>
      <c r="Y225" s="37"/>
      <c r="Z225" s="37"/>
      <c r="AA225" s="37"/>
      <c r="AB225" s="37"/>
      <c r="AC225" s="37"/>
      <c r="AD225" s="37"/>
      <c r="AE225" s="37"/>
      <c r="AR225" s="193" t="s">
        <v>523</v>
      </c>
      <c r="AT225" s="193" t="s">
        <v>296</v>
      </c>
      <c r="AU225" s="193" t="s">
        <v>88</v>
      </c>
      <c r="AY225" s="20" t="s">
        <v>237</v>
      </c>
      <c r="BE225" s="194">
        <f t="shared" si="34"/>
        <v>0</v>
      </c>
      <c r="BF225" s="194">
        <f t="shared" si="35"/>
        <v>0</v>
      </c>
      <c r="BG225" s="194">
        <f t="shared" si="36"/>
        <v>0</v>
      </c>
      <c r="BH225" s="194">
        <f t="shared" si="37"/>
        <v>0</v>
      </c>
      <c r="BI225" s="194">
        <f t="shared" si="38"/>
        <v>0</v>
      </c>
      <c r="BJ225" s="20" t="s">
        <v>88</v>
      </c>
      <c r="BK225" s="194">
        <f t="shared" si="39"/>
        <v>0</v>
      </c>
      <c r="BL225" s="20" t="s">
        <v>366</v>
      </c>
      <c r="BM225" s="193" t="s">
        <v>6620</v>
      </c>
    </row>
    <row r="226" spans="1:65" s="2" customFormat="1" ht="16.5" customHeight="1">
      <c r="A226" s="37"/>
      <c r="B226" s="38"/>
      <c r="C226" s="182" t="s">
        <v>1181</v>
      </c>
      <c r="D226" s="182" t="s">
        <v>239</v>
      </c>
      <c r="E226" s="183" t="s">
        <v>6621</v>
      </c>
      <c r="F226" s="184" t="s">
        <v>2293</v>
      </c>
      <c r="G226" s="185" t="s">
        <v>290</v>
      </c>
      <c r="H226" s="186">
        <v>7</v>
      </c>
      <c r="I226" s="187"/>
      <c r="J226" s="188">
        <f t="shared" si="30"/>
        <v>0</v>
      </c>
      <c r="K226" s="184" t="s">
        <v>19</v>
      </c>
      <c r="L226" s="42"/>
      <c r="M226" s="189" t="s">
        <v>19</v>
      </c>
      <c r="N226" s="190" t="s">
        <v>48</v>
      </c>
      <c r="O226" s="67"/>
      <c r="P226" s="191">
        <f t="shared" si="31"/>
        <v>0</v>
      </c>
      <c r="Q226" s="191">
        <v>0</v>
      </c>
      <c r="R226" s="191">
        <f t="shared" si="32"/>
        <v>0</v>
      </c>
      <c r="S226" s="191">
        <v>0</v>
      </c>
      <c r="T226" s="192">
        <f t="shared" si="33"/>
        <v>0</v>
      </c>
      <c r="U226" s="37"/>
      <c r="V226" s="37"/>
      <c r="W226" s="37"/>
      <c r="X226" s="37"/>
      <c r="Y226" s="37"/>
      <c r="Z226" s="37"/>
      <c r="AA226" s="37"/>
      <c r="AB226" s="37"/>
      <c r="AC226" s="37"/>
      <c r="AD226" s="37"/>
      <c r="AE226" s="37"/>
      <c r="AR226" s="193" t="s">
        <v>366</v>
      </c>
      <c r="AT226" s="193" t="s">
        <v>239</v>
      </c>
      <c r="AU226" s="193" t="s">
        <v>88</v>
      </c>
      <c r="AY226" s="20" t="s">
        <v>237</v>
      </c>
      <c r="BE226" s="194">
        <f t="shared" si="34"/>
        <v>0</v>
      </c>
      <c r="BF226" s="194">
        <f t="shared" si="35"/>
        <v>0</v>
      </c>
      <c r="BG226" s="194">
        <f t="shared" si="36"/>
        <v>0</v>
      </c>
      <c r="BH226" s="194">
        <f t="shared" si="37"/>
        <v>0</v>
      </c>
      <c r="BI226" s="194">
        <f t="shared" si="38"/>
        <v>0</v>
      </c>
      <c r="BJ226" s="20" t="s">
        <v>88</v>
      </c>
      <c r="BK226" s="194">
        <f t="shared" si="39"/>
        <v>0</v>
      </c>
      <c r="BL226" s="20" t="s">
        <v>366</v>
      </c>
      <c r="BM226" s="193" t="s">
        <v>4695</v>
      </c>
    </row>
    <row r="227" spans="1:65" s="2" customFormat="1" ht="16.5" customHeight="1">
      <c r="A227" s="37"/>
      <c r="B227" s="38"/>
      <c r="C227" s="182" t="s">
        <v>1187</v>
      </c>
      <c r="D227" s="182" t="s">
        <v>239</v>
      </c>
      <c r="E227" s="183" t="s">
        <v>6622</v>
      </c>
      <c r="F227" s="184" t="s">
        <v>2296</v>
      </c>
      <c r="G227" s="185" t="s">
        <v>290</v>
      </c>
      <c r="H227" s="186">
        <v>9</v>
      </c>
      <c r="I227" s="187"/>
      <c r="J227" s="188">
        <f t="shared" si="30"/>
        <v>0</v>
      </c>
      <c r="K227" s="184" t="s">
        <v>19</v>
      </c>
      <c r="L227" s="42"/>
      <c r="M227" s="189" t="s">
        <v>19</v>
      </c>
      <c r="N227" s="190" t="s">
        <v>48</v>
      </c>
      <c r="O227" s="67"/>
      <c r="P227" s="191">
        <f t="shared" si="31"/>
        <v>0</v>
      </c>
      <c r="Q227" s="191">
        <v>0</v>
      </c>
      <c r="R227" s="191">
        <f t="shared" si="32"/>
        <v>0</v>
      </c>
      <c r="S227" s="191">
        <v>0</v>
      </c>
      <c r="T227" s="192">
        <f t="shared" si="33"/>
        <v>0</v>
      </c>
      <c r="U227" s="37"/>
      <c r="V227" s="37"/>
      <c r="W227" s="37"/>
      <c r="X227" s="37"/>
      <c r="Y227" s="37"/>
      <c r="Z227" s="37"/>
      <c r="AA227" s="37"/>
      <c r="AB227" s="37"/>
      <c r="AC227" s="37"/>
      <c r="AD227" s="37"/>
      <c r="AE227" s="37"/>
      <c r="AR227" s="193" t="s">
        <v>366</v>
      </c>
      <c r="AT227" s="193" t="s">
        <v>239</v>
      </c>
      <c r="AU227" s="193" t="s">
        <v>88</v>
      </c>
      <c r="AY227" s="20" t="s">
        <v>237</v>
      </c>
      <c r="BE227" s="194">
        <f t="shared" si="34"/>
        <v>0</v>
      </c>
      <c r="BF227" s="194">
        <f t="shared" si="35"/>
        <v>0</v>
      </c>
      <c r="BG227" s="194">
        <f t="shared" si="36"/>
        <v>0</v>
      </c>
      <c r="BH227" s="194">
        <f t="shared" si="37"/>
        <v>0</v>
      </c>
      <c r="BI227" s="194">
        <f t="shared" si="38"/>
        <v>0</v>
      </c>
      <c r="BJ227" s="20" t="s">
        <v>88</v>
      </c>
      <c r="BK227" s="194">
        <f t="shared" si="39"/>
        <v>0</v>
      </c>
      <c r="BL227" s="20" t="s">
        <v>366</v>
      </c>
      <c r="BM227" s="193" t="s">
        <v>4705</v>
      </c>
    </row>
    <row r="228" spans="1:65" s="12" customFormat="1" ht="25.95" customHeight="1">
      <c r="B228" s="166"/>
      <c r="C228" s="167"/>
      <c r="D228" s="168" t="s">
        <v>75</v>
      </c>
      <c r="E228" s="169" t="s">
        <v>1505</v>
      </c>
      <c r="F228" s="169" t="s">
        <v>1506</v>
      </c>
      <c r="G228" s="167"/>
      <c r="H228" s="167"/>
      <c r="I228" s="170"/>
      <c r="J228" s="171">
        <f>BK228</f>
        <v>0</v>
      </c>
      <c r="K228" s="167"/>
      <c r="L228" s="172"/>
      <c r="M228" s="173"/>
      <c r="N228" s="174"/>
      <c r="O228" s="174"/>
      <c r="P228" s="175">
        <f>SUM(P229:P230)</f>
        <v>0</v>
      </c>
      <c r="Q228" s="174"/>
      <c r="R228" s="175">
        <f>SUM(R229:R230)</f>
        <v>0</v>
      </c>
      <c r="S228" s="174"/>
      <c r="T228" s="176">
        <f>SUM(T229:T230)</f>
        <v>0</v>
      </c>
      <c r="AR228" s="177" t="s">
        <v>243</v>
      </c>
      <c r="AT228" s="178" t="s">
        <v>75</v>
      </c>
      <c r="AU228" s="178" t="s">
        <v>76</v>
      </c>
      <c r="AY228" s="177" t="s">
        <v>237</v>
      </c>
      <c r="BK228" s="179">
        <f>SUM(BK229:BK230)</f>
        <v>0</v>
      </c>
    </row>
    <row r="229" spans="1:65" s="2" customFormat="1" ht="37.799999999999997" customHeight="1">
      <c r="A229" s="37"/>
      <c r="B229" s="38"/>
      <c r="C229" s="182" t="s">
        <v>1192</v>
      </c>
      <c r="D229" s="182" t="s">
        <v>239</v>
      </c>
      <c r="E229" s="183" t="s">
        <v>1508</v>
      </c>
      <c r="F229" s="184" t="s">
        <v>1509</v>
      </c>
      <c r="G229" s="185" t="s">
        <v>1510</v>
      </c>
      <c r="H229" s="186">
        <v>50</v>
      </c>
      <c r="I229" s="187"/>
      <c r="J229" s="188">
        <f>ROUND(I229*H229,2)</f>
        <v>0</v>
      </c>
      <c r="K229" s="184" t="s">
        <v>242</v>
      </c>
      <c r="L229" s="42"/>
      <c r="M229" s="189" t="s">
        <v>19</v>
      </c>
      <c r="N229" s="190" t="s">
        <v>48</v>
      </c>
      <c r="O229" s="67"/>
      <c r="P229" s="191">
        <f>O229*H229</f>
        <v>0</v>
      </c>
      <c r="Q229" s="191">
        <v>0</v>
      </c>
      <c r="R229" s="191">
        <f>Q229*H229</f>
        <v>0</v>
      </c>
      <c r="S229" s="191">
        <v>0</v>
      </c>
      <c r="T229" s="192">
        <f>S229*H229</f>
        <v>0</v>
      </c>
      <c r="U229" s="37"/>
      <c r="V229" s="37"/>
      <c r="W229" s="37"/>
      <c r="X229" s="37"/>
      <c r="Y229" s="37"/>
      <c r="Z229" s="37"/>
      <c r="AA229" s="37"/>
      <c r="AB229" s="37"/>
      <c r="AC229" s="37"/>
      <c r="AD229" s="37"/>
      <c r="AE229" s="37"/>
      <c r="AR229" s="193" t="s">
        <v>1511</v>
      </c>
      <c r="AT229" s="193" t="s">
        <v>239</v>
      </c>
      <c r="AU229" s="193" t="s">
        <v>83</v>
      </c>
      <c r="AY229" s="20" t="s">
        <v>237</v>
      </c>
      <c r="BE229" s="194">
        <f>IF(N229="základní",J229,0)</f>
        <v>0</v>
      </c>
      <c r="BF229" s="194">
        <f>IF(N229="snížená",J229,0)</f>
        <v>0</v>
      </c>
      <c r="BG229" s="194">
        <f>IF(N229="zákl. přenesená",J229,0)</f>
        <v>0</v>
      </c>
      <c r="BH229" s="194">
        <f>IF(N229="sníž. přenesená",J229,0)</f>
        <v>0</v>
      </c>
      <c r="BI229" s="194">
        <f>IF(N229="nulová",J229,0)</f>
        <v>0</v>
      </c>
      <c r="BJ229" s="20" t="s">
        <v>88</v>
      </c>
      <c r="BK229" s="194">
        <f>ROUND(I229*H229,2)</f>
        <v>0</v>
      </c>
      <c r="BL229" s="20" t="s">
        <v>1511</v>
      </c>
      <c r="BM229" s="193" t="s">
        <v>6623</v>
      </c>
    </row>
    <row r="230" spans="1:65" s="2" customFormat="1" ht="10.199999999999999">
      <c r="A230" s="37"/>
      <c r="B230" s="38"/>
      <c r="C230" s="39"/>
      <c r="D230" s="195" t="s">
        <v>245</v>
      </c>
      <c r="E230" s="39"/>
      <c r="F230" s="196" t="s">
        <v>1513</v>
      </c>
      <c r="G230" s="39"/>
      <c r="H230" s="39"/>
      <c r="I230" s="197"/>
      <c r="J230" s="39"/>
      <c r="K230" s="39"/>
      <c r="L230" s="42"/>
      <c r="M230" s="255"/>
      <c r="N230" s="256"/>
      <c r="O230" s="257"/>
      <c r="P230" s="257"/>
      <c r="Q230" s="257"/>
      <c r="R230" s="257"/>
      <c r="S230" s="257"/>
      <c r="T230" s="258"/>
      <c r="U230" s="37"/>
      <c r="V230" s="37"/>
      <c r="W230" s="37"/>
      <c r="X230" s="37"/>
      <c r="Y230" s="37"/>
      <c r="Z230" s="37"/>
      <c r="AA230" s="37"/>
      <c r="AB230" s="37"/>
      <c r="AC230" s="37"/>
      <c r="AD230" s="37"/>
      <c r="AE230" s="37"/>
      <c r="AT230" s="20" t="s">
        <v>245</v>
      </c>
      <c r="AU230" s="20" t="s">
        <v>83</v>
      </c>
    </row>
    <row r="231" spans="1:65" s="2" customFormat="1" ht="6.9" customHeight="1">
      <c r="A231" s="37"/>
      <c r="B231" s="50"/>
      <c r="C231" s="51"/>
      <c r="D231" s="51"/>
      <c r="E231" s="51"/>
      <c r="F231" s="51"/>
      <c r="G231" s="51"/>
      <c r="H231" s="51"/>
      <c r="I231" s="51"/>
      <c r="J231" s="51"/>
      <c r="K231" s="51"/>
      <c r="L231" s="42"/>
      <c r="M231" s="37"/>
      <c r="O231" s="37"/>
      <c r="P231" s="37"/>
      <c r="Q231" s="37"/>
      <c r="R231" s="37"/>
      <c r="S231" s="37"/>
      <c r="T231" s="37"/>
      <c r="U231" s="37"/>
      <c r="V231" s="37"/>
      <c r="W231" s="37"/>
      <c r="X231" s="37"/>
      <c r="Y231" s="37"/>
      <c r="Z231" s="37"/>
      <c r="AA231" s="37"/>
      <c r="AB231" s="37"/>
      <c r="AC231" s="37"/>
      <c r="AD231" s="37"/>
      <c r="AE231" s="37"/>
    </row>
  </sheetData>
  <sheetProtection algorithmName="SHA-512" hashValue="AYGxCyVHXCDi1U1U3Bj6U8o5rpkcugyMxRGklLf59Kbm+NLmpc1TQx/wMwMJeBDZdSdSPB40hi/lQyOdQBrUpQ==" saltValue="sRSBPsdrb241t5IBxryQZ5GSm/LRXG0GK//En+1RScCTE+s/HEriXGZ8eY8/UsLq7NbaRwaCLm50J5yCmn4S5w==" spinCount="100000" sheet="1" objects="1" scenarios="1" formatColumns="0" formatRows="0" autoFilter="0"/>
  <autoFilter ref="C90:K230" xr:uid="{00000000-0009-0000-0000-000012000000}"/>
  <mergeCells count="12">
    <mergeCell ref="E83:H83"/>
    <mergeCell ref="L2:V2"/>
    <mergeCell ref="E50:H50"/>
    <mergeCell ref="E52:H52"/>
    <mergeCell ref="E54:H54"/>
    <mergeCell ref="E79:H79"/>
    <mergeCell ref="E81:H81"/>
    <mergeCell ref="E7:H7"/>
    <mergeCell ref="E9:H9"/>
    <mergeCell ref="E11:H11"/>
    <mergeCell ref="E20:H20"/>
    <mergeCell ref="E29:H29"/>
  </mergeCells>
  <hyperlinks>
    <hyperlink ref="F230" r:id="rId1" xr:uid="{00000000-0004-0000-1200-00000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1238"/>
  <sheetViews>
    <sheetView showGridLines="0" topLeftCell="A240" workbookViewId="0">
      <selection activeCell="BA4" sqref="BA4"/>
    </sheetView>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56" s="1" customFormat="1" ht="36.9" customHeight="1">
      <c r="L2" s="412"/>
      <c r="M2" s="412"/>
      <c r="N2" s="412"/>
      <c r="O2" s="412"/>
      <c r="P2" s="412"/>
      <c r="Q2" s="412"/>
      <c r="R2" s="412"/>
      <c r="S2" s="412"/>
      <c r="T2" s="412"/>
      <c r="U2" s="412"/>
      <c r="V2" s="412"/>
      <c r="AT2" s="20" t="s">
        <v>93</v>
      </c>
      <c r="AZ2" s="111" t="s">
        <v>139</v>
      </c>
      <c r="BA2" s="111" t="s">
        <v>140</v>
      </c>
      <c r="BB2" s="111" t="s">
        <v>141</v>
      </c>
      <c r="BC2" s="111" t="s">
        <v>142</v>
      </c>
      <c r="BD2" s="111" t="s">
        <v>92</v>
      </c>
    </row>
    <row r="3" spans="1:56" s="1" customFormat="1" ht="6.9" customHeight="1">
      <c r="B3" s="112"/>
      <c r="C3" s="113"/>
      <c r="D3" s="113"/>
      <c r="E3" s="113"/>
      <c r="F3" s="113"/>
      <c r="G3" s="113"/>
      <c r="H3" s="113"/>
      <c r="I3" s="113"/>
      <c r="J3" s="113"/>
      <c r="K3" s="113"/>
      <c r="L3" s="23"/>
      <c r="AT3" s="20" t="s">
        <v>83</v>
      </c>
      <c r="AZ3" s="111" t="s">
        <v>143</v>
      </c>
      <c r="BA3" s="111" t="s">
        <v>144</v>
      </c>
      <c r="BB3" s="111" t="s">
        <v>141</v>
      </c>
      <c r="BC3" s="111" t="s">
        <v>145</v>
      </c>
      <c r="BD3" s="111" t="s">
        <v>92</v>
      </c>
    </row>
    <row r="4" spans="1:56" s="1" customFormat="1" ht="24.9" customHeight="1">
      <c r="B4" s="23"/>
      <c r="D4" s="114" t="s">
        <v>146</v>
      </c>
      <c r="L4" s="23"/>
      <c r="M4" s="115" t="s">
        <v>10</v>
      </c>
      <c r="AT4" s="20" t="s">
        <v>4</v>
      </c>
      <c r="AZ4" s="111" t="s">
        <v>147</v>
      </c>
      <c r="BA4" s="111" t="s">
        <v>7857</v>
      </c>
      <c r="BB4" s="111" t="s">
        <v>141</v>
      </c>
      <c r="BC4" s="111" t="s">
        <v>148</v>
      </c>
      <c r="BD4" s="111" t="s">
        <v>92</v>
      </c>
    </row>
    <row r="5" spans="1:56" s="1" customFormat="1" ht="6.9" customHeight="1">
      <c r="B5" s="23"/>
      <c r="L5" s="23"/>
      <c r="AZ5" s="111" t="s">
        <v>149</v>
      </c>
      <c r="BA5" s="111" t="s">
        <v>150</v>
      </c>
      <c r="BB5" s="111" t="s">
        <v>141</v>
      </c>
      <c r="BC5" s="111" t="s">
        <v>151</v>
      </c>
      <c r="BD5" s="111" t="s">
        <v>92</v>
      </c>
    </row>
    <row r="6" spans="1:56" s="1" customFormat="1" ht="12" customHeight="1">
      <c r="B6" s="23"/>
      <c r="D6" s="116" t="s">
        <v>16</v>
      </c>
      <c r="L6" s="23"/>
      <c r="AZ6" s="111" t="s">
        <v>152</v>
      </c>
      <c r="BA6" s="111" t="s">
        <v>153</v>
      </c>
      <c r="BB6" s="111" t="s">
        <v>154</v>
      </c>
      <c r="BC6" s="111" t="s">
        <v>155</v>
      </c>
      <c r="BD6" s="111" t="s">
        <v>92</v>
      </c>
    </row>
    <row r="7" spans="1:56" s="1" customFormat="1" ht="16.5" customHeight="1">
      <c r="B7" s="23"/>
      <c r="E7" s="413" t="str">
        <f>'Rekapitulace stavby'!K6</f>
        <v>Lovosice - startovací bydlení</v>
      </c>
      <c r="F7" s="414"/>
      <c r="G7" s="414"/>
      <c r="H7" s="414"/>
      <c r="L7" s="23"/>
      <c r="AZ7" s="111" t="s">
        <v>156</v>
      </c>
      <c r="BA7" s="111" t="s">
        <v>157</v>
      </c>
      <c r="BB7" s="111" t="s">
        <v>141</v>
      </c>
      <c r="BC7" s="111" t="s">
        <v>158</v>
      </c>
      <c r="BD7" s="111" t="s">
        <v>92</v>
      </c>
    </row>
    <row r="8" spans="1:56" ht="13.2">
      <c r="B8" s="23"/>
      <c r="D8" s="116" t="s">
        <v>159</v>
      </c>
      <c r="L8" s="23"/>
      <c r="AZ8" s="111" t="s">
        <v>160</v>
      </c>
      <c r="BA8" s="111" t="s">
        <v>161</v>
      </c>
      <c r="BB8" s="111" t="s">
        <v>154</v>
      </c>
      <c r="BC8" s="111" t="s">
        <v>162</v>
      </c>
      <c r="BD8" s="111" t="s">
        <v>92</v>
      </c>
    </row>
    <row r="9" spans="1:56" s="1" customFormat="1" ht="16.5" customHeight="1">
      <c r="B9" s="23"/>
      <c r="E9" s="413" t="s">
        <v>163</v>
      </c>
      <c r="F9" s="412"/>
      <c r="G9" s="412"/>
      <c r="H9" s="412"/>
      <c r="L9" s="23"/>
      <c r="AZ9" s="111" t="s">
        <v>164</v>
      </c>
      <c r="BA9" s="111" t="s">
        <v>165</v>
      </c>
      <c r="BB9" s="111" t="s">
        <v>141</v>
      </c>
      <c r="BC9" s="111" t="s">
        <v>166</v>
      </c>
      <c r="BD9" s="111" t="s">
        <v>92</v>
      </c>
    </row>
    <row r="10" spans="1:56" s="1" customFormat="1" ht="12" customHeight="1">
      <c r="B10" s="23"/>
      <c r="D10" s="116" t="s">
        <v>167</v>
      </c>
      <c r="L10" s="23"/>
      <c r="AZ10" s="111" t="s">
        <v>168</v>
      </c>
      <c r="BA10" s="111" t="s">
        <v>169</v>
      </c>
      <c r="BB10" s="111" t="s">
        <v>154</v>
      </c>
      <c r="BC10" s="111" t="s">
        <v>170</v>
      </c>
      <c r="BD10" s="111" t="s">
        <v>92</v>
      </c>
    </row>
    <row r="11" spans="1:56" s="2" customFormat="1" ht="16.5" customHeight="1">
      <c r="A11" s="37"/>
      <c r="B11" s="42"/>
      <c r="C11" s="37"/>
      <c r="D11" s="37"/>
      <c r="E11" s="415" t="s">
        <v>171</v>
      </c>
      <c r="F11" s="416"/>
      <c r="G11" s="416"/>
      <c r="H11" s="416"/>
      <c r="I11" s="37"/>
      <c r="J11" s="37"/>
      <c r="K11" s="37"/>
      <c r="L11" s="118"/>
      <c r="S11" s="37"/>
      <c r="T11" s="37"/>
      <c r="U11" s="37"/>
      <c r="V11" s="37"/>
      <c r="W11" s="37"/>
      <c r="X11" s="37"/>
      <c r="Y11" s="37"/>
      <c r="Z11" s="37"/>
      <c r="AA11" s="37"/>
      <c r="AB11" s="37"/>
      <c r="AC11" s="37"/>
      <c r="AD11" s="37"/>
      <c r="AE11" s="37"/>
      <c r="AZ11" s="111" t="s">
        <v>172</v>
      </c>
      <c r="BA11" s="111" t="s">
        <v>173</v>
      </c>
      <c r="BB11" s="111" t="s">
        <v>141</v>
      </c>
      <c r="BC11" s="111" t="s">
        <v>174</v>
      </c>
      <c r="BD11" s="111" t="s">
        <v>92</v>
      </c>
    </row>
    <row r="12" spans="1:5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c r="AZ12" s="111" t="s">
        <v>176</v>
      </c>
      <c r="BA12" s="111" t="s">
        <v>177</v>
      </c>
      <c r="BB12" s="111" t="s">
        <v>154</v>
      </c>
      <c r="BC12" s="111" t="s">
        <v>178</v>
      </c>
      <c r="BD12" s="111" t="s">
        <v>92</v>
      </c>
    </row>
    <row r="13" spans="1:56" s="2" customFormat="1" ht="16.5" customHeight="1">
      <c r="A13" s="37"/>
      <c r="B13" s="42"/>
      <c r="C13" s="37"/>
      <c r="D13" s="37"/>
      <c r="E13" s="417" t="s">
        <v>179</v>
      </c>
      <c r="F13" s="416"/>
      <c r="G13" s="416"/>
      <c r="H13" s="416"/>
      <c r="I13" s="37"/>
      <c r="J13" s="37"/>
      <c r="K13" s="37"/>
      <c r="L13" s="118"/>
      <c r="S13" s="37"/>
      <c r="T13" s="37"/>
      <c r="U13" s="37"/>
      <c r="V13" s="37"/>
      <c r="W13" s="37"/>
      <c r="X13" s="37"/>
      <c r="Y13" s="37"/>
      <c r="Z13" s="37"/>
      <c r="AA13" s="37"/>
      <c r="AB13" s="37"/>
      <c r="AC13" s="37"/>
      <c r="AD13" s="37"/>
      <c r="AE13" s="37"/>
      <c r="AZ13" s="111" t="s">
        <v>180</v>
      </c>
      <c r="BA13" s="111" t="s">
        <v>181</v>
      </c>
      <c r="BB13" s="111" t="s">
        <v>141</v>
      </c>
      <c r="BC13" s="111" t="s">
        <v>182</v>
      </c>
      <c r="BD13" s="111" t="s">
        <v>92</v>
      </c>
    </row>
    <row r="14" spans="1:5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c r="AZ14" s="111" t="s">
        <v>183</v>
      </c>
      <c r="BA14" s="111" t="s">
        <v>184</v>
      </c>
      <c r="BB14" s="111" t="s">
        <v>154</v>
      </c>
      <c r="BC14" s="111" t="s">
        <v>185</v>
      </c>
      <c r="BD14" s="111" t="s">
        <v>92</v>
      </c>
    </row>
    <row r="15" spans="1:5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c r="AZ15" s="111" t="s">
        <v>186</v>
      </c>
      <c r="BA15" s="111" t="s">
        <v>187</v>
      </c>
      <c r="BB15" s="111" t="s">
        <v>141</v>
      </c>
      <c r="BC15" s="111" t="s">
        <v>188</v>
      </c>
      <c r="BD15" s="111" t="s">
        <v>92</v>
      </c>
    </row>
    <row r="16" spans="1:56" s="2" customFormat="1" ht="12" customHeight="1">
      <c r="A16" s="37"/>
      <c r="B16" s="42"/>
      <c r="C16" s="37"/>
      <c r="D16" s="116" t="s">
        <v>21</v>
      </c>
      <c r="E16" s="37"/>
      <c r="F16" s="105" t="s">
        <v>22</v>
      </c>
      <c r="G16" s="37"/>
      <c r="H16" s="37"/>
      <c r="I16" s="116" t="s">
        <v>23</v>
      </c>
      <c r="J16" s="119" t="str">
        <f>'Rekapitulace stavby'!AN8</f>
        <v>23. 4. 2025</v>
      </c>
      <c r="K16" s="37"/>
      <c r="L16" s="118"/>
      <c r="S16" s="37"/>
      <c r="T16" s="37"/>
      <c r="U16" s="37"/>
      <c r="V16" s="37"/>
      <c r="W16" s="37"/>
      <c r="X16" s="37"/>
      <c r="Y16" s="37"/>
      <c r="Z16" s="37"/>
      <c r="AA16" s="37"/>
      <c r="AB16" s="37"/>
      <c r="AC16" s="37"/>
      <c r="AD16" s="37"/>
      <c r="AE16" s="37"/>
      <c r="AZ16" s="111" t="s">
        <v>189</v>
      </c>
      <c r="BA16" s="111" t="s">
        <v>190</v>
      </c>
      <c r="BB16" s="111" t="s">
        <v>141</v>
      </c>
      <c r="BC16" s="111" t="s">
        <v>191</v>
      </c>
      <c r="BD16" s="111" t="s">
        <v>92</v>
      </c>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
        <v>27</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
        <v>28</v>
      </c>
      <c r="F19" s="37"/>
      <c r="G19" s="37"/>
      <c r="H19" s="37"/>
      <c r="I19" s="116" t="s">
        <v>29</v>
      </c>
      <c r="J19" s="105" t="s">
        <v>30</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
        <v>34</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
        <v>35</v>
      </c>
      <c r="F25" s="37"/>
      <c r="G25" s="37"/>
      <c r="H25" s="37"/>
      <c r="I25" s="116" t="s">
        <v>29</v>
      </c>
      <c r="J25" s="105" t="s">
        <v>36</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
        <v>19</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
        <v>39</v>
      </c>
      <c r="F28" s="37"/>
      <c r="G28" s="37"/>
      <c r="H28" s="37"/>
      <c r="I28" s="116" t="s">
        <v>29</v>
      </c>
      <c r="J28" s="105" t="s">
        <v>19</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ROUND(J117,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ROUND((SUM(BE117:BE1237)),  2)</f>
        <v>0</v>
      </c>
      <c r="G37" s="37"/>
      <c r="H37" s="37"/>
      <c r="I37" s="128">
        <v>0.21</v>
      </c>
      <c r="J37" s="127">
        <f>ROUND(((SUM(BE117:BE1237))*I37),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ROUND((SUM(BF117:BF1237)),  2)</f>
        <v>0</v>
      </c>
      <c r="G38" s="37"/>
      <c r="H38" s="37"/>
      <c r="I38" s="128">
        <v>0.12</v>
      </c>
      <c r="J38" s="127">
        <f>ROUND(((SUM(BF117:BF1237))*I38),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ROUND((SUM(BG117:BG1237)),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ROUND((SUM(BH117:BH1237)),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ROUND((SUM(BI117:BI1237)),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171</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01 - Stavební část</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Nádražní ulice č.p.805, 410 30, Lovosice</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J117</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196</v>
      </c>
      <c r="E68" s="147"/>
      <c r="F68" s="147"/>
      <c r="G68" s="147"/>
      <c r="H68" s="147"/>
      <c r="I68" s="147"/>
      <c r="J68" s="148">
        <f>J118</f>
        <v>0</v>
      </c>
      <c r="K68" s="145"/>
      <c r="L68" s="149"/>
    </row>
    <row r="69" spans="1:47" s="10" customFormat="1" ht="19.95" customHeight="1">
      <c r="B69" s="150"/>
      <c r="C69" s="99"/>
      <c r="D69" s="151" t="s">
        <v>197</v>
      </c>
      <c r="E69" s="152"/>
      <c r="F69" s="152"/>
      <c r="G69" s="152"/>
      <c r="H69" s="152"/>
      <c r="I69" s="152"/>
      <c r="J69" s="153">
        <f>J119</f>
        <v>0</v>
      </c>
      <c r="K69" s="99"/>
      <c r="L69" s="154"/>
    </row>
    <row r="70" spans="1:47" s="10" customFormat="1" ht="19.95" customHeight="1">
      <c r="B70" s="150"/>
      <c r="C70" s="99"/>
      <c r="D70" s="151" t="s">
        <v>198</v>
      </c>
      <c r="E70" s="152"/>
      <c r="F70" s="152"/>
      <c r="G70" s="152"/>
      <c r="H70" s="152"/>
      <c r="I70" s="152"/>
      <c r="J70" s="153">
        <f>J216</f>
        <v>0</v>
      </c>
      <c r="K70" s="99"/>
      <c r="L70" s="154"/>
    </row>
    <row r="71" spans="1:47" s="10" customFormat="1" ht="19.95" customHeight="1">
      <c r="B71" s="150"/>
      <c r="C71" s="99"/>
      <c r="D71" s="151" t="s">
        <v>199</v>
      </c>
      <c r="E71" s="152"/>
      <c r="F71" s="152"/>
      <c r="G71" s="152"/>
      <c r="H71" s="152"/>
      <c r="I71" s="152"/>
      <c r="J71" s="153">
        <f>J223</f>
        <v>0</v>
      </c>
      <c r="K71" s="99"/>
      <c r="L71" s="154"/>
    </row>
    <row r="72" spans="1:47" s="10" customFormat="1" ht="19.95" customHeight="1">
      <c r="B72" s="150"/>
      <c r="C72" s="99"/>
      <c r="D72" s="151" t="s">
        <v>200</v>
      </c>
      <c r="E72" s="152"/>
      <c r="F72" s="152"/>
      <c r="G72" s="152"/>
      <c r="H72" s="152"/>
      <c r="I72" s="152"/>
      <c r="J72" s="153">
        <f>J324</f>
        <v>0</v>
      </c>
      <c r="K72" s="99"/>
      <c r="L72" s="154"/>
    </row>
    <row r="73" spans="1:47" s="10" customFormat="1" ht="19.95" customHeight="1">
      <c r="B73" s="150"/>
      <c r="C73" s="99"/>
      <c r="D73" s="151" t="s">
        <v>201</v>
      </c>
      <c r="E73" s="152"/>
      <c r="F73" s="152"/>
      <c r="G73" s="152"/>
      <c r="H73" s="152"/>
      <c r="I73" s="152"/>
      <c r="J73" s="153">
        <f>J337</f>
        <v>0</v>
      </c>
      <c r="K73" s="99"/>
      <c r="L73" s="154"/>
    </row>
    <row r="74" spans="1:47" s="10" customFormat="1" ht="19.95" customHeight="1">
      <c r="B74" s="150"/>
      <c r="C74" s="99"/>
      <c r="D74" s="151" t="s">
        <v>202</v>
      </c>
      <c r="E74" s="152"/>
      <c r="F74" s="152"/>
      <c r="G74" s="152"/>
      <c r="H74" s="152"/>
      <c r="I74" s="152"/>
      <c r="J74" s="153">
        <f>J355</f>
        <v>0</v>
      </c>
      <c r="K74" s="99"/>
      <c r="L74" s="154"/>
    </row>
    <row r="75" spans="1:47" s="10" customFormat="1" ht="19.95" customHeight="1">
      <c r="B75" s="150"/>
      <c r="C75" s="99"/>
      <c r="D75" s="151" t="s">
        <v>203</v>
      </c>
      <c r="E75" s="152"/>
      <c r="F75" s="152"/>
      <c r="G75" s="152"/>
      <c r="H75" s="152"/>
      <c r="I75" s="152"/>
      <c r="J75" s="153">
        <f>J362</f>
        <v>0</v>
      </c>
      <c r="K75" s="99"/>
      <c r="L75" s="154"/>
    </row>
    <row r="76" spans="1:47" s="10" customFormat="1" ht="19.95" customHeight="1">
      <c r="B76" s="150"/>
      <c r="C76" s="99"/>
      <c r="D76" s="151" t="s">
        <v>204</v>
      </c>
      <c r="E76" s="152"/>
      <c r="F76" s="152"/>
      <c r="G76" s="152"/>
      <c r="H76" s="152"/>
      <c r="I76" s="152"/>
      <c r="J76" s="153">
        <f>J450</f>
        <v>0</v>
      </c>
      <c r="K76" s="99"/>
      <c r="L76" s="154"/>
    </row>
    <row r="77" spans="1:47" s="10" customFormat="1" ht="19.95" customHeight="1">
      <c r="B77" s="150"/>
      <c r="C77" s="99"/>
      <c r="D77" s="151" t="s">
        <v>205</v>
      </c>
      <c r="E77" s="152"/>
      <c r="F77" s="152"/>
      <c r="G77" s="152"/>
      <c r="H77" s="152"/>
      <c r="I77" s="152"/>
      <c r="J77" s="153">
        <f>J482</f>
        <v>0</v>
      </c>
      <c r="K77" s="99"/>
      <c r="L77" s="154"/>
    </row>
    <row r="78" spans="1:47" s="9" customFormat="1" ht="24.9" customHeight="1">
      <c r="B78" s="144"/>
      <c r="C78" s="145"/>
      <c r="D78" s="146" t="s">
        <v>206</v>
      </c>
      <c r="E78" s="147"/>
      <c r="F78" s="147"/>
      <c r="G78" s="147"/>
      <c r="H78" s="147"/>
      <c r="I78" s="147"/>
      <c r="J78" s="148">
        <f>J485</f>
        <v>0</v>
      </c>
      <c r="K78" s="145"/>
      <c r="L78" s="149"/>
    </row>
    <row r="79" spans="1:47" s="10" customFormat="1" ht="19.95" customHeight="1">
      <c r="B79" s="150"/>
      <c r="C79" s="99"/>
      <c r="D79" s="151" t="s">
        <v>207</v>
      </c>
      <c r="E79" s="152"/>
      <c r="F79" s="152"/>
      <c r="G79" s="152"/>
      <c r="H79" s="152"/>
      <c r="I79" s="152"/>
      <c r="J79" s="153">
        <f>J486</f>
        <v>0</v>
      </c>
      <c r="K79" s="99"/>
      <c r="L79" s="154"/>
    </row>
    <row r="80" spans="1:47" s="10" customFormat="1" ht="19.95" customHeight="1">
      <c r="B80" s="150"/>
      <c r="C80" s="99"/>
      <c r="D80" s="151" t="s">
        <v>208</v>
      </c>
      <c r="E80" s="152"/>
      <c r="F80" s="152"/>
      <c r="G80" s="152"/>
      <c r="H80" s="152"/>
      <c r="I80" s="152"/>
      <c r="J80" s="153">
        <f>J498</f>
        <v>0</v>
      </c>
      <c r="K80" s="99"/>
      <c r="L80" s="154"/>
    </row>
    <row r="81" spans="1:31" s="10" customFormat="1" ht="19.95" customHeight="1">
      <c r="B81" s="150"/>
      <c r="C81" s="99"/>
      <c r="D81" s="151" t="s">
        <v>209</v>
      </c>
      <c r="E81" s="152"/>
      <c r="F81" s="152"/>
      <c r="G81" s="152"/>
      <c r="H81" s="152"/>
      <c r="I81" s="152"/>
      <c r="J81" s="153">
        <f>J505</f>
        <v>0</v>
      </c>
      <c r="K81" s="99"/>
      <c r="L81" s="154"/>
    </row>
    <row r="82" spans="1:31" s="10" customFormat="1" ht="19.95" customHeight="1">
      <c r="B82" s="150"/>
      <c r="C82" s="99"/>
      <c r="D82" s="151" t="s">
        <v>210</v>
      </c>
      <c r="E82" s="152"/>
      <c r="F82" s="152"/>
      <c r="G82" s="152"/>
      <c r="H82" s="152"/>
      <c r="I82" s="152"/>
      <c r="J82" s="153">
        <f>J550</f>
        <v>0</v>
      </c>
      <c r="K82" s="99"/>
      <c r="L82" s="154"/>
    </row>
    <row r="83" spans="1:31" s="10" customFormat="1" ht="19.95" customHeight="1">
      <c r="B83" s="150"/>
      <c r="C83" s="99"/>
      <c r="D83" s="151" t="s">
        <v>211</v>
      </c>
      <c r="E83" s="152"/>
      <c r="F83" s="152"/>
      <c r="G83" s="152"/>
      <c r="H83" s="152"/>
      <c r="I83" s="152"/>
      <c r="J83" s="153">
        <f>J556</f>
        <v>0</v>
      </c>
      <c r="K83" s="99"/>
      <c r="L83" s="154"/>
    </row>
    <row r="84" spans="1:31" s="10" customFormat="1" ht="19.95" customHeight="1">
      <c r="B84" s="150"/>
      <c r="C84" s="99"/>
      <c r="D84" s="151" t="s">
        <v>212</v>
      </c>
      <c r="E84" s="152"/>
      <c r="F84" s="152"/>
      <c r="G84" s="152"/>
      <c r="H84" s="152"/>
      <c r="I84" s="152"/>
      <c r="J84" s="153">
        <f>J563</f>
        <v>0</v>
      </c>
      <c r="K84" s="99"/>
      <c r="L84" s="154"/>
    </row>
    <row r="85" spans="1:31" s="10" customFormat="1" ht="19.95" customHeight="1">
      <c r="B85" s="150"/>
      <c r="C85" s="99"/>
      <c r="D85" s="151" t="s">
        <v>213</v>
      </c>
      <c r="E85" s="152"/>
      <c r="F85" s="152"/>
      <c r="G85" s="152"/>
      <c r="H85" s="152"/>
      <c r="I85" s="152"/>
      <c r="J85" s="153">
        <f>J790</f>
        <v>0</v>
      </c>
      <c r="K85" s="99"/>
      <c r="L85" s="154"/>
    </row>
    <row r="86" spans="1:31" s="10" customFormat="1" ht="19.95" customHeight="1">
      <c r="B86" s="150"/>
      <c r="C86" s="99"/>
      <c r="D86" s="151" t="s">
        <v>214</v>
      </c>
      <c r="E86" s="152"/>
      <c r="F86" s="152"/>
      <c r="G86" s="152"/>
      <c r="H86" s="152"/>
      <c r="I86" s="152"/>
      <c r="J86" s="153">
        <f>J888</f>
        <v>0</v>
      </c>
      <c r="K86" s="99"/>
      <c r="L86" s="154"/>
    </row>
    <row r="87" spans="1:31" s="10" customFormat="1" ht="19.95" customHeight="1">
      <c r="B87" s="150"/>
      <c r="C87" s="99"/>
      <c r="D87" s="151" t="s">
        <v>215</v>
      </c>
      <c r="E87" s="152"/>
      <c r="F87" s="152"/>
      <c r="G87" s="152"/>
      <c r="H87" s="152"/>
      <c r="I87" s="152"/>
      <c r="J87" s="153">
        <f>J909</f>
        <v>0</v>
      </c>
      <c r="K87" s="99"/>
      <c r="L87" s="154"/>
    </row>
    <row r="88" spans="1:31" s="10" customFormat="1" ht="19.95" customHeight="1">
      <c r="B88" s="150"/>
      <c r="C88" s="99"/>
      <c r="D88" s="151" t="s">
        <v>216</v>
      </c>
      <c r="E88" s="152"/>
      <c r="F88" s="152"/>
      <c r="G88" s="152"/>
      <c r="H88" s="152"/>
      <c r="I88" s="152"/>
      <c r="J88" s="153">
        <f>J1036</f>
        <v>0</v>
      </c>
      <c r="K88" s="99"/>
      <c r="L88" s="154"/>
    </row>
    <row r="89" spans="1:31" s="10" customFormat="1" ht="19.95" customHeight="1">
      <c r="B89" s="150"/>
      <c r="C89" s="99"/>
      <c r="D89" s="151" t="s">
        <v>217</v>
      </c>
      <c r="E89" s="152"/>
      <c r="F89" s="152"/>
      <c r="G89" s="152"/>
      <c r="H89" s="152"/>
      <c r="I89" s="152"/>
      <c r="J89" s="153">
        <f>J1058</f>
        <v>0</v>
      </c>
      <c r="K89" s="99"/>
      <c r="L89" s="154"/>
    </row>
    <row r="90" spans="1:31" s="10" customFormat="1" ht="19.95" customHeight="1">
      <c r="B90" s="150"/>
      <c r="C90" s="99"/>
      <c r="D90" s="151" t="s">
        <v>218</v>
      </c>
      <c r="E90" s="152"/>
      <c r="F90" s="152"/>
      <c r="G90" s="152"/>
      <c r="H90" s="152"/>
      <c r="I90" s="152"/>
      <c r="J90" s="153">
        <f>J1104</f>
        <v>0</v>
      </c>
      <c r="K90" s="99"/>
      <c r="L90" s="154"/>
    </row>
    <row r="91" spans="1:31" s="10" customFormat="1" ht="19.95" customHeight="1">
      <c r="B91" s="150"/>
      <c r="C91" s="99"/>
      <c r="D91" s="151" t="s">
        <v>219</v>
      </c>
      <c r="E91" s="152"/>
      <c r="F91" s="152"/>
      <c r="G91" s="152"/>
      <c r="H91" s="152"/>
      <c r="I91" s="152"/>
      <c r="J91" s="153">
        <f>J1208</f>
        <v>0</v>
      </c>
      <c r="K91" s="99"/>
      <c r="L91" s="154"/>
    </row>
    <row r="92" spans="1:31" s="10" customFormat="1" ht="19.95" customHeight="1">
      <c r="B92" s="150"/>
      <c r="C92" s="99"/>
      <c r="D92" s="151" t="s">
        <v>220</v>
      </c>
      <c r="E92" s="152"/>
      <c r="F92" s="152"/>
      <c r="G92" s="152"/>
      <c r="H92" s="152"/>
      <c r="I92" s="152"/>
      <c r="J92" s="153">
        <f>J1218</f>
        <v>0</v>
      </c>
      <c r="K92" s="99"/>
      <c r="L92" s="154"/>
    </row>
    <row r="93" spans="1:31" s="9" customFormat="1" ht="24.9" customHeight="1">
      <c r="B93" s="144"/>
      <c r="C93" s="145"/>
      <c r="D93" s="146" t="s">
        <v>221</v>
      </c>
      <c r="E93" s="147"/>
      <c r="F93" s="147"/>
      <c r="G93" s="147"/>
      <c r="H93" s="147"/>
      <c r="I93" s="147"/>
      <c r="J93" s="148">
        <f>J1233</f>
        <v>0</v>
      </c>
      <c r="K93" s="145"/>
      <c r="L93" s="149"/>
    </row>
    <row r="94" spans="1:31" s="2" customFormat="1" ht="21.75" customHeight="1">
      <c r="A94" s="37"/>
      <c r="B94" s="38"/>
      <c r="C94" s="39"/>
      <c r="D94" s="39"/>
      <c r="E94" s="39"/>
      <c r="F94" s="39"/>
      <c r="G94" s="39"/>
      <c r="H94" s="39"/>
      <c r="I94" s="39"/>
      <c r="J94" s="39"/>
      <c r="K94" s="39"/>
      <c r="L94" s="118"/>
      <c r="S94" s="37"/>
      <c r="T94" s="37"/>
      <c r="U94" s="37"/>
      <c r="V94" s="37"/>
      <c r="W94" s="37"/>
      <c r="X94" s="37"/>
      <c r="Y94" s="37"/>
      <c r="Z94" s="37"/>
      <c r="AA94" s="37"/>
      <c r="AB94" s="37"/>
      <c r="AC94" s="37"/>
      <c r="AD94" s="37"/>
      <c r="AE94" s="37"/>
    </row>
    <row r="95" spans="1:31" s="2" customFormat="1" ht="6.9" customHeight="1">
      <c r="A95" s="37"/>
      <c r="B95" s="50"/>
      <c r="C95" s="51"/>
      <c r="D95" s="51"/>
      <c r="E95" s="51"/>
      <c r="F95" s="51"/>
      <c r="G95" s="51"/>
      <c r="H95" s="51"/>
      <c r="I95" s="51"/>
      <c r="J95" s="51"/>
      <c r="K95" s="51"/>
      <c r="L95" s="118"/>
      <c r="S95" s="37"/>
      <c r="T95" s="37"/>
      <c r="U95" s="37"/>
      <c r="V95" s="37"/>
      <c r="W95" s="37"/>
      <c r="X95" s="37"/>
      <c r="Y95" s="37"/>
      <c r="Z95" s="37"/>
      <c r="AA95" s="37"/>
      <c r="AB95" s="37"/>
      <c r="AC95" s="37"/>
      <c r="AD95" s="37"/>
      <c r="AE95" s="37"/>
    </row>
    <row r="99" spans="1:31" s="2" customFormat="1" ht="6.9" customHeight="1">
      <c r="A99" s="37"/>
      <c r="B99" s="52"/>
      <c r="C99" s="53"/>
      <c r="D99" s="53"/>
      <c r="E99" s="53"/>
      <c r="F99" s="53"/>
      <c r="G99" s="53"/>
      <c r="H99" s="53"/>
      <c r="I99" s="53"/>
      <c r="J99" s="53"/>
      <c r="K99" s="53"/>
      <c r="L99" s="118"/>
      <c r="S99" s="37"/>
      <c r="T99" s="37"/>
      <c r="U99" s="37"/>
      <c r="V99" s="37"/>
      <c r="W99" s="37"/>
      <c r="X99" s="37"/>
      <c r="Y99" s="37"/>
      <c r="Z99" s="37"/>
      <c r="AA99" s="37"/>
      <c r="AB99" s="37"/>
      <c r="AC99" s="37"/>
      <c r="AD99" s="37"/>
      <c r="AE99" s="37"/>
    </row>
    <row r="100" spans="1:31" s="2" customFormat="1" ht="24.9" customHeight="1">
      <c r="A100" s="37"/>
      <c r="B100" s="38"/>
      <c r="C100" s="26" t="s">
        <v>222</v>
      </c>
      <c r="D100" s="39"/>
      <c r="E100" s="39"/>
      <c r="F100" s="39"/>
      <c r="G100" s="39"/>
      <c r="H100" s="39"/>
      <c r="I100" s="39"/>
      <c r="J100" s="39"/>
      <c r="K100" s="39"/>
      <c r="L100" s="118"/>
      <c r="S100" s="37"/>
      <c r="T100" s="37"/>
      <c r="U100" s="37"/>
      <c r="V100" s="37"/>
      <c r="W100" s="37"/>
      <c r="X100" s="37"/>
      <c r="Y100" s="37"/>
      <c r="Z100" s="37"/>
      <c r="AA100" s="37"/>
      <c r="AB100" s="37"/>
      <c r="AC100" s="37"/>
      <c r="AD100" s="37"/>
      <c r="AE100" s="37"/>
    </row>
    <row r="101" spans="1:31" s="2" customFormat="1" ht="6.9" customHeight="1">
      <c r="A101" s="37"/>
      <c r="B101" s="38"/>
      <c r="C101" s="39"/>
      <c r="D101" s="39"/>
      <c r="E101" s="39"/>
      <c r="F101" s="39"/>
      <c r="G101" s="39"/>
      <c r="H101" s="39"/>
      <c r="I101" s="39"/>
      <c r="J101" s="39"/>
      <c r="K101" s="39"/>
      <c r="L101" s="118"/>
      <c r="S101" s="37"/>
      <c r="T101" s="37"/>
      <c r="U101" s="37"/>
      <c r="V101" s="37"/>
      <c r="W101" s="37"/>
      <c r="X101" s="37"/>
      <c r="Y101" s="37"/>
      <c r="Z101" s="37"/>
      <c r="AA101" s="37"/>
      <c r="AB101" s="37"/>
      <c r="AC101" s="37"/>
      <c r="AD101" s="37"/>
      <c r="AE101" s="37"/>
    </row>
    <row r="102" spans="1:31" s="2" customFormat="1" ht="12" customHeight="1">
      <c r="A102" s="37"/>
      <c r="B102" s="38"/>
      <c r="C102" s="32" t="s">
        <v>16</v>
      </c>
      <c r="D102" s="39"/>
      <c r="E102" s="39"/>
      <c r="F102" s="39"/>
      <c r="G102" s="39"/>
      <c r="H102" s="39"/>
      <c r="I102" s="39"/>
      <c r="J102" s="39"/>
      <c r="K102" s="39"/>
      <c r="L102" s="118"/>
      <c r="S102" s="37"/>
      <c r="T102" s="37"/>
      <c r="U102" s="37"/>
      <c r="V102" s="37"/>
      <c r="W102" s="37"/>
      <c r="X102" s="37"/>
      <c r="Y102" s="37"/>
      <c r="Z102" s="37"/>
      <c r="AA102" s="37"/>
      <c r="AB102" s="37"/>
      <c r="AC102" s="37"/>
      <c r="AD102" s="37"/>
      <c r="AE102" s="37"/>
    </row>
    <row r="103" spans="1:31" s="2" customFormat="1" ht="16.5" customHeight="1">
      <c r="A103" s="37"/>
      <c r="B103" s="38"/>
      <c r="C103" s="39"/>
      <c r="D103" s="39"/>
      <c r="E103" s="421" t="str">
        <f>E7</f>
        <v>Lovosice - startovací bydlení</v>
      </c>
      <c r="F103" s="422"/>
      <c r="G103" s="422"/>
      <c r="H103" s="422"/>
      <c r="I103" s="39"/>
      <c r="J103" s="39"/>
      <c r="K103" s="39"/>
      <c r="L103" s="118"/>
      <c r="S103" s="37"/>
      <c r="T103" s="37"/>
      <c r="U103" s="37"/>
      <c r="V103" s="37"/>
      <c r="W103" s="37"/>
      <c r="X103" s="37"/>
      <c r="Y103" s="37"/>
      <c r="Z103" s="37"/>
      <c r="AA103" s="37"/>
      <c r="AB103" s="37"/>
      <c r="AC103" s="37"/>
      <c r="AD103" s="37"/>
      <c r="AE103" s="37"/>
    </row>
    <row r="104" spans="1:31" s="1" customFormat="1" ht="12" customHeight="1">
      <c r="B104" s="24"/>
      <c r="C104" s="32" t="s">
        <v>159</v>
      </c>
      <c r="D104" s="25"/>
      <c r="E104" s="25"/>
      <c r="F104" s="25"/>
      <c r="G104" s="25"/>
      <c r="H104" s="25"/>
      <c r="I104" s="25"/>
      <c r="J104" s="25"/>
      <c r="K104" s="25"/>
      <c r="L104" s="23"/>
    </row>
    <row r="105" spans="1:31" s="1" customFormat="1" ht="16.5" customHeight="1">
      <c r="B105" s="24"/>
      <c r="C105" s="25"/>
      <c r="D105" s="25"/>
      <c r="E105" s="421" t="s">
        <v>163</v>
      </c>
      <c r="F105" s="397"/>
      <c r="G105" s="397"/>
      <c r="H105" s="397"/>
      <c r="I105" s="25"/>
      <c r="J105" s="25"/>
      <c r="K105" s="25"/>
      <c r="L105" s="23"/>
    </row>
    <row r="106" spans="1:31" s="1" customFormat="1" ht="12" customHeight="1">
      <c r="B106" s="24"/>
      <c r="C106" s="32" t="s">
        <v>167</v>
      </c>
      <c r="D106" s="25"/>
      <c r="E106" s="25"/>
      <c r="F106" s="25"/>
      <c r="G106" s="25"/>
      <c r="H106" s="25"/>
      <c r="I106" s="25"/>
      <c r="J106" s="25"/>
      <c r="K106" s="25"/>
      <c r="L106" s="23"/>
    </row>
    <row r="107" spans="1:31" s="2" customFormat="1" ht="16.5" customHeight="1">
      <c r="A107" s="37"/>
      <c r="B107" s="38"/>
      <c r="C107" s="39"/>
      <c r="D107" s="39"/>
      <c r="E107" s="423" t="s">
        <v>171</v>
      </c>
      <c r="F107" s="424"/>
      <c r="G107" s="424"/>
      <c r="H107" s="424"/>
      <c r="I107" s="39"/>
      <c r="J107" s="39"/>
      <c r="K107" s="39"/>
      <c r="L107" s="118"/>
      <c r="S107" s="37"/>
      <c r="T107" s="37"/>
      <c r="U107" s="37"/>
      <c r="V107" s="37"/>
      <c r="W107" s="37"/>
      <c r="X107" s="37"/>
      <c r="Y107" s="37"/>
      <c r="Z107" s="37"/>
      <c r="AA107" s="37"/>
      <c r="AB107" s="37"/>
      <c r="AC107" s="37"/>
      <c r="AD107" s="37"/>
      <c r="AE107" s="37"/>
    </row>
    <row r="108" spans="1:31" s="2" customFormat="1" ht="12" customHeight="1">
      <c r="A108" s="37"/>
      <c r="B108" s="38"/>
      <c r="C108" s="32" t="s">
        <v>175</v>
      </c>
      <c r="D108" s="39"/>
      <c r="E108" s="39"/>
      <c r="F108" s="39"/>
      <c r="G108" s="39"/>
      <c r="H108" s="39"/>
      <c r="I108" s="39"/>
      <c r="J108" s="39"/>
      <c r="K108" s="39"/>
      <c r="L108" s="118"/>
      <c r="S108" s="37"/>
      <c r="T108" s="37"/>
      <c r="U108" s="37"/>
      <c r="V108" s="37"/>
      <c r="W108" s="37"/>
      <c r="X108" s="37"/>
      <c r="Y108" s="37"/>
      <c r="Z108" s="37"/>
      <c r="AA108" s="37"/>
      <c r="AB108" s="37"/>
      <c r="AC108" s="37"/>
      <c r="AD108" s="37"/>
      <c r="AE108" s="37"/>
    </row>
    <row r="109" spans="1:31" s="2" customFormat="1" ht="16.5" customHeight="1">
      <c r="A109" s="37"/>
      <c r="B109" s="38"/>
      <c r="C109" s="39"/>
      <c r="D109" s="39"/>
      <c r="E109" s="376" t="str">
        <f>E13</f>
        <v>01 - Stavební část</v>
      </c>
      <c r="F109" s="424"/>
      <c r="G109" s="424"/>
      <c r="H109" s="424"/>
      <c r="I109" s="39"/>
      <c r="J109" s="39"/>
      <c r="K109" s="39"/>
      <c r="L109" s="118"/>
      <c r="S109" s="37"/>
      <c r="T109" s="37"/>
      <c r="U109" s="37"/>
      <c r="V109" s="37"/>
      <c r="W109" s="37"/>
      <c r="X109" s="37"/>
      <c r="Y109" s="37"/>
      <c r="Z109" s="37"/>
      <c r="AA109" s="37"/>
      <c r="AB109" s="37"/>
      <c r="AC109" s="37"/>
      <c r="AD109" s="37"/>
      <c r="AE109" s="37"/>
    </row>
    <row r="110" spans="1:31" s="2" customFormat="1" ht="6.9" customHeight="1">
      <c r="A110" s="37"/>
      <c r="B110" s="38"/>
      <c r="C110" s="39"/>
      <c r="D110" s="39"/>
      <c r="E110" s="39"/>
      <c r="F110" s="39"/>
      <c r="G110" s="39"/>
      <c r="H110" s="39"/>
      <c r="I110" s="39"/>
      <c r="J110" s="39"/>
      <c r="K110" s="39"/>
      <c r="L110" s="118"/>
      <c r="S110" s="37"/>
      <c r="T110" s="37"/>
      <c r="U110" s="37"/>
      <c r="V110" s="37"/>
      <c r="W110" s="37"/>
      <c r="X110" s="37"/>
      <c r="Y110" s="37"/>
      <c r="Z110" s="37"/>
      <c r="AA110" s="37"/>
      <c r="AB110" s="37"/>
      <c r="AC110" s="37"/>
      <c r="AD110" s="37"/>
      <c r="AE110" s="37"/>
    </row>
    <row r="111" spans="1:31" s="2" customFormat="1" ht="12" customHeight="1">
      <c r="A111" s="37"/>
      <c r="B111" s="38"/>
      <c r="C111" s="32" t="s">
        <v>21</v>
      </c>
      <c r="D111" s="39"/>
      <c r="E111" s="39"/>
      <c r="F111" s="30" t="str">
        <f>F16</f>
        <v>Nádražní ulice č.p.805, 410 30, Lovosice</v>
      </c>
      <c r="G111" s="39"/>
      <c r="H111" s="39"/>
      <c r="I111" s="32" t="s">
        <v>23</v>
      </c>
      <c r="J111" s="62" t="str">
        <f>IF(J16="","",J16)</f>
        <v>23. 4. 2025</v>
      </c>
      <c r="K111" s="39"/>
      <c r="L111" s="118"/>
      <c r="S111" s="37"/>
      <c r="T111" s="37"/>
      <c r="U111" s="37"/>
      <c r="V111" s="37"/>
      <c r="W111" s="37"/>
      <c r="X111" s="37"/>
      <c r="Y111" s="37"/>
      <c r="Z111" s="37"/>
      <c r="AA111" s="37"/>
      <c r="AB111" s="37"/>
      <c r="AC111" s="37"/>
      <c r="AD111" s="37"/>
      <c r="AE111" s="37"/>
    </row>
    <row r="112" spans="1:31" s="2" customFormat="1" ht="6.9" customHeight="1">
      <c r="A112" s="37"/>
      <c r="B112" s="38"/>
      <c r="C112" s="39"/>
      <c r="D112" s="39"/>
      <c r="E112" s="39"/>
      <c r="F112" s="39"/>
      <c r="G112" s="39"/>
      <c r="H112" s="39"/>
      <c r="I112" s="39"/>
      <c r="J112" s="39"/>
      <c r="K112" s="39"/>
      <c r="L112" s="118"/>
      <c r="S112" s="37"/>
      <c r="T112" s="37"/>
      <c r="U112" s="37"/>
      <c r="V112" s="37"/>
      <c r="W112" s="37"/>
      <c r="X112" s="37"/>
      <c r="Y112" s="37"/>
      <c r="Z112" s="37"/>
      <c r="AA112" s="37"/>
      <c r="AB112" s="37"/>
      <c r="AC112" s="37"/>
      <c r="AD112" s="37"/>
      <c r="AE112" s="37"/>
    </row>
    <row r="113" spans="1:65" s="2" customFormat="1" ht="15.15" customHeight="1">
      <c r="A113" s="37"/>
      <c r="B113" s="38"/>
      <c r="C113" s="32" t="s">
        <v>25</v>
      </c>
      <c r="D113" s="39"/>
      <c r="E113" s="39"/>
      <c r="F113" s="30" t="str">
        <f>E19</f>
        <v>Město Lovosice</v>
      </c>
      <c r="G113" s="39"/>
      <c r="H113" s="39"/>
      <c r="I113" s="32" t="s">
        <v>33</v>
      </c>
      <c r="J113" s="35" t="str">
        <f>E25</f>
        <v>APREA s.r.o.</v>
      </c>
      <c r="K113" s="39"/>
      <c r="L113" s="118"/>
      <c r="S113" s="37"/>
      <c r="T113" s="37"/>
      <c r="U113" s="37"/>
      <c r="V113" s="37"/>
      <c r="W113" s="37"/>
      <c r="X113" s="37"/>
      <c r="Y113" s="37"/>
      <c r="Z113" s="37"/>
      <c r="AA113" s="37"/>
      <c r="AB113" s="37"/>
      <c r="AC113" s="37"/>
      <c r="AD113" s="37"/>
      <c r="AE113" s="37"/>
    </row>
    <row r="114" spans="1:65" s="2" customFormat="1" ht="15.15" customHeight="1">
      <c r="A114" s="37"/>
      <c r="B114" s="38"/>
      <c r="C114" s="32" t="s">
        <v>31</v>
      </c>
      <c r="D114" s="39"/>
      <c r="E114" s="39"/>
      <c r="F114" s="30" t="str">
        <f>IF(E22="","",E22)</f>
        <v>Vyplň údaj</v>
      </c>
      <c r="G114" s="39"/>
      <c r="H114" s="39"/>
      <c r="I114" s="32" t="s">
        <v>38</v>
      </c>
      <c r="J114" s="35" t="str">
        <f>E28</f>
        <v>Kateřina Bačová</v>
      </c>
      <c r="K114" s="39"/>
      <c r="L114" s="118"/>
      <c r="S114" s="37"/>
      <c r="T114" s="37"/>
      <c r="U114" s="37"/>
      <c r="V114" s="37"/>
      <c r="W114" s="37"/>
      <c r="X114" s="37"/>
      <c r="Y114" s="37"/>
      <c r="Z114" s="37"/>
      <c r="AA114" s="37"/>
      <c r="AB114" s="37"/>
      <c r="AC114" s="37"/>
      <c r="AD114" s="37"/>
      <c r="AE114" s="37"/>
    </row>
    <row r="115" spans="1:65" s="2" customFormat="1" ht="10.35" customHeight="1">
      <c r="A115" s="37"/>
      <c r="B115" s="38"/>
      <c r="C115" s="39"/>
      <c r="D115" s="39"/>
      <c r="E115" s="39"/>
      <c r="F115" s="39"/>
      <c r="G115" s="39"/>
      <c r="H115" s="39"/>
      <c r="I115" s="39"/>
      <c r="J115" s="39"/>
      <c r="K115" s="39"/>
      <c r="L115" s="118"/>
      <c r="S115" s="37"/>
      <c r="T115" s="37"/>
      <c r="U115" s="37"/>
      <c r="V115" s="37"/>
      <c r="W115" s="37"/>
      <c r="X115" s="37"/>
      <c r="Y115" s="37"/>
      <c r="Z115" s="37"/>
      <c r="AA115" s="37"/>
      <c r="AB115" s="37"/>
      <c r="AC115" s="37"/>
      <c r="AD115" s="37"/>
      <c r="AE115" s="37"/>
    </row>
    <row r="116" spans="1:65" s="11" customFormat="1" ht="29.25" customHeight="1">
      <c r="A116" s="155"/>
      <c r="B116" s="156"/>
      <c r="C116" s="157" t="s">
        <v>223</v>
      </c>
      <c r="D116" s="158" t="s">
        <v>61</v>
      </c>
      <c r="E116" s="158" t="s">
        <v>57</v>
      </c>
      <c r="F116" s="158" t="s">
        <v>58</v>
      </c>
      <c r="G116" s="158" t="s">
        <v>224</v>
      </c>
      <c r="H116" s="158" t="s">
        <v>225</v>
      </c>
      <c r="I116" s="158" t="s">
        <v>226</v>
      </c>
      <c r="J116" s="158" t="s">
        <v>194</v>
      </c>
      <c r="K116" s="159" t="s">
        <v>227</v>
      </c>
      <c r="L116" s="160"/>
      <c r="M116" s="71" t="s">
        <v>19</v>
      </c>
      <c r="N116" s="72" t="s">
        <v>46</v>
      </c>
      <c r="O116" s="72" t="s">
        <v>228</v>
      </c>
      <c r="P116" s="72" t="s">
        <v>229</v>
      </c>
      <c r="Q116" s="72" t="s">
        <v>230</v>
      </c>
      <c r="R116" s="72" t="s">
        <v>231</v>
      </c>
      <c r="S116" s="72" t="s">
        <v>232</v>
      </c>
      <c r="T116" s="73" t="s">
        <v>233</v>
      </c>
      <c r="U116" s="155"/>
      <c r="V116" s="155"/>
      <c r="W116" s="155"/>
      <c r="X116" s="155"/>
      <c r="Y116" s="155"/>
      <c r="Z116" s="155"/>
      <c r="AA116" s="155"/>
      <c r="AB116" s="155"/>
      <c r="AC116" s="155"/>
      <c r="AD116" s="155"/>
      <c r="AE116" s="155"/>
    </row>
    <row r="117" spans="1:65" s="2" customFormat="1" ht="22.8" customHeight="1">
      <c r="A117" s="37"/>
      <c r="B117" s="38"/>
      <c r="C117" s="78" t="s">
        <v>234</v>
      </c>
      <c r="D117" s="39"/>
      <c r="E117" s="39"/>
      <c r="F117" s="39"/>
      <c r="G117" s="39"/>
      <c r="H117" s="39"/>
      <c r="I117" s="39"/>
      <c r="J117" s="161">
        <f>BK117</f>
        <v>0</v>
      </c>
      <c r="K117" s="39"/>
      <c r="L117" s="42"/>
      <c r="M117" s="74"/>
      <c r="N117" s="162"/>
      <c r="O117" s="75"/>
      <c r="P117" s="163">
        <f>P118+P485+P1233</f>
        <v>0</v>
      </c>
      <c r="Q117" s="75"/>
      <c r="R117" s="163">
        <f>R118+R485+R1233</f>
        <v>96.297374770000005</v>
      </c>
      <c r="S117" s="75"/>
      <c r="T117" s="164">
        <f>T118+T485+T1233</f>
        <v>117.30402482</v>
      </c>
      <c r="U117" s="37"/>
      <c r="V117" s="37"/>
      <c r="W117" s="37"/>
      <c r="X117" s="37"/>
      <c r="Y117" s="37"/>
      <c r="Z117" s="37"/>
      <c r="AA117" s="37"/>
      <c r="AB117" s="37"/>
      <c r="AC117" s="37"/>
      <c r="AD117" s="37"/>
      <c r="AE117" s="37"/>
      <c r="AT117" s="20" t="s">
        <v>75</v>
      </c>
      <c r="AU117" s="20" t="s">
        <v>195</v>
      </c>
      <c r="BK117" s="165">
        <f>BK118+BK485+BK1233</f>
        <v>0</v>
      </c>
    </row>
    <row r="118" spans="1:65" s="12" customFormat="1" ht="25.95" customHeight="1">
      <c r="B118" s="166"/>
      <c r="C118" s="167"/>
      <c r="D118" s="168" t="s">
        <v>75</v>
      </c>
      <c r="E118" s="169" t="s">
        <v>235</v>
      </c>
      <c r="F118" s="169" t="s">
        <v>236</v>
      </c>
      <c r="G118" s="167"/>
      <c r="H118" s="167"/>
      <c r="I118" s="170"/>
      <c r="J118" s="171">
        <f>BK118</f>
        <v>0</v>
      </c>
      <c r="K118" s="167"/>
      <c r="L118" s="172"/>
      <c r="M118" s="173"/>
      <c r="N118" s="174"/>
      <c r="O118" s="174"/>
      <c r="P118" s="175">
        <f>P119+P216+P223+P324+P337+P355+P362+P450+P482</f>
        <v>0</v>
      </c>
      <c r="Q118" s="174"/>
      <c r="R118" s="175">
        <f>R119+R216+R223+R324+R337+R355+R362+R450+R482</f>
        <v>56.181585919999996</v>
      </c>
      <c r="S118" s="174"/>
      <c r="T118" s="176">
        <f>T119+T216+T223+T324+T337+T355+T362+T450+T482</f>
        <v>101.206019</v>
      </c>
      <c r="AR118" s="177" t="s">
        <v>83</v>
      </c>
      <c r="AT118" s="178" t="s">
        <v>75</v>
      </c>
      <c r="AU118" s="178" t="s">
        <v>76</v>
      </c>
      <c r="AY118" s="177" t="s">
        <v>237</v>
      </c>
      <c r="BK118" s="179">
        <f>BK119+BK216+BK223+BK324+BK337+BK355+BK362+BK450+BK482</f>
        <v>0</v>
      </c>
    </row>
    <row r="119" spans="1:65" s="12" customFormat="1" ht="22.8" customHeight="1">
      <c r="B119" s="166"/>
      <c r="C119" s="167"/>
      <c r="D119" s="168" t="s">
        <v>75</v>
      </c>
      <c r="E119" s="180" t="s">
        <v>92</v>
      </c>
      <c r="F119" s="180" t="s">
        <v>238</v>
      </c>
      <c r="G119" s="167"/>
      <c r="H119" s="167"/>
      <c r="I119" s="170"/>
      <c r="J119" s="181">
        <f>BK119</f>
        <v>0</v>
      </c>
      <c r="K119" s="167"/>
      <c r="L119" s="172"/>
      <c r="M119" s="173"/>
      <c r="N119" s="174"/>
      <c r="O119" s="174"/>
      <c r="P119" s="175">
        <f>SUM(P120:P215)</f>
        <v>0</v>
      </c>
      <c r="Q119" s="174"/>
      <c r="R119" s="175">
        <f>SUM(R120:R215)</f>
        <v>23.506273659999998</v>
      </c>
      <c r="S119" s="174"/>
      <c r="T119" s="176">
        <f>SUM(T120:T215)</f>
        <v>0</v>
      </c>
      <c r="AR119" s="177" t="s">
        <v>83</v>
      </c>
      <c r="AT119" s="178" t="s">
        <v>75</v>
      </c>
      <c r="AU119" s="178" t="s">
        <v>83</v>
      </c>
      <c r="AY119" s="177" t="s">
        <v>237</v>
      </c>
      <c r="BK119" s="179">
        <f>SUM(BK120:BK215)</f>
        <v>0</v>
      </c>
    </row>
    <row r="120" spans="1:65" s="2" customFormat="1" ht="44.25" customHeight="1">
      <c r="A120" s="37"/>
      <c r="B120" s="38"/>
      <c r="C120" s="182" t="s">
        <v>83</v>
      </c>
      <c r="D120" s="182" t="s">
        <v>239</v>
      </c>
      <c r="E120" s="183" t="s">
        <v>240</v>
      </c>
      <c r="F120" s="184" t="s">
        <v>241</v>
      </c>
      <c r="G120" s="185" t="s">
        <v>141</v>
      </c>
      <c r="H120" s="186">
        <v>34.067999999999998</v>
      </c>
      <c r="I120" s="187"/>
      <c r="J120" s="188">
        <f>ROUND(I120*H120,2)</f>
        <v>0</v>
      </c>
      <c r="K120" s="184" t="s">
        <v>242</v>
      </c>
      <c r="L120" s="42"/>
      <c r="M120" s="189" t="s">
        <v>19</v>
      </c>
      <c r="N120" s="190" t="s">
        <v>48</v>
      </c>
      <c r="O120" s="67"/>
      <c r="P120" s="191">
        <f>O120*H120</f>
        <v>0</v>
      </c>
      <c r="Q120" s="191">
        <v>0.24288000000000001</v>
      </c>
      <c r="R120" s="191">
        <f>Q120*H120</f>
        <v>8.2744358400000007</v>
      </c>
      <c r="S120" s="191">
        <v>0</v>
      </c>
      <c r="T120" s="192">
        <f>S120*H120</f>
        <v>0</v>
      </c>
      <c r="U120" s="37"/>
      <c r="V120" s="37"/>
      <c r="W120" s="37"/>
      <c r="X120" s="37"/>
      <c r="Y120" s="37"/>
      <c r="Z120" s="37"/>
      <c r="AA120" s="37"/>
      <c r="AB120" s="37"/>
      <c r="AC120" s="37"/>
      <c r="AD120" s="37"/>
      <c r="AE120" s="37"/>
      <c r="AR120" s="193" t="s">
        <v>243</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243</v>
      </c>
      <c r="BM120" s="193" t="s">
        <v>244</v>
      </c>
    </row>
    <row r="121" spans="1:65" s="2" customFormat="1" ht="10.199999999999999">
      <c r="A121" s="37"/>
      <c r="B121" s="38"/>
      <c r="C121" s="39"/>
      <c r="D121" s="195" t="s">
        <v>245</v>
      </c>
      <c r="E121" s="39"/>
      <c r="F121" s="196" t="s">
        <v>246</v>
      </c>
      <c r="G121" s="39"/>
      <c r="H121" s="39"/>
      <c r="I121" s="197"/>
      <c r="J121" s="39"/>
      <c r="K121" s="39"/>
      <c r="L121" s="42"/>
      <c r="M121" s="198"/>
      <c r="N121" s="199"/>
      <c r="O121" s="67"/>
      <c r="P121" s="67"/>
      <c r="Q121" s="67"/>
      <c r="R121" s="67"/>
      <c r="S121" s="67"/>
      <c r="T121" s="68"/>
      <c r="U121" s="37"/>
      <c r="V121" s="37"/>
      <c r="W121" s="37"/>
      <c r="X121" s="37"/>
      <c r="Y121" s="37"/>
      <c r="Z121" s="37"/>
      <c r="AA121" s="37"/>
      <c r="AB121" s="37"/>
      <c r="AC121" s="37"/>
      <c r="AD121" s="37"/>
      <c r="AE121" s="37"/>
      <c r="AT121" s="20" t="s">
        <v>245</v>
      </c>
      <c r="AU121" s="20" t="s">
        <v>88</v>
      </c>
    </row>
    <row r="122" spans="1:65" s="13" customFormat="1" ht="10.199999999999999">
      <c r="B122" s="200"/>
      <c r="C122" s="201"/>
      <c r="D122" s="202" t="s">
        <v>247</v>
      </c>
      <c r="E122" s="203" t="s">
        <v>19</v>
      </c>
      <c r="F122" s="204" t="s">
        <v>248</v>
      </c>
      <c r="G122" s="201"/>
      <c r="H122" s="203" t="s">
        <v>19</v>
      </c>
      <c r="I122" s="205"/>
      <c r="J122" s="201"/>
      <c r="K122" s="201"/>
      <c r="L122" s="206"/>
      <c r="M122" s="207"/>
      <c r="N122" s="208"/>
      <c r="O122" s="208"/>
      <c r="P122" s="208"/>
      <c r="Q122" s="208"/>
      <c r="R122" s="208"/>
      <c r="S122" s="208"/>
      <c r="T122" s="209"/>
      <c r="AT122" s="210" t="s">
        <v>247</v>
      </c>
      <c r="AU122" s="210" t="s">
        <v>88</v>
      </c>
      <c r="AV122" s="13" t="s">
        <v>83</v>
      </c>
      <c r="AW122" s="13" t="s">
        <v>37</v>
      </c>
      <c r="AX122" s="13" t="s">
        <v>76</v>
      </c>
      <c r="AY122" s="210" t="s">
        <v>237</v>
      </c>
    </row>
    <row r="123" spans="1:65" s="14" customFormat="1" ht="10.199999999999999">
      <c r="B123" s="211"/>
      <c r="C123" s="212"/>
      <c r="D123" s="202" t="s">
        <v>247</v>
      </c>
      <c r="E123" s="213" t="s">
        <v>19</v>
      </c>
      <c r="F123" s="214" t="s">
        <v>249</v>
      </c>
      <c r="G123" s="212"/>
      <c r="H123" s="215">
        <v>4.8360000000000003</v>
      </c>
      <c r="I123" s="216"/>
      <c r="J123" s="212"/>
      <c r="K123" s="212"/>
      <c r="L123" s="217"/>
      <c r="M123" s="218"/>
      <c r="N123" s="219"/>
      <c r="O123" s="219"/>
      <c r="P123" s="219"/>
      <c r="Q123" s="219"/>
      <c r="R123" s="219"/>
      <c r="S123" s="219"/>
      <c r="T123" s="220"/>
      <c r="AT123" s="221" t="s">
        <v>247</v>
      </c>
      <c r="AU123" s="221" t="s">
        <v>88</v>
      </c>
      <c r="AV123" s="14" t="s">
        <v>88</v>
      </c>
      <c r="AW123" s="14" t="s">
        <v>37</v>
      </c>
      <c r="AX123" s="14" t="s">
        <v>76</v>
      </c>
      <c r="AY123" s="221" t="s">
        <v>237</v>
      </c>
    </row>
    <row r="124" spans="1:65" s="14" customFormat="1" ht="10.199999999999999">
      <c r="B124" s="211"/>
      <c r="C124" s="212"/>
      <c r="D124" s="202" t="s">
        <v>247</v>
      </c>
      <c r="E124" s="213" t="s">
        <v>19</v>
      </c>
      <c r="F124" s="214" t="s">
        <v>250</v>
      </c>
      <c r="G124" s="212"/>
      <c r="H124" s="215">
        <v>3.72</v>
      </c>
      <c r="I124" s="216"/>
      <c r="J124" s="212"/>
      <c r="K124" s="212"/>
      <c r="L124" s="217"/>
      <c r="M124" s="218"/>
      <c r="N124" s="219"/>
      <c r="O124" s="219"/>
      <c r="P124" s="219"/>
      <c r="Q124" s="219"/>
      <c r="R124" s="219"/>
      <c r="S124" s="219"/>
      <c r="T124" s="220"/>
      <c r="AT124" s="221" t="s">
        <v>247</v>
      </c>
      <c r="AU124" s="221" t="s">
        <v>88</v>
      </c>
      <c r="AV124" s="14" t="s">
        <v>88</v>
      </c>
      <c r="AW124" s="14" t="s">
        <v>37</v>
      </c>
      <c r="AX124" s="14" t="s">
        <v>76</v>
      </c>
      <c r="AY124" s="221" t="s">
        <v>237</v>
      </c>
    </row>
    <row r="125" spans="1:65" s="15" customFormat="1" ht="10.199999999999999">
      <c r="B125" s="222"/>
      <c r="C125" s="223"/>
      <c r="D125" s="202" t="s">
        <v>247</v>
      </c>
      <c r="E125" s="224" t="s">
        <v>19</v>
      </c>
      <c r="F125" s="225" t="s">
        <v>251</v>
      </c>
      <c r="G125" s="223"/>
      <c r="H125" s="226">
        <v>8.5559999999999992</v>
      </c>
      <c r="I125" s="227"/>
      <c r="J125" s="223"/>
      <c r="K125" s="223"/>
      <c r="L125" s="228"/>
      <c r="M125" s="229"/>
      <c r="N125" s="230"/>
      <c r="O125" s="230"/>
      <c r="P125" s="230"/>
      <c r="Q125" s="230"/>
      <c r="R125" s="230"/>
      <c r="S125" s="230"/>
      <c r="T125" s="231"/>
      <c r="AT125" s="232" t="s">
        <v>247</v>
      </c>
      <c r="AU125" s="232" t="s">
        <v>88</v>
      </c>
      <c r="AV125" s="15" t="s">
        <v>92</v>
      </c>
      <c r="AW125" s="15" t="s">
        <v>37</v>
      </c>
      <c r="AX125" s="15" t="s">
        <v>76</v>
      </c>
      <c r="AY125" s="232" t="s">
        <v>237</v>
      </c>
    </row>
    <row r="126" spans="1:65" s="13" customFormat="1" ht="10.199999999999999">
      <c r="B126" s="200"/>
      <c r="C126" s="201"/>
      <c r="D126" s="202" t="s">
        <v>247</v>
      </c>
      <c r="E126" s="203" t="s">
        <v>19</v>
      </c>
      <c r="F126" s="204" t="s">
        <v>252</v>
      </c>
      <c r="G126" s="201"/>
      <c r="H126" s="203" t="s">
        <v>19</v>
      </c>
      <c r="I126" s="205"/>
      <c r="J126" s="201"/>
      <c r="K126" s="201"/>
      <c r="L126" s="206"/>
      <c r="M126" s="207"/>
      <c r="N126" s="208"/>
      <c r="O126" s="208"/>
      <c r="P126" s="208"/>
      <c r="Q126" s="208"/>
      <c r="R126" s="208"/>
      <c r="S126" s="208"/>
      <c r="T126" s="209"/>
      <c r="AT126" s="210" t="s">
        <v>247</v>
      </c>
      <c r="AU126" s="210" t="s">
        <v>88</v>
      </c>
      <c r="AV126" s="13" t="s">
        <v>83</v>
      </c>
      <c r="AW126" s="13" t="s">
        <v>37</v>
      </c>
      <c r="AX126" s="13" t="s">
        <v>76</v>
      </c>
      <c r="AY126" s="210" t="s">
        <v>237</v>
      </c>
    </row>
    <row r="127" spans="1:65" s="14" customFormat="1" ht="10.199999999999999">
      <c r="B127" s="211"/>
      <c r="C127" s="212"/>
      <c r="D127" s="202" t="s">
        <v>247</v>
      </c>
      <c r="E127" s="213" t="s">
        <v>19</v>
      </c>
      <c r="F127" s="214" t="s">
        <v>253</v>
      </c>
      <c r="G127" s="212"/>
      <c r="H127" s="215">
        <v>4.8360000000000003</v>
      </c>
      <c r="I127" s="216"/>
      <c r="J127" s="212"/>
      <c r="K127" s="212"/>
      <c r="L127" s="217"/>
      <c r="M127" s="218"/>
      <c r="N127" s="219"/>
      <c r="O127" s="219"/>
      <c r="P127" s="219"/>
      <c r="Q127" s="219"/>
      <c r="R127" s="219"/>
      <c r="S127" s="219"/>
      <c r="T127" s="220"/>
      <c r="AT127" s="221" t="s">
        <v>247</v>
      </c>
      <c r="AU127" s="221" t="s">
        <v>88</v>
      </c>
      <c r="AV127" s="14" t="s">
        <v>88</v>
      </c>
      <c r="AW127" s="14" t="s">
        <v>37</v>
      </c>
      <c r="AX127" s="14" t="s">
        <v>76</v>
      </c>
      <c r="AY127" s="221" t="s">
        <v>237</v>
      </c>
    </row>
    <row r="128" spans="1:65" s="14" customFormat="1" ht="10.199999999999999">
      <c r="B128" s="211"/>
      <c r="C128" s="212"/>
      <c r="D128" s="202" t="s">
        <v>247</v>
      </c>
      <c r="E128" s="213" t="s">
        <v>19</v>
      </c>
      <c r="F128" s="214" t="s">
        <v>254</v>
      </c>
      <c r="G128" s="212"/>
      <c r="H128" s="215">
        <v>3.72</v>
      </c>
      <c r="I128" s="216"/>
      <c r="J128" s="212"/>
      <c r="K128" s="212"/>
      <c r="L128" s="217"/>
      <c r="M128" s="218"/>
      <c r="N128" s="219"/>
      <c r="O128" s="219"/>
      <c r="P128" s="219"/>
      <c r="Q128" s="219"/>
      <c r="R128" s="219"/>
      <c r="S128" s="219"/>
      <c r="T128" s="220"/>
      <c r="AT128" s="221" t="s">
        <v>247</v>
      </c>
      <c r="AU128" s="221" t="s">
        <v>88</v>
      </c>
      <c r="AV128" s="14" t="s">
        <v>88</v>
      </c>
      <c r="AW128" s="14" t="s">
        <v>37</v>
      </c>
      <c r="AX128" s="14" t="s">
        <v>76</v>
      </c>
      <c r="AY128" s="221" t="s">
        <v>237</v>
      </c>
    </row>
    <row r="129" spans="1:65" s="14" customFormat="1" ht="10.199999999999999">
      <c r="B129" s="211"/>
      <c r="C129" s="212"/>
      <c r="D129" s="202" t="s">
        <v>247</v>
      </c>
      <c r="E129" s="213" t="s">
        <v>19</v>
      </c>
      <c r="F129" s="214" t="s">
        <v>255</v>
      </c>
      <c r="G129" s="212"/>
      <c r="H129" s="215">
        <v>4.2</v>
      </c>
      <c r="I129" s="216"/>
      <c r="J129" s="212"/>
      <c r="K129" s="212"/>
      <c r="L129" s="217"/>
      <c r="M129" s="218"/>
      <c r="N129" s="219"/>
      <c r="O129" s="219"/>
      <c r="P129" s="219"/>
      <c r="Q129" s="219"/>
      <c r="R129" s="219"/>
      <c r="S129" s="219"/>
      <c r="T129" s="220"/>
      <c r="AT129" s="221" t="s">
        <v>247</v>
      </c>
      <c r="AU129" s="221" t="s">
        <v>88</v>
      </c>
      <c r="AV129" s="14" t="s">
        <v>88</v>
      </c>
      <c r="AW129" s="14" t="s">
        <v>37</v>
      </c>
      <c r="AX129" s="14" t="s">
        <v>76</v>
      </c>
      <c r="AY129" s="221" t="s">
        <v>237</v>
      </c>
    </row>
    <row r="130" spans="1:65" s="15" customFormat="1" ht="10.199999999999999">
      <c r="B130" s="222"/>
      <c r="C130" s="223"/>
      <c r="D130" s="202" t="s">
        <v>247</v>
      </c>
      <c r="E130" s="224" t="s">
        <v>19</v>
      </c>
      <c r="F130" s="225" t="s">
        <v>251</v>
      </c>
      <c r="G130" s="223"/>
      <c r="H130" s="226">
        <v>12.756</v>
      </c>
      <c r="I130" s="227"/>
      <c r="J130" s="223"/>
      <c r="K130" s="223"/>
      <c r="L130" s="228"/>
      <c r="M130" s="229"/>
      <c r="N130" s="230"/>
      <c r="O130" s="230"/>
      <c r="P130" s="230"/>
      <c r="Q130" s="230"/>
      <c r="R130" s="230"/>
      <c r="S130" s="230"/>
      <c r="T130" s="231"/>
      <c r="AT130" s="232" t="s">
        <v>247</v>
      </c>
      <c r="AU130" s="232" t="s">
        <v>88</v>
      </c>
      <c r="AV130" s="15" t="s">
        <v>92</v>
      </c>
      <c r="AW130" s="15" t="s">
        <v>37</v>
      </c>
      <c r="AX130" s="15" t="s">
        <v>76</v>
      </c>
      <c r="AY130" s="232" t="s">
        <v>237</v>
      </c>
    </row>
    <row r="131" spans="1:65" s="13" customFormat="1" ht="10.199999999999999">
      <c r="B131" s="200"/>
      <c r="C131" s="201"/>
      <c r="D131" s="202" t="s">
        <v>247</v>
      </c>
      <c r="E131" s="203" t="s">
        <v>19</v>
      </c>
      <c r="F131" s="204" t="s">
        <v>256</v>
      </c>
      <c r="G131" s="201"/>
      <c r="H131" s="203" t="s">
        <v>19</v>
      </c>
      <c r="I131" s="205"/>
      <c r="J131" s="201"/>
      <c r="K131" s="201"/>
      <c r="L131" s="206"/>
      <c r="M131" s="207"/>
      <c r="N131" s="208"/>
      <c r="O131" s="208"/>
      <c r="P131" s="208"/>
      <c r="Q131" s="208"/>
      <c r="R131" s="208"/>
      <c r="S131" s="208"/>
      <c r="T131" s="209"/>
      <c r="AT131" s="210" t="s">
        <v>247</v>
      </c>
      <c r="AU131" s="210" t="s">
        <v>88</v>
      </c>
      <c r="AV131" s="13" t="s">
        <v>83</v>
      </c>
      <c r="AW131" s="13" t="s">
        <v>37</v>
      </c>
      <c r="AX131" s="13" t="s">
        <v>76</v>
      </c>
      <c r="AY131" s="210" t="s">
        <v>237</v>
      </c>
    </row>
    <row r="132" spans="1:65" s="14" customFormat="1" ht="10.199999999999999">
      <c r="B132" s="211"/>
      <c r="C132" s="212"/>
      <c r="D132" s="202" t="s">
        <v>247</v>
      </c>
      <c r="E132" s="213" t="s">
        <v>19</v>
      </c>
      <c r="F132" s="214" t="s">
        <v>257</v>
      </c>
      <c r="G132" s="212"/>
      <c r="H132" s="215">
        <v>4.8360000000000003</v>
      </c>
      <c r="I132" s="216"/>
      <c r="J132" s="212"/>
      <c r="K132" s="212"/>
      <c r="L132" s="217"/>
      <c r="M132" s="218"/>
      <c r="N132" s="219"/>
      <c r="O132" s="219"/>
      <c r="P132" s="219"/>
      <c r="Q132" s="219"/>
      <c r="R132" s="219"/>
      <c r="S132" s="219"/>
      <c r="T132" s="220"/>
      <c r="AT132" s="221" t="s">
        <v>247</v>
      </c>
      <c r="AU132" s="221" t="s">
        <v>88</v>
      </c>
      <c r="AV132" s="14" t="s">
        <v>88</v>
      </c>
      <c r="AW132" s="14" t="s">
        <v>37</v>
      </c>
      <c r="AX132" s="14" t="s">
        <v>76</v>
      </c>
      <c r="AY132" s="221" t="s">
        <v>237</v>
      </c>
    </row>
    <row r="133" spans="1:65" s="14" customFormat="1" ht="10.199999999999999">
      <c r="B133" s="211"/>
      <c r="C133" s="212"/>
      <c r="D133" s="202" t="s">
        <v>247</v>
      </c>
      <c r="E133" s="213" t="s">
        <v>19</v>
      </c>
      <c r="F133" s="214" t="s">
        <v>258</v>
      </c>
      <c r="G133" s="212"/>
      <c r="H133" s="215">
        <v>3.72</v>
      </c>
      <c r="I133" s="216"/>
      <c r="J133" s="212"/>
      <c r="K133" s="212"/>
      <c r="L133" s="217"/>
      <c r="M133" s="218"/>
      <c r="N133" s="219"/>
      <c r="O133" s="219"/>
      <c r="P133" s="219"/>
      <c r="Q133" s="219"/>
      <c r="R133" s="219"/>
      <c r="S133" s="219"/>
      <c r="T133" s="220"/>
      <c r="AT133" s="221" t="s">
        <v>247</v>
      </c>
      <c r="AU133" s="221" t="s">
        <v>88</v>
      </c>
      <c r="AV133" s="14" t="s">
        <v>88</v>
      </c>
      <c r="AW133" s="14" t="s">
        <v>37</v>
      </c>
      <c r="AX133" s="14" t="s">
        <v>76</v>
      </c>
      <c r="AY133" s="221" t="s">
        <v>237</v>
      </c>
    </row>
    <row r="134" spans="1:65" s="14" customFormat="1" ht="10.199999999999999">
      <c r="B134" s="211"/>
      <c r="C134" s="212"/>
      <c r="D134" s="202" t="s">
        <v>247</v>
      </c>
      <c r="E134" s="213" t="s">
        <v>19</v>
      </c>
      <c r="F134" s="214" t="s">
        <v>259</v>
      </c>
      <c r="G134" s="212"/>
      <c r="H134" s="215">
        <v>4.2</v>
      </c>
      <c r="I134" s="216"/>
      <c r="J134" s="212"/>
      <c r="K134" s="212"/>
      <c r="L134" s="217"/>
      <c r="M134" s="218"/>
      <c r="N134" s="219"/>
      <c r="O134" s="219"/>
      <c r="P134" s="219"/>
      <c r="Q134" s="219"/>
      <c r="R134" s="219"/>
      <c r="S134" s="219"/>
      <c r="T134" s="220"/>
      <c r="AT134" s="221" t="s">
        <v>247</v>
      </c>
      <c r="AU134" s="221" t="s">
        <v>88</v>
      </c>
      <c r="AV134" s="14" t="s">
        <v>88</v>
      </c>
      <c r="AW134" s="14" t="s">
        <v>37</v>
      </c>
      <c r="AX134" s="14" t="s">
        <v>76</v>
      </c>
      <c r="AY134" s="221" t="s">
        <v>237</v>
      </c>
    </row>
    <row r="135" spans="1:65" s="15" customFormat="1" ht="10.199999999999999">
      <c r="B135" s="222"/>
      <c r="C135" s="223"/>
      <c r="D135" s="202" t="s">
        <v>247</v>
      </c>
      <c r="E135" s="224" t="s">
        <v>19</v>
      </c>
      <c r="F135" s="225" t="s">
        <v>251</v>
      </c>
      <c r="G135" s="223"/>
      <c r="H135" s="226">
        <v>12.756</v>
      </c>
      <c r="I135" s="227"/>
      <c r="J135" s="223"/>
      <c r="K135" s="223"/>
      <c r="L135" s="228"/>
      <c r="M135" s="229"/>
      <c r="N135" s="230"/>
      <c r="O135" s="230"/>
      <c r="P135" s="230"/>
      <c r="Q135" s="230"/>
      <c r="R135" s="230"/>
      <c r="S135" s="230"/>
      <c r="T135" s="231"/>
      <c r="AT135" s="232" t="s">
        <v>247</v>
      </c>
      <c r="AU135" s="232" t="s">
        <v>88</v>
      </c>
      <c r="AV135" s="15" t="s">
        <v>92</v>
      </c>
      <c r="AW135" s="15" t="s">
        <v>37</v>
      </c>
      <c r="AX135" s="15" t="s">
        <v>76</v>
      </c>
      <c r="AY135" s="232" t="s">
        <v>237</v>
      </c>
    </row>
    <row r="136" spans="1:65" s="16" customFormat="1" ht="10.199999999999999">
      <c r="B136" s="233"/>
      <c r="C136" s="234"/>
      <c r="D136" s="202" t="s">
        <v>247</v>
      </c>
      <c r="E136" s="235" t="s">
        <v>19</v>
      </c>
      <c r="F136" s="236" t="s">
        <v>260</v>
      </c>
      <c r="G136" s="234"/>
      <c r="H136" s="237">
        <v>34.067999999999998</v>
      </c>
      <c r="I136" s="238"/>
      <c r="J136" s="234"/>
      <c r="K136" s="234"/>
      <c r="L136" s="239"/>
      <c r="M136" s="240"/>
      <c r="N136" s="241"/>
      <c r="O136" s="241"/>
      <c r="P136" s="241"/>
      <c r="Q136" s="241"/>
      <c r="R136" s="241"/>
      <c r="S136" s="241"/>
      <c r="T136" s="242"/>
      <c r="AT136" s="243" t="s">
        <v>247</v>
      </c>
      <c r="AU136" s="243" t="s">
        <v>88</v>
      </c>
      <c r="AV136" s="16" t="s">
        <v>243</v>
      </c>
      <c r="AW136" s="16" t="s">
        <v>37</v>
      </c>
      <c r="AX136" s="16" t="s">
        <v>83</v>
      </c>
      <c r="AY136" s="243" t="s">
        <v>237</v>
      </c>
    </row>
    <row r="137" spans="1:65" s="2" customFormat="1" ht="44.25" customHeight="1">
      <c r="A137" s="37"/>
      <c r="B137" s="38"/>
      <c r="C137" s="182" t="s">
        <v>88</v>
      </c>
      <c r="D137" s="182" t="s">
        <v>239</v>
      </c>
      <c r="E137" s="183" t="s">
        <v>261</v>
      </c>
      <c r="F137" s="184" t="s">
        <v>262</v>
      </c>
      <c r="G137" s="185" t="s">
        <v>141</v>
      </c>
      <c r="H137" s="186">
        <v>15.132</v>
      </c>
      <c r="I137" s="187"/>
      <c r="J137" s="188">
        <f>ROUND(I137*H137,2)</f>
        <v>0</v>
      </c>
      <c r="K137" s="184" t="s">
        <v>242</v>
      </c>
      <c r="L137" s="42"/>
      <c r="M137" s="189" t="s">
        <v>19</v>
      </c>
      <c r="N137" s="190" t="s">
        <v>48</v>
      </c>
      <c r="O137" s="67"/>
      <c r="P137" s="191">
        <f>O137*H137</f>
        <v>0</v>
      </c>
      <c r="Q137" s="191">
        <v>0.27104</v>
      </c>
      <c r="R137" s="191">
        <f>Q137*H137</f>
        <v>4.1013772800000003</v>
      </c>
      <c r="S137" s="191">
        <v>0</v>
      </c>
      <c r="T137" s="192">
        <f>S137*H137</f>
        <v>0</v>
      </c>
      <c r="U137" s="37"/>
      <c r="V137" s="37"/>
      <c r="W137" s="37"/>
      <c r="X137" s="37"/>
      <c r="Y137" s="37"/>
      <c r="Z137" s="37"/>
      <c r="AA137" s="37"/>
      <c r="AB137" s="37"/>
      <c r="AC137" s="37"/>
      <c r="AD137" s="37"/>
      <c r="AE137" s="37"/>
      <c r="AR137" s="193" t="s">
        <v>243</v>
      </c>
      <c r="AT137" s="193" t="s">
        <v>239</v>
      </c>
      <c r="AU137" s="193" t="s">
        <v>88</v>
      </c>
      <c r="AY137" s="20" t="s">
        <v>237</v>
      </c>
      <c r="BE137" s="194">
        <f>IF(N137="základní",J137,0)</f>
        <v>0</v>
      </c>
      <c r="BF137" s="194">
        <f>IF(N137="snížená",J137,0)</f>
        <v>0</v>
      </c>
      <c r="BG137" s="194">
        <f>IF(N137="zákl. přenesená",J137,0)</f>
        <v>0</v>
      </c>
      <c r="BH137" s="194">
        <f>IF(N137="sníž. přenesená",J137,0)</f>
        <v>0</v>
      </c>
      <c r="BI137" s="194">
        <f>IF(N137="nulová",J137,0)</f>
        <v>0</v>
      </c>
      <c r="BJ137" s="20" t="s">
        <v>88</v>
      </c>
      <c r="BK137" s="194">
        <f>ROUND(I137*H137,2)</f>
        <v>0</v>
      </c>
      <c r="BL137" s="20" t="s">
        <v>243</v>
      </c>
      <c r="BM137" s="193" t="s">
        <v>263</v>
      </c>
    </row>
    <row r="138" spans="1:65" s="2" customFormat="1" ht="10.199999999999999">
      <c r="A138" s="37"/>
      <c r="B138" s="38"/>
      <c r="C138" s="39"/>
      <c r="D138" s="195" t="s">
        <v>245</v>
      </c>
      <c r="E138" s="39"/>
      <c r="F138" s="196" t="s">
        <v>264</v>
      </c>
      <c r="G138" s="39"/>
      <c r="H138" s="39"/>
      <c r="I138" s="197"/>
      <c r="J138" s="39"/>
      <c r="K138" s="39"/>
      <c r="L138" s="42"/>
      <c r="M138" s="198"/>
      <c r="N138" s="199"/>
      <c r="O138" s="67"/>
      <c r="P138" s="67"/>
      <c r="Q138" s="67"/>
      <c r="R138" s="67"/>
      <c r="S138" s="67"/>
      <c r="T138" s="68"/>
      <c r="U138" s="37"/>
      <c r="V138" s="37"/>
      <c r="W138" s="37"/>
      <c r="X138" s="37"/>
      <c r="Y138" s="37"/>
      <c r="Z138" s="37"/>
      <c r="AA138" s="37"/>
      <c r="AB138" s="37"/>
      <c r="AC138" s="37"/>
      <c r="AD138" s="37"/>
      <c r="AE138" s="37"/>
      <c r="AT138" s="20" t="s">
        <v>245</v>
      </c>
      <c r="AU138" s="20" t="s">
        <v>88</v>
      </c>
    </row>
    <row r="139" spans="1:65" s="13" customFormat="1" ht="10.199999999999999">
      <c r="B139" s="200"/>
      <c r="C139" s="201"/>
      <c r="D139" s="202" t="s">
        <v>247</v>
      </c>
      <c r="E139" s="203" t="s">
        <v>19</v>
      </c>
      <c r="F139" s="204" t="s">
        <v>248</v>
      </c>
      <c r="G139" s="201"/>
      <c r="H139" s="203" t="s">
        <v>19</v>
      </c>
      <c r="I139" s="205"/>
      <c r="J139" s="201"/>
      <c r="K139" s="201"/>
      <c r="L139" s="206"/>
      <c r="M139" s="207"/>
      <c r="N139" s="208"/>
      <c r="O139" s="208"/>
      <c r="P139" s="208"/>
      <c r="Q139" s="208"/>
      <c r="R139" s="208"/>
      <c r="S139" s="208"/>
      <c r="T139" s="209"/>
      <c r="AT139" s="210" t="s">
        <v>247</v>
      </c>
      <c r="AU139" s="210" t="s">
        <v>88</v>
      </c>
      <c r="AV139" s="13" t="s">
        <v>83</v>
      </c>
      <c r="AW139" s="13" t="s">
        <v>37</v>
      </c>
      <c r="AX139" s="13" t="s">
        <v>76</v>
      </c>
      <c r="AY139" s="210" t="s">
        <v>237</v>
      </c>
    </row>
    <row r="140" spans="1:65" s="14" customFormat="1" ht="10.199999999999999">
      <c r="B140" s="211"/>
      <c r="C140" s="212"/>
      <c r="D140" s="202" t="s">
        <v>247</v>
      </c>
      <c r="E140" s="213" t="s">
        <v>19</v>
      </c>
      <c r="F140" s="214" t="s">
        <v>265</v>
      </c>
      <c r="G140" s="212"/>
      <c r="H140" s="215">
        <v>1.8839999999999999</v>
      </c>
      <c r="I140" s="216"/>
      <c r="J140" s="212"/>
      <c r="K140" s="212"/>
      <c r="L140" s="217"/>
      <c r="M140" s="218"/>
      <c r="N140" s="219"/>
      <c r="O140" s="219"/>
      <c r="P140" s="219"/>
      <c r="Q140" s="219"/>
      <c r="R140" s="219"/>
      <c r="S140" s="219"/>
      <c r="T140" s="220"/>
      <c r="AT140" s="221" t="s">
        <v>247</v>
      </c>
      <c r="AU140" s="221" t="s">
        <v>88</v>
      </c>
      <c r="AV140" s="14" t="s">
        <v>88</v>
      </c>
      <c r="AW140" s="14" t="s">
        <v>37</v>
      </c>
      <c r="AX140" s="14" t="s">
        <v>76</v>
      </c>
      <c r="AY140" s="221" t="s">
        <v>237</v>
      </c>
    </row>
    <row r="141" spans="1:65" s="14" customFormat="1" ht="10.199999999999999">
      <c r="B141" s="211"/>
      <c r="C141" s="212"/>
      <c r="D141" s="202" t="s">
        <v>247</v>
      </c>
      <c r="E141" s="213" t="s">
        <v>19</v>
      </c>
      <c r="F141" s="214" t="s">
        <v>266</v>
      </c>
      <c r="G141" s="212"/>
      <c r="H141" s="215">
        <v>1.92</v>
      </c>
      <c r="I141" s="216"/>
      <c r="J141" s="212"/>
      <c r="K141" s="212"/>
      <c r="L141" s="217"/>
      <c r="M141" s="218"/>
      <c r="N141" s="219"/>
      <c r="O141" s="219"/>
      <c r="P141" s="219"/>
      <c r="Q141" s="219"/>
      <c r="R141" s="219"/>
      <c r="S141" s="219"/>
      <c r="T141" s="220"/>
      <c r="AT141" s="221" t="s">
        <v>247</v>
      </c>
      <c r="AU141" s="221" t="s">
        <v>88</v>
      </c>
      <c r="AV141" s="14" t="s">
        <v>88</v>
      </c>
      <c r="AW141" s="14" t="s">
        <v>37</v>
      </c>
      <c r="AX141" s="14" t="s">
        <v>76</v>
      </c>
      <c r="AY141" s="221" t="s">
        <v>237</v>
      </c>
    </row>
    <row r="142" spans="1:65" s="15" customFormat="1" ht="10.199999999999999">
      <c r="B142" s="222"/>
      <c r="C142" s="223"/>
      <c r="D142" s="202" t="s">
        <v>247</v>
      </c>
      <c r="E142" s="224" t="s">
        <v>19</v>
      </c>
      <c r="F142" s="225" t="s">
        <v>251</v>
      </c>
      <c r="G142" s="223"/>
      <c r="H142" s="226">
        <v>3.8039999999999998</v>
      </c>
      <c r="I142" s="227"/>
      <c r="J142" s="223"/>
      <c r="K142" s="223"/>
      <c r="L142" s="228"/>
      <c r="M142" s="229"/>
      <c r="N142" s="230"/>
      <c r="O142" s="230"/>
      <c r="P142" s="230"/>
      <c r="Q142" s="230"/>
      <c r="R142" s="230"/>
      <c r="S142" s="230"/>
      <c r="T142" s="231"/>
      <c r="AT142" s="232" t="s">
        <v>247</v>
      </c>
      <c r="AU142" s="232" t="s">
        <v>88</v>
      </c>
      <c r="AV142" s="15" t="s">
        <v>92</v>
      </c>
      <c r="AW142" s="15" t="s">
        <v>37</v>
      </c>
      <c r="AX142" s="15" t="s">
        <v>76</v>
      </c>
      <c r="AY142" s="232" t="s">
        <v>237</v>
      </c>
    </row>
    <row r="143" spans="1:65" s="13" customFormat="1" ht="10.199999999999999">
      <c r="B143" s="200"/>
      <c r="C143" s="201"/>
      <c r="D143" s="202" t="s">
        <v>247</v>
      </c>
      <c r="E143" s="203" t="s">
        <v>19</v>
      </c>
      <c r="F143" s="204" t="s">
        <v>252</v>
      </c>
      <c r="G143" s="201"/>
      <c r="H143" s="203" t="s">
        <v>19</v>
      </c>
      <c r="I143" s="205"/>
      <c r="J143" s="201"/>
      <c r="K143" s="201"/>
      <c r="L143" s="206"/>
      <c r="M143" s="207"/>
      <c r="N143" s="208"/>
      <c r="O143" s="208"/>
      <c r="P143" s="208"/>
      <c r="Q143" s="208"/>
      <c r="R143" s="208"/>
      <c r="S143" s="208"/>
      <c r="T143" s="209"/>
      <c r="AT143" s="210" t="s">
        <v>247</v>
      </c>
      <c r="AU143" s="210" t="s">
        <v>88</v>
      </c>
      <c r="AV143" s="13" t="s">
        <v>83</v>
      </c>
      <c r="AW143" s="13" t="s">
        <v>37</v>
      </c>
      <c r="AX143" s="13" t="s">
        <v>76</v>
      </c>
      <c r="AY143" s="210" t="s">
        <v>237</v>
      </c>
    </row>
    <row r="144" spans="1:65" s="14" customFormat="1" ht="10.199999999999999">
      <c r="B144" s="211"/>
      <c r="C144" s="212"/>
      <c r="D144" s="202" t="s">
        <v>247</v>
      </c>
      <c r="E144" s="213" t="s">
        <v>19</v>
      </c>
      <c r="F144" s="214" t="s">
        <v>267</v>
      </c>
      <c r="G144" s="212"/>
      <c r="H144" s="215">
        <v>1.8839999999999999</v>
      </c>
      <c r="I144" s="216"/>
      <c r="J144" s="212"/>
      <c r="K144" s="212"/>
      <c r="L144" s="217"/>
      <c r="M144" s="218"/>
      <c r="N144" s="219"/>
      <c r="O144" s="219"/>
      <c r="P144" s="219"/>
      <c r="Q144" s="219"/>
      <c r="R144" s="219"/>
      <c r="S144" s="219"/>
      <c r="T144" s="220"/>
      <c r="AT144" s="221" t="s">
        <v>247</v>
      </c>
      <c r="AU144" s="221" t="s">
        <v>88</v>
      </c>
      <c r="AV144" s="14" t="s">
        <v>88</v>
      </c>
      <c r="AW144" s="14" t="s">
        <v>37</v>
      </c>
      <c r="AX144" s="14" t="s">
        <v>76</v>
      </c>
      <c r="AY144" s="221" t="s">
        <v>237</v>
      </c>
    </row>
    <row r="145" spans="1:65" s="14" customFormat="1" ht="10.199999999999999">
      <c r="B145" s="211"/>
      <c r="C145" s="212"/>
      <c r="D145" s="202" t="s">
        <v>247</v>
      </c>
      <c r="E145" s="213" t="s">
        <v>19</v>
      </c>
      <c r="F145" s="214" t="s">
        <v>268</v>
      </c>
      <c r="G145" s="212"/>
      <c r="H145" s="215">
        <v>0.6</v>
      </c>
      <c r="I145" s="216"/>
      <c r="J145" s="212"/>
      <c r="K145" s="212"/>
      <c r="L145" s="217"/>
      <c r="M145" s="218"/>
      <c r="N145" s="219"/>
      <c r="O145" s="219"/>
      <c r="P145" s="219"/>
      <c r="Q145" s="219"/>
      <c r="R145" s="219"/>
      <c r="S145" s="219"/>
      <c r="T145" s="220"/>
      <c r="AT145" s="221" t="s">
        <v>247</v>
      </c>
      <c r="AU145" s="221" t="s">
        <v>88</v>
      </c>
      <c r="AV145" s="14" t="s">
        <v>88</v>
      </c>
      <c r="AW145" s="14" t="s">
        <v>37</v>
      </c>
      <c r="AX145" s="14" t="s">
        <v>76</v>
      </c>
      <c r="AY145" s="221" t="s">
        <v>237</v>
      </c>
    </row>
    <row r="146" spans="1:65" s="14" customFormat="1" ht="10.199999999999999">
      <c r="B146" s="211"/>
      <c r="C146" s="212"/>
      <c r="D146" s="202" t="s">
        <v>247</v>
      </c>
      <c r="E146" s="213" t="s">
        <v>19</v>
      </c>
      <c r="F146" s="214" t="s">
        <v>269</v>
      </c>
      <c r="G146" s="212"/>
      <c r="H146" s="215">
        <v>3.48</v>
      </c>
      <c r="I146" s="216"/>
      <c r="J146" s="212"/>
      <c r="K146" s="212"/>
      <c r="L146" s="217"/>
      <c r="M146" s="218"/>
      <c r="N146" s="219"/>
      <c r="O146" s="219"/>
      <c r="P146" s="219"/>
      <c r="Q146" s="219"/>
      <c r="R146" s="219"/>
      <c r="S146" s="219"/>
      <c r="T146" s="220"/>
      <c r="AT146" s="221" t="s">
        <v>247</v>
      </c>
      <c r="AU146" s="221" t="s">
        <v>88</v>
      </c>
      <c r="AV146" s="14" t="s">
        <v>88</v>
      </c>
      <c r="AW146" s="14" t="s">
        <v>37</v>
      </c>
      <c r="AX146" s="14" t="s">
        <v>76</v>
      </c>
      <c r="AY146" s="221" t="s">
        <v>237</v>
      </c>
    </row>
    <row r="147" spans="1:65" s="15" customFormat="1" ht="10.199999999999999">
      <c r="B147" s="222"/>
      <c r="C147" s="223"/>
      <c r="D147" s="202" t="s">
        <v>247</v>
      </c>
      <c r="E147" s="224" t="s">
        <v>19</v>
      </c>
      <c r="F147" s="225" t="s">
        <v>251</v>
      </c>
      <c r="G147" s="223"/>
      <c r="H147" s="226">
        <v>5.9640000000000004</v>
      </c>
      <c r="I147" s="227"/>
      <c r="J147" s="223"/>
      <c r="K147" s="223"/>
      <c r="L147" s="228"/>
      <c r="M147" s="229"/>
      <c r="N147" s="230"/>
      <c r="O147" s="230"/>
      <c r="P147" s="230"/>
      <c r="Q147" s="230"/>
      <c r="R147" s="230"/>
      <c r="S147" s="230"/>
      <c r="T147" s="231"/>
      <c r="AT147" s="232" t="s">
        <v>247</v>
      </c>
      <c r="AU147" s="232" t="s">
        <v>88</v>
      </c>
      <c r="AV147" s="15" t="s">
        <v>92</v>
      </c>
      <c r="AW147" s="15" t="s">
        <v>37</v>
      </c>
      <c r="AX147" s="15" t="s">
        <v>76</v>
      </c>
      <c r="AY147" s="232" t="s">
        <v>237</v>
      </c>
    </row>
    <row r="148" spans="1:65" s="13" customFormat="1" ht="10.199999999999999">
      <c r="B148" s="200"/>
      <c r="C148" s="201"/>
      <c r="D148" s="202" t="s">
        <v>247</v>
      </c>
      <c r="E148" s="203" t="s">
        <v>19</v>
      </c>
      <c r="F148" s="204" t="s">
        <v>256</v>
      </c>
      <c r="G148" s="201"/>
      <c r="H148" s="203" t="s">
        <v>19</v>
      </c>
      <c r="I148" s="205"/>
      <c r="J148" s="201"/>
      <c r="K148" s="201"/>
      <c r="L148" s="206"/>
      <c r="M148" s="207"/>
      <c r="N148" s="208"/>
      <c r="O148" s="208"/>
      <c r="P148" s="208"/>
      <c r="Q148" s="208"/>
      <c r="R148" s="208"/>
      <c r="S148" s="208"/>
      <c r="T148" s="209"/>
      <c r="AT148" s="210" t="s">
        <v>247</v>
      </c>
      <c r="AU148" s="210" t="s">
        <v>88</v>
      </c>
      <c r="AV148" s="13" t="s">
        <v>83</v>
      </c>
      <c r="AW148" s="13" t="s">
        <v>37</v>
      </c>
      <c r="AX148" s="13" t="s">
        <v>76</v>
      </c>
      <c r="AY148" s="210" t="s">
        <v>237</v>
      </c>
    </row>
    <row r="149" spans="1:65" s="14" customFormat="1" ht="10.199999999999999">
      <c r="B149" s="211"/>
      <c r="C149" s="212"/>
      <c r="D149" s="202" t="s">
        <v>247</v>
      </c>
      <c r="E149" s="213" t="s">
        <v>19</v>
      </c>
      <c r="F149" s="214" t="s">
        <v>270</v>
      </c>
      <c r="G149" s="212"/>
      <c r="H149" s="215">
        <v>1.8839999999999999</v>
      </c>
      <c r="I149" s="216"/>
      <c r="J149" s="212"/>
      <c r="K149" s="212"/>
      <c r="L149" s="217"/>
      <c r="M149" s="218"/>
      <c r="N149" s="219"/>
      <c r="O149" s="219"/>
      <c r="P149" s="219"/>
      <c r="Q149" s="219"/>
      <c r="R149" s="219"/>
      <c r="S149" s="219"/>
      <c r="T149" s="220"/>
      <c r="AT149" s="221" t="s">
        <v>247</v>
      </c>
      <c r="AU149" s="221" t="s">
        <v>88</v>
      </c>
      <c r="AV149" s="14" t="s">
        <v>88</v>
      </c>
      <c r="AW149" s="14" t="s">
        <v>37</v>
      </c>
      <c r="AX149" s="14" t="s">
        <v>76</v>
      </c>
      <c r="AY149" s="221" t="s">
        <v>237</v>
      </c>
    </row>
    <row r="150" spans="1:65" s="14" customFormat="1" ht="10.199999999999999">
      <c r="B150" s="211"/>
      <c r="C150" s="212"/>
      <c r="D150" s="202" t="s">
        <v>247</v>
      </c>
      <c r="E150" s="213" t="s">
        <v>19</v>
      </c>
      <c r="F150" s="214" t="s">
        <v>271</v>
      </c>
      <c r="G150" s="212"/>
      <c r="H150" s="215">
        <v>3.48</v>
      </c>
      <c r="I150" s="216"/>
      <c r="J150" s="212"/>
      <c r="K150" s="212"/>
      <c r="L150" s="217"/>
      <c r="M150" s="218"/>
      <c r="N150" s="219"/>
      <c r="O150" s="219"/>
      <c r="P150" s="219"/>
      <c r="Q150" s="219"/>
      <c r="R150" s="219"/>
      <c r="S150" s="219"/>
      <c r="T150" s="220"/>
      <c r="AT150" s="221" t="s">
        <v>247</v>
      </c>
      <c r="AU150" s="221" t="s">
        <v>88</v>
      </c>
      <c r="AV150" s="14" t="s">
        <v>88</v>
      </c>
      <c r="AW150" s="14" t="s">
        <v>37</v>
      </c>
      <c r="AX150" s="14" t="s">
        <v>76</v>
      </c>
      <c r="AY150" s="221" t="s">
        <v>237</v>
      </c>
    </row>
    <row r="151" spans="1:65" s="15" customFormat="1" ht="10.199999999999999">
      <c r="B151" s="222"/>
      <c r="C151" s="223"/>
      <c r="D151" s="202" t="s">
        <v>247</v>
      </c>
      <c r="E151" s="224" t="s">
        <v>19</v>
      </c>
      <c r="F151" s="225" t="s">
        <v>251</v>
      </c>
      <c r="G151" s="223"/>
      <c r="H151" s="226">
        <v>5.3639999999999999</v>
      </c>
      <c r="I151" s="227"/>
      <c r="J151" s="223"/>
      <c r="K151" s="223"/>
      <c r="L151" s="228"/>
      <c r="M151" s="229"/>
      <c r="N151" s="230"/>
      <c r="O151" s="230"/>
      <c r="P151" s="230"/>
      <c r="Q151" s="230"/>
      <c r="R151" s="230"/>
      <c r="S151" s="230"/>
      <c r="T151" s="231"/>
      <c r="AT151" s="232" t="s">
        <v>247</v>
      </c>
      <c r="AU151" s="232" t="s">
        <v>88</v>
      </c>
      <c r="AV151" s="15" t="s">
        <v>92</v>
      </c>
      <c r="AW151" s="15" t="s">
        <v>37</v>
      </c>
      <c r="AX151" s="15" t="s">
        <v>76</v>
      </c>
      <c r="AY151" s="232" t="s">
        <v>237</v>
      </c>
    </row>
    <row r="152" spans="1:65" s="16" customFormat="1" ht="10.199999999999999">
      <c r="B152" s="233"/>
      <c r="C152" s="234"/>
      <c r="D152" s="202" t="s">
        <v>247</v>
      </c>
      <c r="E152" s="235" t="s">
        <v>19</v>
      </c>
      <c r="F152" s="236" t="s">
        <v>260</v>
      </c>
      <c r="G152" s="234"/>
      <c r="H152" s="237">
        <v>15.132</v>
      </c>
      <c r="I152" s="238"/>
      <c r="J152" s="234"/>
      <c r="K152" s="234"/>
      <c r="L152" s="239"/>
      <c r="M152" s="240"/>
      <c r="N152" s="241"/>
      <c r="O152" s="241"/>
      <c r="P152" s="241"/>
      <c r="Q152" s="241"/>
      <c r="R152" s="241"/>
      <c r="S152" s="241"/>
      <c r="T152" s="242"/>
      <c r="AT152" s="243" t="s">
        <v>247</v>
      </c>
      <c r="AU152" s="243" t="s">
        <v>88</v>
      </c>
      <c r="AV152" s="16" t="s">
        <v>243</v>
      </c>
      <c r="AW152" s="16" t="s">
        <v>37</v>
      </c>
      <c r="AX152" s="16" t="s">
        <v>83</v>
      </c>
      <c r="AY152" s="243" t="s">
        <v>237</v>
      </c>
    </row>
    <row r="153" spans="1:65" s="2" customFormat="1" ht="44.25" customHeight="1">
      <c r="A153" s="37"/>
      <c r="B153" s="38"/>
      <c r="C153" s="182" t="s">
        <v>92</v>
      </c>
      <c r="D153" s="182" t="s">
        <v>239</v>
      </c>
      <c r="E153" s="183" t="s">
        <v>272</v>
      </c>
      <c r="F153" s="184" t="s">
        <v>273</v>
      </c>
      <c r="G153" s="185" t="s">
        <v>141</v>
      </c>
      <c r="H153" s="186">
        <v>6.75</v>
      </c>
      <c r="I153" s="187"/>
      <c r="J153" s="188">
        <f>ROUND(I153*H153,2)</f>
        <v>0</v>
      </c>
      <c r="K153" s="184" t="s">
        <v>242</v>
      </c>
      <c r="L153" s="42"/>
      <c r="M153" s="189" t="s">
        <v>19</v>
      </c>
      <c r="N153" s="190" t="s">
        <v>48</v>
      </c>
      <c r="O153" s="67"/>
      <c r="P153" s="191">
        <f>O153*H153</f>
        <v>0</v>
      </c>
      <c r="Q153" s="191">
        <v>0.30624000000000001</v>
      </c>
      <c r="R153" s="191">
        <f>Q153*H153</f>
        <v>2.0671200000000001</v>
      </c>
      <c r="S153" s="191">
        <v>0</v>
      </c>
      <c r="T153" s="192">
        <f>S153*H153</f>
        <v>0</v>
      </c>
      <c r="U153" s="37"/>
      <c r="V153" s="37"/>
      <c r="W153" s="37"/>
      <c r="X153" s="37"/>
      <c r="Y153" s="37"/>
      <c r="Z153" s="37"/>
      <c r="AA153" s="37"/>
      <c r="AB153" s="37"/>
      <c r="AC153" s="37"/>
      <c r="AD153" s="37"/>
      <c r="AE153" s="37"/>
      <c r="AR153" s="193" t="s">
        <v>243</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243</v>
      </c>
      <c r="BM153" s="193" t="s">
        <v>274</v>
      </c>
    </row>
    <row r="154" spans="1:65" s="2" customFormat="1" ht="10.199999999999999">
      <c r="A154" s="37"/>
      <c r="B154" s="38"/>
      <c r="C154" s="39"/>
      <c r="D154" s="195" t="s">
        <v>245</v>
      </c>
      <c r="E154" s="39"/>
      <c r="F154" s="196" t="s">
        <v>275</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245</v>
      </c>
      <c r="AU154" s="20" t="s">
        <v>88</v>
      </c>
    </row>
    <row r="155" spans="1:65" s="13" customFormat="1" ht="10.199999999999999">
      <c r="B155" s="200"/>
      <c r="C155" s="201"/>
      <c r="D155" s="202" t="s">
        <v>247</v>
      </c>
      <c r="E155" s="203" t="s">
        <v>19</v>
      </c>
      <c r="F155" s="204" t="s">
        <v>248</v>
      </c>
      <c r="G155" s="201"/>
      <c r="H155" s="203" t="s">
        <v>19</v>
      </c>
      <c r="I155" s="205"/>
      <c r="J155" s="201"/>
      <c r="K155" s="201"/>
      <c r="L155" s="206"/>
      <c r="M155" s="207"/>
      <c r="N155" s="208"/>
      <c r="O155" s="208"/>
      <c r="P155" s="208"/>
      <c r="Q155" s="208"/>
      <c r="R155" s="208"/>
      <c r="S155" s="208"/>
      <c r="T155" s="209"/>
      <c r="AT155" s="210" t="s">
        <v>247</v>
      </c>
      <c r="AU155" s="210" t="s">
        <v>88</v>
      </c>
      <c r="AV155" s="13" t="s">
        <v>83</v>
      </c>
      <c r="AW155" s="13" t="s">
        <v>37</v>
      </c>
      <c r="AX155" s="13" t="s">
        <v>76</v>
      </c>
      <c r="AY155" s="210" t="s">
        <v>237</v>
      </c>
    </row>
    <row r="156" spans="1:65" s="14" customFormat="1" ht="10.199999999999999">
      <c r="B156" s="211"/>
      <c r="C156" s="212"/>
      <c r="D156" s="202" t="s">
        <v>247</v>
      </c>
      <c r="E156" s="213" t="s">
        <v>19</v>
      </c>
      <c r="F156" s="214" t="s">
        <v>276</v>
      </c>
      <c r="G156" s="212"/>
      <c r="H156" s="215">
        <v>2.25</v>
      </c>
      <c r="I156" s="216"/>
      <c r="J156" s="212"/>
      <c r="K156" s="212"/>
      <c r="L156" s="217"/>
      <c r="M156" s="218"/>
      <c r="N156" s="219"/>
      <c r="O156" s="219"/>
      <c r="P156" s="219"/>
      <c r="Q156" s="219"/>
      <c r="R156" s="219"/>
      <c r="S156" s="219"/>
      <c r="T156" s="220"/>
      <c r="AT156" s="221" t="s">
        <v>247</v>
      </c>
      <c r="AU156" s="221" t="s">
        <v>88</v>
      </c>
      <c r="AV156" s="14" t="s">
        <v>88</v>
      </c>
      <c r="AW156" s="14" t="s">
        <v>37</v>
      </c>
      <c r="AX156" s="14" t="s">
        <v>76</v>
      </c>
      <c r="AY156" s="221" t="s">
        <v>237</v>
      </c>
    </row>
    <row r="157" spans="1:65" s="15" customFormat="1" ht="10.199999999999999">
      <c r="B157" s="222"/>
      <c r="C157" s="223"/>
      <c r="D157" s="202" t="s">
        <v>247</v>
      </c>
      <c r="E157" s="224" t="s">
        <v>19</v>
      </c>
      <c r="F157" s="225" t="s">
        <v>251</v>
      </c>
      <c r="G157" s="223"/>
      <c r="H157" s="226">
        <v>2.25</v>
      </c>
      <c r="I157" s="227"/>
      <c r="J157" s="223"/>
      <c r="K157" s="223"/>
      <c r="L157" s="228"/>
      <c r="M157" s="229"/>
      <c r="N157" s="230"/>
      <c r="O157" s="230"/>
      <c r="P157" s="230"/>
      <c r="Q157" s="230"/>
      <c r="R157" s="230"/>
      <c r="S157" s="230"/>
      <c r="T157" s="231"/>
      <c r="AT157" s="232" t="s">
        <v>247</v>
      </c>
      <c r="AU157" s="232" t="s">
        <v>88</v>
      </c>
      <c r="AV157" s="15" t="s">
        <v>92</v>
      </c>
      <c r="AW157" s="15" t="s">
        <v>37</v>
      </c>
      <c r="AX157" s="15" t="s">
        <v>76</v>
      </c>
      <c r="AY157" s="232" t="s">
        <v>237</v>
      </c>
    </row>
    <row r="158" spans="1:65" s="13" customFormat="1" ht="10.199999999999999">
      <c r="B158" s="200"/>
      <c r="C158" s="201"/>
      <c r="D158" s="202" t="s">
        <v>247</v>
      </c>
      <c r="E158" s="203" t="s">
        <v>19</v>
      </c>
      <c r="F158" s="204" t="s">
        <v>252</v>
      </c>
      <c r="G158" s="201"/>
      <c r="H158" s="203" t="s">
        <v>19</v>
      </c>
      <c r="I158" s="205"/>
      <c r="J158" s="201"/>
      <c r="K158" s="201"/>
      <c r="L158" s="206"/>
      <c r="M158" s="207"/>
      <c r="N158" s="208"/>
      <c r="O158" s="208"/>
      <c r="P158" s="208"/>
      <c r="Q158" s="208"/>
      <c r="R158" s="208"/>
      <c r="S158" s="208"/>
      <c r="T158" s="209"/>
      <c r="AT158" s="210" t="s">
        <v>247</v>
      </c>
      <c r="AU158" s="210" t="s">
        <v>88</v>
      </c>
      <c r="AV158" s="13" t="s">
        <v>83</v>
      </c>
      <c r="AW158" s="13" t="s">
        <v>37</v>
      </c>
      <c r="AX158" s="13" t="s">
        <v>76</v>
      </c>
      <c r="AY158" s="210" t="s">
        <v>237</v>
      </c>
    </row>
    <row r="159" spans="1:65" s="14" customFormat="1" ht="10.199999999999999">
      <c r="B159" s="211"/>
      <c r="C159" s="212"/>
      <c r="D159" s="202" t="s">
        <v>247</v>
      </c>
      <c r="E159" s="213" t="s">
        <v>19</v>
      </c>
      <c r="F159" s="214" t="s">
        <v>277</v>
      </c>
      <c r="G159" s="212"/>
      <c r="H159" s="215">
        <v>2.25</v>
      </c>
      <c r="I159" s="216"/>
      <c r="J159" s="212"/>
      <c r="K159" s="212"/>
      <c r="L159" s="217"/>
      <c r="M159" s="218"/>
      <c r="N159" s="219"/>
      <c r="O159" s="219"/>
      <c r="P159" s="219"/>
      <c r="Q159" s="219"/>
      <c r="R159" s="219"/>
      <c r="S159" s="219"/>
      <c r="T159" s="220"/>
      <c r="AT159" s="221" t="s">
        <v>247</v>
      </c>
      <c r="AU159" s="221" t="s">
        <v>88</v>
      </c>
      <c r="AV159" s="14" t="s">
        <v>88</v>
      </c>
      <c r="AW159" s="14" t="s">
        <v>37</v>
      </c>
      <c r="AX159" s="14" t="s">
        <v>76</v>
      </c>
      <c r="AY159" s="221" t="s">
        <v>237</v>
      </c>
    </row>
    <row r="160" spans="1:65" s="15" customFormat="1" ht="10.199999999999999">
      <c r="B160" s="222"/>
      <c r="C160" s="223"/>
      <c r="D160" s="202" t="s">
        <v>247</v>
      </c>
      <c r="E160" s="224" t="s">
        <v>19</v>
      </c>
      <c r="F160" s="225" t="s">
        <v>251</v>
      </c>
      <c r="G160" s="223"/>
      <c r="H160" s="226">
        <v>2.25</v>
      </c>
      <c r="I160" s="227"/>
      <c r="J160" s="223"/>
      <c r="K160" s="223"/>
      <c r="L160" s="228"/>
      <c r="M160" s="229"/>
      <c r="N160" s="230"/>
      <c r="O160" s="230"/>
      <c r="P160" s="230"/>
      <c r="Q160" s="230"/>
      <c r="R160" s="230"/>
      <c r="S160" s="230"/>
      <c r="T160" s="231"/>
      <c r="AT160" s="232" t="s">
        <v>247</v>
      </c>
      <c r="AU160" s="232" t="s">
        <v>88</v>
      </c>
      <c r="AV160" s="15" t="s">
        <v>92</v>
      </c>
      <c r="AW160" s="15" t="s">
        <v>37</v>
      </c>
      <c r="AX160" s="15" t="s">
        <v>76</v>
      </c>
      <c r="AY160" s="232" t="s">
        <v>237</v>
      </c>
    </row>
    <row r="161" spans="1:65" s="13" customFormat="1" ht="10.199999999999999">
      <c r="B161" s="200"/>
      <c r="C161" s="201"/>
      <c r="D161" s="202" t="s">
        <v>247</v>
      </c>
      <c r="E161" s="203" t="s">
        <v>19</v>
      </c>
      <c r="F161" s="204" t="s">
        <v>256</v>
      </c>
      <c r="G161" s="201"/>
      <c r="H161" s="203" t="s">
        <v>19</v>
      </c>
      <c r="I161" s="205"/>
      <c r="J161" s="201"/>
      <c r="K161" s="201"/>
      <c r="L161" s="206"/>
      <c r="M161" s="207"/>
      <c r="N161" s="208"/>
      <c r="O161" s="208"/>
      <c r="P161" s="208"/>
      <c r="Q161" s="208"/>
      <c r="R161" s="208"/>
      <c r="S161" s="208"/>
      <c r="T161" s="209"/>
      <c r="AT161" s="210" t="s">
        <v>247</v>
      </c>
      <c r="AU161" s="210" t="s">
        <v>88</v>
      </c>
      <c r="AV161" s="13" t="s">
        <v>83</v>
      </c>
      <c r="AW161" s="13" t="s">
        <v>37</v>
      </c>
      <c r="AX161" s="13" t="s">
        <v>76</v>
      </c>
      <c r="AY161" s="210" t="s">
        <v>237</v>
      </c>
    </row>
    <row r="162" spans="1:65" s="14" customFormat="1" ht="10.199999999999999">
      <c r="B162" s="211"/>
      <c r="C162" s="212"/>
      <c r="D162" s="202" t="s">
        <v>247</v>
      </c>
      <c r="E162" s="213" t="s">
        <v>19</v>
      </c>
      <c r="F162" s="214" t="s">
        <v>278</v>
      </c>
      <c r="G162" s="212"/>
      <c r="H162" s="215">
        <v>2.25</v>
      </c>
      <c r="I162" s="216"/>
      <c r="J162" s="212"/>
      <c r="K162" s="212"/>
      <c r="L162" s="217"/>
      <c r="M162" s="218"/>
      <c r="N162" s="219"/>
      <c r="O162" s="219"/>
      <c r="P162" s="219"/>
      <c r="Q162" s="219"/>
      <c r="R162" s="219"/>
      <c r="S162" s="219"/>
      <c r="T162" s="220"/>
      <c r="AT162" s="221" t="s">
        <v>247</v>
      </c>
      <c r="AU162" s="221" t="s">
        <v>88</v>
      </c>
      <c r="AV162" s="14" t="s">
        <v>88</v>
      </c>
      <c r="AW162" s="14" t="s">
        <v>37</v>
      </c>
      <c r="AX162" s="14" t="s">
        <v>76</v>
      </c>
      <c r="AY162" s="221" t="s">
        <v>237</v>
      </c>
    </row>
    <row r="163" spans="1:65" s="15" customFormat="1" ht="10.199999999999999">
      <c r="B163" s="222"/>
      <c r="C163" s="223"/>
      <c r="D163" s="202" t="s">
        <v>247</v>
      </c>
      <c r="E163" s="224" t="s">
        <v>19</v>
      </c>
      <c r="F163" s="225" t="s">
        <v>251</v>
      </c>
      <c r="G163" s="223"/>
      <c r="H163" s="226">
        <v>2.25</v>
      </c>
      <c r="I163" s="227"/>
      <c r="J163" s="223"/>
      <c r="K163" s="223"/>
      <c r="L163" s="228"/>
      <c r="M163" s="229"/>
      <c r="N163" s="230"/>
      <c r="O163" s="230"/>
      <c r="P163" s="230"/>
      <c r="Q163" s="230"/>
      <c r="R163" s="230"/>
      <c r="S163" s="230"/>
      <c r="T163" s="231"/>
      <c r="AT163" s="232" t="s">
        <v>247</v>
      </c>
      <c r="AU163" s="232" t="s">
        <v>88</v>
      </c>
      <c r="AV163" s="15" t="s">
        <v>92</v>
      </c>
      <c r="AW163" s="15" t="s">
        <v>37</v>
      </c>
      <c r="AX163" s="15" t="s">
        <v>76</v>
      </c>
      <c r="AY163" s="232" t="s">
        <v>237</v>
      </c>
    </row>
    <row r="164" spans="1:65" s="16" customFormat="1" ht="10.199999999999999">
      <c r="B164" s="233"/>
      <c r="C164" s="234"/>
      <c r="D164" s="202" t="s">
        <v>247</v>
      </c>
      <c r="E164" s="235" t="s">
        <v>19</v>
      </c>
      <c r="F164" s="236" t="s">
        <v>260</v>
      </c>
      <c r="G164" s="234"/>
      <c r="H164" s="237">
        <v>6.75</v>
      </c>
      <c r="I164" s="238"/>
      <c r="J164" s="234"/>
      <c r="K164" s="234"/>
      <c r="L164" s="239"/>
      <c r="M164" s="240"/>
      <c r="N164" s="241"/>
      <c r="O164" s="241"/>
      <c r="P164" s="241"/>
      <c r="Q164" s="241"/>
      <c r="R164" s="241"/>
      <c r="S164" s="241"/>
      <c r="T164" s="242"/>
      <c r="AT164" s="243" t="s">
        <v>247</v>
      </c>
      <c r="AU164" s="243" t="s">
        <v>88</v>
      </c>
      <c r="AV164" s="16" t="s">
        <v>243</v>
      </c>
      <c r="AW164" s="16" t="s">
        <v>37</v>
      </c>
      <c r="AX164" s="16" t="s">
        <v>83</v>
      </c>
      <c r="AY164" s="243" t="s">
        <v>237</v>
      </c>
    </row>
    <row r="165" spans="1:65" s="2" customFormat="1" ht="44.25" customHeight="1">
      <c r="A165" s="37"/>
      <c r="B165" s="38"/>
      <c r="C165" s="182" t="s">
        <v>243</v>
      </c>
      <c r="D165" s="182" t="s">
        <v>239</v>
      </c>
      <c r="E165" s="183" t="s">
        <v>279</v>
      </c>
      <c r="F165" s="184" t="s">
        <v>280</v>
      </c>
      <c r="G165" s="185" t="s">
        <v>141</v>
      </c>
      <c r="H165" s="186">
        <v>43.884</v>
      </c>
      <c r="I165" s="187"/>
      <c r="J165" s="188">
        <f>ROUND(I165*H165,2)</f>
        <v>0</v>
      </c>
      <c r="K165" s="184" t="s">
        <v>242</v>
      </c>
      <c r="L165" s="42"/>
      <c r="M165" s="189" t="s">
        <v>19</v>
      </c>
      <c r="N165" s="190" t="s">
        <v>48</v>
      </c>
      <c r="O165" s="67"/>
      <c r="P165" s="191">
        <f>O165*H165</f>
        <v>0</v>
      </c>
      <c r="Q165" s="191">
        <v>0.15759999999999999</v>
      </c>
      <c r="R165" s="191">
        <f>Q165*H165</f>
        <v>6.9161183999999993</v>
      </c>
      <c r="S165" s="191">
        <v>0</v>
      </c>
      <c r="T165" s="192">
        <f>S165*H165</f>
        <v>0</v>
      </c>
      <c r="U165" s="37"/>
      <c r="V165" s="37"/>
      <c r="W165" s="37"/>
      <c r="X165" s="37"/>
      <c r="Y165" s="37"/>
      <c r="Z165" s="37"/>
      <c r="AA165" s="37"/>
      <c r="AB165" s="37"/>
      <c r="AC165" s="37"/>
      <c r="AD165" s="37"/>
      <c r="AE165" s="37"/>
      <c r="AR165" s="193" t="s">
        <v>243</v>
      </c>
      <c r="AT165" s="193" t="s">
        <v>239</v>
      </c>
      <c r="AU165" s="193" t="s">
        <v>88</v>
      </c>
      <c r="AY165" s="20" t="s">
        <v>237</v>
      </c>
      <c r="BE165" s="194">
        <f>IF(N165="základní",J165,0)</f>
        <v>0</v>
      </c>
      <c r="BF165" s="194">
        <f>IF(N165="snížená",J165,0)</f>
        <v>0</v>
      </c>
      <c r="BG165" s="194">
        <f>IF(N165="zákl. přenesená",J165,0)</f>
        <v>0</v>
      </c>
      <c r="BH165" s="194">
        <f>IF(N165="sníž. přenesená",J165,0)</f>
        <v>0</v>
      </c>
      <c r="BI165" s="194">
        <f>IF(N165="nulová",J165,0)</f>
        <v>0</v>
      </c>
      <c r="BJ165" s="20" t="s">
        <v>88</v>
      </c>
      <c r="BK165" s="194">
        <f>ROUND(I165*H165,2)</f>
        <v>0</v>
      </c>
      <c r="BL165" s="20" t="s">
        <v>243</v>
      </c>
      <c r="BM165" s="193" t="s">
        <v>281</v>
      </c>
    </row>
    <row r="166" spans="1:65" s="2" customFormat="1" ht="10.199999999999999">
      <c r="A166" s="37"/>
      <c r="B166" s="38"/>
      <c r="C166" s="39"/>
      <c r="D166" s="195" t="s">
        <v>245</v>
      </c>
      <c r="E166" s="39"/>
      <c r="F166" s="196" t="s">
        <v>282</v>
      </c>
      <c r="G166" s="39"/>
      <c r="H166" s="39"/>
      <c r="I166" s="197"/>
      <c r="J166" s="39"/>
      <c r="K166" s="39"/>
      <c r="L166" s="42"/>
      <c r="M166" s="198"/>
      <c r="N166" s="199"/>
      <c r="O166" s="67"/>
      <c r="P166" s="67"/>
      <c r="Q166" s="67"/>
      <c r="R166" s="67"/>
      <c r="S166" s="67"/>
      <c r="T166" s="68"/>
      <c r="U166" s="37"/>
      <c r="V166" s="37"/>
      <c r="W166" s="37"/>
      <c r="X166" s="37"/>
      <c r="Y166" s="37"/>
      <c r="Z166" s="37"/>
      <c r="AA166" s="37"/>
      <c r="AB166" s="37"/>
      <c r="AC166" s="37"/>
      <c r="AD166" s="37"/>
      <c r="AE166" s="37"/>
      <c r="AT166" s="20" t="s">
        <v>245</v>
      </c>
      <c r="AU166" s="20" t="s">
        <v>88</v>
      </c>
    </row>
    <row r="167" spans="1:65" s="13" customFormat="1" ht="10.199999999999999">
      <c r="B167" s="200"/>
      <c r="C167" s="201"/>
      <c r="D167" s="202" t="s">
        <v>247</v>
      </c>
      <c r="E167" s="203" t="s">
        <v>19</v>
      </c>
      <c r="F167" s="204" t="s">
        <v>248</v>
      </c>
      <c r="G167" s="201"/>
      <c r="H167" s="203" t="s">
        <v>19</v>
      </c>
      <c r="I167" s="205"/>
      <c r="J167" s="201"/>
      <c r="K167" s="201"/>
      <c r="L167" s="206"/>
      <c r="M167" s="207"/>
      <c r="N167" s="208"/>
      <c r="O167" s="208"/>
      <c r="P167" s="208"/>
      <c r="Q167" s="208"/>
      <c r="R167" s="208"/>
      <c r="S167" s="208"/>
      <c r="T167" s="209"/>
      <c r="AT167" s="210" t="s">
        <v>247</v>
      </c>
      <c r="AU167" s="210" t="s">
        <v>88</v>
      </c>
      <c r="AV167" s="13" t="s">
        <v>83</v>
      </c>
      <c r="AW167" s="13" t="s">
        <v>37</v>
      </c>
      <c r="AX167" s="13" t="s">
        <v>76</v>
      </c>
      <c r="AY167" s="210" t="s">
        <v>237</v>
      </c>
    </row>
    <row r="168" spans="1:65" s="14" customFormat="1" ht="10.199999999999999">
      <c r="B168" s="211"/>
      <c r="C168" s="212"/>
      <c r="D168" s="202" t="s">
        <v>247</v>
      </c>
      <c r="E168" s="213" t="s">
        <v>19</v>
      </c>
      <c r="F168" s="214" t="s">
        <v>283</v>
      </c>
      <c r="G168" s="212"/>
      <c r="H168" s="215">
        <v>15.48</v>
      </c>
      <c r="I168" s="216"/>
      <c r="J168" s="212"/>
      <c r="K168" s="212"/>
      <c r="L168" s="217"/>
      <c r="M168" s="218"/>
      <c r="N168" s="219"/>
      <c r="O168" s="219"/>
      <c r="P168" s="219"/>
      <c r="Q168" s="219"/>
      <c r="R168" s="219"/>
      <c r="S168" s="219"/>
      <c r="T168" s="220"/>
      <c r="AT168" s="221" t="s">
        <v>247</v>
      </c>
      <c r="AU168" s="221" t="s">
        <v>88</v>
      </c>
      <c r="AV168" s="14" t="s">
        <v>88</v>
      </c>
      <c r="AW168" s="14" t="s">
        <v>37</v>
      </c>
      <c r="AX168" s="14" t="s">
        <v>76</v>
      </c>
      <c r="AY168" s="221" t="s">
        <v>237</v>
      </c>
    </row>
    <row r="169" spans="1:65" s="14" customFormat="1" ht="10.199999999999999">
      <c r="B169" s="211"/>
      <c r="C169" s="212"/>
      <c r="D169" s="202" t="s">
        <v>247</v>
      </c>
      <c r="E169" s="213" t="s">
        <v>19</v>
      </c>
      <c r="F169" s="214" t="s">
        <v>284</v>
      </c>
      <c r="G169" s="212"/>
      <c r="H169" s="215">
        <v>6.48</v>
      </c>
      <c r="I169" s="216"/>
      <c r="J169" s="212"/>
      <c r="K169" s="212"/>
      <c r="L169" s="217"/>
      <c r="M169" s="218"/>
      <c r="N169" s="219"/>
      <c r="O169" s="219"/>
      <c r="P169" s="219"/>
      <c r="Q169" s="219"/>
      <c r="R169" s="219"/>
      <c r="S169" s="219"/>
      <c r="T169" s="220"/>
      <c r="AT169" s="221" t="s">
        <v>247</v>
      </c>
      <c r="AU169" s="221" t="s">
        <v>88</v>
      </c>
      <c r="AV169" s="14" t="s">
        <v>88</v>
      </c>
      <c r="AW169" s="14" t="s">
        <v>37</v>
      </c>
      <c r="AX169" s="14" t="s">
        <v>76</v>
      </c>
      <c r="AY169" s="221" t="s">
        <v>237</v>
      </c>
    </row>
    <row r="170" spans="1:65" s="13" customFormat="1" ht="10.199999999999999">
      <c r="B170" s="200"/>
      <c r="C170" s="201"/>
      <c r="D170" s="202" t="s">
        <v>247</v>
      </c>
      <c r="E170" s="203" t="s">
        <v>19</v>
      </c>
      <c r="F170" s="204" t="s">
        <v>252</v>
      </c>
      <c r="G170" s="201"/>
      <c r="H170" s="203" t="s">
        <v>19</v>
      </c>
      <c r="I170" s="205"/>
      <c r="J170" s="201"/>
      <c r="K170" s="201"/>
      <c r="L170" s="206"/>
      <c r="M170" s="207"/>
      <c r="N170" s="208"/>
      <c r="O170" s="208"/>
      <c r="P170" s="208"/>
      <c r="Q170" s="208"/>
      <c r="R170" s="208"/>
      <c r="S170" s="208"/>
      <c r="T170" s="209"/>
      <c r="AT170" s="210" t="s">
        <v>247</v>
      </c>
      <c r="AU170" s="210" t="s">
        <v>88</v>
      </c>
      <c r="AV170" s="13" t="s">
        <v>83</v>
      </c>
      <c r="AW170" s="13" t="s">
        <v>37</v>
      </c>
      <c r="AX170" s="13" t="s">
        <v>76</v>
      </c>
      <c r="AY170" s="210" t="s">
        <v>237</v>
      </c>
    </row>
    <row r="171" spans="1:65" s="14" customFormat="1" ht="10.199999999999999">
      <c r="B171" s="211"/>
      <c r="C171" s="212"/>
      <c r="D171" s="202" t="s">
        <v>247</v>
      </c>
      <c r="E171" s="213" t="s">
        <v>19</v>
      </c>
      <c r="F171" s="214" t="s">
        <v>285</v>
      </c>
      <c r="G171" s="212"/>
      <c r="H171" s="215">
        <v>15.444000000000001</v>
      </c>
      <c r="I171" s="216"/>
      <c r="J171" s="212"/>
      <c r="K171" s="212"/>
      <c r="L171" s="217"/>
      <c r="M171" s="218"/>
      <c r="N171" s="219"/>
      <c r="O171" s="219"/>
      <c r="P171" s="219"/>
      <c r="Q171" s="219"/>
      <c r="R171" s="219"/>
      <c r="S171" s="219"/>
      <c r="T171" s="220"/>
      <c r="AT171" s="221" t="s">
        <v>247</v>
      </c>
      <c r="AU171" s="221" t="s">
        <v>88</v>
      </c>
      <c r="AV171" s="14" t="s">
        <v>88</v>
      </c>
      <c r="AW171" s="14" t="s">
        <v>37</v>
      </c>
      <c r="AX171" s="14" t="s">
        <v>76</v>
      </c>
      <c r="AY171" s="221" t="s">
        <v>237</v>
      </c>
    </row>
    <row r="172" spans="1:65" s="13" customFormat="1" ht="10.199999999999999">
      <c r="B172" s="200"/>
      <c r="C172" s="201"/>
      <c r="D172" s="202" t="s">
        <v>247</v>
      </c>
      <c r="E172" s="203" t="s">
        <v>19</v>
      </c>
      <c r="F172" s="204" t="s">
        <v>256</v>
      </c>
      <c r="G172" s="201"/>
      <c r="H172" s="203" t="s">
        <v>19</v>
      </c>
      <c r="I172" s="205"/>
      <c r="J172" s="201"/>
      <c r="K172" s="201"/>
      <c r="L172" s="206"/>
      <c r="M172" s="207"/>
      <c r="N172" s="208"/>
      <c r="O172" s="208"/>
      <c r="P172" s="208"/>
      <c r="Q172" s="208"/>
      <c r="R172" s="208"/>
      <c r="S172" s="208"/>
      <c r="T172" s="209"/>
      <c r="AT172" s="210" t="s">
        <v>247</v>
      </c>
      <c r="AU172" s="210" t="s">
        <v>88</v>
      </c>
      <c r="AV172" s="13" t="s">
        <v>83</v>
      </c>
      <c r="AW172" s="13" t="s">
        <v>37</v>
      </c>
      <c r="AX172" s="13" t="s">
        <v>76</v>
      </c>
      <c r="AY172" s="210" t="s">
        <v>237</v>
      </c>
    </row>
    <row r="173" spans="1:65" s="14" customFormat="1" ht="10.199999999999999">
      <c r="B173" s="211"/>
      <c r="C173" s="212"/>
      <c r="D173" s="202" t="s">
        <v>247</v>
      </c>
      <c r="E173" s="213" t="s">
        <v>19</v>
      </c>
      <c r="F173" s="214" t="s">
        <v>286</v>
      </c>
      <c r="G173" s="212"/>
      <c r="H173" s="215">
        <v>6.48</v>
      </c>
      <c r="I173" s="216"/>
      <c r="J173" s="212"/>
      <c r="K173" s="212"/>
      <c r="L173" s="217"/>
      <c r="M173" s="218"/>
      <c r="N173" s="219"/>
      <c r="O173" s="219"/>
      <c r="P173" s="219"/>
      <c r="Q173" s="219"/>
      <c r="R173" s="219"/>
      <c r="S173" s="219"/>
      <c r="T173" s="220"/>
      <c r="AT173" s="221" t="s">
        <v>247</v>
      </c>
      <c r="AU173" s="221" t="s">
        <v>88</v>
      </c>
      <c r="AV173" s="14" t="s">
        <v>88</v>
      </c>
      <c r="AW173" s="14" t="s">
        <v>37</v>
      </c>
      <c r="AX173" s="14" t="s">
        <v>76</v>
      </c>
      <c r="AY173" s="221" t="s">
        <v>237</v>
      </c>
    </row>
    <row r="174" spans="1:65" s="16" customFormat="1" ht="10.199999999999999">
      <c r="B174" s="233"/>
      <c r="C174" s="234"/>
      <c r="D174" s="202" t="s">
        <v>247</v>
      </c>
      <c r="E174" s="235" t="s">
        <v>19</v>
      </c>
      <c r="F174" s="236" t="s">
        <v>260</v>
      </c>
      <c r="G174" s="234"/>
      <c r="H174" s="237">
        <v>43.884</v>
      </c>
      <c r="I174" s="238"/>
      <c r="J174" s="234"/>
      <c r="K174" s="234"/>
      <c r="L174" s="239"/>
      <c r="M174" s="240"/>
      <c r="N174" s="241"/>
      <c r="O174" s="241"/>
      <c r="P174" s="241"/>
      <c r="Q174" s="241"/>
      <c r="R174" s="241"/>
      <c r="S174" s="241"/>
      <c r="T174" s="242"/>
      <c r="AT174" s="243" t="s">
        <v>247</v>
      </c>
      <c r="AU174" s="243" t="s">
        <v>88</v>
      </c>
      <c r="AV174" s="16" t="s">
        <v>243</v>
      </c>
      <c r="AW174" s="16" t="s">
        <v>37</v>
      </c>
      <c r="AX174" s="16" t="s">
        <v>83</v>
      </c>
      <c r="AY174" s="243" t="s">
        <v>237</v>
      </c>
    </row>
    <row r="175" spans="1:65" s="2" customFormat="1" ht="21.75" customHeight="1">
      <c r="A175" s="37"/>
      <c r="B175" s="38"/>
      <c r="C175" s="182" t="s">
        <v>287</v>
      </c>
      <c r="D175" s="182" t="s">
        <v>239</v>
      </c>
      <c r="E175" s="183" t="s">
        <v>288</v>
      </c>
      <c r="F175" s="184" t="s">
        <v>289</v>
      </c>
      <c r="G175" s="185" t="s">
        <v>290</v>
      </c>
      <c r="H175" s="186">
        <v>3</v>
      </c>
      <c r="I175" s="187"/>
      <c r="J175" s="188">
        <f>ROUND(I175*H175,2)</f>
        <v>0</v>
      </c>
      <c r="K175" s="184" t="s">
        <v>242</v>
      </c>
      <c r="L175" s="42"/>
      <c r="M175" s="189" t="s">
        <v>19</v>
      </c>
      <c r="N175" s="190" t="s">
        <v>48</v>
      </c>
      <c r="O175" s="67"/>
      <c r="P175" s="191">
        <f>O175*H175</f>
        <v>0</v>
      </c>
      <c r="Q175" s="191">
        <v>6.8799999999999998E-3</v>
      </c>
      <c r="R175" s="191">
        <f>Q175*H175</f>
        <v>2.0639999999999999E-2</v>
      </c>
      <c r="S175" s="191">
        <v>0</v>
      </c>
      <c r="T175" s="192">
        <f>S175*H175</f>
        <v>0</v>
      </c>
      <c r="U175" s="37"/>
      <c r="V175" s="37"/>
      <c r="W175" s="37"/>
      <c r="X175" s="37"/>
      <c r="Y175" s="37"/>
      <c r="Z175" s="37"/>
      <c r="AA175" s="37"/>
      <c r="AB175" s="37"/>
      <c r="AC175" s="37"/>
      <c r="AD175" s="37"/>
      <c r="AE175" s="37"/>
      <c r="AR175" s="193" t="s">
        <v>243</v>
      </c>
      <c r="AT175" s="193" t="s">
        <v>239</v>
      </c>
      <c r="AU175" s="193" t="s">
        <v>88</v>
      </c>
      <c r="AY175" s="20" t="s">
        <v>237</v>
      </c>
      <c r="BE175" s="194">
        <f>IF(N175="základní",J175,0)</f>
        <v>0</v>
      </c>
      <c r="BF175" s="194">
        <f>IF(N175="snížená",J175,0)</f>
        <v>0</v>
      </c>
      <c r="BG175" s="194">
        <f>IF(N175="zákl. přenesená",J175,0)</f>
        <v>0</v>
      </c>
      <c r="BH175" s="194">
        <f>IF(N175="sníž. přenesená",J175,0)</f>
        <v>0</v>
      </c>
      <c r="BI175" s="194">
        <f>IF(N175="nulová",J175,0)</f>
        <v>0</v>
      </c>
      <c r="BJ175" s="20" t="s">
        <v>88</v>
      </c>
      <c r="BK175" s="194">
        <f>ROUND(I175*H175,2)</f>
        <v>0</v>
      </c>
      <c r="BL175" s="20" t="s">
        <v>243</v>
      </c>
      <c r="BM175" s="193" t="s">
        <v>291</v>
      </c>
    </row>
    <row r="176" spans="1:65" s="2" customFormat="1" ht="10.199999999999999">
      <c r="A176" s="37"/>
      <c r="B176" s="38"/>
      <c r="C176" s="39"/>
      <c r="D176" s="195" t="s">
        <v>245</v>
      </c>
      <c r="E176" s="39"/>
      <c r="F176" s="196" t="s">
        <v>292</v>
      </c>
      <c r="G176" s="39"/>
      <c r="H176" s="39"/>
      <c r="I176" s="197"/>
      <c r="J176" s="39"/>
      <c r="K176" s="39"/>
      <c r="L176" s="42"/>
      <c r="M176" s="198"/>
      <c r="N176" s="199"/>
      <c r="O176" s="67"/>
      <c r="P176" s="67"/>
      <c r="Q176" s="67"/>
      <c r="R176" s="67"/>
      <c r="S176" s="67"/>
      <c r="T176" s="68"/>
      <c r="U176" s="37"/>
      <c r="V176" s="37"/>
      <c r="W176" s="37"/>
      <c r="X176" s="37"/>
      <c r="Y176" s="37"/>
      <c r="Z176" s="37"/>
      <c r="AA176" s="37"/>
      <c r="AB176" s="37"/>
      <c r="AC176" s="37"/>
      <c r="AD176" s="37"/>
      <c r="AE176" s="37"/>
      <c r="AT176" s="20" t="s">
        <v>245</v>
      </c>
      <c r="AU176" s="20" t="s">
        <v>88</v>
      </c>
    </row>
    <row r="177" spans="1:65" s="13" customFormat="1" ht="10.199999999999999">
      <c r="B177" s="200"/>
      <c r="C177" s="201"/>
      <c r="D177" s="202" t="s">
        <v>247</v>
      </c>
      <c r="E177" s="203" t="s">
        <v>19</v>
      </c>
      <c r="F177" s="204" t="s">
        <v>293</v>
      </c>
      <c r="G177" s="201"/>
      <c r="H177" s="203" t="s">
        <v>19</v>
      </c>
      <c r="I177" s="205"/>
      <c r="J177" s="201"/>
      <c r="K177" s="201"/>
      <c r="L177" s="206"/>
      <c r="M177" s="207"/>
      <c r="N177" s="208"/>
      <c r="O177" s="208"/>
      <c r="P177" s="208"/>
      <c r="Q177" s="208"/>
      <c r="R177" s="208"/>
      <c r="S177" s="208"/>
      <c r="T177" s="209"/>
      <c r="AT177" s="210" t="s">
        <v>247</v>
      </c>
      <c r="AU177" s="210" t="s">
        <v>88</v>
      </c>
      <c r="AV177" s="13" t="s">
        <v>83</v>
      </c>
      <c r="AW177" s="13" t="s">
        <v>37</v>
      </c>
      <c r="AX177" s="13" t="s">
        <v>76</v>
      </c>
      <c r="AY177" s="210" t="s">
        <v>237</v>
      </c>
    </row>
    <row r="178" spans="1:65" s="14" customFormat="1" ht="10.199999999999999">
      <c r="B178" s="211"/>
      <c r="C178" s="212"/>
      <c r="D178" s="202" t="s">
        <v>247</v>
      </c>
      <c r="E178" s="213" t="s">
        <v>19</v>
      </c>
      <c r="F178" s="214" t="s">
        <v>294</v>
      </c>
      <c r="G178" s="212"/>
      <c r="H178" s="215">
        <v>3</v>
      </c>
      <c r="I178" s="216"/>
      <c r="J178" s="212"/>
      <c r="K178" s="212"/>
      <c r="L178" s="217"/>
      <c r="M178" s="218"/>
      <c r="N178" s="219"/>
      <c r="O178" s="219"/>
      <c r="P178" s="219"/>
      <c r="Q178" s="219"/>
      <c r="R178" s="219"/>
      <c r="S178" s="219"/>
      <c r="T178" s="220"/>
      <c r="AT178" s="221" t="s">
        <v>247</v>
      </c>
      <c r="AU178" s="221" t="s">
        <v>88</v>
      </c>
      <c r="AV178" s="14" t="s">
        <v>88</v>
      </c>
      <c r="AW178" s="14" t="s">
        <v>37</v>
      </c>
      <c r="AX178" s="14" t="s">
        <v>83</v>
      </c>
      <c r="AY178" s="221" t="s">
        <v>237</v>
      </c>
    </row>
    <row r="179" spans="1:65" s="2" customFormat="1" ht="24.15" customHeight="1">
      <c r="A179" s="37"/>
      <c r="B179" s="38"/>
      <c r="C179" s="244" t="s">
        <v>295</v>
      </c>
      <c r="D179" s="244" t="s">
        <v>296</v>
      </c>
      <c r="E179" s="245" t="s">
        <v>297</v>
      </c>
      <c r="F179" s="246" t="s">
        <v>298</v>
      </c>
      <c r="G179" s="247" t="s">
        <v>290</v>
      </c>
      <c r="H179" s="248">
        <v>3</v>
      </c>
      <c r="I179" s="249"/>
      <c r="J179" s="250">
        <f>ROUND(I179*H179,2)</f>
        <v>0</v>
      </c>
      <c r="K179" s="246" t="s">
        <v>19</v>
      </c>
      <c r="L179" s="251"/>
      <c r="M179" s="252" t="s">
        <v>19</v>
      </c>
      <c r="N179" s="253" t="s">
        <v>48</v>
      </c>
      <c r="O179" s="67"/>
      <c r="P179" s="191">
        <f>O179*H179</f>
        <v>0</v>
      </c>
      <c r="Q179" s="191">
        <v>6.4000000000000001E-2</v>
      </c>
      <c r="R179" s="191">
        <f>Q179*H179</f>
        <v>0.192</v>
      </c>
      <c r="S179" s="191">
        <v>0</v>
      </c>
      <c r="T179" s="192">
        <f>S179*H179</f>
        <v>0</v>
      </c>
      <c r="U179" s="37"/>
      <c r="V179" s="37"/>
      <c r="W179" s="37"/>
      <c r="X179" s="37"/>
      <c r="Y179" s="37"/>
      <c r="Z179" s="37"/>
      <c r="AA179" s="37"/>
      <c r="AB179" s="37"/>
      <c r="AC179" s="37"/>
      <c r="AD179" s="37"/>
      <c r="AE179" s="37"/>
      <c r="AR179" s="193" t="s">
        <v>299</v>
      </c>
      <c r="AT179" s="193" t="s">
        <v>296</v>
      </c>
      <c r="AU179" s="193" t="s">
        <v>88</v>
      </c>
      <c r="AY179" s="20" t="s">
        <v>237</v>
      </c>
      <c r="BE179" s="194">
        <f>IF(N179="základní",J179,0)</f>
        <v>0</v>
      </c>
      <c r="BF179" s="194">
        <f>IF(N179="snížená",J179,0)</f>
        <v>0</v>
      </c>
      <c r="BG179" s="194">
        <f>IF(N179="zákl. přenesená",J179,0)</f>
        <v>0</v>
      </c>
      <c r="BH179" s="194">
        <f>IF(N179="sníž. přenesená",J179,0)</f>
        <v>0</v>
      </c>
      <c r="BI179" s="194">
        <f>IF(N179="nulová",J179,0)</f>
        <v>0</v>
      </c>
      <c r="BJ179" s="20" t="s">
        <v>88</v>
      </c>
      <c r="BK179" s="194">
        <f>ROUND(I179*H179,2)</f>
        <v>0</v>
      </c>
      <c r="BL179" s="20" t="s">
        <v>243</v>
      </c>
      <c r="BM179" s="193" t="s">
        <v>300</v>
      </c>
    </row>
    <row r="180" spans="1:65" s="2" customFormat="1" ht="37.799999999999997" customHeight="1">
      <c r="A180" s="37"/>
      <c r="B180" s="38"/>
      <c r="C180" s="182" t="s">
        <v>301</v>
      </c>
      <c r="D180" s="182" t="s">
        <v>239</v>
      </c>
      <c r="E180" s="183" t="s">
        <v>302</v>
      </c>
      <c r="F180" s="184" t="s">
        <v>303</v>
      </c>
      <c r="G180" s="185" t="s">
        <v>304</v>
      </c>
      <c r="H180" s="186">
        <v>0.98699999999999999</v>
      </c>
      <c r="I180" s="187"/>
      <c r="J180" s="188">
        <f>ROUND(I180*H180,2)</f>
        <v>0</v>
      </c>
      <c r="K180" s="184" t="s">
        <v>242</v>
      </c>
      <c r="L180" s="42"/>
      <c r="M180" s="189" t="s">
        <v>19</v>
      </c>
      <c r="N180" s="190" t="s">
        <v>48</v>
      </c>
      <c r="O180" s="67"/>
      <c r="P180" s="191">
        <f>O180*H180</f>
        <v>0</v>
      </c>
      <c r="Q180" s="191">
        <v>1.9539999999999998E-2</v>
      </c>
      <c r="R180" s="191">
        <f>Q180*H180</f>
        <v>1.9285979999999998E-2</v>
      </c>
      <c r="S180" s="191">
        <v>0</v>
      </c>
      <c r="T180" s="192">
        <f>S180*H180</f>
        <v>0</v>
      </c>
      <c r="U180" s="37"/>
      <c r="V180" s="37"/>
      <c r="W180" s="37"/>
      <c r="X180" s="37"/>
      <c r="Y180" s="37"/>
      <c r="Z180" s="37"/>
      <c r="AA180" s="37"/>
      <c r="AB180" s="37"/>
      <c r="AC180" s="37"/>
      <c r="AD180" s="37"/>
      <c r="AE180" s="37"/>
      <c r="AR180" s="193" t="s">
        <v>243</v>
      </c>
      <c r="AT180" s="193" t="s">
        <v>239</v>
      </c>
      <c r="AU180" s="193" t="s">
        <v>88</v>
      </c>
      <c r="AY180" s="20" t="s">
        <v>237</v>
      </c>
      <c r="BE180" s="194">
        <f>IF(N180="základní",J180,0)</f>
        <v>0</v>
      </c>
      <c r="BF180" s="194">
        <f>IF(N180="snížená",J180,0)</f>
        <v>0</v>
      </c>
      <c r="BG180" s="194">
        <f>IF(N180="zákl. přenesená",J180,0)</f>
        <v>0</v>
      </c>
      <c r="BH180" s="194">
        <f>IF(N180="sníž. přenesená",J180,0)</f>
        <v>0</v>
      </c>
      <c r="BI180" s="194">
        <f>IF(N180="nulová",J180,0)</f>
        <v>0</v>
      </c>
      <c r="BJ180" s="20" t="s">
        <v>88</v>
      </c>
      <c r="BK180" s="194">
        <f>ROUND(I180*H180,2)</f>
        <v>0</v>
      </c>
      <c r="BL180" s="20" t="s">
        <v>243</v>
      </c>
      <c r="BM180" s="193" t="s">
        <v>305</v>
      </c>
    </row>
    <row r="181" spans="1:65" s="2" customFormat="1" ht="10.199999999999999">
      <c r="A181" s="37"/>
      <c r="B181" s="38"/>
      <c r="C181" s="39"/>
      <c r="D181" s="195" t="s">
        <v>245</v>
      </c>
      <c r="E181" s="39"/>
      <c r="F181" s="196" t="s">
        <v>306</v>
      </c>
      <c r="G181" s="39"/>
      <c r="H181" s="39"/>
      <c r="I181" s="197"/>
      <c r="J181" s="39"/>
      <c r="K181" s="39"/>
      <c r="L181" s="42"/>
      <c r="M181" s="198"/>
      <c r="N181" s="199"/>
      <c r="O181" s="67"/>
      <c r="P181" s="67"/>
      <c r="Q181" s="67"/>
      <c r="R181" s="67"/>
      <c r="S181" s="67"/>
      <c r="T181" s="68"/>
      <c r="U181" s="37"/>
      <c r="V181" s="37"/>
      <c r="W181" s="37"/>
      <c r="X181" s="37"/>
      <c r="Y181" s="37"/>
      <c r="Z181" s="37"/>
      <c r="AA181" s="37"/>
      <c r="AB181" s="37"/>
      <c r="AC181" s="37"/>
      <c r="AD181" s="37"/>
      <c r="AE181" s="37"/>
      <c r="AT181" s="20" t="s">
        <v>245</v>
      </c>
      <c r="AU181" s="20" t="s">
        <v>88</v>
      </c>
    </row>
    <row r="182" spans="1:65" s="13" customFormat="1" ht="10.199999999999999">
      <c r="B182" s="200"/>
      <c r="C182" s="201"/>
      <c r="D182" s="202" t="s">
        <v>247</v>
      </c>
      <c r="E182" s="203" t="s">
        <v>19</v>
      </c>
      <c r="F182" s="204" t="s">
        <v>307</v>
      </c>
      <c r="G182" s="201"/>
      <c r="H182" s="203" t="s">
        <v>19</v>
      </c>
      <c r="I182" s="205"/>
      <c r="J182" s="201"/>
      <c r="K182" s="201"/>
      <c r="L182" s="206"/>
      <c r="M182" s="207"/>
      <c r="N182" s="208"/>
      <c r="O182" s="208"/>
      <c r="P182" s="208"/>
      <c r="Q182" s="208"/>
      <c r="R182" s="208"/>
      <c r="S182" s="208"/>
      <c r="T182" s="209"/>
      <c r="AT182" s="210" t="s">
        <v>247</v>
      </c>
      <c r="AU182" s="210" t="s">
        <v>88</v>
      </c>
      <c r="AV182" s="13" t="s">
        <v>83</v>
      </c>
      <c r="AW182" s="13" t="s">
        <v>37</v>
      </c>
      <c r="AX182" s="13" t="s">
        <v>76</v>
      </c>
      <c r="AY182" s="210" t="s">
        <v>237</v>
      </c>
    </row>
    <row r="183" spans="1:65" s="14" customFormat="1" ht="10.199999999999999">
      <c r="B183" s="211"/>
      <c r="C183" s="212"/>
      <c r="D183" s="202" t="s">
        <v>247</v>
      </c>
      <c r="E183" s="213" t="s">
        <v>19</v>
      </c>
      <c r="F183" s="214" t="s">
        <v>308</v>
      </c>
      <c r="G183" s="212"/>
      <c r="H183" s="215">
        <v>6</v>
      </c>
      <c r="I183" s="216"/>
      <c r="J183" s="212"/>
      <c r="K183" s="212"/>
      <c r="L183" s="217"/>
      <c r="M183" s="218"/>
      <c r="N183" s="219"/>
      <c r="O183" s="219"/>
      <c r="P183" s="219"/>
      <c r="Q183" s="219"/>
      <c r="R183" s="219"/>
      <c r="S183" s="219"/>
      <c r="T183" s="220"/>
      <c r="AT183" s="221" t="s">
        <v>247</v>
      </c>
      <c r="AU183" s="221" t="s">
        <v>88</v>
      </c>
      <c r="AV183" s="14" t="s">
        <v>88</v>
      </c>
      <c r="AW183" s="14" t="s">
        <v>37</v>
      </c>
      <c r="AX183" s="14" t="s">
        <v>76</v>
      </c>
      <c r="AY183" s="221" t="s">
        <v>237</v>
      </c>
    </row>
    <row r="184" spans="1:65" s="14" customFormat="1" ht="10.199999999999999">
      <c r="B184" s="211"/>
      <c r="C184" s="212"/>
      <c r="D184" s="202" t="s">
        <v>247</v>
      </c>
      <c r="E184" s="213" t="s">
        <v>19</v>
      </c>
      <c r="F184" s="214" t="s">
        <v>309</v>
      </c>
      <c r="G184" s="212"/>
      <c r="H184" s="215">
        <v>6</v>
      </c>
      <c r="I184" s="216"/>
      <c r="J184" s="212"/>
      <c r="K184" s="212"/>
      <c r="L184" s="217"/>
      <c r="M184" s="218"/>
      <c r="N184" s="219"/>
      <c r="O184" s="219"/>
      <c r="P184" s="219"/>
      <c r="Q184" s="219"/>
      <c r="R184" s="219"/>
      <c r="S184" s="219"/>
      <c r="T184" s="220"/>
      <c r="AT184" s="221" t="s">
        <v>247</v>
      </c>
      <c r="AU184" s="221" t="s">
        <v>88</v>
      </c>
      <c r="AV184" s="14" t="s">
        <v>88</v>
      </c>
      <c r="AW184" s="14" t="s">
        <v>37</v>
      </c>
      <c r="AX184" s="14" t="s">
        <v>76</v>
      </c>
      <c r="AY184" s="221" t="s">
        <v>237</v>
      </c>
    </row>
    <row r="185" spans="1:65" s="14" customFormat="1" ht="10.199999999999999">
      <c r="B185" s="211"/>
      <c r="C185" s="212"/>
      <c r="D185" s="202" t="s">
        <v>247</v>
      </c>
      <c r="E185" s="213" t="s">
        <v>19</v>
      </c>
      <c r="F185" s="214" t="s">
        <v>310</v>
      </c>
      <c r="G185" s="212"/>
      <c r="H185" s="215">
        <v>6</v>
      </c>
      <c r="I185" s="216"/>
      <c r="J185" s="212"/>
      <c r="K185" s="212"/>
      <c r="L185" s="217"/>
      <c r="M185" s="218"/>
      <c r="N185" s="219"/>
      <c r="O185" s="219"/>
      <c r="P185" s="219"/>
      <c r="Q185" s="219"/>
      <c r="R185" s="219"/>
      <c r="S185" s="219"/>
      <c r="T185" s="220"/>
      <c r="AT185" s="221" t="s">
        <v>247</v>
      </c>
      <c r="AU185" s="221" t="s">
        <v>88</v>
      </c>
      <c r="AV185" s="14" t="s">
        <v>88</v>
      </c>
      <c r="AW185" s="14" t="s">
        <v>37</v>
      </c>
      <c r="AX185" s="14" t="s">
        <v>76</v>
      </c>
      <c r="AY185" s="221" t="s">
        <v>237</v>
      </c>
    </row>
    <row r="186" spans="1:65" s="14" customFormat="1" ht="10.199999999999999">
      <c r="B186" s="211"/>
      <c r="C186" s="212"/>
      <c r="D186" s="202" t="s">
        <v>247</v>
      </c>
      <c r="E186" s="213" t="s">
        <v>19</v>
      </c>
      <c r="F186" s="214" t="s">
        <v>311</v>
      </c>
      <c r="G186" s="212"/>
      <c r="H186" s="215">
        <v>6</v>
      </c>
      <c r="I186" s="216"/>
      <c r="J186" s="212"/>
      <c r="K186" s="212"/>
      <c r="L186" s="217"/>
      <c r="M186" s="218"/>
      <c r="N186" s="219"/>
      <c r="O186" s="219"/>
      <c r="P186" s="219"/>
      <c r="Q186" s="219"/>
      <c r="R186" s="219"/>
      <c r="S186" s="219"/>
      <c r="T186" s="220"/>
      <c r="AT186" s="221" t="s">
        <v>247</v>
      </c>
      <c r="AU186" s="221" t="s">
        <v>88</v>
      </c>
      <c r="AV186" s="14" t="s">
        <v>88</v>
      </c>
      <c r="AW186" s="14" t="s">
        <v>37</v>
      </c>
      <c r="AX186" s="14" t="s">
        <v>76</v>
      </c>
      <c r="AY186" s="221" t="s">
        <v>237</v>
      </c>
    </row>
    <row r="187" spans="1:65" s="14" customFormat="1" ht="10.199999999999999">
      <c r="B187" s="211"/>
      <c r="C187" s="212"/>
      <c r="D187" s="202" t="s">
        <v>247</v>
      </c>
      <c r="E187" s="213" t="s">
        <v>19</v>
      </c>
      <c r="F187" s="214" t="s">
        <v>312</v>
      </c>
      <c r="G187" s="212"/>
      <c r="H187" s="215">
        <v>6</v>
      </c>
      <c r="I187" s="216"/>
      <c r="J187" s="212"/>
      <c r="K187" s="212"/>
      <c r="L187" s="217"/>
      <c r="M187" s="218"/>
      <c r="N187" s="219"/>
      <c r="O187" s="219"/>
      <c r="P187" s="219"/>
      <c r="Q187" s="219"/>
      <c r="R187" s="219"/>
      <c r="S187" s="219"/>
      <c r="T187" s="220"/>
      <c r="AT187" s="221" t="s">
        <v>247</v>
      </c>
      <c r="AU187" s="221" t="s">
        <v>88</v>
      </c>
      <c r="AV187" s="14" t="s">
        <v>88</v>
      </c>
      <c r="AW187" s="14" t="s">
        <v>37</v>
      </c>
      <c r="AX187" s="14" t="s">
        <v>76</v>
      </c>
      <c r="AY187" s="221" t="s">
        <v>237</v>
      </c>
    </row>
    <row r="188" spans="1:65" s="14" customFormat="1" ht="10.199999999999999">
      <c r="B188" s="211"/>
      <c r="C188" s="212"/>
      <c r="D188" s="202" t="s">
        <v>247</v>
      </c>
      <c r="E188" s="213" t="s">
        <v>19</v>
      </c>
      <c r="F188" s="214" t="s">
        <v>313</v>
      </c>
      <c r="G188" s="212"/>
      <c r="H188" s="215">
        <v>6</v>
      </c>
      <c r="I188" s="216"/>
      <c r="J188" s="212"/>
      <c r="K188" s="212"/>
      <c r="L188" s="217"/>
      <c r="M188" s="218"/>
      <c r="N188" s="219"/>
      <c r="O188" s="219"/>
      <c r="P188" s="219"/>
      <c r="Q188" s="219"/>
      <c r="R188" s="219"/>
      <c r="S188" s="219"/>
      <c r="T188" s="220"/>
      <c r="AT188" s="221" t="s">
        <v>247</v>
      </c>
      <c r="AU188" s="221" t="s">
        <v>88</v>
      </c>
      <c r="AV188" s="14" t="s">
        <v>88</v>
      </c>
      <c r="AW188" s="14" t="s">
        <v>37</v>
      </c>
      <c r="AX188" s="14" t="s">
        <v>76</v>
      </c>
      <c r="AY188" s="221" t="s">
        <v>237</v>
      </c>
    </row>
    <row r="189" spans="1:65" s="14" customFormat="1" ht="10.199999999999999">
      <c r="B189" s="211"/>
      <c r="C189" s="212"/>
      <c r="D189" s="202" t="s">
        <v>247</v>
      </c>
      <c r="E189" s="213" t="s">
        <v>19</v>
      </c>
      <c r="F189" s="214" t="s">
        <v>314</v>
      </c>
      <c r="G189" s="212"/>
      <c r="H189" s="215">
        <v>6</v>
      </c>
      <c r="I189" s="216"/>
      <c r="J189" s="212"/>
      <c r="K189" s="212"/>
      <c r="L189" s="217"/>
      <c r="M189" s="218"/>
      <c r="N189" s="219"/>
      <c r="O189" s="219"/>
      <c r="P189" s="219"/>
      <c r="Q189" s="219"/>
      <c r="R189" s="219"/>
      <c r="S189" s="219"/>
      <c r="T189" s="220"/>
      <c r="AT189" s="221" t="s">
        <v>247</v>
      </c>
      <c r="AU189" s="221" t="s">
        <v>88</v>
      </c>
      <c r="AV189" s="14" t="s">
        <v>88</v>
      </c>
      <c r="AW189" s="14" t="s">
        <v>37</v>
      </c>
      <c r="AX189" s="14" t="s">
        <v>76</v>
      </c>
      <c r="AY189" s="221" t="s">
        <v>237</v>
      </c>
    </row>
    <row r="190" spans="1:65" s="15" customFormat="1" ht="10.199999999999999">
      <c r="B190" s="222"/>
      <c r="C190" s="223"/>
      <c r="D190" s="202" t="s">
        <v>247</v>
      </c>
      <c r="E190" s="224" t="s">
        <v>19</v>
      </c>
      <c r="F190" s="225" t="s">
        <v>251</v>
      </c>
      <c r="G190" s="223"/>
      <c r="H190" s="226">
        <v>42</v>
      </c>
      <c r="I190" s="227"/>
      <c r="J190" s="223"/>
      <c r="K190" s="223"/>
      <c r="L190" s="228"/>
      <c r="M190" s="229"/>
      <c r="N190" s="230"/>
      <c r="O190" s="230"/>
      <c r="P190" s="230"/>
      <c r="Q190" s="230"/>
      <c r="R190" s="230"/>
      <c r="S190" s="230"/>
      <c r="T190" s="231"/>
      <c r="AT190" s="232" t="s">
        <v>247</v>
      </c>
      <c r="AU190" s="232" t="s">
        <v>88</v>
      </c>
      <c r="AV190" s="15" t="s">
        <v>92</v>
      </c>
      <c r="AW190" s="15" t="s">
        <v>37</v>
      </c>
      <c r="AX190" s="15" t="s">
        <v>76</v>
      </c>
      <c r="AY190" s="232" t="s">
        <v>237</v>
      </c>
    </row>
    <row r="191" spans="1:65" s="14" customFormat="1" ht="10.199999999999999">
      <c r="B191" s="211"/>
      <c r="C191" s="212"/>
      <c r="D191" s="202" t="s">
        <v>247</v>
      </c>
      <c r="E191" s="213" t="s">
        <v>19</v>
      </c>
      <c r="F191" s="214" t="s">
        <v>315</v>
      </c>
      <c r="G191" s="212"/>
      <c r="H191" s="215">
        <v>0.98699999999999999</v>
      </c>
      <c r="I191" s="216"/>
      <c r="J191" s="212"/>
      <c r="K191" s="212"/>
      <c r="L191" s="217"/>
      <c r="M191" s="218"/>
      <c r="N191" s="219"/>
      <c r="O191" s="219"/>
      <c r="P191" s="219"/>
      <c r="Q191" s="219"/>
      <c r="R191" s="219"/>
      <c r="S191" s="219"/>
      <c r="T191" s="220"/>
      <c r="AT191" s="221" t="s">
        <v>247</v>
      </c>
      <c r="AU191" s="221" t="s">
        <v>88</v>
      </c>
      <c r="AV191" s="14" t="s">
        <v>88</v>
      </c>
      <c r="AW191" s="14" t="s">
        <v>37</v>
      </c>
      <c r="AX191" s="14" t="s">
        <v>83</v>
      </c>
      <c r="AY191" s="221" t="s">
        <v>237</v>
      </c>
    </row>
    <row r="192" spans="1:65" s="2" customFormat="1" ht="21.75" customHeight="1">
      <c r="A192" s="37"/>
      <c r="B192" s="38"/>
      <c r="C192" s="244" t="s">
        <v>299</v>
      </c>
      <c r="D192" s="244" t="s">
        <v>296</v>
      </c>
      <c r="E192" s="245" t="s">
        <v>316</v>
      </c>
      <c r="F192" s="246" t="s">
        <v>317</v>
      </c>
      <c r="G192" s="247" t="s">
        <v>304</v>
      </c>
      <c r="H192" s="248">
        <v>0.98699999999999999</v>
      </c>
      <c r="I192" s="249"/>
      <c r="J192" s="250">
        <f>ROUND(I192*H192,2)</f>
        <v>0</v>
      </c>
      <c r="K192" s="246" t="s">
        <v>242</v>
      </c>
      <c r="L192" s="251"/>
      <c r="M192" s="252" t="s">
        <v>19</v>
      </c>
      <c r="N192" s="253" t="s">
        <v>48</v>
      </c>
      <c r="O192" s="67"/>
      <c r="P192" s="191">
        <f>O192*H192</f>
        <v>0</v>
      </c>
      <c r="Q192" s="191">
        <v>1</v>
      </c>
      <c r="R192" s="191">
        <f>Q192*H192</f>
        <v>0.98699999999999999</v>
      </c>
      <c r="S192" s="191">
        <v>0</v>
      </c>
      <c r="T192" s="192">
        <f>S192*H192</f>
        <v>0</v>
      </c>
      <c r="U192" s="37"/>
      <c r="V192" s="37"/>
      <c r="W192" s="37"/>
      <c r="X192" s="37"/>
      <c r="Y192" s="37"/>
      <c r="Z192" s="37"/>
      <c r="AA192" s="37"/>
      <c r="AB192" s="37"/>
      <c r="AC192" s="37"/>
      <c r="AD192" s="37"/>
      <c r="AE192" s="37"/>
      <c r="AR192" s="193" t="s">
        <v>299</v>
      </c>
      <c r="AT192" s="193" t="s">
        <v>296</v>
      </c>
      <c r="AU192" s="193" t="s">
        <v>88</v>
      </c>
      <c r="AY192" s="20" t="s">
        <v>237</v>
      </c>
      <c r="BE192" s="194">
        <f>IF(N192="základní",J192,0)</f>
        <v>0</v>
      </c>
      <c r="BF192" s="194">
        <f>IF(N192="snížená",J192,0)</f>
        <v>0</v>
      </c>
      <c r="BG192" s="194">
        <f>IF(N192="zákl. přenesená",J192,0)</f>
        <v>0</v>
      </c>
      <c r="BH192" s="194">
        <f>IF(N192="sníž. přenesená",J192,0)</f>
        <v>0</v>
      </c>
      <c r="BI192" s="194">
        <f>IF(N192="nulová",J192,0)</f>
        <v>0</v>
      </c>
      <c r="BJ192" s="20" t="s">
        <v>88</v>
      </c>
      <c r="BK192" s="194">
        <f>ROUND(I192*H192,2)</f>
        <v>0</v>
      </c>
      <c r="BL192" s="20" t="s">
        <v>243</v>
      </c>
      <c r="BM192" s="193" t="s">
        <v>318</v>
      </c>
    </row>
    <row r="193" spans="1:65" s="2" customFormat="1" ht="37.799999999999997" customHeight="1">
      <c r="A193" s="37"/>
      <c r="B193" s="38"/>
      <c r="C193" s="182" t="s">
        <v>319</v>
      </c>
      <c r="D193" s="182" t="s">
        <v>239</v>
      </c>
      <c r="E193" s="183" t="s">
        <v>320</v>
      </c>
      <c r="F193" s="184" t="s">
        <v>321</v>
      </c>
      <c r="G193" s="185" t="s">
        <v>304</v>
      </c>
      <c r="H193" s="186">
        <v>0.32600000000000001</v>
      </c>
      <c r="I193" s="187"/>
      <c r="J193" s="188">
        <f>ROUND(I193*H193,2)</f>
        <v>0</v>
      </c>
      <c r="K193" s="184" t="s">
        <v>242</v>
      </c>
      <c r="L193" s="42"/>
      <c r="M193" s="189" t="s">
        <v>19</v>
      </c>
      <c r="N193" s="190" t="s">
        <v>48</v>
      </c>
      <c r="O193" s="67"/>
      <c r="P193" s="191">
        <f>O193*H193</f>
        <v>0</v>
      </c>
      <c r="Q193" s="191">
        <v>1.7090000000000001E-2</v>
      </c>
      <c r="R193" s="191">
        <f>Q193*H193</f>
        <v>5.5713400000000001E-3</v>
      </c>
      <c r="S193" s="191">
        <v>0</v>
      </c>
      <c r="T193" s="192">
        <f>S193*H193</f>
        <v>0</v>
      </c>
      <c r="U193" s="37"/>
      <c r="V193" s="37"/>
      <c r="W193" s="37"/>
      <c r="X193" s="37"/>
      <c r="Y193" s="37"/>
      <c r="Z193" s="37"/>
      <c r="AA193" s="37"/>
      <c r="AB193" s="37"/>
      <c r="AC193" s="37"/>
      <c r="AD193" s="37"/>
      <c r="AE193" s="37"/>
      <c r="AR193" s="193" t="s">
        <v>243</v>
      </c>
      <c r="AT193" s="193" t="s">
        <v>239</v>
      </c>
      <c r="AU193" s="193" t="s">
        <v>88</v>
      </c>
      <c r="AY193" s="20" t="s">
        <v>237</v>
      </c>
      <c r="BE193" s="194">
        <f>IF(N193="základní",J193,0)</f>
        <v>0</v>
      </c>
      <c r="BF193" s="194">
        <f>IF(N193="snížená",J193,0)</f>
        <v>0</v>
      </c>
      <c r="BG193" s="194">
        <f>IF(N193="zákl. přenesená",J193,0)</f>
        <v>0</v>
      </c>
      <c r="BH193" s="194">
        <f>IF(N193="sníž. přenesená",J193,0)</f>
        <v>0</v>
      </c>
      <c r="BI193" s="194">
        <f>IF(N193="nulová",J193,0)</f>
        <v>0</v>
      </c>
      <c r="BJ193" s="20" t="s">
        <v>88</v>
      </c>
      <c r="BK193" s="194">
        <f>ROUND(I193*H193,2)</f>
        <v>0</v>
      </c>
      <c r="BL193" s="20" t="s">
        <v>243</v>
      </c>
      <c r="BM193" s="193" t="s">
        <v>322</v>
      </c>
    </row>
    <row r="194" spans="1:65" s="2" customFormat="1" ht="10.199999999999999">
      <c r="A194" s="37"/>
      <c r="B194" s="38"/>
      <c r="C194" s="39"/>
      <c r="D194" s="195" t="s">
        <v>245</v>
      </c>
      <c r="E194" s="39"/>
      <c r="F194" s="196" t="s">
        <v>323</v>
      </c>
      <c r="G194" s="39"/>
      <c r="H194" s="39"/>
      <c r="I194" s="197"/>
      <c r="J194" s="39"/>
      <c r="K194" s="39"/>
      <c r="L194" s="42"/>
      <c r="M194" s="198"/>
      <c r="N194" s="199"/>
      <c r="O194" s="67"/>
      <c r="P194" s="67"/>
      <c r="Q194" s="67"/>
      <c r="R194" s="67"/>
      <c r="S194" s="67"/>
      <c r="T194" s="68"/>
      <c r="U194" s="37"/>
      <c r="V194" s="37"/>
      <c r="W194" s="37"/>
      <c r="X194" s="37"/>
      <c r="Y194" s="37"/>
      <c r="Z194" s="37"/>
      <c r="AA194" s="37"/>
      <c r="AB194" s="37"/>
      <c r="AC194" s="37"/>
      <c r="AD194" s="37"/>
      <c r="AE194" s="37"/>
      <c r="AT194" s="20" t="s">
        <v>245</v>
      </c>
      <c r="AU194" s="20" t="s">
        <v>88</v>
      </c>
    </row>
    <row r="195" spans="1:65" s="13" customFormat="1" ht="10.199999999999999">
      <c r="B195" s="200"/>
      <c r="C195" s="201"/>
      <c r="D195" s="202" t="s">
        <v>247</v>
      </c>
      <c r="E195" s="203" t="s">
        <v>19</v>
      </c>
      <c r="F195" s="204" t="s">
        <v>307</v>
      </c>
      <c r="G195" s="201"/>
      <c r="H195" s="203" t="s">
        <v>19</v>
      </c>
      <c r="I195" s="205"/>
      <c r="J195" s="201"/>
      <c r="K195" s="201"/>
      <c r="L195" s="206"/>
      <c r="M195" s="207"/>
      <c r="N195" s="208"/>
      <c r="O195" s="208"/>
      <c r="P195" s="208"/>
      <c r="Q195" s="208"/>
      <c r="R195" s="208"/>
      <c r="S195" s="208"/>
      <c r="T195" s="209"/>
      <c r="AT195" s="210" t="s">
        <v>247</v>
      </c>
      <c r="AU195" s="210" t="s">
        <v>88</v>
      </c>
      <c r="AV195" s="13" t="s">
        <v>83</v>
      </c>
      <c r="AW195" s="13" t="s">
        <v>37</v>
      </c>
      <c r="AX195" s="13" t="s">
        <v>76</v>
      </c>
      <c r="AY195" s="210" t="s">
        <v>237</v>
      </c>
    </row>
    <row r="196" spans="1:65" s="14" customFormat="1" ht="10.199999999999999">
      <c r="B196" s="211"/>
      <c r="C196" s="212"/>
      <c r="D196" s="202" t="s">
        <v>247</v>
      </c>
      <c r="E196" s="213" t="s">
        <v>19</v>
      </c>
      <c r="F196" s="214" t="s">
        <v>324</v>
      </c>
      <c r="G196" s="212"/>
      <c r="H196" s="215">
        <v>13.88</v>
      </c>
      <c r="I196" s="216"/>
      <c r="J196" s="212"/>
      <c r="K196" s="212"/>
      <c r="L196" s="217"/>
      <c r="M196" s="218"/>
      <c r="N196" s="219"/>
      <c r="O196" s="219"/>
      <c r="P196" s="219"/>
      <c r="Q196" s="219"/>
      <c r="R196" s="219"/>
      <c r="S196" s="219"/>
      <c r="T196" s="220"/>
      <c r="AT196" s="221" t="s">
        <v>247</v>
      </c>
      <c r="AU196" s="221" t="s">
        <v>88</v>
      </c>
      <c r="AV196" s="14" t="s">
        <v>88</v>
      </c>
      <c r="AW196" s="14" t="s">
        <v>37</v>
      </c>
      <c r="AX196" s="14" t="s">
        <v>76</v>
      </c>
      <c r="AY196" s="221" t="s">
        <v>237</v>
      </c>
    </row>
    <row r="197" spans="1:65" s="15" customFormat="1" ht="10.199999999999999">
      <c r="B197" s="222"/>
      <c r="C197" s="223"/>
      <c r="D197" s="202" t="s">
        <v>247</v>
      </c>
      <c r="E197" s="224" t="s">
        <v>19</v>
      </c>
      <c r="F197" s="225" t="s">
        <v>251</v>
      </c>
      <c r="G197" s="223"/>
      <c r="H197" s="226">
        <v>13.88</v>
      </c>
      <c r="I197" s="227"/>
      <c r="J197" s="223"/>
      <c r="K197" s="223"/>
      <c r="L197" s="228"/>
      <c r="M197" s="229"/>
      <c r="N197" s="230"/>
      <c r="O197" s="230"/>
      <c r="P197" s="230"/>
      <c r="Q197" s="230"/>
      <c r="R197" s="230"/>
      <c r="S197" s="230"/>
      <c r="T197" s="231"/>
      <c r="AT197" s="232" t="s">
        <v>247</v>
      </c>
      <c r="AU197" s="232" t="s">
        <v>88</v>
      </c>
      <c r="AV197" s="15" t="s">
        <v>92</v>
      </c>
      <c r="AW197" s="15" t="s">
        <v>37</v>
      </c>
      <c r="AX197" s="15" t="s">
        <v>76</v>
      </c>
      <c r="AY197" s="232" t="s">
        <v>237</v>
      </c>
    </row>
    <row r="198" spans="1:65" s="14" customFormat="1" ht="10.199999999999999">
      <c r="B198" s="211"/>
      <c r="C198" s="212"/>
      <c r="D198" s="202" t="s">
        <v>247</v>
      </c>
      <c r="E198" s="213" t="s">
        <v>19</v>
      </c>
      <c r="F198" s="214" t="s">
        <v>325</v>
      </c>
      <c r="G198" s="212"/>
      <c r="H198" s="215">
        <v>0.32600000000000001</v>
      </c>
      <c r="I198" s="216"/>
      <c r="J198" s="212"/>
      <c r="K198" s="212"/>
      <c r="L198" s="217"/>
      <c r="M198" s="218"/>
      <c r="N198" s="219"/>
      <c r="O198" s="219"/>
      <c r="P198" s="219"/>
      <c r="Q198" s="219"/>
      <c r="R198" s="219"/>
      <c r="S198" s="219"/>
      <c r="T198" s="220"/>
      <c r="AT198" s="221" t="s">
        <v>247</v>
      </c>
      <c r="AU198" s="221" t="s">
        <v>88</v>
      </c>
      <c r="AV198" s="14" t="s">
        <v>88</v>
      </c>
      <c r="AW198" s="14" t="s">
        <v>37</v>
      </c>
      <c r="AX198" s="14" t="s">
        <v>83</v>
      </c>
      <c r="AY198" s="221" t="s">
        <v>237</v>
      </c>
    </row>
    <row r="199" spans="1:65" s="2" customFormat="1" ht="21.75" customHeight="1">
      <c r="A199" s="37"/>
      <c r="B199" s="38"/>
      <c r="C199" s="244" t="s">
        <v>326</v>
      </c>
      <c r="D199" s="244" t="s">
        <v>296</v>
      </c>
      <c r="E199" s="245" t="s">
        <v>327</v>
      </c>
      <c r="F199" s="246" t="s">
        <v>328</v>
      </c>
      <c r="G199" s="247" t="s">
        <v>304</v>
      </c>
      <c r="H199" s="248">
        <v>0.32600000000000001</v>
      </c>
      <c r="I199" s="249"/>
      <c r="J199" s="250">
        <f>ROUND(I199*H199,2)</f>
        <v>0</v>
      </c>
      <c r="K199" s="246" t="s">
        <v>242</v>
      </c>
      <c r="L199" s="251"/>
      <c r="M199" s="252" t="s">
        <v>19</v>
      </c>
      <c r="N199" s="253" t="s">
        <v>48</v>
      </c>
      <c r="O199" s="67"/>
      <c r="P199" s="191">
        <f>O199*H199</f>
        <v>0</v>
      </c>
      <c r="Q199" s="191">
        <v>1</v>
      </c>
      <c r="R199" s="191">
        <f>Q199*H199</f>
        <v>0.32600000000000001</v>
      </c>
      <c r="S199" s="191">
        <v>0</v>
      </c>
      <c r="T199" s="192">
        <f>S199*H199</f>
        <v>0</v>
      </c>
      <c r="U199" s="37"/>
      <c r="V199" s="37"/>
      <c r="W199" s="37"/>
      <c r="X199" s="37"/>
      <c r="Y199" s="37"/>
      <c r="Z199" s="37"/>
      <c r="AA199" s="37"/>
      <c r="AB199" s="37"/>
      <c r="AC199" s="37"/>
      <c r="AD199" s="37"/>
      <c r="AE199" s="37"/>
      <c r="AR199" s="193" t="s">
        <v>299</v>
      </c>
      <c r="AT199" s="193" t="s">
        <v>296</v>
      </c>
      <c r="AU199" s="193" t="s">
        <v>88</v>
      </c>
      <c r="AY199" s="20" t="s">
        <v>237</v>
      </c>
      <c r="BE199" s="194">
        <f>IF(N199="základní",J199,0)</f>
        <v>0</v>
      </c>
      <c r="BF199" s="194">
        <f>IF(N199="snížená",J199,0)</f>
        <v>0</v>
      </c>
      <c r="BG199" s="194">
        <f>IF(N199="zákl. přenesená",J199,0)</f>
        <v>0</v>
      </c>
      <c r="BH199" s="194">
        <f>IF(N199="sníž. přenesená",J199,0)</f>
        <v>0</v>
      </c>
      <c r="BI199" s="194">
        <f>IF(N199="nulová",J199,0)</f>
        <v>0</v>
      </c>
      <c r="BJ199" s="20" t="s">
        <v>88</v>
      </c>
      <c r="BK199" s="194">
        <f>ROUND(I199*H199,2)</f>
        <v>0</v>
      </c>
      <c r="BL199" s="20" t="s">
        <v>243</v>
      </c>
      <c r="BM199" s="193" t="s">
        <v>329</v>
      </c>
    </row>
    <row r="200" spans="1:65" s="2" customFormat="1" ht="37.799999999999997" customHeight="1">
      <c r="A200" s="37"/>
      <c r="B200" s="38"/>
      <c r="C200" s="182" t="s">
        <v>330</v>
      </c>
      <c r="D200" s="182" t="s">
        <v>239</v>
      </c>
      <c r="E200" s="183" t="s">
        <v>331</v>
      </c>
      <c r="F200" s="184" t="s">
        <v>332</v>
      </c>
      <c r="G200" s="185" t="s">
        <v>141</v>
      </c>
      <c r="H200" s="186">
        <v>2.1</v>
      </c>
      <c r="I200" s="187"/>
      <c r="J200" s="188">
        <f>ROUND(I200*H200,2)</f>
        <v>0</v>
      </c>
      <c r="K200" s="184" t="s">
        <v>242</v>
      </c>
      <c r="L200" s="42"/>
      <c r="M200" s="189" t="s">
        <v>19</v>
      </c>
      <c r="N200" s="190" t="s">
        <v>48</v>
      </c>
      <c r="O200" s="67"/>
      <c r="P200" s="191">
        <f>O200*H200</f>
        <v>0</v>
      </c>
      <c r="Q200" s="191">
        <v>0.17818000000000001</v>
      </c>
      <c r="R200" s="191">
        <f>Q200*H200</f>
        <v>0.37417800000000001</v>
      </c>
      <c r="S200" s="191">
        <v>0</v>
      </c>
      <c r="T200" s="192">
        <f>S200*H200</f>
        <v>0</v>
      </c>
      <c r="U200" s="37"/>
      <c r="V200" s="37"/>
      <c r="W200" s="37"/>
      <c r="X200" s="37"/>
      <c r="Y200" s="37"/>
      <c r="Z200" s="37"/>
      <c r="AA200" s="37"/>
      <c r="AB200" s="37"/>
      <c r="AC200" s="37"/>
      <c r="AD200" s="37"/>
      <c r="AE200" s="37"/>
      <c r="AR200" s="193" t="s">
        <v>243</v>
      </c>
      <c r="AT200" s="193" t="s">
        <v>239</v>
      </c>
      <c r="AU200" s="193" t="s">
        <v>88</v>
      </c>
      <c r="AY200" s="20" t="s">
        <v>237</v>
      </c>
      <c r="BE200" s="194">
        <f>IF(N200="základní",J200,0)</f>
        <v>0</v>
      </c>
      <c r="BF200" s="194">
        <f>IF(N200="snížená",J200,0)</f>
        <v>0</v>
      </c>
      <c r="BG200" s="194">
        <f>IF(N200="zákl. přenesená",J200,0)</f>
        <v>0</v>
      </c>
      <c r="BH200" s="194">
        <f>IF(N200="sníž. přenesená",J200,0)</f>
        <v>0</v>
      </c>
      <c r="BI200" s="194">
        <f>IF(N200="nulová",J200,0)</f>
        <v>0</v>
      </c>
      <c r="BJ200" s="20" t="s">
        <v>88</v>
      </c>
      <c r="BK200" s="194">
        <f>ROUND(I200*H200,2)</f>
        <v>0</v>
      </c>
      <c r="BL200" s="20" t="s">
        <v>243</v>
      </c>
      <c r="BM200" s="193" t="s">
        <v>333</v>
      </c>
    </row>
    <row r="201" spans="1:65" s="2" customFormat="1" ht="10.199999999999999">
      <c r="A201" s="37"/>
      <c r="B201" s="38"/>
      <c r="C201" s="39"/>
      <c r="D201" s="195" t="s">
        <v>245</v>
      </c>
      <c r="E201" s="39"/>
      <c r="F201" s="196" t="s">
        <v>334</v>
      </c>
      <c r="G201" s="39"/>
      <c r="H201" s="39"/>
      <c r="I201" s="197"/>
      <c r="J201" s="39"/>
      <c r="K201" s="39"/>
      <c r="L201" s="42"/>
      <c r="M201" s="198"/>
      <c r="N201" s="199"/>
      <c r="O201" s="67"/>
      <c r="P201" s="67"/>
      <c r="Q201" s="67"/>
      <c r="R201" s="67"/>
      <c r="S201" s="67"/>
      <c r="T201" s="68"/>
      <c r="U201" s="37"/>
      <c r="V201" s="37"/>
      <c r="W201" s="37"/>
      <c r="X201" s="37"/>
      <c r="Y201" s="37"/>
      <c r="Z201" s="37"/>
      <c r="AA201" s="37"/>
      <c r="AB201" s="37"/>
      <c r="AC201" s="37"/>
      <c r="AD201" s="37"/>
      <c r="AE201" s="37"/>
      <c r="AT201" s="20" t="s">
        <v>245</v>
      </c>
      <c r="AU201" s="20" t="s">
        <v>88</v>
      </c>
    </row>
    <row r="202" spans="1:65" s="13" customFormat="1" ht="10.199999999999999">
      <c r="B202" s="200"/>
      <c r="C202" s="201"/>
      <c r="D202" s="202" t="s">
        <v>247</v>
      </c>
      <c r="E202" s="203" t="s">
        <v>19</v>
      </c>
      <c r="F202" s="204" t="s">
        <v>335</v>
      </c>
      <c r="G202" s="201"/>
      <c r="H202" s="203" t="s">
        <v>19</v>
      </c>
      <c r="I202" s="205"/>
      <c r="J202" s="201"/>
      <c r="K202" s="201"/>
      <c r="L202" s="206"/>
      <c r="M202" s="207"/>
      <c r="N202" s="208"/>
      <c r="O202" s="208"/>
      <c r="P202" s="208"/>
      <c r="Q202" s="208"/>
      <c r="R202" s="208"/>
      <c r="S202" s="208"/>
      <c r="T202" s="209"/>
      <c r="AT202" s="210" t="s">
        <v>247</v>
      </c>
      <c r="AU202" s="210" t="s">
        <v>88</v>
      </c>
      <c r="AV202" s="13" t="s">
        <v>83</v>
      </c>
      <c r="AW202" s="13" t="s">
        <v>37</v>
      </c>
      <c r="AX202" s="13" t="s">
        <v>76</v>
      </c>
      <c r="AY202" s="210" t="s">
        <v>237</v>
      </c>
    </row>
    <row r="203" spans="1:65" s="14" customFormat="1" ht="10.199999999999999">
      <c r="B203" s="211"/>
      <c r="C203" s="212"/>
      <c r="D203" s="202" t="s">
        <v>247</v>
      </c>
      <c r="E203" s="213" t="s">
        <v>19</v>
      </c>
      <c r="F203" s="214" t="s">
        <v>336</v>
      </c>
      <c r="G203" s="212"/>
      <c r="H203" s="215">
        <v>1.5</v>
      </c>
      <c r="I203" s="216"/>
      <c r="J203" s="212"/>
      <c r="K203" s="212"/>
      <c r="L203" s="217"/>
      <c r="M203" s="218"/>
      <c r="N203" s="219"/>
      <c r="O203" s="219"/>
      <c r="P203" s="219"/>
      <c r="Q203" s="219"/>
      <c r="R203" s="219"/>
      <c r="S203" s="219"/>
      <c r="T203" s="220"/>
      <c r="AT203" s="221" t="s">
        <v>247</v>
      </c>
      <c r="AU203" s="221" t="s">
        <v>88</v>
      </c>
      <c r="AV203" s="14" t="s">
        <v>88</v>
      </c>
      <c r="AW203" s="14" t="s">
        <v>37</v>
      </c>
      <c r="AX203" s="14" t="s">
        <v>76</v>
      </c>
      <c r="AY203" s="221" t="s">
        <v>237</v>
      </c>
    </row>
    <row r="204" spans="1:65" s="14" customFormat="1" ht="10.199999999999999">
      <c r="B204" s="211"/>
      <c r="C204" s="212"/>
      <c r="D204" s="202" t="s">
        <v>247</v>
      </c>
      <c r="E204" s="213" t="s">
        <v>19</v>
      </c>
      <c r="F204" s="214" t="s">
        <v>337</v>
      </c>
      <c r="G204" s="212"/>
      <c r="H204" s="215">
        <v>1.5</v>
      </c>
      <c r="I204" s="216"/>
      <c r="J204" s="212"/>
      <c r="K204" s="212"/>
      <c r="L204" s="217"/>
      <c r="M204" s="218"/>
      <c r="N204" s="219"/>
      <c r="O204" s="219"/>
      <c r="P204" s="219"/>
      <c r="Q204" s="219"/>
      <c r="R204" s="219"/>
      <c r="S204" s="219"/>
      <c r="T204" s="220"/>
      <c r="AT204" s="221" t="s">
        <v>247</v>
      </c>
      <c r="AU204" s="221" t="s">
        <v>88</v>
      </c>
      <c r="AV204" s="14" t="s">
        <v>88</v>
      </c>
      <c r="AW204" s="14" t="s">
        <v>37</v>
      </c>
      <c r="AX204" s="14" t="s">
        <v>76</v>
      </c>
      <c r="AY204" s="221" t="s">
        <v>237</v>
      </c>
    </row>
    <row r="205" spans="1:65" s="14" customFormat="1" ht="10.199999999999999">
      <c r="B205" s="211"/>
      <c r="C205" s="212"/>
      <c r="D205" s="202" t="s">
        <v>247</v>
      </c>
      <c r="E205" s="213" t="s">
        <v>19</v>
      </c>
      <c r="F205" s="214" t="s">
        <v>338</v>
      </c>
      <c r="G205" s="212"/>
      <c r="H205" s="215">
        <v>1.5</v>
      </c>
      <c r="I205" s="216"/>
      <c r="J205" s="212"/>
      <c r="K205" s="212"/>
      <c r="L205" s="217"/>
      <c r="M205" s="218"/>
      <c r="N205" s="219"/>
      <c r="O205" s="219"/>
      <c r="P205" s="219"/>
      <c r="Q205" s="219"/>
      <c r="R205" s="219"/>
      <c r="S205" s="219"/>
      <c r="T205" s="220"/>
      <c r="AT205" s="221" t="s">
        <v>247</v>
      </c>
      <c r="AU205" s="221" t="s">
        <v>88</v>
      </c>
      <c r="AV205" s="14" t="s">
        <v>88</v>
      </c>
      <c r="AW205" s="14" t="s">
        <v>37</v>
      </c>
      <c r="AX205" s="14" t="s">
        <v>76</v>
      </c>
      <c r="AY205" s="221" t="s">
        <v>237</v>
      </c>
    </row>
    <row r="206" spans="1:65" s="14" customFormat="1" ht="10.199999999999999">
      <c r="B206" s="211"/>
      <c r="C206" s="212"/>
      <c r="D206" s="202" t="s">
        <v>247</v>
      </c>
      <c r="E206" s="213" t="s">
        <v>19</v>
      </c>
      <c r="F206" s="214" t="s">
        <v>339</v>
      </c>
      <c r="G206" s="212"/>
      <c r="H206" s="215">
        <v>1.5</v>
      </c>
      <c r="I206" s="216"/>
      <c r="J206" s="212"/>
      <c r="K206" s="212"/>
      <c r="L206" s="217"/>
      <c r="M206" s="218"/>
      <c r="N206" s="219"/>
      <c r="O206" s="219"/>
      <c r="P206" s="219"/>
      <c r="Q206" s="219"/>
      <c r="R206" s="219"/>
      <c r="S206" s="219"/>
      <c r="T206" s="220"/>
      <c r="AT206" s="221" t="s">
        <v>247</v>
      </c>
      <c r="AU206" s="221" t="s">
        <v>88</v>
      </c>
      <c r="AV206" s="14" t="s">
        <v>88</v>
      </c>
      <c r="AW206" s="14" t="s">
        <v>37</v>
      </c>
      <c r="AX206" s="14" t="s">
        <v>76</v>
      </c>
      <c r="AY206" s="221" t="s">
        <v>237</v>
      </c>
    </row>
    <row r="207" spans="1:65" s="14" customFormat="1" ht="10.199999999999999">
      <c r="B207" s="211"/>
      <c r="C207" s="212"/>
      <c r="D207" s="202" t="s">
        <v>247</v>
      </c>
      <c r="E207" s="213" t="s">
        <v>19</v>
      </c>
      <c r="F207" s="214" t="s">
        <v>340</v>
      </c>
      <c r="G207" s="212"/>
      <c r="H207" s="215">
        <v>1.5</v>
      </c>
      <c r="I207" s="216"/>
      <c r="J207" s="212"/>
      <c r="K207" s="212"/>
      <c r="L207" s="217"/>
      <c r="M207" s="218"/>
      <c r="N207" s="219"/>
      <c r="O207" s="219"/>
      <c r="P207" s="219"/>
      <c r="Q207" s="219"/>
      <c r="R207" s="219"/>
      <c r="S207" s="219"/>
      <c r="T207" s="220"/>
      <c r="AT207" s="221" t="s">
        <v>247</v>
      </c>
      <c r="AU207" s="221" t="s">
        <v>88</v>
      </c>
      <c r="AV207" s="14" t="s">
        <v>88</v>
      </c>
      <c r="AW207" s="14" t="s">
        <v>37</v>
      </c>
      <c r="AX207" s="14" t="s">
        <v>76</v>
      </c>
      <c r="AY207" s="221" t="s">
        <v>237</v>
      </c>
    </row>
    <row r="208" spans="1:65" s="14" customFormat="1" ht="10.199999999999999">
      <c r="B208" s="211"/>
      <c r="C208" s="212"/>
      <c r="D208" s="202" t="s">
        <v>247</v>
      </c>
      <c r="E208" s="213" t="s">
        <v>19</v>
      </c>
      <c r="F208" s="214" t="s">
        <v>341</v>
      </c>
      <c r="G208" s="212"/>
      <c r="H208" s="215">
        <v>1.5</v>
      </c>
      <c r="I208" s="216"/>
      <c r="J208" s="212"/>
      <c r="K208" s="212"/>
      <c r="L208" s="217"/>
      <c r="M208" s="218"/>
      <c r="N208" s="219"/>
      <c r="O208" s="219"/>
      <c r="P208" s="219"/>
      <c r="Q208" s="219"/>
      <c r="R208" s="219"/>
      <c r="S208" s="219"/>
      <c r="T208" s="220"/>
      <c r="AT208" s="221" t="s">
        <v>247</v>
      </c>
      <c r="AU208" s="221" t="s">
        <v>88</v>
      </c>
      <c r="AV208" s="14" t="s">
        <v>88</v>
      </c>
      <c r="AW208" s="14" t="s">
        <v>37</v>
      </c>
      <c r="AX208" s="14" t="s">
        <v>76</v>
      </c>
      <c r="AY208" s="221" t="s">
        <v>237</v>
      </c>
    </row>
    <row r="209" spans="1:65" s="14" customFormat="1" ht="10.199999999999999">
      <c r="B209" s="211"/>
      <c r="C209" s="212"/>
      <c r="D209" s="202" t="s">
        <v>247</v>
      </c>
      <c r="E209" s="213" t="s">
        <v>19</v>
      </c>
      <c r="F209" s="214" t="s">
        <v>342</v>
      </c>
      <c r="G209" s="212"/>
      <c r="H209" s="215">
        <v>1.5</v>
      </c>
      <c r="I209" s="216"/>
      <c r="J209" s="212"/>
      <c r="K209" s="212"/>
      <c r="L209" s="217"/>
      <c r="M209" s="218"/>
      <c r="N209" s="219"/>
      <c r="O209" s="219"/>
      <c r="P209" s="219"/>
      <c r="Q209" s="219"/>
      <c r="R209" s="219"/>
      <c r="S209" s="219"/>
      <c r="T209" s="220"/>
      <c r="AT209" s="221" t="s">
        <v>247</v>
      </c>
      <c r="AU209" s="221" t="s">
        <v>88</v>
      </c>
      <c r="AV209" s="14" t="s">
        <v>88</v>
      </c>
      <c r="AW209" s="14" t="s">
        <v>37</v>
      </c>
      <c r="AX209" s="14" t="s">
        <v>76</v>
      </c>
      <c r="AY209" s="221" t="s">
        <v>237</v>
      </c>
    </row>
    <row r="210" spans="1:65" s="15" customFormat="1" ht="10.199999999999999">
      <c r="B210" s="222"/>
      <c r="C210" s="223"/>
      <c r="D210" s="202" t="s">
        <v>247</v>
      </c>
      <c r="E210" s="224" t="s">
        <v>19</v>
      </c>
      <c r="F210" s="225" t="s">
        <v>251</v>
      </c>
      <c r="G210" s="223"/>
      <c r="H210" s="226">
        <v>10.5</v>
      </c>
      <c r="I210" s="227"/>
      <c r="J210" s="223"/>
      <c r="K210" s="223"/>
      <c r="L210" s="228"/>
      <c r="M210" s="229"/>
      <c r="N210" s="230"/>
      <c r="O210" s="230"/>
      <c r="P210" s="230"/>
      <c r="Q210" s="230"/>
      <c r="R210" s="230"/>
      <c r="S210" s="230"/>
      <c r="T210" s="231"/>
      <c r="AT210" s="232" t="s">
        <v>247</v>
      </c>
      <c r="AU210" s="232" t="s">
        <v>88</v>
      </c>
      <c r="AV210" s="15" t="s">
        <v>92</v>
      </c>
      <c r="AW210" s="15" t="s">
        <v>37</v>
      </c>
      <c r="AX210" s="15" t="s">
        <v>76</v>
      </c>
      <c r="AY210" s="232" t="s">
        <v>237</v>
      </c>
    </row>
    <row r="211" spans="1:65" s="14" customFormat="1" ht="10.199999999999999">
      <c r="B211" s="211"/>
      <c r="C211" s="212"/>
      <c r="D211" s="202" t="s">
        <v>247</v>
      </c>
      <c r="E211" s="213" t="s">
        <v>19</v>
      </c>
      <c r="F211" s="214" t="s">
        <v>343</v>
      </c>
      <c r="G211" s="212"/>
      <c r="H211" s="215">
        <v>2.1</v>
      </c>
      <c r="I211" s="216"/>
      <c r="J211" s="212"/>
      <c r="K211" s="212"/>
      <c r="L211" s="217"/>
      <c r="M211" s="218"/>
      <c r="N211" s="219"/>
      <c r="O211" s="219"/>
      <c r="P211" s="219"/>
      <c r="Q211" s="219"/>
      <c r="R211" s="219"/>
      <c r="S211" s="219"/>
      <c r="T211" s="220"/>
      <c r="AT211" s="221" t="s">
        <v>247</v>
      </c>
      <c r="AU211" s="221" t="s">
        <v>88</v>
      </c>
      <c r="AV211" s="14" t="s">
        <v>88</v>
      </c>
      <c r="AW211" s="14" t="s">
        <v>37</v>
      </c>
      <c r="AX211" s="14" t="s">
        <v>83</v>
      </c>
      <c r="AY211" s="221" t="s">
        <v>237</v>
      </c>
    </row>
    <row r="212" spans="1:65" s="2" customFormat="1" ht="37.799999999999997" customHeight="1">
      <c r="A212" s="37"/>
      <c r="B212" s="38"/>
      <c r="C212" s="182" t="s">
        <v>8</v>
      </c>
      <c r="D212" s="182" t="s">
        <v>239</v>
      </c>
      <c r="E212" s="183" t="s">
        <v>331</v>
      </c>
      <c r="F212" s="184" t="s">
        <v>332</v>
      </c>
      <c r="G212" s="185" t="s">
        <v>141</v>
      </c>
      <c r="H212" s="186">
        <v>1.2490000000000001</v>
      </c>
      <c r="I212" s="187"/>
      <c r="J212" s="188">
        <f>ROUND(I212*H212,2)</f>
        <v>0</v>
      </c>
      <c r="K212" s="184" t="s">
        <v>242</v>
      </c>
      <c r="L212" s="42"/>
      <c r="M212" s="189" t="s">
        <v>19</v>
      </c>
      <c r="N212" s="190" t="s">
        <v>48</v>
      </c>
      <c r="O212" s="67"/>
      <c r="P212" s="191">
        <f>O212*H212</f>
        <v>0</v>
      </c>
      <c r="Q212" s="191">
        <v>0.17818000000000001</v>
      </c>
      <c r="R212" s="191">
        <f>Q212*H212</f>
        <v>0.22254682000000003</v>
      </c>
      <c r="S212" s="191">
        <v>0</v>
      </c>
      <c r="T212" s="192">
        <f>S212*H212</f>
        <v>0</v>
      </c>
      <c r="U212" s="37"/>
      <c r="V212" s="37"/>
      <c r="W212" s="37"/>
      <c r="X212" s="37"/>
      <c r="Y212" s="37"/>
      <c r="Z212" s="37"/>
      <c r="AA212" s="37"/>
      <c r="AB212" s="37"/>
      <c r="AC212" s="37"/>
      <c r="AD212" s="37"/>
      <c r="AE212" s="37"/>
      <c r="AR212" s="193" t="s">
        <v>243</v>
      </c>
      <c r="AT212" s="193" t="s">
        <v>239</v>
      </c>
      <c r="AU212" s="193" t="s">
        <v>88</v>
      </c>
      <c r="AY212" s="20" t="s">
        <v>237</v>
      </c>
      <c r="BE212" s="194">
        <f>IF(N212="základní",J212,0)</f>
        <v>0</v>
      </c>
      <c r="BF212" s="194">
        <f>IF(N212="snížená",J212,0)</f>
        <v>0</v>
      </c>
      <c r="BG212" s="194">
        <f>IF(N212="zákl. přenesená",J212,0)</f>
        <v>0</v>
      </c>
      <c r="BH212" s="194">
        <f>IF(N212="sníž. přenesená",J212,0)</f>
        <v>0</v>
      </c>
      <c r="BI212" s="194">
        <f>IF(N212="nulová",J212,0)</f>
        <v>0</v>
      </c>
      <c r="BJ212" s="20" t="s">
        <v>88</v>
      </c>
      <c r="BK212" s="194">
        <f>ROUND(I212*H212,2)</f>
        <v>0</v>
      </c>
      <c r="BL212" s="20" t="s">
        <v>243</v>
      </c>
      <c r="BM212" s="193" t="s">
        <v>344</v>
      </c>
    </row>
    <row r="213" spans="1:65" s="2" customFormat="1" ht="10.199999999999999">
      <c r="A213" s="37"/>
      <c r="B213" s="38"/>
      <c r="C213" s="39"/>
      <c r="D213" s="195" t="s">
        <v>245</v>
      </c>
      <c r="E213" s="39"/>
      <c r="F213" s="196" t="s">
        <v>334</v>
      </c>
      <c r="G213" s="39"/>
      <c r="H213" s="39"/>
      <c r="I213" s="197"/>
      <c r="J213" s="39"/>
      <c r="K213" s="39"/>
      <c r="L213" s="42"/>
      <c r="M213" s="198"/>
      <c r="N213" s="199"/>
      <c r="O213" s="67"/>
      <c r="P213" s="67"/>
      <c r="Q213" s="67"/>
      <c r="R213" s="67"/>
      <c r="S213" s="67"/>
      <c r="T213" s="68"/>
      <c r="U213" s="37"/>
      <c r="V213" s="37"/>
      <c r="W213" s="37"/>
      <c r="X213" s="37"/>
      <c r="Y213" s="37"/>
      <c r="Z213" s="37"/>
      <c r="AA213" s="37"/>
      <c r="AB213" s="37"/>
      <c r="AC213" s="37"/>
      <c r="AD213" s="37"/>
      <c r="AE213" s="37"/>
      <c r="AT213" s="20" t="s">
        <v>245</v>
      </c>
      <c r="AU213" s="20" t="s">
        <v>88</v>
      </c>
    </row>
    <row r="214" spans="1:65" s="13" customFormat="1" ht="10.199999999999999">
      <c r="B214" s="200"/>
      <c r="C214" s="201"/>
      <c r="D214" s="202" t="s">
        <v>247</v>
      </c>
      <c r="E214" s="203" t="s">
        <v>19</v>
      </c>
      <c r="F214" s="204" t="s">
        <v>345</v>
      </c>
      <c r="G214" s="201"/>
      <c r="H214" s="203" t="s">
        <v>19</v>
      </c>
      <c r="I214" s="205"/>
      <c r="J214" s="201"/>
      <c r="K214" s="201"/>
      <c r="L214" s="206"/>
      <c r="M214" s="207"/>
      <c r="N214" s="208"/>
      <c r="O214" s="208"/>
      <c r="P214" s="208"/>
      <c r="Q214" s="208"/>
      <c r="R214" s="208"/>
      <c r="S214" s="208"/>
      <c r="T214" s="209"/>
      <c r="AT214" s="210" t="s">
        <v>247</v>
      </c>
      <c r="AU214" s="210" t="s">
        <v>88</v>
      </c>
      <c r="AV214" s="13" t="s">
        <v>83</v>
      </c>
      <c r="AW214" s="13" t="s">
        <v>37</v>
      </c>
      <c r="AX214" s="13" t="s">
        <v>76</v>
      </c>
      <c r="AY214" s="210" t="s">
        <v>237</v>
      </c>
    </row>
    <row r="215" spans="1:65" s="14" customFormat="1" ht="10.199999999999999">
      <c r="B215" s="211"/>
      <c r="C215" s="212"/>
      <c r="D215" s="202" t="s">
        <v>247</v>
      </c>
      <c r="E215" s="213" t="s">
        <v>19</v>
      </c>
      <c r="F215" s="214" t="s">
        <v>346</v>
      </c>
      <c r="G215" s="212"/>
      <c r="H215" s="215">
        <v>1.2490000000000001</v>
      </c>
      <c r="I215" s="216"/>
      <c r="J215" s="212"/>
      <c r="K215" s="212"/>
      <c r="L215" s="217"/>
      <c r="M215" s="218"/>
      <c r="N215" s="219"/>
      <c r="O215" s="219"/>
      <c r="P215" s="219"/>
      <c r="Q215" s="219"/>
      <c r="R215" s="219"/>
      <c r="S215" s="219"/>
      <c r="T215" s="220"/>
      <c r="AT215" s="221" t="s">
        <v>247</v>
      </c>
      <c r="AU215" s="221" t="s">
        <v>88</v>
      </c>
      <c r="AV215" s="14" t="s">
        <v>88</v>
      </c>
      <c r="AW215" s="14" t="s">
        <v>37</v>
      </c>
      <c r="AX215" s="14" t="s">
        <v>83</v>
      </c>
      <c r="AY215" s="221" t="s">
        <v>237</v>
      </c>
    </row>
    <row r="216" spans="1:65" s="12" customFormat="1" ht="22.8" customHeight="1">
      <c r="B216" s="166"/>
      <c r="C216" s="167"/>
      <c r="D216" s="168" t="s">
        <v>75</v>
      </c>
      <c r="E216" s="180" t="s">
        <v>295</v>
      </c>
      <c r="F216" s="180" t="s">
        <v>347</v>
      </c>
      <c r="G216" s="167"/>
      <c r="H216" s="167"/>
      <c r="I216" s="170"/>
      <c r="J216" s="181">
        <f>BK216</f>
        <v>0</v>
      </c>
      <c r="K216" s="167"/>
      <c r="L216" s="172"/>
      <c r="M216" s="173"/>
      <c r="N216" s="174"/>
      <c r="O216" s="174"/>
      <c r="P216" s="175">
        <f>SUM(P217:P222)</f>
        <v>0</v>
      </c>
      <c r="Q216" s="174"/>
      <c r="R216" s="175">
        <f>SUM(R217:R222)</f>
        <v>0.9759816</v>
      </c>
      <c r="S216" s="174"/>
      <c r="T216" s="176">
        <f>SUM(T217:T222)</f>
        <v>0</v>
      </c>
      <c r="AR216" s="177" t="s">
        <v>83</v>
      </c>
      <c r="AT216" s="178" t="s">
        <v>75</v>
      </c>
      <c r="AU216" s="178" t="s">
        <v>83</v>
      </c>
      <c r="AY216" s="177" t="s">
        <v>237</v>
      </c>
      <c r="BK216" s="179">
        <f>SUM(BK217:BK222)</f>
        <v>0</v>
      </c>
    </row>
    <row r="217" spans="1:65" s="2" customFormat="1" ht="33" customHeight="1">
      <c r="A217" s="37"/>
      <c r="B217" s="38"/>
      <c r="C217" s="182" t="s">
        <v>348</v>
      </c>
      <c r="D217" s="182" t="s">
        <v>239</v>
      </c>
      <c r="E217" s="183" t="s">
        <v>349</v>
      </c>
      <c r="F217" s="184" t="s">
        <v>350</v>
      </c>
      <c r="G217" s="185" t="s">
        <v>141</v>
      </c>
      <c r="H217" s="186">
        <v>7.92</v>
      </c>
      <c r="I217" s="187"/>
      <c r="J217" s="188">
        <f>ROUND(I217*H217,2)</f>
        <v>0</v>
      </c>
      <c r="K217" s="184" t="s">
        <v>242</v>
      </c>
      <c r="L217" s="42"/>
      <c r="M217" s="189" t="s">
        <v>19</v>
      </c>
      <c r="N217" s="190" t="s">
        <v>48</v>
      </c>
      <c r="O217" s="67"/>
      <c r="P217" s="191">
        <f>O217*H217</f>
        <v>0</v>
      </c>
      <c r="Q217" s="191">
        <v>0.1231</v>
      </c>
      <c r="R217" s="191">
        <f>Q217*H217</f>
        <v>0.97495200000000004</v>
      </c>
      <c r="S217" s="191">
        <v>0</v>
      </c>
      <c r="T217" s="192">
        <f>S217*H217</f>
        <v>0</v>
      </c>
      <c r="U217" s="37"/>
      <c r="V217" s="37"/>
      <c r="W217" s="37"/>
      <c r="X217" s="37"/>
      <c r="Y217" s="37"/>
      <c r="Z217" s="37"/>
      <c r="AA217" s="37"/>
      <c r="AB217" s="37"/>
      <c r="AC217" s="37"/>
      <c r="AD217" s="37"/>
      <c r="AE217" s="37"/>
      <c r="AR217" s="193" t="s">
        <v>243</v>
      </c>
      <c r="AT217" s="193" t="s">
        <v>239</v>
      </c>
      <c r="AU217" s="193" t="s">
        <v>88</v>
      </c>
      <c r="AY217" s="20" t="s">
        <v>237</v>
      </c>
      <c r="BE217" s="194">
        <f>IF(N217="základní",J217,0)</f>
        <v>0</v>
      </c>
      <c r="BF217" s="194">
        <f>IF(N217="snížená",J217,0)</f>
        <v>0</v>
      </c>
      <c r="BG217" s="194">
        <f>IF(N217="zákl. přenesená",J217,0)</f>
        <v>0</v>
      </c>
      <c r="BH217" s="194">
        <f>IF(N217="sníž. přenesená",J217,0)</f>
        <v>0</v>
      </c>
      <c r="BI217" s="194">
        <f>IF(N217="nulová",J217,0)</f>
        <v>0</v>
      </c>
      <c r="BJ217" s="20" t="s">
        <v>88</v>
      </c>
      <c r="BK217" s="194">
        <f>ROUND(I217*H217,2)</f>
        <v>0</v>
      </c>
      <c r="BL217" s="20" t="s">
        <v>243</v>
      </c>
      <c r="BM217" s="193" t="s">
        <v>351</v>
      </c>
    </row>
    <row r="218" spans="1:65" s="2" customFormat="1" ht="10.199999999999999">
      <c r="A218" s="37"/>
      <c r="B218" s="38"/>
      <c r="C218" s="39"/>
      <c r="D218" s="195" t="s">
        <v>245</v>
      </c>
      <c r="E218" s="39"/>
      <c r="F218" s="196" t="s">
        <v>352</v>
      </c>
      <c r="G218" s="39"/>
      <c r="H218" s="39"/>
      <c r="I218" s="197"/>
      <c r="J218" s="39"/>
      <c r="K218" s="39"/>
      <c r="L218" s="42"/>
      <c r="M218" s="198"/>
      <c r="N218" s="199"/>
      <c r="O218" s="67"/>
      <c r="P218" s="67"/>
      <c r="Q218" s="67"/>
      <c r="R218" s="67"/>
      <c r="S218" s="67"/>
      <c r="T218" s="68"/>
      <c r="U218" s="37"/>
      <c r="V218" s="37"/>
      <c r="W218" s="37"/>
      <c r="X218" s="37"/>
      <c r="Y218" s="37"/>
      <c r="Z218" s="37"/>
      <c r="AA218" s="37"/>
      <c r="AB218" s="37"/>
      <c r="AC218" s="37"/>
      <c r="AD218" s="37"/>
      <c r="AE218" s="37"/>
      <c r="AT218" s="20" t="s">
        <v>245</v>
      </c>
      <c r="AU218" s="20" t="s">
        <v>88</v>
      </c>
    </row>
    <row r="219" spans="1:65" s="14" customFormat="1" ht="10.199999999999999">
      <c r="B219" s="211"/>
      <c r="C219" s="212"/>
      <c r="D219" s="202" t="s">
        <v>247</v>
      </c>
      <c r="E219" s="213" t="s">
        <v>19</v>
      </c>
      <c r="F219" s="214" t="s">
        <v>353</v>
      </c>
      <c r="G219" s="212"/>
      <c r="H219" s="215">
        <v>7.92</v>
      </c>
      <c r="I219" s="216"/>
      <c r="J219" s="212"/>
      <c r="K219" s="212"/>
      <c r="L219" s="217"/>
      <c r="M219" s="218"/>
      <c r="N219" s="219"/>
      <c r="O219" s="219"/>
      <c r="P219" s="219"/>
      <c r="Q219" s="219"/>
      <c r="R219" s="219"/>
      <c r="S219" s="219"/>
      <c r="T219" s="220"/>
      <c r="AT219" s="221" t="s">
        <v>247</v>
      </c>
      <c r="AU219" s="221" t="s">
        <v>88</v>
      </c>
      <c r="AV219" s="14" t="s">
        <v>88</v>
      </c>
      <c r="AW219" s="14" t="s">
        <v>37</v>
      </c>
      <c r="AX219" s="14" t="s">
        <v>83</v>
      </c>
      <c r="AY219" s="221" t="s">
        <v>237</v>
      </c>
    </row>
    <row r="220" spans="1:65" s="2" customFormat="1" ht="24.15" customHeight="1">
      <c r="A220" s="37"/>
      <c r="B220" s="38"/>
      <c r="C220" s="182" t="s">
        <v>354</v>
      </c>
      <c r="D220" s="182" t="s">
        <v>239</v>
      </c>
      <c r="E220" s="183" t="s">
        <v>355</v>
      </c>
      <c r="F220" s="184" t="s">
        <v>356</v>
      </c>
      <c r="G220" s="185" t="s">
        <v>141</v>
      </c>
      <c r="H220" s="186">
        <v>7.92</v>
      </c>
      <c r="I220" s="187"/>
      <c r="J220" s="188">
        <f>ROUND(I220*H220,2)</f>
        <v>0</v>
      </c>
      <c r="K220" s="184" t="s">
        <v>242</v>
      </c>
      <c r="L220" s="42"/>
      <c r="M220" s="189" t="s">
        <v>19</v>
      </c>
      <c r="N220" s="190" t="s">
        <v>48</v>
      </c>
      <c r="O220" s="67"/>
      <c r="P220" s="191">
        <f>O220*H220</f>
        <v>0</v>
      </c>
      <c r="Q220" s="191">
        <v>1.2999999999999999E-4</v>
      </c>
      <c r="R220" s="191">
        <f>Q220*H220</f>
        <v>1.0295999999999999E-3</v>
      </c>
      <c r="S220" s="191">
        <v>0</v>
      </c>
      <c r="T220" s="192">
        <f>S220*H220</f>
        <v>0</v>
      </c>
      <c r="U220" s="37"/>
      <c r="V220" s="37"/>
      <c r="W220" s="37"/>
      <c r="X220" s="37"/>
      <c r="Y220" s="37"/>
      <c r="Z220" s="37"/>
      <c r="AA220" s="37"/>
      <c r="AB220" s="37"/>
      <c r="AC220" s="37"/>
      <c r="AD220" s="37"/>
      <c r="AE220" s="37"/>
      <c r="AR220" s="193" t="s">
        <v>243</v>
      </c>
      <c r="AT220" s="193" t="s">
        <v>239</v>
      </c>
      <c r="AU220" s="193" t="s">
        <v>88</v>
      </c>
      <c r="AY220" s="20" t="s">
        <v>237</v>
      </c>
      <c r="BE220" s="194">
        <f>IF(N220="základní",J220,0)</f>
        <v>0</v>
      </c>
      <c r="BF220" s="194">
        <f>IF(N220="snížená",J220,0)</f>
        <v>0</v>
      </c>
      <c r="BG220" s="194">
        <f>IF(N220="zákl. přenesená",J220,0)</f>
        <v>0</v>
      </c>
      <c r="BH220" s="194">
        <f>IF(N220="sníž. přenesená",J220,0)</f>
        <v>0</v>
      </c>
      <c r="BI220" s="194">
        <f>IF(N220="nulová",J220,0)</f>
        <v>0</v>
      </c>
      <c r="BJ220" s="20" t="s">
        <v>88</v>
      </c>
      <c r="BK220" s="194">
        <f>ROUND(I220*H220,2)</f>
        <v>0</v>
      </c>
      <c r="BL220" s="20" t="s">
        <v>243</v>
      </c>
      <c r="BM220" s="193" t="s">
        <v>357</v>
      </c>
    </row>
    <row r="221" spans="1:65" s="2" customFormat="1" ht="10.199999999999999">
      <c r="A221" s="37"/>
      <c r="B221" s="38"/>
      <c r="C221" s="39"/>
      <c r="D221" s="195" t="s">
        <v>245</v>
      </c>
      <c r="E221" s="39"/>
      <c r="F221" s="196" t="s">
        <v>358</v>
      </c>
      <c r="G221" s="39"/>
      <c r="H221" s="39"/>
      <c r="I221" s="197"/>
      <c r="J221" s="39"/>
      <c r="K221" s="39"/>
      <c r="L221" s="42"/>
      <c r="M221" s="198"/>
      <c r="N221" s="199"/>
      <c r="O221" s="67"/>
      <c r="P221" s="67"/>
      <c r="Q221" s="67"/>
      <c r="R221" s="67"/>
      <c r="S221" s="67"/>
      <c r="T221" s="68"/>
      <c r="U221" s="37"/>
      <c r="V221" s="37"/>
      <c r="W221" s="37"/>
      <c r="X221" s="37"/>
      <c r="Y221" s="37"/>
      <c r="Z221" s="37"/>
      <c r="AA221" s="37"/>
      <c r="AB221" s="37"/>
      <c r="AC221" s="37"/>
      <c r="AD221" s="37"/>
      <c r="AE221" s="37"/>
      <c r="AT221" s="20" t="s">
        <v>245</v>
      </c>
      <c r="AU221" s="20" t="s">
        <v>88</v>
      </c>
    </row>
    <row r="222" spans="1:65" s="14" customFormat="1" ht="10.199999999999999">
      <c r="B222" s="211"/>
      <c r="C222" s="212"/>
      <c r="D222" s="202" t="s">
        <v>247</v>
      </c>
      <c r="E222" s="213" t="s">
        <v>19</v>
      </c>
      <c r="F222" s="214" t="s">
        <v>353</v>
      </c>
      <c r="G222" s="212"/>
      <c r="H222" s="215">
        <v>7.92</v>
      </c>
      <c r="I222" s="216"/>
      <c r="J222" s="212"/>
      <c r="K222" s="212"/>
      <c r="L222" s="217"/>
      <c r="M222" s="218"/>
      <c r="N222" s="219"/>
      <c r="O222" s="219"/>
      <c r="P222" s="219"/>
      <c r="Q222" s="219"/>
      <c r="R222" s="219"/>
      <c r="S222" s="219"/>
      <c r="T222" s="220"/>
      <c r="AT222" s="221" t="s">
        <v>247</v>
      </c>
      <c r="AU222" s="221" t="s">
        <v>88</v>
      </c>
      <c r="AV222" s="14" t="s">
        <v>88</v>
      </c>
      <c r="AW222" s="14" t="s">
        <v>37</v>
      </c>
      <c r="AX222" s="14" t="s">
        <v>83</v>
      </c>
      <c r="AY222" s="221" t="s">
        <v>237</v>
      </c>
    </row>
    <row r="223" spans="1:65" s="12" customFormat="1" ht="22.8" customHeight="1">
      <c r="B223" s="166"/>
      <c r="C223" s="167"/>
      <c r="D223" s="168" t="s">
        <v>75</v>
      </c>
      <c r="E223" s="180" t="s">
        <v>359</v>
      </c>
      <c r="F223" s="180" t="s">
        <v>360</v>
      </c>
      <c r="G223" s="167"/>
      <c r="H223" s="167"/>
      <c r="I223" s="170"/>
      <c r="J223" s="181">
        <f>BK223</f>
        <v>0</v>
      </c>
      <c r="K223" s="167"/>
      <c r="L223" s="172"/>
      <c r="M223" s="173"/>
      <c r="N223" s="174"/>
      <c r="O223" s="174"/>
      <c r="P223" s="175">
        <f>SUM(P224:P323)</f>
        <v>0</v>
      </c>
      <c r="Q223" s="174"/>
      <c r="R223" s="175">
        <f>SUM(R224:R323)</f>
        <v>27.321105859999992</v>
      </c>
      <c r="S223" s="174"/>
      <c r="T223" s="176">
        <f>SUM(T224:T323)</f>
        <v>0</v>
      </c>
      <c r="AR223" s="177" t="s">
        <v>83</v>
      </c>
      <c r="AT223" s="178" t="s">
        <v>75</v>
      </c>
      <c r="AU223" s="178" t="s">
        <v>83</v>
      </c>
      <c r="AY223" s="177" t="s">
        <v>237</v>
      </c>
      <c r="BK223" s="179">
        <f>SUM(BK224:BK323)</f>
        <v>0</v>
      </c>
    </row>
    <row r="224" spans="1:65" s="2" customFormat="1" ht="49.05" customHeight="1">
      <c r="A224" s="37"/>
      <c r="B224" s="38"/>
      <c r="C224" s="182" t="s">
        <v>361</v>
      </c>
      <c r="D224" s="182" t="s">
        <v>239</v>
      </c>
      <c r="E224" s="183" t="s">
        <v>362</v>
      </c>
      <c r="F224" s="184" t="s">
        <v>363</v>
      </c>
      <c r="G224" s="185" t="s">
        <v>141</v>
      </c>
      <c r="H224" s="186">
        <v>327.2</v>
      </c>
      <c r="I224" s="187"/>
      <c r="J224" s="188">
        <f>ROUND(I224*H224,2)</f>
        <v>0</v>
      </c>
      <c r="K224" s="184" t="s">
        <v>242</v>
      </c>
      <c r="L224" s="42"/>
      <c r="M224" s="189" t="s">
        <v>19</v>
      </c>
      <c r="N224" s="190" t="s">
        <v>48</v>
      </c>
      <c r="O224" s="67"/>
      <c r="P224" s="191">
        <f>O224*H224</f>
        <v>0</v>
      </c>
      <c r="Q224" s="191">
        <v>2.9499999999999998E-2</v>
      </c>
      <c r="R224" s="191">
        <f>Q224*H224</f>
        <v>9.6523999999999983</v>
      </c>
      <c r="S224" s="191">
        <v>0</v>
      </c>
      <c r="T224" s="192">
        <f>S224*H224</f>
        <v>0</v>
      </c>
      <c r="U224" s="37"/>
      <c r="V224" s="37"/>
      <c r="W224" s="37"/>
      <c r="X224" s="37"/>
      <c r="Y224" s="37"/>
      <c r="Z224" s="37"/>
      <c r="AA224" s="37"/>
      <c r="AB224" s="37"/>
      <c r="AC224" s="37"/>
      <c r="AD224" s="37"/>
      <c r="AE224" s="37"/>
      <c r="AR224" s="193" t="s">
        <v>243</v>
      </c>
      <c r="AT224" s="193" t="s">
        <v>239</v>
      </c>
      <c r="AU224" s="193" t="s">
        <v>88</v>
      </c>
      <c r="AY224" s="20" t="s">
        <v>237</v>
      </c>
      <c r="BE224" s="194">
        <f>IF(N224="základní",J224,0)</f>
        <v>0</v>
      </c>
      <c r="BF224" s="194">
        <f>IF(N224="snížená",J224,0)</f>
        <v>0</v>
      </c>
      <c r="BG224" s="194">
        <f>IF(N224="zákl. přenesená",J224,0)</f>
        <v>0</v>
      </c>
      <c r="BH224" s="194">
        <f>IF(N224="sníž. přenesená",J224,0)</f>
        <v>0</v>
      </c>
      <c r="BI224" s="194">
        <f>IF(N224="nulová",J224,0)</f>
        <v>0</v>
      </c>
      <c r="BJ224" s="20" t="s">
        <v>88</v>
      </c>
      <c r="BK224" s="194">
        <f>ROUND(I224*H224,2)</f>
        <v>0</v>
      </c>
      <c r="BL224" s="20" t="s">
        <v>243</v>
      </c>
      <c r="BM224" s="193" t="s">
        <v>364</v>
      </c>
    </row>
    <row r="225" spans="1:65" s="2" customFormat="1" ht="10.199999999999999">
      <c r="A225" s="37"/>
      <c r="B225" s="38"/>
      <c r="C225" s="39"/>
      <c r="D225" s="195" t="s">
        <v>245</v>
      </c>
      <c r="E225" s="39"/>
      <c r="F225" s="196" t="s">
        <v>365</v>
      </c>
      <c r="G225" s="39"/>
      <c r="H225" s="39"/>
      <c r="I225" s="197"/>
      <c r="J225" s="39"/>
      <c r="K225" s="39"/>
      <c r="L225" s="42"/>
      <c r="M225" s="198"/>
      <c r="N225" s="199"/>
      <c r="O225" s="67"/>
      <c r="P225" s="67"/>
      <c r="Q225" s="67"/>
      <c r="R225" s="67"/>
      <c r="S225" s="67"/>
      <c r="T225" s="68"/>
      <c r="U225" s="37"/>
      <c r="V225" s="37"/>
      <c r="W225" s="37"/>
      <c r="X225" s="37"/>
      <c r="Y225" s="37"/>
      <c r="Z225" s="37"/>
      <c r="AA225" s="37"/>
      <c r="AB225" s="37"/>
      <c r="AC225" s="37"/>
      <c r="AD225" s="37"/>
      <c r="AE225" s="37"/>
      <c r="AT225" s="20" t="s">
        <v>245</v>
      </c>
      <c r="AU225" s="20" t="s">
        <v>88</v>
      </c>
    </row>
    <row r="226" spans="1:65" s="14" customFormat="1" ht="10.199999999999999">
      <c r="B226" s="211"/>
      <c r="C226" s="212"/>
      <c r="D226" s="202" t="s">
        <v>247</v>
      </c>
      <c r="E226" s="213" t="s">
        <v>19</v>
      </c>
      <c r="F226" s="214" t="s">
        <v>143</v>
      </c>
      <c r="G226" s="212"/>
      <c r="H226" s="215">
        <v>327.2</v>
      </c>
      <c r="I226" s="216"/>
      <c r="J226" s="212"/>
      <c r="K226" s="212"/>
      <c r="L226" s="217"/>
      <c r="M226" s="218"/>
      <c r="N226" s="219"/>
      <c r="O226" s="219"/>
      <c r="P226" s="219"/>
      <c r="Q226" s="219"/>
      <c r="R226" s="219"/>
      <c r="S226" s="219"/>
      <c r="T226" s="220"/>
      <c r="AT226" s="221" t="s">
        <v>247</v>
      </c>
      <c r="AU226" s="221" t="s">
        <v>88</v>
      </c>
      <c r="AV226" s="14" t="s">
        <v>88</v>
      </c>
      <c r="AW226" s="14" t="s">
        <v>37</v>
      </c>
      <c r="AX226" s="14" t="s">
        <v>83</v>
      </c>
      <c r="AY226" s="221" t="s">
        <v>237</v>
      </c>
    </row>
    <row r="227" spans="1:65" s="2" customFormat="1" ht="49.05" customHeight="1">
      <c r="A227" s="37"/>
      <c r="B227" s="38"/>
      <c r="C227" s="182" t="s">
        <v>366</v>
      </c>
      <c r="D227" s="182" t="s">
        <v>239</v>
      </c>
      <c r="E227" s="183" t="s">
        <v>367</v>
      </c>
      <c r="F227" s="184" t="s">
        <v>368</v>
      </c>
      <c r="G227" s="185" t="s">
        <v>141</v>
      </c>
      <c r="H227" s="186">
        <v>551.20699999999999</v>
      </c>
      <c r="I227" s="187"/>
      <c r="J227" s="188">
        <f>ROUND(I227*H227,2)</f>
        <v>0</v>
      </c>
      <c r="K227" s="184" t="s">
        <v>242</v>
      </c>
      <c r="L227" s="42"/>
      <c r="M227" s="189" t="s">
        <v>19</v>
      </c>
      <c r="N227" s="190" t="s">
        <v>48</v>
      </c>
      <c r="O227" s="67"/>
      <c r="P227" s="191">
        <f>O227*H227</f>
        <v>0</v>
      </c>
      <c r="Q227" s="191">
        <v>2.9499999999999998E-2</v>
      </c>
      <c r="R227" s="191">
        <f>Q227*H227</f>
        <v>16.260606499999998</v>
      </c>
      <c r="S227" s="191">
        <v>0</v>
      </c>
      <c r="T227" s="192">
        <f>S227*H227</f>
        <v>0</v>
      </c>
      <c r="U227" s="37"/>
      <c r="V227" s="37"/>
      <c r="W227" s="37"/>
      <c r="X227" s="37"/>
      <c r="Y227" s="37"/>
      <c r="Z227" s="37"/>
      <c r="AA227" s="37"/>
      <c r="AB227" s="37"/>
      <c r="AC227" s="37"/>
      <c r="AD227" s="37"/>
      <c r="AE227" s="37"/>
      <c r="AR227" s="193" t="s">
        <v>243</v>
      </c>
      <c r="AT227" s="193" t="s">
        <v>239</v>
      </c>
      <c r="AU227" s="193" t="s">
        <v>88</v>
      </c>
      <c r="AY227" s="20" t="s">
        <v>237</v>
      </c>
      <c r="BE227" s="194">
        <f>IF(N227="základní",J227,0)</f>
        <v>0</v>
      </c>
      <c r="BF227" s="194">
        <f>IF(N227="snížená",J227,0)</f>
        <v>0</v>
      </c>
      <c r="BG227" s="194">
        <f>IF(N227="zákl. přenesená",J227,0)</f>
        <v>0</v>
      </c>
      <c r="BH227" s="194">
        <f>IF(N227="sníž. přenesená",J227,0)</f>
        <v>0</v>
      </c>
      <c r="BI227" s="194">
        <f>IF(N227="nulová",J227,0)</f>
        <v>0</v>
      </c>
      <c r="BJ227" s="20" t="s">
        <v>88</v>
      </c>
      <c r="BK227" s="194">
        <f>ROUND(I227*H227,2)</f>
        <v>0</v>
      </c>
      <c r="BL227" s="20" t="s">
        <v>243</v>
      </c>
      <c r="BM227" s="193" t="s">
        <v>369</v>
      </c>
    </row>
    <row r="228" spans="1:65" s="2" customFormat="1" ht="10.199999999999999">
      <c r="A228" s="37"/>
      <c r="B228" s="38"/>
      <c r="C228" s="39"/>
      <c r="D228" s="195" t="s">
        <v>245</v>
      </c>
      <c r="E228" s="39"/>
      <c r="F228" s="196" t="s">
        <v>370</v>
      </c>
      <c r="G228" s="39"/>
      <c r="H228" s="39"/>
      <c r="I228" s="197"/>
      <c r="J228" s="39"/>
      <c r="K228" s="39"/>
      <c r="L228" s="42"/>
      <c r="M228" s="198"/>
      <c r="N228" s="199"/>
      <c r="O228" s="67"/>
      <c r="P228" s="67"/>
      <c r="Q228" s="67"/>
      <c r="R228" s="67"/>
      <c r="S228" s="67"/>
      <c r="T228" s="68"/>
      <c r="U228" s="37"/>
      <c r="V228" s="37"/>
      <c r="W228" s="37"/>
      <c r="X228" s="37"/>
      <c r="Y228" s="37"/>
      <c r="Z228" s="37"/>
      <c r="AA228" s="37"/>
      <c r="AB228" s="37"/>
      <c r="AC228" s="37"/>
      <c r="AD228" s="37"/>
      <c r="AE228" s="37"/>
      <c r="AT228" s="20" t="s">
        <v>245</v>
      </c>
      <c r="AU228" s="20" t="s">
        <v>88</v>
      </c>
    </row>
    <row r="229" spans="1:65" s="14" customFormat="1" ht="10.199999999999999">
      <c r="B229" s="211"/>
      <c r="C229" s="212"/>
      <c r="D229" s="202" t="s">
        <v>247</v>
      </c>
      <c r="E229" s="213" t="s">
        <v>19</v>
      </c>
      <c r="F229" s="214" t="s">
        <v>139</v>
      </c>
      <c r="G229" s="212"/>
      <c r="H229" s="215">
        <v>551.20699999999999</v>
      </c>
      <c r="I229" s="216"/>
      <c r="J229" s="212"/>
      <c r="K229" s="212"/>
      <c r="L229" s="217"/>
      <c r="M229" s="218"/>
      <c r="N229" s="219"/>
      <c r="O229" s="219"/>
      <c r="P229" s="219"/>
      <c r="Q229" s="219"/>
      <c r="R229" s="219"/>
      <c r="S229" s="219"/>
      <c r="T229" s="220"/>
      <c r="AT229" s="221" t="s">
        <v>247</v>
      </c>
      <c r="AU229" s="221" t="s">
        <v>88</v>
      </c>
      <c r="AV229" s="14" t="s">
        <v>88</v>
      </c>
      <c r="AW229" s="14" t="s">
        <v>37</v>
      </c>
      <c r="AX229" s="14" t="s">
        <v>83</v>
      </c>
      <c r="AY229" s="221" t="s">
        <v>237</v>
      </c>
    </row>
    <row r="230" spans="1:65" s="2" customFormat="1" ht="24.15" customHeight="1">
      <c r="A230" s="37"/>
      <c r="B230" s="38"/>
      <c r="C230" s="182" t="s">
        <v>371</v>
      </c>
      <c r="D230" s="182" t="s">
        <v>239</v>
      </c>
      <c r="E230" s="183" t="s">
        <v>372</v>
      </c>
      <c r="F230" s="184" t="s">
        <v>373</v>
      </c>
      <c r="G230" s="185" t="s">
        <v>141</v>
      </c>
      <c r="H230" s="186">
        <v>110.42400000000001</v>
      </c>
      <c r="I230" s="187"/>
      <c r="J230" s="188">
        <f>ROUND(I230*H230,2)</f>
        <v>0</v>
      </c>
      <c r="K230" s="184" t="s">
        <v>242</v>
      </c>
      <c r="L230" s="42"/>
      <c r="M230" s="189" t="s">
        <v>19</v>
      </c>
      <c r="N230" s="190" t="s">
        <v>48</v>
      </c>
      <c r="O230" s="67"/>
      <c r="P230" s="191">
        <f>O230*H230</f>
        <v>0</v>
      </c>
      <c r="Q230" s="191">
        <v>2.5999999999999998E-4</v>
      </c>
      <c r="R230" s="191">
        <f>Q230*H230</f>
        <v>2.8710239999999998E-2</v>
      </c>
      <c r="S230" s="191">
        <v>0</v>
      </c>
      <c r="T230" s="192">
        <f>S230*H230</f>
        <v>0</v>
      </c>
      <c r="U230" s="37"/>
      <c r="V230" s="37"/>
      <c r="W230" s="37"/>
      <c r="X230" s="37"/>
      <c r="Y230" s="37"/>
      <c r="Z230" s="37"/>
      <c r="AA230" s="37"/>
      <c r="AB230" s="37"/>
      <c r="AC230" s="37"/>
      <c r="AD230" s="37"/>
      <c r="AE230" s="37"/>
      <c r="AR230" s="193" t="s">
        <v>243</v>
      </c>
      <c r="AT230" s="193" t="s">
        <v>239</v>
      </c>
      <c r="AU230" s="193" t="s">
        <v>88</v>
      </c>
      <c r="AY230" s="20" t="s">
        <v>237</v>
      </c>
      <c r="BE230" s="194">
        <f>IF(N230="základní",J230,0)</f>
        <v>0</v>
      </c>
      <c r="BF230" s="194">
        <f>IF(N230="snížená",J230,0)</f>
        <v>0</v>
      </c>
      <c r="BG230" s="194">
        <f>IF(N230="zákl. přenesená",J230,0)</f>
        <v>0</v>
      </c>
      <c r="BH230" s="194">
        <f>IF(N230="sníž. přenesená",J230,0)</f>
        <v>0</v>
      </c>
      <c r="BI230" s="194">
        <f>IF(N230="nulová",J230,0)</f>
        <v>0</v>
      </c>
      <c r="BJ230" s="20" t="s">
        <v>88</v>
      </c>
      <c r="BK230" s="194">
        <f>ROUND(I230*H230,2)</f>
        <v>0</v>
      </c>
      <c r="BL230" s="20" t="s">
        <v>243</v>
      </c>
      <c r="BM230" s="193" t="s">
        <v>374</v>
      </c>
    </row>
    <row r="231" spans="1:65" s="2" customFormat="1" ht="10.199999999999999">
      <c r="A231" s="37"/>
      <c r="B231" s="38"/>
      <c r="C231" s="39"/>
      <c r="D231" s="195" t="s">
        <v>245</v>
      </c>
      <c r="E231" s="39"/>
      <c r="F231" s="196" t="s">
        <v>375</v>
      </c>
      <c r="G231" s="39"/>
      <c r="H231" s="39"/>
      <c r="I231" s="197"/>
      <c r="J231" s="39"/>
      <c r="K231" s="39"/>
      <c r="L231" s="42"/>
      <c r="M231" s="198"/>
      <c r="N231" s="199"/>
      <c r="O231" s="67"/>
      <c r="P231" s="67"/>
      <c r="Q231" s="67"/>
      <c r="R231" s="67"/>
      <c r="S231" s="67"/>
      <c r="T231" s="68"/>
      <c r="U231" s="37"/>
      <c r="V231" s="37"/>
      <c r="W231" s="37"/>
      <c r="X231" s="37"/>
      <c r="Y231" s="37"/>
      <c r="Z231" s="37"/>
      <c r="AA231" s="37"/>
      <c r="AB231" s="37"/>
      <c r="AC231" s="37"/>
      <c r="AD231" s="37"/>
      <c r="AE231" s="37"/>
      <c r="AT231" s="20" t="s">
        <v>245</v>
      </c>
      <c r="AU231" s="20" t="s">
        <v>88</v>
      </c>
    </row>
    <row r="232" spans="1:65" s="13" customFormat="1" ht="10.199999999999999">
      <c r="B232" s="200"/>
      <c r="C232" s="201"/>
      <c r="D232" s="202" t="s">
        <v>247</v>
      </c>
      <c r="E232" s="203" t="s">
        <v>19</v>
      </c>
      <c r="F232" s="204" t="s">
        <v>248</v>
      </c>
      <c r="G232" s="201"/>
      <c r="H232" s="203" t="s">
        <v>19</v>
      </c>
      <c r="I232" s="205"/>
      <c r="J232" s="201"/>
      <c r="K232" s="201"/>
      <c r="L232" s="206"/>
      <c r="M232" s="207"/>
      <c r="N232" s="208"/>
      <c r="O232" s="208"/>
      <c r="P232" s="208"/>
      <c r="Q232" s="208"/>
      <c r="R232" s="208"/>
      <c r="S232" s="208"/>
      <c r="T232" s="209"/>
      <c r="AT232" s="210" t="s">
        <v>247</v>
      </c>
      <c r="AU232" s="210" t="s">
        <v>88</v>
      </c>
      <c r="AV232" s="13" t="s">
        <v>83</v>
      </c>
      <c r="AW232" s="13" t="s">
        <v>37</v>
      </c>
      <c r="AX232" s="13" t="s">
        <v>76</v>
      </c>
      <c r="AY232" s="210" t="s">
        <v>237</v>
      </c>
    </row>
    <row r="233" spans="1:65" s="14" customFormat="1" ht="10.199999999999999">
      <c r="B233" s="211"/>
      <c r="C233" s="212"/>
      <c r="D233" s="202" t="s">
        <v>247</v>
      </c>
      <c r="E233" s="213" t="s">
        <v>19</v>
      </c>
      <c r="F233" s="214" t="s">
        <v>265</v>
      </c>
      <c r="G233" s="212"/>
      <c r="H233" s="215">
        <v>1.8839999999999999</v>
      </c>
      <c r="I233" s="216"/>
      <c r="J233" s="212"/>
      <c r="K233" s="212"/>
      <c r="L233" s="217"/>
      <c r="M233" s="218"/>
      <c r="N233" s="219"/>
      <c r="O233" s="219"/>
      <c r="P233" s="219"/>
      <c r="Q233" s="219"/>
      <c r="R233" s="219"/>
      <c r="S233" s="219"/>
      <c r="T233" s="220"/>
      <c r="AT233" s="221" t="s">
        <v>247</v>
      </c>
      <c r="AU233" s="221" t="s">
        <v>88</v>
      </c>
      <c r="AV233" s="14" t="s">
        <v>88</v>
      </c>
      <c r="AW233" s="14" t="s">
        <v>37</v>
      </c>
      <c r="AX233" s="14" t="s">
        <v>76</v>
      </c>
      <c r="AY233" s="221" t="s">
        <v>237</v>
      </c>
    </row>
    <row r="234" spans="1:65" s="14" customFormat="1" ht="10.199999999999999">
      <c r="B234" s="211"/>
      <c r="C234" s="212"/>
      <c r="D234" s="202" t="s">
        <v>247</v>
      </c>
      <c r="E234" s="213" t="s">
        <v>19</v>
      </c>
      <c r="F234" s="214" t="s">
        <v>249</v>
      </c>
      <c r="G234" s="212"/>
      <c r="H234" s="215">
        <v>4.8360000000000003</v>
      </c>
      <c r="I234" s="216"/>
      <c r="J234" s="212"/>
      <c r="K234" s="212"/>
      <c r="L234" s="217"/>
      <c r="M234" s="218"/>
      <c r="N234" s="219"/>
      <c r="O234" s="219"/>
      <c r="P234" s="219"/>
      <c r="Q234" s="219"/>
      <c r="R234" s="219"/>
      <c r="S234" s="219"/>
      <c r="T234" s="220"/>
      <c r="AT234" s="221" t="s">
        <v>247</v>
      </c>
      <c r="AU234" s="221" t="s">
        <v>88</v>
      </c>
      <c r="AV234" s="14" t="s">
        <v>88</v>
      </c>
      <c r="AW234" s="14" t="s">
        <v>37</v>
      </c>
      <c r="AX234" s="14" t="s">
        <v>76</v>
      </c>
      <c r="AY234" s="221" t="s">
        <v>237</v>
      </c>
    </row>
    <row r="235" spans="1:65" s="14" customFormat="1" ht="10.199999999999999">
      <c r="B235" s="211"/>
      <c r="C235" s="212"/>
      <c r="D235" s="202" t="s">
        <v>247</v>
      </c>
      <c r="E235" s="213" t="s">
        <v>19</v>
      </c>
      <c r="F235" s="214" t="s">
        <v>376</v>
      </c>
      <c r="G235" s="212"/>
      <c r="H235" s="215">
        <v>13.68</v>
      </c>
      <c r="I235" s="216"/>
      <c r="J235" s="212"/>
      <c r="K235" s="212"/>
      <c r="L235" s="217"/>
      <c r="M235" s="218"/>
      <c r="N235" s="219"/>
      <c r="O235" s="219"/>
      <c r="P235" s="219"/>
      <c r="Q235" s="219"/>
      <c r="R235" s="219"/>
      <c r="S235" s="219"/>
      <c r="T235" s="220"/>
      <c r="AT235" s="221" t="s">
        <v>247</v>
      </c>
      <c r="AU235" s="221" t="s">
        <v>88</v>
      </c>
      <c r="AV235" s="14" t="s">
        <v>88</v>
      </c>
      <c r="AW235" s="14" t="s">
        <v>37</v>
      </c>
      <c r="AX235" s="14" t="s">
        <v>76</v>
      </c>
      <c r="AY235" s="221" t="s">
        <v>237</v>
      </c>
    </row>
    <row r="236" spans="1:65" s="14" customFormat="1" ht="10.199999999999999">
      <c r="B236" s="211"/>
      <c r="C236" s="212"/>
      <c r="D236" s="202" t="s">
        <v>247</v>
      </c>
      <c r="E236" s="213" t="s">
        <v>19</v>
      </c>
      <c r="F236" s="214" t="s">
        <v>377</v>
      </c>
      <c r="G236" s="212"/>
      <c r="H236" s="215">
        <v>4.4400000000000004</v>
      </c>
      <c r="I236" s="216"/>
      <c r="J236" s="212"/>
      <c r="K236" s="212"/>
      <c r="L236" s="217"/>
      <c r="M236" s="218"/>
      <c r="N236" s="219"/>
      <c r="O236" s="219"/>
      <c r="P236" s="219"/>
      <c r="Q236" s="219"/>
      <c r="R236" s="219"/>
      <c r="S236" s="219"/>
      <c r="T236" s="220"/>
      <c r="AT236" s="221" t="s">
        <v>247</v>
      </c>
      <c r="AU236" s="221" t="s">
        <v>88</v>
      </c>
      <c r="AV236" s="14" t="s">
        <v>88</v>
      </c>
      <c r="AW236" s="14" t="s">
        <v>37</v>
      </c>
      <c r="AX236" s="14" t="s">
        <v>76</v>
      </c>
      <c r="AY236" s="221" t="s">
        <v>237</v>
      </c>
    </row>
    <row r="237" spans="1:65" s="14" customFormat="1" ht="10.199999999999999">
      <c r="B237" s="211"/>
      <c r="C237" s="212"/>
      <c r="D237" s="202" t="s">
        <v>247</v>
      </c>
      <c r="E237" s="213" t="s">
        <v>19</v>
      </c>
      <c r="F237" s="214" t="s">
        <v>378</v>
      </c>
      <c r="G237" s="212"/>
      <c r="H237" s="215">
        <v>0.6</v>
      </c>
      <c r="I237" s="216"/>
      <c r="J237" s="212"/>
      <c r="K237" s="212"/>
      <c r="L237" s="217"/>
      <c r="M237" s="218"/>
      <c r="N237" s="219"/>
      <c r="O237" s="219"/>
      <c r="P237" s="219"/>
      <c r="Q237" s="219"/>
      <c r="R237" s="219"/>
      <c r="S237" s="219"/>
      <c r="T237" s="220"/>
      <c r="AT237" s="221" t="s">
        <v>247</v>
      </c>
      <c r="AU237" s="221" t="s">
        <v>88</v>
      </c>
      <c r="AV237" s="14" t="s">
        <v>88</v>
      </c>
      <c r="AW237" s="14" t="s">
        <v>37</v>
      </c>
      <c r="AX237" s="14" t="s">
        <v>76</v>
      </c>
      <c r="AY237" s="221" t="s">
        <v>237</v>
      </c>
    </row>
    <row r="238" spans="1:65" s="14" customFormat="1" ht="10.199999999999999">
      <c r="B238" s="211"/>
      <c r="C238" s="212"/>
      <c r="D238" s="202" t="s">
        <v>247</v>
      </c>
      <c r="E238" s="213" t="s">
        <v>19</v>
      </c>
      <c r="F238" s="214" t="s">
        <v>250</v>
      </c>
      <c r="G238" s="212"/>
      <c r="H238" s="215">
        <v>3.72</v>
      </c>
      <c r="I238" s="216"/>
      <c r="J238" s="212"/>
      <c r="K238" s="212"/>
      <c r="L238" s="217"/>
      <c r="M238" s="218"/>
      <c r="N238" s="219"/>
      <c r="O238" s="219"/>
      <c r="P238" s="219"/>
      <c r="Q238" s="219"/>
      <c r="R238" s="219"/>
      <c r="S238" s="219"/>
      <c r="T238" s="220"/>
      <c r="AT238" s="221" t="s">
        <v>247</v>
      </c>
      <c r="AU238" s="221" t="s">
        <v>88</v>
      </c>
      <c r="AV238" s="14" t="s">
        <v>88</v>
      </c>
      <c r="AW238" s="14" t="s">
        <v>37</v>
      </c>
      <c r="AX238" s="14" t="s">
        <v>76</v>
      </c>
      <c r="AY238" s="221" t="s">
        <v>237</v>
      </c>
    </row>
    <row r="239" spans="1:65" s="14" customFormat="1" ht="10.199999999999999">
      <c r="B239" s="211"/>
      <c r="C239" s="212"/>
      <c r="D239" s="202" t="s">
        <v>247</v>
      </c>
      <c r="E239" s="213" t="s">
        <v>19</v>
      </c>
      <c r="F239" s="214" t="s">
        <v>379</v>
      </c>
      <c r="G239" s="212"/>
      <c r="H239" s="215">
        <v>17.448</v>
      </c>
      <c r="I239" s="216"/>
      <c r="J239" s="212"/>
      <c r="K239" s="212"/>
      <c r="L239" s="217"/>
      <c r="M239" s="218"/>
      <c r="N239" s="219"/>
      <c r="O239" s="219"/>
      <c r="P239" s="219"/>
      <c r="Q239" s="219"/>
      <c r="R239" s="219"/>
      <c r="S239" s="219"/>
      <c r="T239" s="220"/>
      <c r="AT239" s="221" t="s">
        <v>247</v>
      </c>
      <c r="AU239" s="221" t="s">
        <v>88</v>
      </c>
      <c r="AV239" s="14" t="s">
        <v>88</v>
      </c>
      <c r="AW239" s="14" t="s">
        <v>37</v>
      </c>
      <c r="AX239" s="14" t="s">
        <v>76</v>
      </c>
      <c r="AY239" s="221" t="s">
        <v>237</v>
      </c>
    </row>
    <row r="240" spans="1:65" s="15" customFormat="1" ht="10.199999999999999">
      <c r="B240" s="222"/>
      <c r="C240" s="223"/>
      <c r="D240" s="202" t="s">
        <v>247</v>
      </c>
      <c r="E240" s="224" t="s">
        <v>19</v>
      </c>
      <c r="F240" s="225" t="s">
        <v>251</v>
      </c>
      <c r="G240" s="223"/>
      <c r="H240" s="226">
        <v>46.607999999999997</v>
      </c>
      <c r="I240" s="227"/>
      <c r="J240" s="223"/>
      <c r="K240" s="223"/>
      <c r="L240" s="228"/>
      <c r="M240" s="229"/>
      <c r="N240" s="230"/>
      <c r="O240" s="230"/>
      <c r="P240" s="230"/>
      <c r="Q240" s="230"/>
      <c r="R240" s="230"/>
      <c r="S240" s="230"/>
      <c r="T240" s="231"/>
      <c r="AT240" s="232" t="s">
        <v>247</v>
      </c>
      <c r="AU240" s="232" t="s">
        <v>88</v>
      </c>
      <c r="AV240" s="15" t="s">
        <v>92</v>
      </c>
      <c r="AW240" s="15" t="s">
        <v>37</v>
      </c>
      <c r="AX240" s="15" t="s">
        <v>76</v>
      </c>
      <c r="AY240" s="232" t="s">
        <v>237</v>
      </c>
    </row>
    <row r="241" spans="2:51" s="13" customFormat="1" ht="10.199999999999999">
      <c r="B241" s="200"/>
      <c r="C241" s="201"/>
      <c r="D241" s="202" t="s">
        <v>247</v>
      </c>
      <c r="E241" s="203" t="s">
        <v>19</v>
      </c>
      <c r="F241" s="204" t="s">
        <v>252</v>
      </c>
      <c r="G241" s="201"/>
      <c r="H241" s="203" t="s">
        <v>19</v>
      </c>
      <c r="I241" s="205"/>
      <c r="J241" s="201"/>
      <c r="K241" s="201"/>
      <c r="L241" s="206"/>
      <c r="M241" s="207"/>
      <c r="N241" s="208"/>
      <c r="O241" s="208"/>
      <c r="P241" s="208"/>
      <c r="Q241" s="208"/>
      <c r="R241" s="208"/>
      <c r="S241" s="208"/>
      <c r="T241" s="209"/>
      <c r="AT241" s="210" t="s">
        <v>247</v>
      </c>
      <c r="AU241" s="210" t="s">
        <v>88</v>
      </c>
      <c r="AV241" s="13" t="s">
        <v>83</v>
      </c>
      <c r="AW241" s="13" t="s">
        <v>37</v>
      </c>
      <c r="AX241" s="13" t="s">
        <v>76</v>
      </c>
      <c r="AY241" s="210" t="s">
        <v>237</v>
      </c>
    </row>
    <row r="242" spans="2:51" s="14" customFormat="1" ht="10.199999999999999">
      <c r="B242" s="211"/>
      <c r="C242" s="212"/>
      <c r="D242" s="202" t="s">
        <v>247</v>
      </c>
      <c r="E242" s="213" t="s">
        <v>19</v>
      </c>
      <c r="F242" s="214" t="s">
        <v>267</v>
      </c>
      <c r="G242" s="212"/>
      <c r="H242" s="215">
        <v>1.8839999999999999</v>
      </c>
      <c r="I242" s="216"/>
      <c r="J242" s="212"/>
      <c r="K242" s="212"/>
      <c r="L242" s="217"/>
      <c r="M242" s="218"/>
      <c r="N242" s="219"/>
      <c r="O242" s="219"/>
      <c r="P242" s="219"/>
      <c r="Q242" s="219"/>
      <c r="R242" s="219"/>
      <c r="S242" s="219"/>
      <c r="T242" s="220"/>
      <c r="AT242" s="221" t="s">
        <v>247</v>
      </c>
      <c r="AU242" s="221" t="s">
        <v>88</v>
      </c>
      <c r="AV242" s="14" t="s">
        <v>88</v>
      </c>
      <c r="AW242" s="14" t="s">
        <v>37</v>
      </c>
      <c r="AX242" s="14" t="s">
        <v>76</v>
      </c>
      <c r="AY242" s="221" t="s">
        <v>237</v>
      </c>
    </row>
    <row r="243" spans="2:51" s="14" customFormat="1" ht="10.199999999999999">
      <c r="B243" s="211"/>
      <c r="C243" s="212"/>
      <c r="D243" s="202" t="s">
        <v>247</v>
      </c>
      <c r="E243" s="213" t="s">
        <v>19</v>
      </c>
      <c r="F243" s="214" t="s">
        <v>253</v>
      </c>
      <c r="G243" s="212"/>
      <c r="H243" s="215">
        <v>4.8360000000000003</v>
      </c>
      <c r="I243" s="216"/>
      <c r="J243" s="212"/>
      <c r="K243" s="212"/>
      <c r="L243" s="217"/>
      <c r="M243" s="218"/>
      <c r="N243" s="219"/>
      <c r="O243" s="219"/>
      <c r="P243" s="219"/>
      <c r="Q243" s="219"/>
      <c r="R243" s="219"/>
      <c r="S243" s="219"/>
      <c r="T243" s="220"/>
      <c r="AT243" s="221" t="s">
        <v>247</v>
      </c>
      <c r="AU243" s="221" t="s">
        <v>88</v>
      </c>
      <c r="AV243" s="14" t="s">
        <v>88</v>
      </c>
      <c r="AW243" s="14" t="s">
        <v>37</v>
      </c>
      <c r="AX243" s="14" t="s">
        <v>76</v>
      </c>
      <c r="AY243" s="221" t="s">
        <v>237</v>
      </c>
    </row>
    <row r="244" spans="2:51" s="14" customFormat="1" ht="10.199999999999999">
      <c r="B244" s="211"/>
      <c r="C244" s="212"/>
      <c r="D244" s="202" t="s">
        <v>247</v>
      </c>
      <c r="E244" s="213" t="s">
        <v>19</v>
      </c>
      <c r="F244" s="214" t="s">
        <v>380</v>
      </c>
      <c r="G244" s="212"/>
      <c r="H244" s="215">
        <v>4.4400000000000004</v>
      </c>
      <c r="I244" s="216"/>
      <c r="J244" s="212"/>
      <c r="K244" s="212"/>
      <c r="L244" s="217"/>
      <c r="M244" s="218"/>
      <c r="N244" s="219"/>
      <c r="O244" s="219"/>
      <c r="P244" s="219"/>
      <c r="Q244" s="219"/>
      <c r="R244" s="219"/>
      <c r="S244" s="219"/>
      <c r="T244" s="220"/>
      <c r="AT244" s="221" t="s">
        <v>247</v>
      </c>
      <c r="AU244" s="221" t="s">
        <v>88</v>
      </c>
      <c r="AV244" s="14" t="s">
        <v>88</v>
      </c>
      <c r="AW244" s="14" t="s">
        <v>37</v>
      </c>
      <c r="AX244" s="14" t="s">
        <v>76</v>
      </c>
      <c r="AY244" s="221" t="s">
        <v>237</v>
      </c>
    </row>
    <row r="245" spans="2:51" s="14" customFormat="1" ht="10.199999999999999">
      <c r="B245" s="211"/>
      <c r="C245" s="212"/>
      <c r="D245" s="202" t="s">
        <v>247</v>
      </c>
      <c r="E245" s="213" t="s">
        <v>19</v>
      </c>
      <c r="F245" s="214" t="s">
        <v>268</v>
      </c>
      <c r="G245" s="212"/>
      <c r="H245" s="215">
        <v>0.6</v>
      </c>
      <c r="I245" s="216"/>
      <c r="J245" s="212"/>
      <c r="K245" s="212"/>
      <c r="L245" s="217"/>
      <c r="M245" s="218"/>
      <c r="N245" s="219"/>
      <c r="O245" s="219"/>
      <c r="P245" s="219"/>
      <c r="Q245" s="219"/>
      <c r="R245" s="219"/>
      <c r="S245" s="219"/>
      <c r="T245" s="220"/>
      <c r="AT245" s="221" t="s">
        <v>247</v>
      </c>
      <c r="AU245" s="221" t="s">
        <v>88</v>
      </c>
      <c r="AV245" s="14" t="s">
        <v>88</v>
      </c>
      <c r="AW245" s="14" t="s">
        <v>37</v>
      </c>
      <c r="AX245" s="14" t="s">
        <v>76</v>
      </c>
      <c r="AY245" s="221" t="s">
        <v>237</v>
      </c>
    </row>
    <row r="246" spans="2:51" s="14" customFormat="1" ht="10.199999999999999">
      <c r="B246" s="211"/>
      <c r="C246" s="212"/>
      <c r="D246" s="202" t="s">
        <v>247</v>
      </c>
      <c r="E246" s="213" t="s">
        <v>19</v>
      </c>
      <c r="F246" s="214" t="s">
        <v>381</v>
      </c>
      <c r="G246" s="212"/>
      <c r="H246" s="215">
        <v>4.7160000000000002</v>
      </c>
      <c r="I246" s="216"/>
      <c r="J246" s="212"/>
      <c r="K246" s="212"/>
      <c r="L246" s="217"/>
      <c r="M246" s="218"/>
      <c r="N246" s="219"/>
      <c r="O246" s="219"/>
      <c r="P246" s="219"/>
      <c r="Q246" s="219"/>
      <c r="R246" s="219"/>
      <c r="S246" s="219"/>
      <c r="T246" s="220"/>
      <c r="AT246" s="221" t="s">
        <v>247</v>
      </c>
      <c r="AU246" s="221" t="s">
        <v>88</v>
      </c>
      <c r="AV246" s="14" t="s">
        <v>88</v>
      </c>
      <c r="AW246" s="14" t="s">
        <v>37</v>
      </c>
      <c r="AX246" s="14" t="s">
        <v>76</v>
      </c>
      <c r="AY246" s="221" t="s">
        <v>237</v>
      </c>
    </row>
    <row r="247" spans="2:51" s="14" customFormat="1" ht="10.199999999999999">
      <c r="B247" s="211"/>
      <c r="C247" s="212"/>
      <c r="D247" s="202" t="s">
        <v>247</v>
      </c>
      <c r="E247" s="213" t="s">
        <v>19</v>
      </c>
      <c r="F247" s="214" t="s">
        <v>382</v>
      </c>
      <c r="G247" s="212"/>
      <c r="H247" s="215">
        <v>4.944</v>
      </c>
      <c r="I247" s="216"/>
      <c r="J247" s="212"/>
      <c r="K247" s="212"/>
      <c r="L247" s="217"/>
      <c r="M247" s="218"/>
      <c r="N247" s="219"/>
      <c r="O247" s="219"/>
      <c r="P247" s="219"/>
      <c r="Q247" s="219"/>
      <c r="R247" s="219"/>
      <c r="S247" s="219"/>
      <c r="T247" s="220"/>
      <c r="AT247" s="221" t="s">
        <v>247</v>
      </c>
      <c r="AU247" s="221" t="s">
        <v>88</v>
      </c>
      <c r="AV247" s="14" t="s">
        <v>88</v>
      </c>
      <c r="AW247" s="14" t="s">
        <v>37</v>
      </c>
      <c r="AX247" s="14" t="s">
        <v>76</v>
      </c>
      <c r="AY247" s="221" t="s">
        <v>237</v>
      </c>
    </row>
    <row r="248" spans="2:51" s="14" customFormat="1" ht="10.199999999999999">
      <c r="B248" s="211"/>
      <c r="C248" s="212"/>
      <c r="D248" s="202" t="s">
        <v>247</v>
      </c>
      <c r="E248" s="213" t="s">
        <v>19</v>
      </c>
      <c r="F248" s="214" t="s">
        <v>383</v>
      </c>
      <c r="G248" s="212"/>
      <c r="H248" s="215">
        <v>1.488</v>
      </c>
      <c r="I248" s="216"/>
      <c r="J248" s="212"/>
      <c r="K248" s="212"/>
      <c r="L248" s="217"/>
      <c r="M248" s="218"/>
      <c r="N248" s="219"/>
      <c r="O248" s="219"/>
      <c r="P248" s="219"/>
      <c r="Q248" s="219"/>
      <c r="R248" s="219"/>
      <c r="S248" s="219"/>
      <c r="T248" s="220"/>
      <c r="AT248" s="221" t="s">
        <v>247</v>
      </c>
      <c r="AU248" s="221" t="s">
        <v>88</v>
      </c>
      <c r="AV248" s="14" t="s">
        <v>88</v>
      </c>
      <c r="AW248" s="14" t="s">
        <v>37</v>
      </c>
      <c r="AX248" s="14" t="s">
        <v>76</v>
      </c>
      <c r="AY248" s="221" t="s">
        <v>237</v>
      </c>
    </row>
    <row r="249" spans="2:51" s="14" customFormat="1" ht="10.199999999999999">
      <c r="B249" s="211"/>
      <c r="C249" s="212"/>
      <c r="D249" s="202" t="s">
        <v>247</v>
      </c>
      <c r="E249" s="213" t="s">
        <v>19</v>
      </c>
      <c r="F249" s="214" t="s">
        <v>277</v>
      </c>
      <c r="G249" s="212"/>
      <c r="H249" s="215">
        <v>2.25</v>
      </c>
      <c r="I249" s="216"/>
      <c r="J249" s="212"/>
      <c r="K249" s="212"/>
      <c r="L249" s="217"/>
      <c r="M249" s="218"/>
      <c r="N249" s="219"/>
      <c r="O249" s="219"/>
      <c r="P249" s="219"/>
      <c r="Q249" s="219"/>
      <c r="R249" s="219"/>
      <c r="S249" s="219"/>
      <c r="T249" s="220"/>
      <c r="AT249" s="221" t="s">
        <v>247</v>
      </c>
      <c r="AU249" s="221" t="s">
        <v>88</v>
      </c>
      <c r="AV249" s="14" t="s">
        <v>88</v>
      </c>
      <c r="AW249" s="14" t="s">
        <v>37</v>
      </c>
      <c r="AX249" s="14" t="s">
        <v>76</v>
      </c>
      <c r="AY249" s="221" t="s">
        <v>237</v>
      </c>
    </row>
    <row r="250" spans="2:51" s="14" customFormat="1" ht="10.199999999999999">
      <c r="B250" s="211"/>
      <c r="C250" s="212"/>
      <c r="D250" s="202" t="s">
        <v>247</v>
      </c>
      <c r="E250" s="213" t="s">
        <v>19</v>
      </c>
      <c r="F250" s="214" t="s">
        <v>254</v>
      </c>
      <c r="G250" s="212"/>
      <c r="H250" s="215">
        <v>3.72</v>
      </c>
      <c r="I250" s="216"/>
      <c r="J250" s="212"/>
      <c r="K250" s="212"/>
      <c r="L250" s="217"/>
      <c r="M250" s="218"/>
      <c r="N250" s="219"/>
      <c r="O250" s="219"/>
      <c r="P250" s="219"/>
      <c r="Q250" s="219"/>
      <c r="R250" s="219"/>
      <c r="S250" s="219"/>
      <c r="T250" s="220"/>
      <c r="AT250" s="221" t="s">
        <v>247</v>
      </c>
      <c r="AU250" s="221" t="s">
        <v>88</v>
      </c>
      <c r="AV250" s="14" t="s">
        <v>88</v>
      </c>
      <c r="AW250" s="14" t="s">
        <v>37</v>
      </c>
      <c r="AX250" s="14" t="s">
        <v>76</v>
      </c>
      <c r="AY250" s="221" t="s">
        <v>237</v>
      </c>
    </row>
    <row r="251" spans="2:51" s="14" customFormat="1" ht="10.199999999999999">
      <c r="B251" s="211"/>
      <c r="C251" s="212"/>
      <c r="D251" s="202" t="s">
        <v>247</v>
      </c>
      <c r="E251" s="213" t="s">
        <v>19</v>
      </c>
      <c r="F251" s="214" t="s">
        <v>384</v>
      </c>
      <c r="G251" s="212"/>
      <c r="H251" s="215">
        <v>1.488</v>
      </c>
      <c r="I251" s="216"/>
      <c r="J251" s="212"/>
      <c r="K251" s="212"/>
      <c r="L251" s="217"/>
      <c r="M251" s="218"/>
      <c r="N251" s="219"/>
      <c r="O251" s="219"/>
      <c r="P251" s="219"/>
      <c r="Q251" s="219"/>
      <c r="R251" s="219"/>
      <c r="S251" s="219"/>
      <c r="T251" s="220"/>
      <c r="AT251" s="221" t="s">
        <v>247</v>
      </c>
      <c r="AU251" s="221" t="s">
        <v>88</v>
      </c>
      <c r="AV251" s="14" t="s">
        <v>88</v>
      </c>
      <c r="AW251" s="14" t="s">
        <v>37</v>
      </c>
      <c r="AX251" s="14" t="s">
        <v>76</v>
      </c>
      <c r="AY251" s="221" t="s">
        <v>237</v>
      </c>
    </row>
    <row r="252" spans="2:51" s="14" customFormat="1" ht="10.199999999999999">
      <c r="B252" s="211"/>
      <c r="C252" s="212"/>
      <c r="D252" s="202" t="s">
        <v>247</v>
      </c>
      <c r="E252" s="213" t="s">
        <v>19</v>
      </c>
      <c r="F252" s="214" t="s">
        <v>255</v>
      </c>
      <c r="G252" s="212"/>
      <c r="H252" s="215">
        <v>4.2</v>
      </c>
      <c r="I252" s="216"/>
      <c r="J252" s="212"/>
      <c r="K252" s="212"/>
      <c r="L252" s="217"/>
      <c r="M252" s="218"/>
      <c r="N252" s="219"/>
      <c r="O252" s="219"/>
      <c r="P252" s="219"/>
      <c r="Q252" s="219"/>
      <c r="R252" s="219"/>
      <c r="S252" s="219"/>
      <c r="T252" s="220"/>
      <c r="AT252" s="221" t="s">
        <v>247</v>
      </c>
      <c r="AU252" s="221" t="s">
        <v>88</v>
      </c>
      <c r="AV252" s="14" t="s">
        <v>88</v>
      </c>
      <c r="AW252" s="14" t="s">
        <v>37</v>
      </c>
      <c r="AX252" s="14" t="s">
        <v>76</v>
      </c>
      <c r="AY252" s="221" t="s">
        <v>237</v>
      </c>
    </row>
    <row r="253" spans="2:51" s="15" customFormat="1" ht="10.199999999999999">
      <c r="B253" s="222"/>
      <c r="C253" s="223"/>
      <c r="D253" s="202" t="s">
        <v>247</v>
      </c>
      <c r="E253" s="224" t="s">
        <v>19</v>
      </c>
      <c r="F253" s="225" t="s">
        <v>251</v>
      </c>
      <c r="G253" s="223"/>
      <c r="H253" s="226">
        <v>34.566000000000003</v>
      </c>
      <c r="I253" s="227"/>
      <c r="J253" s="223"/>
      <c r="K253" s="223"/>
      <c r="L253" s="228"/>
      <c r="M253" s="229"/>
      <c r="N253" s="230"/>
      <c r="O253" s="230"/>
      <c r="P253" s="230"/>
      <c r="Q253" s="230"/>
      <c r="R253" s="230"/>
      <c r="S253" s="230"/>
      <c r="T253" s="231"/>
      <c r="AT253" s="232" t="s">
        <v>247</v>
      </c>
      <c r="AU253" s="232" t="s">
        <v>88</v>
      </c>
      <c r="AV253" s="15" t="s">
        <v>92</v>
      </c>
      <c r="AW253" s="15" t="s">
        <v>37</v>
      </c>
      <c r="AX253" s="15" t="s">
        <v>76</v>
      </c>
      <c r="AY253" s="232" t="s">
        <v>237</v>
      </c>
    </row>
    <row r="254" spans="2:51" s="14" customFormat="1" ht="10.199999999999999">
      <c r="B254" s="211"/>
      <c r="C254" s="212"/>
      <c r="D254" s="202" t="s">
        <v>247</v>
      </c>
      <c r="E254" s="213" t="s">
        <v>19</v>
      </c>
      <c r="F254" s="214" t="s">
        <v>270</v>
      </c>
      <c r="G254" s="212"/>
      <c r="H254" s="215">
        <v>1.8839999999999999</v>
      </c>
      <c r="I254" s="216"/>
      <c r="J254" s="212"/>
      <c r="K254" s="212"/>
      <c r="L254" s="217"/>
      <c r="M254" s="218"/>
      <c r="N254" s="219"/>
      <c r="O254" s="219"/>
      <c r="P254" s="219"/>
      <c r="Q254" s="219"/>
      <c r="R254" s="219"/>
      <c r="S254" s="219"/>
      <c r="T254" s="220"/>
      <c r="AT254" s="221" t="s">
        <v>247</v>
      </c>
      <c r="AU254" s="221" t="s">
        <v>88</v>
      </c>
      <c r="AV254" s="14" t="s">
        <v>88</v>
      </c>
      <c r="AW254" s="14" t="s">
        <v>37</v>
      </c>
      <c r="AX254" s="14" t="s">
        <v>76</v>
      </c>
      <c r="AY254" s="221" t="s">
        <v>237</v>
      </c>
    </row>
    <row r="255" spans="2:51" s="14" customFormat="1" ht="10.199999999999999">
      <c r="B255" s="211"/>
      <c r="C255" s="212"/>
      <c r="D255" s="202" t="s">
        <v>247</v>
      </c>
      <c r="E255" s="213" t="s">
        <v>19</v>
      </c>
      <c r="F255" s="214" t="s">
        <v>257</v>
      </c>
      <c r="G255" s="212"/>
      <c r="H255" s="215">
        <v>4.8360000000000003</v>
      </c>
      <c r="I255" s="216"/>
      <c r="J255" s="212"/>
      <c r="K255" s="212"/>
      <c r="L255" s="217"/>
      <c r="M255" s="218"/>
      <c r="N255" s="219"/>
      <c r="O255" s="219"/>
      <c r="P255" s="219"/>
      <c r="Q255" s="219"/>
      <c r="R255" s="219"/>
      <c r="S255" s="219"/>
      <c r="T255" s="220"/>
      <c r="AT255" s="221" t="s">
        <v>247</v>
      </c>
      <c r="AU255" s="221" t="s">
        <v>88</v>
      </c>
      <c r="AV255" s="14" t="s">
        <v>88</v>
      </c>
      <c r="AW255" s="14" t="s">
        <v>37</v>
      </c>
      <c r="AX255" s="14" t="s">
        <v>76</v>
      </c>
      <c r="AY255" s="221" t="s">
        <v>237</v>
      </c>
    </row>
    <row r="256" spans="2:51" s="14" customFormat="1" ht="10.199999999999999">
      <c r="B256" s="211"/>
      <c r="C256" s="212"/>
      <c r="D256" s="202" t="s">
        <v>247</v>
      </c>
      <c r="E256" s="213" t="s">
        <v>19</v>
      </c>
      <c r="F256" s="214" t="s">
        <v>385</v>
      </c>
      <c r="G256" s="212"/>
      <c r="H256" s="215">
        <v>4.4400000000000004</v>
      </c>
      <c r="I256" s="216"/>
      <c r="J256" s="212"/>
      <c r="K256" s="212"/>
      <c r="L256" s="217"/>
      <c r="M256" s="218"/>
      <c r="N256" s="219"/>
      <c r="O256" s="219"/>
      <c r="P256" s="219"/>
      <c r="Q256" s="219"/>
      <c r="R256" s="219"/>
      <c r="S256" s="219"/>
      <c r="T256" s="220"/>
      <c r="AT256" s="221" t="s">
        <v>247</v>
      </c>
      <c r="AU256" s="221" t="s">
        <v>88</v>
      </c>
      <c r="AV256" s="14" t="s">
        <v>88</v>
      </c>
      <c r="AW256" s="14" t="s">
        <v>37</v>
      </c>
      <c r="AX256" s="14" t="s">
        <v>76</v>
      </c>
      <c r="AY256" s="221" t="s">
        <v>237</v>
      </c>
    </row>
    <row r="257" spans="1:65" s="14" customFormat="1" ht="10.199999999999999">
      <c r="B257" s="211"/>
      <c r="C257" s="212"/>
      <c r="D257" s="202" t="s">
        <v>247</v>
      </c>
      <c r="E257" s="213" t="s">
        <v>19</v>
      </c>
      <c r="F257" s="214" t="s">
        <v>386</v>
      </c>
      <c r="G257" s="212"/>
      <c r="H257" s="215">
        <v>4.944</v>
      </c>
      <c r="I257" s="216"/>
      <c r="J257" s="212"/>
      <c r="K257" s="212"/>
      <c r="L257" s="217"/>
      <c r="M257" s="218"/>
      <c r="N257" s="219"/>
      <c r="O257" s="219"/>
      <c r="P257" s="219"/>
      <c r="Q257" s="219"/>
      <c r="R257" s="219"/>
      <c r="S257" s="219"/>
      <c r="T257" s="220"/>
      <c r="AT257" s="221" t="s">
        <v>247</v>
      </c>
      <c r="AU257" s="221" t="s">
        <v>88</v>
      </c>
      <c r="AV257" s="14" t="s">
        <v>88</v>
      </c>
      <c r="AW257" s="14" t="s">
        <v>37</v>
      </c>
      <c r="AX257" s="14" t="s">
        <v>76</v>
      </c>
      <c r="AY257" s="221" t="s">
        <v>237</v>
      </c>
    </row>
    <row r="258" spans="1:65" s="14" customFormat="1" ht="10.199999999999999">
      <c r="B258" s="211"/>
      <c r="C258" s="212"/>
      <c r="D258" s="202" t="s">
        <v>247</v>
      </c>
      <c r="E258" s="213" t="s">
        <v>19</v>
      </c>
      <c r="F258" s="214" t="s">
        <v>387</v>
      </c>
      <c r="G258" s="212"/>
      <c r="H258" s="215">
        <v>1.488</v>
      </c>
      <c r="I258" s="216"/>
      <c r="J258" s="212"/>
      <c r="K258" s="212"/>
      <c r="L258" s="217"/>
      <c r="M258" s="218"/>
      <c r="N258" s="219"/>
      <c r="O258" s="219"/>
      <c r="P258" s="219"/>
      <c r="Q258" s="219"/>
      <c r="R258" s="219"/>
      <c r="S258" s="219"/>
      <c r="T258" s="220"/>
      <c r="AT258" s="221" t="s">
        <v>247</v>
      </c>
      <c r="AU258" s="221" t="s">
        <v>88</v>
      </c>
      <c r="AV258" s="14" t="s">
        <v>88</v>
      </c>
      <c r="AW258" s="14" t="s">
        <v>37</v>
      </c>
      <c r="AX258" s="14" t="s">
        <v>76</v>
      </c>
      <c r="AY258" s="221" t="s">
        <v>237</v>
      </c>
    </row>
    <row r="259" spans="1:65" s="14" customFormat="1" ht="10.199999999999999">
      <c r="B259" s="211"/>
      <c r="C259" s="212"/>
      <c r="D259" s="202" t="s">
        <v>247</v>
      </c>
      <c r="E259" s="213" t="s">
        <v>19</v>
      </c>
      <c r="F259" s="214" t="s">
        <v>278</v>
      </c>
      <c r="G259" s="212"/>
      <c r="H259" s="215">
        <v>2.25</v>
      </c>
      <c r="I259" s="216"/>
      <c r="J259" s="212"/>
      <c r="K259" s="212"/>
      <c r="L259" s="217"/>
      <c r="M259" s="218"/>
      <c r="N259" s="219"/>
      <c r="O259" s="219"/>
      <c r="P259" s="219"/>
      <c r="Q259" s="219"/>
      <c r="R259" s="219"/>
      <c r="S259" s="219"/>
      <c r="T259" s="220"/>
      <c r="AT259" s="221" t="s">
        <v>247</v>
      </c>
      <c r="AU259" s="221" t="s">
        <v>88</v>
      </c>
      <c r="AV259" s="14" t="s">
        <v>88</v>
      </c>
      <c r="AW259" s="14" t="s">
        <v>37</v>
      </c>
      <c r="AX259" s="14" t="s">
        <v>76</v>
      </c>
      <c r="AY259" s="221" t="s">
        <v>237</v>
      </c>
    </row>
    <row r="260" spans="1:65" s="14" customFormat="1" ht="10.199999999999999">
      <c r="B260" s="211"/>
      <c r="C260" s="212"/>
      <c r="D260" s="202" t="s">
        <v>247</v>
      </c>
      <c r="E260" s="213" t="s">
        <v>19</v>
      </c>
      <c r="F260" s="214" t="s">
        <v>258</v>
      </c>
      <c r="G260" s="212"/>
      <c r="H260" s="215">
        <v>3.72</v>
      </c>
      <c r="I260" s="216"/>
      <c r="J260" s="212"/>
      <c r="K260" s="212"/>
      <c r="L260" s="217"/>
      <c r="M260" s="218"/>
      <c r="N260" s="219"/>
      <c r="O260" s="219"/>
      <c r="P260" s="219"/>
      <c r="Q260" s="219"/>
      <c r="R260" s="219"/>
      <c r="S260" s="219"/>
      <c r="T260" s="220"/>
      <c r="AT260" s="221" t="s">
        <v>247</v>
      </c>
      <c r="AU260" s="221" t="s">
        <v>88</v>
      </c>
      <c r="AV260" s="14" t="s">
        <v>88</v>
      </c>
      <c r="AW260" s="14" t="s">
        <v>37</v>
      </c>
      <c r="AX260" s="14" t="s">
        <v>76</v>
      </c>
      <c r="AY260" s="221" t="s">
        <v>237</v>
      </c>
    </row>
    <row r="261" spans="1:65" s="14" customFormat="1" ht="10.199999999999999">
      <c r="B261" s="211"/>
      <c r="C261" s="212"/>
      <c r="D261" s="202" t="s">
        <v>247</v>
      </c>
      <c r="E261" s="213" t="s">
        <v>19</v>
      </c>
      <c r="F261" s="214" t="s">
        <v>388</v>
      </c>
      <c r="G261" s="212"/>
      <c r="H261" s="215">
        <v>1.488</v>
      </c>
      <c r="I261" s="216"/>
      <c r="J261" s="212"/>
      <c r="K261" s="212"/>
      <c r="L261" s="217"/>
      <c r="M261" s="218"/>
      <c r="N261" s="219"/>
      <c r="O261" s="219"/>
      <c r="P261" s="219"/>
      <c r="Q261" s="219"/>
      <c r="R261" s="219"/>
      <c r="S261" s="219"/>
      <c r="T261" s="220"/>
      <c r="AT261" s="221" t="s">
        <v>247</v>
      </c>
      <c r="AU261" s="221" t="s">
        <v>88</v>
      </c>
      <c r="AV261" s="14" t="s">
        <v>88</v>
      </c>
      <c r="AW261" s="14" t="s">
        <v>37</v>
      </c>
      <c r="AX261" s="14" t="s">
        <v>76</v>
      </c>
      <c r="AY261" s="221" t="s">
        <v>237</v>
      </c>
    </row>
    <row r="262" spans="1:65" s="14" customFormat="1" ht="10.199999999999999">
      <c r="B262" s="211"/>
      <c r="C262" s="212"/>
      <c r="D262" s="202" t="s">
        <v>247</v>
      </c>
      <c r="E262" s="213" t="s">
        <v>19</v>
      </c>
      <c r="F262" s="214" t="s">
        <v>259</v>
      </c>
      <c r="G262" s="212"/>
      <c r="H262" s="215">
        <v>4.2</v>
      </c>
      <c r="I262" s="216"/>
      <c r="J262" s="212"/>
      <c r="K262" s="212"/>
      <c r="L262" s="217"/>
      <c r="M262" s="218"/>
      <c r="N262" s="219"/>
      <c r="O262" s="219"/>
      <c r="P262" s="219"/>
      <c r="Q262" s="219"/>
      <c r="R262" s="219"/>
      <c r="S262" s="219"/>
      <c r="T262" s="220"/>
      <c r="AT262" s="221" t="s">
        <v>247</v>
      </c>
      <c r="AU262" s="221" t="s">
        <v>88</v>
      </c>
      <c r="AV262" s="14" t="s">
        <v>88</v>
      </c>
      <c r="AW262" s="14" t="s">
        <v>37</v>
      </c>
      <c r="AX262" s="14" t="s">
        <v>76</v>
      </c>
      <c r="AY262" s="221" t="s">
        <v>237</v>
      </c>
    </row>
    <row r="263" spans="1:65" s="15" customFormat="1" ht="10.199999999999999">
      <c r="B263" s="222"/>
      <c r="C263" s="223"/>
      <c r="D263" s="202" t="s">
        <v>247</v>
      </c>
      <c r="E263" s="224" t="s">
        <v>19</v>
      </c>
      <c r="F263" s="225" t="s">
        <v>251</v>
      </c>
      <c r="G263" s="223"/>
      <c r="H263" s="226">
        <v>29.25</v>
      </c>
      <c r="I263" s="227"/>
      <c r="J263" s="223"/>
      <c r="K263" s="223"/>
      <c r="L263" s="228"/>
      <c r="M263" s="229"/>
      <c r="N263" s="230"/>
      <c r="O263" s="230"/>
      <c r="P263" s="230"/>
      <c r="Q263" s="230"/>
      <c r="R263" s="230"/>
      <c r="S263" s="230"/>
      <c r="T263" s="231"/>
      <c r="AT263" s="232" t="s">
        <v>247</v>
      </c>
      <c r="AU263" s="232" t="s">
        <v>88</v>
      </c>
      <c r="AV263" s="15" t="s">
        <v>92</v>
      </c>
      <c r="AW263" s="15" t="s">
        <v>37</v>
      </c>
      <c r="AX263" s="15" t="s">
        <v>76</v>
      </c>
      <c r="AY263" s="232" t="s">
        <v>237</v>
      </c>
    </row>
    <row r="264" spans="1:65" s="16" customFormat="1" ht="10.199999999999999">
      <c r="B264" s="233"/>
      <c r="C264" s="234"/>
      <c r="D264" s="202" t="s">
        <v>247</v>
      </c>
      <c r="E264" s="235" t="s">
        <v>19</v>
      </c>
      <c r="F264" s="236" t="s">
        <v>260</v>
      </c>
      <c r="G264" s="234"/>
      <c r="H264" s="237">
        <v>110.42400000000001</v>
      </c>
      <c r="I264" s="238"/>
      <c r="J264" s="234"/>
      <c r="K264" s="234"/>
      <c r="L264" s="239"/>
      <c r="M264" s="240"/>
      <c r="N264" s="241"/>
      <c r="O264" s="241"/>
      <c r="P264" s="241"/>
      <c r="Q264" s="241"/>
      <c r="R264" s="241"/>
      <c r="S264" s="241"/>
      <c r="T264" s="242"/>
      <c r="AT264" s="243" t="s">
        <v>247</v>
      </c>
      <c r="AU264" s="243" t="s">
        <v>88</v>
      </c>
      <c r="AV264" s="16" t="s">
        <v>243</v>
      </c>
      <c r="AW264" s="16" t="s">
        <v>37</v>
      </c>
      <c r="AX264" s="16" t="s">
        <v>83</v>
      </c>
      <c r="AY264" s="243" t="s">
        <v>237</v>
      </c>
    </row>
    <row r="265" spans="1:65" s="2" customFormat="1" ht="37.799999999999997" customHeight="1">
      <c r="A265" s="37"/>
      <c r="B265" s="38"/>
      <c r="C265" s="182" t="s">
        <v>389</v>
      </c>
      <c r="D265" s="182" t="s">
        <v>239</v>
      </c>
      <c r="E265" s="183" t="s">
        <v>390</v>
      </c>
      <c r="F265" s="184" t="s">
        <v>391</v>
      </c>
      <c r="G265" s="185" t="s">
        <v>141</v>
      </c>
      <c r="H265" s="186">
        <v>110.42400000000001</v>
      </c>
      <c r="I265" s="187"/>
      <c r="J265" s="188">
        <f>ROUND(I265*H265,2)</f>
        <v>0</v>
      </c>
      <c r="K265" s="184" t="s">
        <v>242</v>
      </c>
      <c r="L265" s="42"/>
      <c r="M265" s="189" t="s">
        <v>19</v>
      </c>
      <c r="N265" s="190" t="s">
        <v>48</v>
      </c>
      <c r="O265" s="67"/>
      <c r="P265" s="191">
        <f>O265*H265</f>
        <v>0</v>
      </c>
      <c r="Q265" s="191">
        <v>4.3800000000000002E-3</v>
      </c>
      <c r="R265" s="191">
        <f>Q265*H265</f>
        <v>0.48365712000000005</v>
      </c>
      <c r="S265" s="191">
        <v>0</v>
      </c>
      <c r="T265" s="192">
        <f>S265*H265</f>
        <v>0</v>
      </c>
      <c r="U265" s="37"/>
      <c r="V265" s="37"/>
      <c r="W265" s="37"/>
      <c r="X265" s="37"/>
      <c r="Y265" s="37"/>
      <c r="Z265" s="37"/>
      <c r="AA265" s="37"/>
      <c r="AB265" s="37"/>
      <c r="AC265" s="37"/>
      <c r="AD265" s="37"/>
      <c r="AE265" s="37"/>
      <c r="AR265" s="193" t="s">
        <v>243</v>
      </c>
      <c r="AT265" s="193" t="s">
        <v>239</v>
      </c>
      <c r="AU265" s="193" t="s">
        <v>88</v>
      </c>
      <c r="AY265" s="20" t="s">
        <v>237</v>
      </c>
      <c r="BE265" s="194">
        <f>IF(N265="základní",J265,0)</f>
        <v>0</v>
      </c>
      <c r="BF265" s="194">
        <f>IF(N265="snížená",J265,0)</f>
        <v>0</v>
      </c>
      <c r="BG265" s="194">
        <f>IF(N265="zákl. přenesená",J265,0)</f>
        <v>0</v>
      </c>
      <c r="BH265" s="194">
        <f>IF(N265="sníž. přenesená",J265,0)</f>
        <v>0</v>
      </c>
      <c r="BI265" s="194">
        <f>IF(N265="nulová",J265,0)</f>
        <v>0</v>
      </c>
      <c r="BJ265" s="20" t="s">
        <v>88</v>
      </c>
      <c r="BK265" s="194">
        <f>ROUND(I265*H265,2)</f>
        <v>0</v>
      </c>
      <c r="BL265" s="20" t="s">
        <v>243</v>
      </c>
      <c r="BM265" s="193" t="s">
        <v>392</v>
      </c>
    </row>
    <row r="266" spans="1:65" s="2" customFormat="1" ht="10.199999999999999">
      <c r="A266" s="37"/>
      <c r="B266" s="38"/>
      <c r="C266" s="39"/>
      <c r="D266" s="195" t="s">
        <v>245</v>
      </c>
      <c r="E266" s="39"/>
      <c r="F266" s="196" t="s">
        <v>393</v>
      </c>
      <c r="G266" s="39"/>
      <c r="H266" s="39"/>
      <c r="I266" s="197"/>
      <c r="J266" s="39"/>
      <c r="K266" s="39"/>
      <c r="L266" s="42"/>
      <c r="M266" s="198"/>
      <c r="N266" s="199"/>
      <c r="O266" s="67"/>
      <c r="P266" s="67"/>
      <c r="Q266" s="67"/>
      <c r="R266" s="67"/>
      <c r="S266" s="67"/>
      <c r="T266" s="68"/>
      <c r="U266" s="37"/>
      <c r="V266" s="37"/>
      <c r="W266" s="37"/>
      <c r="X266" s="37"/>
      <c r="Y266" s="37"/>
      <c r="Z266" s="37"/>
      <c r="AA266" s="37"/>
      <c r="AB266" s="37"/>
      <c r="AC266" s="37"/>
      <c r="AD266" s="37"/>
      <c r="AE266" s="37"/>
      <c r="AT266" s="20" t="s">
        <v>245</v>
      </c>
      <c r="AU266" s="20" t="s">
        <v>88</v>
      </c>
    </row>
    <row r="267" spans="1:65" s="2" customFormat="1" ht="24.15" customHeight="1">
      <c r="A267" s="37"/>
      <c r="B267" s="38"/>
      <c r="C267" s="182" t="s">
        <v>394</v>
      </c>
      <c r="D267" s="182" t="s">
        <v>239</v>
      </c>
      <c r="E267" s="183" t="s">
        <v>395</v>
      </c>
      <c r="F267" s="184" t="s">
        <v>396</v>
      </c>
      <c r="G267" s="185" t="s">
        <v>141</v>
      </c>
      <c r="H267" s="186">
        <v>81.287999999999997</v>
      </c>
      <c r="I267" s="187"/>
      <c r="J267" s="188">
        <f>ROUND(I267*H267,2)</f>
        <v>0</v>
      </c>
      <c r="K267" s="184" t="s">
        <v>242</v>
      </c>
      <c r="L267" s="42"/>
      <c r="M267" s="189" t="s">
        <v>19</v>
      </c>
      <c r="N267" s="190" t="s">
        <v>48</v>
      </c>
      <c r="O267" s="67"/>
      <c r="P267" s="191">
        <f>O267*H267</f>
        <v>0</v>
      </c>
      <c r="Q267" s="191">
        <v>4.0000000000000001E-3</v>
      </c>
      <c r="R267" s="191">
        <f>Q267*H267</f>
        <v>0.325152</v>
      </c>
      <c r="S267" s="191">
        <v>0</v>
      </c>
      <c r="T267" s="192">
        <f>S267*H267</f>
        <v>0</v>
      </c>
      <c r="U267" s="37"/>
      <c r="V267" s="37"/>
      <c r="W267" s="37"/>
      <c r="X267" s="37"/>
      <c r="Y267" s="37"/>
      <c r="Z267" s="37"/>
      <c r="AA267" s="37"/>
      <c r="AB267" s="37"/>
      <c r="AC267" s="37"/>
      <c r="AD267" s="37"/>
      <c r="AE267" s="37"/>
      <c r="AR267" s="193" t="s">
        <v>243</v>
      </c>
      <c r="AT267" s="193" t="s">
        <v>239</v>
      </c>
      <c r="AU267" s="193" t="s">
        <v>88</v>
      </c>
      <c r="AY267" s="20" t="s">
        <v>237</v>
      </c>
      <c r="BE267" s="194">
        <f>IF(N267="základní",J267,0)</f>
        <v>0</v>
      </c>
      <c r="BF267" s="194">
        <f>IF(N267="snížená",J267,0)</f>
        <v>0</v>
      </c>
      <c r="BG267" s="194">
        <f>IF(N267="zákl. přenesená",J267,0)</f>
        <v>0</v>
      </c>
      <c r="BH267" s="194">
        <f>IF(N267="sníž. přenesená",J267,0)</f>
        <v>0</v>
      </c>
      <c r="BI267" s="194">
        <f>IF(N267="nulová",J267,0)</f>
        <v>0</v>
      </c>
      <c r="BJ267" s="20" t="s">
        <v>88</v>
      </c>
      <c r="BK267" s="194">
        <f>ROUND(I267*H267,2)</f>
        <v>0</v>
      </c>
      <c r="BL267" s="20" t="s">
        <v>243</v>
      </c>
      <c r="BM267" s="193" t="s">
        <v>397</v>
      </c>
    </row>
    <row r="268" spans="1:65" s="2" customFormat="1" ht="10.199999999999999">
      <c r="A268" s="37"/>
      <c r="B268" s="38"/>
      <c r="C268" s="39"/>
      <c r="D268" s="195" t="s">
        <v>245</v>
      </c>
      <c r="E268" s="39"/>
      <c r="F268" s="196" t="s">
        <v>398</v>
      </c>
      <c r="G268" s="39"/>
      <c r="H268" s="39"/>
      <c r="I268" s="197"/>
      <c r="J268" s="39"/>
      <c r="K268" s="39"/>
      <c r="L268" s="42"/>
      <c r="M268" s="198"/>
      <c r="N268" s="199"/>
      <c r="O268" s="67"/>
      <c r="P268" s="67"/>
      <c r="Q268" s="67"/>
      <c r="R268" s="67"/>
      <c r="S268" s="67"/>
      <c r="T268" s="68"/>
      <c r="U268" s="37"/>
      <c r="V268" s="37"/>
      <c r="W268" s="37"/>
      <c r="X268" s="37"/>
      <c r="Y268" s="37"/>
      <c r="Z268" s="37"/>
      <c r="AA268" s="37"/>
      <c r="AB268" s="37"/>
      <c r="AC268" s="37"/>
      <c r="AD268" s="37"/>
      <c r="AE268" s="37"/>
      <c r="AT268" s="20" t="s">
        <v>245</v>
      </c>
      <c r="AU268" s="20" t="s">
        <v>88</v>
      </c>
    </row>
    <row r="269" spans="1:65" s="13" customFormat="1" ht="10.199999999999999">
      <c r="B269" s="200"/>
      <c r="C269" s="201"/>
      <c r="D269" s="202" t="s">
        <v>247</v>
      </c>
      <c r="E269" s="203" t="s">
        <v>19</v>
      </c>
      <c r="F269" s="204" t="s">
        <v>248</v>
      </c>
      <c r="G269" s="201"/>
      <c r="H269" s="203" t="s">
        <v>19</v>
      </c>
      <c r="I269" s="205"/>
      <c r="J269" s="201"/>
      <c r="K269" s="201"/>
      <c r="L269" s="206"/>
      <c r="M269" s="207"/>
      <c r="N269" s="208"/>
      <c r="O269" s="208"/>
      <c r="P269" s="208"/>
      <c r="Q269" s="208"/>
      <c r="R269" s="208"/>
      <c r="S269" s="208"/>
      <c r="T269" s="209"/>
      <c r="AT269" s="210" t="s">
        <v>247</v>
      </c>
      <c r="AU269" s="210" t="s">
        <v>88</v>
      </c>
      <c r="AV269" s="13" t="s">
        <v>83</v>
      </c>
      <c r="AW269" s="13" t="s">
        <v>37</v>
      </c>
      <c r="AX269" s="13" t="s">
        <v>76</v>
      </c>
      <c r="AY269" s="210" t="s">
        <v>237</v>
      </c>
    </row>
    <row r="270" spans="1:65" s="14" customFormat="1" ht="10.199999999999999">
      <c r="B270" s="211"/>
      <c r="C270" s="212"/>
      <c r="D270" s="202" t="s">
        <v>247</v>
      </c>
      <c r="E270" s="213" t="s">
        <v>19</v>
      </c>
      <c r="F270" s="214" t="s">
        <v>249</v>
      </c>
      <c r="G270" s="212"/>
      <c r="H270" s="215">
        <v>4.8360000000000003</v>
      </c>
      <c r="I270" s="216"/>
      <c r="J270" s="212"/>
      <c r="K270" s="212"/>
      <c r="L270" s="217"/>
      <c r="M270" s="218"/>
      <c r="N270" s="219"/>
      <c r="O270" s="219"/>
      <c r="P270" s="219"/>
      <c r="Q270" s="219"/>
      <c r="R270" s="219"/>
      <c r="S270" s="219"/>
      <c r="T270" s="220"/>
      <c r="AT270" s="221" t="s">
        <v>247</v>
      </c>
      <c r="AU270" s="221" t="s">
        <v>88</v>
      </c>
      <c r="AV270" s="14" t="s">
        <v>88</v>
      </c>
      <c r="AW270" s="14" t="s">
        <v>37</v>
      </c>
      <c r="AX270" s="14" t="s">
        <v>76</v>
      </c>
      <c r="AY270" s="221" t="s">
        <v>237</v>
      </c>
    </row>
    <row r="271" spans="1:65" s="14" customFormat="1" ht="10.199999999999999">
      <c r="B271" s="211"/>
      <c r="C271" s="212"/>
      <c r="D271" s="202" t="s">
        <v>247</v>
      </c>
      <c r="E271" s="213" t="s">
        <v>19</v>
      </c>
      <c r="F271" s="214" t="s">
        <v>376</v>
      </c>
      <c r="G271" s="212"/>
      <c r="H271" s="215">
        <v>13.68</v>
      </c>
      <c r="I271" s="216"/>
      <c r="J271" s="212"/>
      <c r="K271" s="212"/>
      <c r="L271" s="217"/>
      <c r="M271" s="218"/>
      <c r="N271" s="219"/>
      <c r="O271" s="219"/>
      <c r="P271" s="219"/>
      <c r="Q271" s="219"/>
      <c r="R271" s="219"/>
      <c r="S271" s="219"/>
      <c r="T271" s="220"/>
      <c r="AT271" s="221" t="s">
        <v>247</v>
      </c>
      <c r="AU271" s="221" t="s">
        <v>88</v>
      </c>
      <c r="AV271" s="14" t="s">
        <v>88</v>
      </c>
      <c r="AW271" s="14" t="s">
        <v>37</v>
      </c>
      <c r="AX271" s="14" t="s">
        <v>76</v>
      </c>
      <c r="AY271" s="221" t="s">
        <v>237</v>
      </c>
    </row>
    <row r="272" spans="1:65" s="14" customFormat="1" ht="10.199999999999999">
      <c r="B272" s="211"/>
      <c r="C272" s="212"/>
      <c r="D272" s="202" t="s">
        <v>247</v>
      </c>
      <c r="E272" s="213" t="s">
        <v>19</v>
      </c>
      <c r="F272" s="214" t="s">
        <v>377</v>
      </c>
      <c r="G272" s="212"/>
      <c r="H272" s="215">
        <v>4.4400000000000004</v>
      </c>
      <c r="I272" s="216"/>
      <c r="J272" s="212"/>
      <c r="K272" s="212"/>
      <c r="L272" s="217"/>
      <c r="M272" s="218"/>
      <c r="N272" s="219"/>
      <c r="O272" s="219"/>
      <c r="P272" s="219"/>
      <c r="Q272" s="219"/>
      <c r="R272" s="219"/>
      <c r="S272" s="219"/>
      <c r="T272" s="220"/>
      <c r="AT272" s="221" t="s">
        <v>247</v>
      </c>
      <c r="AU272" s="221" t="s">
        <v>88</v>
      </c>
      <c r="AV272" s="14" t="s">
        <v>88</v>
      </c>
      <c r="AW272" s="14" t="s">
        <v>37</v>
      </c>
      <c r="AX272" s="14" t="s">
        <v>76</v>
      </c>
      <c r="AY272" s="221" t="s">
        <v>237</v>
      </c>
    </row>
    <row r="273" spans="2:51" s="14" customFormat="1" ht="10.199999999999999">
      <c r="B273" s="211"/>
      <c r="C273" s="212"/>
      <c r="D273" s="202" t="s">
        <v>247</v>
      </c>
      <c r="E273" s="213" t="s">
        <v>19</v>
      </c>
      <c r="F273" s="214" t="s">
        <v>250</v>
      </c>
      <c r="G273" s="212"/>
      <c r="H273" s="215">
        <v>3.72</v>
      </c>
      <c r="I273" s="216"/>
      <c r="J273" s="212"/>
      <c r="K273" s="212"/>
      <c r="L273" s="217"/>
      <c r="M273" s="218"/>
      <c r="N273" s="219"/>
      <c r="O273" s="219"/>
      <c r="P273" s="219"/>
      <c r="Q273" s="219"/>
      <c r="R273" s="219"/>
      <c r="S273" s="219"/>
      <c r="T273" s="220"/>
      <c r="AT273" s="221" t="s">
        <v>247</v>
      </c>
      <c r="AU273" s="221" t="s">
        <v>88</v>
      </c>
      <c r="AV273" s="14" t="s">
        <v>88</v>
      </c>
      <c r="AW273" s="14" t="s">
        <v>37</v>
      </c>
      <c r="AX273" s="14" t="s">
        <v>76</v>
      </c>
      <c r="AY273" s="221" t="s">
        <v>237</v>
      </c>
    </row>
    <row r="274" spans="2:51" s="14" customFormat="1" ht="10.199999999999999">
      <c r="B274" s="211"/>
      <c r="C274" s="212"/>
      <c r="D274" s="202" t="s">
        <v>247</v>
      </c>
      <c r="E274" s="213" t="s">
        <v>19</v>
      </c>
      <c r="F274" s="214" t="s">
        <v>399</v>
      </c>
      <c r="G274" s="212"/>
      <c r="H274" s="215">
        <v>4.6079999999999997</v>
      </c>
      <c r="I274" s="216"/>
      <c r="J274" s="212"/>
      <c r="K274" s="212"/>
      <c r="L274" s="217"/>
      <c r="M274" s="218"/>
      <c r="N274" s="219"/>
      <c r="O274" s="219"/>
      <c r="P274" s="219"/>
      <c r="Q274" s="219"/>
      <c r="R274" s="219"/>
      <c r="S274" s="219"/>
      <c r="T274" s="220"/>
      <c r="AT274" s="221" t="s">
        <v>247</v>
      </c>
      <c r="AU274" s="221" t="s">
        <v>88</v>
      </c>
      <c r="AV274" s="14" t="s">
        <v>88</v>
      </c>
      <c r="AW274" s="14" t="s">
        <v>37</v>
      </c>
      <c r="AX274" s="14" t="s">
        <v>76</v>
      </c>
      <c r="AY274" s="221" t="s">
        <v>237</v>
      </c>
    </row>
    <row r="275" spans="2:51" s="15" customFormat="1" ht="10.199999999999999">
      <c r="B275" s="222"/>
      <c r="C275" s="223"/>
      <c r="D275" s="202" t="s">
        <v>247</v>
      </c>
      <c r="E275" s="224" t="s">
        <v>19</v>
      </c>
      <c r="F275" s="225" t="s">
        <v>251</v>
      </c>
      <c r="G275" s="223"/>
      <c r="H275" s="226">
        <v>31.283999999999999</v>
      </c>
      <c r="I275" s="227"/>
      <c r="J275" s="223"/>
      <c r="K275" s="223"/>
      <c r="L275" s="228"/>
      <c r="M275" s="229"/>
      <c r="N275" s="230"/>
      <c r="O275" s="230"/>
      <c r="P275" s="230"/>
      <c r="Q275" s="230"/>
      <c r="R275" s="230"/>
      <c r="S275" s="230"/>
      <c r="T275" s="231"/>
      <c r="AT275" s="232" t="s">
        <v>247</v>
      </c>
      <c r="AU275" s="232" t="s">
        <v>88</v>
      </c>
      <c r="AV275" s="15" t="s">
        <v>92</v>
      </c>
      <c r="AW275" s="15" t="s">
        <v>37</v>
      </c>
      <c r="AX275" s="15" t="s">
        <v>76</v>
      </c>
      <c r="AY275" s="232" t="s">
        <v>237</v>
      </c>
    </row>
    <row r="276" spans="2:51" s="13" customFormat="1" ht="10.199999999999999">
      <c r="B276" s="200"/>
      <c r="C276" s="201"/>
      <c r="D276" s="202" t="s">
        <v>247</v>
      </c>
      <c r="E276" s="203" t="s">
        <v>19</v>
      </c>
      <c r="F276" s="204" t="s">
        <v>252</v>
      </c>
      <c r="G276" s="201"/>
      <c r="H276" s="203" t="s">
        <v>19</v>
      </c>
      <c r="I276" s="205"/>
      <c r="J276" s="201"/>
      <c r="K276" s="201"/>
      <c r="L276" s="206"/>
      <c r="M276" s="207"/>
      <c r="N276" s="208"/>
      <c r="O276" s="208"/>
      <c r="P276" s="208"/>
      <c r="Q276" s="208"/>
      <c r="R276" s="208"/>
      <c r="S276" s="208"/>
      <c r="T276" s="209"/>
      <c r="AT276" s="210" t="s">
        <v>247</v>
      </c>
      <c r="AU276" s="210" t="s">
        <v>88</v>
      </c>
      <c r="AV276" s="13" t="s">
        <v>83</v>
      </c>
      <c r="AW276" s="13" t="s">
        <v>37</v>
      </c>
      <c r="AX276" s="13" t="s">
        <v>76</v>
      </c>
      <c r="AY276" s="210" t="s">
        <v>237</v>
      </c>
    </row>
    <row r="277" spans="2:51" s="14" customFormat="1" ht="10.199999999999999">
      <c r="B277" s="211"/>
      <c r="C277" s="212"/>
      <c r="D277" s="202" t="s">
        <v>247</v>
      </c>
      <c r="E277" s="213" t="s">
        <v>19</v>
      </c>
      <c r="F277" s="214" t="s">
        <v>253</v>
      </c>
      <c r="G277" s="212"/>
      <c r="H277" s="215">
        <v>4.8360000000000003</v>
      </c>
      <c r="I277" s="216"/>
      <c r="J277" s="212"/>
      <c r="K277" s="212"/>
      <c r="L277" s="217"/>
      <c r="M277" s="218"/>
      <c r="N277" s="219"/>
      <c r="O277" s="219"/>
      <c r="P277" s="219"/>
      <c r="Q277" s="219"/>
      <c r="R277" s="219"/>
      <c r="S277" s="219"/>
      <c r="T277" s="220"/>
      <c r="AT277" s="221" t="s">
        <v>247</v>
      </c>
      <c r="AU277" s="221" t="s">
        <v>88</v>
      </c>
      <c r="AV277" s="14" t="s">
        <v>88</v>
      </c>
      <c r="AW277" s="14" t="s">
        <v>37</v>
      </c>
      <c r="AX277" s="14" t="s">
        <v>76</v>
      </c>
      <c r="AY277" s="221" t="s">
        <v>237</v>
      </c>
    </row>
    <row r="278" spans="2:51" s="14" customFormat="1" ht="10.199999999999999">
      <c r="B278" s="211"/>
      <c r="C278" s="212"/>
      <c r="D278" s="202" t="s">
        <v>247</v>
      </c>
      <c r="E278" s="213" t="s">
        <v>19</v>
      </c>
      <c r="F278" s="214" t="s">
        <v>380</v>
      </c>
      <c r="G278" s="212"/>
      <c r="H278" s="215">
        <v>4.4400000000000004</v>
      </c>
      <c r="I278" s="216"/>
      <c r="J278" s="212"/>
      <c r="K278" s="212"/>
      <c r="L278" s="217"/>
      <c r="M278" s="218"/>
      <c r="N278" s="219"/>
      <c r="O278" s="219"/>
      <c r="P278" s="219"/>
      <c r="Q278" s="219"/>
      <c r="R278" s="219"/>
      <c r="S278" s="219"/>
      <c r="T278" s="220"/>
      <c r="AT278" s="221" t="s">
        <v>247</v>
      </c>
      <c r="AU278" s="221" t="s">
        <v>88</v>
      </c>
      <c r="AV278" s="14" t="s">
        <v>88</v>
      </c>
      <c r="AW278" s="14" t="s">
        <v>37</v>
      </c>
      <c r="AX278" s="14" t="s">
        <v>76</v>
      </c>
      <c r="AY278" s="221" t="s">
        <v>237</v>
      </c>
    </row>
    <row r="279" spans="2:51" s="14" customFormat="1" ht="10.199999999999999">
      <c r="B279" s="211"/>
      <c r="C279" s="212"/>
      <c r="D279" s="202" t="s">
        <v>247</v>
      </c>
      <c r="E279" s="213" t="s">
        <v>19</v>
      </c>
      <c r="F279" s="214" t="s">
        <v>381</v>
      </c>
      <c r="G279" s="212"/>
      <c r="H279" s="215">
        <v>4.7160000000000002</v>
      </c>
      <c r="I279" s="216"/>
      <c r="J279" s="212"/>
      <c r="K279" s="212"/>
      <c r="L279" s="217"/>
      <c r="M279" s="218"/>
      <c r="N279" s="219"/>
      <c r="O279" s="219"/>
      <c r="P279" s="219"/>
      <c r="Q279" s="219"/>
      <c r="R279" s="219"/>
      <c r="S279" s="219"/>
      <c r="T279" s="220"/>
      <c r="AT279" s="221" t="s">
        <v>247</v>
      </c>
      <c r="AU279" s="221" t="s">
        <v>88</v>
      </c>
      <c r="AV279" s="14" t="s">
        <v>88</v>
      </c>
      <c r="AW279" s="14" t="s">
        <v>37</v>
      </c>
      <c r="AX279" s="14" t="s">
        <v>76</v>
      </c>
      <c r="AY279" s="221" t="s">
        <v>237</v>
      </c>
    </row>
    <row r="280" spans="2:51" s="14" customFormat="1" ht="10.199999999999999">
      <c r="B280" s="211"/>
      <c r="C280" s="212"/>
      <c r="D280" s="202" t="s">
        <v>247</v>
      </c>
      <c r="E280" s="213" t="s">
        <v>19</v>
      </c>
      <c r="F280" s="214" t="s">
        <v>383</v>
      </c>
      <c r="G280" s="212"/>
      <c r="H280" s="215">
        <v>1.488</v>
      </c>
      <c r="I280" s="216"/>
      <c r="J280" s="212"/>
      <c r="K280" s="212"/>
      <c r="L280" s="217"/>
      <c r="M280" s="218"/>
      <c r="N280" s="219"/>
      <c r="O280" s="219"/>
      <c r="P280" s="219"/>
      <c r="Q280" s="219"/>
      <c r="R280" s="219"/>
      <c r="S280" s="219"/>
      <c r="T280" s="220"/>
      <c r="AT280" s="221" t="s">
        <v>247</v>
      </c>
      <c r="AU280" s="221" t="s">
        <v>88</v>
      </c>
      <c r="AV280" s="14" t="s">
        <v>88</v>
      </c>
      <c r="AW280" s="14" t="s">
        <v>37</v>
      </c>
      <c r="AX280" s="14" t="s">
        <v>76</v>
      </c>
      <c r="AY280" s="221" t="s">
        <v>237</v>
      </c>
    </row>
    <row r="281" spans="2:51" s="14" customFormat="1" ht="10.199999999999999">
      <c r="B281" s="211"/>
      <c r="C281" s="212"/>
      <c r="D281" s="202" t="s">
        <v>247</v>
      </c>
      <c r="E281" s="213" t="s">
        <v>19</v>
      </c>
      <c r="F281" s="214" t="s">
        <v>254</v>
      </c>
      <c r="G281" s="212"/>
      <c r="H281" s="215">
        <v>3.72</v>
      </c>
      <c r="I281" s="216"/>
      <c r="J281" s="212"/>
      <c r="K281" s="212"/>
      <c r="L281" s="217"/>
      <c r="M281" s="218"/>
      <c r="N281" s="219"/>
      <c r="O281" s="219"/>
      <c r="P281" s="219"/>
      <c r="Q281" s="219"/>
      <c r="R281" s="219"/>
      <c r="S281" s="219"/>
      <c r="T281" s="220"/>
      <c r="AT281" s="221" t="s">
        <v>247</v>
      </c>
      <c r="AU281" s="221" t="s">
        <v>88</v>
      </c>
      <c r="AV281" s="14" t="s">
        <v>88</v>
      </c>
      <c r="AW281" s="14" t="s">
        <v>37</v>
      </c>
      <c r="AX281" s="14" t="s">
        <v>76</v>
      </c>
      <c r="AY281" s="221" t="s">
        <v>237</v>
      </c>
    </row>
    <row r="282" spans="2:51" s="14" customFormat="1" ht="10.199999999999999">
      <c r="B282" s="211"/>
      <c r="C282" s="212"/>
      <c r="D282" s="202" t="s">
        <v>247</v>
      </c>
      <c r="E282" s="213" t="s">
        <v>19</v>
      </c>
      <c r="F282" s="214" t="s">
        <v>384</v>
      </c>
      <c r="G282" s="212"/>
      <c r="H282" s="215">
        <v>1.488</v>
      </c>
      <c r="I282" s="216"/>
      <c r="J282" s="212"/>
      <c r="K282" s="212"/>
      <c r="L282" s="217"/>
      <c r="M282" s="218"/>
      <c r="N282" s="219"/>
      <c r="O282" s="219"/>
      <c r="P282" s="219"/>
      <c r="Q282" s="219"/>
      <c r="R282" s="219"/>
      <c r="S282" s="219"/>
      <c r="T282" s="220"/>
      <c r="AT282" s="221" t="s">
        <v>247</v>
      </c>
      <c r="AU282" s="221" t="s">
        <v>88</v>
      </c>
      <c r="AV282" s="14" t="s">
        <v>88</v>
      </c>
      <c r="AW282" s="14" t="s">
        <v>37</v>
      </c>
      <c r="AX282" s="14" t="s">
        <v>76</v>
      </c>
      <c r="AY282" s="221" t="s">
        <v>237</v>
      </c>
    </row>
    <row r="283" spans="2:51" s="14" customFormat="1" ht="10.199999999999999">
      <c r="B283" s="211"/>
      <c r="C283" s="212"/>
      <c r="D283" s="202" t="s">
        <v>247</v>
      </c>
      <c r="E283" s="213" t="s">
        <v>19</v>
      </c>
      <c r="F283" s="214" t="s">
        <v>255</v>
      </c>
      <c r="G283" s="212"/>
      <c r="H283" s="215">
        <v>4.2</v>
      </c>
      <c r="I283" s="216"/>
      <c r="J283" s="212"/>
      <c r="K283" s="212"/>
      <c r="L283" s="217"/>
      <c r="M283" s="218"/>
      <c r="N283" s="219"/>
      <c r="O283" s="219"/>
      <c r="P283" s="219"/>
      <c r="Q283" s="219"/>
      <c r="R283" s="219"/>
      <c r="S283" s="219"/>
      <c r="T283" s="220"/>
      <c r="AT283" s="221" t="s">
        <v>247</v>
      </c>
      <c r="AU283" s="221" t="s">
        <v>88</v>
      </c>
      <c r="AV283" s="14" t="s">
        <v>88</v>
      </c>
      <c r="AW283" s="14" t="s">
        <v>37</v>
      </c>
      <c r="AX283" s="14" t="s">
        <v>76</v>
      </c>
      <c r="AY283" s="221" t="s">
        <v>237</v>
      </c>
    </row>
    <row r="284" spans="2:51" s="15" customFormat="1" ht="10.199999999999999">
      <c r="B284" s="222"/>
      <c r="C284" s="223"/>
      <c r="D284" s="202" t="s">
        <v>247</v>
      </c>
      <c r="E284" s="224" t="s">
        <v>19</v>
      </c>
      <c r="F284" s="225" t="s">
        <v>251</v>
      </c>
      <c r="G284" s="223"/>
      <c r="H284" s="226">
        <v>24.888000000000002</v>
      </c>
      <c r="I284" s="227"/>
      <c r="J284" s="223"/>
      <c r="K284" s="223"/>
      <c r="L284" s="228"/>
      <c r="M284" s="229"/>
      <c r="N284" s="230"/>
      <c r="O284" s="230"/>
      <c r="P284" s="230"/>
      <c r="Q284" s="230"/>
      <c r="R284" s="230"/>
      <c r="S284" s="230"/>
      <c r="T284" s="231"/>
      <c r="AT284" s="232" t="s">
        <v>247</v>
      </c>
      <c r="AU284" s="232" t="s">
        <v>88</v>
      </c>
      <c r="AV284" s="15" t="s">
        <v>92</v>
      </c>
      <c r="AW284" s="15" t="s">
        <v>37</v>
      </c>
      <c r="AX284" s="15" t="s">
        <v>76</v>
      </c>
      <c r="AY284" s="232" t="s">
        <v>237</v>
      </c>
    </row>
    <row r="285" spans="2:51" s="14" customFormat="1" ht="10.199999999999999">
      <c r="B285" s="211"/>
      <c r="C285" s="212"/>
      <c r="D285" s="202" t="s">
        <v>247</v>
      </c>
      <c r="E285" s="213" t="s">
        <v>19</v>
      </c>
      <c r="F285" s="214" t="s">
        <v>257</v>
      </c>
      <c r="G285" s="212"/>
      <c r="H285" s="215">
        <v>4.8360000000000003</v>
      </c>
      <c r="I285" s="216"/>
      <c r="J285" s="212"/>
      <c r="K285" s="212"/>
      <c r="L285" s="217"/>
      <c r="M285" s="218"/>
      <c r="N285" s="219"/>
      <c r="O285" s="219"/>
      <c r="P285" s="219"/>
      <c r="Q285" s="219"/>
      <c r="R285" s="219"/>
      <c r="S285" s="219"/>
      <c r="T285" s="220"/>
      <c r="AT285" s="221" t="s">
        <v>247</v>
      </c>
      <c r="AU285" s="221" t="s">
        <v>88</v>
      </c>
      <c r="AV285" s="14" t="s">
        <v>88</v>
      </c>
      <c r="AW285" s="14" t="s">
        <v>37</v>
      </c>
      <c r="AX285" s="14" t="s">
        <v>76</v>
      </c>
      <c r="AY285" s="221" t="s">
        <v>237</v>
      </c>
    </row>
    <row r="286" spans="2:51" s="14" customFormat="1" ht="10.199999999999999">
      <c r="B286" s="211"/>
      <c r="C286" s="212"/>
      <c r="D286" s="202" t="s">
        <v>247</v>
      </c>
      <c r="E286" s="213" t="s">
        <v>19</v>
      </c>
      <c r="F286" s="214" t="s">
        <v>385</v>
      </c>
      <c r="G286" s="212"/>
      <c r="H286" s="215">
        <v>4.4400000000000004</v>
      </c>
      <c r="I286" s="216"/>
      <c r="J286" s="212"/>
      <c r="K286" s="212"/>
      <c r="L286" s="217"/>
      <c r="M286" s="218"/>
      <c r="N286" s="219"/>
      <c r="O286" s="219"/>
      <c r="P286" s="219"/>
      <c r="Q286" s="219"/>
      <c r="R286" s="219"/>
      <c r="S286" s="219"/>
      <c r="T286" s="220"/>
      <c r="AT286" s="221" t="s">
        <v>247</v>
      </c>
      <c r="AU286" s="221" t="s">
        <v>88</v>
      </c>
      <c r="AV286" s="14" t="s">
        <v>88</v>
      </c>
      <c r="AW286" s="14" t="s">
        <v>37</v>
      </c>
      <c r="AX286" s="14" t="s">
        <v>76</v>
      </c>
      <c r="AY286" s="221" t="s">
        <v>237</v>
      </c>
    </row>
    <row r="287" spans="2:51" s="14" customFormat="1" ht="10.199999999999999">
      <c r="B287" s="211"/>
      <c r="C287" s="212"/>
      <c r="D287" s="202" t="s">
        <v>247</v>
      </c>
      <c r="E287" s="213" t="s">
        <v>19</v>
      </c>
      <c r="F287" s="214" t="s">
        <v>386</v>
      </c>
      <c r="G287" s="212"/>
      <c r="H287" s="215">
        <v>4.944</v>
      </c>
      <c r="I287" s="216"/>
      <c r="J287" s="212"/>
      <c r="K287" s="212"/>
      <c r="L287" s="217"/>
      <c r="M287" s="218"/>
      <c r="N287" s="219"/>
      <c r="O287" s="219"/>
      <c r="P287" s="219"/>
      <c r="Q287" s="219"/>
      <c r="R287" s="219"/>
      <c r="S287" s="219"/>
      <c r="T287" s="220"/>
      <c r="AT287" s="221" t="s">
        <v>247</v>
      </c>
      <c r="AU287" s="221" t="s">
        <v>88</v>
      </c>
      <c r="AV287" s="14" t="s">
        <v>88</v>
      </c>
      <c r="AW287" s="14" t="s">
        <v>37</v>
      </c>
      <c r="AX287" s="14" t="s">
        <v>76</v>
      </c>
      <c r="AY287" s="221" t="s">
        <v>237</v>
      </c>
    </row>
    <row r="288" spans="2:51" s="14" customFormat="1" ht="10.199999999999999">
      <c r="B288" s="211"/>
      <c r="C288" s="212"/>
      <c r="D288" s="202" t="s">
        <v>247</v>
      </c>
      <c r="E288" s="213" t="s">
        <v>19</v>
      </c>
      <c r="F288" s="214" t="s">
        <v>387</v>
      </c>
      <c r="G288" s="212"/>
      <c r="H288" s="215">
        <v>1.488</v>
      </c>
      <c r="I288" s="216"/>
      <c r="J288" s="212"/>
      <c r="K288" s="212"/>
      <c r="L288" s="217"/>
      <c r="M288" s="218"/>
      <c r="N288" s="219"/>
      <c r="O288" s="219"/>
      <c r="P288" s="219"/>
      <c r="Q288" s="219"/>
      <c r="R288" s="219"/>
      <c r="S288" s="219"/>
      <c r="T288" s="220"/>
      <c r="AT288" s="221" t="s">
        <v>247</v>
      </c>
      <c r="AU288" s="221" t="s">
        <v>88</v>
      </c>
      <c r="AV288" s="14" t="s">
        <v>88</v>
      </c>
      <c r="AW288" s="14" t="s">
        <v>37</v>
      </c>
      <c r="AX288" s="14" t="s">
        <v>76</v>
      </c>
      <c r="AY288" s="221" t="s">
        <v>237</v>
      </c>
    </row>
    <row r="289" spans="1:65" s="14" customFormat="1" ht="10.199999999999999">
      <c r="B289" s="211"/>
      <c r="C289" s="212"/>
      <c r="D289" s="202" t="s">
        <v>247</v>
      </c>
      <c r="E289" s="213" t="s">
        <v>19</v>
      </c>
      <c r="F289" s="214" t="s">
        <v>258</v>
      </c>
      <c r="G289" s="212"/>
      <c r="H289" s="215">
        <v>3.72</v>
      </c>
      <c r="I289" s="216"/>
      <c r="J289" s="212"/>
      <c r="K289" s="212"/>
      <c r="L289" s="217"/>
      <c r="M289" s="218"/>
      <c r="N289" s="219"/>
      <c r="O289" s="219"/>
      <c r="P289" s="219"/>
      <c r="Q289" s="219"/>
      <c r="R289" s="219"/>
      <c r="S289" s="219"/>
      <c r="T289" s="220"/>
      <c r="AT289" s="221" t="s">
        <v>247</v>
      </c>
      <c r="AU289" s="221" t="s">
        <v>88</v>
      </c>
      <c r="AV289" s="14" t="s">
        <v>88</v>
      </c>
      <c r="AW289" s="14" t="s">
        <v>37</v>
      </c>
      <c r="AX289" s="14" t="s">
        <v>76</v>
      </c>
      <c r="AY289" s="221" t="s">
        <v>237</v>
      </c>
    </row>
    <row r="290" spans="1:65" s="14" customFormat="1" ht="10.199999999999999">
      <c r="B290" s="211"/>
      <c r="C290" s="212"/>
      <c r="D290" s="202" t="s">
        <v>247</v>
      </c>
      <c r="E290" s="213" t="s">
        <v>19</v>
      </c>
      <c r="F290" s="214" t="s">
        <v>388</v>
      </c>
      <c r="G290" s="212"/>
      <c r="H290" s="215">
        <v>1.488</v>
      </c>
      <c r="I290" s="216"/>
      <c r="J290" s="212"/>
      <c r="K290" s="212"/>
      <c r="L290" s="217"/>
      <c r="M290" s="218"/>
      <c r="N290" s="219"/>
      <c r="O290" s="219"/>
      <c r="P290" s="219"/>
      <c r="Q290" s="219"/>
      <c r="R290" s="219"/>
      <c r="S290" s="219"/>
      <c r="T290" s="220"/>
      <c r="AT290" s="221" t="s">
        <v>247</v>
      </c>
      <c r="AU290" s="221" t="s">
        <v>88</v>
      </c>
      <c r="AV290" s="14" t="s">
        <v>88</v>
      </c>
      <c r="AW290" s="14" t="s">
        <v>37</v>
      </c>
      <c r="AX290" s="14" t="s">
        <v>76</v>
      </c>
      <c r="AY290" s="221" t="s">
        <v>237</v>
      </c>
    </row>
    <row r="291" spans="1:65" s="14" customFormat="1" ht="10.199999999999999">
      <c r="B291" s="211"/>
      <c r="C291" s="212"/>
      <c r="D291" s="202" t="s">
        <v>247</v>
      </c>
      <c r="E291" s="213" t="s">
        <v>19</v>
      </c>
      <c r="F291" s="214" t="s">
        <v>259</v>
      </c>
      <c r="G291" s="212"/>
      <c r="H291" s="215">
        <v>4.2</v>
      </c>
      <c r="I291" s="216"/>
      <c r="J291" s="212"/>
      <c r="K291" s="212"/>
      <c r="L291" s="217"/>
      <c r="M291" s="218"/>
      <c r="N291" s="219"/>
      <c r="O291" s="219"/>
      <c r="P291" s="219"/>
      <c r="Q291" s="219"/>
      <c r="R291" s="219"/>
      <c r="S291" s="219"/>
      <c r="T291" s="220"/>
      <c r="AT291" s="221" t="s">
        <v>247</v>
      </c>
      <c r="AU291" s="221" t="s">
        <v>88</v>
      </c>
      <c r="AV291" s="14" t="s">
        <v>88</v>
      </c>
      <c r="AW291" s="14" t="s">
        <v>37</v>
      </c>
      <c r="AX291" s="14" t="s">
        <v>76</v>
      </c>
      <c r="AY291" s="221" t="s">
        <v>237</v>
      </c>
    </row>
    <row r="292" spans="1:65" s="15" customFormat="1" ht="10.199999999999999">
      <c r="B292" s="222"/>
      <c r="C292" s="223"/>
      <c r="D292" s="202" t="s">
        <v>247</v>
      </c>
      <c r="E292" s="224" t="s">
        <v>19</v>
      </c>
      <c r="F292" s="225" t="s">
        <v>251</v>
      </c>
      <c r="G292" s="223"/>
      <c r="H292" s="226">
        <v>25.116</v>
      </c>
      <c r="I292" s="227"/>
      <c r="J292" s="223"/>
      <c r="K292" s="223"/>
      <c r="L292" s="228"/>
      <c r="M292" s="229"/>
      <c r="N292" s="230"/>
      <c r="O292" s="230"/>
      <c r="P292" s="230"/>
      <c r="Q292" s="230"/>
      <c r="R292" s="230"/>
      <c r="S292" s="230"/>
      <c r="T292" s="231"/>
      <c r="AT292" s="232" t="s">
        <v>247</v>
      </c>
      <c r="AU292" s="232" t="s">
        <v>88</v>
      </c>
      <c r="AV292" s="15" t="s">
        <v>92</v>
      </c>
      <c r="AW292" s="15" t="s">
        <v>37</v>
      </c>
      <c r="AX292" s="15" t="s">
        <v>76</v>
      </c>
      <c r="AY292" s="232" t="s">
        <v>237</v>
      </c>
    </row>
    <row r="293" spans="1:65" s="16" customFormat="1" ht="10.199999999999999">
      <c r="B293" s="233"/>
      <c r="C293" s="234"/>
      <c r="D293" s="202" t="s">
        <v>247</v>
      </c>
      <c r="E293" s="235" t="s">
        <v>19</v>
      </c>
      <c r="F293" s="236" t="s">
        <v>260</v>
      </c>
      <c r="G293" s="234"/>
      <c r="H293" s="237">
        <v>81.287999999999997</v>
      </c>
      <c r="I293" s="238"/>
      <c r="J293" s="234"/>
      <c r="K293" s="234"/>
      <c r="L293" s="239"/>
      <c r="M293" s="240"/>
      <c r="N293" s="241"/>
      <c r="O293" s="241"/>
      <c r="P293" s="241"/>
      <c r="Q293" s="241"/>
      <c r="R293" s="241"/>
      <c r="S293" s="241"/>
      <c r="T293" s="242"/>
      <c r="AT293" s="243" t="s">
        <v>247</v>
      </c>
      <c r="AU293" s="243" t="s">
        <v>88</v>
      </c>
      <c r="AV293" s="16" t="s">
        <v>243</v>
      </c>
      <c r="AW293" s="16" t="s">
        <v>37</v>
      </c>
      <c r="AX293" s="16" t="s">
        <v>83</v>
      </c>
      <c r="AY293" s="243" t="s">
        <v>237</v>
      </c>
    </row>
    <row r="294" spans="1:65" s="2" customFormat="1" ht="37.799999999999997" customHeight="1">
      <c r="A294" s="37"/>
      <c r="B294" s="38"/>
      <c r="C294" s="182" t="s">
        <v>400</v>
      </c>
      <c r="D294" s="182" t="s">
        <v>239</v>
      </c>
      <c r="E294" s="183" t="s">
        <v>401</v>
      </c>
      <c r="F294" s="184" t="s">
        <v>402</v>
      </c>
      <c r="G294" s="185" t="s">
        <v>290</v>
      </c>
      <c r="H294" s="186">
        <v>10</v>
      </c>
      <c r="I294" s="187"/>
      <c r="J294" s="188">
        <f>ROUND(I294*H294,2)</f>
        <v>0</v>
      </c>
      <c r="K294" s="184" t="s">
        <v>242</v>
      </c>
      <c r="L294" s="42"/>
      <c r="M294" s="189" t="s">
        <v>19</v>
      </c>
      <c r="N294" s="190" t="s">
        <v>48</v>
      </c>
      <c r="O294" s="67"/>
      <c r="P294" s="191">
        <f>O294*H294</f>
        <v>0</v>
      </c>
      <c r="Q294" s="191">
        <v>4.0599999999999997E-2</v>
      </c>
      <c r="R294" s="191">
        <f>Q294*H294</f>
        <v>0.40599999999999997</v>
      </c>
      <c r="S294" s="191">
        <v>0</v>
      </c>
      <c r="T294" s="192">
        <f>S294*H294</f>
        <v>0</v>
      </c>
      <c r="U294" s="37"/>
      <c r="V294" s="37"/>
      <c r="W294" s="37"/>
      <c r="X294" s="37"/>
      <c r="Y294" s="37"/>
      <c r="Z294" s="37"/>
      <c r="AA294" s="37"/>
      <c r="AB294" s="37"/>
      <c r="AC294" s="37"/>
      <c r="AD294" s="37"/>
      <c r="AE294" s="37"/>
      <c r="AR294" s="193" t="s">
        <v>243</v>
      </c>
      <c r="AT294" s="193" t="s">
        <v>239</v>
      </c>
      <c r="AU294" s="193" t="s">
        <v>88</v>
      </c>
      <c r="AY294" s="20" t="s">
        <v>237</v>
      </c>
      <c r="BE294" s="194">
        <f>IF(N294="základní",J294,0)</f>
        <v>0</v>
      </c>
      <c r="BF294" s="194">
        <f>IF(N294="snížená",J294,0)</f>
        <v>0</v>
      </c>
      <c r="BG294" s="194">
        <f>IF(N294="zákl. přenesená",J294,0)</f>
        <v>0</v>
      </c>
      <c r="BH294" s="194">
        <f>IF(N294="sníž. přenesená",J294,0)</f>
        <v>0</v>
      </c>
      <c r="BI294" s="194">
        <f>IF(N294="nulová",J294,0)</f>
        <v>0</v>
      </c>
      <c r="BJ294" s="20" t="s">
        <v>88</v>
      </c>
      <c r="BK294" s="194">
        <f>ROUND(I294*H294,2)</f>
        <v>0</v>
      </c>
      <c r="BL294" s="20" t="s">
        <v>243</v>
      </c>
      <c r="BM294" s="193" t="s">
        <v>403</v>
      </c>
    </row>
    <row r="295" spans="1:65" s="2" customFormat="1" ht="10.199999999999999">
      <c r="A295" s="37"/>
      <c r="B295" s="38"/>
      <c r="C295" s="39"/>
      <c r="D295" s="195" t="s">
        <v>245</v>
      </c>
      <c r="E295" s="39"/>
      <c r="F295" s="196" t="s">
        <v>404</v>
      </c>
      <c r="G295" s="39"/>
      <c r="H295" s="39"/>
      <c r="I295" s="197"/>
      <c r="J295" s="39"/>
      <c r="K295" s="39"/>
      <c r="L295" s="42"/>
      <c r="M295" s="198"/>
      <c r="N295" s="199"/>
      <c r="O295" s="67"/>
      <c r="P295" s="67"/>
      <c r="Q295" s="67"/>
      <c r="R295" s="67"/>
      <c r="S295" s="67"/>
      <c r="T295" s="68"/>
      <c r="U295" s="37"/>
      <c r="V295" s="37"/>
      <c r="W295" s="37"/>
      <c r="X295" s="37"/>
      <c r="Y295" s="37"/>
      <c r="Z295" s="37"/>
      <c r="AA295" s="37"/>
      <c r="AB295" s="37"/>
      <c r="AC295" s="37"/>
      <c r="AD295" s="37"/>
      <c r="AE295" s="37"/>
      <c r="AT295" s="20" t="s">
        <v>245</v>
      </c>
      <c r="AU295" s="20" t="s">
        <v>88</v>
      </c>
    </row>
    <row r="296" spans="1:65" s="13" customFormat="1" ht="10.199999999999999">
      <c r="B296" s="200"/>
      <c r="C296" s="201"/>
      <c r="D296" s="202" t="s">
        <v>247</v>
      </c>
      <c r="E296" s="203" t="s">
        <v>19</v>
      </c>
      <c r="F296" s="204" t="s">
        <v>405</v>
      </c>
      <c r="G296" s="201"/>
      <c r="H296" s="203" t="s">
        <v>19</v>
      </c>
      <c r="I296" s="205"/>
      <c r="J296" s="201"/>
      <c r="K296" s="201"/>
      <c r="L296" s="206"/>
      <c r="M296" s="207"/>
      <c r="N296" s="208"/>
      <c r="O296" s="208"/>
      <c r="P296" s="208"/>
      <c r="Q296" s="208"/>
      <c r="R296" s="208"/>
      <c r="S296" s="208"/>
      <c r="T296" s="209"/>
      <c r="AT296" s="210" t="s">
        <v>247</v>
      </c>
      <c r="AU296" s="210" t="s">
        <v>88</v>
      </c>
      <c r="AV296" s="13" t="s">
        <v>83</v>
      </c>
      <c r="AW296" s="13" t="s">
        <v>37</v>
      </c>
      <c r="AX296" s="13" t="s">
        <v>76</v>
      </c>
      <c r="AY296" s="210" t="s">
        <v>237</v>
      </c>
    </row>
    <row r="297" spans="1:65" s="14" customFormat="1" ht="10.199999999999999">
      <c r="B297" s="211"/>
      <c r="C297" s="212"/>
      <c r="D297" s="202" t="s">
        <v>247</v>
      </c>
      <c r="E297" s="213" t="s">
        <v>19</v>
      </c>
      <c r="F297" s="214" t="s">
        <v>406</v>
      </c>
      <c r="G297" s="212"/>
      <c r="H297" s="215">
        <v>1</v>
      </c>
      <c r="I297" s="216"/>
      <c r="J297" s="212"/>
      <c r="K297" s="212"/>
      <c r="L297" s="217"/>
      <c r="M297" s="218"/>
      <c r="N297" s="219"/>
      <c r="O297" s="219"/>
      <c r="P297" s="219"/>
      <c r="Q297" s="219"/>
      <c r="R297" s="219"/>
      <c r="S297" s="219"/>
      <c r="T297" s="220"/>
      <c r="AT297" s="221" t="s">
        <v>247</v>
      </c>
      <c r="AU297" s="221" t="s">
        <v>88</v>
      </c>
      <c r="AV297" s="14" t="s">
        <v>88</v>
      </c>
      <c r="AW297" s="14" t="s">
        <v>37</v>
      </c>
      <c r="AX297" s="14" t="s">
        <v>76</v>
      </c>
      <c r="AY297" s="221" t="s">
        <v>237</v>
      </c>
    </row>
    <row r="298" spans="1:65" s="14" customFormat="1" ht="10.199999999999999">
      <c r="B298" s="211"/>
      <c r="C298" s="212"/>
      <c r="D298" s="202" t="s">
        <v>247</v>
      </c>
      <c r="E298" s="213" t="s">
        <v>19</v>
      </c>
      <c r="F298" s="214" t="s">
        <v>407</v>
      </c>
      <c r="G298" s="212"/>
      <c r="H298" s="215">
        <v>1</v>
      </c>
      <c r="I298" s="216"/>
      <c r="J298" s="212"/>
      <c r="K298" s="212"/>
      <c r="L298" s="217"/>
      <c r="M298" s="218"/>
      <c r="N298" s="219"/>
      <c r="O298" s="219"/>
      <c r="P298" s="219"/>
      <c r="Q298" s="219"/>
      <c r="R298" s="219"/>
      <c r="S298" s="219"/>
      <c r="T298" s="220"/>
      <c r="AT298" s="221" t="s">
        <v>247</v>
      </c>
      <c r="AU298" s="221" t="s">
        <v>88</v>
      </c>
      <c r="AV298" s="14" t="s">
        <v>88</v>
      </c>
      <c r="AW298" s="14" t="s">
        <v>37</v>
      </c>
      <c r="AX298" s="14" t="s">
        <v>76</v>
      </c>
      <c r="AY298" s="221" t="s">
        <v>237</v>
      </c>
    </row>
    <row r="299" spans="1:65" s="14" customFormat="1" ht="10.199999999999999">
      <c r="B299" s="211"/>
      <c r="C299" s="212"/>
      <c r="D299" s="202" t="s">
        <v>247</v>
      </c>
      <c r="E299" s="213" t="s">
        <v>19</v>
      </c>
      <c r="F299" s="214" t="s">
        <v>408</v>
      </c>
      <c r="G299" s="212"/>
      <c r="H299" s="215">
        <v>1</v>
      </c>
      <c r="I299" s="216"/>
      <c r="J299" s="212"/>
      <c r="K299" s="212"/>
      <c r="L299" s="217"/>
      <c r="M299" s="218"/>
      <c r="N299" s="219"/>
      <c r="O299" s="219"/>
      <c r="P299" s="219"/>
      <c r="Q299" s="219"/>
      <c r="R299" s="219"/>
      <c r="S299" s="219"/>
      <c r="T299" s="220"/>
      <c r="AT299" s="221" t="s">
        <v>247</v>
      </c>
      <c r="AU299" s="221" t="s">
        <v>88</v>
      </c>
      <c r="AV299" s="14" t="s">
        <v>88</v>
      </c>
      <c r="AW299" s="14" t="s">
        <v>37</v>
      </c>
      <c r="AX299" s="14" t="s">
        <v>76</v>
      </c>
      <c r="AY299" s="221" t="s">
        <v>237</v>
      </c>
    </row>
    <row r="300" spans="1:65" s="14" customFormat="1" ht="10.199999999999999">
      <c r="B300" s="211"/>
      <c r="C300" s="212"/>
      <c r="D300" s="202" t="s">
        <v>247</v>
      </c>
      <c r="E300" s="213" t="s">
        <v>19</v>
      </c>
      <c r="F300" s="214" t="s">
        <v>409</v>
      </c>
      <c r="G300" s="212"/>
      <c r="H300" s="215">
        <v>1</v>
      </c>
      <c r="I300" s="216"/>
      <c r="J300" s="212"/>
      <c r="K300" s="212"/>
      <c r="L300" s="217"/>
      <c r="M300" s="218"/>
      <c r="N300" s="219"/>
      <c r="O300" s="219"/>
      <c r="P300" s="219"/>
      <c r="Q300" s="219"/>
      <c r="R300" s="219"/>
      <c r="S300" s="219"/>
      <c r="T300" s="220"/>
      <c r="AT300" s="221" t="s">
        <v>247</v>
      </c>
      <c r="AU300" s="221" t="s">
        <v>88</v>
      </c>
      <c r="AV300" s="14" t="s">
        <v>88</v>
      </c>
      <c r="AW300" s="14" t="s">
        <v>37</v>
      </c>
      <c r="AX300" s="14" t="s">
        <v>76</v>
      </c>
      <c r="AY300" s="221" t="s">
        <v>237</v>
      </c>
    </row>
    <row r="301" spans="1:65" s="14" customFormat="1" ht="10.199999999999999">
      <c r="B301" s="211"/>
      <c r="C301" s="212"/>
      <c r="D301" s="202" t="s">
        <v>247</v>
      </c>
      <c r="E301" s="213" t="s">
        <v>19</v>
      </c>
      <c r="F301" s="214" t="s">
        <v>410</v>
      </c>
      <c r="G301" s="212"/>
      <c r="H301" s="215">
        <v>1</v>
      </c>
      <c r="I301" s="216"/>
      <c r="J301" s="212"/>
      <c r="K301" s="212"/>
      <c r="L301" s="217"/>
      <c r="M301" s="218"/>
      <c r="N301" s="219"/>
      <c r="O301" s="219"/>
      <c r="P301" s="219"/>
      <c r="Q301" s="219"/>
      <c r="R301" s="219"/>
      <c r="S301" s="219"/>
      <c r="T301" s="220"/>
      <c r="AT301" s="221" t="s">
        <v>247</v>
      </c>
      <c r="AU301" s="221" t="s">
        <v>88</v>
      </c>
      <c r="AV301" s="14" t="s">
        <v>88</v>
      </c>
      <c r="AW301" s="14" t="s">
        <v>37</v>
      </c>
      <c r="AX301" s="14" t="s">
        <v>76</v>
      </c>
      <c r="AY301" s="221" t="s">
        <v>237</v>
      </c>
    </row>
    <row r="302" spans="1:65" s="14" customFormat="1" ht="10.199999999999999">
      <c r="B302" s="211"/>
      <c r="C302" s="212"/>
      <c r="D302" s="202" t="s">
        <v>247</v>
      </c>
      <c r="E302" s="213" t="s">
        <v>19</v>
      </c>
      <c r="F302" s="214" t="s">
        <v>411</v>
      </c>
      <c r="G302" s="212"/>
      <c r="H302" s="215">
        <v>1</v>
      </c>
      <c r="I302" s="216"/>
      <c r="J302" s="212"/>
      <c r="K302" s="212"/>
      <c r="L302" s="217"/>
      <c r="M302" s="218"/>
      <c r="N302" s="219"/>
      <c r="O302" s="219"/>
      <c r="P302" s="219"/>
      <c r="Q302" s="219"/>
      <c r="R302" s="219"/>
      <c r="S302" s="219"/>
      <c r="T302" s="220"/>
      <c r="AT302" s="221" t="s">
        <v>247</v>
      </c>
      <c r="AU302" s="221" t="s">
        <v>88</v>
      </c>
      <c r="AV302" s="14" t="s">
        <v>88</v>
      </c>
      <c r="AW302" s="14" t="s">
        <v>37</v>
      </c>
      <c r="AX302" s="14" t="s">
        <v>76</v>
      </c>
      <c r="AY302" s="221" t="s">
        <v>237</v>
      </c>
    </row>
    <row r="303" spans="1:65" s="14" customFormat="1" ht="10.199999999999999">
      <c r="B303" s="211"/>
      <c r="C303" s="212"/>
      <c r="D303" s="202" t="s">
        <v>247</v>
      </c>
      <c r="E303" s="213" t="s">
        <v>19</v>
      </c>
      <c r="F303" s="214" t="s">
        <v>412</v>
      </c>
      <c r="G303" s="212"/>
      <c r="H303" s="215">
        <v>1</v>
      </c>
      <c r="I303" s="216"/>
      <c r="J303" s="212"/>
      <c r="K303" s="212"/>
      <c r="L303" s="217"/>
      <c r="M303" s="218"/>
      <c r="N303" s="219"/>
      <c r="O303" s="219"/>
      <c r="P303" s="219"/>
      <c r="Q303" s="219"/>
      <c r="R303" s="219"/>
      <c r="S303" s="219"/>
      <c r="T303" s="220"/>
      <c r="AT303" s="221" t="s">
        <v>247</v>
      </c>
      <c r="AU303" s="221" t="s">
        <v>88</v>
      </c>
      <c r="AV303" s="14" t="s">
        <v>88</v>
      </c>
      <c r="AW303" s="14" t="s">
        <v>37</v>
      </c>
      <c r="AX303" s="14" t="s">
        <v>76</v>
      </c>
      <c r="AY303" s="221" t="s">
        <v>237</v>
      </c>
    </row>
    <row r="304" spans="1:65" s="14" customFormat="1" ht="10.199999999999999">
      <c r="B304" s="211"/>
      <c r="C304" s="212"/>
      <c r="D304" s="202" t="s">
        <v>247</v>
      </c>
      <c r="E304" s="213" t="s">
        <v>19</v>
      </c>
      <c r="F304" s="214" t="s">
        <v>413</v>
      </c>
      <c r="G304" s="212"/>
      <c r="H304" s="215">
        <v>1</v>
      </c>
      <c r="I304" s="216"/>
      <c r="J304" s="212"/>
      <c r="K304" s="212"/>
      <c r="L304" s="217"/>
      <c r="M304" s="218"/>
      <c r="N304" s="219"/>
      <c r="O304" s="219"/>
      <c r="P304" s="219"/>
      <c r="Q304" s="219"/>
      <c r="R304" s="219"/>
      <c r="S304" s="219"/>
      <c r="T304" s="220"/>
      <c r="AT304" s="221" t="s">
        <v>247</v>
      </c>
      <c r="AU304" s="221" t="s">
        <v>88</v>
      </c>
      <c r="AV304" s="14" t="s">
        <v>88</v>
      </c>
      <c r="AW304" s="14" t="s">
        <v>37</v>
      </c>
      <c r="AX304" s="14" t="s">
        <v>76</v>
      </c>
      <c r="AY304" s="221" t="s">
        <v>237</v>
      </c>
    </row>
    <row r="305" spans="1:65" s="14" customFormat="1" ht="10.199999999999999">
      <c r="B305" s="211"/>
      <c r="C305" s="212"/>
      <c r="D305" s="202" t="s">
        <v>247</v>
      </c>
      <c r="E305" s="213" t="s">
        <v>19</v>
      </c>
      <c r="F305" s="214" t="s">
        <v>414</v>
      </c>
      <c r="G305" s="212"/>
      <c r="H305" s="215">
        <v>1</v>
      </c>
      <c r="I305" s="216"/>
      <c r="J305" s="212"/>
      <c r="K305" s="212"/>
      <c r="L305" s="217"/>
      <c r="M305" s="218"/>
      <c r="N305" s="219"/>
      <c r="O305" s="219"/>
      <c r="P305" s="219"/>
      <c r="Q305" s="219"/>
      <c r="R305" s="219"/>
      <c r="S305" s="219"/>
      <c r="T305" s="220"/>
      <c r="AT305" s="221" t="s">
        <v>247</v>
      </c>
      <c r="AU305" s="221" t="s">
        <v>88</v>
      </c>
      <c r="AV305" s="14" t="s">
        <v>88</v>
      </c>
      <c r="AW305" s="14" t="s">
        <v>37</v>
      </c>
      <c r="AX305" s="14" t="s">
        <v>76</v>
      </c>
      <c r="AY305" s="221" t="s">
        <v>237</v>
      </c>
    </row>
    <row r="306" spans="1:65" s="14" customFormat="1" ht="10.199999999999999">
      <c r="B306" s="211"/>
      <c r="C306" s="212"/>
      <c r="D306" s="202" t="s">
        <v>247</v>
      </c>
      <c r="E306" s="213" t="s">
        <v>19</v>
      </c>
      <c r="F306" s="214" t="s">
        <v>415</v>
      </c>
      <c r="G306" s="212"/>
      <c r="H306" s="215">
        <v>1</v>
      </c>
      <c r="I306" s="216"/>
      <c r="J306" s="212"/>
      <c r="K306" s="212"/>
      <c r="L306" s="217"/>
      <c r="M306" s="218"/>
      <c r="N306" s="219"/>
      <c r="O306" s="219"/>
      <c r="P306" s="219"/>
      <c r="Q306" s="219"/>
      <c r="R306" s="219"/>
      <c r="S306" s="219"/>
      <c r="T306" s="220"/>
      <c r="AT306" s="221" t="s">
        <v>247</v>
      </c>
      <c r="AU306" s="221" t="s">
        <v>88</v>
      </c>
      <c r="AV306" s="14" t="s">
        <v>88</v>
      </c>
      <c r="AW306" s="14" t="s">
        <v>37</v>
      </c>
      <c r="AX306" s="14" t="s">
        <v>76</v>
      </c>
      <c r="AY306" s="221" t="s">
        <v>237</v>
      </c>
    </row>
    <row r="307" spans="1:65" s="16" customFormat="1" ht="10.199999999999999">
      <c r="B307" s="233"/>
      <c r="C307" s="234"/>
      <c r="D307" s="202" t="s">
        <v>247</v>
      </c>
      <c r="E307" s="235" t="s">
        <v>19</v>
      </c>
      <c r="F307" s="236" t="s">
        <v>260</v>
      </c>
      <c r="G307" s="234"/>
      <c r="H307" s="237">
        <v>10</v>
      </c>
      <c r="I307" s="238"/>
      <c r="J307" s="234"/>
      <c r="K307" s="234"/>
      <c r="L307" s="239"/>
      <c r="M307" s="240"/>
      <c r="N307" s="241"/>
      <c r="O307" s="241"/>
      <c r="P307" s="241"/>
      <c r="Q307" s="241"/>
      <c r="R307" s="241"/>
      <c r="S307" s="241"/>
      <c r="T307" s="242"/>
      <c r="AT307" s="243" t="s">
        <v>247</v>
      </c>
      <c r="AU307" s="243" t="s">
        <v>88</v>
      </c>
      <c r="AV307" s="16" t="s">
        <v>243</v>
      </c>
      <c r="AW307" s="16" t="s">
        <v>37</v>
      </c>
      <c r="AX307" s="16" t="s">
        <v>83</v>
      </c>
      <c r="AY307" s="243" t="s">
        <v>237</v>
      </c>
    </row>
    <row r="308" spans="1:65" s="2" customFormat="1" ht="24.15" customHeight="1">
      <c r="A308" s="37"/>
      <c r="B308" s="38"/>
      <c r="C308" s="182" t="s">
        <v>7</v>
      </c>
      <c r="D308" s="182" t="s">
        <v>239</v>
      </c>
      <c r="E308" s="183" t="s">
        <v>416</v>
      </c>
      <c r="F308" s="184" t="s">
        <v>417</v>
      </c>
      <c r="G308" s="185" t="s">
        <v>154</v>
      </c>
      <c r="H308" s="186">
        <v>109.72</v>
      </c>
      <c r="I308" s="187"/>
      <c r="J308" s="188">
        <f>ROUND(I308*H308,2)</f>
        <v>0</v>
      </c>
      <c r="K308" s="184" t="s">
        <v>242</v>
      </c>
      <c r="L308" s="42"/>
      <c r="M308" s="189" t="s">
        <v>19</v>
      </c>
      <c r="N308" s="190" t="s">
        <v>48</v>
      </c>
      <c r="O308" s="67"/>
      <c r="P308" s="191">
        <f>O308*H308</f>
        <v>0</v>
      </c>
      <c r="Q308" s="191">
        <v>1.5E-3</v>
      </c>
      <c r="R308" s="191">
        <f>Q308*H308</f>
        <v>0.16458</v>
      </c>
      <c r="S308" s="191">
        <v>0</v>
      </c>
      <c r="T308" s="192">
        <f>S308*H308</f>
        <v>0</v>
      </c>
      <c r="U308" s="37"/>
      <c r="V308" s="37"/>
      <c r="W308" s="37"/>
      <c r="X308" s="37"/>
      <c r="Y308" s="37"/>
      <c r="Z308" s="37"/>
      <c r="AA308" s="37"/>
      <c r="AB308" s="37"/>
      <c r="AC308" s="37"/>
      <c r="AD308" s="37"/>
      <c r="AE308" s="37"/>
      <c r="AR308" s="193" t="s">
        <v>243</v>
      </c>
      <c r="AT308" s="193" t="s">
        <v>239</v>
      </c>
      <c r="AU308" s="193" t="s">
        <v>88</v>
      </c>
      <c r="AY308" s="20" t="s">
        <v>237</v>
      </c>
      <c r="BE308" s="194">
        <f>IF(N308="základní",J308,0)</f>
        <v>0</v>
      </c>
      <c r="BF308" s="194">
        <f>IF(N308="snížená",J308,0)</f>
        <v>0</v>
      </c>
      <c r="BG308" s="194">
        <f>IF(N308="zákl. přenesená",J308,0)</f>
        <v>0</v>
      </c>
      <c r="BH308" s="194">
        <f>IF(N308="sníž. přenesená",J308,0)</f>
        <v>0</v>
      </c>
      <c r="BI308" s="194">
        <f>IF(N308="nulová",J308,0)</f>
        <v>0</v>
      </c>
      <c r="BJ308" s="20" t="s">
        <v>88</v>
      </c>
      <c r="BK308" s="194">
        <f>ROUND(I308*H308,2)</f>
        <v>0</v>
      </c>
      <c r="BL308" s="20" t="s">
        <v>243</v>
      </c>
      <c r="BM308" s="193" t="s">
        <v>418</v>
      </c>
    </row>
    <row r="309" spans="1:65" s="2" customFormat="1" ht="10.199999999999999">
      <c r="A309" s="37"/>
      <c r="B309" s="38"/>
      <c r="C309" s="39"/>
      <c r="D309" s="195" t="s">
        <v>245</v>
      </c>
      <c r="E309" s="39"/>
      <c r="F309" s="196" t="s">
        <v>419</v>
      </c>
      <c r="G309" s="39"/>
      <c r="H309" s="39"/>
      <c r="I309" s="197"/>
      <c r="J309" s="39"/>
      <c r="K309" s="39"/>
      <c r="L309" s="42"/>
      <c r="M309" s="198"/>
      <c r="N309" s="199"/>
      <c r="O309" s="67"/>
      <c r="P309" s="67"/>
      <c r="Q309" s="67"/>
      <c r="R309" s="67"/>
      <c r="S309" s="67"/>
      <c r="T309" s="68"/>
      <c r="U309" s="37"/>
      <c r="V309" s="37"/>
      <c r="W309" s="37"/>
      <c r="X309" s="37"/>
      <c r="Y309" s="37"/>
      <c r="Z309" s="37"/>
      <c r="AA309" s="37"/>
      <c r="AB309" s="37"/>
      <c r="AC309" s="37"/>
      <c r="AD309" s="37"/>
      <c r="AE309" s="37"/>
      <c r="AT309" s="20" t="s">
        <v>245</v>
      </c>
      <c r="AU309" s="20" t="s">
        <v>88</v>
      </c>
    </row>
    <row r="310" spans="1:65" s="15" customFormat="1" ht="10.199999999999999">
      <c r="B310" s="222"/>
      <c r="C310" s="223"/>
      <c r="D310" s="202" t="s">
        <v>247</v>
      </c>
      <c r="E310" s="224" t="s">
        <v>19</v>
      </c>
      <c r="F310" s="225" t="s">
        <v>251</v>
      </c>
      <c r="G310" s="223"/>
      <c r="H310" s="226">
        <v>0</v>
      </c>
      <c r="I310" s="227"/>
      <c r="J310" s="223"/>
      <c r="K310" s="223"/>
      <c r="L310" s="228"/>
      <c r="M310" s="229"/>
      <c r="N310" s="230"/>
      <c r="O310" s="230"/>
      <c r="P310" s="230"/>
      <c r="Q310" s="230"/>
      <c r="R310" s="230"/>
      <c r="S310" s="230"/>
      <c r="T310" s="231"/>
      <c r="AT310" s="232" t="s">
        <v>247</v>
      </c>
      <c r="AU310" s="232" t="s">
        <v>88</v>
      </c>
      <c r="AV310" s="15" t="s">
        <v>92</v>
      </c>
      <c r="AW310" s="15" t="s">
        <v>37</v>
      </c>
      <c r="AX310" s="15" t="s">
        <v>76</v>
      </c>
      <c r="AY310" s="232" t="s">
        <v>237</v>
      </c>
    </row>
    <row r="311" spans="1:65" s="13" customFormat="1" ht="10.199999999999999">
      <c r="B311" s="200"/>
      <c r="C311" s="201"/>
      <c r="D311" s="202" t="s">
        <v>247</v>
      </c>
      <c r="E311" s="203" t="s">
        <v>19</v>
      </c>
      <c r="F311" s="204" t="s">
        <v>248</v>
      </c>
      <c r="G311" s="201"/>
      <c r="H311" s="203" t="s">
        <v>19</v>
      </c>
      <c r="I311" s="205"/>
      <c r="J311" s="201"/>
      <c r="K311" s="201"/>
      <c r="L311" s="206"/>
      <c r="M311" s="207"/>
      <c r="N311" s="208"/>
      <c r="O311" s="208"/>
      <c r="P311" s="208"/>
      <c r="Q311" s="208"/>
      <c r="R311" s="208"/>
      <c r="S311" s="208"/>
      <c r="T311" s="209"/>
      <c r="AT311" s="210" t="s">
        <v>247</v>
      </c>
      <c r="AU311" s="210" t="s">
        <v>88</v>
      </c>
      <c r="AV311" s="13" t="s">
        <v>83</v>
      </c>
      <c r="AW311" s="13" t="s">
        <v>37</v>
      </c>
      <c r="AX311" s="13" t="s">
        <v>76</v>
      </c>
      <c r="AY311" s="210" t="s">
        <v>237</v>
      </c>
    </row>
    <row r="312" spans="1:65" s="14" customFormat="1" ht="10.199999999999999">
      <c r="B312" s="211"/>
      <c r="C312" s="212"/>
      <c r="D312" s="202" t="s">
        <v>247</v>
      </c>
      <c r="E312" s="213" t="s">
        <v>19</v>
      </c>
      <c r="F312" s="214" t="s">
        <v>420</v>
      </c>
      <c r="G312" s="212"/>
      <c r="H312" s="215">
        <v>27</v>
      </c>
      <c r="I312" s="216"/>
      <c r="J312" s="212"/>
      <c r="K312" s="212"/>
      <c r="L312" s="217"/>
      <c r="M312" s="218"/>
      <c r="N312" s="219"/>
      <c r="O312" s="219"/>
      <c r="P312" s="219"/>
      <c r="Q312" s="219"/>
      <c r="R312" s="219"/>
      <c r="S312" s="219"/>
      <c r="T312" s="220"/>
      <c r="AT312" s="221" t="s">
        <v>247</v>
      </c>
      <c r="AU312" s="221" t="s">
        <v>88</v>
      </c>
      <c r="AV312" s="14" t="s">
        <v>88</v>
      </c>
      <c r="AW312" s="14" t="s">
        <v>37</v>
      </c>
      <c r="AX312" s="14" t="s">
        <v>76</v>
      </c>
      <c r="AY312" s="221" t="s">
        <v>237</v>
      </c>
    </row>
    <row r="313" spans="1:65" s="14" customFormat="1" ht="10.199999999999999">
      <c r="B313" s="211"/>
      <c r="C313" s="212"/>
      <c r="D313" s="202" t="s">
        <v>247</v>
      </c>
      <c r="E313" s="213" t="s">
        <v>19</v>
      </c>
      <c r="F313" s="214" t="s">
        <v>421</v>
      </c>
      <c r="G313" s="212"/>
      <c r="H313" s="215">
        <v>12.6</v>
      </c>
      <c r="I313" s="216"/>
      <c r="J313" s="212"/>
      <c r="K313" s="212"/>
      <c r="L313" s="217"/>
      <c r="M313" s="218"/>
      <c r="N313" s="219"/>
      <c r="O313" s="219"/>
      <c r="P313" s="219"/>
      <c r="Q313" s="219"/>
      <c r="R313" s="219"/>
      <c r="S313" s="219"/>
      <c r="T313" s="220"/>
      <c r="AT313" s="221" t="s">
        <v>247</v>
      </c>
      <c r="AU313" s="221" t="s">
        <v>88</v>
      </c>
      <c r="AV313" s="14" t="s">
        <v>88</v>
      </c>
      <c r="AW313" s="14" t="s">
        <v>37</v>
      </c>
      <c r="AX313" s="14" t="s">
        <v>76</v>
      </c>
      <c r="AY313" s="221" t="s">
        <v>237</v>
      </c>
    </row>
    <row r="314" spans="1:65" s="13" customFormat="1" ht="10.199999999999999">
      <c r="B314" s="200"/>
      <c r="C314" s="201"/>
      <c r="D314" s="202" t="s">
        <v>247</v>
      </c>
      <c r="E314" s="203" t="s">
        <v>19</v>
      </c>
      <c r="F314" s="204" t="s">
        <v>252</v>
      </c>
      <c r="G314" s="201"/>
      <c r="H314" s="203" t="s">
        <v>19</v>
      </c>
      <c r="I314" s="205"/>
      <c r="J314" s="201"/>
      <c r="K314" s="201"/>
      <c r="L314" s="206"/>
      <c r="M314" s="207"/>
      <c r="N314" s="208"/>
      <c r="O314" s="208"/>
      <c r="P314" s="208"/>
      <c r="Q314" s="208"/>
      <c r="R314" s="208"/>
      <c r="S314" s="208"/>
      <c r="T314" s="209"/>
      <c r="AT314" s="210" t="s">
        <v>247</v>
      </c>
      <c r="AU314" s="210" t="s">
        <v>88</v>
      </c>
      <c r="AV314" s="13" t="s">
        <v>83</v>
      </c>
      <c r="AW314" s="13" t="s">
        <v>37</v>
      </c>
      <c r="AX314" s="13" t="s">
        <v>76</v>
      </c>
      <c r="AY314" s="210" t="s">
        <v>237</v>
      </c>
    </row>
    <row r="315" spans="1:65" s="14" customFormat="1" ht="10.199999999999999">
      <c r="B315" s="211"/>
      <c r="C315" s="212"/>
      <c r="D315" s="202" t="s">
        <v>247</v>
      </c>
      <c r="E315" s="213" t="s">
        <v>19</v>
      </c>
      <c r="F315" s="214" t="s">
        <v>420</v>
      </c>
      <c r="G315" s="212"/>
      <c r="H315" s="215">
        <v>27</v>
      </c>
      <c r="I315" s="216"/>
      <c r="J315" s="212"/>
      <c r="K315" s="212"/>
      <c r="L315" s="217"/>
      <c r="M315" s="218"/>
      <c r="N315" s="219"/>
      <c r="O315" s="219"/>
      <c r="P315" s="219"/>
      <c r="Q315" s="219"/>
      <c r="R315" s="219"/>
      <c r="S315" s="219"/>
      <c r="T315" s="220"/>
      <c r="AT315" s="221" t="s">
        <v>247</v>
      </c>
      <c r="AU315" s="221" t="s">
        <v>88</v>
      </c>
      <c r="AV315" s="14" t="s">
        <v>88</v>
      </c>
      <c r="AW315" s="14" t="s">
        <v>37</v>
      </c>
      <c r="AX315" s="14" t="s">
        <v>76</v>
      </c>
      <c r="AY315" s="221" t="s">
        <v>237</v>
      </c>
    </row>
    <row r="316" spans="1:65" s="14" customFormat="1" ht="10.199999999999999">
      <c r="B316" s="211"/>
      <c r="C316" s="212"/>
      <c r="D316" s="202" t="s">
        <v>247</v>
      </c>
      <c r="E316" s="213" t="s">
        <v>19</v>
      </c>
      <c r="F316" s="214" t="s">
        <v>422</v>
      </c>
      <c r="G316" s="212"/>
      <c r="H316" s="215">
        <v>6.3</v>
      </c>
      <c r="I316" s="216"/>
      <c r="J316" s="212"/>
      <c r="K316" s="212"/>
      <c r="L316" s="217"/>
      <c r="M316" s="218"/>
      <c r="N316" s="219"/>
      <c r="O316" s="219"/>
      <c r="P316" s="219"/>
      <c r="Q316" s="219"/>
      <c r="R316" s="219"/>
      <c r="S316" s="219"/>
      <c r="T316" s="220"/>
      <c r="AT316" s="221" t="s">
        <v>247</v>
      </c>
      <c r="AU316" s="221" t="s">
        <v>88</v>
      </c>
      <c r="AV316" s="14" t="s">
        <v>88</v>
      </c>
      <c r="AW316" s="14" t="s">
        <v>37</v>
      </c>
      <c r="AX316" s="14" t="s">
        <v>76</v>
      </c>
      <c r="AY316" s="221" t="s">
        <v>237</v>
      </c>
    </row>
    <row r="317" spans="1:65" s="14" customFormat="1" ht="10.199999999999999">
      <c r="B317" s="211"/>
      <c r="C317" s="212"/>
      <c r="D317" s="202" t="s">
        <v>247</v>
      </c>
      <c r="E317" s="213" t="s">
        <v>19</v>
      </c>
      <c r="F317" s="214" t="s">
        <v>423</v>
      </c>
      <c r="G317" s="212"/>
      <c r="H317" s="215">
        <v>6.26</v>
      </c>
      <c r="I317" s="216"/>
      <c r="J317" s="212"/>
      <c r="K317" s="212"/>
      <c r="L317" s="217"/>
      <c r="M317" s="218"/>
      <c r="N317" s="219"/>
      <c r="O317" s="219"/>
      <c r="P317" s="219"/>
      <c r="Q317" s="219"/>
      <c r="R317" s="219"/>
      <c r="S317" s="219"/>
      <c r="T317" s="220"/>
      <c r="AT317" s="221" t="s">
        <v>247</v>
      </c>
      <c r="AU317" s="221" t="s">
        <v>88</v>
      </c>
      <c r="AV317" s="14" t="s">
        <v>88</v>
      </c>
      <c r="AW317" s="14" t="s">
        <v>37</v>
      </c>
      <c r="AX317" s="14" t="s">
        <v>76</v>
      </c>
      <c r="AY317" s="221" t="s">
        <v>237</v>
      </c>
    </row>
    <row r="318" spans="1:65" s="13" customFormat="1" ht="10.199999999999999">
      <c r="B318" s="200"/>
      <c r="C318" s="201"/>
      <c r="D318" s="202" t="s">
        <v>247</v>
      </c>
      <c r="E318" s="203" t="s">
        <v>19</v>
      </c>
      <c r="F318" s="204" t="s">
        <v>256</v>
      </c>
      <c r="G318" s="201"/>
      <c r="H318" s="203" t="s">
        <v>19</v>
      </c>
      <c r="I318" s="205"/>
      <c r="J318" s="201"/>
      <c r="K318" s="201"/>
      <c r="L318" s="206"/>
      <c r="M318" s="207"/>
      <c r="N318" s="208"/>
      <c r="O318" s="208"/>
      <c r="P318" s="208"/>
      <c r="Q318" s="208"/>
      <c r="R318" s="208"/>
      <c r="S318" s="208"/>
      <c r="T318" s="209"/>
      <c r="AT318" s="210" t="s">
        <v>247</v>
      </c>
      <c r="AU318" s="210" t="s">
        <v>88</v>
      </c>
      <c r="AV318" s="13" t="s">
        <v>83</v>
      </c>
      <c r="AW318" s="13" t="s">
        <v>37</v>
      </c>
      <c r="AX318" s="13" t="s">
        <v>76</v>
      </c>
      <c r="AY318" s="210" t="s">
        <v>237</v>
      </c>
    </row>
    <row r="319" spans="1:65" s="14" customFormat="1" ht="10.199999999999999">
      <c r="B319" s="211"/>
      <c r="C319" s="212"/>
      <c r="D319" s="202" t="s">
        <v>247</v>
      </c>
      <c r="E319" s="213" t="s">
        <v>19</v>
      </c>
      <c r="F319" s="214" t="s">
        <v>424</v>
      </c>
      <c r="G319" s="212"/>
      <c r="H319" s="215">
        <v>18</v>
      </c>
      <c r="I319" s="216"/>
      <c r="J319" s="212"/>
      <c r="K319" s="212"/>
      <c r="L319" s="217"/>
      <c r="M319" s="218"/>
      <c r="N319" s="219"/>
      <c r="O319" s="219"/>
      <c r="P319" s="219"/>
      <c r="Q319" s="219"/>
      <c r="R319" s="219"/>
      <c r="S319" s="219"/>
      <c r="T319" s="220"/>
      <c r="AT319" s="221" t="s">
        <v>247</v>
      </c>
      <c r="AU319" s="221" t="s">
        <v>88</v>
      </c>
      <c r="AV319" s="14" t="s">
        <v>88</v>
      </c>
      <c r="AW319" s="14" t="s">
        <v>37</v>
      </c>
      <c r="AX319" s="14" t="s">
        <v>76</v>
      </c>
      <c r="AY319" s="221" t="s">
        <v>237</v>
      </c>
    </row>
    <row r="320" spans="1:65" s="14" customFormat="1" ht="10.199999999999999">
      <c r="B320" s="211"/>
      <c r="C320" s="212"/>
      <c r="D320" s="202" t="s">
        <v>247</v>
      </c>
      <c r="E320" s="213" t="s">
        <v>19</v>
      </c>
      <c r="F320" s="214" t="s">
        <v>422</v>
      </c>
      <c r="G320" s="212"/>
      <c r="H320" s="215">
        <v>6.3</v>
      </c>
      <c r="I320" s="216"/>
      <c r="J320" s="212"/>
      <c r="K320" s="212"/>
      <c r="L320" s="217"/>
      <c r="M320" s="218"/>
      <c r="N320" s="219"/>
      <c r="O320" s="219"/>
      <c r="P320" s="219"/>
      <c r="Q320" s="219"/>
      <c r="R320" s="219"/>
      <c r="S320" s="219"/>
      <c r="T320" s="220"/>
      <c r="AT320" s="221" t="s">
        <v>247</v>
      </c>
      <c r="AU320" s="221" t="s">
        <v>88</v>
      </c>
      <c r="AV320" s="14" t="s">
        <v>88</v>
      </c>
      <c r="AW320" s="14" t="s">
        <v>37</v>
      </c>
      <c r="AX320" s="14" t="s">
        <v>76</v>
      </c>
      <c r="AY320" s="221" t="s">
        <v>237</v>
      </c>
    </row>
    <row r="321" spans="1:65" s="14" customFormat="1" ht="10.199999999999999">
      <c r="B321" s="211"/>
      <c r="C321" s="212"/>
      <c r="D321" s="202" t="s">
        <v>247</v>
      </c>
      <c r="E321" s="213" t="s">
        <v>19</v>
      </c>
      <c r="F321" s="214" t="s">
        <v>423</v>
      </c>
      <c r="G321" s="212"/>
      <c r="H321" s="215">
        <v>6.26</v>
      </c>
      <c r="I321" s="216"/>
      <c r="J321" s="212"/>
      <c r="K321" s="212"/>
      <c r="L321" s="217"/>
      <c r="M321" s="218"/>
      <c r="N321" s="219"/>
      <c r="O321" s="219"/>
      <c r="P321" s="219"/>
      <c r="Q321" s="219"/>
      <c r="R321" s="219"/>
      <c r="S321" s="219"/>
      <c r="T321" s="220"/>
      <c r="AT321" s="221" t="s">
        <v>247</v>
      </c>
      <c r="AU321" s="221" t="s">
        <v>88</v>
      </c>
      <c r="AV321" s="14" t="s">
        <v>88</v>
      </c>
      <c r="AW321" s="14" t="s">
        <v>37</v>
      </c>
      <c r="AX321" s="14" t="s">
        <v>76</v>
      </c>
      <c r="AY321" s="221" t="s">
        <v>237</v>
      </c>
    </row>
    <row r="322" spans="1:65" s="15" customFormat="1" ht="10.199999999999999">
      <c r="B322" s="222"/>
      <c r="C322" s="223"/>
      <c r="D322" s="202" t="s">
        <v>247</v>
      </c>
      <c r="E322" s="224" t="s">
        <v>19</v>
      </c>
      <c r="F322" s="225" t="s">
        <v>251</v>
      </c>
      <c r="G322" s="223"/>
      <c r="H322" s="226">
        <v>109.72</v>
      </c>
      <c r="I322" s="227"/>
      <c r="J322" s="223"/>
      <c r="K322" s="223"/>
      <c r="L322" s="228"/>
      <c r="M322" s="229"/>
      <c r="N322" s="230"/>
      <c r="O322" s="230"/>
      <c r="P322" s="230"/>
      <c r="Q322" s="230"/>
      <c r="R322" s="230"/>
      <c r="S322" s="230"/>
      <c r="T322" s="231"/>
      <c r="AT322" s="232" t="s">
        <v>247</v>
      </c>
      <c r="AU322" s="232" t="s">
        <v>88</v>
      </c>
      <c r="AV322" s="15" t="s">
        <v>92</v>
      </c>
      <c r="AW322" s="15" t="s">
        <v>37</v>
      </c>
      <c r="AX322" s="15" t="s">
        <v>76</v>
      </c>
      <c r="AY322" s="232" t="s">
        <v>237</v>
      </c>
    </row>
    <row r="323" spans="1:65" s="16" customFormat="1" ht="10.199999999999999">
      <c r="B323" s="233"/>
      <c r="C323" s="234"/>
      <c r="D323" s="202" t="s">
        <v>247</v>
      </c>
      <c r="E323" s="235" t="s">
        <v>19</v>
      </c>
      <c r="F323" s="236" t="s">
        <v>260</v>
      </c>
      <c r="G323" s="234"/>
      <c r="H323" s="237">
        <v>109.72</v>
      </c>
      <c r="I323" s="238"/>
      <c r="J323" s="234"/>
      <c r="K323" s="234"/>
      <c r="L323" s="239"/>
      <c r="M323" s="240"/>
      <c r="N323" s="241"/>
      <c r="O323" s="241"/>
      <c r="P323" s="241"/>
      <c r="Q323" s="241"/>
      <c r="R323" s="241"/>
      <c r="S323" s="241"/>
      <c r="T323" s="242"/>
      <c r="AT323" s="243" t="s">
        <v>247</v>
      </c>
      <c r="AU323" s="243" t="s">
        <v>88</v>
      </c>
      <c r="AV323" s="16" t="s">
        <v>243</v>
      </c>
      <c r="AW323" s="16" t="s">
        <v>37</v>
      </c>
      <c r="AX323" s="16" t="s">
        <v>83</v>
      </c>
      <c r="AY323" s="243" t="s">
        <v>237</v>
      </c>
    </row>
    <row r="324" spans="1:65" s="12" customFormat="1" ht="22.8" customHeight="1">
      <c r="B324" s="166"/>
      <c r="C324" s="167"/>
      <c r="D324" s="168" t="s">
        <v>75</v>
      </c>
      <c r="E324" s="180" t="s">
        <v>425</v>
      </c>
      <c r="F324" s="180" t="s">
        <v>426</v>
      </c>
      <c r="G324" s="167"/>
      <c r="H324" s="167"/>
      <c r="I324" s="170"/>
      <c r="J324" s="181">
        <f>BK324</f>
        <v>0</v>
      </c>
      <c r="K324" s="167"/>
      <c r="L324" s="172"/>
      <c r="M324" s="173"/>
      <c r="N324" s="174"/>
      <c r="O324" s="174"/>
      <c r="P324" s="175">
        <f>SUM(P325:P336)</f>
        <v>0</v>
      </c>
      <c r="Q324" s="174"/>
      <c r="R324" s="175">
        <f>SUM(R325:R336)</f>
        <v>4.3633000000000006</v>
      </c>
      <c r="S324" s="174"/>
      <c r="T324" s="176">
        <f>SUM(T325:T336)</f>
        <v>0</v>
      </c>
      <c r="AR324" s="177" t="s">
        <v>83</v>
      </c>
      <c r="AT324" s="178" t="s">
        <v>75</v>
      </c>
      <c r="AU324" s="178" t="s">
        <v>83</v>
      </c>
      <c r="AY324" s="177" t="s">
        <v>237</v>
      </c>
      <c r="BK324" s="179">
        <f>SUM(BK325:BK336)</f>
        <v>0</v>
      </c>
    </row>
    <row r="325" spans="1:65" s="2" customFormat="1" ht="37.799999999999997" customHeight="1">
      <c r="A325" s="37"/>
      <c r="B325" s="38"/>
      <c r="C325" s="182" t="s">
        <v>427</v>
      </c>
      <c r="D325" s="182" t="s">
        <v>239</v>
      </c>
      <c r="E325" s="183" t="s">
        <v>428</v>
      </c>
      <c r="F325" s="184" t="s">
        <v>429</v>
      </c>
      <c r="G325" s="185" t="s">
        <v>290</v>
      </c>
      <c r="H325" s="186">
        <v>10</v>
      </c>
      <c r="I325" s="187"/>
      <c r="J325" s="188">
        <f>ROUND(I325*H325,2)</f>
        <v>0</v>
      </c>
      <c r="K325" s="184" t="s">
        <v>242</v>
      </c>
      <c r="L325" s="42"/>
      <c r="M325" s="189" t="s">
        <v>19</v>
      </c>
      <c r="N325" s="190" t="s">
        <v>48</v>
      </c>
      <c r="O325" s="67"/>
      <c r="P325" s="191">
        <f>O325*H325</f>
        <v>0</v>
      </c>
      <c r="Q325" s="191">
        <v>0.42153000000000002</v>
      </c>
      <c r="R325" s="191">
        <f>Q325*H325</f>
        <v>4.2153</v>
      </c>
      <c r="S325" s="191">
        <v>0</v>
      </c>
      <c r="T325" s="192">
        <f>S325*H325</f>
        <v>0</v>
      </c>
      <c r="U325" s="37"/>
      <c r="V325" s="37"/>
      <c r="W325" s="37"/>
      <c r="X325" s="37"/>
      <c r="Y325" s="37"/>
      <c r="Z325" s="37"/>
      <c r="AA325" s="37"/>
      <c r="AB325" s="37"/>
      <c r="AC325" s="37"/>
      <c r="AD325" s="37"/>
      <c r="AE325" s="37"/>
      <c r="AR325" s="193" t="s">
        <v>243</v>
      </c>
      <c r="AT325" s="193" t="s">
        <v>239</v>
      </c>
      <c r="AU325" s="193" t="s">
        <v>88</v>
      </c>
      <c r="AY325" s="20" t="s">
        <v>237</v>
      </c>
      <c r="BE325" s="194">
        <f>IF(N325="základní",J325,0)</f>
        <v>0</v>
      </c>
      <c r="BF325" s="194">
        <f>IF(N325="snížená",J325,0)</f>
        <v>0</v>
      </c>
      <c r="BG325" s="194">
        <f>IF(N325="zákl. přenesená",J325,0)</f>
        <v>0</v>
      </c>
      <c r="BH325" s="194">
        <f>IF(N325="sníž. přenesená",J325,0)</f>
        <v>0</v>
      </c>
      <c r="BI325" s="194">
        <f>IF(N325="nulová",J325,0)</f>
        <v>0</v>
      </c>
      <c r="BJ325" s="20" t="s">
        <v>88</v>
      </c>
      <c r="BK325" s="194">
        <f>ROUND(I325*H325,2)</f>
        <v>0</v>
      </c>
      <c r="BL325" s="20" t="s">
        <v>243</v>
      </c>
      <c r="BM325" s="193" t="s">
        <v>430</v>
      </c>
    </row>
    <row r="326" spans="1:65" s="2" customFormat="1" ht="10.199999999999999">
      <c r="A326" s="37"/>
      <c r="B326" s="38"/>
      <c r="C326" s="39"/>
      <c r="D326" s="195" t="s">
        <v>245</v>
      </c>
      <c r="E326" s="39"/>
      <c r="F326" s="196" t="s">
        <v>431</v>
      </c>
      <c r="G326" s="39"/>
      <c r="H326" s="39"/>
      <c r="I326" s="197"/>
      <c r="J326" s="39"/>
      <c r="K326" s="39"/>
      <c r="L326" s="42"/>
      <c r="M326" s="198"/>
      <c r="N326" s="199"/>
      <c r="O326" s="67"/>
      <c r="P326" s="67"/>
      <c r="Q326" s="67"/>
      <c r="R326" s="67"/>
      <c r="S326" s="67"/>
      <c r="T326" s="68"/>
      <c r="U326" s="37"/>
      <c r="V326" s="37"/>
      <c r="W326" s="37"/>
      <c r="X326" s="37"/>
      <c r="Y326" s="37"/>
      <c r="Z326" s="37"/>
      <c r="AA326" s="37"/>
      <c r="AB326" s="37"/>
      <c r="AC326" s="37"/>
      <c r="AD326" s="37"/>
      <c r="AE326" s="37"/>
      <c r="AT326" s="20" t="s">
        <v>245</v>
      </c>
      <c r="AU326" s="20" t="s">
        <v>88</v>
      </c>
    </row>
    <row r="327" spans="1:65" s="13" customFormat="1" ht="10.199999999999999">
      <c r="B327" s="200"/>
      <c r="C327" s="201"/>
      <c r="D327" s="202" t="s">
        <v>247</v>
      </c>
      <c r="E327" s="203" t="s">
        <v>19</v>
      </c>
      <c r="F327" s="204" t="s">
        <v>432</v>
      </c>
      <c r="G327" s="201"/>
      <c r="H327" s="203" t="s">
        <v>19</v>
      </c>
      <c r="I327" s="205"/>
      <c r="J327" s="201"/>
      <c r="K327" s="201"/>
      <c r="L327" s="206"/>
      <c r="M327" s="207"/>
      <c r="N327" s="208"/>
      <c r="O327" s="208"/>
      <c r="P327" s="208"/>
      <c r="Q327" s="208"/>
      <c r="R327" s="208"/>
      <c r="S327" s="208"/>
      <c r="T327" s="209"/>
      <c r="AT327" s="210" t="s">
        <v>247</v>
      </c>
      <c r="AU327" s="210" t="s">
        <v>88</v>
      </c>
      <c r="AV327" s="13" t="s">
        <v>83</v>
      </c>
      <c r="AW327" s="13" t="s">
        <v>37</v>
      </c>
      <c r="AX327" s="13" t="s">
        <v>76</v>
      </c>
      <c r="AY327" s="210" t="s">
        <v>237</v>
      </c>
    </row>
    <row r="328" spans="1:65" s="14" customFormat="1" ht="10.199999999999999">
      <c r="B328" s="211"/>
      <c r="C328" s="212"/>
      <c r="D328" s="202" t="s">
        <v>247</v>
      </c>
      <c r="E328" s="213" t="s">
        <v>19</v>
      </c>
      <c r="F328" s="214" t="s">
        <v>433</v>
      </c>
      <c r="G328" s="212"/>
      <c r="H328" s="215">
        <v>6</v>
      </c>
      <c r="I328" s="216"/>
      <c r="J328" s="212"/>
      <c r="K328" s="212"/>
      <c r="L328" s="217"/>
      <c r="M328" s="218"/>
      <c r="N328" s="219"/>
      <c r="O328" s="219"/>
      <c r="P328" s="219"/>
      <c r="Q328" s="219"/>
      <c r="R328" s="219"/>
      <c r="S328" s="219"/>
      <c r="T328" s="220"/>
      <c r="AT328" s="221" t="s">
        <v>247</v>
      </c>
      <c r="AU328" s="221" t="s">
        <v>88</v>
      </c>
      <c r="AV328" s="14" t="s">
        <v>88</v>
      </c>
      <c r="AW328" s="14" t="s">
        <v>37</v>
      </c>
      <c r="AX328" s="14" t="s">
        <v>76</v>
      </c>
      <c r="AY328" s="221" t="s">
        <v>237</v>
      </c>
    </row>
    <row r="329" spans="1:65" s="14" customFormat="1" ht="10.199999999999999">
      <c r="B329" s="211"/>
      <c r="C329" s="212"/>
      <c r="D329" s="202" t="s">
        <v>247</v>
      </c>
      <c r="E329" s="213" t="s">
        <v>19</v>
      </c>
      <c r="F329" s="214" t="s">
        <v>434</v>
      </c>
      <c r="G329" s="212"/>
      <c r="H329" s="215">
        <v>2</v>
      </c>
      <c r="I329" s="216"/>
      <c r="J329" s="212"/>
      <c r="K329" s="212"/>
      <c r="L329" s="217"/>
      <c r="M329" s="218"/>
      <c r="N329" s="219"/>
      <c r="O329" s="219"/>
      <c r="P329" s="219"/>
      <c r="Q329" s="219"/>
      <c r="R329" s="219"/>
      <c r="S329" s="219"/>
      <c r="T329" s="220"/>
      <c r="AT329" s="221" t="s">
        <v>247</v>
      </c>
      <c r="AU329" s="221" t="s">
        <v>88</v>
      </c>
      <c r="AV329" s="14" t="s">
        <v>88</v>
      </c>
      <c r="AW329" s="14" t="s">
        <v>37</v>
      </c>
      <c r="AX329" s="14" t="s">
        <v>76</v>
      </c>
      <c r="AY329" s="221" t="s">
        <v>237</v>
      </c>
    </row>
    <row r="330" spans="1:65" s="14" customFormat="1" ht="10.199999999999999">
      <c r="B330" s="211"/>
      <c r="C330" s="212"/>
      <c r="D330" s="202" t="s">
        <v>247</v>
      </c>
      <c r="E330" s="213" t="s">
        <v>19</v>
      </c>
      <c r="F330" s="214" t="s">
        <v>435</v>
      </c>
      <c r="G330" s="212"/>
      <c r="H330" s="215">
        <v>2</v>
      </c>
      <c r="I330" s="216"/>
      <c r="J330" s="212"/>
      <c r="K330" s="212"/>
      <c r="L330" s="217"/>
      <c r="M330" s="218"/>
      <c r="N330" s="219"/>
      <c r="O330" s="219"/>
      <c r="P330" s="219"/>
      <c r="Q330" s="219"/>
      <c r="R330" s="219"/>
      <c r="S330" s="219"/>
      <c r="T330" s="220"/>
      <c r="AT330" s="221" t="s">
        <v>247</v>
      </c>
      <c r="AU330" s="221" t="s">
        <v>88</v>
      </c>
      <c r="AV330" s="14" t="s">
        <v>88</v>
      </c>
      <c r="AW330" s="14" t="s">
        <v>37</v>
      </c>
      <c r="AX330" s="14" t="s">
        <v>76</v>
      </c>
      <c r="AY330" s="221" t="s">
        <v>237</v>
      </c>
    </row>
    <row r="331" spans="1:65" s="16" customFormat="1" ht="10.199999999999999">
      <c r="B331" s="233"/>
      <c r="C331" s="234"/>
      <c r="D331" s="202" t="s">
        <v>247</v>
      </c>
      <c r="E331" s="235" t="s">
        <v>19</v>
      </c>
      <c r="F331" s="236" t="s">
        <v>260</v>
      </c>
      <c r="G331" s="234"/>
      <c r="H331" s="237">
        <v>10</v>
      </c>
      <c r="I331" s="238"/>
      <c r="J331" s="234"/>
      <c r="K331" s="234"/>
      <c r="L331" s="239"/>
      <c r="M331" s="240"/>
      <c r="N331" s="241"/>
      <c r="O331" s="241"/>
      <c r="P331" s="241"/>
      <c r="Q331" s="241"/>
      <c r="R331" s="241"/>
      <c r="S331" s="241"/>
      <c r="T331" s="242"/>
      <c r="AT331" s="243" t="s">
        <v>247</v>
      </c>
      <c r="AU331" s="243" t="s">
        <v>88</v>
      </c>
      <c r="AV331" s="16" t="s">
        <v>243</v>
      </c>
      <c r="AW331" s="16" t="s">
        <v>37</v>
      </c>
      <c r="AX331" s="16" t="s">
        <v>83</v>
      </c>
      <c r="AY331" s="243" t="s">
        <v>237</v>
      </c>
    </row>
    <row r="332" spans="1:65" s="2" customFormat="1" ht="37.799999999999997" customHeight="1">
      <c r="A332" s="37"/>
      <c r="B332" s="38"/>
      <c r="C332" s="244" t="s">
        <v>436</v>
      </c>
      <c r="D332" s="244" t="s">
        <v>296</v>
      </c>
      <c r="E332" s="245" t="s">
        <v>437</v>
      </c>
      <c r="F332" s="246" t="s">
        <v>438</v>
      </c>
      <c r="G332" s="247" t="s">
        <v>290</v>
      </c>
      <c r="H332" s="248">
        <v>10</v>
      </c>
      <c r="I332" s="249"/>
      <c r="J332" s="250">
        <f>ROUND(I332*H332,2)</f>
        <v>0</v>
      </c>
      <c r="K332" s="246" t="s">
        <v>242</v>
      </c>
      <c r="L332" s="251"/>
      <c r="M332" s="252" t="s">
        <v>19</v>
      </c>
      <c r="N332" s="253" t="s">
        <v>48</v>
      </c>
      <c r="O332" s="67"/>
      <c r="P332" s="191">
        <f>O332*H332</f>
        <v>0</v>
      </c>
      <c r="Q332" s="191">
        <v>1.272E-2</v>
      </c>
      <c r="R332" s="191">
        <f>Q332*H332</f>
        <v>0.12720000000000001</v>
      </c>
      <c r="S332" s="191">
        <v>0</v>
      </c>
      <c r="T332" s="192">
        <f>S332*H332</f>
        <v>0</v>
      </c>
      <c r="U332" s="37"/>
      <c r="V332" s="37"/>
      <c r="W332" s="37"/>
      <c r="X332" s="37"/>
      <c r="Y332" s="37"/>
      <c r="Z332" s="37"/>
      <c r="AA332" s="37"/>
      <c r="AB332" s="37"/>
      <c r="AC332" s="37"/>
      <c r="AD332" s="37"/>
      <c r="AE332" s="37"/>
      <c r="AR332" s="193" t="s">
        <v>299</v>
      </c>
      <c r="AT332" s="193" t="s">
        <v>296</v>
      </c>
      <c r="AU332" s="193" t="s">
        <v>88</v>
      </c>
      <c r="AY332" s="20" t="s">
        <v>237</v>
      </c>
      <c r="BE332" s="194">
        <f>IF(N332="základní",J332,0)</f>
        <v>0</v>
      </c>
      <c r="BF332" s="194">
        <f>IF(N332="snížená",J332,0)</f>
        <v>0</v>
      </c>
      <c r="BG332" s="194">
        <f>IF(N332="zákl. přenesená",J332,0)</f>
        <v>0</v>
      </c>
      <c r="BH332" s="194">
        <f>IF(N332="sníž. přenesená",J332,0)</f>
        <v>0</v>
      </c>
      <c r="BI332" s="194">
        <f>IF(N332="nulová",J332,0)</f>
        <v>0</v>
      </c>
      <c r="BJ332" s="20" t="s">
        <v>88</v>
      </c>
      <c r="BK332" s="194">
        <f>ROUND(I332*H332,2)</f>
        <v>0</v>
      </c>
      <c r="BL332" s="20" t="s">
        <v>243</v>
      </c>
      <c r="BM332" s="193" t="s">
        <v>439</v>
      </c>
    </row>
    <row r="333" spans="1:65" s="2" customFormat="1" ht="24.15" customHeight="1">
      <c r="A333" s="37"/>
      <c r="B333" s="38"/>
      <c r="C333" s="182" t="s">
        <v>440</v>
      </c>
      <c r="D333" s="182" t="s">
        <v>239</v>
      </c>
      <c r="E333" s="183" t="s">
        <v>441</v>
      </c>
      <c r="F333" s="184" t="s">
        <v>442</v>
      </c>
      <c r="G333" s="185" t="s">
        <v>290</v>
      </c>
      <c r="H333" s="186">
        <v>16</v>
      </c>
      <c r="I333" s="187"/>
      <c r="J333" s="188">
        <f>ROUND(I333*H333,2)</f>
        <v>0</v>
      </c>
      <c r="K333" s="184" t="s">
        <v>242</v>
      </c>
      <c r="L333" s="42"/>
      <c r="M333" s="189" t="s">
        <v>19</v>
      </c>
      <c r="N333" s="190" t="s">
        <v>48</v>
      </c>
      <c r="O333" s="67"/>
      <c r="P333" s="191">
        <f>O333*H333</f>
        <v>0</v>
      </c>
      <c r="Q333" s="191">
        <v>0</v>
      </c>
      <c r="R333" s="191">
        <f>Q333*H333</f>
        <v>0</v>
      </c>
      <c r="S333" s="191">
        <v>0</v>
      </c>
      <c r="T333" s="192">
        <f>S333*H333</f>
        <v>0</v>
      </c>
      <c r="U333" s="37"/>
      <c r="V333" s="37"/>
      <c r="W333" s="37"/>
      <c r="X333" s="37"/>
      <c r="Y333" s="37"/>
      <c r="Z333" s="37"/>
      <c r="AA333" s="37"/>
      <c r="AB333" s="37"/>
      <c r="AC333" s="37"/>
      <c r="AD333" s="37"/>
      <c r="AE333" s="37"/>
      <c r="AR333" s="193" t="s">
        <v>243</v>
      </c>
      <c r="AT333" s="193" t="s">
        <v>239</v>
      </c>
      <c r="AU333" s="193" t="s">
        <v>88</v>
      </c>
      <c r="AY333" s="20" t="s">
        <v>237</v>
      </c>
      <c r="BE333" s="194">
        <f>IF(N333="základní",J333,0)</f>
        <v>0</v>
      </c>
      <c r="BF333" s="194">
        <f>IF(N333="snížená",J333,0)</f>
        <v>0</v>
      </c>
      <c r="BG333" s="194">
        <f>IF(N333="zákl. přenesená",J333,0)</f>
        <v>0</v>
      </c>
      <c r="BH333" s="194">
        <f>IF(N333="sníž. přenesená",J333,0)</f>
        <v>0</v>
      </c>
      <c r="BI333" s="194">
        <f>IF(N333="nulová",J333,0)</f>
        <v>0</v>
      </c>
      <c r="BJ333" s="20" t="s">
        <v>88</v>
      </c>
      <c r="BK333" s="194">
        <f>ROUND(I333*H333,2)</f>
        <v>0</v>
      </c>
      <c r="BL333" s="20" t="s">
        <v>243</v>
      </c>
      <c r="BM333" s="193" t="s">
        <v>443</v>
      </c>
    </row>
    <row r="334" spans="1:65" s="2" customFormat="1" ht="10.199999999999999">
      <c r="A334" s="37"/>
      <c r="B334" s="38"/>
      <c r="C334" s="39"/>
      <c r="D334" s="195" t="s">
        <v>245</v>
      </c>
      <c r="E334" s="39"/>
      <c r="F334" s="196" t="s">
        <v>444</v>
      </c>
      <c r="G334" s="39"/>
      <c r="H334" s="39"/>
      <c r="I334" s="197"/>
      <c r="J334" s="39"/>
      <c r="K334" s="39"/>
      <c r="L334" s="42"/>
      <c r="M334" s="198"/>
      <c r="N334" s="199"/>
      <c r="O334" s="67"/>
      <c r="P334" s="67"/>
      <c r="Q334" s="67"/>
      <c r="R334" s="67"/>
      <c r="S334" s="67"/>
      <c r="T334" s="68"/>
      <c r="U334" s="37"/>
      <c r="V334" s="37"/>
      <c r="W334" s="37"/>
      <c r="X334" s="37"/>
      <c r="Y334" s="37"/>
      <c r="Z334" s="37"/>
      <c r="AA334" s="37"/>
      <c r="AB334" s="37"/>
      <c r="AC334" s="37"/>
      <c r="AD334" s="37"/>
      <c r="AE334" s="37"/>
      <c r="AT334" s="20" t="s">
        <v>245</v>
      </c>
      <c r="AU334" s="20" t="s">
        <v>88</v>
      </c>
    </row>
    <row r="335" spans="1:65" s="14" customFormat="1" ht="10.199999999999999">
      <c r="B335" s="211"/>
      <c r="C335" s="212"/>
      <c r="D335" s="202" t="s">
        <v>247</v>
      </c>
      <c r="E335" s="213" t="s">
        <v>19</v>
      </c>
      <c r="F335" s="214" t="s">
        <v>445</v>
      </c>
      <c r="G335" s="212"/>
      <c r="H335" s="215">
        <v>16</v>
      </c>
      <c r="I335" s="216"/>
      <c r="J335" s="212"/>
      <c r="K335" s="212"/>
      <c r="L335" s="217"/>
      <c r="M335" s="218"/>
      <c r="N335" s="219"/>
      <c r="O335" s="219"/>
      <c r="P335" s="219"/>
      <c r="Q335" s="219"/>
      <c r="R335" s="219"/>
      <c r="S335" s="219"/>
      <c r="T335" s="220"/>
      <c r="AT335" s="221" t="s">
        <v>247</v>
      </c>
      <c r="AU335" s="221" t="s">
        <v>88</v>
      </c>
      <c r="AV335" s="14" t="s">
        <v>88</v>
      </c>
      <c r="AW335" s="14" t="s">
        <v>37</v>
      </c>
      <c r="AX335" s="14" t="s">
        <v>83</v>
      </c>
      <c r="AY335" s="221" t="s">
        <v>237</v>
      </c>
    </row>
    <row r="336" spans="1:65" s="2" customFormat="1" ht="16.5" customHeight="1">
      <c r="A336" s="37"/>
      <c r="B336" s="38"/>
      <c r="C336" s="244" t="s">
        <v>446</v>
      </c>
      <c r="D336" s="244" t="s">
        <v>296</v>
      </c>
      <c r="E336" s="245" t="s">
        <v>447</v>
      </c>
      <c r="F336" s="246" t="s">
        <v>448</v>
      </c>
      <c r="G336" s="247" t="s">
        <v>290</v>
      </c>
      <c r="H336" s="248">
        <v>16</v>
      </c>
      <c r="I336" s="249"/>
      <c r="J336" s="250">
        <f>ROUND(I336*H336,2)</f>
        <v>0</v>
      </c>
      <c r="K336" s="246" t="s">
        <v>242</v>
      </c>
      <c r="L336" s="251"/>
      <c r="M336" s="252" t="s">
        <v>19</v>
      </c>
      <c r="N336" s="253" t="s">
        <v>48</v>
      </c>
      <c r="O336" s="67"/>
      <c r="P336" s="191">
        <f>O336*H336</f>
        <v>0</v>
      </c>
      <c r="Q336" s="191">
        <v>1.2999999999999999E-3</v>
      </c>
      <c r="R336" s="191">
        <f>Q336*H336</f>
        <v>2.0799999999999999E-2</v>
      </c>
      <c r="S336" s="191">
        <v>0</v>
      </c>
      <c r="T336" s="192">
        <f>S336*H336</f>
        <v>0</v>
      </c>
      <c r="U336" s="37"/>
      <c r="V336" s="37"/>
      <c r="W336" s="37"/>
      <c r="X336" s="37"/>
      <c r="Y336" s="37"/>
      <c r="Z336" s="37"/>
      <c r="AA336" s="37"/>
      <c r="AB336" s="37"/>
      <c r="AC336" s="37"/>
      <c r="AD336" s="37"/>
      <c r="AE336" s="37"/>
      <c r="AR336" s="193" t="s">
        <v>299</v>
      </c>
      <c r="AT336" s="193" t="s">
        <v>296</v>
      </c>
      <c r="AU336" s="193" t="s">
        <v>88</v>
      </c>
      <c r="AY336" s="20" t="s">
        <v>237</v>
      </c>
      <c r="BE336" s="194">
        <f>IF(N336="základní",J336,0)</f>
        <v>0</v>
      </c>
      <c r="BF336" s="194">
        <f>IF(N336="snížená",J336,0)</f>
        <v>0</v>
      </c>
      <c r="BG336" s="194">
        <f>IF(N336="zákl. přenesená",J336,0)</f>
        <v>0</v>
      </c>
      <c r="BH336" s="194">
        <f>IF(N336="sníž. přenesená",J336,0)</f>
        <v>0</v>
      </c>
      <c r="BI336" s="194">
        <f>IF(N336="nulová",J336,0)</f>
        <v>0</v>
      </c>
      <c r="BJ336" s="20" t="s">
        <v>88</v>
      </c>
      <c r="BK336" s="194">
        <f>ROUND(I336*H336,2)</f>
        <v>0</v>
      </c>
      <c r="BL336" s="20" t="s">
        <v>243</v>
      </c>
      <c r="BM336" s="193" t="s">
        <v>449</v>
      </c>
    </row>
    <row r="337" spans="1:65" s="12" customFormat="1" ht="22.8" customHeight="1">
      <c r="B337" s="166"/>
      <c r="C337" s="167"/>
      <c r="D337" s="168" t="s">
        <v>75</v>
      </c>
      <c r="E337" s="180" t="s">
        <v>450</v>
      </c>
      <c r="F337" s="180" t="s">
        <v>451</v>
      </c>
      <c r="G337" s="167"/>
      <c r="H337" s="167"/>
      <c r="I337" s="170"/>
      <c r="J337" s="181">
        <f>BK337</f>
        <v>0</v>
      </c>
      <c r="K337" s="167"/>
      <c r="L337" s="172"/>
      <c r="M337" s="173"/>
      <c r="N337" s="174"/>
      <c r="O337" s="174"/>
      <c r="P337" s="175">
        <f>SUM(P338:P354)</f>
        <v>0</v>
      </c>
      <c r="Q337" s="174"/>
      <c r="R337" s="175">
        <f>SUM(R338:R354)</f>
        <v>0</v>
      </c>
      <c r="S337" s="174"/>
      <c r="T337" s="176">
        <f>SUM(T338:T354)</f>
        <v>0</v>
      </c>
      <c r="AR337" s="177" t="s">
        <v>83</v>
      </c>
      <c r="AT337" s="178" t="s">
        <v>75</v>
      </c>
      <c r="AU337" s="178" t="s">
        <v>83</v>
      </c>
      <c r="AY337" s="177" t="s">
        <v>237</v>
      </c>
      <c r="BK337" s="179">
        <f>SUM(BK338:BK354)</f>
        <v>0</v>
      </c>
    </row>
    <row r="338" spans="1:65" s="2" customFormat="1" ht="37.799999999999997" customHeight="1">
      <c r="A338" s="37"/>
      <c r="B338" s="38"/>
      <c r="C338" s="182" t="s">
        <v>452</v>
      </c>
      <c r="D338" s="182" t="s">
        <v>239</v>
      </c>
      <c r="E338" s="183" t="s">
        <v>453</v>
      </c>
      <c r="F338" s="184" t="s">
        <v>454</v>
      </c>
      <c r="G338" s="185" t="s">
        <v>141</v>
      </c>
      <c r="H338" s="186">
        <v>352.12</v>
      </c>
      <c r="I338" s="187"/>
      <c r="J338" s="188">
        <f>ROUND(I338*H338,2)</f>
        <v>0</v>
      </c>
      <c r="K338" s="184" t="s">
        <v>242</v>
      </c>
      <c r="L338" s="42"/>
      <c r="M338" s="189" t="s">
        <v>19</v>
      </c>
      <c r="N338" s="190" t="s">
        <v>48</v>
      </c>
      <c r="O338" s="67"/>
      <c r="P338" s="191">
        <f>O338*H338</f>
        <v>0</v>
      </c>
      <c r="Q338" s="191">
        <v>0</v>
      </c>
      <c r="R338" s="191">
        <f>Q338*H338</f>
        <v>0</v>
      </c>
      <c r="S338" s="191">
        <v>0</v>
      </c>
      <c r="T338" s="192">
        <f>S338*H338</f>
        <v>0</v>
      </c>
      <c r="U338" s="37"/>
      <c r="V338" s="37"/>
      <c r="W338" s="37"/>
      <c r="X338" s="37"/>
      <c r="Y338" s="37"/>
      <c r="Z338" s="37"/>
      <c r="AA338" s="37"/>
      <c r="AB338" s="37"/>
      <c r="AC338" s="37"/>
      <c r="AD338" s="37"/>
      <c r="AE338" s="37"/>
      <c r="AR338" s="193" t="s">
        <v>243</v>
      </c>
      <c r="AT338" s="193" t="s">
        <v>239</v>
      </c>
      <c r="AU338" s="193" t="s">
        <v>88</v>
      </c>
      <c r="AY338" s="20" t="s">
        <v>237</v>
      </c>
      <c r="BE338" s="194">
        <f>IF(N338="základní",J338,0)</f>
        <v>0</v>
      </c>
      <c r="BF338" s="194">
        <f>IF(N338="snížená",J338,0)</f>
        <v>0</v>
      </c>
      <c r="BG338" s="194">
        <f>IF(N338="zákl. přenesená",J338,0)</f>
        <v>0</v>
      </c>
      <c r="BH338" s="194">
        <f>IF(N338="sníž. přenesená",J338,0)</f>
        <v>0</v>
      </c>
      <c r="BI338" s="194">
        <f>IF(N338="nulová",J338,0)</f>
        <v>0</v>
      </c>
      <c r="BJ338" s="20" t="s">
        <v>88</v>
      </c>
      <c r="BK338" s="194">
        <f>ROUND(I338*H338,2)</f>
        <v>0</v>
      </c>
      <c r="BL338" s="20" t="s">
        <v>243</v>
      </c>
      <c r="BM338" s="193" t="s">
        <v>455</v>
      </c>
    </row>
    <row r="339" spans="1:65" s="2" customFormat="1" ht="10.199999999999999">
      <c r="A339" s="37"/>
      <c r="B339" s="38"/>
      <c r="C339" s="39"/>
      <c r="D339" s="195" t="s">
        <v>245</v>
      </c>
      <c r="E339" s="39"/>
      <c r="F339" s="196" t="s">
        <v>456</v>
      </c>
      <c r="G339" s="39"/>
      <c r="H339" s="39"/>
      <c r="I339" s="197"/>
      <c r="J339" s="39"/>
      <c r="K339" s="39"/>
      <c r="L339" s="42"/>
      <c r="M339" s="198"/>
      <c r="N339" s="199"/>
      <c r="O339" s="67"/>
      <c r="P339" s="67"/>
      <c r="Q339" s="67"/>
      <c r="R339" s="67"/>
      <c r="S339" s="67"/>
      <c r="T339" s="68"/>
      <c r="U339" s="37"/>
      <c r="V339" s="37"/>
      <c r="W339" s="37"/>
      <c r="X339" s="37"/>
      <c r="Y339" s="37"/>
      <c r="Z339" s="37"/>
      <c r="AA339" s="37"/>
      <c r="AB339" s="37"/>
      <c r="AC339" s="37"/>
      <c r="AD339" s="37"/>
      <c r="AE339" s="37"/>
      <c r="AT339" s="20" t="s">
        <v>245</v>
      </c>
      <c r="AU339" s="20" t="s">
        <v>88</v>
      </c>
    </row>
    <row r="340" spans="1:65" s="14" customFormat="1" ht="10.199999999999999">
      <c r="B340" s="211"/>
      <c r="C340" s="212"/>
      <c r="D340" s="202" t="s">
        <v>247</v>
      </c>
      <c r="E340" s="213" t="s">
        <v>19</v>
      </c>
      <c r="F340" s="214" t="s">
        <v>457</v>
      </c>
      <c r="G340" s="212"/>
      <c r="H340" s="215">
        <v>27.63</v>
      </c>
      <c r="I340" s="216"/>
      <c r="J340" s="212"/>
      <c r="K340" s="212"/>
      <c r="L340" s="217"/>
      <c r="M340" s="218"/>
      <c r="N340" s="219"/>
      <c r="O340" s="219"/>
      <c r="P340" s="219"/>
      <c r="Q340" s="219"/>
      <c r="R340" s="219"/>
      <c r="S340" s="219"/>
      <c r="T340" s="220"/>
      <c r="AT340" s="221" t="s">
        <v>247</v>
      </c>
      <c r="AU340" s="221" t="s">
        <v>88</v>
      </c>
      <c r="AV340" s="14" t="s">
        <v>88</v>
      </c>
      <c r="AW340" s="14" t="s">
        <v>37</v>
      </c>
      <c r="AX340" s="14" t="s">
        <v>76</v>
      </c>
      <c r="AY340" s="221" t="s">
        <v>237</v>
      </c>
    </row>
    <row r="341" spans="1:65" s="14" customFormat="1" ht="10.199999999999999">
      <c r="B341" s="211"/>
      <c r="C341" s="212"/>
      <c r="D341" s="202" t="s">
        <v>247</v>
      </c>
      <c r="E341" s="213" t="s">
        <v>19</v>
      </c>
      <c r="F341" s="214" t="s">
        <v>458</v>
      </c>
      <c r="G341" s="212"/>
      <c r="H341" s="215">
        <v>59.92</v>
      </c>
      <c r="I341" s="216"/>
      <c r="J341" s="212"/>
      <c r="K341" s="212"/>
      <c r="L341" s="217"/>
      <c r="M341" s="218"/>
      <c r="N341" s="219"/>
      <c r="O341" s="219"/>
      <c r="P341" s="219"/>
      <c r="Q341" s="219"/>
      <c r="R341" s="219"/>
      <c r="S341" s="219"/>
      <c r="T341" s="220"/>
      <c r="AT341" s="221" t="s">
        <v>247</v>
      </c>
      <c r="AU341" s="221" t="s">
        <v>88</v>
      </c>
      <c r="AV341" s="14" t="s">
        <v>88</v>
      </c>
      <c r="AW341" s="14" t="s">
        <v>37</v>
      </c>
      <c r="AX341" s="14" t="s">
        <v>76</v>
      </c>
      <c r="AY341" s="221" t="s">
        <v>237</v>
      </c>
    </row>
    <row r="342" spans="1:65" s="14" customFormat="1" ht="10.199999999999999">
      <c r="B342" s="211"/>
      <c r="C342" s="212"/>
      <c r="D342" s="202" t="s">
        <v>247</v>
      </c>
      <c r="E342" s="213" t="s">
        <v>19</v>
      </c>
      <c r="F342" s="214" t="s">
        <v>459</v>
      </c>
      <c r="G342" s="212"/>
      <c r="H342" s="215">
        <v>29.66</v>
      </c>
      <c r="I342" s="216"/>
      <c r="J342" s="212"/>
      <c r="K342" s="212"/>
      <c r="L342" s="217"/>
      <c r="M342" s="218"/>
      <c r="N342" s="219"/>
      <c r="O342" s="219"/>
      <c r="P342" s="219"/>
      <c r="Q342" s="219"/>
      <c r="R342" s="219"/>
      <c r="S342" s="219"/>
      <c r="T342" s="220"/>
      <c r="AT342" s="221" t="s">
        <v>247</v>
      </c>
      <c r="AU342" s="221" t="s">
        <v>88</v>
      </c>
      <c r="AV342" s="14" t="s">
        <v>88</v>
      </c>
      <c r="AW342" s="14" t="s">
        <v>37</v>
      </c>
      <c r="AX342" s="14" t="s">
        <v>76</v>
      </c>
      <c r="AY342" s="221" t="s">
        <v>237</v>
      </c>
    </row>
    <row r="343" spans="1:65" s="15" customFormat="1" ht="10.199999999999999">
      <c r="B343" s="222"/>
      <c r="C343" s="223"/>
      <c r="D343" s="202" t="s">
        <v>247</v>
      </c>
      <c r="E343" s="224" t="s">
        <v>19</v>
      </c>
      <c r="F343" s="225" t="s">
        <v>251</v>
      </c>
      <c r="G343" s="223"/>
      <c r="H343" s="226">
        <v>117.21</v>
      </c>
      <c r="I343" s="227"/>
      <c r="J343" s="223"/>
      <c r="K343" s="223"/>
      <c r="L343" s="228"/>
      <c r="M343" s="229"/>
      <c r="N343" s="230"/>
      <c r="O343" s="230"/>
      <c r="P343" s="230"/>
      <c r="Q343" s="230"/>
      <c r="R343" s="230"/>
      <c r="S343" s="230"/>
      <c r="T343" s="231"/>
      <c r="AT343" s="232" t="s">
        <v>247</v>
      </c>
      <c r="AU343" s="232" t="s">
        <v>88</v>
      </c>
      <c r="AV343" s="15" t="s">
        <v>92</v>
      </c>
      <c r="AW343" s="15" t="s">
        <v>37</v>
      </c>
      <c r="AX343" s="15" t="s">
        <v>76</v>
      </c>
      <c r="AY343" s="232" t="s">
        <v>237</v>
      </c>
    </row>
    <row r="344" spans="1:65" s="14" customFormat="1" ht="10.199999999999999">
      <c r="B344" s="211"/>
      <c r="C344" s="212"/>
      <c r="D344" s="202" t="s">
        <v>247</v>
      </c>
      <c r="E344" s="213" t="s">
        <v>19</v>
      </c>
      <c r="F344" s="214" t="s">
        <v>460</v>
      </c>
      <c r="G344" s="212"/>
      <c r="H344" s="215">
        <v>27.83</v>
      </c>
      <c r="I344" s="216"/>
      <c r="J344" s="212"/>
      <c r="K344" s="212"/>
      <c r="L344" s="217"/>
      <c r="M344" s="218"/>
      <c r="N344" s="219"/>
      <c r="O344" s="219"/>
      <c r="P344" s="219"/>
      <c r="Q344" s="219"/>
      <c r="R344" s="219"/>
      <c r="S344" s="219"/>
      <c r="T344" s="220"/>
      <c r="AT344" s="221" t="s">
        <v>247</v>
      </c>
      <c r="AU344" s="221" t="s">
        <v>88</v>
      </c>
      <c r="AV344" s="14" t="s">
        <v>88</v>
      </c>
      <c r="AW344" s="14" t="s">
        <v>37</v>
      </c>
      <c r="AX344" s="14" t="s">
        <v>76</v>
      </c>
      <c r="AY344" s="221" t="s">
        <v>237</v>
      </c>
    </row>
    <row r="345" spans="1:65" s="14" customFormat="1" ht="10.199999999999999">
      <c r="B345" s="211"/>
      <c r="C345" s="212"/>
      <c r="D345" s="202" t="s">
        <v>247</v>
      </c>
      <c r="E345" s="213" t="s">
        <v>19</v>
      </c>
      <c r="F345" s="214" t="s">
        <v>461</v>
      </c>
      <c r="G345" s="212"/>
      <c r="H345" s="215">
        <v>29.66</v>
      </c>
      <c r="I345" s="216"/>
      <c r="J345" s="212"/>
      <c r="K345" s="212"/>
      <c r="L345" s="217"/>
      <c r="M345" s="218"/>
      <c r="N345" s="219"/>
      <c r="O345" s="219"/>
      <c r="P345" s="219"/>
      <c r="Q345" s="219"/>
      <c r="R345" s="219"/>
      <c r="S345" s="219"/>
      <c r="T345" s="220"/>
      <c r="AT345" s="221" t="s">
        <v>247</v>
      </c>
      <c r="AU345" s="221" t="s">
        <v>88</v>
      </c>
      <c r="AV345" s="14" t="s">
        <v>88</v>
      </c>
      <c r="AW345" s="14" t="s">
        <v>37</v>
      </c>
      <c r="AX345" s="14" t="s">
        <v>76</v>
      </c>
      <c r="AY345" s="221" t="s">
        <v>237</v>
      </c>
    </row>
    <row r="346" spans="1:65" s="14" customFormat="1" ht="10.199999999999999">
      <c r="B346" s="211"/>
      <c r="C346" s="212"/>
      <c r="D346" s="202" t="s">
        <v>247</v>
      </c>
      <c r="E346" s="213" t="s">
        <v>19</v>
      </c>
      <c r="F346" s="214" t="s">
        <v>462</v>
      </c>
      <c r="G346" s="212"/>
      <c r="H346" s="215">
        <v>29.56</v>
      </c>
      <c r="I346" s="216"/>
      <c r="J346" s="212"/>
      <c r="K346" s="212"/>
      <c r="L346" s="217"/>
      <c r="M346" s="218"/>
      <c r="N346" s="219"/>
      <c r="O346" s="219"/>
      <c r="P346" s="219"/>
      <c r="Q346" s="219"/>
      <c r="R346" s="219"/>
      <c r="S346" s="219"/>
      <c r="T346" s="220"/>
      <c r="AT346" s="221" t="s">
        <v>247</v>
      </c>
      <c r="AU346" s="221" t="s">
        <v>88</v>
      </c>
      <c r="AV346" s="14" t="s">
        <v>88</v>
      </c>
      <c r="AW346" s="14" t="s">
        <v>37</v>
      </c>
      <c r="AX346" s="14" t="s">
        <v>76</v>
      </c>
      <c r="AY346" s="221" t="s">
        <v>237</v>
      </c>
    </row>
    <row r="347" spans="1:65" s="14" customFormat="1" ht="10.199999999999999">
      <c r="B347" s="211"/>
      <c r="C347" s="212"/>
      <c r="D347" s="202" t="s">
        <v>247</v>
      </c>
      <c r="E347" s="213" t="s">
        <v>19</v>
      </c>
      <c r="F347" s="214" t="s">
        <v>463</v>
      </c>
      <c r="G347" s="212"/>
      <c r="H347" s="215">
        <v>22.52</v>
      </c>
      <c r="I347" s="216"/>
      <c r="J347" s="212"/>
      <c r="K347" s="212"/>
      <c r="L347" s="217"/>
      <c r="M347" s="218"/>
      <c r="N347" s="219"/>
      <c r="O347" s="219"/>
      <c r="P347" s="219"/>
      <c r="Q347" s="219"/>
      <c r="R347" s="219"/>
      <c r="S347" s="219"/>
      <c r="T347" s="220"/>
      <c r="AT347" s="221" t="s">
        <v>247</v>
      </c>
      <c r="AU347" s="221" t="s">
        <v>88</v>
      </c>
      <c r="AV347" s="14" t="s">
        <v>88</v>
      </c>
      <c r="AW347" s="14" t="s">
        <v>37</v>
      </c>
      <c r="AX347" s="14" t="s">
        <v>76</v>
      </c>
      <c r="AY347" s="221" t="s">
        <v>237</v>
      </c>
    </row>
    <row r="348" spans="1:65" s="14" customFormat="1" ht="10.199999999999999">
      <c r="B348" s="211"/>
      <c r="C348" s="212"/>
      <c r="D348" s="202" t="s">
        <v>247</v>
      </c>
      <c r="E348" s="213" t="s">
        <v>19</v>
      </c>
      <c r="F348" s="214" t="s">
        <v>464</v>
      </c>
      <c r="G348" s="212"/>
      <c r="H348" s="215">
        <v>22.6</v>
      </c>
      <c r="I348" s="216"/>
      <c r="J348" s="212"/>
      <c r="K348" s="212"/>
      <c r="L348" s="217"/>
      <c r="M348" s="218"/>
      <c r="N348" s="219"/>
      <c r="O348" s="219"/>
      <c r="P348" s="219"/>
      <c r="Q348" s="219"/>
      <c r="R348" s="219"/>
      <c r="S348" s="219"/>
      <c r="T348" s="220"/>
      <c r="AT348" s="221" t="s">
        <v>247</v>
      </c>
      <c r="AU348" s="221" t="s">
        <v>88</v>
      </c>
      <c r="AV348" s="14" t="s">
        <v>88</v>
      </c>
      <c r="AW348" s="14" t="s">
        <v>37</v>
      </c>
      <c r="AX348" s="14" t="s">
        <v>76</v>
      </c>
      <c r="AY348" s="221" t="s">
        <v>237</v>
      </c>
    </row>
    <row r="349" spans="1:65" s="15" customFormat="1" ht="10.199999999999999">
      <c r="B349" s="222"/>
      <c r="C349" s="223"/>
      <c r="D349" s="202" t="s">
        <v>247</v>
      </c>
      <c r="E349" s="224" t="s">
        <v>19</v>
      </c>
      <c r="F349" s="225" t="s">
        <v>251</v>
      </c>
      <c r="G349" s="223"/>
      <c r="H349" s="226">
        <v>132.16999999999999</v>
      </c>
      <c r="I349" s="227"/>
      <c r="J349" s="223"/>
      <c r="K349" s="223"/>
      <c r="L349" s="228"/>
      <c r="M349" s="229"/>
      <c r="N349" s="230"/>
      <c r="O349" s="230"/>
      <c r="P349" s="230"/>
      <c r="Q349" s="230"/>
      <c r="R349" s="230"/>
      <c r="S349" s="230"/>
      <c r="T349" s="231"/>
      <c r="AT349" s="232" t="s">
        <v>247</v>
      </c>
      <c r="AU349" s="232" t="s">
        <v>88</v>
      </c>
      <c r="AV349" s="15" t="s">
        <v>92</v>
      </c>
      <c r="AW349" s="15" t="s">
        <v>37</v>
      </c>
      <c r="AX349" s="15" t="s">
        <v>76</v>
      </c>
      <c r="AY349" s="232" t="s">
        <v>237</v>
      </c>
    </row>
    <row r="350" spans="1:65" s="14" customFormat="1" ht="10.199999999999999">
      <c r="B350" s="211"/>
      <c r="C350" s="212"/>
      <c r="D350" s="202" t="s">
        <v>247</v>
      </c>
      <c r="E350" s="213" t="s">
        <v>19</v>
      </c>
      <c r="F350" s="214" t="s">
        <v>465</v>
      </c>
      <c r="G350" s="212"/>
      <c r="H350" s="215">
        <v>28.02</v>
      </c>
      <c r="I350" s="216"/>
      <c r="J350" s="212"/>
      <c r="K350" s="212"/>
      <c r="L350" s="217"/>
      <c r="M350" s="218"/>
      <c r="N350" s="219"/>
      <c r="O350" s="219"/>
      <c r="P350" s="219"/>
      <c r="Q350" s="219"/>
      <c r="R350" s="219"/>
      <c r="S350" s="219"/>
      <c r="T350" s="220"/>
      <c r="AT350" s="221" t="s">
        <v>247</v>
      </c>
      <c r="AU350" s="221" t="s">
        <v>88</v>
      </c>
      <c r="AV350" s="14" t="s">
        <v>88</v>
      </c>
      <c r="AW350" s="14" t="s">
        <v>37</v>
      </c>
      <c r="AX350" s="14" t="s">
        <v>76</v>
      </c>
      <c r="AY350" s="221" t="s">
        <v>237</v>
      </c>
    </row>
    <row r="351" spans="1:65" s="14" customFormat="1" ht="10.199999999999999">
      <c r="B351" s="211"/>
      <c r="C351" s="212"/>
      <c r="D351" s="202" t="s">
        <v>247</v>
      </c>
      <c r="E351" s="213" t="s">
        <v>19</v>
      </c>
      <c r="F351" s="214" t="s">
        <v>466</v>
      </c>
      <c r="G351" s="212"/>
      <c r="H351" s="215">
        <v>29.63</v>
      </c>
      <c r="I351" s="216"/>
      <c r="J351" s="212"/>
      <c r="K351" s="212"/>
      <c r="L351" s="217"/>
      <c r="M351" s="218"/>
      <c r="N351" s="219"/>
      <c r="O351" s="219"/>
      <c r="P351" s="219"/>
      <c r="Q351" s="219"/>
      <c r="R351" s="219"/>
      <c r="S351" s="219"/>
      <c r="T351" s="220"/>
      <c r="AT351" s="221" t="s">
        <v>247</v>
      </c>
      <c r="AU351" s="221" t="s">
        <v>88</v>
      </c>
      <c r="AV351" s="14" t="s">
        <v>88</v>
      </c>
      <c r="AW351" s="14" t="s">
        <v>37</v>
      </c>
      <c r="AX351" s="14" t="s">
        <v>76</v>
      </c>
      <c r="AY351" s="221" t="s">
        <v>237</v>
      </c>
    </row>
    <row r="352" spans="1:65" s="14" customFormat="1" ht="10.199999999999999">
      <c r="B352" s="211"/>
      <c r="C352" s="212"/>
      <c r="D352" s="202" t="s">
        <v>247</v>
      </c>
      <c r="E352" s="213" t="s">
        <v>19</v>
      </c>
      <c r="F352" s="214" t="s">
        <v>467</v>
      </c>
      <c r="G352" s="212"/>
      <c r="H352" s="215">
        <v>22.51</v>
      </c>
      <c r="I352" s="216"/>
      <c r="J352" s="212"/>
      <c r="K352" s="212"/>
      <c r="L352" s="217"/>
      <c r="M352" s="218"/>
      <c r="N352" s="219"/>
      <c r="O352" s="219"/>
      <c r="P352" s="219"/>
      <c r="Q352" s="219"/>
      <c r="R352" s="219"/>
      <c r="S352" s="219"/>
      <c r="T352" s="220"/>
      <c r="AT352" s="221" t="s">
        <v>247</v>
      </c>
      <c r="AU352" s="221" t="s">
        <v>88</v>
      </c>
      <c r="AV352" s="14" t="s">
        <v>88</v>
      </c>
      <c r="AW352" s="14" t="s">
        <v>37</v>
      </c>
      <c r="AX352" s="14" t="s">
        <v>76</v>
      </c>
      <c r="AY352" s="221" t="s">
        <v>237</v>
      </c>
    </row>
    <row r="353" spans="1:65" s="14" customFormat="1" ht="10.199999999999999">
      <c r="B353" s="211"/>
      <c r="C353" s="212"/>
      <c r="D353" s="202" t="s">
        <v>247</v>
      </c>
      <c r="E353" s="213" t="s">
        <v>19</v>
      </c>
      <c r="F353" s="214" t="s">
        <v>468</v>
      </c>
      <c r="G353" s="212"/>
      <c r="H353" s="215">
        <v>22.58</v>
      </c>
      <c r="I353" s="216"/>
      <c r="J353" s="212"/>
      <c r="K353" s="212"/>
      <c r="L353" s="217"/>
      <c r="M353" s="218"/>
      <c r="N353" s="219"/>
      <c r="O353" s="219"/>
      <c r="P353" s="219"/>
      <c r="Q353" s="219"/>
      <c r="R353" s="219"/>
      <c r="S353" s="219"/>
      <c r="T353" s="220"/>
      <c r="AT353" s="221" t="s">
        <v>247</v>
      </c>
      <c r="AU353" s="221" t="s">
        <v>88</v>
      </c>
      <c r="AV353" s="14" t="s">
        <v>88</v>
      </c>
      <c r="AW353" s="14" t="s">
        <v>37</v>
      </c>
      <c r="AX353" s="14" t="s">
        <v>76</v>
      </c>
      <c r="AY353" s="221" t="s">
        <v>237</v>
      </c>
    </row>
    <row r="354" spans="1:65" s="16" customFormat="1" ht="10.199999999999999">
      <c r="B354" s="233"/>
      <c r="C354" s="234"/>
      <c r="D354" s="202" t="s">
        <v>247</v>
      </c>
      <c r="E354" s="235" t="s">
        <v>19</v>
      </c>
      <c r="F354" s="236" t="s">
        <v>260</v>
      </c>
      <c r="G354" s="234"/>
      <c r="H354" s="237">
        <v>352.12</v>
      </c>
      <c r="I354" s="238"/>
      <c r="J354" s="234"/>
      <c r="K354" s="234"/>
      <c r="L354" s="239"/>
      <c r="M354" s="240"/>
      <c r="N354" s="241"/>
      <c r="O354" s="241"/>
      <c r="P354" s="241"/>
      <c r="Q354" s="241"/>
      <c r="R354" s="241"/>
      <c r="S354" s="241"/>
      <c r="T354" s="242"/>
      <c r="AT354" s="243" t="s">
        <v>247</v>
      </c>
      <c r="AU354" s="243" t="s">
        <v>88</v>
      </c>
      <c r="AV354" s="16" t="s">
        <v>243</v>
      </c>
      <c r="AW354" s="16" t="s">
        <v>37</v>
      </c>
      <c r="AX354" s="16" t="s">
        <v>83</v>
      </c>
      <c r="AY354" s="243" t="s">
        <v>237</v>
      </c>
    </row>
    <row r="355" spans="1:65" s="12" customFormat="1" ht="22.8" customHeight="1">
      <c r="B355" s="166"/>
      <c r="C355" s="167"/>
      <c r="D355" s="168" t="s">
        <v>75</v>
      </c>
      <c r="E355" s="180" t="s">
        <v>469</v>
      </c>
      <c r="F355" s="180" t="s">
        <v>470</v>
      </c>
      <c r="G355" s="167"/>
      <c r="H355" s="167"/>
      <c r="I355" s="170"/>
      <c r="J355" s="181">
        <f>BK355</f>
        <v>0</v>
      </c>
      <c r="K355" s="167"/>
      <c r="L355" s="172"/>
      <c r="M355" s="173"/>
      <c r="N355" s="174"/>
      <c r="O355" s="174"/>
      <c r="P355" s="175">
        <f>SUM(P356:P361)</f>
        <v>0</v>
      </c>
      <c r="Q355" s="174"/>
      <c r="R355" s="175">
        <f>SUM(R356:R361)</f>
        <v>1.4924800000000002E-2</v>
      </c>
      <c r="S355" s="174"/>
      <c r="T355" s="176">
        <f>SUM(T356:T361)</f>
        <v>0</v>
      </c>
      <c r="AR355" s="177" t="s">
        <v>83</v>
      </c>
      <c r="AT355" s="178" t="s">
        <v>75</v>
      </c>
      <c r="AU355" s="178" t="s">
        <v>83</v>
      </c>
      <c r="AY355" s="177" t="s">
        <v>237</v>
      </c>
      <c r="BK355" s="179">
        <f>SUM(BK356:BK361)</f>
        <v>0</v>
      </c>
    </row>
    <row r="356" spans="1:65" s="2" customFormat="1" ht="37.799999999999997" customHeight="1">
      <c r="A356" s="37"/>
      <c r="B356" s="38"/>
      <c r="C356" s="182" t="s">
        <v>471</v>
      </c>
      <c r="D356" s="182" t="s">
        <v>239</v>
      </c>
      <c r="E356" s="183" t="s">
        <v>472</v>
      </c>
      <c r="F356" s="184" t="s">
        <v>473</v>
      </c>
      <c r="G356" s="185" t="s">
        <v>141</v>
      </c>
      <c r="H356" s="186">
        <v>352.12</v>
      </c>
      <c r="I356" s="187"/>
      <c r="J356" s="188">
        <f>ROUND(I356*H356,2)</f>
        <v>0</v>
      </c>
      <c r="K356" s="184" t="s">
        <v>242</v>
      </c>
      <c r="L356" s="42"/>
      <c r="M356" s="189" t="s">
        <v>19</v>
      </c>
      <c r="N356" s="190" t="s">
        <v>48</v>
      </c>
      <c r="O356" s="67"/>
      <c r="P356" s="191">
        <f>O356*H356</f>
        <v>0</v>
      </c>
      <c r="Q356" s="191">
        <v>4.0000000000000003E-5</v>
      </c>
      <c r="R356" s="191">
        <f>Q356*H356</f>
        <v>1.4084800000000001E-2</v>
      </c>
      <c r="S356" s="191">
        <v>0</v>
      </c>
      <c r="T356" s="192">
        <f>S356*H356</f>
        <v>0</v>
      </c>
      <c r="U356" s="37"/>
      <c r="V356" s="37"/>
      <c r="W356" s="37"/>
      <c r="X356" s="37"/>
      <c r="Y356" s="37"/>
      <c r="Z356" s="37"/>
      <c r="AA356" s="37"/>
      <c r="AB356" s="37"/>
      <c r="AC356" s="37"/>
      <c r="AD356" s="37"/>
      <c r="AE356" s="37"/>
      <c r="AR356" s="193" t="s">
        <v>243</v>
      </c>
      <c r="AT356" s="193" t="s">
        <v>239</v>
      </c>
      <c r="AU356" s="193" t="s">
        <v>88</v>
      </c>
      <c r="AY356" s="20" t="s">
        <v>237</v>
      </c>
      <c r="BE356" s="194">
        <f>IF(N356="základní",J356,0)</f>
        <v>0</v>
      </c>
      <c r="BF356" s="194">
        <f>IF(N356="snížená",J356,0)</f>
        <v>0</v>
      </c>
      <c r="BG356" s="194">
        <f>IF(N356="zákl. přenesená",J356,0)</f>
        <v>0</v>
      </c>
      <c r="BH356" s="194">
        <f>IF(N356="sníž. přenesená",J356,0)</f>
        <v>0</v>
      </c>
      <c r="BI356" s="194">
        <f>IF(N356="nulová",J356,0)</f>
        <v>0</v>
      </c>
      <c r="BJ356" s="20" t="s">
        <v>88</v>
      </c>
      <c r="BK356" s="194">
        <f>ROUND(I356*H356,2)</f>
        <v>0</v>
      </c>
      <c r="BL356" s="20" t="s">
        <v>243</v>
      </c>
      <c r="BM356" s="193" t="s">
        <v>474</v>
      </c>
    </row>
    <row r="357" spans="1:65" s="2" customFormat="1" ht="10.199999999999999">
      <c r="A357" s="37"/>
      <c r="B357" s="38"/>
      <c r="C357" s="39"/>
      <c r="D357" s="195" t="s">
        <v>245</v>
      </c>
      <c r="E357" s="39"/>
      <c r="F357" s="196" t="s">
        <v>475</v>
      </c>
      <c r="G357" s="39"/>
      <c r="H357" s="39"/>
      <c r="I357" s="197"/>
      <c r="J357" s="39"/>
      <c r="K357" s="39"/>
      <c r="L357" s="42"/>
      <c r="M357" s="198"/>
      <c r="N357" s="199"/>
      <c r="O357" s="67"/>
      <c r="P357" s="67"/>
      <c r="Q357" s="67"/>
      <c r="R357" s="67"/>
      <c r="S357" s="67"/>
      <c r="T357" s="68"/>
      <c r="U357" s="37"/>
      <c r="V357" s="37"/>
      <c r="W357" s="37"/>
      <c r="X357" s="37"/>
      <c r="Y357" s="37"/>
      <c r="Z357" s="37"/>
      <c r="AA357" s="37"/>
      <c r="AB357" s="37"/>
      <c r="AC357" s="37"/>
      <c r="AD357" s="37"/>
      <c r="AE357" s="37"/>
      <c r="AT357" s="20" t="s">
        <v>245</v>
      </c>
      <c r="AU357" s="20" t="s">
        <v>88</v>
      </c>
    </row>
    <row r="358" spans="1:65" s="2" customFormat="1" ht="33" customHeight="1">
      <c r="A358" s="37"/>
      <c r="B358" s="38"/>
      <c r="C358" s="182" t="s">
        <v>476</v>
      </c>
      <c r="D358" s="182" t="s">
        <v>239</v>
      </c>
      <c r="E358" s="183" t="s">
        <v>477</v>
      </c>
      <c r="F358" s="184" t="s">
        <v>478</v>
      </c>
      <c r="G358" s="185" t="s">
        <v>290</v>
      </c>
      <c r="H358" s="186">
        <v>3</v>
      </c>
      <c r="I358" s="187"/>
      <c r="J358" s="188">
        <f>ROUND(I358*H358,2)</f>
        <v>0</v>
      </c>
      <c r="K358" s="184" t="s">
        <v>242</v>
      </c>
      <c r="L358" s="42"/>
      <c r="M358" s="189" t="s">
        <v>19</v>
      </c>
      <c r="N358" s="190" t="s">
        <v>48</v>
      </c>
      <c r="O358" s="67"/>
      <c r="P358" s="191">
        <f>O358*H358</f>
        <v>0</v>
      </c>
      <c r="Q358" s="191">
        <v>2.7999999999999998E-4</v>
      </c>
      <c r="R358" s="191">
        <f>Q358*H358</f>
        <v>8.3999999999999993E-4</v>
      </c>
      <c r="S358" s="191">
        <v>0</v>
      </c>
      <c r="T358" s="192">
        <f>S358*H358</f>
        <v>0</v>
      </c>
      <c r="U358" s="37"/>
      <c r="V358" s="37"/>
      <c r="W358" s="37"/>
      <c r="X358" s="37"/>
      <c r="Y358" s="37"/>
      <c r="Z358" s="37"/>
      <c r="AA358" s="37"/>
      <c r="AB358" s="37"/>
      <c r="AC358" s="37"/>
      <c r="AD358" s="37"/>
      <c r="AE358" s="37"/>
      <c r="AR358" s="193" t="s">
        <v>243</v>
      </c>
      <c r="AT358" s="193" t="s">
        <v>239</v>
      </c>
      <c r="AU358" s="193" t="s">
        <v>88</v>
      </c>
      <c r="AY358" s="20" t="s">
        <v>237</v>
      </c>
      <c r="BE358" s="194">
        <f>IF(N358="základní",J358,0)</f>
        <v>0</v>
      </c>
      <c r="BF358" s="194">
        <f>IF(N358="snížená",J358,0)</f>
        <v>0</v>
      </c>
      <c r="BG358" s="194">
        <f>IF(N358="zákl. přenesená",J358,0)</f>
        <v>0</v>
      </c>
      <c r="BH358" s="194">
        <f>IF(N358="sníž. přenesená",J358,0)</f>
        <v>0</v>
      </c>
      <c r="BI358" s="194">
        <f>IF(N358="nulová",J358,0)</f>
        <v>0</v>
      </c>
      <c r="BJ358" s="20" t="s">
        <v>88</v>
      </c>
      <c r="BK358" s="194">
        <f>ROUND(I358*H358,2)</f>
        <v>0</v>
      </c>
      <c r="BL358" s="20" t="s">
        <v>243</v>
      </c>
      <c r="BM358" s="193" t="s">
        <v>479</v>
      </c>
    </row>
    <row r="359" spans="1:65" s="2" customFormat="1" ht="10.199999999999999">
      <c r="A359" s="37"/>
      <c r="B359" s="38"/>
      <c r="C359" s="39"/>
      <c r="D359" s="195" t="s">
        <v>245</v>
      </c>
      <c r="E359" s="39"/>
      <c r="F359" s="196" t="s">
        <v>480</v>
      </c>
      <c r="G359" s="39"/>
      <c r="H359" s="39"/>
      <c r="I359" s="197"/>
      <c r="J359" s="39"/>
      <c r="K359" s="39"/>
      <c r="L359" s="42"/>
      <c r="M359" s="198"/>
      <c r="N359" s="199"/>
      <c r="O359" s="67"/>
      <c r="P359" s="67"/>
      <c r="Q359" s="67"/>
      <c r="R359" s="67"/>
      <c r="S359" s="67"/>
      <c r="T359" s="68"/>
      <c r="U359" s="37"/>
      <c r="V359" s="37"/>
      <c r="W359" s="37"/>
      <c r="X359" s="37"/>
      <c r="Y359" s="37"/>
      <c r="Z359" s="37"/>
      <c r="AA359" s="37"/>
      <c r="AB359" s="37"/>
      <c r="AC359" s="37"/>
      <c r="AD359" s="37"/>
      <c r="AE359" s="37"/>
      <c r="AT359" s="20" t="s">
        <v>245</v>
      </c>
      <c r="AU359" s="20" t="s">
        <v>88</v>
      </c>
    </row>
    <row r="360" spans="1:65" s="13" customFormat="1" ht="10.199999999999999">
      <c r="B360" s="200"/>
      <c r="C360" s="201"/>
      <c r="D360" s="202" t="s">
        <v>247</v>
      </c>
      <c r="E360" s="203" t="s">
        <v>19</v>
      </c>
      <c r="F360" s="204" t="s">
        <v>481</v>
      </c>
      <c r="G360" s="201"/>
      <c r="H360" s="203" t="s">
        <v>19</v>
      </c>
      <c r="I360" s="205"/>
      <c r="J360" s="201"/>
      <c r="K360" s="201"/>
      <c r="L360" s="206"/>
      <c r="M360" s="207"/>
      <c r="N360" s="208"/>
      <c r="O360" s="208"/>
      <c r="P360" s="208"/>
      <c r="Q360" s="208"/>
      <c r="R360" s="208"/>
      <c r="S360" s="208"/>
      <c r="T360" s="209"/>
      <c r="AT360" s="210" t="s">
        <v>247</v>
      </c>
      <c r="AU360" s="210" t="s">
        <v>88</v>
      </c>
      <c r="AV360" s="13" t="s">
        <v>83</v>
      </c>
      <c r="AW360" s="13" t="s">
        <v>37</v>
      </c>
      <c r="AX360" s="13" t="s">
        <v>76</v>
      </c>
      <c r="AY360" s="210" t="s">
        <v>237</v>
      </c>
    </row>
    <row r="361" spans="1:65" s="14" customFormat="1" ht="10.199999999999999">
      <c r="B361" s="211"/>
      <c r="C361" s="212"/>
      <c r="D361" s="202" t="s">
        <v>247</v>
      </c>
      <c r="E361" s="213" t="s">
        <v>19</v>
      </c>
      <c r="F361" s="214" t="s">
        <v>482</v>
      </c>
      <c r="G361" s="212"/>
      <c r="H361" s="215">
        <v>3</v>
      </c>
      <c r="I361" s="216"/>
      <c r="J361" s="212"/>
      <c r="K361" s="212"/>
      <c r="L361" s="217"/>
      <c r="M361" s="218"/>
      <c r="N361" s="219"/>
      <c r="O361" s="219"/>
      <c r="P361" s="219"/>
      <c r="Q361" s="219"/>
      <c r="R361" s="219"/>
      <c r="S361" s="219"/>
      <c r="T361" s="220"/>
      <c r="AT361" s="221" t="s">
        <v>247</v>
      </c>
      <c r="AU361" s="221" t="s">
        <v>88</v>
      </c>
      <c r="AV361" s="14" t="s">
        <v>88</v>
      </c>
      <c r="AW361" s="14" t="s">
        <v>37</v>
      </c>
      <c r="AX361" s="14" t="s">
        <v>83</v>
      </c>
      <c r="AY361" s="221" t="s">
        <v>237</v>
      </c>
    </row>
    <row r="362" spans="1:65" s="12" customFormat="1" ht="22.8" customHeight="1">
      <c r="B362" s="166"/>
      <c r="C362" s="167"/>
      <c r="D362" s="168" t="s">
        <v>75</v>
      </c>
      <c r="E362" s="180" t="s">
        <v>483</v>
      </c>
      <c r="F362" s="180" t="s">
        <v>484</v>
      </c>
      <c r="G362" s="167"/>
      <c r="H362" s="167"/>
      <c r="I362" s="170"/>
      <c r="J362" s="181">
        <f>BK362</f>
        <v>0</v>
      </c>
      <c r="K362" s="167"/>
      <c r="L362" s="172"/>
      <c r="M362" s="173"/>
      <c r="N362" s="174"/>
      <c r="O362" s="174"/>
      <c r="P362" s="175">
        <f>SUM(P363:P449)</f>
        <v>0</v>
      </c>
      <c r="Q362" s="174"/>
      <c r="R362" s="175">
        <f>SUM(R363:R449)</f>
        <v>0</v>
      </c>
      <c r="S362" s="174"/>
      <c r="T362" s="176">
        <f>SUM(T363:T449)</f>
        <v>101.206019</v>
      </c>
      <c r="AR362" s="177" t="s">
        <v>83</v>
      </c>
      <c r="AT362" s="178" t="s">
        <v>75</v>
      </c>
      <c r="AU362" s="178" t="s">
        <v>83</v>
      </c>
      <c r="AY362" s="177" t="s">
        <v>237</v>
      </c>
      <c r="BK362" s="179">
        <f>SUM(BK363:BK449)</f>
        <v>0</v>
      </c>
    </row>
    <row r="363" spans="1:65" s="2" customFormat="1" ht="24.15" customHeight="1">
      <c r="A363" s="37"/>
      <c r="B363" s="38"/>
      <c r="C363" s="182" t="s">
        <v>485</v>
      </c>
      <c r="D363" s="182" t="s">
        <v>239</v>
      </c>
      <c r="E363" s="183" t="s">
        <v>486</v>
      </c>
      <c r="F363" s="184" t="s">
        <v>487</v>
      </c>
      <c r="G363" s="185" t="s">
        <v>141</v>
      </c>
      <c r="H363" s="186">
        <v>326.48899999999998</v>
      </c>
      <c r="I363" s="187"/>
      <c r="J363" s="188">
        <f>ROUND(I363*H363,2)</f>
        <v>0</v>
      </c>
      <c r="K363" s="184" t="s">
        <v>242</v>
      </c>
      <c r="L363" s="42"/>
      <c r="M363" s="189" t="s">
        <v>19</v>
      </c>
      <c r="N363" s="190" t="s">
        <v>48</v>
      </c>
      <c r="O363" s="67"/>
      <c r="P363" s="191">
        <f>O363*H363</f>
        <v>0</v>
      </c>
      <c r="Q363" s="191">
        <v>0</v>
      </c>
      <c r="R363" s="191">
        <f>Q363*H363</f>
        <v>0</v>
      </c>
      <c r="S363" s="191">
        <v>0.20799999999999999</v>
      </c>
      <c r="T363" s="192">
        <f>S363*H363</f>
        <v>67.909711999999999</v>
      </c>
      <c r="U363" s="37"/>
      <c r="V363" s="37"/>
      <c r="W363" s="37"/>
      <c r="X363" s="37"/>
      <c r="Y363" s="37"/>
      <c r="Z363" s="37"/>
      <c r="AA363" s="37"/>
      <c r="AB363" s="37"/>
      <c r="AC363" s="37"/>
      <c r="AD363" s="37"/>
      <c r="AE363" s="37"/>
      <c r="AR363" s="193" t="s">
        <v>243</v>
      </c>
      <c r="AT363" s="193" t="s">
        <v>239</v>
      </c>
      <c r="AU363" s="193" t="s">
        <v>88</v>
      </c>
      <c r="AY363" s="20" t="s">
        <v>237</v>
      </c>
      <c r="BE363" s="194">
        <f>IF(N363="základní",J363,0)</f>
        <v>0</v>
      </c>
      <c r="BF363" s="194">
        <f>IF(N363="snížená",J363,0)</f>
        <v>0</v>
      </c>
      <c r="BG363" s="194">
        <f>IF(N363="zákl. přenesená",J363,0)</f>
        <v>0</v>
      </c>
      <c r="BH363" s="194">
        <f>IF(N363="sníž. přenesená",J363,0)</f>
        <v>0</v>
      </c>
      <c r="BI363" s="194">
        <f>IF(N363="nulová",J363,0)</f>
        <v>0</v>
      </c>
      <c r="BJ363" s="20" t="s">
        <v>88</v>
      </c>
      <c r="BK363" s="194">
        <f>ROUND(I363*H363,2)</f>
        <v>0</v>
      </c>
      <c r="BL363" s="20" t="s">
        <v>243</v>
      </c>
      <c r="BM363" s="193" t="s">
        <v>488</v>
      </c>
    </row>
    <row r="364" spans="1:65" s="2" customFormat="1" ht="10.199999999999999">
      <c r="A364" s="37"/>
      <c r="B364" s="38"/>
      <c r="C364" s="39"/>
      <c r="D364" s="195" t="s">
        <v>245</v>
      </c>
      <c r="E364" s="39"/>
      <c r="F364" s="196" t="s">
        <v>489</v>
      </c>
      <c r="G364" s="39"/>
      <c r="H364" s="39"/>
      <c r="I364" s="197"/>
      <c r="J364" s="39"/>
      <c r="K364" s="39"/>
      <c r="L364" s="42"/>
      <c r="M364" s="198"/>
      <c r="N364" s="199"/>
      <c r="O364" s="67"/>
      <c r="P364" s="67"/>
      <c r="Q364" s="67"/>
      <c r="R364" s="67"/>
      <c r="S364" s="67"/>
      <c r="T364" s="68"/>
      <c r="U364" s="37"/>
      <c r="V364" s="37"/>
      <c r="W364" s="37"/>
      <c r="X364" s="37"/>
      <c r="Y364" s="37"/>
      <c r="Z364" s="37"/>
      <c r="AA364" s="37"/>
      <c r="AB364" s="37"/>
      <c r="AC364" s="37"/>
      <c r="AD364" s="37"/>
      <c r="AE364" s="37"/>
      <c r="AT364" s="20" t="s">
        <v>245</v>
      </c>
      <c r="AU364" s="20" t="s">
        <v>88</v>
      </c>
    </row>
    <row r="365" spans="1:65" s="13" customFormat="1" ht="10.199999999999999">
      <c r="B365" s="200"/>
      <c r="C365" s="201"/>
      <c r="D365" s="202" t="s">
        <v>247</v>
      </c>
      <c r="E365" s="203" t="s">
        <v>19</v>
      </c>
      <c r="F365" s="204" t="s">
        <v>248</v>
      </c>
      <c r="G365" s="201"/>
      <c r="H365" s="203" t="s">
        <v>19</v>
      </c>
      <c r="I365" s="205"/>
      <c r="J365" s="201"/>
      <c r="K365" s="201"/>
      <c r="L365" s="206"/>
      <c r="M365" s="207"/>
      <c r="N365" s="208"/>
      <c r="O365" s="208"/>
      <c r="P365" s="208"/>
      <c r="Q365" s="208"/>
      <c r="R365" s="208"/>
      <c r="S365" s="208"/>
      <c r="T365" s="209"/>
      <c r="AT365" s="210" t="s">
        <v>247</v>
      </c>
      <c r="AU365" s="210" t="s">
        <v>88</v>
      </c>
      <c r="AV365" s="13" t="s">
        <v>83</v>
      </c>
      <c r="AW365" s="13" t="s">
        <v>37</v>
      </c>
      <c r="AX365" s="13" t="s">
        <v>76</v>
      </c>
      <c r="AY365" s="210" t="s">
        <v>237</v>
      </c>
    </row>
    <row r="366" spans="1:65" s="14" customFormat="1" ht="10.199999999999999">
      <c r="B366" s="211"/>
      <c r="C366" s="212"/>
      <c r="D366" s="202" t="s">
        <v>247</v>
      </c>
      <c r="E366" s="213" t="s">
        <v>19</v>
      </c>
      <c r="F366" s="214" t="s">
        <v>490</v>
      </c>
      <c r="G366" s="212"/>
      <c r="H366" s="215">
        <v>42.622999999999998</v>
      </c>
      <c r="I366" s="216"/>
      <c r="J366" s="212"/>
      <c r="K366" s="212"/>
      <c r="L366" s="217"/>
      <c r="M366" s="218"/>
      <c r="N366" s="219"/>
      <c r="O366" s="219"/>
      <c r="P366" s="219"/>
      <c r="Q366" s="219"/>
      <c r="R366" s="219"/>
      <c r="S366" s="219"/>
      <c r="T366" s="220"/>
      <c r="AT366" s="221" t="s">
        <v>247</v>
      </c>
      <c r="AU366" s="221" t="s">
        <v>88</v>
      </c>
      <c r="AV366" s="14" t="s">
        <v>88</v>
      </c>
      <c r="AW366" s="14" t="s">
        <v>37</v>
      </c>
      <c r="AX366" s="14" t="s">
        <v>76</v>
      </c>
      <c r="AY366" s="221" t="s">
        <v>237</v>
      </c>
    </row>
    <row r="367" spans="1:65" s="14" customFormat="1" ht="10.199999999999999">
      <c r="B367" s="211"/>
      <c r="C367" s="212"/>
      <c r="D367" s="202" t="s">
        <v>247</v>
      </c>
      <c r="E367" s="213" t="s">
        <v>19</v>
      </c>
      <c r="F367" s="214" t="s">
        <v>491</v>
      </c>
      <c r="G367" s="212"/>
      <c r="H367" s="215">
        <v>46.390999999999998</v>
      </c>
      <c r="I367" s="216"/>
      <c r="J367" s="212"/>
      <c r="K367" s="212"/>
      <c r="L367" s="217"/>
      <c r="M367" s="218"/>
      <c r="N367" s="219"/>
      <c r="O367" s="219"/>
      <c r="P367" s="219"/>
      <c r="Q367" s="219"/>
      <c r="R367" s="219"/>
      <c r="S367" s="219"/>
      <c r="T367" s="220"/>
      <c r="AT367" s="221" t="s">
        <v>247</v>
      </c>
      <c r="AU367" s="221" t="s">
        <v>88</v>
      </c>
      <c r="AV367" s="14" t="s">
        <v>88</v>
      </c>
      <c r="AW367" s="14" t="s">
        <v>37</v>
      </c>
      <c r="AX367" s="14" t="s">
        <v>76</v>
      </c>
      <c r="AY367" s="221" t="s">
        <v>237</v>
      </c>
    </row>
    <row r="368" spans="1:65" s="14" customFormat="1" ht="10.199999999999999">
      <c r="B368" s="211"/>
      <c r="C368" s="212"/>
      <c r="D368" s="202" t="s">
        <v>247</v>
      </c>
      <c r="E368" s="213" t="s">
        <v>19</v>
      </c>
      <c r="F368" s="214" t="s">
        <v>492</v>
      </c>
      <c r="G368" s="212"/>
      <c r="H368" s="215">
        <v>-8.8000000000000007</v>
      </c>
      <c r="I368" s="216"/>
      <c r="J368" s="212"/>
      <c r="K368" s="212"/>
      <c r="L368" s="217"/>
      <c r="M368" s="218"/>
      <c r="N368" s="219"/>
      <c r="O368" s="219"/>
      <c r="P368" s="219"/>
      <c r="Q368" s="219"/>
      <c r="R368" s="219"/>
      <c r="S368" s="219"/>
      <c r="T368" s="220"/>
      <c r="AT368" s="221" t="s">
        <v>247</v>
      </c>
      <c r="AU368" s="221" t="s">
        <v>88</v>
      </c>
      <c r="AV368" s="14" t="s">
        <v>88</v>
      </c>
      <c r="AW368" s="14" t="s">
        <v>37</v>
      </c>
      <c r="AX368" s="14" t="s">
        <v>76</v>
      </c>
      <c r="AY368" s="221" t="s">
        <v>237</v>
      </c>
    </row>
    <row r="369" spans="2:51" s="14" customFormat="1" ht="10.199999999999999">
      <c r="B369" s="211"/>
      <c r="C369" s="212"/>
      <c r="D369" s="202" t="s">
        <v>247</v>
      </c>
      <c r="E369" s="213" t="s">
        <v>19</v>
      </c>
      <c r="F369" s="214" t="s">
        <v>493</v>
      </c>
      <c r="G369" s="212"/>
      <c r="H369" s="215">
        <v>2.8439999999999999</v>
      </c>
      <c r="I369" s="216"/>
      <c r="J369" s="212"/>
      <c r="K369" s="212"/>
      <c r="L369" s="217"/>
      <c r="M369" s="218"/>
      <c r="N369" s="219"/>
      <c r="O369" s="219"/>
      <c r="P369" s="219"/>
      <c r="Q369" s="219"/>
      <c r="R369" s="219"/>
      <c r="S369" s="219"/>
      <c r="T369" s="220"/>
      <c r="AT369" s="221" t="s">
        <v>247</v>
      </c>
      <c r="AU369" s="221" t="s">
        <v>88</v>
      </c>
      <c r="AV369" s="14" t="s">
        <v>88</v>
      </c>
      <c r="AW369" s="14" t="s">
        <v>37</v>
      </c>
      <c r="AX369" s="14" t="s">
        <v>76</v>
      </c>
      <c r="AY369" s="221" t="s">
        <v>237</v>
      </c>
    </row>
    <row r="370" spans="2:51" s="14" customFormat="1" ht="10.199999999999999">
      <c r="B370" s="211"/>
      <c r="C370" s="212"/>
      <c r="D370" s="202" t="s">
        <v>247</v>
      </c>
      <c r="E370" s="213" t="s">
        <v>19</v>
      </c>
      <c r="F370" s="214" t="s">
        <v>494</v>
      </c>
      <c r="G370" s="212"/>
      <c r="H370" s="215">
        <v>1.244</v>
      </c>
      <c r="I370" s="216"/>
      <c r="J370" s="212"/>
      <c r="K370" s="212"/>
      <c r="L370" s="217"/>
      <c r="M370" s="218"/>
      <c r="N370" s="219"/>
      <c r="O370" s="219"/>
      <c r="P370" s="219"/>
      <c r="Q370" s="219"/>
      <c r="R370" s="219"/>
      <c r="S370" s="219"/>
      <c r="T370" s="220"/>
      <c r="AT370" s="221" t="s">
        <v>247</v>
      </c>
      <c r="AU370" s="221" t="s">
        <v>88</v>
      </c>
      <c r="AV370" s="14" t="s">
        <v>88</v>
      </c>
      <c r="AW370" s="14" t="s">
        <v>37</v>
      </c>
      <c r="AX370" s="14" t="s">
        <v>76</v>
      </c>
      <c r="AY370" s="221" t="s">
        <v>237</v>
      </c>
    </row>
    <row r="371" spans="2:51" s="14" customFormat="1" ht="10.199999999999999">
      <c r="B371" s="211"/>
      <c r="C371" s="212"/>
      <c r="D371" s="202" t="s">
        <v>247</v>
      </c>
      <c r="E371" s="213" t="s">
        <v>19</v>
      </c>
      <c r="F371" s="214" t="s">
        <v>495</v>
      </c>
      <c r="G371" s="212"/>
      <c r="H371" s="215">
        <v>8.7089999999999996</v>
      </c>
      <c r="I371" s="216"/>
      <c r="J371" s="212"/>
      <c r="K371" s="212"/>
      <c r="L371" s="217"/>
      <c r="M371" s="218"/>
      <c r="N371" s="219"/>
      <c r="O371" s="219"/>
      <c r="P371" s="219"/>
      <c r="Q371" s="219"/>
      <c r="R371" s="219"/>
      <c r="S371" s="219"/>
      <c r="T371" s="220"/>
      <c r="AT371" s="221" t="s">
        <v>247</v>
      </c>
      <c r="AU371" s="221" t="s">
        <v>88</v>
      </c>
      <c r="AV371" s="14" t="s">
        <v>88</v>
      </c>
      <c r="AW371" s="14" t="s">
        <v>37</v>
      </c>
      <c r="AX371" s="14" t="s">
        <v>76</v>
      </c>
      <c r="AY371" s="221" t="s">
        <v>237</v>
      </c>
    </row>
    <row r="372" spans="2:51" s="14" customFormat="1" ht="10.199999999999999">
      <c r="B372" s="211"/>
      <c r="C372" s="212"/>
      <c r="D372" s="202" t="s">
        <v>247</v>
      </c>
      <c r="E372" s="213" t="s">
        <v>19</v>
      </c>
      <c r="F372" s="214" t="s">
        <v>496</v>
      </c>
      <c r="G372" s="212"/>
      <c r="H372" s="215">
        <v>5.569</v>
      </c>
      <c r="I372" s="216"/>
      <c r="J372" s="212"/>
      <c r="K372" s="212"/>
      <c r="L372" s="217"/>
      <c r="M372" s="218"/>
      <c r="N372" s="219"/>
      <c r="O372" s="219"/>
      <c r="P372" s="219"/>
      <c r="Q372" s="219"/>
      <c r="R372" s="219"/>
      <c r="S372" s="219"/>
      <c r="T372" s="220"/>
      <c r="AT372" s="221" t="s">
        <v>247</v>
      </c>
      <c r="AU372" s="221" t="s">
        <v>88</v>
      </c>
      <c r="AV372" s="14" t="s">
        <v>88</v>
      </c>
      <c r="AW372" s="14" t="s">
        <v>37</v>
      </c>
      <c r="AX372" s="14" t="s">
        <v>76</v>
      </c>
      <c r="AY372" s="221" t="s">
        <v>237</v>
      </c>
    </row>
    <row r="373" spans="2:51" s="14" customFormat="1" ht="10.199999999999999">
      <c r="B373" s="211"/>
      <c r="C373" s="212"/>
      <c r="D373" s="202" t="s">
        <v>247</v>
      </c>
      <c r="E373" s="213" t="s">
        <v>19</v>
      </c>
      <c r="F373" s="214" t="s">
        <v>497</v>
      </c>
      <c r="G373" s="212"/>
      <c r="H373" s="215">
        <v>2.7850000000000001</v>
      </c>
      <c r="I373" s="216"/>
      <c r="J373" s="212"/>
      <c r="K373" s="212"/>
      <c r="L373" s="217"/>
      <c r="M373" s="218"/>
      <c r="N373" s="219"/>
      <c r="O373" s="219"/>
      <c r="P373" s="219"/>
      <c r="Q373" s="219"/>
      <c r="R373" s="219"/>
      <c r="S373" s="219"/>
      <c r="T373" s="220"/>
      <c r="AT373" s="221" t="s">
        <v>247</v>
      </c>
      <c r="AU373" s="221" t="s">
        <v>88</v>
      </c>
      <c r="AV373" s="14" t="s">
        <v>88</v>
      </c>
      <c r="AW373" s="14" t="s">
        <v>37</v>
      </c>
      <c r="AX373" s="14" t="s">
        <v>76</v>
      </c>
      <c r="AY373" s="221" t="s">
        <v>237</v>
      </c>
    </row>
    <row r="374" spans="2:51" s="14" customFormat="1" ht="10.199999999999999">
      <c r="B374" s="211"/>
      <c r="C374" s="212"/>
      <c r="D374" s="202" t="s">
        <v>247</v>
      </c>
      <c r="E374" s="213" t="s">
        <v>19</v>
      </c>
      <c r="F374" s="214" t="s">
        <v>498</v>
      </c>
      <c r="G374" s="212"/>
      <c r="H374" s="215">
        <v>2.0739999999999998</v>
      </c>
      <c r="I374" s="216"/>
      <c r="J374" s="212"/>
      <c r="K374" s="212"/>
      <c r="L374" s="217"/>
      <c r="M374" s="218"/>
      <c r="N374" s="219"/>
      <c r="O374" s="219"/>
      <c r="P374" s="219"/>
      <c r="Q374" s="219"/>
      <c r="R374" s="219"/>
      <c r="S374" s="219"/>
      <c r="T374" s="220"/>
      <c r="AT374" s="221" t="s">
        <v>247</v>
      </c>
      <c r="AU374" s="221" t="s">
        <v>88</v>
      </c>
      <c r="AV374" s="14" t="s">
        <v>88</v>
      </c>
      <c r="AW374" s="14" t="s">
        <v>37</v>
      </c>
      <c r="AX374" s="14" t="s">
        <v>76</v>
      </c>
      <c r="AY374" s="221" t="s">
        <v>237</v>
      </c>
    </row>
    <row r="375" spans="2:51" s="14" customFormat="1" ht="10.199999999999999">
      <c r="B375" s="211"/>
      <c r="C375" s="212"/>
      <c r="D375" s="202" t="s">
        <v>247</v>
      </c>
      <c r="E375" s="213" t="s">
        <v>19</v>
      </c>
      <c r="F375" s="214" t="s">
        <v>499</v>
      </c>
      <c r="G375" s="212"/>
      <c r="H375" s="215">
        <v>0.52</v>
      </c>
      <c r="I375" s="216"/>
      <c r="J375" s="212"/>
      <c r="K375" s="212"/>
      <c r="L375" s="217"/>
      <c r="M375" s="218"/>
      <c r="N375" s="219"/>
      <c r="O375" s="219"/>
      <c r="P375" s="219"/>
      <c r="Q375" s="219"/>
      <c r="R375" s="219"/>
      <c r="S375" s="219"/>
      <c r="T375" s="220"/>
      <c r="AT375" s="221" t="s">
        <v>247</v>
      </c>
      <c r="AU375" s="221" t="s">
        <v>88</v>
      </c>
      <c r="AV375" s="14" t="s">
        <v>88</v>
      </c>
      <c r="AW375" s="14" t="s">
        <v>37</v>
      </c>
      <c r="AX375" s="14" t="s">
        <v>76</v>
      </c>
      <c r="AY375" s="221" t="s">
        <v>237</v>
      </c>
    </row>
    <row r="376" spans="2:51" s="15" customFormat="1" ht="10.199999999999999">
      <c r="B376" s="222"/>
      <c r="C376" s="223"/>
      <c r="D376" s="202" t="s">
        <v>247</v>
      </c>
      <c r="E376" s="224" t="s">
        <v>19</v>
      </c>
      <c r="F376" s="225" t="s">
        <v>251</v>
      </c>
      <c r="G376" s="223"/>
      <c r="H376" s="226">
        <v>103.959</v>
      </c>
      <c r="I376" s="227"/>
      <c r="J376" s="223"/>
      <c r="K376" s="223"/>
      <c r="L376" s="228"/>
      <c r="M376" s="229"/>
      <c r="N376" s="230"/>
      <c r="O376" s="230"/>
      <c r="P376" s="230"/>
      <c r="Q376" s="230"/>
      <c r="R376" s="230"/>
      <c r="S376" s="230"/>
      <c r="T376" s="231"/>
      <c r="AT376" s="232" t="s">
        <v>247</v>
      </c>
      <c r="AU376" s="232" t="s">
        <v>88</v>
      </c>
      <c r="AV376" s="15" t="s">
        <v>92</v>
      </c>
      <c r="AW376" s="15" t="s">
        <v>37</v>
      </c>
      <c r="AX376" s="15" t="s">
        <v>76</v>
      </c>
      <c r="AY376" s="232" t="s">
        <v>237</v>
      </c>
    </row>
    <row r="377" spans="2:51" s="13" customFormat="1" ht="10.199999999999999">
      <c r="B377" s="200"/>
      <c r="C377" s="201"/>
      <c r="D377" s="202" t="s">
        <v>247</v>
      </c>
      <c r="E377" s="203" t="s">
        <v>19</v>
      </c>
      <c r="F377" s="204" t="s">
        <v>252</v>
      </c>
      <c r="G377" s="201"/>
      <c r="H377" s="203" t="s">
        <v>19</v>
      </c>
      <c r="I377" s="205"/>
      <c r="J377" s="201"/>
      <c r="K377" s="201"/>
      <c r="L377" s="206"/>
      <c r="M377" s="207"/>
      <c r="N377" s="208"/>
      <c r="O377" s="208"/>
      <c r="P377" s="208"/>
      <c r="Q377" s="208"/>
      <c r="R377" s="208"/>
      <c r="S377" s="208"/>
      <c r="T377" s="209"/>
      <c r="AT377" s="210" t="s">
        <v>247</v>
      </c>
      <c r="AU377" s="210" t="s">
        <v>88</v>
      </c>
      <c r="AV377" s="13" t="s">
        <v>83</v>
      </c>
      <c r="AW377" s="13" t="s">
        <v>37</v>
      </c>
      <c r="AX377" s="13" t="s">
        <v>76</v>
      </c>
      <c r="AY377" s="210" t="s">
        <v>237</v>
      </c>
    </row>
    <row r="378" spans="2:51" s="14" customFormat="1" ht="10.199999999999999">
      <c r="B378" s="211"/>
      <c r="C378" s="212"/>
      <c r="D378" s="202" t="s">
        <v>247</v>
      </c>
      <c r="E378" s="213" t="s">
        <v>19</v>
      </c>
      <c r="F378" s="214" t="s">
        <v>500</v>
      </c>
      <c r="G378" s="212"/>
      <c r="H378" s="215">
        <v>64.486000000000004</v>
      </c>
      <c r="I378" s="216"/>
      <c r="J378" s="212"/>
      <c r="K378" s="212"/>
      <c r="L378" s="217"/>
      <c r="M378" s="218"/>
      <c r="N378" s="219"/>
      <c r="O378" s="219"/>
      <c r="P378" s="219"/>
      <c r="Q378" s="219"/>
      <c r="R378" s="219"/>
      <c r="S378" s="219"/>
      <c r="T378" s="220"/>
      <c r="AT378" s="221" t="s">
        <v>247</v>
      </c>
      <c r="AU378" s="221" t="s">
        <v>88</v>
      </c>
      <c r="AV378" s="14" t="s">
        <v>88</v>
      </c>
      <c r="AW378" s="14" t="s">
        <v>37</v>
      </c>
      <c r="AX378" s="14" t="s">
        <v>76</v>
      </c>
      <c r="AY378" s="221" t="s">
        <v>237</v>
      </c>
    </row>
    <row r="379" spans="2:51" s="14" customFormat="1" ht="10.199999999999999">
      <c r="B379" s="211"/>
      <c r="C379" s="212"/>
      <c r="D379" s="202" t="s">
        <v>247</v>
      </c>
      <c r="E379" s="213" t="s">
        <v>19</v>
      </c>
      <c r="F379" s="214" t="s">
        <v>501</v>
      </c>
      <c r="G379" s="212"/>
      <c r="H379" s="215">
        <v>8.7089999999999996</v>
      </c>
      <c r="I379" s="216"/>
      <c r="J379" s="212"/>
      <c r="K379" s="212"/>
      <c r="L379" s="217"/>
      <c r="M379" s="218"/>
      <c r="N379" s="219"/>
      <c r="O379" s="219"/>
      <c r="P379" s="219"/>
      <c r="Q379" s="219"/>
      <c r="R379" s="219"/>
      <c r="S379" s="219"/>
      <c r="T379" s="220"/>
      <c r="AT379" s="221" t="s">
        <v>247</v>
      </c>
      <c r="AU379" s="221" t="s">
        <v>88</v>
      </c>
      <c r="AV379" s="14" t="s">
        <v>88</v>
      </c>
      <c r="AW379" s="14" t="s">
        <v>37</v>
      </c>
      <c r="AX379" s="14" t="s">
        <v>76</v>
      </c>
      <c r="AY379" s="221" t="s">
        <v>237</v>
      </c>
    </row>
    <row r="380" spans="2:51" s="14" customFormat="1" ht="10.199999999999999">
      <c r="B380" s="211"/>
      <c r="C380" s="212"/>
      <c r="D380" s="202" t="s">
        <v>247</v>
      </c>
      <c r="E380" s="213" t="s">
        <v>19</v>
      </c>
      <c r="F380" s="214" t="s">
        <v>502</v>
      </c>
      <c r="G380" s="212"/>
      <c r="H380" s="215">
        <v>13.686</v>
      </c>
      <c r="I380" s="216"/>
      <c r="J380" s="212"/>
      <c r="K380" s="212"/>
      <c r="L380" s="217"/>
      <c r="M380" s="218"/>
      <c r="N380" s="219"/>
      <c r="O380" s="219"/>
      <c r="P380" s="219"/>
      <c r="Q380" s="219"/>
      <c r="R380" s="219"/>
      <c r="S380" s="219"/>
      <c r="T380" s="220"/>
      <c r="AT380" s="221" t="s">
        <v>247</v>
      </c>
      <c r="AU380" s="221" t="s">
        <v>88</v>
      </c>
      <c r="AV380" s="14" t="s">
        <v>88</v>
      </c>
      <c r="AW380" s="14" t="s">
        <v>37</v>
      </c>
      <c r="AX380" s="14" t="s">
        <v>76</v>
      </c>
      <c r="AY380" s="221" t="s">
        <v>237</v>
      </c>
    </row>
    <row r="381" spans="2:51" s="14" customFormat="1" ht="10.199999999999999">
      <c r="B381" s="211"/>
      <c r="C381" s="212"/>
      <c r="D381" s="202" t="s">
        <v>247</v>
      </c>
      <c r="E381" s="213" t="s">
        <v>19</v>
      </c>
      <c r="F381" s="214" t="s">
        <v>503</v>
      </c>
      <c r="G381" s="212"/>
      <c r="H381" s="215">
        <v>44.954000000000001</v>
      </c>
      <c r="I381" s="216"/>
      <c r="J381" s="212"/>
      <c r="K381" s="212"/>
      <c r="L381" s="217"/>
      <c r="M381" s="218"/>
      <c r="N381" s="219"/>
      <c r="O381" s="219"/>
      <c r="P381" s="219"/>
      <c r="Q381" s="219"/>
      <c r="R381" s="219"/>
      <c r="S381" s="219"/>
      <c r="T381" s="220"/>
      <c r="AT381" s="221" t="s">
        <v>247</v>
      </c>
      <c r="AU381" s="221" t="s">
        <v>88</v>
      </c>
      <c r="AV381" s="14" t="s">
        <v>88</v>
      </c>
      <c r="AW381" s="14" t="s">
        <v>37</v>
      </c>
      <c r="AX381" s="14" t="s">
        <v>76</v>
      </c>
      <c r="AY381" s="221" t="s">
        <v>237</v>
      </c>
    </row>
    <row r="382" spans="2:51" s="14" customFormat="1" ht="10.199999999999999">
      <c r="B382" s="211"/>
      <c r="C382" s="212"/>
      <c r="D382" s="202" t="s">
        <v>247</v>
      </c>
      <c r="E382" s="213" t="s">
        <v>19</v>
      </c>
      <c r="F382" s="214" t="s">
        <v>504</v>
      </c>
      <c r="G382" s="212"/>
      <c r="H382" s="215">
        <v>-7.2</v>
      </c>
      <c r="I382" s="216"/>
      <c r="J382" s="212"/>
      <c r="K382" s="212"/>
      <c r="L382" s="217"/>
      <c r="M382" s="218"/>
      <c r="N382" s="219"/>
      <c r="O382" s="219"/>
      <c r="P382" s="219"/>
      <c r="Q382" s="219"/>
      <c r="R382" s="219"/>
      <c r="S382" s="219"/>
      <c r="T382" s="220"/>
      <c r="AT382" s="221" t="s">
        <v>247</v>
      </c>
      <c r="AU382" s="221" t="s">
        <v>88</v>
      </c>
      <c r="AV382" s="14" t="s">
        <v>88</v>
      </c>
      <c r="AW382" s="14" t="s">
        <v>37</v>
      </c>
      <c r="AX382" s="14" t="s">
        <v>76</v>
      </c>
      <c r="AY382" s="221" t="s">
        <v>237</v>
      </c>
    </row>
    <row r="383" spans="2:51" s="14" customFormat="1" ht="10.199999999999999">
      <c r="B383" s="211"/>
      <c r="C383" s="212"/>
      <c r="D383" s="202" t="s">
        <v>247</v>
      </c>
      <c r="E383" s="213" t="s">
        <v>19</v>
      </c>
      <c r="F383" s="214" t="s">
        <v>499</v>
      </c>
      <c r="G383" s="212"/>
      <c r="H383" s="215">
        <v>0.52</v>
      </c>
      <c r="I383" s="216"/>
      <c r="J383" s="212"/>
      <c r="K383" s="212"/>
      <c r="L383" s="217"/>
      <c r="M383" s="218"/>
      <c r="N383" s="219"/>
      <c r="O383" s="219"/>
      <c r="P383" s="219"/>
      <c r="Q383" s="219"/>
      <c r="R383" s="219"/>
      <c r="S383" s="219"/>
      <c r="T383" s="220"/>
      <c r="AT383" s="221" t="s">
        <v>247</v>
      </c>
      <c r="AU383" s="221" t="s">
        <v>88</v>
      </c>
      <c r="AV383" s="14" t="s">
        <v>88</v>
      </c>
      <c r="AW383" s="14" t="s">
        <v>37</v>
      </c>
      <c r="AX383" s="14" t="s">
        <v>76</v>
      </c>
      <c r="AY383" s="221" t="s">
        <v>237</v>
      </c>
    </row>
    <row r="384" spans="2:51" s="15" customFormat="1" ht="10.199999999999999">
      <c r="B384" s="222"/>
      <c r="C384" s="223"/>
      <c r="D384" s="202" t="s">
        <v>247</v>
      </c>
      <c r="E384" s="224" t="s">
        <v>19</v>
      </c>
      <c r="F384" s="225" t="s">
        <v>251</v>
      </c>
      <c r="G384" s="223"/>
      <c r="H384" s="226">
        <v>125.155</v>
      </c>
      <c r="I384" s="227"/>
      <c r="J384" s="223"/>
      <c r="K384" s="223"/>
      <c r="L384" s="228"/>
      <c r="M384" s="229"/>
      <c r="N384" s="230"/>
      <c r="O384" s="230"/>
      <c r="P384" s="230"/>
      <c r="Q384" s="230"/>
      <c r="R384" s="230"/>
      <c r="S384" s="230"/>
      <c r="T384" s="231"/>
      <c r="AT384" s="232" t="s">
        <v>247</v>
      </c>
      <c r="AU384" s="232" t="s">
        <v>88</v>
      </c>
      <c r="AV384" s="15" t="s">
        <v>92</v>
      </c>
      <c r="AW384" s="15" t="s">
        <v>37</v>
      </c>
      <c r="AX384" s="15" t="s">
        <v>76</v>
      </c>
      <c r="AY384" s="232" t="s">
        <v>237</v>
      </c>
    </row>
    <row r="385" spans="1:65" s="13" customFormat="1" ht="10.199999999999999">
      <c r="B385" s="200"/>
      <c r="C385" s="201"/>
      <c r="D385" s="202" t="s">
        <v>247</v>
      </c>
      <c r="E385" s="203" t="s">
        <v>19</v>
      </c>
      <c r="F385" s="204" t="s">
        <v>256</v>
      </c>
      <c r="G385" s="201"/>
      <c r="H385" s="203" t="s">
        <v>19</v>
      </c>
      <c r="I385" s="205"/>
      <c r="J385" s="201"/>
      <c r="K385" s="201"/>
      <c r="L385" s="206"/>
      <c r="M385" s="207"/>
      <c r="N385" s="208"/>
      <c r="O385" s="208"/>
      <c r="P385" s="208"/>
      <c r="Q385" s="208"/>
      <c r="R385" s="208"/>
      <c r="S385" s="208"/>
      <c r="T385" s="209"/>
      <c r="AT385" s="210" t="s">
        <v>247</v>
      </c>
      <c r="AU385" s="210" t="s">
        <v>88</v>
      </c>
      <c r="AV385" s="13" t="s">
        <v>83</v>
      </c>
      <c r="AW385" s="13" t="s">
        <v>37</v>
      </c>
      <c r="AX385" s="13" t="s">
        <v>76</v>
      </c>
      <c r="AY385" s="210" t="s">
        <v>237</v>
      </c>
    </row>
    <row r="386" spans="1:65" s="14" customFormat="1" ht="10.199999999999999">
      <c r="B386" s="211"/>
      <c r="C386" s="212"/>
      <c r="D386" s="202" t="s">
        <v>247</v>
      </c>
      <c r="E386" s="213" t="s">
        <v>19</v>
      </c>
      <c r="F386" s="214" t="s">
        <v>505</v>
      </c>
      <c r="G386" s="212"/>
      <c r="H386" s="215">
        <v>43.192999999999998</v>
      </c>
      <c r="I386" s="216"/>
      <c r="J386" s="212"/>
      <c r="K386" s="212"/>
      <c r="L386" s="217"/>
      <c r="M386" s="218"/>
      <c r="N386" s="219"/>
      <c r="O386" s="219"/>
      <c r="P386" s="219"/>
      <c r="Q386" s="219"/>
      <c r="R386" s="219"/>
      <c r="S386" s="219"/>
      <c r="T386" s="220"/>
      <c r="AT386" s="221" t="s">
        <v>247</v>
      </c>
      <c r="AU386" s="221" t="s">
        <v>88</v>
      </c>
      <c r="AV386" s="14" t="s">
        <v>88</v>
      </c>
      <c r="AW386" s="14" t="s">
        <v>37</v>
      </c>
      <c r="AX386" s="14" t="s">
        <v>76</v>
      </c>
      <c r="AY386" s="221" t="s">
        <v>237</v>
      </c>
    </row>
    <row r="387" spans="1:65" s="14" customFormat="1" ht="10.199999999999999">
      <c r="B387" s="211"/>
      <c r="C387" s="212"/>
      <c r="D387" s="202" t="s">
        <v>247</v>
      </c>
      <c r="E387" s="213" t="s">
        <v>19</v>
      </c>
      <c r="F387" s="214" t="s">
        <v>506</v>
      </c>
      <c r="G387" s="212"/>
      <c r="H387" s="215">
        <v>16.588999999999999</v>
      </c>
      <c r="I387" s="216"/>
      <c r="J387" s="212"/>
      <c r="K387" s="212"/>
      <c r="L387" s="217"/>
      <c r="M387" s="218"/>
      <c r="N387" s="219"/>
      <c r="O387" s="219"/>
      <c r="P387" s="219"/>
      <c r="Q387" s="219"/>
      <c r="R387" s="219"/>
      <c r="S387" s="219"/>
      <c r="T387" s="220"/>
      <c r="AT387" s="221" t="s">
        <v>247</v>
      </c>
      <c r="AU387" s="221" t="s">
        <v>88</v>
      </c>
      <c r="AV387" s="14" t="s">
        <v>88</v>
      </c>
      <c r="AW387" s="14" t="s">
        <v>37</v>
      </c>
      <c r="AX387" s="14" t="s">
        <v>76</v>
      </c>
      <c r="AY387" s="221" t="s">
        <v>237</v>
      </c>
    </row>
    <row r="388" spans="1:65" s="14" customFormat="1" ht="10.199999999999999">
      <c r="B388" s="211"/>
      <c r="C388" s="212"/>
      <c r="D388" s="202" t="s">
        <v>247</v>
      </c>
      <c r="E388" s="213" t="s">
        <v>19</v>
      </c>
      <c r="F388" s="214" t="s">
        <v>507</v>
      </c>
      <c r="G388" s="212"/>
      <c r="H388" s="215">
        <v>44.273000000000003</v>
      </c>
      <c r="I388" s="216"/>
      <c r="J388" s="212"/>
      <c r="K388" s="212"/>
      <c r="L388" s="217"/>
      <c r="M388" s="218"/>
      <c r="N388" s="219"/>
      <c r="O388" s="219"/>
      <c r="P388" s="219"/>
      <c r="Q388" s="219"/>
      <c r="R388" s="219"/>
      <c r="S388" s="219"/>
      <c r="T388" s="220"/>
      <c r="AT388" s="221" t="s">
        <v>247</v>
      </c>
      <c r="AU388" s="221" t="s">
        <v>88</v>
      </c>
      <c r="AV388" s="14" t="s">
        <v>88</v>
      </c>
      <c r="AW388" s="14" t="s">
        <v>37</v>
      </c>
      <c r="AX388" s="14" t="s">
        <v>76</v>
      </c>
      <c r="AY388" s="221" t="s">
        <v>237</v>
      </c>
    </row>
    <row r="389" spans="1:65" s="14" customFormat="1" ht="10.199999999999999">
      <c r="B389" s="211"/>
      <c r="C389" s="212"/>
      <c r="D389" s="202" t="s">
        <v>247</v>
      </c>
      <c r="E389" s="213" t="s">
        <v>19</v>
      </c>
      <c r="F389" s="214" t="s">
        <v>504</v>
      </c>
      <c r="G389" s="212"/>
      <c r="H389" s="215">
        <v>-7.2</v>
      </c>
      <c r="I389" s="216"/>
      <c r="J389" s="212"/>
      <c r="K389" s="212"/>
      <c r="L389" s="217"/>
      <c r="M389" s="218"/>
      <c r="N389" s="219"/>
      <c r="O389" s="219"/>
      <c r="P389" s="219"/>
      <c r="Q389" s="219"/>
      <c r="R389" s="219"/>
      <c r="S389" s="219"/>
      <c r="T389" s="220"/>
      <c r="AT389" s="221" t="s">
        <v>247</v>
      </c>
      <c r="AU389" s="221" t="s">
        <v>88</v>
      </c>
      <c r="AV389" s="14" t="s">
        <v>88</v>
      </c>
      <c r="AW389" s="14" t="s">
        <v>37</v>
      </c>
      <c r="AX389" s="14" t="s">
        <v>76</v>
      </c>
      <c r="AY389" s="221" t="s">
        <v>237</v>
      </c>
    </row>
    <row r="390" spans="1:65" s="14" customFormat="1" ht="10.199999999999999">
      <c r="B390" s="211"/>
      <c r="C390" s="212"/>
      <c r="D390" s="202" t="s">
        <v>247</v>
      </c>
      <c r="E390" s="213" t="s">
        <v>19</v>
      </c>
      <c r="F390" s="214" t="s">
        <v>499</v>
      </c>
      <c r="G390" s="212"/>
      <c r="H390" s="215">
        <v>0.52</v>
      </c>
      <c r="I390" s="216"/>
      <c r="J390" s="212"/>
      <c r="K390" s="212"/>
      <c r="L390" s="217"/>
      <c r="M390" s="218"/>
      <c r="N390" s="219"/>
      <c r="O390" s="219"/>
      <c r="P390" s="219"/>
      <c r="Q390" s="219"/>
      <c r="R390" s="219"/>
      <c r="S390" s="219"/>
      <c r="T390" s="220"/>
      <c r="AT390" s="221" t="s">
        <v>247</v>
      </c>
      <c r="AU390" s="221" t="s">
        <v>88</v>
      </c>
      <c r="AV390" s="14" t="s">
        <v>88</v>
      </c>
      <c r="AW390" s="14" t="s">
        <v>37</v>
      </c>
      <c r="AX390" s="14" t="s">
        <v>76</v>
      </c>
      <c r="AY390" s="221" t="s">
        <v>237</v>
      </c>
    </row>
    <row r="391" spans="1:65" s="15" customFormat="1" ht="10.199999999999999">
      <c r="B391" s="222"/>
      <c r="C391" s="223"/>
      <c r="D391" s="202" t="s">
        <v>247</v>
      </c>
      <c r="E391" s="224" t="s">
        <v>19</v>
      </c>
      <c r="F391" s="225" t="s">
        <v>251</v>
      </c>
      <c r="G391" s="223"/>
      <c r="H391" s="226">
        <v>97.375</v>
      </c>
      <c r="I391" s="227"/>
      <c r="J391" s="223"/>
      <c r="K391" s="223"/>
      <c r="L391" s="228"/>
      <c r="M391" s="229"/>
      <c r="N391" s="230"/>
      <c r="O391" s="230"/>
      <c r="P391" s="230"/>
      <c r="Q391" s="230"/>
      <c r="R391" s="230"/>
      <c r="S391" s="230"/>
      <c r="T391" s="231"/>
      <c r="AT391" s="232" t="s">
        <v>247</v>
      </c>
      <c r="AU391" s="232" t="s">
        <v>88</v>
      </c>
      <c r="AV391" s="15" t="s">
        <v>92</v>
      </c>
      <c r="AW391" s="15" t="s">
        <v>37</v>
      </c>
      <c r="AX391" s="15" t="s">
        <v>76</v>
      </c>
      <c r="AY391" s="232" t="s">
        <v>237</v>
      </c>
    </row>
    <row r="392" spans="1:65" s="16" customFormat="1" ht="10.199999999999999">
      <c r="B392" s="233"/>
      <c r="C392" s="234"/>
      <c r="D392" s="202" t="s">
        <v>247</v>
      </c>
      <c r="E392" s="235" t="s">
        <v>19</v>
      </c>
      <c r="F392" s="236" t="s">
        <v>260</v>
      </c>
      <c r="G392" s="234"/>
      <c r="H392" s="237">
        <v>326.48899999999998</v>
      </c>
      <c r="I392" s="238"/>
      <c r="J392" s="234"/>
      <c r="K392" s="234"/>
      <c r="L392" s="239"/>
      <c r="M392" s="240"/>
      <c r="N392" s="241"/>
      <c r="O392" s="241"/>
      <c r="P392" s="241"/>
      <c r="Q392" s="241"/>
      <c r="R392" s="241"/>
      <c r="S392" s="241"/>
      <c r="T392" s="242"/>
      <c r="AT392" s="243" t="s">
        <v>247</v>
      </c>
      <c r="AU392" s="243" t="s">
        <v>88</v>
      </c>
      <c r="AV392" s="16" t="s">
        <v>243</v>
      </c>
      <c r="AW392" s="16" t="s">
        <v>37</v>
      </c>
      <c r="AX392" s="16" t="s">
        <v>83</v>
      </c>
      <c r="AY392" s="243" t="s">
        <v>237</v>
      </c>
    </row>
    <row r="393" spans="1:65" s="2" customFormat="1" ht="24.15" customHeight="1">
      <c r="A393" s="37"/>
      <c r="B393" s="38"/>
      <c r="C393" s="182" t="s">
        <v>508</v>
      </c>
      <c r="D393" s="182" t="s">
        <v>239</v>
      </c>
      <c r="E393" s="183" t="s">
        <v>509</v>
      </c>
      <c r="F393" s="184" t="s">
        <v>510</v>
      </c>
      <c r="G393" s="185" t="s">
        <v>141</v>
      </c>
      <c r="H393" s="186">
        <v>20.923999999999999</v>
      </c>
      <c r="I393" s="187"/>
      <c r="J393" s="188">
        <f>ROUND(I393*H393,2)</f>
        <v>0</v>
      </c>
      <c r="K393" s="184" t="s">
        <v>242</v>
      </c>
      <c r="L393" s="42"/>
      <c r="M393" s="189" t="s">
        <v>19</v>
      </c>
      <c r="N393" s="190" t="s">
        <v>48</v>
      </c>
      <c r="O393" s="67"/>
      <c r="P393" s="191">
        <f>O393*H393</f>
        <v>0</v>
      </c>
      <c r="Q393" s="191">
        <v>0</v>
      </c>
      <c r="R393" s="191">
        <f>Q393*H393</f>
        <v>0</v>
      </c>
      <c r="S393" s="191">
        <v>0.308</v>
      </c>
      <c r="T393" s="192">
        <f>S393*H393</f>
        <v>6.4445920000000001</v>
      </c>
      <c r="U393" s="37"/>
      <c r="V393" s="37"/>
      <c r="W393" s="37"/>
      <c r="X393" s="37"/>
      <c r="Y393" s="37"/>
      <c r="Z393" s="37"/>
      <c r="AA393" s="37"/>
      <c r="AB393" s="37"/>
      <c r="AC393" s="37"/>
      <c r="AD393" s="37"/>
      <c r="AE393" s="37"/>
      <c r="AR393" s="193" t="s">
        <v>243</v>
      </c>
      <c r="AT393" s="193" t="s">
        <v>239</v>
      </c>
      <c r="AU393" s="193" t="s">
        <v>88</v>
      </c>
      <c r="AY393" s="20" t="s">
        <v>237</v>
      </c>
      <c r="BE393" s="194">
        <f>IF(N393="základní",J393,0)</f>
        <v>0</v>
      </c>
      <c r="BF393" s="194">
        <f>IF(N393="snížená",J393,0)</f>
        <v>0</v>
      </c>
      <c r="BG393" s="194">
        <f>IF(N393="zákl. přenesená",J393,0)</f>
        <v>0</v>
      </c>
      <c r="BH393" s="194">
        <f>IF(N393="sníž. přenesená",J393,0)</f>
        <v>0</v>
      </c>
      <c r="BI393" s="194">
        <f>IF(N393="nulová",J393,0)</f>
        <v>0</v>
      </c>
      <c r="BJ393" s="20" t="s">
        <v>88</v>
      </c>
      <c r="BK393" s="194">
        <f>ROUND(I393*H393,2)</f>
        <v>0</v>
      </c>
      <c r="BL393" s="20" t="s">
        <v>243</v>
      </c>
      <c r="BM393" s="193" t="s">
        <v>511</v>
      </c>
    </row>
    <row r="394" spans="1:65" s="2" customFormat="1" ht="10.199999999999999">
      <c r="A394" s="37"/>
      <c r="B394" s="38"/>
      <c r="C394" s="39"/>
      <c r="D394" s="195" t="s">
        <v>245</v>
      </c>
      <c r="E394" s="39"/>
      <c r="F394" s="196" t="s">
        <v>512</v>
      </c>
      <c r="G394" s="39"/>
      <c r="H394" s="39"/>
      <c r="I394" s="197"/>
      <c r="J394" s="39"/>
      <c r="K394" s="39"/>
      <c r="L394" s="42"/>
      <c r="M394" s="198"/>
      <c r="N394" s="199"/>
      <c r="O394" s="67"/>
      <c r="P394" s="67"/>
      <c r="Q394" s="67"/>
      <c r="R394" s="67"/>
      <c r="S394" s="67"/>
      <c r="T394" s="68"/>
      <c r="U394" s="37"/>
      <c r="V394" s="37"/>
      <c r="W394" s="37"/>
      <c r="X394" s="37"/>
      <c r="Y394" s="37"/>
      <c r="Z394" s="37"/>
      <c r="AA394" s="37"/>
      <c r="AB394" s="37"/>
      <c r="AC394" s="37"/>
      <c r="AD394" s="37"/>
      <c r="AE394" s="37"/>
      <c r="AT394" s="20" t="s">
        <v>245</v>
      </c>
      <c r="AU394" s="20" t="s">
        <v>88</v>
      </c>
    </row>
    <row r="395" spans="1:65" s="13" customFormat="1" ht="10.199999999999999">
      <c r="B395" s="200"/>
      <c r="C395" s="201"/>
      <c r="D395" s="202" t="s">
        <v>247</v>
      </c>
      <c r="E395" s="203" t="s">
        <v>19</v>
      </c>
      <c r="F395" s="204" t="s">
        <v>248</v>
      </c>
      <c r="G395" s="201"/>
      <c r="H395" s="203" t="s">
        <v>19</v>
      </c>
      <c r="I395" s="205"/>
      <c r="J395" s="201"/>
      <c r="K395" s="201"/>
      <c r="L395" s="206"/>
      <c r="M395" s="207"/>
      <c r="N395" s="208"/>
      <c r="O395" s="208"/>
      <c r="P395" s="208"/>
      <c r="Q395" s="208"/>
      <c r="R395" s="208"/>
      <c r="S395" s="208"/>
      <c r="T395" s="209"/>
      <c r="AT395" s="210" t="s">
        <v>247</v>
      </c>
      <c r="AU395" s="210" t="s">
        <v>88</v>
      </c>
      <c r="AV395" s="13" t="s">
        <v>83</v>
      </c>
      <c r="AW395" s="13" t="s">
        <v>37</v>
      </c>
      <c r="AX395" s="13" t="s">
        <v>76</v>
      </c>
      <c r="AY395" s="210" t="s">
        <v>237</v>
      </c>
    </row>
    <row r="396" spans="1:65" s="14" customFormat="1" ht="10.199999999999999">
      <c r="B396" s="211"/>
      <c r="C396" s="212"/>
      <c r="D396" s="202" t="s">
        <v>247</v>
      </c>
      <c r="E396" s="213" t="s">
        <v>19</v>
      </c>
      <c r="F396" s="214" t="s">
        <v>513</v>
      </c>
      <c r="G396" s="212"/>
      <c r="H396" s="215">
        <v>7.0279999999999996</v>
      </c>
      <c r="I396" s="216"/>
      <c r="J396" s="212"/>
      <c r="K396" s="212"/>
      <c r="L396" s="217"/>
      <c r="M396" s="218"/>
      <c r="N396" s="219"/>
      <c r="O396" s="219"/>
      <c r="P396" s="219"/>
      <c r="Q396" s="219"/>
      <c r="R396" s="219"/>
      <c r="S396" s="219"/>
      <c r="T396" s="220"/>
      <c r="AT396" s="221" t="s">
        <v>247</v>
      </c>
      <c r="AU396" s="221" t="s">
        <v>88</v>
      </c>
      <c r="AV396" s="14" t="s">
        <v>88</v>
      </c>
      <c r="AW396" s="14" t="s">
        <v>37</v>
      </c>
      <c r="AX396" s="14" t="s">
        <v>76</v>
      </c>
      <c r="AY396" s="221" t="s">
        <v>237</v>
      </c>
    </row>
    <row r="397" spans="1:65" s="13" customFormat="1" ht="10.199999999999999">
      <c r="B397" s="200"/>
      <c r="C397" s="201"/>
      <c r="D397" s="202" t="s">
        <v>247</v>
      </c>
      <c r="E397" s="203" t="s">
        <v>19</v>
      </c>
      <c r="F397" s="204" t="s">
        <v>252</v>
      </c>
      <c r="G397" s="201"/>
      <c r="H397" s="203" t="s">
        <v>19</v>
      </c>
      <c r="I397" s="205"/>
      <c r="J397" s="201"/>
      <c r="K397" s="201"/>
      <c r="L397" s="206"/>
      <c r="M397" s="207"/>
      <c r="N397" s="208"/>
      <c r="O397" s="208"/>
      <c r="P397" s="208"/>
      <c r="Q397" s="208"/>
      <c r="R397" s="208"/>
      <c r="S397" s="208"/>
      <c r="T397" s="209"/>
      <c r="AT397" s="210" t="s">
        <v>247</v>
      </c>
      <c r="AU397" s="210" t="s">
        <v>88</v>
      </c>
      <c r="AV397" s="13" t="s">
        <v>83</v>
      </c>
      <c r="AW397" s="13" t="s">
        <v>37</v>
      </c>
      <c r="AX397" s="13" t="s">
        <v>76</v>
      </c>
      <c r="AY397" s="210" t="s">
        <v>237</v>
      </c>
    </row>
    <row r="398" spans="1:65" s="14" customFormat="1" ht="10.199999999999999">
      <c r="B398" s="211"/>
      <c r="C398" s="212"/>
      <c r="D398" s="202" t="s">
        <v>247</v>
      </c>
      <c r="E398" s="213" t="s">
        <v>19</v>
      </c>
      <c r="F398" s="214" t="s">
        <v>514</v>
      </c>
      <c r="G398" s="212"/>
      <c r="H398" s="215">
        <v>7.0010000000000003</v>
      </c>
      <c r="I398" s="216"/>
      <c r="J398" s="212"/>
      <c r="K398" s="212"/>
      <c r="L398" s="217"/>
      <c r="M398" s="218"/>
      <c r="N398" s="219"/>
      <c r="O398" s="219"/>
      <c r="P398" s="219"/>
      <c r="Q398" s="219"/>
      <c r="R398" s="219"/>
      <c r="S398" s="219"/>
      <c r="T398" s="220"/>
      <c r="AT398" s="221" t="s">
        <v>247</v>
      </c>
      <c r="AU398" s="221" t="s">
        <v>88</v>
      </c>
      <c r="AV398" s="14" t="s">
        <v>88</v>
      </c>
      <c r="AW398" s="14" t="s">
        <v>37</v>
      </c>
      <c r="AX398" s="14" t="s">
        <v>76</v>
      </c>
      <c r="AY398" s="221" t="s">
        <v>237</v>
      </c>
    </row>
    <row r="399" spans="1:65" s="13" customFormat="1" ht="10.199999999999999">
      <c r="B399" s="200"/>
      <c r="C399" s="201"/>
      <c r="D399" s="202" t="s">
        <v>247</v>
      </c>
      <c r="E399" s="203" t="s">
        <v>19</v>
      </c>
      <c r="F399" s="204" t="s">
        <v>256</v>
      </c>
      <c r="G399" s="201"/>
      <c r="H399" s="203" t="s">
        <v>19</v>
      </c>
      <c r="I399" s="205"/>
      <c r="J399" s="201"/>
      <c r="K399" s="201"/>
      <c r="L399" s="206"/>
      <c r="M399" s="207"/>
      <c r="N399" s="208"/>
      <c r="O399" s="208"/>
      <c r="P399" s="208"/>
      <c r="Q399" s="208"/>
      <c r="R399" s="208"/>
      <c r="S399" s="208"/>
      <c r="T399" s="209"/>
      <c r="AT399" s="210" t="s">
        <v>247</v>
      </c>
      <c r="AU399" s="210" t="s">
        <v>88</v>
      </c>
      <c r="AV399" s="13" t="s">
        <v>83</v>
      </c>
      <c r="AW399" s="13" t="s">
        <v>37</v>
      </c>
      <c r="AX399" s="13" t="s">
        <v>76</v>
      </c>
      <c r="AY399" s="210" t="s">
        <v>237</v>
      </c>
    </row>
    <row r="400" spans="1:65" s="14" customFormat="1" ht="10.199999999999999">
      <c r="B400" s="211"/>
      <c r="C400" s="212"/>
      <c r="D400" s="202" t="s">
        <v>247</v>
      </c>
      <c r="E400" s="213" t="s">
        <v>19</v>
      </c>
      <c r="F400" s="214" t="s">
        <v>515</v>
      </c>
      <c r="G400" s="212"/>
      <c r="H400" s="215">
        <v>6.8949999999999996</v>
      </c>
      <c r="I400" s="216"/>
      <c r="J400" s="212"/>
      <c r="K400" s="212"/>
      <c r="L400" s="217"/>
      <c r="M400" s="218"/>
      <c r="N400" s="219"/>
      <c r="O400" s="219"/>
      <c r="P400" s="219"/>
      <c r="Q400" s="219"/>
      <c r="R400" s="219"/>
      <c r="S400" s="219"/>
      <c r="T400" s="220"/>
      <c r="AT400" s="221" t="s">
        <v>247</v>
      </c>
      <c r="AU400" s="221" t="s">
        <v>88</v>
      </c>
      <c r="AV400" s="14" t="s">
        <v>88</v>
      </c>
      <c r="AW400" s="14" t="s">
        <v>37</v>
      </c>
      <c r="AX400" s="14" t="s">
        <v>76</v>
      </c>
      <c r="AY400" s="221" t="s">
        <v>237</v>
      </c>
    </row>
    <row r="401" spans="1:65" s="16" customFormat="1" ht="10.199999999999999">
      <c r="B401" s="233"/>
      <c r="C401" s="234"/>
      <c r="D401" s="202" t="s">
        <v>247</v>
      </c>
      <c r="E401" s="235" t="s">
        <v>19</v>
      </c>
      <c r="F401" s="236" t="s">
        <v>260</v>
      </c>
      <c r="G401" s="234"/>
      <c r="H401" s="237">
        <v>20.923999999999999</v>
      </c>
      <c r="I401" s="238"/>
      <c r="J401" s="234"/>
      <c r="K401" s="234"/>
      <c r="L401" s="239"/>
      <c r="M401" s="240"/>
      <c r="N401" s="241"/>
      <c r="O401" s="241"/>
      <c r="P401" s="241"/>
      <c r="Q401" s="241"/>
      <c r="R401" s="241"/>
      <c r="S401" s="241"/>
      <c r="T401" s="242"/>
      <c r="AT401" s="243" t="s">
        <v>247</v>
      </c>
      <c r="AU401" s="243" t="s">
        <v>88</v>
      </c>
      <c r="AV401" s="16" t="s">
        <v>243</v>
      </c>
      <c r="AW401" s="16" t="s">
        <v>37</v>
      </c>
      <c r="AX401" s="16" t="s">
        <v>83</v>
      </c>
      <c r="AY401" s="243" t="s">
        <v>237</v>
      </c>
    </row>
    <row r="402" spans="1:65" s="2" customFormat="1" ht="37.799999999999997" customHeight="1">
      <c r="A402" s="37"/>
      <c r="B402" s="38"/>
      <c r="C402" s="182" t="s">
        <v>516</v>
      </c>
      <c r="D402" s="182" t="s">
        <v>239</v>
      </c>
      <c r="E402" s="183" t="s">
        <v>517</v>
      </c>
      <c r="F402" s="184" t="s">
        <v>518</v>
      </c>
      <c r="G402" s="185" t="s">
        <v>519</v>
      </c>
      <c r="H402" s="186">
        <v>1.585</v>
      </c>
      <c r="I402" s="187"/>
      <c r="J402" s="188">
        <f>ROUND(I402*H402,2)</f>
        <v>0</v>
      </c>
      <c r="K402" s="184" t="s">
        <v>242</v>
      </c>
      <c r="L402" s="42"/>
      <c r="M402" s="189" t="s">
        <v>19</v>
      </c>
      <c r="N402" s="190" t="s">
        <v>48</v>
      </c>
      <c r="O402" s="67"/>
      <c r="P402" s="191">
        <f>O402*H402</f>
        <v>0</v>
      </c>
      <c r="Q402" s="191">
        <v>0</v>
      </c>
      <c r="R402" s="191">
        <f>Q402*H402</f>
        <v>0</v>
      </c>
      <c r="S402" s="191">
        <v>1.175</v>
      </c>
      <c r="T402" s="192">
        <f>S402*H402</f>
        <v>1.8623750000000001</v>
      </c>
      <c r="U402" s="37"/>
      <c r="V402" s="37"/>
      <c r="W402" s="37"/>
      <c r="X402" s="37"/>
      <c r="Y402" s="37"/>
      <c r="Z402" s="37"/>
      <c r="AA402" s="37"/>
      <c r="AB402" s="37"/>
      <c r="AC402" s="37"/>
      <c r="AD402" s="37"/>
      <c r="AE402" s="37"/>
      <c r="AR402" s="193" t="s">
        <v>243</v>
      </c>
      <c r="AT402" s="193" t="s">
        <v>239</v>
      </c>
      <c r="AU402" s="193" t="s">
        <v>88</v>
      </c>
      <c r="AY402" s="20" t="s">
        <v>237</v>
      </c>
      <c r="BE402" s="194">
        <f>IF(N402="základní",J402,0)</f>
        <v>0</v>
      </c>
      <c r="BF402" s="194">
        <f>IF(N402="snížená",J402,0)</f>
        <v>0</v>
      </c>
      <c r="BG402" s="194">
        <f>IF(N402="zákl. přenesená",J402,0)</f>
        <v>0</v>
      </c>
      <c r="BH402" s="194">
        <f>IF(N402="sníž. přenesená",J402,0)</f>
        <v>0</v>
      </c>
      <c r="BI402" s="194">
        <f>IF(N402="nulová",J402,0)</f>
        <v>0</v>
      </c>
      <c r="BJ402" s="20" t="s">
        <v>88</v>
      </c>
      <c r="BK402" s="194">
        <f>ROUND(I402*H402,2)</f>
        <v>0</v>
      </c>
      <c r="BL402" s="20" t="s">
        <v>243</v>
      </c>
      <c r="BM402" s="193" t="s">
        <v>520</v>
      </c>
    </row>
    <row r="403" spans="1:65" s="2" customFormat="1" ht="10.199999999999999">
      <c r="A403" s="37"/>
      <c r="B403" s="38"/>
      <c r="C403" s="39"/>
      <c r="D403" s="195" t="s">
        <v>245</v>
      </c>
      <c r="E403" s="39"/>
      <c r="F403" s="196" t="s">
        <v>521</v>
      </c>
      <c r="G403" s="39"/>
      <c r="H403" s="39"/>
      <c r="I403" s="197"/>
      <c r="J403" s="39"/>
      <c r="K403" s="39"/>
      <c r="L403" s="42"/>
      <c r="M403" s="198"/>
      <c r="N403" s="199"/>
      <c r="O403" s="67"/>
      <c r="P403" s="67"/>
      <c r="Q403" s="67"/>
      <c r="R403" s="67"/>
      <c r="S403" s="67"/>
      <c r="T403" s="68"/>
      <c r="U403" s="37"/>
      <c r="V403" s="37"/>
      <c r="W403" s="37"/>
      <c r="X403" s="37"/>
      <c r="Y403" s="37"/>
      <c r="Z403" s="37"/>
      <c r="AA403" s="37"/>
      <c r="AB403" s="37"/>
      <c r="AC403" s="37"/>
      <c r="AD403" s="37"/>
      <c r="AE403" s="37"/>
      <c r="AT403" s="20" t="s">
        <v>245</v>
      </c>
      <c r="AU403" s="20" t="s">
        <v>88</v>
      </c>
    </row>
    <row r="404" spans="1:65" s="13" customFormat="1" ht="10.199999999999999">
      <c r="B404" s="200"/>
      <c r="C404" s="201"/>
      <c r="D404" s="202" t="s">
        <v>247</v>
      </c>
      <c r="E404" s="203" t="s">
        <v>19</v>
      </c>
      <c r="F404" s="204" t="s">
        <v>248</v>
      </c>
      <c r="G404" s="201"/>
      <c r="H404" s="203" t="s">
        <v>19</v>
      </c>
      <c r="I404" s="205"/>
      <c r="J404" s="201"/>
      <c r="K404" s="201"/>
      <c r="L404" s="206"/>
      <c r="M404" s="207"/>
      <c r="N404" s="208"/>
      <c r="O404" s="208"/>
      <c r="P404" s="208"/>
      <c r="Q404" s="208"/>
      <c r="R404" s="208"/>
      <c r="S404" s="208"/>
      <c r="T404" s="209"/>
      <c r="AT404" s="210" t="s">
        <v>247</v>
      </c>
      <c r="AU404" s="210" t="s">
        <v>88</v>
      </c>
      <c r="AV404" s="13" t="s">
        <v>83</v>
      </c>
      <c r="AW404" s="13" t="s">
        <v>37</v>
      </c>
      <c r="AX404" s="13" t="s">
        <v>76</v>
      </c>
      <c r="AY404" s="210" t="s">
        <v>237</v>
      </c>
    </row>
    <row r="405" spans="1:65" s="14" customFormat="1" ht="10.199999999999999">
      <c r="B405" s="211"/>
      <c r="C405" s="212"/>
      <c r="D405" s="202" t="s">
        <v>247</v>
      </c>
      <c r="E405" s="213" t="s">
        <v>19</v>
      </c>
      <c r="F405" s="214" t="s">
        <v>522</v>
      </c>
      <c r="G405" s="212"/>
      <c r="H405" s="215">
        <v>1.585</v>
      </c>
      <c r="I405" s="216"/>
      <c r="J405" s="212"/>
      <c r="K405" s="212"/>
      <c r="L405" s="217"/>
      <c r="M405" s="218"/>
      <c r="N405" s="219"/>
      <c r="O405" s="219"/>
      <c r="P405" s="219"/>
      <c r="Q405" s="219"/>
      <c r="R405" s="219"/>
      <c r="S405" s="219"/>
      <c r="T405" s="220"/>
      <c r="AT405" s="221" t="s">
        <v>247</v>
      </c>
      <c r="AU405" s="221" t="s">
        <v>88</v>
      </c>
      <c r="AV405" s="14" t="s">
        <v>88</v>
      </c>
      <c r="AW405" s="14" t="s">
        <v>37</v>
      </c>
      <c r="AX405" s="14" t="s">
        <v>83</v>
      </c>
      <c r="AY405" s="221" t="s">
        <v>237</v>
      </c>
    </row>
    <row r="406" spans="1:65" s="2" customFormat="1" ht="24.15" customHeight="1">
      <c r="A406" s="37"/>
      <c r="B406" s="38"/>
      <c r="C406" s="182" t="s">
        <v>523</v>
      </c>
      <c r="D406" s="182" t="s">
        <v>239</v>
      </c>
      <c r="E406" s="183" t="s">
        <v>524</v>
      </c>
      <c r="F406" s="184" t="s">
        <v>525</v>
      </c>
      <c r="G406" s="185" t="s">
        <v>141</v>
      </c>
      <c r="H406" s="186">
        <v>3.0529999999999999</v>
      </c>
      <c r="I406" s="187"/>
      <c r="J406" s="188">
        <f>ROUND(I406*H406,2)</f>
        <v>0</v>
      </c>
      <c r="K406" s="184" t="s">
        <v>242</v>
      </c>
      <c r="L406" s="42"/>
      <c r="M406" s="189" t="s">
        <v>19</v>
      </c>
      <c r="N406" s="190" t="s">
        <v>48</v>
      </c>
      <c r="O406" s="67"/>
      <c r="P406" s="191">
        <f>O406*H406</f>
        <v>0</v>
      </c>
      <c r="Q406" s="191">
        <v>0</v>
      </c>
      <c r="R406" s="191">
        <f>Q406*H406</f>
        <v>0</v>
      </c>
      <c r="S406" s="191">
        <v>0.1</v>
      </c>
      <c r="T406" s="192">
        <f>S406*H406</f>
        <v>0.30530000000000002</v>
      </c>
      <c r="U406" s="37"/>
      <c r="V406" s="37"/>
      <c r="W406" s="37"/>
      <c r="X406" s="37"/>
      <c r="Y406" s="37"/>
      <c r="Z406" s="37"/>
      <c r="AA406" s="37"/>
      <c r="AB406" s="37"/>
      <c r="AC406" s="37"/>
      <c r="AD406" s="37"/>
      <c r="AE406" s="37"/>
      <c r="AR406" s="193" t="s">
        <v>243</v>
      </c>
      <c r="AT406" s="193" t="s">
        <v>239</v>
      </c>
      <c r="AU406" s="193" t="s">
        <v>88</v>
      </c>
      <c r="AY406" s="20" t="s">
        <v>237</v>
      </c>
      <c r="BE406" s="194">
        <f>IF(N406="základní",J406,0)</f>
        <v>0</v>
      </c>
      <c r="BF406" s="194">
        <f>IF(N406="snížená",J406,0)</f>
        <v>0</v>
      </c>
      <c r="BG406" s="194">
        <f>IF(N406="zákl. přenesená",J406,0)</f>
        <v>0</v>
      </c>
      <c r="BH406" s="194">
        <f>IF(N406="sníž. přenesená",J406,0)</f>
        <v>0</v>
      </c>
      <c r="BI406" s="194">
        <f>IF(N406="nulová",J406,0)</f>
        <v>0</v>
      </c>
      <c r="BJ406" s="20" t="s">
        <v>88</v>
      </c>
      <c r="BK406" s="194">
        <f>ROUND(I406*H406,2)</f>
        <v>0</v>
      </c>
      <c r="BL406" s="20" t="s">
        <v>243</v>
      </c>
      <c r="BM406" s="193" t="s">
        <v>526</v>
      </c>
    </row>
    <row r="407" spans="1:65" s="2" customFormat="1" ht="10.199999999999999">
      <c r="A407" s="37"/>
      <c r="B407" s="38"/>
      <c r="C407" s="39"/>
      <c r="D407" s="195" t="s">
        <v>245</v>
      </c>
      <c r="E407" s="39"/>
      <c r="F407" s="196" t="s">
        <v>527</v>
      </c>
      <c r="G407" s="39"/>
      <c r="H407" s="39"/>
      <c r="I407" s="197"/>
      <c r="J407" s="39"/>
      <c r="K407" s="39"/>
      <c r="L407" s="42"/>
      <c r="M407" s="198"/>
      <c r="N407" s="199"/>
      <c r="O407" s="67"/>
      <c r="P407" s="67"/>
      <c r="Q407" s="67"/>
      <c r="R407" s="67"/>
      <c r="S407" s="67"/>
      <c r="T407" s="68"/>
      <c r="U407" s="37"/>
      <c r="V407" s="37"/>
      <c r="W407" s="37"/>
      <c r="X407" s="37"/>
      <c r="Y407" s="37"/>
      <c r="Z407" s="37"/>
      <c r="AA407" s="37"/>
      <c r="AB407" s="37"/>
      <c r="AC407" s="37"/>
      <c r="AD407" s="37"/>
      <c r="AE407" s="37"/>
      <c r="AT407" s="20" t="s">
        <v>245</v>
      </c>
      <c r="AU407" s="20" t="s">
        <v>88</v>
      </c>
    </row>
    <row r="408" spans="1:65" s="13" customFormat="1" ht="10.199999999999999">
      <c r="B408" s="200"/>
      <c r="C408" s="201"/>
      <c r="D408" s="202" t="s">
        <v>247</v>
      </c>
      <c r="E408" s="203" t="s">
        <v>19</v>
      </c>
      <c r="F408" s="204" t="s">
        <v>248</v>
      </c>
      <c r="G408" s="201"/>
      <c r="H408" s="203" t="s">
        <v>19</v>
      </c>
      <c r="I408" s="205"/>
      <c r="J408" s="201"/>
      <c r="K408" s="201"/>
      <c r="L408" s="206"/>
      <c r="M408" s="207"/>
      <c r="N408" s="208"/>
      <c r="O408" s="208"/>
      <c r="P408" s="208"/>
      <c r="Q408" s="208"/>
      <c r="R408" s="208"/>
      <c r="S408" s="208"/>
      <c r="T408" s="209"/>
      <c r="AT408" s="210" t="s">
        <v>247</v>
      </c>
      <c r="AU408" s="210" t="s">
        <v>88</v>
      </c>
      <c r="AV408" s="13" t="s">
        <v>83</v>
      </c>
      <c r="AW408" s="13" t="s">
        <v>37</v>
      </c>
      <c r="AX408" s="13" t="s">
        <v>76</v>
      </c>
      <c r="AY408" s="210" t="s">
        <v>237</v>
      </c>
    </row>
    <row r="409" spans="1:65" s="14" customFormat="1" ht="10.199999999999999">
      <c r="B409" s="211"/>
      <c r="C409" s="212"/>
      <c r="D409" s="202" t="s">
        <v>247</v>
      </c>
      <c r="E409" s="213" t="s">
        <v>19</v>
      </c>
      <c r="F409" s="214" t="s">
        <v>528</v>
      </c>
      <c r="G409" s="212"/>
      <c r="H409" s="215">
        <v>3.0529999999999999</v>
      </c>
      <c r="I409" s="216"/>
      <c r="J409" s="212"/>
      <c r="K409" s="212"/>
      <c r="L409" s="217"/>
      <c r="M409" s="218"/>
      <c r="N409" s="219"/>
      <c r="O409" s="219"/>
      <c r="P409" s="219"/>
      <c r="Q409" s="219"/>
      <c r="R409" s="219"/>
      <c r="S409" s="219"/>
      <c r="T409" s="220"/>
      <c r="AT409" s="221" t="s">
        <v>247</v>
      </c>
      <c r="AU409" s="221" t="s">
        <v>88</v>
      </c>
      <c r="AV409" s="14" t="s">
        <v>88</v>
      </c>
      <c r="AW409" s="14" t="s">
        <v>37</v>
      </c>
      <c r="AX409" s="14" t="s">
        <v>83</v>
      </c>
      <c r="AY409" s="221" t="s">
        <v>237</v>
      </c>
    </row>
    <row r="410" spans="1:65" s="2" customFormat="1" ht="21.75" customHeight="1">
      <c r="A410" s="37"/>
      <c r="B410" s="38"/>
      <c r="C410" s="182" t="s">
        <v>529</v>
      </c>
      <c r="D410" s="182" t="s">
        <v>239</v>
      </c>
      <c r="E410" s="183" t="s">
        <v>530</v>
      </c>
      <c r="F410" s="184" t="s">
        <v>531</v>
      </c>
      <c r="G410" s="185" t="s">
        <v>141</v>
      </c>
      <c r="H410" s="186">
        <v>374.33</v>
      </c>
      <c r="I410" s="187"/>
      <c r="J410" s="188">
        <f>ROUND(I410*H410,2)</f>
        <v>0</v>
      </c>
      <c r="K410" s="184" t="s">
        <v>242</v>
      </c>
      <c r="L410" s="42"/>
      <c r="M410" s="189" t="s">
        <v>19</v>
      </c>
      <c r="N410" s="190" t="s">
        <v>48</v>
      </c>
      <c r="O410" s="67"/>
      <c r="P410" s="191">
        <f>O410*H410</f>
        <v>0</v>
      </c>
      <c r="Q410" s="191">
        <v>0</v>
      </c>
      <c r="R410" s="191">
        <f>Q410*H410</f>
        <v>0</v>
      </c>
      <c r="S410" s="191">
        <v>0</v>
      </c>
      <c r="T410" s="192">
        <f>S410*H410</f>
        <v>0</v>
      </c>
      <c r="U410" s="37"/>
      <c r="V410" s="37"/>
      <c r="W410" s="37"/>
      <c r="X410" s="37"/>
      <c r="Y410" s="37"/>
      <c r="Z410" s="37"/>
      <c r="AA410" s="37"/>
      <c r="AB410" s="37"/>
      <c r="AC410" s="37"/>
      <c r="AD410" s="37"/>
      <c r="AE410" s="37"/>
      <c r="AR410" s="193" t="s">
        <v>243</v>
      </c>
      <c r="AT410" s="193" t="s">
        <v>239</v>
      </c>
      <c r="AU410" s="193" t="s">
        <v>88</v>
      </c>
      <c r="AY410" s="20" t="s">
        <v>237</v>
      </c>
      <c r="BE410" s="194">
        <f>IF(N410="základní",J410,0)</f>
        <v>0</v>
      </c>
      <c r="BF410" s="194">
        <f>IF(N410="snížená",J410,0)</f>
        <v>0</v>
      </c>
      <c r="BG410" s="194">
        <f>IF(N410="zákl. přenesená",J410,0)</f>
        <v>0</v>
      </c>
      <c r="BH410" s="194">
        <f>IF(N410="sníž. přenesená",J410,0)</f>
        <v>0</v>
      </c>
      <c r="BI410" s="194">
        <f>IF(N410="nulová",J410,0)</f>
        <v>0</v>
      </c>
      <c r="BJ410" s="20" t="s">
        <v>88</v>
      </c>
      <c r="BK410" s="194">
        <f>ROUND(I410*H410,2)</f>
        <v>0</v>
      </c>
      <c r="BL410" s="20" t="s">
        <v>243</v>
      </c>
      <c r="BM410" s="193" t="s">
        <v>532</v>
      </c>
    </row>
    <row r="411" spans="1:65" s="2" customFormat="1" ht="10.199999999999999">
      <c r="A411" s="37"/>
      <c r="B411" s="38"/>
      <c r="C411" s="39"/>
      <c r="D411" s="195" t="s">
        <v>245</v>
      </c>
      <c r="E411" s="39"/>
      <c r="F411" s="196" t="s">
        <v>533</v>
      </c>
      <c r="G411" s="39"/>
      <c r="H411" s="39"/>
      <c r="I411" s="197"/>
      <c r="J411" s="39"/>
      <c r="K411" s="39"/>
      <c r="L411" s="42"/>
      <c r="M411" s="198"/>
      <c r="N411" s="199"/>
      <c r="O411" s="67"/>
      <c r="P411" s="67"/>
      <c r="Q411" s="67"/>
      <c r="R411" s="67"/>
      <c r="S411" s="67"/>
      <c r="T411" s="68"/>
      <c r="U411" s="37"/>
      <c r="V411" s="37"/>
      <c r="W411" s="37"/>
      <c r="X411" s="37"/>
      <c r="Y411" s="37"/>
      <c r="Z411" s="37"/>
      <c r="AA411" s="37"/>
      <c r="AB411" s="37"/>
      <c r="AC411" s="37"/>
      <c r="AD411" s="37"/>
      <c r="AE411" s="37"/>
      <c r="AT411" s="20" t="s">
        <v>245</v>
      </c>
      <c r="AU411" s="20" t="s">
        <v>88</v>
      </c>
    </row>
    <row r="412" spans="1:65" s="14" customFormat="1" ht="10.199999999999999">
      <c r="B412" s="211"/>
      <c r="C412" s="212"/>
      <c r="D412" s="202" t="s">
        <v>247</v>
      </c>
      <c r="E412" s="213" t="s">
        <v>19</v>
      </c>
      <c r="F412" s="214" t="s">
        <v>534</v>
      </c>
      <c r="G412" s="212"/>
      <c r="H412" s="215">
        <v>374.33</v>
      </c>
      <c r="I412" s="216"/>
      <c r="J412" s="212"/>
      <c r="K412" s="212"/>
      <c r="L412" s="217"/>
      <c r="M412" s="218"/>
      <c r="N412" s="219"/>
      <c r="O412" s="219"/>
      <c r="P412" s="219"/>
      <c r="Q412" s="219"/>
      <c r="R412" s="219"/>
      <c r="S412" s="219"/>
      <c r="T412" s="220"/>
      <c r="AT412" s="221" t="s">
        <v>247</v>
      </c>
      <c r="AU412" s="221" t="s">
        <v>88</v>
      </c>
      <c r="AV412" s="14" t="s">
        <v>88</v>
      </c>
      <c r="AW412" s="14" t="s">
        <v>37</v>
      </c>
      <c r="AX412" s="14" t="s">
        <v>83</v>
      </c>
      <c r="AY412" s="221" t="s">
        <v>237</v>
      </c>
    </row>
    <row r="413" spans="1:65" s="2" customFormat="1" ht="37.799999999999997" customHeight="1">
      <c r="A413" s="37"/>
      <c r="B413" s="38"/>
      <c r="C413" s="182" t="s">
        <v>535</v>
      </c>
      <c r="D413" s="182" t="s">
        <v>239</v>
      </c>
      <c r="E413" s="183" t="s">
        <v>536</v>
      </c>
      <c r="F413" s="184" t="s">
        <v>537</v>
      </c>
      <c r="G413" s="185" t="s">
        <v>141</v>
      </c>
      <c r="H413" s="186">
        <v>58.4</v>
      </c>
      <c r="I413" s="187"/>
      <c r="J413" s="188">
        <f>ROUND(I413*H413,2)</f>
        <v>0</v>
      </c>
      <c r="K413" s="184" t="s">
        <v>242</v>
      </c>
      <c r="L413" s="42"/>
      <c r="M413" s="189" t="s">
        <v>19</v>
      </c>
      <c r="N413" s="190" t="s">
        <v>48</v>
      </c>
      <c r="O413" s="67"/>
      <c r="P413" s="191">
        <f>O413*H413</f>
        <v>0</v>
      </c>
      <c r="Q413" s="191">
        <v>0</v>
      </c>
      <c r="R413" s="191">
        <f>Q413*H413</f>
        <v>0</v>
      </c>
      <c r="S413" s="191">
        <v>7.5999999999999998E-2</v>
      </c>
      <c r="T413" s="192">
        <f>S413*H413</f>
        <v>4.4383999999999997</v>
      </c>
      <c r="U413" s="37"/>
      <c r="V413" s="37"/>
      <c r="W413" s="37"/>
      <c r="X413" s="37"/>
      <c r="Y413" s="37"/>
      <c r="Z413" s="37"/>
      <c r="AA413" s="37"/>
      <c r="AB413" s="37"/>
      <c r="AC413" s="37"/>
      <c r="AD413" s="37"/>
      <c r="AE413" s="37"/>
      <c r="AR413" s="193" t="s">
        <v>243</v>
      </c>
      <c r="AT413" s="193" t="s">
        <v>239</v>
      </c>
      <c r="AU413" s="193" t="s">
        <v>88</v>
      </c>
      <c r="AY413" s="20" t="s">
        <v>237</v>
      </c>
      <c r="BE413" s="194">
        <f>IF(N413="základní",J413,0)</f>
        <v>0</v>
      </c>
      <c r="BF413" s="194">
        <f>IF(N413="snížená",J413,0)</f>
        <v>0</v>
      </c>
      <c r="BG413" s="194">
        <f>IF(N413="zákl. přenesená",J413,0)</f>
        <v>0</v>
      </c>
      <c r="BH413" s="194">
        <f>IF(N413="sníž. přenesená",J413,0)</f>
        <v>0</v>
      </c>
      <c r="BI413" s="194">
        <f>IF(N413="nulová",J413,0)</f>
        <v>0</v>
      </c>
      <c r="BJ413" s="20" t="s">
        <v>88</v>
      </c>
      <c r="BK413" s="194">
        <f>ROUND(I413*H413,2)</f>
        <v>0</v>
      </c>
      <c r="BL413" s="20" t="s">
        <v>243</v>
      </c>
      <c r="BM413" s="193" t="s">
        <v>538</v>
      </c>
    </row>
    <row r="414" spans="1:65" s="2" customFormat="1" ht="10.199999999999999">
      <c r="A414" s="37"/>
      <c r="B414" s="38"/>
      <c r="C414" s="39"/>
      <c r="D414" s="195" t="s">
        <v>245</v>
      </c>
      <c r="E414" s="39"/>
      <c r="F414" s="196" t="s">
        <v>539</v>
      </c>
      <c r="G414" s="39"/>
      <c r="H414" s="39"/>
      <c r="I414" s="197"/>
      <c r="J414" s="39"/>
      <c r="K414" s="39"/>
      <c r="L414" s="42"/>
      <c r="M414" s="198"/>
      <c r="N414" s="199"/>
      <c r="O414" s="67"/>
      <c r="P414" s="67"/>
      <c r="Q414" s="67"/>
      <c r="R414" s="67"/>
      <c r="S414" s="67"/>
      <c r="T414" s="68"/>
      <c r="U414" s="37"/>
      <c r="V414" s="37"/>
      <c r="W414" s="37"/>
      <c r="X414" s="37"/>
      <c r="Y414" s="37"/>
      <c r="Z414" s="37"/>
      <c r="AA414" s="37"/>
      <c r="AB414" s="37"/>
      <c r="AC414" s="37"/>
      <c r="AD414" s="37"/>
      <c r="AE414" s="37"/>
      <c r="AT414" s="20" t="s">
        <v>245</v>
      </c>
      <c r="AU414" s="20" t="s">
        <v>88</v>
      </c>
    </row>
    <row r="415" spans="1:65" s="13" customFormat="1" ht="10.199999999999999">
      <c r="B415" s="200"/>
      <c r="C415" s="201"/>
      <c r="D415" s="202" t="s">
        <v>247</v>
      </c>
      <c r="E415" s="203" t="s">
        <v>19</v>
      </c>
      <c r="F415" s="204" t="s">
        <v>540</v>
      </c>
      <c r="G415" s="201"/>
      <c r="H415" s="203" t="s">
        <v>19</v>
      </c>
      <c r="I415" s="205"/>
      <c r="J415" s="201"/>
      <c r="K415" s="201"/>
      <c r="L415" s="206"/>
      <c r="M415" s="207"/>
      <c r="N415" s="208"/>
      <c r="O415" s="208"/>
      <c r="P415" s="208"/>
      <c r="Q415" s="208"/>
      <c r="R415" s="208"/>
      <c r="S415" s="208"/>
      <c r="T415" s="209"/>
      <c r="AT415" s="210" t="s">
        <v>247</v>
      </c>
      <c r="AU415" s="210" t="s">
        <v>88</v>
      </c>
      <c r="AV415" s="13" t="s">
        <v>83</v>
      </c>
      <c r="AW415" s="13" t="s">
        <v>37</v>
      </c>
      <c r="AX415" s="13" t="s">
        <v>76</v>
      </c>
      <c r="AY415" s="210" t="s">
        <v>237</v>
      </c>
    </row>
    <row r="416" spans="1:65" s="13" customFormat="1" ht="10.199999999999999">
      <c r="B416" s="200"/>
      <c r="C416" s="201"/>
      <c r="D416" s="202" t="s">
        <v>247</v>
      </c>
      <c r="E416" s="203" t="s">
        <v>19</v>
      </c>
      <c r="F416" s="204" t="s">
        <v>248</v>
      </c>
      <c r="G416" s="201"/>
      <c r="H416" s="203" t="s">
        <v>19</v>
      </c>
      <c r="I416" s="205"/>
      <c r="J416" s="201"/>
      <c r="K416" s="201"/>
      <c r="L416" s="206"/>
      <c r="M416" s="207"/>
      <c r="N416" s="208"/>
      <c r="O416" s="208"/>
      <c r="P416" s="208"/>
      <c r="Q416" s="208"/>
      <c r="R416" s="208"/>
      <c r="S416" s="208"/>
      <c r="T416" s="209"/>
      <c r="AT416" s="210" t="s">
        <v>247</v>
      </c>
      <c r="AU416" s="210" t="s">
        <v>88</v>
      </c>
      <c r="AV416" s="13" t="s">
        <v>83</v>
      </c>
      <c r="AW416" s="13" t="s">
        <v>37</v>
      </c>
      <c r="AX416" s="13" t="s">
        <v>76</v>
      </c>
      <c r="AY416" s="210" t="s">
        <v>237</v>
      </c>
    </row>
    <row r="417" spans="1:65" s="14" customFormat="1" ht="10.199999999999999">
      <c r="B417" s="211"/>
      <c r="C417" s="212"/>
      <c r="D417" s="202" t="s">
        <v>247</v>
      </c>
      <c r="E417" s="213" t="s">
        <v>19</v>
      </c>
      <c r="F417" s="214" t="s">
        <v>541</v>
      </c>
      <c r="G417" s="212"/>
      <c r="H417" s="215">
        <v>12.8</v>
      </c>
      <c r="I417" s="216"/>
      <c r="J417" s="212"/>
      <c r="K417" s="212"/>
      <c r="L417" s="217"/>
      <c r="M417" s="218"/>
      <c r="N417" s="219"/>
      <c r="O417" s="219"/>
      <c r="P417" s="219"/>
      <c r="Q417" s="219"/>
      <c r="R417" s="219"/>
      <c r="S417" s="219"/>
      <c r="T417" s="220"/>
      <c r="AT417" s="221" t="s">
        <v>247</v>
      </c>
      <c r="AU417" s="221" t="s">
        <v>88</v>
      </c>
      <c r="AV417" s="14" t="s">
        <v>88</v>
      </c>
      <c r="AW417" s="14" t="s">
        <v>37</v>
      </c>
      <c r="AX417" s="14" t="s">
        <v>76</v>
      </c>
      <c r="AY417" s="221" t="s">
        <v>237</v>
      </c>
    </row>
    <row r="418" spans="1:65" s="14" customFormat="1" ht="10.199999999999999">
      <c r="B418" s="211"/>
      <c r="C418" s="212"/>
      <c r="D418" s="202" t="s">
        <v>247</v>
      </c>
      <c r="E418" s="213" t="s">
        <v>19</v>
      </c>
      <c r="F418" s="214" t="s">
        <v>542</v>
      </c>
      <c r="G418" s="212"/>
      <c r="H418" s="215">
        <v>7.2</v>
      </c>
      <c r="I418" s="216"/>
      <c r="J418" s="212"/>
      <c r="K418" s="212"/>
      <c r="L418" s="217"/>
      <c r="M418" s="218"/>
      <c r="N418" s="219"/>
      <c r="O418" s="219"/>
      <c r="P418" s="219"/>
      <c r="Q418" s="219"/>
      <c r="R418" s="219"/>
      <c r="S418" s="219"/>
      <c r="T418" s="220"/>
      <c r="AT418" s="221" t="s">
        <v>247</v>
      </c>
      <c r="AU418" s="221" t="s">
        <v>88</v>
      </c>
      <c r="AV418" s="14" t="s">
        <v>88</v>
      </c>
      <c r="AW418" s="14" t="s">
        <v>37</v>
      </c>
      <c r="AX418" s="14" t="s">
        <v>76</v>
      </c>
      <c r="AY418" s="221" t="s">
        <v>237</v>
      </c>
    </row>
    <row r="419" spans="1:65" s="15" customFormat="1" ht="10.199999999999999">
      <c r="B419" s="222"/>
      <c r="C419" s="223"/>
      <c r="D419" s="202" t="s">
        <v>247</v>
      </c>
      <c r="E419" s="224" t="s">
        <v>19</v>
      </c>
      <c r="F419" s="225" t="s">
        <v>251</v>
      </c>
      <c r="G419" s="223"/>
      <c r="H419" s="226">
        <v>20</v>
      </c>
      <c r="I419" s="227"/>
      <c r="J419" s="223"/>
      <c r="K419" s="223"/>
      <c r="L419" s="228"/>
      <c r="M419" s="229"/>
      <c r="N419" s="230"/>
      <c r="O419" s="230"/>
      <c r="P419" s="230"/>
      <c r="Q419" s="230"/>
      <c r="R419" s="230"/>
      <c r="S419" s="230"/>
      <c r="T419" s="231"/>
      <c r="AT419" s="232" t="s">
        <v>247</v>
      </c>
      <c r="AU419" s="232" t="s">
        <v>88</v>
      </c>
      <c r="AV419" s="15" t="s">
        <v>92</v>
      </c>
      <c r="AW419" s="15" t="s">
        <v>37</v>
      </c>
      <c r="AX419" s="15" t="s">
        <v>76</v>
      </c>
      <c r="AY419" s="232" t="s">
        <v>237</v>
      </c>
    </row>
    <row r="420" spans="1:65" s="13" customFormat="1" ht="10.199999999999999">
      <c r="B420" s="200"/>
      <c r="C420" s="201"/>
      <c r="D420" s="202" t="s">
        <v>247</v>
      </c>
      <c r="E420" s="203" t="s">
        <v>19</v>
      </c>
      <c r="F420" s="204" t="s">
        <v>252</v>
      </c>
      <c r="G420" s="201"/>
      <c r="H420" s="203" t="s">
        <v>19</v>
      </c>
      <c r="I420" s="205"/>
      <c r="J420" s="201"/>
      <c r="K420" s="201"/>
      <c r="L420" s="206"/>
      <c r="M420" s="207"/>
      <c r="N420" s="208"/>
      <c r="O420" s="208"/>
      <c r="P420" s="208"/>
      <c r="Q420" s="208"/>
      <c r="R420" s="208"/>
      <c r="S420" s="208"/>
      <c r="T420" s="209"/>
      <c r="AT420" s="210" t="s">
        <v>247</v>
      </c>
      <c r="AU420" s="210" t="s">
        <v>88</v>
      </c>
      <c r="AV420" s="13" t="s">
        <v>83</v>
      </c>
      <c r="AW420" s="13" t="s">
        <v>37</v>
      </c>
      <c r="AX420" s="13" t="s">
        <v>76</v>
      </c>
      <c r="AY420" s="210" t="s">
        <v>237</v>
      </c>
    </row>
    <row r="421" spans="1:65" s="14" customFormat="1" ht="10.199999999999999">
      <c r="B421" s="211"/>
      <c r="C421" s="212"/>
      <c r="D421" s="202" t="s">
        <v>247</v>
      </c>
      <c r="E421" s="213" t="s">
        <v>19</v>
      </c>
      <c r="F421" s="214" t="s">
        <v>543</v>
      </c>
      <c r="G421" s="212"/>
      <c r="H421" s="215">
        <v>14.4</v>
      </c>
      <c r="I421" s="216"/>
      <c r="J421" s="212"/>
      <c r="K421" s="212"/>
      <c r="L421" s="217"/>
      <c r="M421" s="218"/>
      <c r="N421" s="219"/>
      <c r="O421" s="219"/>
      <c r="P421" s="219"/>
      <c r="Q421" s="219"/>
      <c r="R421" s="219"/>
      <c r="S421" s="219"/>
      <c r="T421" s="220"/>
      <c r="AT421" s="221" t="s">
        <v>247</v>
      </c>
      <c r="AU421" s="221" t="s">
        <v>88</v>
      </c>
      <c r="AV421" s="14" t="s">
        <v>88</v>
      </c>
      <c r="AW421" s="14" t="s">
        <v>37</v>
      </c>
      <c r="AX421" s="14" t="s">
        <v>76</v>
      </c>
      <c r="AY421" s="221" t="s">
        <v>237</v>
      </c>
    </row>
    <row r="422" spans="1:65" s="14" customFormat="1" ht="10.199999999999999">
      <c r="B422" s="211"/>
      <c r="C422" s="212"/>
      <c r="D422" s="202" t="s">
        <v>247</v>
      </c>
      <c r="E422" s="213" t="s">
        <v>19</v>
      </c>
      <c r="F422" s="214" t="s">
        <v>542</v>
      </c>
      <c r="G422" s="212"/>
      <c r="H422" s="215">
        <v>7.2</v>
      </c>
      <c r="I422" s="216"/>
      <c r="J422" s="212"/>
      <c r="K422" s="212"/>
      <c r="L422" s="217"/>
      <c r="M422" s="218"/>
      <c r="N422" s="219"/>
      <c r="O422" s="219"/>
      <c r="P422" s="219"/>
      <c r="Q422" s="219"/>
      <c r="R422" s="219"/>
      <c r="S422" s="219"/>
      <c r="T422" s="220"/>
      <c r="AT422" s="221" t="s">
        <v>247</v>
      </c>
      <c r="AU422" s="221" t="s">
        <v>88</v>
      </c>
      <c r="AV422" s="14" t="s">
        <v>88</v>
      </c>
      <c r="AW422" s="14" t="s">
        <v>37</v>
      </c>
      <c r="AX422" s="14" t="s">
        <v>76</v>
      </c>
      <c r="AY422" s="221" t="s">
        <v>237</v>
      </c>
    </row>
    <row r="423" spans="1:65" s="15" customFormat="1" ht="10.199999999999999">
      <c r="B423" s="222"/>
      <c r="C423" s="223"/>
      <c r="D423" s="202" t="s">
        <v>247</v>
      </c>
      <c r="E423" s="224" t="s">
        <v>19</v>
      </c>
      <c r="F423" s="225" t="s">
        <v>251</v>
      </c>
      <c r="G423" s="223"/>
      <c r="H423" s="226">
        <v>21.6</v>
      </c>
      <c r="I423" s="227"/>
      <c r="J423" s="223"/>
      <c r="K423" s="223"/>
      <c r="L423" s="228"/>
      <c r="M423" s="229"/>
      <c r="N423" s="230"/>
      <c r="O423" s="230"/>
      <c r="P423" s="230"/>
      <c r="Q423" s="230"/>
      <c r="R423" s="230"/>
      <c r="S423" s="230"/>
      <c r="T423" s="231"/>
      <c r="AT423" s="232" t="s">
        <v>247</v>
      </c>
      <c r="AU423" s="232" t="s">
        <v>88</v>
      </c>
      <c r="AV423" s="15" t="s">
        <v>92</v>
      </c>
      <c r="AW423" s="15" t="s">
        <v>37</v>
      </c>
      <c r="AX423" s="15" t="s">
        <v>76</v>
      </c>
      <c r="AY423" s="232" t="s">
        <v>237</v>
      </c>
    </row>
    <row r="424" spans="1:65" s="13" customFormat="1" ht="10.199999999999999">
      <c r="B424" s="200"/>
      <c r="C424" s="201"/>
      <c r="D424" s="202" t="s">
        <v>247</v>
      </c>
      <c r="E424" s="203" t="s">
        <v>19</v>
      </c>
      <c r="F424" s="204" t="s">
        <v>256</v>
      </c>
      <c r="G424" s="201"/>
      <c r="H424" s="203" t="s">
        <v>19</v>
      </c>
      <c r="I424" s="205"/>
      <c r="J424" s="201"/>
      <c r="K424" s="201"/>
      <c r="L424" s="206"/>
      <c r="M424" s="207"/>
      <c r="N424" s="208"/>
      <c r="O424" s="208"/>
      <c r="P424" s="208"/>
      <c r="Q424" s="208"/>
      <c r="R424" s="208"/>
      <c r="S424" s="208"/>
      <c r="T424" s="209"/>
      <c r="AT424" s="210" t="s">
        <v>247</v>
      </c>
      <c r="AU424" s="210" t="s">
        <v>88</v>
      </c>
      <c r="AV424" s="13" t="s">
        <v>83</v>
      </c>
      <c r="AW424" s="13" t="s">
        <v>37</v>
      </c>
      <c r="AX424" s="13" t="s">
        <v>76</v>
      </c>
      <c r="AY424" s="210" t="s">
        <v>237</v>
      </c>
    </row>
    <row r="425" spans="1:65" s="14" customFormat="1" ht="10.199999999999999">
      <c r="B425" s="211"/>
      <c r="C425" s="212"/>
      <c r="D425" s="202" t="s">
        <v>247</v>
      </c>
      <c r="E425" s="213" t="s">
        <v>19</v>
      </c>
      <c r="F425" s="214" t="s">
        <v>544</v>
      </c>
      <c r="G425" s="212"/>
      <c r="H425" s="215">
        <v>9.6</v>
      </c>
      <c r="I425" s="216"/>
      <c r="J425" s="212"/>
      <c r="K425" s="212"/>
      <c r="L425" s="217"/>
      <c r="M425" s="218"/>
      <c r="N425" s="219"/>
      <c r="O425" s="219"/>
      <c r="P425" s="219"/>
      <c r="Q425" s="219"/>
      <c r="R425" s="219"/>
      <c r="S425" s="219"/>
      <c r="T425" s="220"/>
      <c r="AT425" s="221" t="s">
        <v>247</v>
      </c>
      <c r="AU425" s="221" t="s">
        <v>88</v>
      </c>
      <c r="AV425" s="14" t="s">
        <v>88</v>
      </c>
      <c r="AW425" s="14" t="s">
        <v>37</v>
      </c>
      <c r="AX425" s="14" t="s">
        <v>76</v>
      </c>
      <c r="AY425" s="221" t="s">
        <v>237</v>
      </c>
    </row>
    <row r="426" spans="1:65" s="14" customFormat="1" ht="10.199999999999999">
      <c r="B426" s="211"/>
      <c r="C426" s="212"/>
      <c r="D426" s="202" t="s">
        <v>247</v>
      </c>
      <c r="E426" s="213" t="s">
        <v>19</v>
      </c>
      <c r="F426" s="214" t="s">
        <v>542</v>
      </c>
      <c r="G426" s="212"/>
      <c r="H426" s="215">
        <v>7.2</v>
      </c>
      <c r="I426" s="216"/>
      <c r="J426" s="212"/>
      <c r="K426" s="212"/>
      <c r="L426" s="217"/>
      <c r="M426" s="218"/>
      <c r="N426" s="219"/>
      <c r="O426" s="219"/>
      <c r="P426" s="219"/>
      <c r="Q426" s="219"/>
      <c r="R426" s="219"/>
      <c r="S426" s="219"/>
      <c r="T426" s="220"/>
      <c r="AT426" s="221" t="s">
        <v>247</v>
      </c>
      <c r="AU426" s="221" t="s">
        <v>88</v>
      </c>
      <c r="AV426" s="14" t="s">
        <v>88</v>
      </c>
      <c r="AW426" s="14" t="s">
        <v>37</v>
      </c>
      <c r="AX426" s="14" t="s">
        <v>76</v>
      </c>
      <c r="AY426" s="221" t="s">
        <v>237</v>
      </c>
    </row>
    <row r="427" spans="1:65" s="15" customFormat="1" ht="10.199999999999999">
      <c r="B427" s="222"/>
      <c r="C427" s="223"/>
      <c r="D427" s="202" t="s">
        <v>247</v>
      </c>
      <c r="E427" s="224" t="s">
        <v>19</v>
      </c>
      <c r="F427" s="225" t="s">
        <v>251</v>
      </c>
      <c r="G427" s="223"/>
      <c r="H427" s="226">
        <v>16.8</v>
      </c>
      <c r="I427" s="227"/>
      <c r="J427" s="223"/>
      <c r="K427" s="223"/>
      <c r="L427" s="228"/>
      <c r="M427" s="229"/>
      <c r="N427" s="230"/>
      <c r="O427" s="230"/>
      <c r="P427" s="230"/>
      <c r="Q427" s="230"/>
      <c r="R427" s="230"/>
      <c r="S427" s="230"/>
      <c r="T427" s="231"/>
      <c r="AT427" s="232" t="s">
        <v>247</v>
      </c>
      <c r="AU427" s="232" t="s">
        <v>88</v>
      </c>
      <c r="AV427" s="15" t="s">
        <v>92</v>
      </c>
      <c r="AW427" s="15" t="s">
        <v>37</v>
      </c>
      <c r="AX427" s="15" t="s">
        <v>76</v>
      </c>
      <c r="AY427" s="232" t="s">
        <v>237</v>
      </c>
    </row>
    <row r="428" spans="1:65" s="16" customFormat="1" ht="10.199999999999999">
      <c r="B428" s="233"/>
      <c r="C428" s="234"/>
      <c r="D428" s="202" t="s">
        <v>247</v>
      </c>
      <c r="E428" s="235" t="s">
        <v>19</v>
      </c>
      <c r="F428" s="236" t="s">
        <v>260</v>
      </c>
      <c r="G428" s="234"/>
      <c r="H428" s="237">
        <v>58.4</v>
      </c>
      <c r="I428" s="238"/>
      <c r="J428" s="234"/>
      <c r="K428" s="234"/>
      <c r="L428" s="239"/>
      <c r="M428" s="240"/>
      <c r="N428" s="241"/>
      <c r="O428" s="241"/>
      <c r="P428" s="241"/>
      <c r="Q428" s="241"/>
      <c r="R428" s="241"/>
      <c r="S428" s="241"/>
      <c r="T428" s="242"/>
      <c r="AT428" s="243" t="s">
        <v>247</v>
      </c>
      <c r="AU428" s="243" t="s">
        <v>88</v>
      </c>
      <c r="AV428" s="16" t="s">
        <v>243</v>
      </c>
      <c r="AW428" s="16" t="s">
        <v>37</v>
      </c>
      <c r="AX428" s="16" t="s">
        <v>83</v>
      </c>
      <c r="AY428" s="243" t="s">
        <v>237</v>
      </c>
    </row>
    <row r="429" spans="1:65" s="2" customFormat="1" ht="33" customHeight="1">
      <c r="A429" s="37"/>
      <c r="B429" s="38"/>
      <c r="C429" s="182" t="s">
        <v>545</v>
      </c>
      <c r="D429" s="182" t="s">
        <v>239</v>
      </c>
      <c r="E429" s="183" t="s">
        <v>546</v>
      </c>
      <c r="F429" s="184" t="s">
        <v>547</v>
      </c>
      <c r="G429" s="185" t="s">
        <v>141</v>
      </c>
      <c r="H429" s="186">
        <v>327.2</v>
      </c>
      <c r="I429" s="187"/>
      <c r="J429" s="188">
        <f>ROUND(I429*H429,2)</f>
        <v>0</v>
      </c>
      <c r="K429" s="184" t="s">
        <v>242</v>
      </c>
      <c r="L429" s="42"/>
      <c r="M429" s="189" t="s">
        <v>19</v>
      </c>
      <c r="N429" s="190" t="s">
        <v>48</v>
      </c>
      <c r="O429" s="67"/>
      <c r="P429" s="191">
        <f>O429*H429</f>
        <v>0</v>
      </c>
      <c r="Q429" s="191">
        <v>0</v>
      </c>
      <c r="R429" s="191">
        <f>Q429*H429</f>
        <v>0</v>
      </c>
      <c r="S429" s="191">
        <v>0.02</v>
      </c>
      <c r="T429" s="192">
        <f>S429*H429</f>
        <v>6.5439999999999996</v>
      </c>
      <c r="U429" s="37"/>
      <c r="V429" s="37"/>
      <c r="W429" s="37"/>
      <c r="X429" s="37"/>
      <c r="Y429" s="37"/>
      <c r="Z429" s="37"/>
      <c r="AA429" s="37"/>
      <c r="AB429" s="37"/>
      <c r="AC429" s="37"/>
      <c r="AD429" s="37"/>
      <c r="AE429" s="37"/>
      <c r="AR429" s="193" t="s">
        <v>243</v>
      </c>
      <c r="AT429" s="193" t="s">
        <v>239</v>
      </c>
      <c r="AU429" s="193" t="s">
        <v>88</v>
      </c>
      <c r="AY429" s="20" t="s">
        <v>237</v>
      </c>
      <c r="BE429" s="194">
        <f>IF(N429="základní",J429,0)</f>
        <v>0</v>
      </c>
      <c r="BF429" s="194">
        <f>IF(N429="snížená",J429,0)</f>
        <v>0</v>
      </c>
      <c r="BG429" s="194">
        <f>IF(N429="zákl. přenesená",J429,0)</f>
        <v>0</v>
      </c>
      <c r="BH429" s="194">
        <f>IF(N429="sníž. přenesená",J429,0)</f>
        <v>0</v>
      </c>
      <c r="BI429" s="194">
        <f>IF(N429="nulová",J429,0)</f>
        <v>0</v>
      </c>
      <c r="BJ429" s="20" t="s">
        <v>88</v>
      </c>
      <c r="BK429" s="194">
        <f>ROUND(I429*H429,2)</f>
        <v>0</v>
      </c>
      <c r="BL429" s="20" t="s">
        <v>243</v>
      </c>
      <c r="BM429" s="193" t="s">
        <v>548</v>
      </c>
    </row>
    <row r="430" spans="1:65" s="2" customFormat="1" ht="10.199999999999999">
      <c r="A430" s="37"/>
      <c r="B430" s="38"/>
      <c r="C430" s="39"/>
      <c r="D430" s="195" t="s">
        <v>245</v>
      </c>
      <c r="E430" s="39"/>
      <c r="F430" s="196" t="s">
        <v>549</v>
      </c>
      <c r="G430" s="39"/>
      <c r="H430" s="39"/>
      <c r="I430" s="197"/>
      <c r="J430" s="39"/>
      <c r="K430" s="39"/>
      <c r="L430" s="42"/>
      <c r="M430" s="198"/>
      <c r="N430" s="199"/>
      <c r="O430" s="67"/>
      <c r="P430" s="67"/>
      <c r="Q430" s="67"/>
      <c r="R430" s="67"/>
      <c r="S430" s="67"/>
      <c r="T430" s="68"/>
      <c r="U430" s="37"/>
      <c r="V430" s="37"/>
      <c r="W430" s="37"/>
      <c r="X430" s="37"/>
      <c r="Y430" s="37"/>
      <c r="Z430" s="37"/>
      <c r="AA430" s="37"/>
      <c r="AB430" s="37"/>
      <c r="AC430" s="37"/>
      <c r="AD430" s="37"/>
      <c r="AE430" s="37"/>
      <c r="AT430" s="20" t="s">
        <v>245</v>
      </c>
      <c r="AU430" s="20" t="s">
        <v>88</v>
      </c>
    </row>
    <row r="431" spans="1:65" s="14" customFormat="1" ht="10.199999999999999">
      <c r="B431" s="211"/>
      <c r="C431" s="212"/>
      <c r="D431" s="202" t="s">
        <v>247</v>
      </c>
      <c r="E431" s="213" t="s">
        <v>19</v>
      </c>
      <c r="F431" s="214" t="s">
        <v>143</v>
      </c>
      <c r="G431" s="212"/>
      <c r="H431" s="215">
        <v>327.2</v>
      </c>
      <c r="I431" s="216"/>
      <c r="J431" s="212"/>
      <c r="K431" s="212"/>
      <c r="L431" s="217"/>
      <c r="M431" s="218"/>
      <c r="N431" s="219"/>
      <c r="O431" s="219"/>
      <c r="P431" s="219"/>
      <c r="Q431" s="219"/>
      <c r="R431" s="219"/>
      <c r="S431" s="219"/>
      <c r="T431" s="220"/>
      <c r="AT431" s="221" t="s">
        <v>247</v>
      </c>
      <c r="AU431" s="221" t="s">
        <v>88</v>
      </c>
      <c r="AV431" s="14" t="s">
        <v>88</v>
      </c>
      <c r="AW431" s="14" t="s">
        <v>37</v>
      </c>
      <c r="AX431" s="14" t="s">
        <v>83</v>
      </c>
      <c r="AY431" s="221" t="s">
        <v>237</v>
      </c>
    </row>
    <row r="432" spans="1:65" s="2" customFormat="1" ht="37.799999999999997" customHeight="1">
      <c r="A432" s="37"/>
      <c r="B432" s="38"/>
      <c r="C432" s="182" t="s">
        <v>550</v>
      </c>
      <c r="D432" s="182" t="s">
        <v>239</v>
      </c>
      <c r="E432" s="183" t="s">
        <v>551</v>
      </c>
      <c r="F432" s="184" t="s">
        <v>552</v>
      </c>
      <c r="G432" s="185" t="s">
        <v>141</v>
      </c>
      <c r="H432" s="186">
        <v>551.20699999999999</v>
      </c>
      <c r="I432" s="187"/>
      <c r="J432" s="188">
        <f>ROUND(I432*H432,2)</f>
        <v>0</v>
      </c>
      <c r="K432" s="184" t="s">
        <v>242</v>
      </c>
      <c r="L432" s="42"/>
      <c r="M432" s="189" t="s">
        <v>19</v>
      </c>
      <c r="N432" s="190" t="s">
        <v>48</v>
      </c>
      <c r="O432" s="67"/>
      <c r="P432" s="191">
        <f>O432*H432</f>
        <v>0</v>
      </c>
      <c r="Q432" s="191">
        <v>0</v>
      </c>
      <c r="R432" s="191">
        <f>Q432*H432</f>
        <v>0</v>
      </c>
      <c r="S432" s="191">
        <v>0.02</v>
      </c>
      <c r="T432" s="192">
        <f>S432*H432</f>
        <v>11.024140000000001</v>
      </c>
      <c r="U432" s="37"/>
      <c r="V432" s="37"/>
      <c r="W432" s="37"/>
      <c r="X432" s="37"/>
      <c r="Y432" s="37"/>
      <c r="Z432" s="37"/>
      <c r="AA432" s="37"/>
      <c r="AB432" s="37"/>
      <c r="AC432" s="37"/>
      <c r="AD432" s="37"/>
      <c r="AE432" s="37"/>
      <c r="AR432" s="193" t="s">
        <v>243</v>
      </c>
      <c r="AT432" s="193" t="s">
        <v>239</v>
      </c>
      <c r="AU432" s="193" t="s">
        <v>88</v>
      </c>
      <c r="AY432" s="20" t="s">
        <v>237</v>
      </c>
      <c r="BE432" s="194">
        <f>IF(N432="základní",J432,0)</f>
        <v>0</v>
      </c>
      <c r="BF432" s="194">
        <f>IF(N432="snížená",J432,0)</f>
        <v>0</v>
      </c>
      <c r="BG432" s="194">
        <f>IF(N432="zákl. přenesená",J432,0)</f>
        <v>0</v>
      </c>
      <c r="BH432" s="194">
        <f>IF(N432="sníž. přenesená",J432,0)</f>
        <v>0</v>
      </c>
      <c r="BI432" s="194">
        <f>IF(N432="nulová",J432,0)</f>
        <v>0</v>
      </c>
      <c r="BJ432" s="20" t="s">
        <v>88</v>
      </c>
      <c r="BK432" s="194">
        <f>ROUND(I432*H432,2)</f>
        <v>0</v>
      </c>
      <c r="BL432" s="20" t="s">
        <v>243</v>
      </c>
      <c r="BM432" s="193" t="s">
        <v>553</v>
      </c>
    </row>
    <row r="433" spans="1:65" s="2" customFormat="1" ht="10.199999999999999">
      <c r="A433" s="37"/>
      <c r="B433" s="38"/>
      <c r="C433" s="39"/>
      <c r="D433" s="195" t="s">
        <v>245</v>
      </c>
      <c r="E433" s="39"/>
      <c r="F433" s="196" t="s">
        <v>554</v>
      </c>
      <c r="G433" s="39"/>
      <c r="H433" s="39"/>
      <c r="I433" s="197"/>
      <c r="J433" s="39"/>
      <c r="K433" s="39"/>
      <c r="L433" s="42"/>
      <c r="M433" s="198"/>
      <c r="N433" s="199"/>
      <c r="O433" s="67"/>
      <c r="P433" s="67"/>
      <c r="Q433" s="67"/>
      <c r="R433" s="67"/>
      <c r="S433" s="67"/>
      <c r="T433" s="68"/>
      <c r="U433" s="37"/>
      <c r="V433" s="37"/>
      <c r="W433" s="37"/>
      <c r="X433" s="37"/>
      <c r="Y433" s="37"/>
      <c r="Z433" s="37"/>
      <c r="AA433" s="37"/>
      <c r="AB433" s="37"/>
      <c r="AC433" s="37"/>
      <c r="AD433" s="37"/>
      <c r="AE433" s="37"/>
      <c r="AT433" s="20" t="s">
        <v>245</v>
      </c>
      <c r="AU433" s="20" t="s">
        <v>88</v>
      </c>
    </row>
    <row r="434" spans="1:65" s="14" customFormat="1" ht="10.199999999999999">
      <c r="B434" s="211"/>
      <c r="C434" s="212"/>
      <c r="D434" s="202" t="s">
        <v>247</v>
      </c>
      <c r="E434" s="213" t="s">
        <v>19</v>
      </c>
      <c r="F434" s="214" t="s">
        <v>139</v>
      </c>
      <c r="G434" s="212"/>
      <c r="H434" s="215">
        <v>551.20699999999999</v>
      </c>
      <c r="I434" s="216"/>
      <c r="J434" s="212"/>
      <c r="K434" s="212"/>
      <c r="L434" s="217"/>
      <c r="M434" s="218"/>
      <c r="N434" s="219"/>
      <c r="O434" s="219"/>
      <c r="P434" s="219"/>
      <c r="Q434" s="219"/>
      <c r="R434" s="219"/>
      <c r="S434" s="219"/>
      <c r="T434" s="220"/>
      <c r="AT434" s="221" t="s">
        <v>247</v>
      </c>
      <c r="AU434" s="221" t="s">
        <v>88</v>
      </c>
      <c r="AV434" s="14" t="s">
        <v>88</v>
      </c>
      <c r="AW434" s="14" t="s">
        <v>37</v>
      </c>
      <c r="AX434" s="14" t="s">
        <v>83</v>
      </c>
      <c r="AY434" s="221" t="s">
        <v>237</v>
      </c>
    </row>
    <row r="435" spans="1:65" s="2" customFormat="1" ht="37.799999999999997" customHeight="1">
      <c r="A435" s="37"/>
      <c r="B435" s="38"/>
      <c r="C435" s="182" t="s">
        <v>555</v>
      </c>
      <c r="D435" s="182" t="s">
        <v>239</v>
      </c>
      <c r="E435" s="183" t="s">
        <v>556</v>
      </c>
      <c r="F435" s="184" t="s">
        <v>557</v>
      </c>
      <c r="G435" s="185" t="s">
        <v>141</v>
      </c>
      <c r="H435" s="186">
        <v>39.375</v>
      </c>
      <c r="I435" s="187"/>
      <c r="J435" s="188">
        <f>ROUND(I435*H435,2)</f>
        <v>0</v>
      </c>
      <c r="K435" s="184" t="s">
        <v>242</v>
      </c>
      <c r="L435" s="42"/>
      <c r="M435" s="189" t="s">
        <v>19</v>
      </c>
      <c r="N435" s="190" t="s">
        <v>48</v>
      </c>
      <c r="O435" s="67"/>
      <c r="P435" s="191">
        <f>O435*H435</f>
        <v>0</v>
      </c>
      <c r="Q435" s="191">
        <v>0</v>
      </c>
      <c r="R435" s="191">
        <f>Q435*H435</f>
        <v>0</v>
      </c>
      <c r="S435" s="191">
        <v>6.8000000000000005E-2</v>
      </c>
      <c r="T435" s="192">
        <f>S435*H435</f>
        <v>2.6775000000000002</v>
      </c>
      <c r="U435" s="37"/>
      <c r="V435" s="37"/>
      <c r="W435" s="37"/>
      <c r="X435" s="37"/>
      <c r="Y435" s="37"/>
      <c r="Z435" s="37"/>
      <c r="AA435" s="37"/>
      <c r="AB435" s="37"/>
      <c r="AC435" s="37"/>
      <c r="AD435" s="37"/>
      <c r="AE435" s="37"/>
      <c r="AR435" s="193" t="s">
        <v>243</v>
      </c>
      <c r="AT435" s="193" t="s">
        <v>239</v>
      </c>
      <c r="AU435" s="193" t="s">
        <v>88</v>
      </c>
      <c r="AY435" s="20" t="s">
        <v>237</v>
      </c>
      <c r="BE435" s="194">
        <f>IF(N435="základní",J435,0)</f>
        <v>0</v>
      </c>
      <c r="BF435" s="194">
        <f>IF(N435="snížená",J435,0)</f>
        <v>0</v>
      </c>
      <c r="BG435" s="194">
        <f>IF(N435="zákl. přenesená",J435,0)</f>
        <v>0</v>
      </c>
      <c r="BH435" s="194">
        <f>IF(N435="sníž. přenesená",J435,0)</f>
        <v>0</v>
      </c>
      <c r="BI435" s="194">
        <f>IF(N435="nulová",J435,0)</f>
        <v>0</v>
      </c>
      <c r="BJ435" s="20" t="s">
        <v>88</v>
      </c>
      <c r="BK435" s="194">
        <f>ROUND(I435*H435,2)</f>
        <v>0</v>
      </c>
      <c r="BL435" s="20" t="s">
        <v>243</v>
      </c>
      <c r="BM435" s="193" t="s">
        <v>558</v>
      </c>
    </row>
    <row r="436" spans="1:65" s="2" customFormat="1" ht="10.199999999999999">
      <c r="A436" s="37"/>
      <c r="B436" s="38"/>
      <c r="C436" s="39"/>
      <c r="D436" s="195" t="s">
        <v>245</v>
      </c>
      <c r="E436" s="39"/>
      <c r="F436" s="196" t="s">
        <v>559</v>
      </c>
      <c r="G436" s="39"/>
      <c r="H436" s="39"/>
      <c r="I436" s="197"/>
      <c r="J436" s="39"/>
      <c r="K436" s="39"/>
      <c r="L436" s="42"/>
      <c r="M436" s="198"/>
      <c r="N436" s="199"/>
      <c r="O436" s="67"/>
      <c r="P436" s="67"/>
      <c r="Q436" s="67"/>
      <c r="R436" s="67"/>
      <c r="S436" s="67"/>
      <c r="T436" s="68"/>
      <c r="U436" s="37"/>
      <c r="V436" s="37"/>
      <c r="W436" s="37"/>
      <c r="X436" s="37"/>
      <c r="Y436" s="37"/>
      <c r="Z436" s="37"/>
      <c r="AA436" s="37"/>
      <c r="AB436" s="37"/>
      <c r="AC436" s="37"/>
      <c r="AD436" s="37"/>
      <c r="AE436" s="37"/>
      <c r="AT436" s="20" t="s">
        <v>245</v>
      </c>
      <c r="AU436" s="20" t="s">
        <v>88</v>
      </c>
    </row>
    <row r="437" spans="1:65" s="14" customFormat="1" ht="10.199999999999999">
      <c r="B437" s="211"/>
      <c r="C437" s="212"/>
      <c r="D437" s="202" t="s">
        <v>247</v>
      </c>
      <c r="E437" s="213" t="s">
        <v>19</v>
      </c>
      <c r="F437" s="214" t="s">
        <v>560</v>
      </c>
      <c r="G437" s="212"/>
      <c r="H437" s="215">
        <v>2.4</v>
      </c>
      <c r="I437" s="216"/>
      <c r="J437" s="212"/>
      <c r="K437" s="212"/>
      <c r="L437" s="217"/>
      <c r="M437" s="218"/>
      <c r="N437" s="219"/>
      <c r="O437" s="219"/>
      <c r="P437" s="219"/>
      <c r="Q437" s="219"/>
      <c r="R437" s="219"/>
      <c r="S437" s="219"/>
      <c r="T437" s="220"/>
      <c r="AT437" s="221" t="s">
        <v>247</v>
      </c>
      <c r="AU437" s="221" t="s">
        <v>88</v>
      </c>
      <c r="AV437" s="14" t="s">
        <v>88</v>
      </c>
      <c r="AW437" s="14" t="s">
        <v>37</v>
      </c>
      <c r="AX437" s="14" t="s">
        <v>76</v>
      </c>
      <c r="AY437" s="221" t="s">
        <v>237</v>
      </c>
    </row>
    <row r="438" spans="1:65" s="14" customFormat="1" ht="10.199999999999999">
      <c r="B438" s="211"/>
      <c r="C438" s="212"/>
      <c r="D438" s="202" t="s">
        <v>247</v>
      </c>
      <c r="E438" s="213" t="s">
        <v>19</v>
      </c>
      <c r="F438" s="214" t="s">
        <v>561</v>
      </c>
      <c r="G438" s="212"/>
      <c r="H438" s="215">
        <v>9.2249999999999996</v>
      </c>
      <c r="I438" s="216"/>
      <c r="J438" s="212"/>
      <c r="K438" s="212"/>
      <c r="L438" s="217"/>
      <c r="M438" s="218"/>
      <c r="N438" s="219"/>
      <c r="O438" s="219"/>
      <c r="P438" s="219"/>
      <c r="Q438" s="219"/>
      <c r="R438" s="219"/>
      <c r="S438" s="219"/>
      <c r="T438" s="220"/>
      <c r="AT438" s="221" t="s">
        <v>247</v>
      </c>
      <c r="AU438" s="221" t="s">
        <v>88</v>
      </c>
      <c r="AV438" s="14" t="s">
        <v>88</v>
      </c>
      <c r="AW438" s="14" t="s">
        <v>37</v>
      </c>
      <c r="AX438" s="14" t="s">
        <v>76</v>
      </c>
      <c r="AY438" s="221" t="s">
        <v>237</v>
      </c>
    </row>
    <row r="439" spans="1:65" s="14" customFormat="1" ht="10.199999999999999">
      <c r="B439" s="211"/>
      <c r="C439" s="212"/>
      <c r="D439" s="202" t="s">
        <v>247</v>
      </c>
      <c r="E439" s="213" t="s">
        <v>19</v>
      </c>
      <c r="F439" s="214" t="s">
        <v>562</v>
      </c>
      <c r="G439" s="212"/>
      <c r="H439" s="215">
        <v>1.5</v>
      </c>
      <c r="I439" s="216"/>
      <c r="J439" s="212"/>
      <c r="K439" s="212"/>
      <c r="L439" s="217"/>
      <c r="M439" s="218"/>
      <c r="N439" s="219"/>
      <c r="O439" s="219"/>
      <c r="P439" s="219"/>
      <c r="Q439" s="219"/>
      <c r="R439" s="219"/>
      <c r="S439" s="219"/>
      <c r="T439" s="220"/>
      <c r="AT439" s="221" t="s">
        <v>247</v>
      </c>
      <c r="AU439" s="221" t="s">
        <v>88</v>
      </c>
      <c r="AV439" s="14" t="s">
        <v>88</v>
      </c>
      <c r="AW439" s="14" t="s">
        <v>37</v>
      </c>
      <c r="AX439" s="14" t="s">
        <v>76</v>
      </c>
      <c r="AY439" s="221" t="s">
        <v>237</v>
      </c>
    </row>
    <row r="440" spans="1:65" s="15" customFormat="1" ht="10.199999999999999">
      <c r="B440" s="222"/>
      <c r="C440" s="223"/>
      <c r="D440" s="202" t="s">
        <v>247</v>
      </c>
      <c r="E440" s="224" t="s">
        <v>19</v>
      </c>
      <c r="F440" s="225" t="s">
        <v>251</v>
      </c>
      <c r="G440" s="223"/>
      <c r="H440" s="226">
        <v>13.125</v>
      </c>
      <c r="I440" s="227"/>
      <c r="J440" s="223"/>
      <c r="K440" s="223"/>
      <c r="L440" s="228"/>
      <c r="M440" s="229"/>
      <c r="N440" s="230"/>
      <c r="O440" s="230"/>
      <c r="P440" s="230"/>
      <c r="Q440" s="230"/>
      <c r="R440" s="230"/>
      <c r="S440" s="230"/>
      <c r="T440" s="231"/>
      <c r="AT440" s="232" t="s">
        <v>247</v>
      </c>
      <c r="AU440" s="232" t="s">
        <v>88</v>
      </c>
      <c r="AV440" s="15" t="s">
        <v>92</v>
      </c>
      <c r="AW440" s="15" t="s">
        <v>37</v>
      </c>
      <c r="AX440" s="15" t="s">
        <v>76</v>
      </c>
      <c r="AY440" s="232" t="s">
        <v>237</v>
      </c>
    </row>
    <row r="441" spans="1:65" s="14" customFormat="1" ht="10.199999999999999">
      <c r="B441" s="211"/>
      <c r="C441" s="212"/>
      <c r="D441" s="202" t="s">
        <v>247</v>
      </c>
      <c r="E441" s="213" t="s">
        <v>19</v>
      </c>
      <c r="F441" s="214" t="s">
        <v>563</v>
      </c>
      <c r="G441" s="212"/>
      <c r="H441" s="215">
        <v>2.4</v>
      </c>
      <c r="I441" s="216"/>
      <c r="J441" s="212"/>
      <c r="K441" s="212"/>
      <c r="L441" s="217"/>
      <c r="M441" s="218"/>
      <c r="N441" s="219"/>
      <c r="O441" s="219"/>
      <c r="P441" s="219"/>
      <c r="Q441" s="219"/>
      <c r="R441" s="219"/>
      <c r="S441" s="219"/>
      <c r="T441" s="220"/>
      <c r="AT441" s="221" t="s">
        <v>247</v>
      </c>
      <c r="AU441" s="221" t="s">
        <v>88</v>
      </c>
      <c r="AV441" s="14" t="s">
        <v>88</v>
      </c>
      <c r="AW441" s="14" t="s">
        <v>37</v>
      </c>
      <c r="AX441" s="14" t="s">
        <v>76</v>
      </c>
      <c r="AY441" s="221" t="s">
        <v>237</v>
      </c>
    </row>
    <row r="442" spans="1:65" s="14" customFormat="1" ht="10.199999999999999">
      <c r="B442" s="211"/>
      <c r="C442" s="212"/>
      <c r="D442" s="202" t="s">
        <v>247</v>
      </c>
      <c r="E442" s="213" t="s">
        <v>19</v>
      </c>
      <c r="F442" s="214" t="s">
        <v>561</v>
      </c>
      <c r="G442" s="212"/>
      <c r="H442" s="215">
        <v>9.2249999999999996</v>
      </c>
      <c r="I442" s="216"/>
      <c r="J442" s="212"/>
      <c r="K442" s="212"/>
      <c r="L442" s="217"/>
      <c r="M442" s="218"/>
      <c r="N442" s="219"/>
      <c r="O442" s="219"/>
      <c r="P442" s="219"/>
      <c r="Q442" s="219"/>
      <c r="R442" s="219"/>
      <c r="S442" s="219"/>
      <c r="T442" s="220"/>
      <c r="AT442" s="221" t="s">
        <v>247</v>
      </c>
      <c r="AU442" s="221" t="s">
        <v>88</v>
      </c>
      <c r="AV442" s="14" t="s">
        <v>88</v>
      </c>
      <c r="AW442" s="14" t="s">
        <v>37</v>
      </c>
      <c r="AX442" s="14" t="s">
        <v>76</v>
      </c>
      <c r="AY442" s="221" t="s">
        <v>237</v>
      </c>
    </row>
    <row r="443" spans="1:65" s="14" customFormat="1" ht="10.199999999999999">
      <c r="B443" s="211"/>
      <c r="C443" s="212"/>
      <c r="D443" s="202" t="s">
        <v>247</v>
      </c>
      <c r="E443" s="213" t="s">
        <v>19</v>
      </c>
      <c r="F443" s="214" t="s">
        <v>562</v>
      </c>
      <c r="G443" s="212"/>
      <c r="H443" s="215">
        <v>1.5</v>
      </c>
      <c r="I443" s="216"/>
      <c r="J443" s="212"/>
      <c r="K443" s="212"/>
      <c r="L443" s="217"/>
      <c r="M443" s="218"/>
      <c r="N443" s="219"/>
      <c r="O443" s="219"/>
      <c r="P443" s="219"/>
      <c r="Q443" s="219"/>
      <c r="R443" s="219"/>
      <c r="S443" s="219"/>
      <c r="T443" s="220"/>
      <c r="AT443" s="221" t="s">
        <v>247</v>
      </c>
      <c r="AU443" s="221" t="s">
        <v>88</v>
      </c>
      <c r="AV443" s="14" t="s">
        <v>88</v>
      </c>
      <c r="AW443" s="14" t="s">
        <v>37</v>
      </c>
      <c r="AX443" s="14" t="s">
        <v>76</v>
      </c>
      <c r="AY443" s="221" t="s">
        <v>237</v>
      </c>
    </row>
    <row r="444" spans="1:65" s="15" customFormat="1" ht="10.199999999999999">
      <c r="B444" s="222"/>
      <c r="C444" s="223"/>
      <c r="D444" s="202" t="s">
        <v>247</v>
      </c>
      <c r="E444" s="224" t="s">
        <v>19</v>
      </c>
      <c r="F444" s="225" t="s">
        <v>251</v>
      </c>
      <c r="G444" s="223"/>
      <c r="H444" s="226">
        <v>13.125</v>
      </c>
      <c r="I444" s="227"/>
      <c r="J444" s="223"/>
      <c r="K444" s="223"/>
      <c r="L444" s="228"/>
      <c r="M444" s="229"/>
      <c r="N444" s="230"/>
      <c r="O444" s="230"/>
      <c r="P444" s="230"/>
      <c r="Q444" s="230"/>
      <c r="R444" s="230"/>
      <c r="S444" s="230"/>
      <c r="T444" s="231"/>
      <c r="AT444" s="232" t="s">
        <v>247</v>
      </c>
      <c r="AU444" s="232" t="s">
        <v>88</v>
      </c>
      <c r="AV444" s="15" t="s">
        <v>92</v>
      </c>
      <c r="AW444" s="15" t="s">
        <v>37</v>
      </c>
      <c r="AX444" s="15" t="s">
        <v>76</v>
      </c>
      <c r="AY444" s="232" t="s">
        <v>237</v>
      </c>
    </row>
    <row r="445" spans="1:65" s="14" customFormat="1" ht="10.199999999999999">
      <c r="B445" s="211"/>
      <c r="C445" s="212"/>
      <c r="D445" s="202" t="s">
        <v>247</v>
      </c>
      <c r="E445" s="213" t="s">
        <v>19</v>
      </c>
      <c r="F445" s="214" t="s">
        <v>564</v>
      </c>
      <c r="G445" s="212"/>
      <c r="H445" s="215">
        <v>2.4</v>
      </c>
      <c r="I445" s="216"/>
      <c r="J445" s="212"/>
      <c r="K445" s="212"/>
      <c r="L445" s="217"/>
      <c r="M445" s="218"/>
      <c r="N445" s="219"/>
      <c r="O445" s="219"/>
      <c r="P445" s="219"/>
      <c r="Q445" s="219"/>
      <c r="R445" s="219"/>
      <c r="S445" s="219"/>
      <c r="T445" s="220"/>
      <c r="AT445" s="221" t="s">
        <v>247</v>
      </c>
      <c r="AU445" s="221" t="s">
        <v>88</v>
      </c>
      <c r="AV445" s="14" t="s">
        <v>88</v>
      </c>
      <c r="AW445" s="14" t="s">
        <v>37</v>
      </c>
      <c r="AX445" s="14" t="s">
        <v>76</v>
      </c>
      <c r="AY445" s="221" t="s">
        <v>237</v>
      </c>
    </row>
    <row r="446" spans="1:65" s="14" customFormat="1" ht="10.199999999999999">
      <c r="B446" s="211"/>
      <c r="C446" s="212"/>
      <c r="D446" s="202" t="s">
        <v>247</v>
      </c>
      <c r="E446" s="213" t="s">
        <v>19</v>
      </c>
      <c r="F446" s="214" t="s">
        <v>561</v>
      </c>
      <c r="G446" s="212"/>
      <c r="H446" s="215">
        <v>9.2249999999999996</v>
      </c>
      <c r="I446" s="216"/>
      <c r="J446" s="212"/>
      <c r="K446" s="212"/>
      <c r="L446" s="217"/>
      <c r="M446" s="218"/>
      <c r="N446" s="219"/>
      <c r="O446" s="219"/>
      <c r="P446" s="219"/>
      <c r="Q446" s="219"/>
      <c r="R446" s="219"/>
      <c r="S446" s="219"/>
      <c r="T446" s="220"/>
      <c r="AT446" s="221" t="s">
        <v>247</v>
      </c>
      <c r="AU446" s="221" t="s">
        <v>88</v>
      </c>
      <c r="AV446" s="14" t="s">
        <v>88</v>
      </c>
      <c r="AW446" s="14" t="s">
        <v>37</v>
      </c>
      <c r="AX446" s="14" t="s">
        <v>76</v>
      </c>
      <c r="AY446" s="221" t="s">
        <v>237</v>
      </c>
    </row>
    <row r="447" spans="1:65" s="14" customFormat="1" ht="10.199999999999999">
      <c r="B447" s="211"/>
      <c r="C447" s="212"/>
      <c r="D447" s="202" t="s">
        <v>247</v>
      </c>
      <c r="E447" s="213" t="s">
        <v>19</v>
      </c>
      <c r="F447" s="214" t="s">
        <v>562</v>
      </c>
      <c r="G447" s="212"/>
      <c r="H447" s="215">
        <v>1.5</v>
      </c>
      <c r="I447" s="216"/>
      <c r="J447" s="212"/>
      <c r="K447" s="212"/>
      <c r="L447" s="217"/>
      <c r="M447" s="218"/>
      <c r="N447" s="219"/>
      <c r="O447" s="219"/>
      <c r="P447" s="219"/>
      <c r="Q447" s="219"/>
      <c r="R447" s="219"/>
      <c r="S447" s="219"/>
      <c r="T447" s="220"/>
      <c r="AT447" s="221" t="s">
        <v>247</v>
      </c>
      <c r="AU447" s="221" t="s">
        <v>88</v>
      </c>
      <c r="AV447" s="14" t="s">
        <v>88</v>
      </c>
      <c r="AW447" s="14" t="s">
        <v>37</v>
      </c>
      <c r="AX447" s="14" t="s">
        <v>76</v>
      </c>
      <c r="AY447" s="221" t="s">
        <v>237</v>
      </c>
    </row>
    <row r="448" spans="1:65" s="15" customFormat="1" ht="10.199999999999999">
      <c r="B448" s="222"/>
      <c r="C448" s="223"/>
      <c r="D448" s="202" t="s">
        <v>247</v>
      </c>
      <c r="E448" s="224" t="s">
        <v>19</v>
      </c>
      <c r="F448" s="225" t="s">
        <v>251</v>
      </c>
      <c r="G448" s="223"/>
      <c r="H448" s="226">
        <v>13.125</v>
      </c>
      <c r="I448" s="227"/>
      <c r="J448" s="223"/>
      <c r="K448" s="223"/>
      <c r="L448" s="228"/>
      <c r="M448" s="229"/>
      <c r="N448" s="230"/>
      <c r="O448" s="230"/>
      <c r="P448" s="230"/>
      <c r="Q448" s="230"/>
      <c r="R448" s="230"/>
      <c r="S448" s="230"/>
      <c r="T448" s="231"/>
      <c r="AT448" s="232" t="s">
        <v>247</v>
      </c>
      <c r="AU448" s="232" t="s">
        <v>88</v>
      </c>
      <c r="AV448" s="15" t="s">
        <v>92</v>
      </c>
      <c r="AW448" s="15" t="s">
        <v>37</v>
      </c>
      <c r="AX448" s="15" t="s">
        <v>76</v>
      </c>
      <c r="AY448" s="232" t="s">
        <v>237</v>
      </c>
    </row>
    <row r="449" spans="1:65" s="16" customFormat="1" ht="10.199999999999999">
      <c r="B449" s="233"/>
      <c r="C449" s="234"/>
      <c r="D449" s="202" t="s">
        <v>247</v>
      </c>
      <c r="E449" s="235" t="s">
        <v>19</v>
      </c>
      <c r="F449" s="236" t="s">
        <v>260</v>
      </c>
      <c r="G449" s="234"/>
      <c r="H449" s="237">
        <v>39.375</v>
      </c>
      <c r="I449" s="238"/>
      <c r="J449" s="234"/>
      <c r="K449" s="234"/>
      <c r="L449" s="239"/>
      <c r="M449" s="240"/>
      <c r="N449" s="241"/>
      <c r="O449" s="241"/>
      <c r="P449" s="241"/>
      <c r="Q449" s="241"/>
      <c r="R449" s="241"/>
      <c r="S449" s="241"/>
      <c r="T449" s="242"/>
      <c r="AT449" s="243" t="s">
        <v>247</v>
      </c>
      <c r="AU449" s="243" t="s">
        <v>88</v>
      </c>
      <c r="AV449" s="16" t="s">
        <v>243</v>
      </c>
      <c r="AW449" s="16" t="s">
        <v>37</v>
      </c>
      <c r="AX449" s="16" t="s">
        <v>83</v>
      </c>
      <c r="AY449" s="243" t="s">
        <v>237</v>
      </c>
    </row>
    <row r="450" spans="1:65" s="12" customFormat="1" ht="22.8" customHeight="1">
      <c r="B450" s="166"/>
      <c r="C450" s="167"/>
      <c r="D450" s="168" t="s">
        <v>75</v>
      </c>
      <c r="E450" s="180" t="s">
        <v>565</v>
      </c>
      <c r="F450" s="180" t="s">
        <v>566</v>
      </c>
      <c r="G450" s="167"/>
      <c r="H450" s="167"/>
      <c r="I450" s="170"/>
      <c r="J450" s="181">
        <f>BK450</f>
        <v>0</v>
      </c>
      <c r="K450" s="167"/>
      <c r="L450" s="172"/>
      <c r="M450" s="173"/>
      <c r="N450" s="174"/>
      <c r="O450" s="174"/>
      <c r="P450" s="175">
        <f>SUM(P451:P481)</f>
        <v>0</v>
      </c>
      <c r="Q450" s="174"/>
      <c r="R450" s="175">
        <f>SUM(R451:R481)</f>
        <v>0</v>
      </c>
      <c r="S450" s="174"/>
      <c r="T450" s="176">
        <f>SUM(T451:T481)</f>
        <v>0</v>
      </c>
      <c r="AR450" s="177" t="s">
        <v>83</v>
      </c>
      <c r="AT450" s="178" t="s">
        <v>75</v>
      </c>
      <c r="AU450" s="178" t="s">
        <v>83</v>
      </c>
      <c r="AY450" s="177" t="s">
        <v>237</v>
      </c>
      <c r="BK450" s="179">
        <f>SUM(BK451:BK481)</f>
        <v>0</v>
      </c>
    </row>
    <row r="451" spans="1:65" s="2" customFormat="1" ht="16.5" customHeight="1">
      <c r="A451" s="37"/>
      <c r="B451" s="38"/>
      <c r="C451" s="182" t="s">
        <v>567</v>
      </c>
      <c r="D451" s="182" t="s">
        <v>239</v>
      </c>
      <c r="E451" s="183" t="s">
        <v>568</v>
      </c>
      <c r="F451" s="184" t="s">
        <v>569</v>
      </c>
      <c r="G451" s="185" t="s">
        <v>304</v>
      </c>
      <c r="H451" s="186">
        <v>117.304</v>
      </c>
      <c r="I451" s="187"/>
      <c r="J451" s="188">
        <f>ROUND(I451*H451,2)</f>
        <v>0</v>
      </c>
      <c r="K451" s="184" t="s">
        <v>242</v>
      </c>
      <c r="L451" s="42"/>
      <c r="M451" s="189" t="s">
        <v>19</v>
      </c>
      <c r="N451" s="190" t="s">
        <v>48</v>
      </c>
      <c r="O451" s="67"/>
      <c r="P451" s="191">
        <f>O451*H451</f>
        <v>0</v>
      </c>
      <c r="Q451" s="191">
        <v>0</v>
      </c>
      <c r="R451" s="191">
        <f>Q451*H451</f>
        <v>0</v>
      </c>
      <c r="S451" s="191">
        <v>0</v>
      </c>
      <c r="T451" s="192">
        <f>S451*H451</f>
        <v>0</v>
      </c>
      <c r="U451" s="37"/>
      <c r="V451" s="37"/>
      <c r="W451" s="37"/>
      <c r="X451" s="37"/>
      <c r="Y451" s="37"/>
      <c r="Z451" s="37"/>
      <c r="AA451" s="37"/>
      <c r="AB451" s="37"/>
      <c r="AC451" s="37"/>
      <c r="AD451" s="37"/>
      <c r="AE451" s="37"/>
      <c r="AR451" s="193" t="s">
        <v>243</v>
      </c>
      <c r="AT451" s="193" t="s">
        <v>239</v>
      </c>
      <c r="AU451" s="193" t="s">
        <v>88</v>
      </c>
      <c r="AY451" s="20" t="s">
        <v>237</v>
      </c>
      <c r="BE451" s="194">
        <f>IF(N451="základní",J451,0)</f>
        <v>0</v>
      </c>
      <c r="BF451" s="194">
        <f>IF(N451="snížená",J451,0)</f>
        <v>0</v>
      </c>
      <c r="BG451" s="194">
        <f>IF(N451="zákl. přenesená",J451,0)</f>
        <v>0</v>
      </c>
      <c r="BH451" s="194">
        <f>IF(N451="sníž. přenesená",J451,0)</f>
        <v>0</v>
      </c>
      <c r="BI451" s="194">
        <f>IF(N451="nulová",J451,0)</f>
        <v>0</v>
      </c>
      <c r="BJ451" s="20" t="s">
        <v>88</v>
      </c>
      <c r="BK451" s="194">
        <f>ROUND(I451*H451,2)</f>
        <v>0</v>
      </c>
      <c r="BL451" s="20" t="s">
        <v>243</v>
      </c>
      <c r="BM451" s="193" t="s">
        <v>570</v>
      </c>
    </row>
    <row r="452" spans="1:65" s="2" customFormat="1" ht="10.199999999999999">
      <c r="A452" s="37"/>
      <c r="B452" s="38"/>
      <c r="C452" s="39"/>
      <c r="D452" s="195" t="s">
        <v>245</v>
      </c>
      <c r="E452" s="39"/>
      <c r="F452" s="196" t="s">
        <v>571</v>
      </c>
      <c r="G452" s="39"/>
      <c r="H452" s="39"/>
      <c r="I452" s="197"/>
      <c r="J452" s="39"/>
      <c r="K452" s="39"/>
      <c r="L452" s="42"/>
      <c r="M452" s="198"/>
      <c r="N452" s="199"/>
      <c r="O452" s="67"/>
      <c r="P452" s="67"/>
      <c r="Q452" s="67"/>
      <c r="R452" s="67"/>
      <c r="S452" s="67"/>
      <c r="T452" s="68"/>
      <c r="U452" s="37"/>
      <c r="V452" s="37"/>
      <c r="W452" s="37"/>
      <c r="X452" s="37"/>
      <c r="Y452" s="37"/>
      <c r="Z452" s="37"/>
      <c r="AA452" s="37"/>
      <c r="AB452" s="37"/>
      <c r="AC452" s="37"/>
      <c r="AD452" s="37"/>
      <c r="AE452" s="37"/>
      <c r="AT452" s="20" t="s">
        <v>245</v>
      </c>
      <c r="AU452" s="20" t="s">
        <v>88</v>
      </c>
    </row>
    <row r="453" spans="1:65" s="2" customFormat="1" ht="37.799999999999997" customHeight="1">
      <c r="A453" s="37"/>
      <c r="B453" s="38"/>
      <c r="C453" s="182" t="s">
        <v>572</v>
      </c>
      <c r="D453" s="182" t="s">
        <v>239</v>
      </c>
      <c r="E453" s="183" t="s">
        <v>573</v>
      </c>
      <c r="F453" s="184" t="s">
        <v>574</v>
      </c>
      <c r="G453" s="185" t="s">
        <v>304</v>
      </c>
      <c r="H453" s="186">
        <v>117.304</v>
      </c>
      <c r="I453" s="187"/>
      <c r="J453" s="188">
        <f>ROUND(I453*H453,2)</f>
        <v>0</v>
      </c>
      <c r="K453" s="184" t="s">
        <v>242</v>
      </c>
      <c r="L453" s="42"/>
      <c r="M453" s="189" t="s">
        <v>19</v>
      </c>
      <c r="N453" s="190" t="s">
        <v>48</v>
      </c>
      <c r="O453" s="67"/>
      <c r="P453" s="191">
        <f>O453*H453</f>
        <v>0</v>
      </c>
      <c r="Q453" s="191">
        <v>0</v>
      </c>
      <c r="R453" s="191">
        <f>Q453*H453</f>
        <v>0</v>
      </c>
      <c r="S453" s="191">
        <v>0</v>
      </c>
      <c r="T453" s="192">
        <f>S453*H453</f>
        <v>0</v>
      </c>
      <c r="U453" s="37"/>
      <c r="V453" s="37"/>
      <c r="W453" s="37"/>
      <c r="X453" s="37"/>
      <c r="Y453" s="37"/>
      <c r="Z453" s="37"/>
      <c r="AA453" s="37"/>
      <c r="AB453" s="37"/>
      <c r="AC453" s="37"/>
      <c r="AD453" s="37"/>
      <c r="AE453" s="37"/>
      <c r="AR453" s="193" t="s">
        <v>243</v>
      </c>
      <c r="AT453" s="193" t="s">
        <v>239</v>
      </c>
      <c r="AU453" s="193" t="s">
        <v>88</v>
      </c>
      <c r="AY453" s="20" t="s">
        <v>237</v>
      </c>
      <c r="BE453" s="194">
        <f>IF(N453="základní",J453,0)</f>
        <v>0</v>
      </c>
      <c r="BF453" s="194">
        <f>IF(N453="snížená",J453,0)</f>
        <v>0</v>
      </c>
      <c r="BG453" s="194">
        <f>IF(N453="zákl. přenesená",J453,0)</f>
        <v>0</v>
      </c>
      <c r="BH453" s="194">
        <f>IF(N453="sníž. přenesená",J453,0)</f>
        <v>0</v>
      </c>
      <c r="BI453" s="194">
        <f>IF(N453="nulová",J453,0)</f>
        <v>0</v>
      </c>
      <c r="BJ453" s="20" t="s">
        <v>88</v>
      </c>
      <c r="BK453" s="194">
        <f>ROUND(I453*H453,2)</f>
        <v>0</v>
      </c>
      <c r="BL453" s="20" t="s">
        <v>243</v>
      </c>
      <c r="BM453" s="193" t="s">
        <v>575</v>
      </c>
    </row>
    <row r="454" spans="1:65" s="2" customFormat="1" ht="10.199999999999999">
      <c r="A454" s="37"/>
      <c r="B454" s="38"/>
      <c r="C454" s="39"/>
      <c r="D454" s="195" t="s">
        <v>245</v>
      </c>
      <c r="E454" s="39"/>
      <c r="F454" s="196" t="s">
        <v>576</v>
      </c>
      <c r="G454" s="39"/>
      <c r="H454" s="39"/>
      <c r="I454" s="197"/>
      <c r="J454" s="39"/>
      <c r="K454" s="39"/>
      <c r="L454" s="42"/>
      <c r="M454" s="198"/>
      <c r="N454" s="199"/>
      <c r="O454" s="67"/>
      <c r="P454" s="67"/>
      <c r="Q454" s="67"/>
      <c r="R454" s="67"/>
      <c r="S454" s="67"/>
      <c r="T454" s="68"/>
      <c r="U454" s="37"/>
      <c r="V454" s="37"/>
      <c r="W454" s="37"/>
      <c r="X454" s="37"/>
      <c r="Y454" s="37"/>
      <c r="Z454" s="37"/>
      <c r="AA454" s="37"/>
      <c r="AB454" s="37"/>
      <c r="AC454" s="37"/>
      <c r="AD454" s="37"/>
      <c r="AE454" s="37"/>
      <c r="AT454" s="20" t="s">
        <v>245</v>
      </c>
      <c r="AU454" s="20" t="s">
        <v>88</v>
      </c>
    </row>
    <row r="455" spans="1:65" s="2" customFormat="1" ht="33" customHeight="1">
      <c r="A455" s="37"/>
      <c r="B455" s="38"/>
      <c r="C455" s="182" t="s">
        <v>577</v>
      </c>
      <c r="D455" s="182" t="s">
        <v>239</v>
      </c>
      <c r="E455" s="183" t="s">
        <v>578</v>
      </c>
      <c r="F455" s="184" t="s">
        <v>579</v>
      </c>
      <c r="G455" s="185" t="s">
        <v>304</v>
      </c>
      <c r="H455" s="186">
        <v>117.304</v>
      </c>
      <c r="I455" s="187"/>
      <c r="J455" s="188">
        <f>ROUND(I455*H455,2)</f>
        <v>0</v>
      </c>
      <c r="K455" s="184" t="s">
        <v>242</v>
      </c>
      <c r="L455" s="42"/>
      <c r="M455" s="189" t="s">
        <v>19</v>
      </c>
      <c r="N455" s="190" t="s">
        <v>48</v>
      </c>
      <c r="O455" s="67"/>
      <c r="P455" s="191">
        <f>O455*H455</f>
        <v>0</v>
      </c>
      <c r="Q455" s="191">
        <v>0</v>
      </c>
      <c r="R455" s="191">
        <f>Q455*H455</f>
        <v>0</v>
      </c>
      <c r="S455" s="191">
        <v>0</v>
      </c>
      <c r="T455" s="192">
        <f>S455*H455</f>
        <v>0</v>
      </c>
      <c r="U455" s="37"/>
      <c r="V455" s="37"/>
      <c r="W455" s="37"/>
      <c r="X455" s="37"/>
      <c r="Y455" s="37"/>
      <c r="Z455" s="37"/>
      <c r="AA455" s="37"/>
      <c r="AB455" s="37"/>
      <c r="AC455" s="37"/>
      <c r="AD455" s="37"/>
      <c r="AE455" s="37"/>
      <c r="AR455" s="193" t="s">
        <v>243</v>
      </c>
      <c r="AT455" s="193" t="s">
        <v>239</v>
      </c>
      <c r="AU455" s="193" t="s">
        <v>88</v>
      </c>
      <c r="AY455" s="20" t="s">
        <v>237</v>
      </c>
      <c r="BE455" s="194">
        <f>IF(N455="základní",J455,0)</f>
        <v>0</v>
      </c>
      <c r="BF455" s="194">
        <f>IF(N455="snížená",J455,0)</f>
        <v>0</v>
      </c>
      <c r="BG455" s="194">
        <f>IF(N455="zákl. přenesená",J455,0)</f>
        <v>0</v>
      </c>
      <c r="BH455" s="194">
        <f>IF(N455="sníž. přenesená",J455,0)</f>
        <v>0</v>
      </c>
      <c r="BI455" s="194">
        <f>IF(N455="nulová",J455,0)</f>
        <v>0</v>
      </c>
      <c r="BJ455" s="20" t="s">
        <v>88</v>
      </c>
      <c r="BK455" s="194">
        <f>ROUND(I455*H455,2)</f>
        <v>0</v>
      </c>
      <c r="BL455" s="20" t="s">
        <v>243</v>
      </c>
      <c r="BM455" s="193" t="s">
        <v>580</v>
      </c>
    </row>
    <row r="456" spans="1:65" s="2" customFormat="1" ht="10.199999999999999">
      <c r="A456" s="37"/>
      <c r="B456" s="38"/>
      <c r="C456" s="39"/>
      <c r="D456" s="195" t="s">
        <v>245</v>
      </c>
      <c r="E456" s="39"/>
      <c r="F456" s="196" t="s">
        <v>581</v>
      </c>
      <c r="G456" s="39"/>
      <c r="H456" s="39"/>
      <c r="I456" s="197"/>
      <c r="J456" s="39"/>
      <c r="K456" s="39"/>
      <c r="L456" s="42"/>
      <c r="M456" s="198"/>
      <c r="N456" s="199"/>
      <c r="O456" s="67"/>
      <c r="P456" s="67"/>
      <c r="Q456" s="67"/>
      <c r="R456" s="67"/>
      <c r="S456" s="67"/>
      <c r="T456" s="68"/>
      <c r="U456" s="37"/>
      <c r="V456" s="37"/>
      <c r="W456" s="37"/>
      <c r="X456" s="37"/>
      <c r="Y456" s="37"/>
      <c r="Z456" s="37"/>
      <c r="AA456" s="37"/>
      <c r="AB456" s="37"/>
      <c r="AC456" s="37"/>
      <c r="AD456" s="37"/>
      <c r="AE456" s="37"/>
      <c r="AT456" s="20" t="s">
        <v>245</v>
      </c>
      <c r="AU456" s="20" t="s">
        <v>88</v>
      </c>
    </row>
    <row r="457" spans="1:65" s="2" customFormat="1" ht="44.25" customHeight="1">
      <c r="A457" s="37"/>
      <c r="B457" s="38"/>
      <c r="C457" s="182" t="s">
        <v>582</v>
      </c>
      <c r="D457" s="182" t="s">
        <v>239</v>
      </c>
      <c r="E457" s="183" t="s">
        <v>583</v>
      </c>
      <c r="F457" s="184" t="s">
        <v>584</v>
      </c>
      <c r="G457" s="185" t="s">
        <v>304</v>
      </c>
      <c r="H457" s="186">
        <v>1642.2560000000001</v>
      </c>
      <c r="I457" s="187"/>
      <c r="J457" s="188">
        <f>ROUND(I457*H457,2)</f>
        <v>0</v>
      </c>
      <c r="K457" s="184" t="s">
        <v>242</v>
      </c>
      <c r="L457" s="42"/>
      <c r="M457" s="189" t="s">
        <v>19</v>
      </c>
      <c r="N457" s="190" t="s">
        <v>48</v>
      </c>
      <c r="O457" s="67"/>
      <c r="P457" s="191">
        <f>O457*H457</f>
        <v>0</v>
      </c>
      <c r="Q457" s="191">
        <v>0</v>
      </c>
      <c r="R457" s="191">
        <f>Q457*H457</f>
        <v>0</v>
      </c>
      <c r="S457" s="191">
        <v>0</v>
      </c>
      <c r="T457" s="192">
        <f>S457*H457</f>
        <v>0</v>
      </c>
      <c r="U457" s="37"/>
      <c r="V457" s="37"/>
      <c r="W457" s="37"/>
      <c r="X457" s="37"/>
      <c r="Y457" s="37"/>
      <c r="Z457" s="37"/>
      <c r="AA457" s="37"/>
      <c r="AB457" s="37"/>
      <c r="AC457" s="37"/>
      <c r="AD457" s="37"/>
      <c r="AE457" s="37"/>
      <c r="AR457" s="193" t="s">
        <v>243</v>
      </c>
      <c r="AT457" s="193" t="s">
        <v>239</v>
      </c>
      <c r="AU457" s="193" t="s">
        <v>88</v>
      </c>
      <c r="AY457" s="20" t="s">
        <v>237</v>
      </c>
      <c r="BE457" s="194">
        <f>IF(N457="základní",J457,0)</f>
        <v>0</v>
      </c>
      <c r="BF457" s="194">
        <f>IF(N457="snížená",J457,0)</f>
        <v>0</v>
      </c>
      <c r="BG457" s="194">
        <f>IF(N457="zákl. přenesená",J457,0)</f>
        <v>0</v>
      </c>
      <c r="BH457" s="194">
        <f>IF(N457="sníž. přenesená",J457,0)</f>
        <v>0</v>
      </c>
      <c r="BI457" s="194">
        <f>IF(N457="nulová",J457,0)</f>
        <v>0</v>
      </c>
      <c r="BJ457" s="20" t="s">
        <v>88</v>
      </c>
      <c r="BK457" s="194">
        <f>ROUND(I457*H457,2)</f>
        <v>0</v>
      </c>
      <c r="BL457" s="20" t="s">
        <v>243</v>
      </c>
      <c r="BM457" s="193" t="s">
        <v>585</v>
      </c>
    </row>
    <row r="458" spans="1:65" s="2" customFormat="1" ht="10.199999999999999">
      <c r="A458" s="37"/>
      <c r="B458" s="38"/>
      <c r="C458" s="39"/>
      <c r="D458" s="195" t="s">
        <v>245</v>
      </c>
      <c r="E458" s="39"/>
      <c r="F458" s="196" t="s">
        <v>586</v>
      </c>
      <c r="G458" s="39"/>
      <c r="H458" s="39"/>
      <c r="I458" s="197"/>
      <c r="J458" s="39"/>
      <c r="K458" s="39"/>
      <c r="L458" s="42"/>
      <c r="M458" s="198"/>
      <c r="N458" s="199"/>
      <c r="O458" s="67"/>
      <c r="P458" s="67"/>
      <c r="Q458" s="67"/>
      <c r="R458" s="67"/>
      <c r="S458" s="67"/>
      <c r="T458" s="68"/>
      <c r="U458" s="37"/>
      <c r="V458" s="37"/>
      <c r="W458" s="37"/>
      <c r="X458" s="37"/>
      <c r="Y458" s="37"/>
      <c r="Z458" s="37"/>
      <c r="AA458" s="37"/>
      <c r="AB458" s="37"/>
      <c r="AC458" s="37"/>
      <c r="AD458" s="37"/>
      <c r="AE458" s="37"/>
      <c r="AT458" s="20" t="s">
        <v>245</v>
      </c>
      <c r="AU458" s="20" t="s">
        <v>88</v>
      </c>
    </row>
    <row r="459" spans="1:65" s="14" customFormat="1" ht="10.199999999999999">
      <c r="B459" s="211"/>
      <c r="C459" s="212"/>
      <c r="D459" s="202" t="s">
        <v>247</v>
      </c>
      <c r="E459" s="212"/>
      <c r="F459" s="214" t="s">
        <v>587</v>
      </c>
      <c r="G459" s="212"/>
      <c r="H459" s="215">
        <v>1642.2560000000001</v>
      </c>
      <c r="I459" s="216"/>
      <c r="J459" s="212"/>
      <c r="K459" s="212"/>
      <c r="L459" s="217"/>
      <c r="M459" s="218"/>
      <c r="N459" s="219"/>
      <c r="O459" s="219"/>
      <c r="P459" s="219"/>
      <c r="Q459" s="219"/>
      <c r="R459" s="219"/>
      <c r="S459" s="219"/>
      <c r="T459" s="220"/>
      <c r="AT459" s="221" t="s">
        <v>247</v>
      </c>
      <c r="AU459" s="221" t="s">
        <v>88</v>
      </c>
      <c r="AV459" s="14" t="s">
        <v>88</v>
      </c>
      <c r="AW459" s="14" t="s">
        <v>4</v>
      </c>
      <c r="AX459" s="14" t="s">
        <v>83</v>
      </c>
      <c r="AY459" s="221" t="s">
        <v>237</v>
      </c>
    </row>
    <row r="460" spans="1:65" s="2" customFormat="1" ht="44.25" customHeight="1">
      <c r="A460" s="37"/>
      <c r="B460" s="38"/>
      <c r="C460" s="182" t="s">
        <v>588</v>
      </c>
      <c r="D460" s="182" t="s">
        <v>239</v>
      </c>
      <c r="E460" s="183" t="s">
        <v>589</v>
      </c>
      <c r="F460" s="184" t="s">
        <v>590</v>
      </c>
      <c r="G460" s="185" t="s">
        <v>304</v>
      </c>
      <c r="H460" s="186">
        <v>5.4980000000000002</v>
      </c>
      <c r="I460" s="187"/>
      <c r="J460" s="188">
        <f>ROUND(I460*H460,2)</f>
        <v>0</v>
      </c>
      <c r="K460" s="184" t="s">
        <v>242</v>
      </c>
      <c r="L460" s="42"/>
      <c r="M460" s="189" t="s">
        <v>19</v>
      </c>
      <c r="N460" s="190" t="s">
        <v>48</v>
      </c>
      <c r="O460" s="67"/>
      <c r="P460" s="191">
        <f>O460*H460</f>
        <v>0</v>
      </c>
      <c r="Q460" s="191">
        <v>0</v>
      </c>
      <c r="R460" s="191">
        <f>Q460*H460</f>
        <v>0</v>
      </c>
      <c r="S460" s="191">
        <v>0</v>
      </c>
      <c r="T460" s="192">
        <f>S460*H460</f>
        <v>0</v>
      </c>
      <c r="U460" s="37"/>
      <c r="V460" s="37"/>
      <c r="W460" s="37"/>
      <c r="X460" s="37"/>
      <c r="Y460" s="37"/>
      <c r="Z460" s="37"/>
      <c r="AA460" s="37"/>
      <c r="AB460" s="37"/>
      <c r="AC460" s="37"/>
      <c r="AD460" s="37"/>
      <c r="AE460" s="37"/>
      <c r="AR460" s="193" t="s">
        <v>243</v>
      </c>
      <c r="AT460" s="193" t="s">
        <v>239</v>
      </c>
      <c r="AU460" s="193" t="s">
        <v>88</v>
      </c>
      <c r="AY460" s="20" t="s">
        <v>237</v>
      </c>
      <c r="BE460" s="194">
        <f>IF(N460="základní",J460,0)</f>
        <v>0</v>
      </c>
      <c r="BF460" s="194">
        <f>IF(N460="snížená",J460,0)</f>
        <v>0</v>
      </c>
      <c r="BG460" s="194">
        <f>IF(N460="zákl. přenesená",J460,0)</f>
        <v>0</v>
      </c>
      <c r="BH460" s="194">
        <f>IF(N460="sníž. přenesená",J460,0)</f>
        <v>0</v>
      </c>
      <c r="BI460" s="194">
        <f>IF(N460="nulová",J460,0)</f>
        <v>0</v>
      </c>
      <c r="BJ460" s="20" t="s">
        <v>88</v>
      </c>
      <c r="BK460" s="194">
        <f>ROUND(I460*H460,2)</f>
        <v>0</v>
      </c>
      <c r="BL460" s="20" t="s">
        <v>243</v>
      </c>
      <c r="BM460" s="193" t="s">
        <v>591</v>
      </c>
    </row>
    <row r="461" spans="1:65" s="2" customFormat="1" ht="10.199999999999999">
      <c r="A461" s="37"/>
      <c r="B461" s="38"/>
      <c r="C461" s="39"/>
      <c r="D461" s="195" t="s">
        <v>245</v>
      </c>
      <c r="E461" s="39"/>
      <c r="F461" s="196" t="s">
        <v>592</v>
      </c>
      <c r="G461" s="39"/>
      <c r="H461" s="39"/>
      <c r="I461" s="197"/>
      <c r="J461" s="39"/>
      <c r="K461" s="39"/>
      <c r="L461" s="42"/>
      <c r="M461" s="198"/>
      <c r="N461" s="199"/>
      <c r="O461" s="67"/>
      <c r="P461" s="67"/>
      <c r="Q461" s="67"/>
      <c r="R461" s="67"/>
      <c r="S461" s="67"/>
      <c r="T461" s="68"/>
      <c r="U461" s="37"/>
      <c r="V461" s="37"/>
      <c r="W461" s="37"/>
      <c r="X461" s="37"/>
      <c r="Y461" s="37"/>
      <c r="Z461" s="37"/>
      <c r="AA461" s="37"/>
      <c r="AB461" s="37"/>
      <c r="AC461" s="37"/>
      <c r="AD461" s="37"/>
      <c r="AE461" s="37"/>
      <c r="AT461" s="20" t="s">
        <v>245</v>
      </c>
      <c r="AU461" s="20" t="s">
        <v>88</v>
      </c>
    </row>
    <row r="462" spans="1:65" s="14" customFormat="1" ht="10.199999999999999">
      <c r="B462" s="211"/>
      <c r="C462" s="212"/>
      <c r="D462" s="202" t="s">
        <v>247</v>
      </c>
      <c r="E462" s="213" t="s">
        <v>19</v>
      </c>
      <c r="F462" s="214" t="s">
        <v>593</v>
      </c>
      <c r="G462" s="212"/>
      <c r="H462" s="215">
        <v>117.304</v>
      </c>
      <c r="I462" s="216"/>
      <c r="J462" s="212"/>
      <c r="K462" s="212"/>
      <c r="L462" s="217"/>
      <c r="M462" s="218"/>
      <c r="N462" s="219"/>
      <c r="O462" s="219"/>
      <c r="P462" s="219"/>
      <c r="Q462" s="219"/>
      <c r="R462" s="219"/>
      <c r="S462" s="219"/>
      <c r="T462" s="220"/>
      <c r="AT462" s="221" t="s">
        <v>247</v>
      </c>
      <c r="AU462" s="221" t="s">
        <v>88</v>
      </c>
      <c r="AV462" s="14" t="s">
        <v>88</v>
      </c>
      <c r="AW462" s="14" t="s">
        <v>37</v>
      </c>
      <c r="AX462" s="14" t="s">
        <v>76</v>
      </c>
      <c r="AY462" s="221" t="s">
        <v>237</v>
      </c>
    </row>
    <row r="463" spans="1:65" s="14" customFormat="1" ht="10.199999999999999">
      <c r="B463" s="211"/>
      <c r="C463" s="212"/>
      <c r="D463" s="202" t="s">
        <v>247</v>
      </c>
      <c r="E463" s="213" t="s">
        <v>19</v>
      </c>
      <c r="F463" s="214" t="s">
        <v>594</v>
      </c>
      <c r="G463" s="212"/>
      <c r="H463" s="215">
        <v>-106.489</v>
      </c>
      <c r="I463" s="216"/>
      <c r="J463" s="212"/>
      <c r="K463" s="212"/>
      <c r="L463" s="217"/>
      <c r="M463" s="218"/>
      <c r="N463" s="219"/>
      <c r="O463" s="219"/>
      <c r="P463" s="219"/>
      <c r="Q463" s="219"/>
      <c r="R463" s="219"/>
      <c r="S463" s="219"/>
      <c r="T463" s="220"/>
      <c r="AT463" s="221" t="s">
        <v>247</v>
      </c>
      <c r="AU463" s="221" t="s">
        <v>88</v>
      </c>
      <c r="AV463" s="14" t="s">
        <v>88</v>
      </c>
      <c r="AW463" s="14" t="s">
        <v>37</v>
      </c>
      <c r="AX463" s="14" t="s">
        <v>76</v>
      </c>
      <c r="AY463" s="221" t="s">
        <v>237</v>
      </c>
    </row>
    <row r="464" spans="1:65" s="14" customFormat="1" ht="10.199999999999999">
      <c r="B464" s="211"/>
      <c r="C464" s="212"/>
      <c r="D464" s="202" t="s">
        <v>247</v>
      </c>
      <c r="E464" s="213" t="s">
        <v>19</v>
      </c>
      <c r="F464" s="214" t="s">
        <v>595</v>
      </c>
      <c r="G464" s="212"/>
      <c r="H464" s="215">
        <v>-4.641</v>
      </c>
      <c r="I464" s="216"/>
      <c r="J464" s="212"/>
      <c r="K464" s="212"/>
      <c r="L464" s="217"/>
      <c r="M464" s="218"/>
      <c r="N464" s="219"/>
      <c r="O464" s="219"/>
      <c r="P464" s="219"/>
      <c r="Q464" s="219"/>
      <c r="R464" s="219"/>
      <c r="S464" s="219"/>
      <c r="T464" s="220"/>
      <c r="AT464" s="221" t="s">
        <v>247</v>
      </c>
      <c r="AU464" s="221" t="s">
        <v>88</v>
      </c>
      <c r="AV464" s="14" t="s">
        <v>88</v>
      </c>
      <c r="AW464" s="14" t="s">
        <v>37</v>
      </c>
      <c r="AX464" s="14" t="s">
        <v>76</v>
      </c>
      <c r="AY464" s="221" t="s">
        <v>237</v>
      </c>
    </row>
    <row r="465" spans="1:65" s="14" customFormat="1" ht="10.199999999999999">
      <c r="B465" s="211"/>
      <c r="C465" s="212"/>
      <c r="D465" s="202" t="s">
        <v>247</v>
      </c>
      <c r="E465" s="213" t="s">
        <v>19</v>
      </c>
      <c r="F465" s="214" t="s">
        <v>596</v>
      </c>
      <c r="G465" s="212"/>
      <c r="H465" s="215">
        <v>-0.67600000000000005</v>
      </c>
      <c r="I465" s="216"/>
      <c r="J465" s="212"/>
      <c r="K465" s="212"/>
      <c r="L465" s="217"/>
      <c r="M465" s="218"/>
      <c r="N465" s="219"/>
      <c r="O465" s="219"/>
      <c r="P465" s="219"/>
      <c r="Q465" s="219"/>
      <c r="R465" s="219"/>
      <c r="S465" s="219"/>
      <c r="T465" s="220"/>
      <c r="AT465" s="221" t="s">
        <v>247</v>
      </c>
      <c r="AU465" s="221" t="s">
        <v>88</v>
      </c>
      <c r="AV465" s="14" t="s">
        <v>88</v>
      </c>
      <c r="AW465" s="14" t="s">
        <v>37</v>
      </c>
      <c r="AX465" s="14" t="s">
        <v>76</v>
      </c>
      <c r="AY465" s="221" t="s">
        <v>237</v>
      </c>
    </row>
    <row r="466" spans="1:65" s="16" customFormat="1" ht="10.199999999999999">
      <c r="B466" s="233"/>
      <c r="C466" s="234"/>
      <c r="D466" s="202" t="s">
        <v>247</v>
      </c>
      <c r="E466" s="235" t="s">
        <v>19</v>
      </c>
      <c r="F466" s="236" t="s">
        <v>260</v>
      </c>
      <c r="G466" s="234"/>
      <c r="H466" s="237">
        <v>5.4980000000000002</v>
      </c>
      <c r="I466" s="238"/>
      <c r="J466" s="234"/>
      <c r="K466" s="234"/>
      <c r="L466" s="239"/>
      <c r="M466" s="240"/>
      <c r="N466" s="241"/>
      <c r="O466" s="241"/>
      <c r="P466" s="241"/>
      <c r="Q466" s="241"/>
      <c r="R466" s="241"/>
      <c r="S466" s="241"/>
      <c r="T466" s="242"/>
      <c r="AT466" s="243" t="s">
        <v>247</v>
      </c>
      <c r="AU466" s="243" t="s">
        <v>88</v>
      </c>
      <c r="AV466" s="16" t="s">
        <v>243</v>
      </c>
      <c r="AW466" s="16" t="s">
        <v>37</v>
      </c>
      <c r="AX466" s="16" t="s">
        <v>83</v>
      </c>
      <c r="AY466" s="243" t="s">
        <v>237</v>
      </c>
    </row>
    <row r="467" spans="1:65" s="2" customFormat="1" ht="44.25" customHeight="1">
      <c r="A467" s="37"/>
      <c r="B467" s="38"/>
      <c r="C467" s="182" t="s">
        <v>597</v>
      </c>
      <c r="D467" s="182" t="s">
        <v>239</v>
      </c>
      <c r="E467" s="183" t="s">
        <v>598</v>
      </c>
      <c r="F467" s="184" t="s">
        <v>599</v>
      </c>
      <c r="G467" s="185" t="s">
        <v>304</v>
      </c>
      <c r="H467" s="186">
        <v>1.0860000000000001</v>
      </c>
      <c r="I467" s="187"/>
      <c r="J467" s="188">
        <f>ROUND(I467*H467,2)</f>
        <v>0</v>
      </c>
      <c r="K467" s="184" t="s">
        <v>242</v>
      </c>
      <c r="L467" s="42"/>
      <c r="M467" s="189" t="s">
        <v>19</v>
      </c>
      <c r="N467" s="190" t="s">
        <v>48</v>
      </c>
      <c r="O467" s="67"/>
      <c r="P467" s="191">
        <f>O467*H467</f>
        <v>0</v>
      </c>
      <c r="Q467" s="191">
        <v>0</v>
      </c>
      <c r="R467" s="191">
        <f>Q467*H467</f>
        <v>0</v>
      </c>
      <c r="S467" s="191">
        <v>0</v>
      </c>
      <c r="T467" s="192">
        <f>S467*H467</f>
        <v>0</v>
      </c>
      <c r="U467" s="37"/>
      <c r="V467" s="37"/>
      <c r="W467" s="37"/>
      <c r="X467" s="37"/>
      <c r="Y467" s="37"/>
      <c r="Z467" s="37"/>
      <c r="AA467" s="37"/>
      <c r="AB467" s="37"/>
      <c r="AC467" s="37"/>
      <c r="AD467" s="37"/>
      <c r="AE467" s="37"/>
      <c r="AR467" s="193" t="s">
        <v>243</v>
      </c>
      <c r="AT467" s="193" t="s">
        <v>239</v>
      </c>
      <c r="AU467" s="193" t="s">
        <v>88</v>
      </c>
      <c r="AY467" s="20" t="s">
        <v>237</v>
      </c>
      <c r="BE467" s="194">
        <f>IF(N467="základní",J467,0)</f>
        <v>0</v>
      </c>
      <c r="BF467" s="194">
        <f>IF(N467="snížená",J467,0)</f>
        <v>0</v>
      </c>
      <c r="BG467" s="194">
        <f>IF(N467="zákl. přenesená",J467,0)</f>
        <v>0</v>
      </c>
      <c r="BH467" s="194">
        <f>IF(N467="sníž. přenesená",J467,0)</f>
        <v>0</v>
      </c>
      <c r="BI467" s="194">
        <f>IF(N467="nulová",J467,0)</f>
        <v>0</v>
      </c>
      <c r="BJ467" s="20" t="s">
        <v>88</v>
      </c>
      <c r="BK467" s="194">
        <f>ROUND(I467*H467,2)</f>
        <v>0</v>
      </c>
      <c r="BL467" s="20" t="s">
        <v>243</v>
      </c>
      <c r="BM467" s="193" t="s">
        <v>600</v>
      </c>
    </row>
    <row r="468" spans="1:65" s="2" customFormat="1" ht="10.199999999999999">
      <c r="A468" s="37"/>
      <c r="B468" s="38"/>
      <c r="C468" s="39"/>
      <c r="D468" s="195" t="s">
        <v>245</v>
      </c>
      <c r="E468" s="39"/>
      <c r="F468" s="196" t="s">
        <v>601</v>
      </c>
      <c r="G468" s="39"/>
      <c r="H468" s="39"/>
      <c r="I468" s="197"/>
      <c r="J468" s="39"/>
      <c r="K468" s="39"/>
      <c r="L468" s="42"/>
      <c r="M468" s="198"/>
      <c r="N468" s="199"/>
      <c r="O468" s="67"/>
      <c r="P468" s="67"/>
      <c r="Q468" s="67"/>
      <c r="R468" s="67"/>
      <c r="S468" s="67"/>
      <c r="T468" s="68"/>
      <c r="U468" s="37"/>
      <c r="V468" s="37"/>
      <c r="W468" s="37"/>
      <c r="X468" s="37"/>
      <c r="Y468" s="37"/>
      <c r="Z468" s="37"/>
      <c r="AA468" s="37"/>
      <c r="AB468" s="37"/>
      <c r="AC468" s="37"/>
      <c r="AD468" s="37"/>
      <c r="AE468" s="37"/>
      <c r="AT468" s="20" t="s">
        <v>245</v>
      </c>
      <c r="AU468" s="20" t="s">
        <v>88</v>
      </c>
    </row>
    <row r="469" spans="1:65" s="14" customFormat="1" ht="10.199999999999999">
      <c r="B469" s="211"/>
      <c r="C469" s="212"/>
      <c r="D469" s="202" t="s">
        <v>247</v>
      </c>
      <c r="E469" s="213" t="s">
        <v>19</v>
      </c>
      <c r="F469" s="214" t="s">
        <v>602</v>
      </c>
      <c r="G469" s="212"/>
      <c r="H469" s="215">
        <v>1.0860000000000001</v>
      </c>
      <c r="I469" s="216"/>
      <c r="J469" s="212"/>
      <c r="K469" s="212"/>
      <c r="L469" s="217"/>
      <c r="M469" s="218"/>
      <c r="N469" s="219"/>
      <c r="O469" s="219"/>
      <c r="P469" s="219"/>
      <c r="Q469" s="219"/>
      <c r="R469" s="219"/>
      <c r="S469" s="219"/>
      <c r="T469" s="220"/>
      <c r="AT469" s="221" t="s">
        <v>247</v>
      </c>
      <c r="AU469" s="221" t="s">
        <v>88</v>
      </c>
      <c r="AV469" s="14" t="s">
        <v>88</v>
      </c>
      <c r="AW469" s="14" t="s">
        <v>37</v>
      </c>
      <c r="AX469" s="14" t="s">
        <v>83</v>
      </c>
      <c r="AY469" s="221" t="s">
        <v>237</v>
      </c>
    </row>
    <row r="470" spans="1:65" s="2" customFormat="1" ht="55.5" customHeight="1">
      <c r="A470" s="37"/>
      <c r="B470" s="38"/>
      <c r="C470" s="182" t="s">
        <v>603</v>
      </c>
      <c r="D470" s="182" t="s">
        <v>239</v>
      </c>
      <c r="E470" s="183" t="s">
        <v>604</v>
      </c>
      <c r="F470" s="184" t="s">
        <v>605</v>
      </c>
      <c r="G470" s="185" t="s">
        <v>304</v>
      </c>
      <c r="H470" s="186">
        <v>106.489</v>
      </c>
      <c r="I470" s="187"/>
      <c r="J470" s="188">
        <f>ROUND(I470*H470,2)</f>
        <v>0</v>
      </c>
      <c r="K470" s="184" t="s">
        <v>242</v>
      </c>
      <c r="L470" s="42"/>
      <c r="M470" s="189" t="s">
        <v>19</v>
      </c>
      <c r="N470" s="190" t="s">
        <v>48</v>
      </c>
      <c r="O470" s="67"/>
      <c r="P470" s="191">
        <f>O470*H470</f>
        <v>0</v>
      </c>
      <c r="Q470" s="191">
        <v>0</v>
      </c>
      <c r="R470" s="191">
        <f>Q470*H470</f>
        <v>0</v>
      </c>
      <c r="S470" s="191">
        <v>0</v>
      </c>
      <c r="T470" s="192">
        <f>S470*H470</f>
        <v>0</v>
      </c>
      <c r="U470" s="37"/>
      <c r="V470" s="37"/>
      <c r="W470" s="37"/>
      <c r="X470" s="37"/>
      <c r="Y470" s="37"/>
      <c r="Z470" s="37"/>
      <c r="AA470" s="37"/>
      <c r="AB470" s="37"/>
      <c r="AC470" s="37"/>
      <c r="AD470" s="37"/>
      <c r="AE470" s="37"/>
      <c r="AR470" s="193" t="s">
        <v>243</v>
      </c>
      <c r="AT470" s="193" t="s">
        <v>239</v>
      </c>
      <c r="AU470" s="193" t="s">
        <v>88</v>
      </c>
      <c r="AY470" s="20" t="s">
        <v>237</v>
      </c>
      <c r="BE470" s="194">
        <f>IF(N470="základní",J470,0)</f>
        <v>0</v>
      </c>
      <c r="BF470" s="194">
        <f>IF(N470="snížená",J470,0)</f>
        <v>0</v>
      </c>
      <c r="BG470" s="194">
        <f>IF(N470="zákl. přenesená",J470,0)</f>
        <v>0</v>
      </c>
      <c r="BH470" s="194">
        <f>IF(N470="sníž. přenesená",J470,0)</f>
        <v>0</v>
      </c>
      <c r="BI470" s="194">
        <f>IF(N470="nulová",J470,0)</f>
        <v>0</v>
      </c>
      <c r="BJ470" s="20" t="s">
        <v>88</v>
      </c>
      <c r="BK470" s="194">
        <f>ROUND(I470*H470,2)</f>
        <v>0</v>
      </c>
      <c r="BL470" s="20" t="s">
        <v>243</v>
      </c>
      <c r="BM470" s="193" t="s">
        <v>606</v>
      </c>
    </row>
    <row r="471" spans="1:65" s="2" customFormat="1" ht="10.199999999999999">
      <c r="A471" s="37"/>
      <c r="B471" s="38"/>
      <c r="C471" s="39"/>
      <c r="D471" s="195" t="s">
        <v>245</v>
      </c>
      <c r="E471" s="39"/>
      <c r="F471" s="196" t="s">
        <v>607</v>
      </c>
      <c r="G471" s="39"/>
      <c r="H471" s="39"/>
      <c r="I471" s="197"/>
      <c r="J471" s="39"/>
      <c r="K471" s="39"/>
      <c r="L471" s="42"/>
      <c r="M471" s="198"/>
      <c r="N471" s="199"/>
      <c r="O471" s="67"/>
      <c r="P471" s="67"/>
      <c r="Q471" s="67"/>
      <c r="R471" s="67"/>
      <c r="S471" s="67"/>
      <c r="T471" s="68"/>
      <c r="U471" s="37"/>
      <c r="V471" s="37"/>
      <c r="W471" s="37"/>
      <c r="X471" s="37"/>
      <c r="Y471" s="37"/>
      <c r="Z471" s="37"/>
      <c r="AA471" s="37"/>
      <c r="AB471" s="37"/>
      <c r="AC471" s="37"/>
      <c r="AD471" s="37"/>
      <c r="AE471" s="37"/>
      <c r="AT471" s="20" t="s">
        <v>245</v>
      </c>
      <c r="AU471" s="20" t="s">
        <v>88</v>
      </c>
    </row>
    <row r="472" spans="1:65" s="14" customFormat="1" ht="10.199999999999999">
      <c r="B472" s="211"/>
      <c r="C472" s="212"/>
      <c r="D472" s="202" t="s">
        <v>247</v>
      </c>
      <c r="E472" s="213" t="s">
        <v>19</v>
      </c>
      <c r="F472" s="214" t="s">
        <v>608</v>
      </c>
      <c r="G472" s="212"/>
      <c r="H472" s="215">
        <v>101.206</v>
      </c>
      <c r="I472" s="216"/>
      <c r="J472" s="212"/>
      <c r="K472" s="212"/>
      <c r="L472" s="217"/>
      <c r="M472" s="218"/>
      <c r="N472" s="219"/>
      <c r="O472" s="219"/>
      <c r="P472" s="219"/>
      <c r="Q472" s="219"/>
      <c r="R472" s="219"/>
      <c r="S472" s="219"/>
      <c r="T472" s="220"/>
      <c r="AT472" s="221" t="s">
        <v>247</v>
      </c>
      <c r="AU472" s="221" t="s">
        <v>88</v>
      </c>
      <c r="AV472" s="14" t="s">
        <v>88</v>
      </c>
      <c r="AW472" s="14" t="s">
        <v>37</v>
      </c>
      <c r="AX472" s="14" t="s">
        <v>76</v>
      </c>
      <c r="AY472" s="221" t="s">
        <v>237</v>
      </c>
    </row>
    <row r="473" spans="1:65" s="14" customFormat="1" ht="10.199999999999999">
      <c r="B473" s="211"/>
      <c r="C473" s="212"/>
      <c r="D473" s="202" t="s">
        <v>247</v>
      </c>
      <c r="E473" s="213" t="s">
        <v>19</v>
      </c>
      <c r="F473" s="214" t="s">
        <v>609</v>
      </c>
      <c r="G473" s="212"/>
      <c r="H473" s="215">
        <v>-4.4379999999999997</v>
      </c>
      <c r="I473" s="216"/>
      <c r="J473" s="212"/>
      <c r="K473" s="212"/>
      <c r="L473" s="217"/>
      <c r="M473" s="218"/>
      <c r="N473" s="219"/>
      <c r="O473" s="219"/>
      <c r="P473" s="219"/>
      <c r="Q473" s="219"/>
      <c r="R473" s="219"/>
      <c r="S473" s="219"/>
      <c r="T473" s="220"/>
      <c r="AT473" s="221" t="s">
        <v>247</v>
      </c>
      <c r="AU473" s="221" t="s">
        <v>88</v>
      </c>
      <c r="AV473" s="14" t="s">
        <v>88</v>
      </c>
      <c r="AW473" s="14" t="s">
        <v>37</v>
      </c>
      <c r="AX473" s="14" t="s">
        <v>76</v>
      </c>
      <c r="AY473" s="221" t="s">
        <v>237</v>
      </c>
    </row>
    <row r="474" spans="1:65" s="14" customFormat="1" ht="10.199999999999999">
      <c r="B474" s="211"/>
      <c r="C474" s="212"/>
      <c r="D474" s="202" t="s">
        <v>247</v>
      </c>
      <c r="E474" s="213" t="s">
        <v>19</v>
      </c>
      <c r="F474" s="214" t="s">
        <v>610</v>
      </c>
      <c r="G474" s="212"/>
      <c r="H474" s="215">
        <v>9.7210000000000001</v>
      </c>
      <c r="I474" s="216"/>
      <c r="J474" s="212"/>
      <c r="K474" s="212"/>
      <c r="L474" s="217"/>
      <c r="M474" s="218"/>
      <c r="N474" s="219"/>
      <c r="O474" s="219"/>
      <c r="P474" s="219"/>
      <c r="Q474" s="219"/>
      <c r="R474" s="219"/>
      <c r="S474" s="219"/>
      <c r="T474" s="220"/>
      <c r="AT474" s="221" t="s">
        <v>247</v>
      </c>
      <c r="AU474" s="221" t="s">
        <v>88</v>
      </c>
      <c r="AV474" s="14" t="s">
        <v>88</v>
      </c>
      <c r="AW474" s="14" t="s">
        <v>37</v>
      </c>
      <c r="AX474" s="14" t="s">
        <v>76</v>
      </c>
      <c r="AY474" s="221" t="s">
        <v>237</v>
      </c>
    </row>
    <row r="475" spans="1:65" s="16" customFormat="1" ht="10.199999999999999">
      <c r="B475" s="233"/>
      <c r="C475" s="234"/>
      <c r="D475" s="202" t="s">
        <v>247</v>
      </c>
      <c r="E475" s="235" t="s">
        <v>19</v>
      </c>
      <c r="F475" s="236" t="s">
        <v>260</v>
      </c>
      <c r="G475" s="234"/>
      <c r="H475" s="237">
        <v>106.489</v>
      </c>
      <c r="I475" s="238"/>
      <c r="J475" s="234"/>
      <c r="K475" s="234"/>
      <c r="L475" s="239"/>
      <c r="M475" s="240"/>
      <c r="N475" s="241"/>
      <c r="O475" s="241"/>
      <c r="P475" s="241"/>
      <c r="Q475" s="241"/>
      <c r="R475" s="241"/>
      <c r="S475" s="241"/>
      <c r="T475" s="242"/>
      <c r="AT475" s="243" t="s">
        <v>247</v>
      </c>
      <c r="AU475" s="243" t="s">
        <v>88</v>
      </c>
      <c r="AV475" s="16" t="s">
        <v>243</v>
      </c>
      <c r="AW475" s="16" t="s">
        <v>37</v>
      </c>
      <c r="AX475" s="16" t="s">
        <v>83</v>
      </c>
      <c r="AY475" s="243" t="s">
        <v>237</v>
      </c>
    </row>
    <row r="476" spans="1:65" s="2" customFormat="1" ht="16.5" customHeight="1">
      <c r="A476" s="37"/>
      <c r="B476" s="38"/>
      <c r="C476" s="182" t="s">
        <v>611</v>
      </c>
      <c r="D476" s="182" t="s">
        <v>239</v>
      </c>
      <c r="E476" s="183" t="s">
        <v>612</v>
      </c>
      <c r="F476" s="184" t="s">
        <v>613</v>
      </c>
      <c r="G476" s="185" t="s">
        <v>304</v>
      </c>
      <c r="H476" s="186">
        <v>4.641</v>
      </c>
      <c r="I476" s="187"/>
      <c r="J476" s="188">
        <f>ROUND(I476*H476,2)</f>
        <v>0</v>
      </c>
      <c r="K476" s="184" t="s">
        <v>19</v>
      </c>
      <c r="L476" s="42"/>
      <c r="M476" s="189" t="s">
        <v>19</v>
      </c>
      <c r="N476" s="190" t="s">
        <v>48</v>
      </c>
      <c r="O476" s="67"/>
      <c r="P476" s="191">
        <f>O476*H476</f>
        <v>0</v>
      </c>
      <c r="Q476" s="191">
        <v>0</v>
      </c>
      <c r="R476" s="191">
        <f>Q476*H476</f>
        <v>0</v>
      </c>
      <c r="S476" s="191">
        <v>0</v>
      </c>
      <c r="T476" s="192">
        <f>S476*H476</f>
        <v>0</v>
      </c>
      <c r="U476" s="37"/>
      <c r="V476" s="37"/>
      <c r="W476" s="37"/>
      <c r="X476" s="37"/>
      <c r="Y476" s="37"/>
      <c r="Z476" s="37"/>
      <c r="AA476" s="37"/>
      <c r="AB476" s="37"/>
      <c r="AC476" s="37"/>
      <c r="AD476" s="37"/>
      <c r="AE476" s="37"/>
      <c r="AR476" s="193" t="s">
        <v>243</v>
      </c>
      <c r="AT476" s="193" t="s">
        <v>239</v>
      </c>
      <c r="AU476" s="193" t="s">
        <v>88</v>
      </c>
      <c r="AY476" s="20" t="s">
        <v>237</v>
      </c>
      <c r="BE476" s="194">
        <f>IF(N476="základní",J476,0)</f>
        <v>0</v>
      </c>
      <c r="BF476" s="194">
        <f>IF(N476="snížená",J476,0)</f>
        <v>0</v>
      </c>
      <c r="BG476" s="194">
        <f>IF(N476="zákl. přenesená",J476,0)</f>
        <v>0</v>
      </c>
      <c r="BH476" s="194">
        <f>IF(N476="sníž. přenesená",J476,0)</f>
        <v>0</v>
      </c>
      <c r="BI476" s="194">
        <f>IF(N476="nulová",J476,0)</f>
        <v>0</v>
      </c>
      <c r="BJ476" s="20" t="s">
        <v>88</v>
      </c>
      <c r="BK476" s="194">
        <f>ROUND(I476*H476,2)</f>
        <v>0</v>
      </c>
      <c r="BL476" s="20" t="s">
        <v>243</v>
      </c>
      <c r="BM476" s="193" t="s">
        <v>614</v>
      </c>
    </row>
    <row r="477" spans="1:65" s="14" customFormat="1" ht="10.199999999999999">
      <c r="B477" s="211"/>
      <c r="C477" s="212"/>
      <c r="D477" s="202" t="s">
        <v>247</v>
      </c>
      <c r="E477" s="213" t="s">
        <v>19</v>
      </c>
      <c r="F477" s="214" t="s">
        <v>615</v>
      </c>
      <c r="G477" s="212"/>
      <c r="H477" s="215">
        <v>0.20300000000000001</v>
      </c>
      <c r="I477" s="216"/>
      <c r="J477" s="212"/>
      <c r="K477" s="212"/>
      <c r="L477" s="217"/>
      <c r="M477" s="218"/>
      <c r="N477" s="219"/>
      <c r="O477" s="219"/>
      <c r="P477" s="219"/>
      <c r="Q477" s="219"/>
      <c r="R477" s="219"/>
      <c r="S477" s="219"/>
      <c r="T477" s="220"/>
      <c r="AT477" s="221" t="s">
        <v>247</v>
      </c>
      <c r="AU477" s="221" t="s">
        <v>88</v>
      </c>
      <c r="AV477" s="14" t="s">
        <v>88</v>
      </c>
      <c r="AW477" s="14" t="s">
        <v>37</v>
      </c>
      <c r="AX477" s="14" t="s">
        <v>76</v>
      </c>
      <c r="AY477" s="221" t="s">
        <v>237</v>
      </c>
    </row>
    <row r="478" spans="1:65" s="14" customFormat="1" ht="10.199999999999999">
      <c r="B478" s="211"/>
      <c r="C478" s="212"/>
      <c r="D478" s="202" t="s">
        <v>247</v>
      </c>
      <c r="E478" s="213" t="s">
        <v>19</v>
      </c>
      <c r="F478" s="214" t="s">
        <v>616</v>
      </c>
      <c r="G478" s="212"/>
      <c r="H478" s="215">
        <v>4.4379999999999997</v>
      </c>
      <c r="I478" s="216"/>
      <c r="J478" s="212"/>
      <c r="K478" s="212"/>
      <c r="L478" s="217"/>
      <c r="M478" s="218"/>
      <c r="N478" s="219"/>
      <c r="O478" s="219"/>
      <c r="P478" s="219"/>
      <c r="Q478" s="219"/>
      <c r="R478" s="219"/>
      <c r="S478" s="219"/>
      <c r="T478" s="220"/>
      <c r="AT478" s="221" t="s">
        <v>247</v>
      </c>
      <c r="AU478" s="221" t="s">
        <v>88</v>
      </c>
      <c r="AV478" s="14" t="s">
        <v>88</v>
      </c>
      <c r="AW478" s="14" t="s">
        <v>37</v>
      </c>
      <c r="AX478" s="14" t="s">
        <v>76</v>
      </c>
      <c r="AY478" s="221" t="s">
        <v>237</v>
      </c>
    </row>
    <row r="479" spans="1:65" s="16" customFormat="1" ht="10.199999999999999">
      <c r="B479" s="233"/>
      <c r="C479" s="234"/>
      <c r="D479" s="202" t="s">
        <v>247</v>
      </c>
      <c r="E479" s="235" t="s">
        <v>19</v>
      </c>
      <c r="F479" s="236" t="s">
        <v>260</v>
      </c>
      <c r="G479" s="234"/>
      <c r="H479" s="237">
        <v>4.641</v>
      </c>
      <c r="I479" s="238"/>
      <c r="J479" s="234"/>
      <c r="K479" s="234"/>
      <c r="L479" s="239"/>
      <c r="M479" s="240"/>
      <c r="N479" s="241"/>
      <c r="O479" s="241"/>
      <c r="P479" s="241"/>
      <c r="Q479" s="241"/>
      <c r="R479" s="241"/>
      <c r="S479" s="241"/>
      <c r="T479" s="242"/>
      <c r="AT479" s="243" t="s">
        <v>247</v>
      </c>
      <c r="AU479" s="243" t="s">
        <v>88</v>
      </c>
      <c r="AV479" s="16" t="s">
        <v>243</v>
      </c>
      <c r="AW479" s="16" t="s">
        <v>37</v>
      </c>
      <c r="AX479" s="16" t="s">
        <v>83</v>
      </c>
      <c r="AY479" s="243" t="s">
        <v>237</v>
      </c>
    </row>
    <row r="480" spans="1:65" s="2" customFormat="1" ht="16.5" customHeight="1">
      <c r="A480" s="37"/>
      <c r="B480" s="38"/>
      <c r="C480" s="182" t="s">
        <v>617</v>
      </c>
      <c r="D480" s="182" t="s">
        <v>239</v>
      </c>
      <c r="E480" s="183" t="s">
        <v>618</v>
      </c>
      <c r="F480" s="184" t="s">
        <v>619</v>
      </c>
      <c r="G480" s="185" t="s">
        <v>304</v>
      </c>
      <c r="H480" s="186">
        <v>0.67600000000000005</v>
      </c>
      <c r="I480" s="187"/>
      <c r="J480" s="188">
        <f>ROUND(I480*H480,2)</f>
        <v>0</v>
      </c>
      <c r="K480" s="184" t="s">
        <v>19</v>
      </c>
      <c r="L480" s="42"/>
      <c r="M480" s="189" t="s">
        <v>19</v>
      </c>
      <c r="N480" s="190" t="s">
        <v>48</v>
      </c>
      <c r="O480" s="67"/>
      <c r="P480" s="191">
        <f>O480*H480</f>
        <v>0</v>
      </c>
      <c r="Q480" s="191">
        <v>0</v>
      </c>
      <c r="R480" s="191">
        <f>Q480*H480</f>
        <v>0</v>
      </c>
      <c r="S480" s="191">
        <v>0</v>
      </c>
      <c r="T480" s="192">
        <f>S480*H480</f>
        <v>0</v>
      </c>
      <c r="U480" s="37"/>
      <c r="V480" s="37"/>
      <c r="W480" s="37"/>
      <c r="X480" s="37"/>
      <c r="Y480" s="37"/>
      <c r="Z480" s="37"/>
      <c r="AA480" s="37"/>
      <c r="AB480" s="37"/>
      <c r="AC480" s="37"/>
      <c r="AD480" s="37"/>
      <c r="AE480" s="37"/>
      <c r="AR480" s="193" t="s">
        <v>243</v>
      </c>
      <c r="AT480" s="193" t="s">
        <v>239</v>
      </c>
      <c r="AU480" s="193" t="s">
        <v>88</v>
      </c>
      <c r="AY480" s="20" t="s">
        <v>237</v>
      </c>
      <c r="BE480" s="194">
        <f>IF(N480="základní",J480,0)</f>
        <v>0</v>
      </c>
      <c r="BF480" s="194">
        <f>IF(N480="snížená",J480,0)</f>
        <v>0</v>
      </c>
      <c r="BG480" s="194">
        <f>IF(N480="zákl. přenesená",J480,0)</f>
        <v>0</v>
      </c>
      <c r="BH480" s="194">
        <f>IF(N480="sníž. přenesená",J480,0)</f>
        <v>0</v>
      </c>
      <c r="BI480" s="194">
        <f>IF(N480="nulová",J480,0)</f>
        <v>0</v>
      </c>
      <c r="BJ480" s="20" t="s">
        <v>88</v>
      </c>
      <c r="BK480" s="194">
        <f>ROUND(I480*H480,2)</f>
        <v>0</v>
      </c>
      <c r="BL480" s="20" t="s">
        <v>243</v>
      </c>
      <c r="BM480" s="193" t="s">
        <v>620</v>
      </c>
    </row>
    <row r="481" spans="1:65" s="14" customFormat="1" ht="10.199999999999999">
      <c r="B481" s="211"/>
      <c r="C481" s="212"/>
      <c r="D481" s="202" t="s">
        <v>247</v>
      </c>
      <c r="E481" s="213" t="s">
        <v>19</v>
      </c>
      <c r="F481" s="214" t="s">
        <v>621</v>
      </c>
      <c r="G481" s="212"/>
      <c r="H481" s="215">
        <v>0.67600000000000005</v>
      </c>
      <c r="I481" s="216"/>
      <c r="J481" s="212"/>
      <c r="K481" s="212"/>
      <c r="L481" s="217"/>
      <c r="M481" s="218"/>
      <c r="N481" s="219"/>
      <c r="O481" s="219"/>
      <c r="P481" s="219"/>
      <c r="Q481" s="219"/>
      <c r="R481" s="219"/>
      <c r="S481" s="219"/>
      <c r="T481" s="220"/>
      <c r="AT481" s="221" t="s">
        <v>247</v>
      </c>
      <c r="AU481" s="221" t="s">
        <v>88</v>
      </c>
      <c r="AV481" s="14" t="s">
        <v>88</v>
      </c>
      <c r="AW481" s="14" t="s">
        <v>37</v>
      </c>
      <c r="AX481" s="14" t="s">
        <v>83</v>
      </c>
      <c r="AY481" s="221" t="s">
        <v>237</v>
      </c>
    </row>
    <row r="482" spans="1:65" s="12" customFormat="1" ht="22.8" customHeight="1">
      <c r="B482" s="166"/>
      <c r="C482" s="167"/>
      <c r="D482" s="168" t="s">
        <v>75</v>
      </c>
      <c r="E482" s="180" t="s">
        <v>622</v>
      </c>
      <c r="F482" s="180" t="s">
        <v>623</v>
      </c>
      <c r="G482" s="167"/>
      <c r="H482" s="167"/>
      <c r="I482" s="170"/>
      <c r="J482" s="181">
        <f>BK482</f>
        <v>0</v>
      </c>
      <c r="K482" s="167"/>
      <c r="L482" s="172"/>
      <c r="M482" s="173"/>
      <c r="N482" s="174"/>
      <c r="O482" s="174"/>
      <c r="P482" s="175">
        <f>SUM(P483:P484)</f>
        <v>0</v>
      </c>
      <c r="Q482" s="174"/>
      <c r="R482" s="175">
        <f>SUM(R483:R484)</f>
        <v>0</v>
      </c>
      <c r="S482" s="174"/>
      <c r="T482" s="176">
        <f>SUM(T483:T484)</f>
        <v>0</v>
      </c>
      <c r="AR482" s="177" t="s">
        <v>83</v>
      </c>
      <c r="AT482" s="178" t="s">
        <v>75</v>
      </c>
      <c r="AU482" s="178" t="s">
        <v>83</v>
      </c>
      <c r="AY482" s="177" t="s">
        <v>237</v>
      </c>
      <c r="BK482" s="179">
        <f>SUM(BK483:BK484)</f>
        <v>0</v>
      </c>
    </row>
    <row r="483" spans="1:65" s="2" customFormat="1" ht="62.7" customHeight="1">
      <c r="A483" s="37"/>
      <c r="B483" s="38"/>
      <c r="C483" s="182" t="s">
        <v>624</v>
      </c>
      <c r="D483" s="182" t="s">
        <v>239</v>
      </c>
      <c r="E483" s="183" t="s">
        <v>625</v>
      </c>
      <c r="F483" s="184" t="s">
        <v>626</v>
      </c>
      <c r="G483" s="185" t="s">
        <v>304</v>
      </c>
      <c r="H483" s="186">
        <v>56.371000000000002</v>
      </c>
      <c r="I483" s="187"/>
      <c r="J483" s="188">
        <f>ROUND(I483*H483,2)</f>
        <v>0</v>
      </c>
      <c r="K483" s="184" t="s">
        <v>242</v>
      </c>
      <c r="L483" s="42"/>
      <c r="M483" s="189" t="s">
        <v>19</v>
      </c>
      <c r="N483" s="190" t="s">
        <v>48</v>
      </c>
      <c r="O483" s="67"/>
      <c r="P483" s="191">
        <f>O483*H483</f>
        <v>0</v>
      </c>
      <c r="Q483" s="191">
        <v>0</v>
      </c>
      <c r="R483" s="191">
        <f>Q483*H483</f>
        <v>0</v>
      </c>
      <c r="S483" s="191">
        <v>0</v>
      </c>
      <c r="T483" s="192">
        <f>S483*H483</f>
        <v>0</v>
      </c>
      <c r="U483" s="37"/>
      <c r="V483" s="37"/>
      <c r="W483" s="37"/>
      <c r="X483" s="37"/>
      <c r="Y483" s="37"/>
      <c r="Z483" s="37"/>
      <c r="AA483" s="37"/>
      <c r="AB483" s="37"/>
      <c r="AC483" s="37"/>
      <c r="AD483" s="37"/>
      <c r="AE483" s="37"/>
      <c r="AR483" s="193" t="s">
        <v>243</v>
      </c>
      <c r="AT483" s="193" t="s">
        <v>239</v>
      </c>
      <c r="AU483" s="193" t="s">
        <v>88</v>
      </c>
      <c r="AY483" s="20" t="s">
        <v>237</v>
      </c>
      <c r="BE483" s="194">
        <f>IF(N483="základní",J483,0)</f>
        <v>0</v>
      </c>
      <c r="BF483" s="194">
        <f>IF(N483="snížená",J483,0)</f>
        <v>0</v>
      </c>
      <c r="BG483" s="194">
        <f>IF(N483="zákl. přenesená",J483,0)</f>
        <v>0</v>
      </c>
      <c r="BH483" s="194">
        <f>IF(N483="sníž. přenesená",J483,0)</f>
        <v>0</v>
      </c>
      <c r="BI483" s="194">
        <f>IF(N483="nulová",J483,0)</f>
        <v>0</v>
      </c>
      <c r="BJ483" s="20" t="s">
        <v>88</v>
      </c>
      <c r="BK483" s="194">
        <f>ROUND(I483*H483,2)</f>
        <v>0</v>
      </c>
      <c r="BL483" s="20" t="s">
        <v>243</v>
      </c>
      <c r="BM483" s="193" t="s">
        <v>627</v>
      </c>
    </row>
    <row r="484" spans="1:65" s="2" customFormat="1" ht="10.199999999999999">
      <c r="A484" s="37"/>
      <c r="B484" s="38"/>
      <c r="C484" s="39"/>
      <c r="D484" s="195" t="s">
        <v>245</v>
      </c>
      <c r="E484" s="39"/>
      <c r="F484" s="196" t="s">
        <v>628</v>
      </c>
      <c r="G484" s="39"/>
      <c r="H484" s="39"/>
      <c r="I484" s="197"/>
      <c r="J484" s="39"/>
      <c r="K484" s="39"/>
      <c r="L484" s="42"/>
      <c r="M484" s="198"/>
      <c r="N484" s="199"/>
      <c r="O484" s="67"/>
      <c r="P484" s="67"/>
      <c r="Q484" s="67"/>
      <c r="R484" s="67"/>
      <c r="S484" s="67"/>
      <c r="T484" s="68"/>
      <c r="U484" s="37"/>
      <c r="V484" s="37"/>
      <c r="W484" s="37"/>
      <c r="X484" s="37"/>
      <c r="Y484" s="37"/>
      <c r="Z484" s="37"/>
      <c r="AA484" s="37"/>
      <c r="AB484" s="37"/>
      <c r="AC484" s="37"/>
      <c r="AD484" s="37"/>
      <c r="AE484" s="37"/>
      <c r="AT484" s="20" t="s">
        <v>245</v>
      </c>
      <c r="AU484" s="20" t="s">
        <v>88</v>
      </c>
    </row>
    <row r="485" spans="1:65" s="12" customFormat="1" ht="25.95" customHeight="1">
      <c r="B485" s="166"/>
      <c r="C485" s="167"/>
      <c r="D485" s="168" t="s">
        <v>75</v>
      </c>
      <c r="E485" s="169" t="s">
        <v>629</v>
      </c>
      <c r="F485" s="169" t="s">
        <v>630</v>
      </c>
      <c r="G485" s="167"/>
      <c r="H485" s="167"/>
      <c r="I485" s="170"/>
      <c r="J485" s="171">
        <f>BK485</f>
        <v>0</v>
      </c>
      <c r="K485" s="167"/>
      <c r="L485" s="172"/>
      <c r="M485" s="173"/>
      <c r="N485" s="174"/>
      <c r="O485" s="174"/>
      <c r="P485" s="175">
        <f>P486+P498+P505+P550+P556+P563+P790+P888+P909+P1036+P1058+P1104+P1208+P1218</f>
        <v>0</v>
      </c>
      <c r="Q485" s="174"/>
      <c r="R485" s="175">
        <f>R486+R498+R505+R550+R556+R563+R790+R888+R909+R1036+R1058+R1104+R1208+R1218</f>
        <v>40.115788850000008</v>
      </c>
      <c r="S485" s="174"/>
      <c r="T485" s="176">
        <f>T486+T498+T505+T550+T556+T563+T790+T888+T909+T1036+T1058+T1104+T1208+T1218</f>
        <v>16.098005820000001</v>
      </c>
      <c r="AR485" s="177" t="s">
        <v>88</v>
      </c>
      <c r="AT485" s="178" t="s">
        <v>75</v>
      </c>
      <c r="AU485" s="178" t="s">
        <v>76</v>
      </c>
      <c r="AY485" s="177" t="s">
        <v>237</v>
      </c>
      <c r="BK485" s="179">
        <f>BK486+BK498+BK505+BK550+BK556+BK563+BK790+BK888+BK909+BK1036+BK1058+BK1104+BK1208+BK1218</f>
        <v>0</v>
      </c>
    </row>
    <row r="486" spans="1:65" s="12" customFormat="1" ht="22.8" customHeight="1">
      <c r="B486" s="166"/>
      <c r="C486" s="167"/>
      <c r="D486" s="168" t="s">
        <v>75</v>
      </c>
      <c r="E486" s="180" t="s">
        <v>631</v>
      </c>
      <c r="F486" s="180" t="s">
        <v>632</v>
      </c>
      <c r="G486" s="167"/>
      <c r="H486" s="167"/>
      <c r="I486" s="170"/>
      <c r="J486" s="181">
        <f>BK486</f>
        <v>0</v>
      </c>
      <c r="K486" s="167"/>
      <c r="L486" s="172"/>
      <c r="M486" s="173"/>
      <c r="N486" s="174"/>
      <c r="O486" s="174"/>
      <c r="P486" s="175">
        <f>SUM(P487:P497)</f>
        <v>0</v>
      </c>
      <c r="Q486" s="174"/>
      <c r="R486" s="175">
        <f>SUM(R487:R497)</f>
        <v>5.217659999999999E-2</v>
      </c>
      <c r="S486" s="174"/>
      <c r="T486" s="176">
        <f>SUM(T487:T497)</f>
        <v>0</v>
      </c>
      <c r="AR486" s="177" t="s">
        <v>88</v>
      </c>
      <c r="AT486" s="178" t="s">
        <v>75</v>
      </c>
      <c r="AU486" s="178" t="s">
        <v>83</v>
      </c>
      <c r="AY486" s="177" t="s">
        <v>237</v>
      </c>
      <c r="BK486" s="179">
        <f>SUM(BK487:BK497)</f>
        <v>0</v>
      </c>
    </row>
    <row r="487" spans="1:65" s="2" customFormat="1" ht="37.799999999999997" customHeight="1">
      <c r="A487" s="37"/>
      <c r="B487" s="38"/>
      <c r="C487" s="182" t="s">
        <v>633</v>
      </c>
      <c r="D487" s="182" t="s">
        <v>239</v>
      </c>
      <c r="E487" s="183" t="s">
        <v>634</v>
      </c>
      <c r="F487" s="184" t="s">
        <v>635</v>
      </c>
      <c r="G487" s="185" t="s">
        <v>141</v>
      </c>
      <c r="H487" s="186">
        <v>7.92</v>
      </c>
      <c r="I487" s="187"/>
      <c r="J487" s="188">
        <f>ROUND(I487*H487,2)</f>
        <v>0</v>
      </c>
      <c r="K487" s="184" t="s">
        <v>242</v>
      </c>
      <c r="L487" s="42"/>
      <c r="M487" s="189" t="s">
        <v>19</v>
      </c>
      <c r="N487" s="190" t="s">
        <v>48</v>
      </c>
      <c r="O487" s="67"/>
      <c r="P487" s="191">
        <f>O487*H487</f>
        <v>0</v>
      </c>
      <c r="Q487" s="191">
        <v>0</v>
      </c>
      <c r="R487" s="191">
        <f>Q487*H487</f>
        <v>0</v>
      </c>
      <c r="S487" s="191">
        <v>0</v>
      </c>
      <c r="T487" s="192">
        <f>S487*H487</f>
        <v>0</v>
      </c>
      <c r="U487" s="37"/>
      <c r="V487" s="37"/>
      <c r="W487" s="37"/>
      <c r="X487" s="37"/>
      <c r="Y487" s="37"/>
      <c r="Z487" s="37"/>
      <c r="AA487" s="37"/>
      <c r="AB487" s="37"/>
      <c r="AC487" s="37"/>
      <c r="AD487" s="37"/>
      <c r="AE487" s="37"/>
      <c r="AR487" s="193" t="s">
        <v>366</v>
      </c>
      <c r="AT487" s="193" t="s">
        <v>239</v>
      </c>
      <c r="AU487" s="193" t="s">
        <v>88</v>
      </c>
      <c r="AY487" s="20" t="s">
        <v>237</v>
      </c>
      <c r="BE487" s="194">
        <f>IF(N487="základní",J487,0)</f>
        <v>0</v>
      </c>
      <c r="BF487" s="194">
        <f>IF(N487="snížená",J487,0)</f>
        <v>0</v>
      </c>
      <c r="BG487" s="194">
        <f>IF(N487="zákl. přenesená",J487,0)</f>
        <v>0</v>
      </c>
      <c r="BH487" s="194">
        <f>IF(N487="sníž. přenesená",J487,0)</f>
        <v>0</v>
      </c>
      <c r="BI487" s="194">
        <f>IF(N487="nulová",J487,0)</f>
        <v>0</v>
      </c>
      <c r="BJ487" s="20" t="s">
        <v>88</v>
      </c>
      <c r="BK487" s="194">
        <f>ROUND(I487*H487,2)</f>
        <v>0</v>
      </c>
      <c r="BL487" s="20" t="s">
        <v>366</v>
      </c>
      <c r="BM487" s="193" t="s">
        <v>636</v>
      </c>
    </row>
    <row r="488" spans="1:65" s="2" customFormat="1" ht="10.199999999999999">
      <c r="A488" s="37"/>
      <c r="B488" s="38"/>
      <c r="C488" s="39"/>
      <c r="D488" s="195" t="s">
        <v>245</v>
      </c>
      <c r="E488" s="39"/>
      <c r="F488" s="196" t="s">
        <v>637</v>
      </c>
      <c r="G488" s="39"/>
      <c r="H488" s="39"/>
      <c r="I488" s="197"/>
      <c r="J488" s="39"/>
      <c r="K488" s="39"/>
      <c r="L488" s="42"/>
      <c r="M488" s="198"/>
      <c r="N488" s="199"/>
      <c r="O488" s="67"/>
      <c r="P488" s="67"/>
      <c r="Q488" s="67"/>
      <c r="R488" s="67"/>
      <c r="S488" s="67"/>
      <c r="T488" s="68"/>
      <c r="U488" s="37"/>
      <c r="V488" s="37"/>
      <c r="W488" s="37"/>
      <c r="X488" s="37"/>
      <c r="Y488" s="37"/>
      <c r="Z488" s="37"/>
      <c r="AA488" s="37"/>
      <c r="AB488" s="37"/>
      <c r="AC488" s="37"/>
      <c r="AD488" s="37"/>
      <c r="AE488" s="37"/>
      <c r="AT488" s="20" t="s">
        <v>245</v>
      </c>
      <c r="AU488" s="20" t="s">
        <v>88</v>
      </c>
    </row>
    <row r="489" spans="1:65" s="14" customFormat="1" ht="10.199999999999999">
      <c r="B489" s="211"/>
      <c r="C489" s="212"/>
      <c r="D489" s="202" t="s">
        <v>247</v>
      </c>
      <c r="E489" s="213" t="s">
        <v>19</v>
      </c>
      <c r="F489" s="214" t="s">
        <v>353</v>
      </c>
      <c r="G489" s="212"/>
      <c r="H489" s="215">
        <v>7.92</v>
      </c>
      <c r="I489" s="216"/>
      <c r="J489" s="212"/>
      <c r="K489" s="212"/>
      <c r="L489" s="217"/>
      <c r="M489" s="218"/>
      <c r="N489" s="219"/>
      <c r="O489" s="219"/>
      <c r="P489" s="219"/>
      <c r="Q489" s="219"/>
      <c r="R489" s="219"/>
      <c r="S489" s="219"/>
      <c r="T489" s="220"/>
      <c r="AT489" s="221" t="s">
        <v>247</v>
      </c>
      <c r="AU489" s="221" t="s">
        <v>88</v>
      </c>
      <c r="AV489" s="14" t="s">
        <v>88</v>
      </c>
      <c r="AW489" s="14" t="s">
        <v>37</v>
      </c>
      <c r="AX489" s="14" t="s">
        <v>83</v>
      </c>
      <c r="AY489" s="221" t="s">
        <v>237</v>
      </c>
    </row>
    <row r="490" spans="1:65" s="2" customFormat="1" ht="24.15" customHeight="1">
      <c r="A490" s="37"/>
      <c r="B490" s="38"/>
      <c r="C490" s="244" t="s">
        <v>638</v>
      </c>
      <c r="D490" s="244" t="s">
        <v>296</v>
      </c>
      <c r="E490" s="245" t="s">
        <v>639</v>
      </c>
      <c r="F490" s="246" t="s">
        <v>640</v>
      </c>
      <c r="G490" s="247" t="s">
        <v>141</v>
      </c>
      <c r="H490" s="248">
        <v>8.3160000000000007</v>
      </c>
      <c r="I490" s="249"/>
      <c r="J490" s="250">
        <f>ROUND(I490*H490,2)</f>
        <v>0</v>
      </c>
      <c r="K490" s="246" t="s">
        <v>242</v>
      </c>
      <c r="L490" s="251"/>
      <c r="M490" s="252" t="s">
        <v>19</v>
      </c>
      <c r="N490" s="253" t="s">
        <v>48</v>
      </c>
      <c r="O490" s="67"/>
      <c r="P490" s="191">
        <f>O490*H490</f>
        <v>0</v>
      </c>
      <c r="Q490" s="191">
        <v>1.1999999999999999E-3</v>
      </c>
      <c r="R490" s="191">
        <f>Q490*H490</f>
        <v>9.9792000000000006E-3</v>
      </c>
      <c r="S490" s="191">
        <v>0</v>
      </c>
      <c r="T490" s="192">
        <f>S490*H490</f>
        <v>0</v>
      </c>
      <c r="U490" s="37"/>
      <c r="V490" s="37"/>
      <c r="W490" s="37"/>
      <c r="X490" s="37"/>
      <c r="Y490" s="37"/>
      <c r="Z490" s="37"/>
      <c r="AA490" s="37"/>
      <c r="AB490" s="37"/>
      <c r="AC490" s="37"/>
      <c r="AD490" s="37"/>
      <c r="AE490" s="37"/>
      <c r="AR490" s="193" t="s">
        <v>523</v>
      </c>
      <c r="AT490" s="193" t="s">
        <v>296</v>
      </c>
      <c r="AU490" s="193" t="s">
        <v>88</v>
      </c>
      <c r="AY490" s="20" t="s">
        <v>237</v>
      </c>
      <c r="BE490" s="194">
        <f>IF(N490="základní",J490,0)</f>
        <v>0</v>
      </c>
      <c r="BF490" s="194">
        <f>IF(N490="snížená",J490,0)</f>
        <v>0</v>
      </c>
      <c r="BG490" s="194">
        <f>IF(N490="zákl. přenesená",J490,0)</f>
        <v>0</v>
      </c>
      <c r="BH490" s="194">
        <f>IF(N490="sníž. přenesená",J490,0)</f>
        <v>0</v>
      </c>
      <c r="BI490" s="194">
        <f>IF(N490="nulová",J490,0)</f>
        <v>0</v>
      </c>
      <c r="BJ490" s="20" t="s">
        <v>88</v>
      </c>
      <c r="BK490" s="194">
        <f>ROUND(I490*H490,2)</f>
        <v>0</v>
      </c>
      <c r="BL490" s="20" t="s">
        <v>366</v>
      </c>
      <c r="BM490" s="193" t="s">
        <v>641</v>
      </c>
    </row>
    <row r="491" spans="1:65" s="14" customFormat="1" ht="10.199999999999999">
      <c r="B491" s="211"/>
      <c r="C491" s="212"/>
      <c r="D491" s="202" t="s">
        <v>247</v>
      </c>
      <c r="E491" s="212"/>
      <c r="F491" s="214" t="s">
        <v>642</v>
      </c>
      <c r="G491" s="212"/>
      <c r="H491" s="215">
        <v>8.3160000000000007</v>
      </c>
      <c r="I491" s="216"/>
      <c r="J491" s="212"/>
      <c r="K491" s="212"/>
      <c r="L491" s="217"/>
      <c r="M491" s="218"/>
      <c r="N491" s="219"/>
      <c r="O491" s="219"/>
      <c r="P491" s="219"/>
      <c r="Q491" s="219"/>
      <c r="R491" s="219"/>
      <c r="S491" s="219"/>
      <c r="T491" s="220"/>
      <c r="AT491" s="221" t="s">
        <v>247</v>
      </c>
      <c r="AU491" s="221" t="s">
        <v>88</v>
      </c>
      <c r="AV491" s="14" t="s">
        <v>88</v>
      </c>
      <c r="AW491" s="14" t="s">
        <v>4</v>
      </c>
      <c r="AX491" s="14" t="s">
        <v>83</v>
      </c>
      <c r="AY491" s="221" t="s">
        <v>237</v>
      </c>
    </row>
    <row r="492" spans="1:65" s="2" customFormat="1" ht="24.15" customHeight="1">
      <c r="A492" s="37"/>
      <c r="B492" s="38"/>
      <c r="C492" s="182" t="s">
        <v>643</v>
      </c>
      <c r="D492" s="182" t="s">
        <v>239</v>
      </c>
      <c r="E492" s="183" t="s">
        <v>644</v>
      </c>
      <c r="F492" s="184" t="s">
        <v>645</v>
      </c>
      <c r="G492" s="185" t="s">
        <v>154</v>
      </c>
      <c r="H492" s="186">
        <v>140.65799999999999</v>
      </c>
      <c r="I492" s="187"/>
      <c r="J492" s="188">
        <f>ROUND(I492*H492,2)</f>
        <v>0</v>
      </c>
      <c r="K492" s="184" t="s">
        <v>242</v>
      </c>
      <c r="L492" s="42"/>
      <c r="M492" s="189" t="s">
        <v>19</v>
      </c>
      <c r="N492" s="190" t="s">
        <v>48</v>
      </c>
      <c r="O492" s="67"/>
      <c r="P492" s="191">
        <f>O492*H492</f>
        <v>0</v>
      </c>
      <c r="Q492" s="191">
        <v>0</v>
      </c>
      <c r="R492" s="191">
        <f>Q492*H492</f>
        <v>0</v>
      </c>
      <c r="S492" s="191">
        <v>0</v>
      </c>
      <c r="T492" s="192">
        <f>S492*H492</f>
        <v>0</v>
      </c>
      <c r="U492" s="37"/>
      <c r="V492" s="37"/>
      <c r="W492" s="37"/>
      <c r="X492" s="37"/>
      <c r="Y492" s="37"/>
      <c r="Z492" s="37"/>
      <c r="AA492" s="37"/>
      <c r="AB492" s="37"/>
      <c r="AC492" s="37"/>
      <c r="AD492" s="37"/>
      <c r="AE492" s="37"/>
      <c r="AR492" s="193" t="s">
        <v>366</v>
      </c>
      <c r="AT492" s="193" t="s">
        <v>239</v>
      </c>
      <c r="AU492" s="193" t="s">
        <v>88</v>
      </c>
      <c r="AY492" s="20" t="s">
        <v>237</v>
      </c>
      <c r="BE492" s="194">
        <f>IF(N492="základní",J492,0)</f>
        <v>0</v>
      </c>
      <c r="BF492" s="194">
        <f>IF(N492="snížená",J492,0)</f>
        <v>0</v>
      </c>
      <c r="BG492" s="194">
        <f>IF(N492="zákl. přenesená",J492,0)</f>
        <v>0</v>
      </c>
      <c r="BH492" s="194">
        <f>IF(N492="sníž. přenesená",J492,0)</f>
        <v>0</v>
      </c>
      <c r="BI492" s="194">
        <f>IF(N492="nulová",J492,0)</f>
        <v>0</v>
      </c>
      <c r="BJ492" s="20" t="s">
        <v>88</v>
      </c>
      <c r="BK492" s="194">
        <f>ROUND(I492*H492,2)</f>
        <v>0</v>
      </c>
      <c r="BL492" s="20" t="s">
        <v>366</v>
      </c>
      <c r="BM492" s="193" t="s">
        <v>646</v>
      </c>
    </row>
    <row r="493" spans="1:65" s="2" customFormat="1" ht="10.199999999999999">
      <c r="A493" s="37"/>
      <c r="B493" s="38"/>
      <c r="C493" s="39"/>
      <c r="D493" s="195" t="s">
        <v>245</v>
      </c>
      <c r="E493" s="39"/>
      <c r="F493" s="196" t="s">
        <v>647</v>
      </c>
      <c r="G493" s="39"/>
      <c r="H493" s="39"/>
      <c r="I493" s="197"/>
      <c r="J493" s="39"/>
      <c r="K493" s="39"/>
      <c r="L493" s="42"/>
      <c r="M493" s="198"/>
      <c r="N493" s="199"/>
      <c r="O493" s="67"/>
      <c r="P493" s="67"/>
      <c r="Q493" s="67"/>
      <c r="R493" s="67"/>
      <c r="S493" s="67"/>
      <c r="T493" s="68"/>
      <c r="U493" s="37"/>
      <c r="V493" s="37"/>
      <c r="W493" s="37"/>
      <c r="X493" s="37"/>
      <c r="Y493" s="37"/>
      <c r="Z493" s="37"/>
      <c r="AA493" s="37"/>
      <c r="AB493" s="37"/>
      <c r="AC493" s="37"/>
      <c r="AD493" s="37"/>
      <c r="AE493" s="37"/>
      <c r="AT493" s="20" t="s">
        <v>245</v>
      </c>
      <c r="AU493" s="20" t="s">
        <v>88</v>
      </c>
    </row>
    <row r="494" spans="1:65" s="14" customFormat="1" ht="10.199999999999999">
      <c r="B494" s="211"/>
      <c r="C494" s="212"/>
      <c r="D494" s="202" t="s">
        <v>247</v>
      </c>
      <c r="E494" s="213" t="s">
        <v>19</v>
      </c>
      <c r="F494" s="214" t="s">
        <v>648</v>
      </c>
      <c r="G494" s="212"/>
      <c r="H494" s="215">
        <v>140.65799999999999</v>
      </c>
      <c r="I494" s="216"/>
      <c r="J494" s="212"/>
      <c r="K494" s="212"/>
      <c r="L494" s="217"/>
      <c r="M494" s="218"/>
      <c r="N494" s="219"/>
      <c r="O494" s="219"/>
      <c r="P494" s="219"/>
      <c r="Q494" s="219"/>
      <c r="R494" s="219"/>
      <c r="S494" s="219"/>
      <c r="T494" s="220"/>
      <c r="AT494" s="221" t="s">
        <v>247</v>
      </c>
      <c r="AU494" s="221" t="s">
        <v>88</v>
      </c>
      <c r="AV494" s="14" t="s">
        <v>88</v>
      </c>
      <c r="AW494" s="14" t="s">
        <v>37</v>
      </c>
      <c r="AX494" s="14" t="s">
        <v>83</v>
      </c>
      <c r="AY494" s="221" t="s">
        <v>237</v>
      </c>
    </row>
    <row r="495" spans="1:65" s="2" customFormat="1" ht="24.15" customHeight="1">
      <c r="A495" s="37"/>
      <c r="B495" s="38"/>
      <c r="C495" s="244" t="s">
        <v>649</v>
      </c>
      <c r="D495" s="244" t="s">
        <v>296</v>
      </c>
      <c r="E495" s="245" t="s">
        <v>650</v>
      </c>
      <c r="F495" s="246" t="s">
        <v>651</v>
      </c>
      <c r="G495" s="247" t="s">
        <v>154</v>
      </c>
      <c r="H495" s="248">
        <v>140.65799999999999</v>
      </c>
      <c r="I495" s="249"/>
      <c r="J495" s="250">
        <f>ROUND(I495*H495,2)</f>
        <v>0</v>
      </c>
      <c r="K495" s="246" t="s">
        <v>242</v>
      </c>
      <c r="L495" s="251"/>
      <c r="M495" s="252" t="s">
        <v>19</v>
      </c>
      <c r="N495" s="253" t="s">
        <v>48</v>
      </c>
      <c r="O495" s="67"/>
      <c r="P495" s="191">
        <f>O495*H495</f>
        <v>0</v>
      </c>
      <c r="Q495" s="191">
        <v>2.9999999999999997E-4</v>
      </c>
      <c r="R495" s="191">
        <f>Q495*H495</f>
        <v>4.2197399999999989E-2</v>
      </c>
      <c r="S495" s="191">
        <v>0</v>
      </c>
      <c r="T495" s="192">
        <f>S495*H495</f>
        <v>0</v>
      </c>
      <c r="U495" s="37"/>
      <c r="V495" s="37"/>
      <c r="W495" s="37"/>
      <c r="X495" s="37"/>
      <c r="Y495" s="37"/>
      <c r="Z495" s="37"/>
      <c r="AA495" s="37"/>
      <c r="AB495" s="37"/>
      <c r="AC495" s="37"/>
      <c r="AD495" s="37"/>
      <c r="AE495" s="37"/>
      <c r="AR495" s="193" t="s">
        <v>523</v>
      </c>
      <c r="AT495" s="193" t="s">
        <v>296</v>
      </c>
      <c r="AU495" s="193" t="s">
        <v>88</v>
      </c>
      <c r="AY495" s="20" t="s">
        <v>237</v>
      </c>
      <c r="BE495" s="194">
        <f>IF(N495="základní",J495,0)</f>
        <v>0</v>
      </c>
      <c r="BF495" s="194">
        <f>IF(N495="snížená",J495,0)</f>
        <v>0</v>
      </c>
      <c r="BG495" s="194">
        <f>IF(N495="zákl. přenesená",J495,0)</f>
        <v>0</v>
      </c>
      <c r="BH495" s="194">
        <f>IF(N495="sníž. přenesená",J495,0)</f>
        <v>0</v>
      </c>
      <c r="BI495" s="194">
        <f>IF(N495="nulová",J495,0)</f>
        <v>0</v>
      </c>
      <c r="BJ495" s="20" t="s">
        <v>88</v>
      </c>
      <c r="BK495" s="194">
        <f>ROUND(I495*H495,2)</f>
        <v>0</v>
      </c>
      <c r="BL495" s="20" t="s">
        <v>366</v>
      </c>
      <c r="BM495" s="193" t="s">
        <v>652</v>
      </c>
    </row>
    <row r="496" spans="1:65" s="2" customFormat="1" ht="55.5" customHeight="1">
      <c r="A496" s="37"/>
      <c r="B496" s="38"/>
      <c r="C496" s="182" t="s">
        <v>653</v>
      </c>
      <c r="D496" s="182" t="s">
        <v>239</v>
      </c>
      <c r="E496" s="183" t="s">
        <v>654</v>
      </c>
      <c r="F496" s="184" t="s">
        <v>655</v>
      </c>
      <c r="G496" s="185" t="s">
        <v>304</v>
      </c>
      <c r="H496" s="186">
        <v>5.1999999999999998E-2</v>
      </c>
      <c r="I496" s="187"/>
      <c r="J496" s="188">
        <f>ROUND(I496*H496,2)</f>
        <v>0</v>
      </c>
      <c r="K496" s="184" t="s">
        <v>242</v>
      </c>
      <c r="L496" s="42"/>
      <c r="M496" s="189" t="s">
        <v>19</v>
      </c>
      <c r="N496" s="190" t="s">
        <v>48</v>
      </c>
      <c r="O496" s="67"/>
      <c r="P496" s="191">
        <f>O496*H496</f>
        <v>0</v>
      </c>
      <c r="Q496" s="191">
        <v>0</v>
      </c>
      <c r="R496" s="191">
        <f>Q496*H496</f>
        <v>0</v>
      </c>
      <c r="S496" s="191">
        <v>0</v>
      </c>
      <c r="T496" s="192">
        <f>S496*H496</f>
        <v>0</v>
      </c>
      <c r="U496" s="37"/>
      <c r="V496" s="37"/>
      <c r="W496" s="37"/>
      <c r="X496" s="37"/>
      <c r="Y496" s="37"/>
      <c r="Z496" s="37"/>
      <c r="AA496" s="37"/>
      <c r="AB496" s="37"/>
      <c r="AC496" s="37"/>
      <c r="AD496" s="37"/>
      <c r="AE496" s="37"/>
      <c r="AR496" s="193" t="s">
        <v>366</v>
      </c>
      <c r="AT496" s="193" t="s">
        <v>239</v>
      </c>
      <c r="AU496" s="193" t="s">
        <v>88</v>
      </c>
      <c r="AY496" s="20" t="s">
        <v>237</v>
      </c>
      <c r="BE496" s="194">
        <f>IF(N496="základní",J496,0)</f>
        <v>0</v>
      </c>
      <c r="BF496" s="194">
        <f>IF(N496="snížená",J496,0)</f>
        <v>0</v>
      </c>
      <c r="BG496" s="194">
        <f>IF(N496="zákl. přenesená",J496,0)</f>
        <v>0</v>
      </c>
      <c r="BH496" s="194">
        <f>IF(N496="sníž. přenesená",J496,0)</f>
        <v>0</v>
      </c>
      <c r="BI496" s="194">
        <f>IF(N496="nulová",J496,0)</f>
        <v>0</v>
      </c>
      <c r="BJ496" s="20" t="s">
        <v>88</v>
      </c>
      <c r="BK496" s="194">
        <f>ROUND(I496*H496,2)</f>
        <v>0</v>
      </c>
      <c r="BL496" s="20" t="s">
        <v>366</v>
      </c>
      <c r="BM496" s="193" t="s">
        <v>656</v>
      </c>
    </row>
    <row r="497" spans="1:65" s="2" customFormat="1" ht="10.199999999999999">
      <c r="A497" s="37"/>
      <c r="B497" s="38"/>
      <c r="C497" s="39"/>
      <c r="D497" s="195" t="s">
        <v>245</v>
      </c>
      <c r="E497" s="39"/>
      <c r="F497" s="196" t="s">
        <v>657</v>
      </c>
      <c r="G497" s="39"/>
      <c r="H497" s="39"/>
      <c r="I497" s="197"/>
      <c r="J497" s="39"/>
      <c r="K497" s="39"/>
      <c r="L497" s="42"/>
      <c r="M497" s="198"/>
      <c r="N497" s="199"/>
      <c r="O497" s="67"/>
      <c r="P497" s="67"/>
      <c r="Q497" s="67"/>
      <c r="R497" s="67"/>
      <c r="S497" s="67"/>
      <c r="T497" s="68"/>
      <c r="U497" s="37"/>
      <c r="V497" s="37"/>
      <c r="W497" s="37"/>
      <c r="X497" s="37"/>
      <c r="Y497" s="37"/>
      <c r="Z497" s="37"/>
      <c r="AA497" s="37"/>
      <c r="AB497" s="37"/>
      <c r="AC497" s="37"/>
      <c r="AD497" s="37"/>
      <c r="AE497" s="37"/>
      <c r="AT497" s="20" t="s">
        <v>245</v>
      </c>
      <c r="AU497" s="20" t="s">
        <v>88</v>
      </c>
    </row>
    <row r="498" spans="1:65" s="12" customFormat="1" ht="22.8" customHeight="1">
      <c r="B498" s="166"/>
      <c r="C498" s="167"/>
      <c r="D498" s="168" t="s">
        <v>75</v>
      </c>
      <c r="E498" s="180" t="s">
        <v>658</v>
      </c>
      <c r="F498" s="180" t="s">
        <v>659</v>
      </c>
      <c r="G498" s="167"/>
      <c r="H498" s="167"/>
      <c r="I498" s="170"/>
      <c r="J498" s="181">
        <f>BK498</f>
        <v>0</v>
      </c>
      <c r="K498" s="167"/>
      <c r="L498" s="172"/>
      <c r="M498" s="173"/>
      <c r="N498" s="174"/>
      <c r="O498" s="174"/>
      <c r="P498" s="175">
        <f>SUM(P499:P504)</f>
        <v>0</v>
      </c>
      <c r="Q498" s="174"/>
      <c r="R498" s="175">
        <f>SUM(R499:R504)</f>
        <v>0</v>
      </c>
      <c r="S498" s="174"/>
      <c r="T498" s="176">
        <f>SUM(T499:T504)</f>
        <v>0.26649</v>
      </c>
      <c r="AR498" s="177" t="s">
        <v>88</v>
      </c>
      <c r="AT498" s="178" t="s">
        <v>75</v>
      </c>
      <c r="AU498" s="178" t="s">
        <v>83</v>
      </c>
      <c r="AY498" s="177" t="s">
        <v>237</v>
      </c>
      <c r="BK498" s="179">
        <f>SUM(BK499:BK504)</f>
        <v>0</v>
      </c>
    </row>
    <row r="499" spans="1:65" s="2" customFormat="1" ht="24.15" customHeight="1">
      <c r="A499" s="37"/>
      <c r="B499" s="38"/>
      <c r="C499" s="182" t="s">
        <v>660</v>
      </c>
      <c r="D499" s="182" t="s">
        <v>239</v>
      </c>
      <c r="E499" s="183" t="s">
        <v>661</v>
      </c>
      <c r="F499" s="184" t="s">
        <v>662</v>
      </c>
      <c r="G499" s="185" t="s">
        <v>290</v>
      </c>
      <c r="H499" s="186">
        <v>9</v>
      </c>
      <c r="I499" s="187"/>
      <c r="J499" s="188">
        <f>ROUND(I499*H499,2)</f>
        <v>0</v>
      </c>
      <c r="K499" s="184" t="s">
        <v>242</v>
      </c>
      <c r="L499" s="42"/>
      <c r="M499" s="189" t="s">
        <v>19</v>
      </c>
      <c r="N499" s="190" t="s">
        <v>48</v>
      </c>
      <c r="O499" s="67"/>
      <c r="P499" s="191">
        <f>O499*H499</f>
        <v>0</v>
      </c>
      <c r="Q499" s="191">
        <v>0</v>
      </c>
      <c r="R499" s="191">
        <f>Q499*H499</f>
        <v>0</v>
      </c>
      <c r="S499" s="191">
        <v>2.9610000000000001E-2</v>
      </c>
      <c r="T499" s="192">
        <f>S499*H499</f>
        <v>0.26649</v>
      </c>
      <c r="U499" s="37"/>
      <c r="V499" s="37"/>
      <c r="W499" s="37"/>
      <c r="X499" s="37"/>
      <c r="Y499" s="37"/>
      <c r="Z499" s="37"/>
      <c r="AA499" s="37"/>
      <c r="AB499" s="37"/>
      <c r="AC499" s="37"/>
      <c r="AD499" s="37"/>
      <c r="AE499" s="37"/>
      <c r="AR499" s="193" t="s">
        <v>366</v>
      </c>
      <c r="AT499" s="193" t="s">
        <v>239</v>
      </c>
      <c r="AU499" s="193" t="s">
        <v>88</v>
      </c>
      <c r="AY499" s="20" t="s">
        <v>237</v>
      </c>
      <c r="BE499" s="194">
        <f>IF(N499="základní",J499,0)</f>
        <v>0</v>
      </c>
      <c r="BF499" s="194">
        <f>IF(N499="snížená",J499,0)</f>
        <v>0</v>
      </c>
      <c r="BG499" s="194">
        <f>IF(N499="zákl. přenesená",J499,0)</f>
        <v>0</v>
      </c>
      <c r="BH499" s="194">
        <f>IF(N499="sníž. přenesená",J499,0)</f>
        <v>0</v>
      </c>
      <c r="BI499" s="194">
        <f>IF(N499="nulová",J499,0)</f>
        <v>0</v>
      </c>
      <c r="BJ499" s="20" t="s">
        <v>88</v>
      </c>
      <c r="BK499" s="194">
        <f>ROUND(I499*H499,2)</f>
        <v>0</v>
      </c>
      <c r="BL499" s="20" t="s">
        <v>366</v>
      </c>
      <c r="BM499" s="193" t="s">
        <v>663</v>
      </c>
    </row>
    <row r="500" spans="1:65" s="2" customFormat="1" ht="10.199999999999999">
      <c r="A500" s="37"/>
      <c r="B500" s="38"/>
      <c r="C500" s="39"/>
      <c r="D500" s="195" t="s">
        <v>245</v>
      </c>
      <c r="E500" s="39"/>
      <c r="F500" s="196" t="s">
        <v>664</v>
      </c>
      <c r="G500" s="39"/>
      <c r="H500" s="39"/>
      <c r="I500" s="197"/>
      <c r="J500" s="39"/>
      <c r="K500" s="39"/>
      <c r="L500" s="42"/>
      <c r="M500" s="198"/>
      <c r="N500" s="199"/>
      <c r="O500" s="67"/>
      <c r="P500" s="67"/>
      <c r="Q500" s="67"/>
      <c r="R500" s="67"/>
      <c r="S500" s="67"/>
      <c r="T500" s="68"/>
      <c r="U500" s="37"/>
      <c r="V500" s="37"/>
      <c r="W500" s="37"/>
      <c r="X500" s="37"/>
      <c r="Y500" s="37"/>
      <c r="Z500" s="37"/>
      <c r="AA500" s="37"/>
      <c r="AB500" s="37"/>
      <c r="AC500" s="37"/>
      <c r="AD500" s="37"/>
      <c r="AE500" s="37"/>
      <c r="AT500" s="20" t="s">
        <v>245</v>
      </c>
      <c r="AU500" s="20" t="s">
        <v>88</v>
      </c>
    </row>
    <row r="501" spans="1:65" s="14" customFormat="1" ht="10.199999999999999">
      <c r="B501" s="211"/>
      <c r="C501" s="212"/>
      <c r="D501" s="202" t="s">
        <v>247</v>
      </c>
      <c r="E501" s="213" t="s">
        <v>19</v>
      </c>
      <c r="F501" s="214" t="s">
        <v>665</v>
      </c>
      <c r="G501" s="212"/>
      <c r="H501" s="215">
        <v>3</v>
      </c>
      <c r="I501" s="216"/>
      <c r="J501" s="212"/>
      <c r="K501" s="212"/>
      <c r="L501" s="217"/>
      <c r="M501" s="218"/>
      <c r="N501" s="219"/>
      <c r="O501" s="219"/>
      <c r="P501" s="219"/>
      <c r="Q501" s="219"/>
      <c r="R501" s="219"/>
      <c r="S501" s="219"/>
      <c r="T501" s="220"/>
      <c r="AT501" s="221" t="s">
        <v>247</v>
      </c>
      <c r="AU501" s="221" t="s">
        <v>88</v>
      </c>
      <c r="AV501" s="14" t="s">
        <v>88</v>
      </c>
      <c r="AW501" s="14" t="s">
        <v>37</v>
      </c>
      <c r="AX501" s="14" t="s">
        <v>76</v>
      </c>
      <c r="AY501" s="221" t="s">
        <v>237</v>
      </c>
    </row>
    <row r="502" spans="1:65" s="14" customFormat="1" ht="10.199999999999999">
      <c r="B502" s="211"/>
      <c r="C502" s="212"/>
      <c r="D502" s="202" t="s">
        <v>247</v>
      </c>
      <c r="E502" s="213" t="s">
        <v>19</v>
      </c>
      <c r="F502" s="214" t="s">
        <v>666</v>
      </c>
      <c r="G502" s="212"/>
      <c r="H502" s="215">
        <v>3</v>
      </c>
      <c r="I502" s="216"/>
      <c r="J502" s="212"/>
      <c r="K502" s="212"/>
      <c r="L502" s="217"/>
      <c r="M502" s="218"/>
      <c r="N502" s="219"/>
      <c r="O502" s="219"/>
      <c r="P502" s="219"/>
      <c r="Q502" s="219"/>
      <c r="R502" s="219"/>
      <c r="S502" s="219"/>
      <c r="T502" s="220"/>
      <c r="AT502" s="221" t="s">
        <v>247</v>
      </c>
      <c r="AU502" s="221" t="s">
        <v>88</v>
      </c>
      <c r="AV502" s="14" t="s">
        <v>88</v>
      </c>
      <c r="AW502" s="14" t="s">
        <v>37</v>
      </c>
      <c r="AX502" s="14" t="s">
        <v>76</v>
      </c>
      <c r="AY502" s="221" t="s">
        <v>237</v>
      </c>
    </row>
    <row r="503" spans="1:65" s="14" customFormat="1" ht="10.199999999999999">
      <c r="B503" s="211"/>
      <c r="C503" s="212"/>
      <c r="D503" s="202" t="s">
        <v>247</v>
      </c>
      <c r="E503" s="213" t="s">
        <v>19</v>
      </c>
      <c r="F503" s="214" t="s">
        <v>667</v>
      </c>
      <c r="G503" s="212"/>
      <c r="H503" s="215">
        <v>3</v>
      </c>
      <c r="I503" s="216"/>
      <c r="J503" s="212"/>
      <c r="K503" s="212"/>
      <c r="L503" s="217"/>
      <c r="M503" s="218"/>
      <c r="N503" s="219"/>
      <c r="O503" s="219"/>
      <c r="P503" s="219"/>
      <c r="Q503" s="219"/>
      <c r="R503" s="219"/>
      <c r="S503" s="219"/>
      <c r="T503" s="220"/>
      <c r="AT503" s="221" t="s">
        <v>247</v>
      </c>
      <c r="AU503" s="221" t="s">
        <v>88</v>
      </c>
      <c r="AV503" s="14" t="s">
        <v>88</v>
      </c>
      <c r="AW503" s="14" t="s">
        <v>37</v>
      </c>
      <c r="AX503" s="14" t="s">
        <v>76</v>
      </c>
      <c r="AY503" s="221" t="s">
        <v>237</v>
      </c>
    </row>
    <row r="504" spans="1:65" s="16" customFormat="1" ht="10.199999999999999">
      <c r="B504" s="233"/>
      <c r="C504" s="234"/>
      <c r="D504" s="202" t="s">
        <v>247</v>
      </c>
      <c r="E504" s="235" t="s">
        <v>19</v>
      </c>
      <c r="F504" s="236" t="s">
        <v>260</v>
      </c>
      <c r="G504" s="234"/>
      <c r="H504" s="237">
        <v>9</v>
      </c>
      <c r="I504" s="238"/>
      <c r="J504" s="234"/>
      <c r="K504" s="234"/>
      <c r="L504" s="239"/>
      <c r="M504" s="240"/>
      <c r="N504" s="241"/>
      <c r="O504" s="241"/>
      <c r="P504" s="241"/>
      <c r="Q504" s="241"/>
      <c r="R504" s="241"/>
      <c r="S504" s="241"/>
      <c r="T504" s="242"/>
      <c r="AT504" s="243" t="s">
        <v>247</v>
      </c>
      <c r="AU504" s="243" t="s">
        <v>88</v>
      </c>
      <c r="AV504" s="16" t="s">
        <v>243</v>
      </c>
      <c r="AW504" s="16" t="s">
        <v>37</v>
      </c>
      <c r="AX504" s="16" t="s">
        <v>83</v>
      </c>
      <c r="AY504" s="243" t="s">
        <v>237</v>
      </c>
    </row>
    <row r="505" spans="1:65" s="12" customFormat="1" ht="22.8" customHeight="1">
      <c r="B505" s="166"/>
      <c r="C505" s="167"/>
      <c r="D505" s="168" t="s">
        <v>75</v>
      </c>
      <c r="E505" s="180" t="s">
        <v>668</v>
      </c>
      <c r="F505" s="180" t="s">
        <v>669</v>
      </c>
      <c r="G505" s="167"/>
      <c r="H505" s="167"/>
      <c r="I505" s="170"/>
      <c r="J505" s="181">
        <f>BK505</f>
        <v>0</v>
      </c>
      <c r="K505" s="167"/>
      <c r="L505" s="172"/>
      <c r="M505" s="173"/>
      <c r="N505" s="174"/>
      <c r="O505" s="174"/>
      <c r="P505" s="175">
        <f>SUM(P506:P549)</f>
        <v>0</v>
      </c>
      <c r="Q505" s="174"/>
      <c r="R505" s="175">
        <f>SUM(R506:R549)</f>
        <v>4.3499999999999997E-3</v>
      </c>
      <c r="S505" s="174"/>
      <c r="T505" s="176">
        <f>SUM(T506:T549)</f>
        <v>0.54615000000000002</v>
      </c>
      <c r="AR505" s="177" t="s">
        <v>88</v>
      </c>
      <c r="AT505" s="178" t="s">
        <v>75</v>
      </c>
      <c r="AU505" s="178" t="s">
        <v>83</v>
      </c>
      <c r="AY505" s="177" t="s">
        <v>237</v>
      </c>
      <c r="BK505" s="179">
        <f>SUM(BK506:BK549)</f>
        <v>0</v>
      </c>
    </row>
    <row r="506" spans="1:65" s="2" customFormat="1" ht="16.5" customHeight="1">
      <c r="A506" s="37"/>
      <c r="B506" s="38"/>
      <c r="C506" s="182" t="s">
        <v>670</v>
      </c>
      <c r="D506" s="182" t="s">
        <v>239</v>
      </c>
      <c r="E506" s="183" t="s">
        <v>671</v>
      </c>
      <c r="F506" s="184" t="s">
        <v>672</v>
      </c>
      <c r="G506" s="185" t="s">
        <v>673</v>
      </c>
      <c r="H506" s="186">
        <v>9</v>
      </c>
      <c r="I506" s="187"/>
      <c r="J506" s="188">
        <f>ROUND(I506*H506,2)</f>
        <v>0</v>
      </c>
      <c r="K506" s="184" t="s">
        <v>242</v>
      </c>
      <c r="L506" s="42"/>
      <c r="M506" s="189" t="s">
        <v>19</v>
      </c>
      <c r="N506" s="190" t="s">
        <v>48</v>
      </c>
      <c r="O506" s="67"/>
      <c r="P506" s="191">
        <f>O506*H506</f>
        <v>0</v>
      </c>
      <c r="Q506" s="191">
        <v>0</v>
      </c>
      <c r="R506" s="191">
        <f>Q506*H506</f>
        <v>0</v>
      </c>
      <c r="S506" s="191">
        <v>3.4200000000000001E-2</v>
      </c>
      <c r="T506" s="192">
        <f>S506*H506</f>
        <v>0.30780000000000002</v>
      </c>
      <c r="U506" s="37"/>
      <c r="V506" s="37"/>
      <c r="W506" s="37"/>
      <c r="X506" s="37"/>
      <c r="Y506" s="37"/>
      <c r="Z506" s="37"/>
      <c r="AA506" s="37"/>
      <c r="AB506" s="37"/>
      <c r="AC506" s="37"/>
      <c r="AD506" s="37"/>
      <c r="AE506" s="37"/>
      <c r="AR506" s="193" t="s">
        <v>366</v>
      </c>
      <c r="AT506" s="193" t="s">
        <v>239</v>
      </c>
      <c r="AU506" s="193" t="s">
        <v>88</v>
      </c>
      <c r="AY506" s="20" t="s">
        <v>237</v>
      </c>
      <c r="BE506" s="194">
        <f>IF(N506="základní",J506,0)</f>
        <v>0</v>
      </c>
      <c r="BF506" s="194">
        <f>IF(N506="snížená",J506,0)</f>
        <v>0</v>
      </c>
      <c r="BG506" s="194">
        <f>IF(N506="zákl. přenesená",J506,0)</f>
        <v>0</v>
      </c>
      <c r="BH506" s="194">
        <f>IF(N506="sníž. přenesená",J506,0)</f>
        <v>0</v>
      </c>
      <c r="BI506" s="194">
        <f>IF(N506="nulová",J506,0)</f>
        <v>0</v>
      </c>
      <c r="BJ506" s="20" t="s">
        <v>88</v>
      </c>
      <c r="BK506" s="194">
        <f>ROUND(I506*H506,2)</f>
        <v>0</v>
      </c>
      <c r="BL506" s="20" t="s">
        <v>366</v>
      </c>
      <c r="BM506" s="193" t="s">
        <v>674</v>
      </c>
    </row>
    <row r="507" spans="1:65" s="2" customFormat="1" ht="10.199999999999999">
      <c r="A507" s="37"/>
      <c r="B507" s="38"/>
      <c r="C507" s="39"/>
      <c r="D507" s="195" t="s">
        <v>245</v>
      </c>
      <c r="E507" s="39"/>
      <c r="F507" s="196" t="s">
        <v>675</v>
      </c>
      <c r="G507" s="39"/>
      <c r="H507" s="39"/>
      <c r="I507" s="197"/>
      <c r="J507" s="39"/>
      <c r="K507" s="39"/>
      <c r="L507" s="42"/>
      <c r="M507" s="198"/>
      <c r="N507" s="199"/>
      <c r="O507" s="67"/>
      <c r="P507" s="67"/>
      <c r="Q507" s="67"/>
      <c r="R507" s="67"/>
      <c r="S507" s="67"/>
      <c r="T507" s="68"/>
      <c r="U507" s="37"/>
      <c r="V507" s="37"/>
      <c r="W507" s="37"/>
      <c r="X507" s="37"/>
      <c r="Y507" s="37"/>
      <c r="Z507" s="37"/>
      <c r="AA507" s="37"/>
      <c r="AB507" s="37"/>
      <c r="AC507" s="37"/>
      <c r="AD507" s="37"/>
      <c r="AE507" s="37"/>
      <c r="AT507" s="20" t="s">
        <v>245</v>
      </c>
      <c r="AU507" s="20" t="s">
        <v>88</v>
      </c>
    </row>
    <row r="508" spans="1:65" s="14" customFormat="1" ht="10.199999999999999">
      <c r="B508" s="211"/>
      <c r="C508" s="212"/>
      <c r="D508" s="202" t="s">
        <v>247</v>
      </c>
      <c r="E508" s="213" t="s">
        <v>19</v>
      </c>
      <c r="F508" s="214" t="s">
        <v>665</v>
      </c>
      <c r="G508" s="212"/>
      <c r="H508" s="215">
        <v>3</v>
      </c>
      <c r="I508" s="216"/>
      <c r="J508" s="212"/>
      <c r="K508" s="212"/>
      <c r="L508" s="217"/>
      <c r="M508" s="218"/>
      <c r="N508" s="219"/>
      <c r="O508" s="219"/>
      <c r="P508" s="219"/>
      <c r="Q508" s="219"/>
      <c r="R508" s="219"/>
      <c r="S508" s="219"/>
      <c r="T508" s="220"/>
      <c r="AT508" s="221" t="s">
        <v>247</v>
      </c>
      <c r="AU508" s="221" t="s">
        <v>88</v>
      </c>
      <c r="AV508" s="14" t="s">
        <v>88</v>
      </c>
      <c r="AW508" s="14" t="s">
        <v>37</v>
      </c>
      <c r="AX508" s="14" t="s">
        <v>76</v>
      </c>
      <c r="AY508" s="221" t="s">
        <v>237</v>
      </c>
    </row>
    <row r="509" spans="1:65" s="14" customFormat="1" ht="10.199999999999999">
      <c r="B509" s="211"/>
      <c r="C509" s="212"/>
      <c r="D509" s="202" t="s">
        <v>247</v>
      </c>
      <c r="E509" s="213" t="s">
        <v>19</v>
      </c>
      <c r="F509" s="214" t="s">
        <v>666</v>
      </c>
      <c r="G509" s="212"/>
      <c r="H509" s="215">
        <v>3</v>
      </c>
      <c r="I509" s="216"/>
      <c r="J509" s="212"/>
      <c r="K509" s="212"/>
      <c r="L509" s="217"/>
      <c r="M509" s="218"/>
      <c r="N509" s="219"/>
      <c r="O509" s="219"/>
      <c r="P509" s="219"/>
      <c r="Q509" s="219"/>
      <c r="R509" s="219"/>
      <c r="S509" s="219"/>
      <c r="T509" s="220"/>
      <c r="AT509" s="221" t="s">
        <v>247</v>
      </c>
      <c r="AU509" s="221" t="s">
        <v>88</v>
      </c>
      <c r="AV509" s="14" t="s">
        <v>88</v>
      </c>
      <c r="AW509" s="14" t="s">
        <v>37</v>
      </c>
      <c r="AX509" s="14" t="s">
        <v>76</v>
      </c>
      <c r="AY509" s="221" t="s">
        <v>237</v>
      </c>
    </row>
    <row r="510" spans="1:65" s="14" customFormat="1" ht="10.199999999999999">
      <c r="B510" s="211"/>
      <c r="C510" s="212"/>
      <c r="D510" s="202" t="s">
        <v>247</v>
      </c>
      <c r="E510" s="213" t="s">
        <v>19</v>
      </c>
      <c r="F510" s="214" t="s">
        <v>667</v>
      </c>
      <c r="G510" s="212"/>
      <c r="H510" s="215">
        <v>3</v>
      </c>
      <c r="I510" s="216"/>
      <c r="J510" s="212"/>
      <c r="K510" s="212"/>
      <c r="L510" s="217"/>
      <c r="M510" s="218"/>
      <c r="N510" s="219"/>
      <c r="O510" s="219"/>
      <c r="P510" s="219"/>
      <c r="Q510" s="219"/>
      <c r="R510" s="219"/>
      <c r="S510" s="219"/>
      <c r="T510" s="220"/>
      <c r="AT510" s="221" t="s">
        <v>247</v>
      </c>
      <c r="AU510" s="221" t="s">
        <v>88</v>
      </c>
      <c r="AV510" s="14" t="s">
        <v>88</v>
      </c>
      <c r="AW510" s="14" t="s">
        <v>37</v>
      </c>
      <c r="AX510" s="14" t="s">
        <v>76</v>
      </c>
      <c r="AY510" s="221" t="s">
        <v>237</v>
      </c>
    </row>
    <row r="511" spans="1:65" s="16" customFormat="1" ht="10.199999999999999">
      <c r="B511" s="233"/>
      <c r="C511" s="234"/>
      <c r="D511" s="202" t="s">
        <v>247</v>
      </c>
      <c r="E511" s="235" t="s">
        <v>19</v>
      </c>
      <c r="F511" s="236" t="s">
        <v>260</v>
      </c>
      <c r="G511" s="234"/>
      <c r="H511" s="237">
        <v>9</v>
      </c>
      <c r="I511" s="238"/>
      <c r="J511" s="234"/>
      <c r="K511" s="234"/>
      <c r="L511" s="239"/>
      <c r="M511" s="240"/>
      <c r="N511" s="241"/>
      <c r="O511" s="241"/>
      <c r="P511" s="241"/>
      <c r="Q511" s="241"/>
      <c r="R511" s="241"/>
      <c r="S511" s="241"/>
      <c r="T511" s="242"/>
      <c r="AT511" s="243" t="s">
        <v>247</v>
      </c>
      <c r="AU511" s="243" t="s">
        <v>88</v>
      </c>
      <c r="AV511" s="16" t="s">
        <v>243</v>
      </c>
      <c r="AW511" s="16" t="s">
        <v>37</v>
      </c>
      <c r="AX511" s="16" t="s">
        <v>83</v>
      </c>
      <c r="AY511" s="243" t="s">
        <v>237</v>
      </c>
    </row>
    <row r="512" spans="1:65" s="2" customFormat="1" ht="16.5" customHeight="1">
      <c r="A512" s="37"/>
      <c r="B512" s="38"/>
      <c r="C512" s="182" t="s">
        <v>676</v>
      </c>
      <c r="D512" s="182" t="s">
        <v>239</v>
      </c>
      <c r="E512" s="183" t="s">
        <v>677</v>
      </c>
      <c r="F512" s="184" t="s">
        <v>678</v>
      </c>
      <c r="G512" s="185" t="s">
        <v>673</v>
      </c>
      <c r="H512" s="186">
        <v>6</v>
      </c>
      <c r="I512" s="187"/>
      <c r="J512" s="188">
        <f>ROUND(I512*H512,2)</f>
        <v>0</v>
      </c>
      <c r="K512" s="184" t="s">
        <v>242</v>
      </c>
      <c r="L512" s="42"/>
      <c r="M512" s="189" t="s">
        <v>19</v>
      </c>
      <c r="N512" s="190" t="s">
        <v>48</v>
      </c>
      <c r="O512" s="67"/>
      <c r="P512" s="191">
        <f>O512*H512</f>
        <v>0</v>
      </c>
      <c r="Q512" s="191">
        <v>0</v>
      </c>
      <c r="R512" s="191">
        <f>Q512*H512</f>
        <v>0</v>
      </c>
      <c r="S512" s="191">
        <v>1.72E-2</v>
      </c>
      <c r="T512" s="192">
        <f>S512*H512</f>
        <v>0.1032</v>
      </c>
      <c r="U512" s="37"/>
      <c r="V512" s="37"/>
      <c r="W512" s="37"/>
      <c r="X512" s="37"/>
      <c r="Y512" s="37"/>
      <c r="Z512" s="37"/>
      <c r="AA512" s="37"/>
      <c r="AB512" s="37"/>
      <c r="AC512" s="37"/>
      <c r="AD512" s="37"/>
      <c r="AE512" s="37"/>
      <c r="AR512" s="193" t="s">
        <v>366</v>
      </c>
      <c r="AT512" s="193" t="s">
        <v>239</v>
      </c>
      <c r="AU512" s="193" t="s">
        <v>88</v>
      </c>
      <c r="AY512" s="20" t="s">
        <v>237</v>
      </c>
      <c r="BE512" s="194">
        <f>IF(N512="základní",J512,0)</f>
        <v>0</v>
      </c>
      <c r="BF512" s="194">
        <f>IF(N512="snížená",J512,0)</f>
        <v>0</v>
      </c>
      <c r="BG512" s="194">
        <f>IF(N512="zákl. přenesená",J512,0)</f>
        <v>0</v>
      </c>
      <c r="BH512" s="194">
        <f>IF(N512="sníž. přenesená",J512,0)</f>
        <v>0</v>
      </c>
      <c r="BI512" s="194">
        <f>IF(N512="nulová",J512,0)</f>
        <v>0</v>
      </c>
      <c r="BJ512" s="20" t="s">
        <v>88</v>
      </c>
      <c r="BK512" s="194">
        <f>ROUND(I512*H512,2)</f>
        <v>0</v>
      </c>
      <c r="BL512" s="20" t="s">
        <v>366</v>
      </c>
      <c r="BM512" s="193" t="s">
        <v>679</v>
      </c>
    </row>
    <row r="513" spans="1:65" s="2" customFormat="1" ht="10.199999999999999">
      <c r="A513" s="37"/>
      <c r="B513" s="38"/>
      <c r="C513" s="39"/>
      <c r="D513" s="195" t="s">
        <v>245</v>
      </c>
      <c r="E513" s="39"/>
      <c r="F513" s="196" t="s">
        <v>680</v>
      </c>
      <c r="G513" s="39"/>
      <c r="H513" s="39"/>
      <c r="I513" s="197"/>
      <c r="J513" s="39"/>
      <c r="K513" s="39"/>
      <c r="L513" s="42"/>
      <c r="M513" s="198"/>
      <c r="N513" s="199"/>
      <c r="O513" s="67"/>
      <c r="P513" s="67"/>
      <c r="Q513" s="67"/>
      <c r="R513" s="67"/>
      <c r="S513" s="67"/>
      <c r="T513" s="68"/>
      <c r="U513" s="37"/>
      <c r="V513" s="37"/>
      <c r="W513" s="37"/>
      <c r="X513" s="37"/>
      <c r="Y513" s="37"/>
      <c r="Z513" s="37"/>
      <c r="AA513" s="37"/>
      <c r="AB513" s="37"/>
      <c r="AC513" s="37"/>
      <c r="AD513" s="37"/>
      <c r="AE513" s="37"/>
      <c r="AT513" s="20" t="s">
        <v>245</v>
      </c>
      <c r="AU513" s="20" t="s">
        <v>88</v>
      </c>
    </row>
    <row r="514" spans="1:65" s="14" customFormat="1" ht="10.199999999999999">
      <c r="B514" s="211"/>
      <c r="C514" s="212"/>
      <c r="D514" s="202" t="s">
        <v>247</v>
      </c>
      <c r="E514" s="213" t="s">
        <v>19</v>
      </c>
      <c r="F514" s="214" t="s">
        <v>681</v>
      </c>
      <c r="G514" s="212"/>
      <c r="H514" s="215">
        <v>2</v>
      </c>
      <c r="I514" s="216"/>
      <c r="J514" s="212"/>
      <c r="K514" s="212"/>
      <c r="L514" s="217"/>
      <c r="M514" s="218"/>
      <c r="N514" s="219"/>
      <c r="O514" s="219"/>
      <c r="P514" s="219"/>
      <c r="Q514" s="219"/>
      <c r="R514" s="219"/>
      <c r="S514" s="219"/>
      <c r="T514" s="220"/>
      <c r="AT514" s="221" t="s">
        <v>247</v>
      </c>
      <c r="AU514" s="221" t="s">
        <v>88</v>
      </c>
      <c r="AV514" s="14" t="s">
        <v>88</v>
      </c>
      <c r="AW514" s="14" t="s">
        <v>37</v>
      </c>
      <c r="AX514" s="14" t="s">
        <v>76</v>
      </c>
      <c r="AY514" s="221" t="s">
        <v>237</v>
      </c>
    </row>
    <row r="515" spans="1:65" s="14" customFormat="1" ht="10.199999999999999">
      <c r="B515" s="211"/>
      <c r="C515" s="212"/>
      <c r="D515" s="202" t="s">
        <v>247</v>
      </c>
      <c r="E515" s="213" t="s">
        <v>19</v>
      </c>
      <c r="F515" s="214" t="s">
        <v>682</v>
      </c>
      <c r="G515" s="212"/>
      <c r="H515" s="215">
        <v>2</v>
      </c>
      <c r="I515" s="216"/>
      <c r="J515" s="212"/>
      <c r="K515" s="212"/>
      <c r="L515" s="217"/>
      <c r="M515" s="218"/>
      <c r="N515" s="219"/>
      <c r="O515" s="219"/>
      <c r="P515" s="219"/>
      <c r="Q515" s="219"/>
      <c r="R515" s="219"/>
      <c r="S515" s="219"/>
      <c r="T515" s="220"/>
      <c r="AT515" s="221" t="s">
        <v>247</v>
      </c>
      <c r="AU515" s="221" t="s">
        <v>88</v>
      </c>
      <c r="AV515" s="14" t="s">
        <v>88</v>
      </c>
      <c r="AW515" s="14" t="s">
        <v>37</v>
      </c>
      <c r="AX515" s="14" t="s">
        <v>76</v>
      </c>
      <c r="AY515" s="221" t="s">
        <v>237</v>
      </c>
    </row>
    <row r="516" spans="1:65" s="14" customFormat="1" ht="10.199999999999999">
      <c r="B516" s="211"/>
      <c r="C516" s="212"/>
      <c r="D516" s="202" t="s">
        <v>247</v>
      </c>
      <c r="E516" s="213" t="s">
        <v>19</v>
      </c>
      <c r="F516" s="214" t="s">
        <v>683</v>
      </c>
      <c r="G516" s="212"/>
      <c r="H516" s="215">
        <v>2</v>
      </c>
      <c r="I516" s="216"/>
      <c r="J516" s="212"/>
      <c r="K516" s="212"/>
      <c r="L516" s="217"/>
      <c r="M516" s="218"/>
      <c r="N516" s="219"/>
      <c r="O516" s="219"/>
      <c r="P516" s="219"/>
      <c r="Q516" s="219"/>
      <c r="R516" s="219"/>
      <c r="S516" s="219"/>
      <c r="T516" s="220"/>
      <c r="AT516" s="221" t="s">
        <v>247</v>
      </c>
      <c r="AU516" s="221" t="s">
        <v>88</v>
      </c>
      <c r="AV516" s="14" t="s">
        <v>88</v>
      </c>
      <c r="AW516" s="14" t="s">
        <v>37</v>
      </c>
      <c r="AX516" s="14" t="s">
        <v>76</v>
      </c>
      <c r="AY516" s="221" t="s">
        <v>237</v>
      </c>
    </row>
    <row r="517" spans="1:65" s="16" customFormat="1" ht="10.199999999999999">
      <c r="B517" s="233"/>
      <c r="C517" s="234"/>
      <c r="D517" s="202" t="s">
        <v>247</v>
      </c>
      <c r="E517" s="235" t="s">
        <v>19</v>
      </c>
      <c r="F517" s="236" t="s">
        <v>260</v>
      </c>
      <c r="G517" s="234"/>
      <c r="H517" s="237">
        <v>6</v>
      </c>
      <c r="I517" s="238"/>
      <c r="J517" s="234"/>
      <c r="K517" s="234"/>
      <c r="L517" s="239"/>
      <c r="M517" s="240"/>
      <c r="N517" s="241"/>
      <c r="O517" s="241"/>
      <c r="P517" s="241"/>
      <c r="Q517" s="241"/>
      <c r="R517" s="241"/>
      <c r="S517" s="241"/>
      <c r="T517" s="242"/>
      <c r="AT517" s="243" t="s">
        <v>247</v>
      </c>
      <c r="AU517" s="243" t="s">
        <v>88</v>
      </c>
      <c r="AV517" s="16" t="s">
        <v>243</v>
      </c>
      <c r="AW517" s="16" t="s">
        <v>37</v>
      </c>
      <c r="AX517" s="16" t="s">
        <v>83</v>
      </c>
      <c r="AY517" s="243" t="s">
        <v>237</v>
      </c>
    </row>
    <row r="518" spans="1:65" s="2" customFormat="1" ht="21.75" customHeight="1">
      <c r="A518" s="37"/>
      <c r="B518" s="38"/>
      <c r="C518" s="182" t="s">
        <v>684</v>
      </c>
      <c r="D518" s="182" t="s">
        <v>239</v>
      </c>
      <c r="E518" s="183" t="s">
        <v>685</v>
      </c>
      <c r="F518" s="184" t="s">
        <v>686</v>
      </c>
      <c r="G518" s="185" t="s">
        <v>673</v>
      </c>
      <c r="H518" s="186">
        <v>15</v>
      </c>
      <c r="I518" s="187"/>
      <c r="J518" s="188">
        <f>ROUND(I518*H518,2)</f>
        <v>0</v>
      </c>
      <c r="K518" s="184" t="s">
        <v>242</v>
      </c>
      <c r="L518" s="42"/>
      <c r="M518" s="189" t="s">
        <v>19</v>
      </c>
      <c r="N518" s="190" t="s">
        <v>48</v>
      </c>
      <c r="O518" s="67"/>
      <c r="P518" s="191">
        <f>O518*H518</f>
        <v>0</v>
      </c>
      <c r="Q518" s="191">
        <v>0</v>
      </c>
      <c r="R518" s="191">
        <f>Q518*H518</f>
        <v>0</v>
      </c>
      <c r="S518" s="191">
        <v>6.6E-3</v>
      </c>
      <c r="T518" s="192">
        <f>S518*H518</f>
        <v>9.9000000000000005E-2</v>
      </c>
      <c r="U518" s="37"/>
      <c r="V518" s="37"/>
      <c r="W518" s="37"/>
      <c r="X518" s="37"/>
      <c r="Y518" s="37"/>
      <c r="Z518" s="37"/>
      <c r="AA518" s="37"/>
      <c r="AB518" s="37"/>
      <c r="AC518" s="37"/>
      <c r="AD518" s="37"/>
      <c r="AE518" s="37"/>
      <c r="AR518" s="193" t="s">
        <v>366</v>
      </c>
      <c r="AT518" s="193" t="s">
        <v>239</v>
      </c>
      <c r="AU518" s="193" t="s">
        <v>88</v>
      </c>
      <c r="AY518" s="20" t="s">
        <v>237</v>
      </c>
      <c r="BE518" s="194">
        <f>IF(N518="základní",J518,0)</f>
        <v>0</v>
      </c>
      <c r="BF518" s="194">
        <f>IF(N518="snížená",J518,0)</f>
        <v>0</v>
      </c>
      <c r="BG518" s="194">
        <f>IF(N518="zákl. přenesená",J518,0)</f>
        <v>0</v>
      </c>
      <c r="BH518" s="194">
        <f>IF(N518="sníž. přenesená",J518,0)</f>
        <v>0</v>
      </c>
      <c r="BI518" s="194">
        <f>IF(N518="nulová",J518,0)</f>
        <v>0</v>
      </c>
      <c r="BJ518" s="20" t="s">
        <v>88</v>
      </c>
      <c r="BK518" s="194">
        <f>ROUND(I518*H518,2)</f>
        <v>0</v>
      </c>
      <c r="BL518" s="20" t="s">
        <v>366</v>
      </c>
      <c r="BM518" s="193" t="s">
        <v>687</v>
      </c>
    </row>
    <row r="519" spans="1:65" s="2" customFormat="1" ht="10.199999999999999">
      <c r="A519" s="37"/>
      <c r="B519" s="38"/>
      <c r="C519" s="39"/>
      <c r="D519" s="195" t="s">
        <v>245</v>
      </c>
      <c r="E519" s="39"/>
      <c r="F519" s="196" t="s">
        <v>688</v>
      </c>
      <c r="G519" s="39"/>
      <c r="H519" s="39"/>
      <c r="I519" s="197"/>
      <c r="J519" s="39"/>
      <c r="K519" s="39"/>
      <c r="L519" s="42"/>
      <c r="M519" s="198"/>
      <c r="N519" s="199"/>
      <c r="O519" s="67"/>
      <c r="P519" s="67"/>
      <c r="Q519" s="67"/>
      <c r="R519" s="67"/>
      <c r="S519" s="67"/>
      <c r="T519" s="68"/>
      <c r="U519" s="37"/>
      <c r="V519" s="37"/>
      <c r="W519" s="37"/>
      <c r="X519" s="37"/>
      <c r="Y519" s="37"/>
      <c r="Z519" s="37"/>
      <c r="AA519" s="37"/>
      <c r="AB519" s="37"/>
      <c r="AC519" s="37"/>
      <c r="AD519" s="37"/>
      <c r="AE519" s="37"/>
      <c r="AT519" s="20" t="s">
        <v>245</v>
      </c>
      <c r="AU519" s="20" t="s">
        <v>88</v>
      </c>
    </row>
    <row r="520" spans="1:65" s="14" customFormat="1" ht="10.199999999999999">
      <c r="B520" s="211"/>
      <c r="C520" s="212"/>
      <c r="D520" s="202" t="s">
        <v>247</v>
      </c>
      <c r="E520" s="213" t="s">
        <v>19</v>
      </c>
      <c r="F520" s="214" t="s">
        <v>689</v>
      </c>
      <c r="G520" s="212"/>
      <c r="H520" s="215">
        <v>5</v>
      </c>
      <c r="I520" s="216"/>
      <c r="J520" s="212"/>
      <c r="K520" s="212"/>
      <c r="L520" s="217"/>
      <c r="M520" s="218"/>
      <c r="N520" s="219"/>
      <c r="O520" s="219"/>
      <c r="P520" s="219"/>
      <c r="Q520" s="219"/>
      <c r="R520" s="219"/>
      <c r="S520" s="219"/>
      <c r="T520" s="220"/>
      <c r="AT520" s="221" t="s">
        <v>247</v>
      </c>
      <c r="AU520" s="221" t="s">
        <v>88</v>
      </c>
      <c r="AV520" s="14" t="s">
        <v>88</v>
      </c>
      <c r="AW520" s="14" t="s">
        <v>37</v>
      </c>
      <c r="AX520" s="14" t="s">
        <v>76</v>
      </c>
      <c r="AY520" s="221" t="s">
        <v>237</v>
      </c>
    </row>
    <row r="521" spans="1:65" s="14" customFormat="1" ht="10.199999999999999">
      <c r="B521" s="211"/>
      <c r="C521" s="212"/>
      <c r="D521" s="202" t="s">
        <v>247</v>
      </c>
      <c r="E521" s="213" t="s">
        <v>19</v>
      </c>
      <c r="F521" s="214" t="s">
        <v>690</v>
      </c>
      <c r="G521" s="212"/>
      <c r="H521" s="215">
        <v>5</v>
      </c>
      <c r="I521" s="216"/>
      <c r="J521" s="212"/>
      <c r="K521" s="212"/>
      <c r="L521" s="217"/>
      <c r="M521" s="218"/>
      <c r="N521" s="219"/>
      <c r="O521" s="219"/>
      <c r="P521" s="219"/>
      <c r="Q521" s="219"/>
      <c r="R521" s="219"/>
      <c r="S521" s="219"/>
      <c r="T521" s="220"/>
      <c r="AT521" s="221" t="s">
        <v>247</v>
      </c>
      <c r="AU521" s="221" t="s">
        <v>88</v>
      </c>
      <c r="AV521" s="14" t="s">
        <v>88</v>
      </c>
      <c r="AW521" s="14" t="s">
        <v>37</v>
      </c>
      <c r="AX521" s="14" t="s">
        <v>76</v>
      </c>
      <c r="AY521" s="221" t="s">
        <v>237</v>
      </c>
    </row>
    <row r="522" spans="1:65" s="14" customFormat="1" ht="10.199999999999999">
      <c r="B522" s="211"/>
      <c r="C522" s="212"/>
      <c r="D522" s="202" t="s">
        <v>247</v>
      </c>
      <c r="E522" s="213" t="s">
        <v>19</v>
      </c>
      <c r="F522" s="214" t="s">
        <v>691</v>
      </c>
      <c r="G522" s="212"/>
      <c r="H522" s="215">
        <v>5</v>
      </c>
      <c r="I522" s="216"/>
      <c r="J522" s="212"/>
      <c r="K522" s="212"/>
      <c r="L522" s="217"/>
      <c r="M522" s="218"/>
      <c r="N522" s="219"/>
      <c r="O522" s="219"/>
      <c r="P522" s="219"/>
      <c r="Q522" s="219"/>
      <c r="R522" s="219"/>
      <c r="S522" s="219"/>
      <c r="T522" s="220"/>
      <c r="AT522" s="221" t="s">
        <v>247</v>
      </c>
      <c r="AU522" s="221" t="s">
        <v>88</v>
      </c>
      <c r="AV522" s="14" t="s">
        <v>88</v>
      </c>
      <c r="AW522" s="14" t="s">
        <v>37</v>
      </c>
      <c r="AX522" s="14" t="s">
        <v>76</v>
      </c>
      <c r="AY522" s="221" t="s">
        <v>237</v>
      </c>
    </row>
    <row r="523" spans="1:65" s="16" customFormat="1" ht="10.199999999999999">
      <c r="B523" s="233"/>
      <c r="C523" s="234"/>
      <c r="D523" s="202" t="s">
        <v>247</v>
      </c>
      <c r="E523" s="235" t="s">
        <v>19</v>
      </c>
      <c r="F523" s="236" t="s">
        <v>260</v>
      </c>
      <c r="G523" s="234"/>
      <c r="H523" s="237">
        <v>15</v>
      </c>
      <c r="I523" s="238"/>
      <c r="J523" s="234"/>
      <c r="K523" s="234"/>
      <c r="L523" s="239"/>
      <c r="M523" s="240"/>
      <c r="N523" s="241"/>
      <c r="O523" s="241"/>
      <c r="P523" s="241"/>
      <c r="Q523" s="241"/>
      <c r="R523" s="241"/>
      <c r="S523" s="241"/>
      <c r="T523" s="242"/>
      <c r="AT523" s="243" t="s">
        <v>247</v>
      </c>
      <c r="AU523" s="243" t="s">
        <v>88</v>
      </c>
      <c r="AV523" s="16" t="s">
        <v>243</v>
      </c>
      <c r="AW523" s="16" t="s">
        <v>37</v>
      </c>
      <c r="AX523" s="16" t="s">
        <v>83</v>
      </c>
      <c r="AY523" s="243" t="s">
        <v>237</v>
      </c>
    </row>
    <row r="524" spans="1:65" s="2" customFormat="1" ht="24.15" customHeight="1">
      <c r="A524" s="37"/>
      <c r="B524" s="38"/>
      <c r="C524" s="182" t="s">
        <v>692</v>
      </c>
      <c r="D524" s="182" t="s">
        <v>239</v>
      </c>
      <c r="E524" s="183" t="s">
        <v>693</v>
      </c>
      <c r="F524" s="184" t="s">
        <v>694</v>
      </c>
      <c r="G524" s="185" t="s">
        <v>290</v>
      </c>
      <c r="H524" s="186">
        <v>2</v>
      </c>
      <c r="I524" s="187"/>
      <c r="J524" s="188">
        <f>ROUND(I524*H524,2)</f>
        <v>0</v>
      </c>
      <c r="K524" s="184" t="s">
        <v>242</v>
      </c>
      <c r="L524" s="42"/>
      <c r="M524" s="189" t="s">
        <v>19</v>
      </c>
      <c r="N524" s="190" t="s">
        <v>48</v>
      </c>
      <c r="O524" s="67"/>
      <c r="P524" s="191">
        <f>O524*H524</f>
        <v>0</v>
      </c>
      <c r="Q524" s="191">
        <v>0</v>
      </c>
      <c r="R524" s="191">
        <f>Q524*H524</f>
        <v>0</v>
      </c>
      <c r="S524" s="191">
        <v>0</v>
      </c>
      <c r="T524" s="192">
        <f>S524*H524</f>
        <v>0</v>
      </c>
      <c r="U524" s="37"/>
      <c r="V524" s="37"/>
      <c r="W524" s="37"/>
      <c r="X524" s="37"/>
      <c r="Y524" s="37"/>
      <c r="Z524" s="37"/>
      <c r="AA524" s="37"/>
      <c r="AB524" s="37"/>
      <c r="AC524" s="37"/>
      <c r="AD524" s="37"/>
      <c r="AE524" s="37"/>
      <c r="AR524" s="193" t="s">
        <v>366</v>
      </c>
      <c r="AT524" s="193" t="s">
        <v>239</v>
      </c>
      <c r="AU524" s="193" t="s">
        <v>88</v>
      </c>
      <c r="AY524" s="20" t="s">
        <v>237</v>
      </c>
      <c r="BE524" s="194">
        <f>IF(N524="základní",J524,0)</f>
        <v>0</v>
      </c>
      <c r="BF524" s="194">
        <f>IF(N524="snížená",J524,0)</f>
        <v>0</v>
      </c>
      <c r="BG524" s="194">
        <f>IF(N524="zákl. přenesená",J524,0)</f>
        <v>0</v>
      </c>
      <c r="BH524" s="194">
        <f>IF(N524="sníž. přenesená",J524,0)</f>
        <v>0</v>
      </c>
      <c r="BI524" s="194">
        <f>IF(N524="nulová",J524,0)</f>
        <v>0</v>
      </c>
      <c r="BJ524" s="20" t="s">
        <v>88</v>
      </c>
      <c r="BK524" s="194">
        <f>ROUND(I524*H524,2)</f>
        <v>0</v>
      </c>
      <c r="BL524" s="20" t="s">
        <v>366</v>
      </c>
      <c r="BM524" s="193" t="s">
        <v>695</v>
      </c>
    </row>
    <row r="525" spans="1:65" s="2" customFormat="1" ht="10.199999999999999">
      <c r="A525" s="37"/>
      <c r="B525" s="38"/>
      <c r="C525" s="39"/>
      <c r="D525" s="195" t="s">
        <v>245</v>
      </c>
      <c r="E525" s="39"/>
      <c r="F525" s="196" t="s">
        <v>696</v>
      </c>
      <c r="G525" s="39"/>
      <c r="H525" s="39"/>
      <c r="I525" s="197"/>
      <c r="J525" s="39"/>
      <c r="K525" s="39"/>
      <c r="L525" s="42"/>
      <c r="M525" s="198"/>
      <c r="N525" s="199"/>
      <c r="O525" s="67"/>
      <c r="P525" s="67"/>
      <c r="Q525" s="67"/>
      <c r="R525" s="67"/>
      <c r="S525" s="67"/>
      <c r="T525" s="68"/>
      <c r="U525" s="37"/>
      <c r="V525" s="37"/>
      <c r="W525" s="37"/>
      <c r="X525" s="37"/>
      <c r="Y525" s="37"/>
      <c r="Z525" s="37"/>
      <c r="AA525" s="37"/>
      <c r="AB525" s="37"/>
      <c r="AC525" s="37"/>
      <c r="AD525" s="37"/>
      <c r="AE525" s="37"/>
      <c r="AT525" s="20" t="s">
        <v>245</v>
      </c>
      <c r="AU525" s="20" t="s">
        <v>88</v>
      </c>
    </row>
    <row r="526" spans="1:65" s="14" customFormat="1" ht="10.199999999999999">
      <c r="B526" s="211"/>
      <c r="C526" s="212"/>
      <c r="D526" s="202" t="s">
        <v>247</v>
      </c>
      <c r="E526" s="213" t="s">
        <v>19</v>
      </c>
      <c r="F526" s="214" t="s">
        <v>697</v>
      </c>
      <c r="G526" s="212"/>
      <c r="H526" s="215">
        <v>2</v>
      </c>
      <c r="I526" s="216"/>
      <c r="J526" s="212"/>
      <c r="K526" s="212"/>
      <c r="L526" s="217"/>
      <c r="M526" s="218"/>
      <c r="N526" s="219"/>
      <c r="O526" s="219"/>
      <c r="P526" s="219"/>
      <c r="Q526" s="219"/>
      <c r="R526" s="219"/>
      <c r="S526" s="219"/>
      <c r="T526" s="220"/>
      <c r="AT526" s="221" t="s">
        <v>247</v>
      </c>
      <c r="AU526" s="221" t="s">
        <v>88</v>
      </c>
      <c r="AV526" s="14" t="s">
        <v>88</v>
      </c>
      <c r="AW526" s="14" t="s">
        <v>37</v>
      </c>
      <c r="AX526" s="14" t="s">
        <v>83</v>
      </c>
      <c r="AY526" s="221" t="s">
        <v>237</v>
      </c>
    </row>
    <row r="527" spans="1:65" s="2" customFormat="1" ht="16.5" customHeight="1">
      <c r="A527" s="37"/>
      <c r="B527" s="38"/>
      <c r="C527" s="244" t="s">
        <v>698</v>
      </c>
      <c r="D527" s="244" t="s">
        <v>296</v>
      </c>
      <c r="E527" s="245" t="s">
        <v>699</v>
      </c>
      <c r="F527" s="246" t="s">
        <v>700</v>
      </c>
      <c r="G527" s="247" t="s">
        <v>290</v>
      </c>
      <c r="H527" s="248">
        <v>2</v>
      </c>
      <c r="I527" s="249"/>
      <c r="J527" s="250">
        <f>ROUND(I527*H527,2)</f>
        <v>0</v>
      </c>
      <c r="K527" s="246" t="s">
        <v>242</v>
      </c>
      <c r="L527" s="251"/>
      <c r="M527" s="252" t="s">
        <v>19</v>
      </c>
      <c r="N527" s="253" t="s">
        <v>48</v>
      </c>
      <c r="O527" s="67"/>
      <c r="P527" s="191">
        <f>O527*H527</f>
        <v>0</v>
      </c>
      <c r="Q527" s="191">
        <v>1.1000000000000001E-3</v>
      </c>
      <c r="R527" s="191">
        <f>Q527*H527</f>
        <v>2.2000000000000001E-3</v>
      </c>
      <c r="S527" s="191">
        <v>0</v>
      </c>
      <c r="T527" s="192">
        <f>S527*H527</f>
        <v>0</v>
      </c>
      <c r="U527" s="37"/>
      <c r="V527" s="37"/>
      <c r="W527" s="37"/>
      <c r="X527" s="37"/>
      <c r="Y527" s="37"/>
      <c r="Z527" s="37"/>
      <c r="AA527" s="37"/>
      <c r="AB527" s="37"/>
      <c r="AC527" s="37"/>
      <c r="AD527" s="37"/>
      <c r="AE527" s="37"/>
      <c r="AR527" s="193" t="s">
        <v>523</v>
      </c>
      <c r="AT527" s="193" t="s">
        <v>296</v>
      </c>
      <c r="AU527" s="193" t="s">
        <v>88</v>
      </c>
      <c r="AY527" s="20" t="s">
        <v>237</v>
      </c>
      <c r="BE527" s="194">
        <f>IF(N527="základní",J527,0)</f>
        <v>0</v>
      </c>
      <c r="BF527" s="194">
        <f>IF(N527="snížená",J527,0)</f>
        <v>0</v>
      </c>
      <c r="BG527" s="194">
        <f>IF(N527="zákl. přenesená",J527,0)</f>
        <v>0</v>
      </c>
      <c r="BH527" s="194">
        <f>IF(N527="sníž. přenesená",J527,0)</f>
        <v>0</v>
      </c>
      <c r="BI527" s="194">
        <f>IF(N527="nulová",J527,0)</f>
        <v>0</v>
      </c>
      <c r="BJ527" s="20" t="s">
        <v>88</v>
      </c>
      <c r="BK527" s="194">
        <f>ROUND(I527*H527,2)</f>
        <v>0</v>
      </c>
      <c r="BL527" s="20" t="s">
        <v>366</v>
      </c>
      <c r="BM527" s="193" t="s">
        <v>701</v>
      </c>
    </row>
    <row r="528" spans="1:65" s="2" customFormat="1" ht="24.15" customHeight="1">
      <c r="A528" s="37"/>
      <c r="B528" s="38"/>
      <c r="C528" s="182" t="s">
        <v>702</v>
      </c>
      <c r="D528" s="182" t="s">
        <v>239</v>
      </c>
      <c r="E528" s="183" t="s">
        <v>693</v>
      </c>
      <c r="F528" s="184" t="s">
        <v>694</v>
      </c>
      <c r="G528" s="185" t="s">
        <v>290</v>
      </c>
      <c r="H528" s="186">
        <v>1</v>
      </c>
      <c r="I528" s="187"/>
      <c r="J528" s="188">
        <f>ROUND(I528*H528,2)</f>
        <v>0</v>
      </c>
      <c r="K528" s="184" t="s">
        <v>242</v>
      </c>
      <c r="L528" s="42"/>
      <c r="M528" s="189" t="s">
        <v>19</v>
      </c>
      <c r="N528" s="190" t="s">
        <v>48</v>
      </c>
      <c r="O528" s="67"/>
      <c r="P528" s="191">
        <f>O528*H528</f>
        <v>0</v>
      </c>
      <c r="Q528" s="191">
        <v>0</v>
      </c>
      <c r="R528" s="191">
        <f>Q528*H528</f>
        <v>0</v>
      </c>
      <c r="S528" s="191">
        <v>0</v>
      </c>
      <c r="T528" s="192">
        <f>S528*H528</f>
        <v>0</v>
      </c>
      <c r="U528" s="37"/>
      <c r="V528" s="37"/>
      <c r="W528" s="37"/>
      <c r="X528" s="37"/>
      <c r="Y528" s="37"/>
      <c r="Z528" s="37"/>
      <c r="AA528" s="37"/>
      <c r="AB528" s="37"/>
      <c r="AC528" s="37"/>
      <c r="AD528" s="37"/>
      <c r="AE528" s="37"/>
      <c r="AR528" s="193" t="s">
        <v>366</v>
      </c>
      <c r="AT528" s="193" t="s">
        <v>239</v>
      </c>
      <c r="AU528" s="193" t="s">
        <v>88</v>
      </c>
      <c r="AY528" s="20" t="s">
        <v>237</v>
      </c>
      <c r="BE528" s="194">
        <f>IF(N528="základní",J528,0)</f>
        <v>0</v>
      </c>
      <c r="BF528" s="194">
        <f>IF(N528="snížená",J528,0)</f>
        <v>0</v>
      </c>
      <c r="BG528" s="194">
        <f>IF(N528="zákl. přenesená",J528,0)</f>
        <v>0</v>
      </c>
      <c r="BH528" s="194">
        <f>IF(N528="sníž. přenesená",J528,0)</f>
        <v>0</v>
      </c>
      <c r="BI528" s="194">
        <f>IF(N528="nulová",J528,0)</f>
        <v>0</v>
      </c>
      <c r="BJ528" s="20" t="s">
        <v>88</v>
      </c>
      <c r="BK528" s="194">
        <f>ROUND(I528*H528,2)</f>
        <v>0</v>
      </c>
      <c r="BL528" s="20" t="s">
        <v>366</v>
      </c>
      <c r="BM528" s="193" t="s">
        <v>703</v>
      </c>
    </row>
    <row r="529" spans="1:65" s="2" customFormat="1" ht="10.199999999999999">
      <c r="A529" s="37"/>
      <c r="B529" s="38"/>
      <c r="C529" s="39"/>
      <c r="D529" s="195" t="s">
        <v>245</v>
      </c>
      <c r="E529" s="39"/>
      <c r="F529" s="196" t="s">
        <v>696</v>
      </c>
      <c r="G529" s="39"/>
      <c r="H529" s="39"/>
      <c r="I529" s="197"/>
      <c r="J529" s="39"/>
      <c r="K529" s="39"/>
      <c r="L529" s="42"/>
      <c r="M529" s="198"/>
      <c r="N529" s="199"/>
      <c r="O529" s="67"/>
      <c r="P529" s="67"/>
      <c r="Q529" s="67"/>
      <c r="R529" s="67"/>
      <c r="S529" s="67"/>
      <c r="T529" s="68"/>
      <c r="U529" s="37"/>
      <c r="V529" s="37"/>
      <c r="W529" s="37"/>
      <c r="X529" s="37"/>
      <c r="Y529" s="37"/>
      <c r="Z529" s="37"/>
      <c r="AA529" s="37"/>
      <c r="AB529" s="37"/>
      <c r="AC529" s="37"/>
      <c r="AD529" s="37"/>
      <c r="AE529" s="37"/>
      <c r="AT529" s="20" t="s">
        <v>245</v>
      </c>
      <c r="AU529" s="20" t="s">
        <v>88</v>
      </c>
    </row>
    <row r="530" spans="1:65" s="14" customFormat="1" ht="10.199999999999999">
      <c r="B530" s="211"/>
      <c r="C530" s="212"/>
      <c r="D530" s="202" t="s">
        <v>247</v>
      </c>
      <c r="E530" s="213" t="s">
        <v>19</v>
      </c>
      <c r="F530" s="214" t="s">
        <v>704</v>
      </c>
      <c r="G530" s="212"/>
      <c r="H530" s="215">
        <v>1</v>
      </c>
      <c r="I530" s="216"/>
      <c r="J530" s="212"/>
      <c r="K530" s="212"/>
      <c r="L530" s="217"/>
      <c r="M530" s="218"/>
      <c r="N530" s="219"/>
      <c r="O530" s="219"/>
      <c r="P530" s="219"/>
      <c r="Q530" s="219"/>
      <c r="R530" s="219"/>
      <c r="S530" s="219"/>
      <c r="T530" s="220"/>
      <c r="AT530" s="221" t="s">
        <v>247</v>
      </c>
      <c r="AU530" s="221" t="s">
        <v>88</v>
      </c>
      <c r="AV530" s="14" t="s">
        <v>88</v>
      </c>
      <c r="AW530" s="14" t="s">
        <v>37</v>
      </c>
      <c r="AX530" s="14" t="s">
        <v>83</v>
      </c>
      <c r="AY530" s="221" t="s">
        <v>237</v>
      </c>
    </row>
    <row r="531" spans="1:65" s="2" customFormat="1" ht="16.5" customHeight="1">
      <c r="A531" s="37"/>
      <c r="B531" s="38"/>
      <c r="C531" s="244" t="s">
        <v>705</v>
      </c>
      <c r="D531" s="244" t="s">
        <v>296</v>
      </c>
      <c r="E531" s="245" t="s">
        <v>706</v>
      </c>
      <c r="F531" s="246" t="s">
        <v>707</v>
      </c>
      <c r="G531" s="247" t="s">
        <v>290</v>
      </c>
      <c r="H531" s="248">
        <v>1</v>
      </c>
      <c r="I531" s="249"/>
      <c r="J531" s="250">
        <f>ROUND(I531*H531,2)</f>
        <v>0</v>
      </c>
      <c r="K531" s="246" t="s">
        <v>242</v>
      </c>
      <c r="L531" s="251"/>
      <c r="M531" s="252" t="s">
        <v>19</v>
      </c>
      <c r="N531" s="253" t="s">
        <v>48</v>
      </c>
      <c r="O531" s="67"/>
      <c r="P531" s="191">
        <f>O531*H531</f>
        <v>0</v>
      </c>
      <c r="Q531" s="191">
        <v>1.2999999999999999E-3</v>
      </c>
      <c r="R531" s="191">
        <f>Q531*H531</f>
        <v>1.2999999999999999E-3</v>
      </c>
      <c r="S531" s="191">
        <v>0</v>
      </c>
      <c r="T531" s="192">
        <f>S531*H531</f>
        <v>0</v>
      </c>
      <c r="U531" s="37"/>
      <c r="V531" s="37"/>
      <c r="W531" s="37"/>
      <c r="X531" s="37"/>
      <c r="Y531" s="37"/>
      <c r="Z531" s="37"/>
      <c r="AA531" s="37"/>
      <c r="AB531" s="37"/>
      <c r="AC531" s="37"/>
      <c r="AD531" s="37"/>
      <c r="AE531" s="37"/>
      <c r="AR531" s="193" t="s">
        <v>523</v>
      </c>
      <c r="AT531" s="193" t="s">
        <v>296</v>
      </c>
      <c r="AU531" s="193" t="s">
        <v>88</v>
      </c>
      <c r="AY531" s="20" t="s">
        <v>237</v>
      </c>
      <c r="BE531" s="194">
        <f>IF(N531="základní",J531,0)</f>
        <v>0</v>
      </c>
      <c r="BF531" s="194">
        <f>IF(N531="snížená",J531,0)</f>
        <v>0</v>
      </c>
      <c r="BG531" s="194">
        <f>IF(N531="zákl. přenesená",J531,0)</f>
        <v>0</v>
      </c>
      <c r="BH531" s="194">
        <f>IF(N531="sníž. přenesená",J531,0)</f>
        <v>0</v>
      </c>
      <c r="BI531" s="194">
        <f>IF(N531="nulová",J531,0)</f>
        <v>0</v>
      </c>
      <c r="BJ531" s="20" t="s">
        <v>88</v>
      </c>
      <c r="BK531" s="194">
        <f>ROUND(I531*H531,2)</f>
        <v>0</v>
      </c>
      <c r="BL531" s="20" t="s">
        <v>366</v>
      </c>
      <c r="BM531" s="193" t="s">
        <v>708</v>
      </c>
    </row>
    <row r="532" spans="1:65" s="2" customFormat="1" ht="24.15" customHeight="1">
      <c r="A532" s="37"/>
      <c r="B532" s="38"/>
      <c r="C532" s="182" t="s">
        <v>359</v>
      </c>
      <c r="D532" s="182" t="s">
        <v>239</v>
      </c>
      <c r="E532" s="183" t="s">
        <v>709</v>
      </c>
      <c r="F532" s="184" t="s">
        <v>710</v>
      </c>
      <c r="G532" s="185" t="s">
        <v>290</v>
      </c>
      <c r="H532" s="186">
        <v>1</v>
      </c>
      <c r="I532" s="187"/>
      <c r="J532" s="188">
        <f>ROUND(I532*H532,2)</f>
        <v>0</v>
      </c>
      <c r="K532" s="184" t="s">
        <v>242</v>
      </c>
      <c r="L532" s="42"/>
      <c r="M532" s="189" t="s">
        <v>19</v>
      </c>
      <c r="N532" s="190" t="s">
        <v>48</v>
      </c>
      <c r="O532" s="67"/>
      <c r="P532" s="191">
        <f>O532*H532</f>
        <v>0</v>
      </c>
      <c r="Q532" s="191">
        <v>0</v>
      </c>
      <c r="R532" s="191">
        <f>Q532*H532</f>
        <v>0</v>
      </c>
      <c r="S532" s="191">
        <v>0</v>
      </c>
      <c r="T532" s="192">
        <f>S532*H532</f>
        <v>0</v>
      </c>
      <c r="U532" s="37"/>
      <c r="V532" s="37"/>
      <c r="W532" s="37"/>
      <c r="X532" s="37"/>
      <c r="Y532" s="37"/>
      <c r="Z532" s="37"/>
      <c r="AA532" s="37"/>
      <c r="AB532" s="37"/>
      <c r="AC532" s="37"/>
      <c r="AD532" s="37"/>
      <c r="AE532" s="37"/>
      <c r="AR532" s="193" t="s">
        <v>366</v>
      </c>
      <c r="AT532" s="193" t="s">
        <v>239</v>
      </c>
      <c r="AU532" s="193" t="s">
        <v>88</v>
      </c>
      <c r="AY532" s="20" t="s">
        <v>237</v>
      </c>
      <c r="BE532" s="194">
        <f>IF(N532="základní",J532,0)</f>
        <v>0</v>
      </c>
      <c r="BF532" s="194">
        <f>IF(N532="snížená",J532,0)</f>
        <v>0</v>
      </c>
      <c r="BG532" s="194">
        <f>IF(N532="zákl. přenesená",J532,0)</f>
        <v>0</v>
      </c>
      <c r="BH532" s="194">
        <f>IF(N532="sníž. přenesená",J532,0)</f>
        <v>0</v>
      </c>
      <c r="BI532" s="194">
        <f>IF(N532="nulová",J532,0)</f>
        <v>0</v>
      </c>
      <c r="BJ532" s="20" t="s">
        <v>88</v>
      </c>
      <c r="BK532" s="194">
        <f>ROUND(I532*H532,2)</f>
        <v>0</v>
      </c>
      <c r="BL532" s="20" t="s">
        <v>366</v>
      </c>
      <c r="BM532" s="193" t="s">
        <v>711</v>
      </c>
    </row>
    <row r="533" spans="1:65" s="2" customFormat="1" ht="10.199999999999999">
      <c r="A533" s="37"/>
      <c r="B533" s="38"/>
      <c r="C533" s="39"/>
      <c r="D533" s="195" t="s">
        <v>245</v>
      </c>
      <c r="E533" s="39"/>
      <c r="F533" s="196" t="s">
        <v>712</v>
      </c>
      <c r="G533" s="39"/>
      <c r="H533" s="39"/>
      <c r="I533" s="197"/>
      <c r="J533" s="39"/>
      <c r="K533" s="39"/>
      <c r="L533" s="42"/>
      <c r="M533" s="198"/>
      <c r="N533" s="199"/>
      <c r="O533" s="67"/>
      <c r="P533" s="67"/>
      <c r="Q533" s="67"/>
      <c r="R533" s="67"/>
      <c r="S533" s="67"/>
      <c r="T533" s="68"/>
      <c r="U533" s="37"/>
      <c r="V533" s="37"/>
      <c r="W533" s="37"/>
      <c r="X533" s="37"/>
      <c r="Y533" s="37"/>
      <c r="Z533" s="37"/>
      <c r="AA533" s="37"/>
      <c r="AB533" s="37"/>
      <c r="AC533" s="37"/>
      <c r="AD533" s="37"/>
      <c r="AE533" s="37"/>
      <c r="AT533" s="20" t="s">
        <v>245</v>
      </c>
      <c r="AU533" s="20" t="s">
        <v>88</v>
      </c>
    </row>
    <row r="534" spans="1:65" s="14" customFormat="1" ht="10.199999999999999">
      <c r="B534" s="211"/>
      <c r="C534" s="212"/>
      <c r="D534" s="202" t="s">
        <v>247</v>
      </c>
      <c r="E534" s="213" t="s">
        <v>19</v>
      </c>
      <c r="F534" s="214" t="s">
        <v>704</v>
      </c>
      <c r="G534" s="212"/>
      <c r="H534" s="215">
        <v>1</v>
      </c>
      <c r="I534" s="216"/>
      <c r="J534" s="212"/>
      <c r="K534" s="212"/>
      <c r="L534" s="217"/>
      <c r="M534" s="218"/>
      <c r="N534" s="219"/>
      <c r="O534" s="219"/>
      <c r="P534" s="219"/>
      <c r="Q534" s="219"/>
      <c r="R534" s="219"/>
      <c r="S534" s="219"/>
      <c r="T534" s="220"/>
      <c r="AT534" s="221" t="s">
        <v>247</v>
      </c>
      <c r="AU534" s="221" t="s">
        <v>88</v>
      </c>
      <c r="AV534" s="14" t="s">
        <v>88</v>
      </c>
      <c r="AW534" s="14" t="s">
        <v>37</v>
      </c>
      <c r="AX534" s="14" t="s">
        <v>83</v>
      </c>
      <c r="AY534" s="221" t="s">
        <v>237</v>
      </c>
    </row>
    <row r="535" spans="1:65" s="2" customFormat="1" ht="21.75" customHeight="1">
      <c r="A535" s="37"/>
      <c r="B535" s="38"/>
      <c r="C535" s="244" t="s">
        <v>713</v>
      </c>
      <c r="D535" s="244" t="s">
        <v>296</v>
      </c>
      <c r="E535" s="245" t="s">
        <v>714</v>
      </c>
      <c r="F535" s="246" t="s">
        <v>715</v>
      </c>
      <c r="G535" s="247" t="s">
        <v>290</v>
      </c>
      <c r="H535" s="248">
        <v>1</v>
      </c>
      <c r="I535" s="249"/>
      <c r="J535" s="250">
        <f>ROUND(I535*H535,2)</f>
        <v>0</v>
      </c>
      <c r="K535" s="246" t="s">
        <v>242</v>
      </c>
      <c r="L535" s="251"/>
      <c r="M535" s="252" t="s">
        <v>19</v>
      </c>
      <c r="N535" s="253" t="s">
        <v>48</v>
      </c>
      <c r="O535" s="67"/>
      <c r="P535" s="191">
        <f>O535*H535</f>
        <v>0</v>
      </c>
      <c r="Q535" s="191">
        <v>8.4999999999999995E-4</v>
      </c>
      <c r="R535" s="191">
        <f>Q535*H535</f>
        <v>8.4999999999999995E-4</v>
      </c>
      <c r="S535" s="191">
        <v>0</v>
      </c>
      <c r="T535" s="192">
        <f>S535*H535</f>
        <v>0</v>
      </c>
      <c r="U535" s="37"/>
      <c r="V535" s="37"/>
      <c r="W535" s="37"/>
      <c r="X535" s="37"/>
      <c r="Y535" s="37"/>
      <c r="Z535" s="37"/>
      <c r="AA535" s="37"/>
      <c r="AB535" s="37"/>
      <c r="AC535" s="37"/>
      <c r="AD535" s="37"/>
      <c r="AE535" s="37"/>
      <c r="AR535" s="193" t="s">
        <v>523</v>
      </c>
      <c r="AT535" s="193" t="s">
        <v>296</v>
      </c>
      <c r="AU535" s="193" t="s">
        <v>88</v>
      </c>
      <c r="AY535" s="20" t="s">
        <v>237</v>
      </c>
      <c r="BE535" s="194">
        <f>IF(N535="základní",J535,0)</f>
        <v>0</v>
      </c>
      <c r="BF535" s="194">
        <f>IF(N535="snížená",J535,0)</f>
        <v>0</v>
      </c>
      <c r="BG535" s="194">
        <f>IF(N535="zákl. přenesená",J535,0)</f>
        <v>0</v>
      </c>
      <c r="BH535" s="194">
        <f>IF(N535="sníž. přenesená",J535,0)</f>
        <v>0</v>
      </c>
      <c r="BI535" s="194">
        <f>IF(N535="nulová",J535,0)</f>
        <v>0</v>
      </c>
      <c r="BJ535" s="20" t="s">
        <v>88</v>
      </c>
      <c r="BK535" s="194">
        <f>ROUND(I535*H535,2)</f>
        <v>0</v>
      </c>
      <c r="BL535" s="20" t="s">
        <v>366</v>
      </c>
      <c r="BM535" s="193" t="s">
        <v>716</v>
      </c>
    </row>
    <row r="536" spans="1:65" s="2" customFormat="1" ht="16.5" customHeight="1">
      <c r="A536" s="37"/>
      <c r="B536" s="38"/>
      <c r="C536" s="182" t="s">
        <v>717</v>
      </c>
      <c r="D536" s="182" t="s">
        <v>239</v>
      </c>
      <c r="E536" s="183" t="s">
        <v>718</v>
      </c>
      <c r="F536" s="184" t="s">
        <v>719</v>
      </c>
      <c r="G536" s="185" t="s">
        <v>673</v>
      </c>
      <c r="H536" s="186">
        <v>15</v>
      </c>
      <c r="I536" s="187"/>
      <c r="J536" s="188">
        <f>ROUND(I536*H536,2)</f>
        <v>0</v>
      </c>
      <c r="K536" s="184" t="s">
        <v>242</v>
      </c>
      <c r="L536" s="42"/>
      <c r="M536" s="189" t="s">
        <v>19</v>
      </c>
      <c r="N536" s="190" t="s">
        <v>48</v>
      </c>
      <c r="O536" s="67"/>
      <c r="P536" s="191">
        <f>O536*H536</f>
        <v>0</v>
      </c>
      <c r="Q536" s="191">
        <v>0</v>
      </c>
      <c r="R536" s="191">
        <f>Q536*H536</f>
        <v>0</v>
      </c>
      <c r="S536" s="191">
        <v>1.56E-3</v>
      </c>
      <c r="T536" s="192">
        <f>S536*H536</f>
        <v>2.3400000000000001E-2</v>
      </c>
      <c r="U536" s="37"/>
      <c r="V536" s="37"/>
      <c r="W536" s="37"/>
      <c r="X536" s="37"/>
      <c r="Y536" s="37"/>
      <c r="Z536" s="37"/>
      <c r="AA536" s="37"/>
      <c r="AB536" s="37"/>
      <c r="AC536" s="37"/>
      <c r="AD536" s="37"/>
      <c r="AE536" s="37"/>
      <c r="AR536" s="193" t="s">
        <v>366</v>
      </c>
      <c r="AT536" s="193" t="s">
        <v>239</v>
      </c>
      <c r="AU536" s="193" t="s">
        <v>88</v>
      </c>
      <c r="AY536" s="20" t="s">
        <v>237</v>
      </c>
      <c r="BE536" s="194">
        <f>IF(N536="základní",J536,0)</f>
        <v>0</v>
      </c>
      <c r="BF536" s="194">
        <f>IF(N536="snížená",J536,0)</f>
        <v>0</v>
      </c>
      <c r="BG536" s="194">
        <f>IF(N536="zákl. přenesená",J536,0)</f>
        <v>0</v>
      </c>
      <c r="BH536" s="194">
        <f>IF(N536="sníž. přenesená",J536,0)</f>
        <v>0</v>
      </c>
      <c r="BI536" s="194">
        <f>IF(N536="nulová",J536,0)</f>
        <v>0</v>
      </c>
      <c r="BJ536" s="20" t="s">
        <v>88</v>
      </c>
      <c r="BK536" s="194">
        <f>ROUND(I536*H536,2)</f>
        <v>0</v>
      </c>
      <c r="BL536" s="20" t="s">
        <v>366</v>
      </c>
      <c r="BM536" s="193" t="s">
        <v>720</v>
      </c>
    </row>
    <row r="537" spans="1:65" s="2" customFormat="1" ht="10.199999999999999">
      <c r="A537" s="37"/>
      <c r="B537" s="38"/>
      <c r="C537" s="39"/>
      <c r="D537" s="195" t="s">
        <v>245</v>
      </c>
      <c r="E537" s="39"/>
      <c r="F537" s="196" t="s">
        <v>721</v>
      </c>
      <c r="G537" s="39"/>
      <c r="H537" s="39"/>
      <c r="I537" s="197"/>
      <c r="J537" s="39"/>
      <c r="K537" s="39"/>
      <c r="L537" s="42"/>
      <c r="M537" s="198"/>
      <c r="N537" s="199"/>
      <c r="O537" s="67"/>
      <c r="P537" s="67"/>
      <c r="Q537" s="67"/>
      <c r="R537" s="67"/>
      <c r="S537" s="67"/>
      <c r="T537" s="68"/>
      <c r="U537" s="37"/>
      <c r="V537" s="37"/>
      <c r="W537" s="37"/>
      <c r="X537" s="37"/>
      <c r="Y537" s="37"/>
      <c r="Z537" s="37"/>
      <c r="AA537" s="37"/>
      <c r="AB537" s="37"/>
      <c r="AC537" s="37"/>
      <c r="AD537" s="37"/>
      <c r="AE537" s="37"/>
      <c r="AT537" s="20" t="s">
        <v>245</v>
      </c>
      <c r="AU537" s="20" t="s">
        <v>88</v>
      </c>
    </row>
    <row r="538" spans="1:65" s="14" customFormat="1" ht="10.199999999999999">
      <c r="B538" s="211"/>
      <c r="C538" s="212"/>
      <c r="D538" s="202" t="s">
        <v>247</v>
      </c>
      <c r="E538" s="213" t="s">
        <v>19</v>
      </c>
      <c r="F538" s="214" t="s">
        <v>689</v>
      </c>
      <c r="G538" s="212"/>
      <c r="H538" s="215">
        <v>5</v>
      </c>
      <c r="I538" s="216"/>
      <c r="J538" s="212"/>
      <c r="K538" s="212"/>
      <c r="L538" s="217"/>
      <c r="M538" s="218"/>
      <c r="N538" s="219"/>
      <c r="O538" s="219"/>
      <c r="P538" s="219"/>
      <c r="Q538" s="219"/>
      <c r="R538" s="219"/>
      <c r="S538" s="219"/>
      <c r="T538" s="220"/>
      <c r="AT538" s="221" t="s">
        <v>247</v>
      </c>
      <c r="AU538" s="221" t="s">
        <v>88</v>
      </c>
      <c r="AV538" s="14" t="s">
        <v>88</v>
      </c>
      <c r="AW538" s="14" t="s">
        <v>37</v>
      </c>
      <c r="AX538" s="14" t="s">
        <v>76</v>
      </c>
      <c r="AY538" s="221" t="s">
        <v>237</v>
      </c>
    </row>
    <row r="539" spans="1:65" s="14" customFormat="1" ht="10.199999999999999">
      <c r="B539" s="211"/>
      <c r="C539" s="212"/>
      <c r="D539" s="202" t="s">
        <v>247</v>
      </c>
      <c r="E539" s="213" t="s">
        <v>19</v>
      </c>
      <c r="F539" s="214" t="s">
        <v>690</v>
      </c>
      <c r="G539" s="212"/>
      <c r="H539" s="215">
        <v>5</v>
      </c>
      <c r="I539" s="216"/>
      <c r="J539" s="212"/>
      <c r="K539" s="212"/>
      <c r="L539" s="217"/>
      <c r="M539" s="218"/>
      <c r="N539" s="219"/>
      <c r="O539" s="219"/>
      <c r="P539" s="219"/>
      <c r="Q539" s="219"/>
      <c r="R539" s="219"/>
      <c r="S539" s="219"/>
      <c r="T539" s="220"/>
      <c r="AT539" s="221" t="s">
        <v>247</v>
      </c>
      <c r="AU539" s="221" t="s">
        <v>88</v>
      </c>
      <c r="AV539" s="14" t="s">
        <v>88</v>
      </c>
      <c r="AW539" s="14" t="s">
        <v>37</v>
      </c>
      <c r="AX539" s="14" t="s">
        <v>76</v>
      </c>
      <c r="AY539" s="221" t="s">
        <v>237</v>
      </c>
    </row>
    <row r="540" spans="1:65" s="14" customFormat="1" ht="10.199999999999999">
      <c r="B540" s="211"/>
      <c r="C540" s="212"/>
      <c r="D540" s="202" t="s">
        <v>247</v>
      </c>
      <c r="E540" s="213" t="s">
        <v>19</v>
      </c>
      <c r="F540" s="214" t="s">
        <v>691</v>
      </c>
      <c r="G540" s="212"/>
      <c r="H540" s="215">
        <v>5</v>
      </c>
      <c r="I540" s="216"/>
      <c r="J540" s="212"/>
      <c r="K540" s="212"/>
      <c r="L540" s="217"/>
      <c r="M540" s="218"/>
      <c r="N540" s="219"/>
      <c r="O540" s="219"/>
      <c r="P540" s="219"/>
      <c r="Q540" s="219"/>
      <c r="R540" s="219"/>
      <c r="S540" s="219"/>
      <c r="T540" s="220"/>
      <c r="AT540" s="221" t="s">
        <v>247</v>
      </c>
      <c r="AU540" s="221" t="s">
        <v>88</v>
      </c>
      <c r="AV540" s="14" t="s">
        <v>88</v>
      </c>
      <c r="AW540" s="14" t="s">
        <v>37</v>
      </c>
      <c r="AX540" s="14" t="s">
        <v>76</v>
      </c>
      <c r="AY540" s="221" t="s">
        <v>237</v>
      </c>
    </row>
    <row r="541" spans="1:65" s="16" customFormat="1" ht="10.199999999999999">
      <c r="B541" s="233"/>
      <c r="C541" s="234"/>
      <c r="D541" s="202" t="s">
        <v>247</v>
      </c>
      <c r="E541" s="235" t="s">
        <v>19</v>
      </c>
      <c r="F541" s="236" t="s">
        <v>260</v>
      </c>
      <c r="G541" s="234"/>
      <c r="H541" s="237">
        <v>15</v>
      </c>
      <c r="I541" s="238"/>
      <c r="J541" s="234"/>
      <c r="K541" s="234"/>
      <c r="L541" s="239"/>
      <c r="M541" s="240"/>
      <c r="N541" s="241"/>
      <c r="O541" s="241"/>
      <c r="P541" s="241"/>
      <c r="Q541" s="241"/>
      <c r="R541" s="241"/>
      <c r="S541" s="241"/>
      <c r="T541" s="242"/>
      <c r="AT541" s="243" t="s">
        <v>247</v>
      </c>
      <c r="AU541" s="243" t="s">
        <v>88</v>
      </c>
      <c r="AV541" s="16" t="s">
        <v>243</v>
      </c>
      <c r="AW541" s="16" t="s">
        <v>37</v>
      </c>
      <c r="AX541" s="16" t="s">
        <v>83</v>
      </c>
      <c r="AY541" s="243" t="s">
        <v>237</v>
      </c>
    </row>
    <row r="542" spans="1:65" s="2" customFormat="1" ht="24.15" customHeight="1">
      <c r="A542" s="37"/>
      <c r="B542" s="38"/>
      <c r="C542" s="182" t="s">
        <v>425</v>
      </c>
      <c r="D542" s="182" t="s">
        <v>239</v>
      </c>
      <c r="E542" s="183" t="s">
        <v>722</v>
      </c>
      <c r="F542" s="184" t="s">
        <v>723</v>
      </c>
      <c r="G542" s="185" t="s">
        <v>290</v>
      </c>
      <c r="H542" s="186">
        <v>15</v>
      </c>
      <c r="I542" s="187"/>
      <c r="J542" s="188">
        <f>ROUND(I542*H542,2)</f>
        <v>0</v>
      </c>
      <c r="K542" s="184" t="s">
        <v>242</v>
      </c>
      <c r="L542" s="42"/>
      <c r="M542" s="189" t="s">
        <v>19</v>
      </c>
      <c r="N542" s="190" t="s">
        <v>48</v>
      </c>
      <c r="O542" s="67"/>
      <c r="P542" s="191">
        <f>O542*H542</f>
        <v>0</v>
      </c>
      <c r="Q542" s="191">
        <v>0</v>
      </c>
      <c r="R542" s="191">
        <f>Q542*H542</f>
        <v>0</v>
      </c>
      <c r="S542" s="191">
        <v>8.4999999999999995E-4</v>
      </c>
      <c r="T542" s="192">
        <f>S542*H542</f>
        <v>1.2749999999999999E-2</v>
      </c>
      <c r="U542" s="37"/>
      <c r="V542" s="37"/>
      <c r="W542" s="37"/>
      <c r="X542" s="37"/>
      <c r="Y542" s="37"/>
      <c r="Z542" s="37"/>
      <c r="AA542" s="37"/>
      <c r="AB542" s="37"/>
      <c r="AC542" s="37"/>
      <c r="AD542" s="37"/>
      <c r="AE542" s="37"/>
      <c r="AR542" s="193" t="s">
        <v>366</v>
      </c>
      <c r="AT542" s="193" t="s">
        <v>239</v>
      </c>
      <c r="AU542" s="193" t="s">
        <v>88</v>
      </c>
      <c r="AY542" s="20" t="s">
        <v>237</v>
      </c>
      <c r="BE542" s="194">
        <f>IF(N542="základní",J542,0)</f>
        <v>0</v>
      </c>
      <c r="BF542" s="194">
        <f>IF(N542="snížená",J542,0)</f>
        <v>0</v>
      </c>
      <c r="BG542" s="194">
        <f>IF(N542="zákl. přenesená",J542,0)</f>
        <v>0</v>
      </c>
      <c r="BH542" s="194">
        <f>IF(N542="sníž. přenesená",J542,0)</f>
        <v>0</v>
      </c>
      <c r="BI542" s="194">
        <f>IF(N542="nulová",J542,0)</f>
        <v>0</v>
      </c>
      <c r="BJ542" s="20" t="s">
        <v>88</v>
      </c>
      <c r="BK542" s="194">
        <f>ROUND(I542*H542,2)</f>
        <v>0</v>
      </c>
      <c r="BL542" s="20" t="s">
        <v>366</v>
      </c>
      <c r="BM542" s="193" t="s">
        <v>724</v>
      </c>
    </row>
    <row r="543" spans="1:65" s="2" customFormat="1" ht="10.199999999999999">
      <c r="A543" s="37"/>
      <c r="B543" s="38"/>
      <c r="C543" s="39"/>
      <c r="D543" s="195" t="s">
        <v>245</v>
      </c>
      <c r="E543" s="39"/>
      <c r="F543" s="196" t="s">
        <v>725</v>
      </c>
      <c r="G543" s="39"/>
      <c r="H543" s="39"/>
      <c r="I543" s="197"/>
      <c r="J543" s="39"/>
      <c r="K543" s="39"/>
      <c r="L543" s="42"/>
      <c r="M543" s="198"/>
      <c r="N543" s="199"/>
      <c r="O543" s="67"/>
      <c r="P543" s="67"/>
      <c r="Q543" s="67"/>
      <c r="R543" s="67"/>
      <c r="S543" s="67"/>
      <c r="T543" s="68"/>
      <c r="U543" s="37"/>
      <c r="V543" s="37"/>
      <c r="W543" s="37"/>
      <c r="X543" s="37"/>
      <c r="Y543" s="37"/>
      <c r="Z543" s="37"/>
      <c r="AA543" s="37"/>
      <c r="AB543" s="37"/>
      <c r="AC543" s="37"/>
      <c r="AD543" s="37"/>
      <c r="AE543" s="37"/>
      <c r="AT543" s="20" t="s">
        <v>245</v>
      </c>
      <c r="AU543" s="20" t="s">
        <v>88</v>
      </c>
    </row>
    <row r="544" spans="1:65" s="14" customFormat="1" ht="10.199999999999999">
      <c r="B544" s="211"/>
      <c r="C544" s="212"/>
      <c r="D544" s="202" t="s">
        <v>247</v>
      </c>
      <c r="E544" s="213" t="s">
        <v>19</v>
      </c>
      <c r="F544" s="214" t="s">
        <v>689</v>
      </c>
      <c r="G544" s="212"/>
      <c r="H544" s="215">
        <v>5</v>
      </c>
      <c r="I544" s="216"/>
      <c r="J544" s="212"/>
      <c r="K544" s="212"/>
      <c r="L544" s="217"/>
      <c r="M544" s="218"/>
      <c r="N544" s="219"/>
      <c r="O544" s="219"/>
      <c r="P544" s="219"/>
      <c r="Q544" s="219"/>
      <c r="R544" s="219"/>
      <c r="S544" s="219"/>
      <c r="T544" s="220"/>
      <c r="AT544" s="221" t="s">
        <v>247</v>
      </c>
      <c r="AU544" s="221" t="s">
        <v>88</v>
      </c>
      <c r="AV544" s="14" t="s">
        <v>88</v>
      </c>
      <c r="AW544" s="14" t="s">
        <v>37</v>
      </c>
      <c r="AX544" s="14" t="s">
        <v>76</v>
      </c>
      <c r="AY544" s="221" t="s">
        <v>237</v>
      </c>
    </row>
    <row r="545" spans="1:65" s="14" customFormat="1" ht="10.199999999999999">
      <c r="B545" s="211"/>
      <c r="C545" s="212"/>
      <c r="D545" s="202" t="s">
        <v>247</v>
      </c>
      <c r="E545" s="213" t="s">
        <v>19</v>
      </c>
      <c r="F545" s="214" t="s">
        <v>690</v>
      </c>
      <c r="G545" s="212"/>
      <c r="H545" s="215">
        <v>5</v>
      </c>
      <c r="I545" s="216"/>
      <c r="J545" s="212"/>
      <c r="K545" s="212"/>
      <c r="L545" s="217"/>
      <c r="M545" s="218"/>
      <c r="N545" s="219"/>
      <c r="O545" s="219"/>
      <c r="P545" s="219"/>
      <c r="Q545" s="219"/>
      <c r="R545" s="219"/>
      <c r="S545" s="219"/>
      <c r="T545" s="220"/>
      <c r="AT545" s="221" t="s">
        <v>247</v>
      </c>
      <c r="AU545" s="221" t="s">
        <v>88</v>
      </c>
      <c r="AV545" s="14" t="s">
        <v>88</v>
      </c>
      <c r="AW545" s="14" t="s">
        <v>37</v>
      </c>
      <c r="AX545" s="14" t="s">
        <v>76</v>
      </c>
      <c r="AY545" s="221" t="s">
        <v>237</v>
      </c>
    </row>
    <row r="546" spans="1:65" s="14" customFormat="1" ht="10.199999999999999">
      <c r="B546" s="211"/>
      <c r="C546" s="212"/>
      <c r="D546" s="202" t="s">
        <v>247</v>
      </c>
      <c r="E546" s="213" t="s">
        <v>19</v>
      </c>
      <c r="F546" s="214" t="s">
        <v>691</v>
      </c>
      <c r="G546" s="212"/>
      <c r="H546" s="215">
        <v>5</v>
      </c>
      <c r="I546" s="216"/>
      <c r="J546" s="212"/>
      <c r="K546" s="212"/>
      <c r="L546" s="217"/>
      <c r="M546" s="218"/>
      <c r="N546" s="219"/>
      <c r="O546" s="219"/>
      <c r="P546" s="219"/>
      <c r="Q546" s="219"/>
      <c r="R546" s="219"/>
      <c r="S546" s="219"/>
      <c r="T546" s="220"/>
      <c r="AT546" s="221" t="s">
        <v>247</v>
      </c>
      <c r="AU546" s="221" t="s">
        <v>88</v>
      </c>
      <c r="AV546" s="14" t="s">
        <v>88</v>
      </c>
      <c r="AW546" s="14" t="s">
        <v>37</v>
      </c>
      <c r="AX546" s="14" t="s">
        <v>76</v>
      </c>
      <c r="AY546" s="221" t="s">
        <v>237</v>
      </c>
    </row>
    <row r="547" spans="1:65" s="16" customFormat="1" ht="10.199999999999999">
      <c r="B547" s="233"/>
      <c r="C547" s="234"/>
      <c r="D547" s="202" t="s">
        <v>247</v>
      </c>
      <c r="E547" s="235" t="s">
        <v>19</v>
      </c>
      <c r="F547" s="236" t="s">
        <v>260</v>
      </c>
      <c r="G547" s="234"/>
      <c r="H547" s="237">
        <v>15</v>
      </c>
      <c r="I547" s="238"/>
      <c r="J547" s="234"/>
      <c r="K547" s="234"/>
      <c r="L547" s="239"/>
      <c r="M547" s="240"/>
      <c r="N547" s="241"/>
      <c r="O547" s="241"/>
      <c r="P547" s="241"/>
      <c r="Q547" s="241"/>
      <c r="R547" s="241"/>
      <c r="S547" s="241"/>
      <c r="T547" s="242"/>
      <c r="AT547" s="243" t="s">
        <v>247</v>
      </c>
      <c r="AU547" s="243" t="s">
        <v>88</v>
      </c>
      <c r="AV547" s="16" t="s">
        <v>243</v>
      </c>
      <c r="AW547" s="16" t="s">
        <v>37</v>
      </c>
      <c r="AX547" s="16" t="s">
        <v>83</v>
      </c>
      <c r="AY547" s="243" t="s">
        <v>237</v>
      </c>
    </row>
    <row r="548" spans="1:65" s="2" customFormat="1" ht="55.5" customHeight="1">
      <c r="A548" s="37"/>
      <c r="B548" s="38"/>
      <c r="C548" s="182" t="s">
        <v>726</v>
      </c>
      <c r="D548" s="182" t="s">
        <v>239</v>
      </c>
      <c r="E548" s="183" t="s">
        <v>727</v>
      </c>
      <c r="F548" s="184" t="s">
        <v>728</v>
      </c>
      <c r="G548" s="185" t="s">
        <v>304</v>
      </c>
      <c r="H548" s="186">
        <v>4.0000000000000001E-3</v>
      </c>
      <c r="I548" s="187"/>
      <c r="J548" s="188">
        <f>ROUND(I548*H548,2)</f>
        <v>0</v>
      </c>
      <c r="K548" s="184" t="s">
        <v>242</v>
      </c>
      <c r="L548" s="42"/>
      <c r="M548" s="189" t="s">
        <v>19</v>
      </c>
      <c r="N548" s="190" t="s">
        <v>48</v>
      </c>
      <c r="O548" s="67"/>
      <c r="P548" s="191">
        <f>O548*H548</f>
        <v>0</v>
      </c>
      <c r="Q548" s="191">
        <v>0</v>
      </c>
      <c r="R548" s="191">
        <f>Q548*H548</f>
        <v>0</v>
      </c>
      <c r="S548" s="191">
        <v>0</v>
      </c>
      <c r="T548" s="192">
        <f>S548*H548</f>
        <v>0</v>
      </c>
      <c r="U548" s="37"/>
      <c r="V548" s="37"/>
      <c r="W548" s="37"/>
      <c r="X548" s="37"/>
      <c r="Y548" s="37"/>
      <c r="Z548" s="37"/>
      <c r="AA548" s="37"/>
      <c r="AB548" s="37"/>
      <c r="AC548" s="37"/>
      <c r="AD548" s="37"/>
      <c r="AE548" s="37"/>
      <c r="AR548" s="193" t="s">
        <v>366</v>
      </c>
      <c r="AT548" s="193" t="s">
        <v>239</v>
      </c>
      <c r="AU548" s="193" t="s">
        <v>88</v>
      </c>
      <c r="AY548" s="20" t="s">
        <v>237</v>
      </c>
      <c r="BE548" s="194">
        <f>IF(N548="základní",J548,0)</f>
        <v>0</v>
      </c>
      <c r="BF548" s="194">
        <f>IF(N548="snížená",J548,0)</f>
        <v>0</v>
      </c>
      <c r="BG548" s="194">
        <f>IF(N548="zákl. přenesená",J548,0)</f>
        <v>0</v>
      </c>
      <c r="BH548" s="194">
        <f>IF(N548="sníž. přenesená",J548,0)</f>
        <v>0</v>
      </c>
      <c r="BI548" s="194">
        <f>IF(N548="nulová",J548,0)</f>
        <v>0</v>
      </c>
      <c r="BJ548" s="20" t="s">
        <v>88</v>
      </c>
      <c r="BK548" s="194">
        <f>ROUND(I548*H548,2)</f>
        <v>0</v>
      </c>
      <c r="BL548" s="20" t="s">
        <v>366</v>
      </c>
      <c r="BM548" s="193" t="s">
        <v>729</v>
      </c>
    </row>
    <row r="549" spans="1:65" s="2" customFormat="1" ht="10.199999999999999">
      <c r="A549" s="37"/>
      <c r="B549" s="38"/>
      <c r="C549" s="39"/>
      <c r="D549" s="195" t="s">
        <v>245</v>
      </c>
      <c r="E549" s="39"/>
      <c r="F549" s="196" t="s">
        <v>730</v>
      </c>
      <c r="G549" s="39"/>
      <c r="H549" s="39"/>
      <c r="I549" s="197"/>
      <c r="J549" s="39"/>
      <c r="K549" s="39"/>
      <c r="L549" s="42"/>
      <c r="M549" s="198"/>
      <c r="N549" s="199"/>
      <c r="O549" s="67"/>
      <c r="P549" s="67"/>
      <c r="Q549" s="67"/>
      <c r="R549" s="67"/>
      <c r="S549" s="67"/>
      <c r="T549" s="68"/>
      <c r="U549" s="37"/>
      <c r="V549" s="37"/>
      <c r="W549" s="37"/>
      <c r="X549" s="37"/>
      <c r="Y549" s="37"/>
      <c r="Z549" s="37"/>
      <c r="AA549" s="37"/>
      <c r="AB549" s="37"/>
      <c r="AC549" s="37"/>
      <c r="AD549" s="37"/>
      <c r="AE549" s="37"/>
      <c r="AT549" s="20" t="s">
        <v>245</v>
      </c>
      <c r="AU549" s="20" t="s">
        <v>88</v>
      </c>
    </row>
    <row r="550" spans="1:65" s="12" customFormat="1" ht="22.8" customHeight="1">
      <c r="B550" s="166"/>
      <c r="C550" s="167"/>
      <c r="D550" s="168" t="s">
        <v>75</v>
      </c>
      <c r="E550" s="180" t="s">
        <v>731</v>
      </c>
      <c r="F550" s="180" t="s">
        <v>732</v>
      </c>
      <c r="G550" s="167"/>
      <c r="H550" s="167"/>
      <c r="I550" s="170"/>
      <c r="J550" s="181">
        <f>BK550</f>
        <v>0</v>
      </c>
      <c r="K550" s="167"/>
      <c r="L550" s="172"/>
      <c r="M550" s="173"/>
      <c r="N550" s="174"/>
      <c r="O550" s="174"/>
      <c r="P550" s="175">
        <f>SUM(P551:P555)</f>
        <v>0</v>
      </c>
      <c r="Q550" s="174"/>
      <c r="R550" s="175">
        <f>SUM(R551:R555)</f>
        <v>3.2000000000000002E-3</v>
      </c>
      <c r="S550" s="174"/>
      <c r="T550" s="176">
        <f>SUM(T551:T555)</f>
        <v>0.20320000000000002</v>
      </c>
      <c r="AR550" s="177" t="s">
        <v>88</v>
      </c>
      <c r="AT550" s="178" t="s">
        <v>75</v>
      </c>
      <c r="AU550" s="178" t="s">
        <v>83</v>
      </c>
      <c r="AY550" s="177" t="s">
        <v>237</v>
      </c>
      <c r="BK550" s="179">
        <f>SUM(BK551:BK555)</f>
        <v>0</v>
      </c>
    </row>
    <row r="551" spans="1:65" s="2" customFormat="1" ht="21.75" customHeight="1">
      <c r="A551" s="37"/>
      <c r="B551" s="38"/>
      <c r="C551" s="182" t="s">
        <v>733</v>
      </c>
      <c r="D551" s="182" t="s">
        <v>239</v>
      </c>
      <c r="E551" s="183" t="s">
        <v>734</v>
      </c>
      <c r="F551" s="184" t="s">
        <v>735</v>
      </c>
      <c r="G551" s="185" t="s">
        <v>154</v>
      </c>
      <c r="H551" s="186">
        <v>80</v>
      </c>
      <c r="I551" s="187"/>
      <c r="J551" s="188">
        <f>ROUND(I551*H551,2)</f>
        <v>0</v>
      </c>
      <c r="K551" s="184" t="s">
        <v>242</v>
      </c>
      <c r="L551" s="42"/>
      <c r="M551" s="189" t="s">
        <v>19</v>
      </c>
      <c r="N551" s="190" t="s">
        <v>48</v>
      </c>
      <c r="O551" s="67"/>
      <c r="P551" s="191">
        <f>O551*H551</f>
        <v>0</v>
      </c>
      <c r="Q551" s="191">
        <v>4.0000000000000003E-5</v>
      </c>
      <c r="R551" s="191">
        <f>Q551*H551</f>
        <v>3.2000000000000002E-3</v>
      </c>
      <c r="S551" s="191">
        <v>2.5400000000000002E-3</v>
      </c>
      <c r="T551" s="192">
        <f>S551*H551</f>
        <v>0.20320000000000002</v>
      </c>
      <c r="U551" s="37"/>
      <c r="V551" s="37"/>
      <c r="W551" s="37"/>
      <c r="X551" s="37"/>
      <c r="Y551" s="37"/>
      <c r="Z551" s="37"/>
      <c r="AA551" s="37"/>
      <c r="AB551" s="37"/>
      <c r="AC551" s="37"/>
      <c r="AD551" s="37"/>
      <c r="AE551" s="37"/>
      <c r="AR551" s="193" t="s">
        <v>366</v>
      </c>
      <c r="AT551" s="193" t="s">
        <v>239</v>
      </c>
      <c r="AU551" s="193" t="s">
        <v>88</v>
      </c>
      <c r="AY551" s="20" t="s">
        <v>237</v>
      </c>
      <c r="BE551" s="194">
        <f>IF(N551="základní",J551,0)</f>
        <v>0</v>
      </c>
      <c r="BF551" s="194">
        <f>IF(N551="snížená",J551,0)</f>
        <v>0</v>
      </c>
      <c r="BG551" s="194">
        <f>IF(N551="zákl. přenesená",J551,0)</f>
        <v>0</v>
      </c>
      <c r="BH551" s="194">
        <f>IF(N551="sníž. přenesená",J551,0)</f>
        <v>0</v>
      </c>
      <c r="BI551" s="194">
        <f>IF(N551="nulová",J551,0)</f>
        <v>0</v>
      </c>
      <c r="BJ551" s="20" t="s">
        <v>88</v>
      </c>
      <c r="BK551" s="194">
        <f>ROUND(I551*H551,2)</f>
        <v>0</v>
      </c>
      <c r="BL551" s="20" t="s">
        <v>366</v>
      </c>
      <c r="BM551" s="193" t="s">
        <v>736</v>
      </c>
    </row>
    <row r="552" spans="1:65" s="2" customFormat="1" ht="10.199999999999999">
      <c r="A552" s="37"/>
      <c r="B552" s="38"/>
      <c r="C552" s="39"/>
      <c r="D552" s="195" t="s">
        <v>245</v>
      </c>
      <c r="E552" s="39"/>
      <c r="F552" s="196" t="s">
        <v>737</v>
      </c>
      <c r="G552" s="39"/>
      <c r="H552" s="39"/>
      <c r="I552" s="197"/>
      <c r="J552" s="39"/>
      <c r="K552" s="39"/>
      <c r="L552" s="42"/>
      <c r="M552" s="198"/>
      <c r="N552" s="199"/>
      <c r="O552" s="67"/>
      <c r="P552" s="67"/>
      <c r="Q552" s="67"/>
      <c r="R552" s="67"/>
      <c r="S552" s="67"/>
      <c r="T552" s="68"/>
      <c r="U552" s="37"/>
      <c r="V552" s="37"/>
      <c r="W552" s="37"/>
      <c r="X552" s="37"/>
      <c r="Y552" s="37"/>
      <c r="Z552" s="37"/>
      <c r="AA552" s="37"/>
      <c r="AB552" s="37"/>
      <c r="AC552" s="37"/>
      <c r="AD552" s="37"/>
      <c r="AE552" s="37"/>
      <c r="AT552" s="20" t="s">
        <v>245</v>
      </c>
      <c r="AU552" s="20" t="s">
        <v>88</v>
      </c>
    </row>
    <row r="553" spans="1:65" s="14" customFormat="1" ht="10.199999999999999">
      <c r="B553" s="211"/>
      <c r="C553" s="212"/>
      <c r="D553" s="202" t="s">
        <v>247</v>
      </c>
      <c r="E553" s="213" t="s">
        <v>19</v>
      </c>
      <c r="F553" s="214" t="s">
        <v>738</v>
      </c>
      <c r="G553" s="212"/>
      <c r="H553" s="215">
        <v>80</v>
      </c>
      <c r="I553" s="216"/>
      <c r="J553" s="212"/>
      <c r="K553" s="212"/>
      <c r="L553" s="217"/>
      <c r="M553" s="218"/>
      <c r="N553" s="219"/>
      <c r="O553" s="219"/>
      <c r="P553" s="219"/>
      <c r="Q553" s="219"/>
      <c r="R553" s="219"/>
      <c r="S553" s="219"/>
      <c r="T553" s="220"/>
      <c r="AT553" s="221" t="s">
        <v>247</v>
      </c>
      <c r="AU553" s="221" t="s">
        <v>88</v>
      </c>
      <c r="AV553" s="14" t="s">
        <v>88</v>
      </c>
      <c r="AW553" s="14" t="s">
        <v>37</v>
      </c>
      <c r="AX553" s="14" t="s">
        <v>83</v>
      </c>
      <c r="AY553" s="221" t="s">
        <v>237</v>
      </c>
    </row>
    <row r="554" spans="1:65" s="2" customFormat="1" ht="55.5" customHeight="1">
      <c r="A554" s="37"/>
      <c r="B554" s="38"/>
      <c r="C554" s="182" t="s">
        <v>739</v>
      </c>
      <c r="D554" s="182" t="s">
        <v>239</v>
      </c>
      <c r="E554" s="183" t="s">
        <v>740</v>
      </c>
      <c r="F554" s="184" t="s">
        <v>741</v>
      </c>
      <c r="G554" s="185" t="s">
        <v>304</v>
      </c>
      <c r="H554" s="186">
        <v>3.0000000000000001E-3</v>
      </c>
      <c r="I554" s="187"/>
      <c r="J554" s="188">
        <f>ROUND(I554*H554,2)</f>
        <v>0</v>
      </c>
      <c r="K554" s="184" t="s">
        <v>242</v>
      </c>
      <c r="L554" s="42"/>
      <c r="M554" s="189" t="s">
        <v>19</v>
      </c>
      <c r="N554" s="190" t="s">
        <v>48</v>
      </c>
      <c r="O554" s="67"/>
      <c r="P554" s="191">
        <f>O554*H554</f>
        <v>0</v>
      </c>
      <c r="Q554" s="191">
        <v>0</v>
      </c>
      <c r="R554" s="191">
        <f>Q554*H554</f>
        <v>0</v>
      </c>
      <c r="S554" s="191">
        <v>0</v>
      </c>
      <c r="T554" s="192">
        <f>S554*H554</f>
        <v>0</v>
      </c>
      <c r="U554" s="37"/>
      <c r="V554" s="37"/>
      <c r="W554" s="37"/>
      <c r="X554" s="37"/>
      <c r="Y554" s="37"/>
      <c r="Z554" s="37"/>
      <c r="AA554" s="37"/>
      <c r="AB554" s="37"/>
      <c r="AC554" s="37"/>
      <c r="AD554" s="37"/>
      <c r="AE554" s="37"/>
      <c r="AR554" s="193" t="s">
        <v>366</v>
      </c>
      <c r="AT554" s="193" t="s">
        <v>239</v>
      </c>
      <c r="AU554" s="193" t="s">
        <v>88</v>
      </c>
      <c r="AY554" s="20" t="s">
        <v>237</v>
      </c>
      <c r="BE554" s="194">
        <f>IF(N554="základní",J554,0)</f>
        <v>0</v>
      </c>
      <c r="BF554" s="194">
        <f>IF(N554="snížená",J554,0)</f>
        <v>0</v>
      </c>
      <c r="BG554" s="194">
        <f>IF(N554="zákl. přenesená",J554,0)</f>
        <v>0</v>
      </c>
      <c r="BH554" s="194">
        <f>IF(N554="sníž. přenesená",J554,0)</f>
        <v>0</v>
      </c>
      <c r="BI554" s="194">
        <f>IF(N554="nulová",J554,0)</f>
        <v>0</v>
      </c>
      <c r="BJ554" s="20" t="s">
        <v>88</v>
      </c>
      <c r="BK554" s="194">
        <f>ROUND(I554*H554,2)</f>
        <v>0</v>
      </c>
      <c r="BL554" s="20" t="s">
        <v>366</v>
      </c>
      <c r="BM554" s="193" t="s">
        <v>742</v>
      </c>
    </row>
    <row r="555" spans="1:65" s="2" customFormat="1" ht="10.199999999999999">
      <c r="A555" s="37"/>
      <c r="B555" s="38"/>
      <c r="C555" s="39"/>
      <c r="D555" s="195" t="s">
        <v>245</v>
      </c>
      <c r="E555" s="39"/>
      <c r="F555" s="196" t="s">
        <v>743</v>
      </c>
      <c r="G555" s="39"/>
      <c r="H555" s="39"/>
      <c r="I555" s="197"/>
      <c r="J555" s="39"/>
      <c r="K555" s="39"/>
      <c r="L555" s="42"/>
      <c r="M555" s="198"/>
      <c r="N555" s="199"/>
      <c r="O555" s="67"/>
      <c r="P555" s="67"/>
      <c r="Q555" s="67"/>
      <c r="R555" s="67"/>
      <c r="S555" s="67"/>
      <c r="T555" s="68"/>
      <c r="U555" s="37"/>
      <c r="V555" s="37"/>
      <c r="W555" s="37"/>
      <c r="X555" s="37"/>
      <c r="Y555" s="37"/>
      <c r="Z555" s="37"/>
      <c r="AA555" s="37"/>
      <c r="AB555" s="37"/>
      <c r="AC555" s="37"/>
      <c r="AD555" s="37"/>
      <c r="AE555" s="37"/>
      <c r="AT555" s="20" t="s">
        <v>245</v>
      </c>
      <c r="AU555" s="20" t="s">
        <v>88</v>
      </c>
    </row>
    <row r="556" spans="1:65" s="12" customFormat="1" ht="22.8" customHeight="1">
      <c r="B556" s="166"/>
      <c r="C556" s="167"/>
      <c r="D556" s="168" t="s">
        <v>75</v>
      </c>
      <c r="E556" s="180" t="s">
        <v>744</v>
      </c>
      <c r="F556" s="180" t="s">
        <v>745</v>
      </c>
      <c r="G556" s="167"/>
      <c r="H556" s="167"/>
      <c r="I556" s="170"/>
      <c r="J556" s="181">
        <f>BK556</f>
        <v>0</v>
      </c>
      <c r="K556" s="167"/>
      <c r="L556" s="172"/>
      <c r="M556" s="173"/>
      <c r="N556" s="174"/>
      <c r="O556" s="174"/>
      <c r="P556" s="175">
        <f>SUM(P557:P562)</f>
        <v>0</v>
      </c>
      <c r="Q556" s="174"/>
      <c r="R556" s="175">
        <f>SUM(R557:R562)</f>
        <v>0</v>
      </c>
      <c r="S556" s="174"/>
      <c r="T556" s="176">
        <f>SUM(T557:T562)</f>
        <v>0.67591999999999997</v>
      </c>
      <c r="AR556" s="177" t="s">
        <v>88</v>
      </c>
      <c r="AT556" s="178" t="s">
        <v>75</v>
      </c>
      <c r="AU556" s="178" t="s">
        <v>83</v>
      </c>
      <c r="AY556" s="177" t="s">
        <v>237</v>
      </c>
      <c r="BK556" s="179">
        <f>SUM(BK557:BK562)</f>
        <v>0</v>
      </c>
    </row>
    <row r="557" spans="1:65" s="2" customFormat="1" ht="16.5" customHeight="1">
      <c r="A557" s="37"/>
      <c r="B557" s="38"/>
      <c r="C557" s="182" t="s">
        <v>746</v>
      </c>
      <c r="D557" s="182" t="s">
        <v>239</v>
      </c>
      <c r="E557" s="183" t="s">
        <v>747</v>
      </c>
      <c r="F557" s="184" t="s">
        <v>748</v>
      </c>
      <c r="G557" s="185" t="s">
        <v>141</v>
      </c>
      <c r="H557" s="186">
        <v>28.4</v>
      </c>
      <c r="I557" s="187"/>
      <c r="J557" s="188">
        <f>ROUND(I557*H557,2)</f>
        <v>0</v>
      </c>
      <c r="K557" s="184" t="s">
        <v>242</v>
      </c>
      <c r="L557" s="42"/>
      <c r="M557" s="189" t="s">
        <v>19</v>
      </c>
      <c r="N557" s="190" t="s">
        <v>48</v>
      </c>
      <c r="O557" s="67"/>
      <c r="P557" s="191">
        <f>O557*H557</f>
        <v>0</v>
      </c>
      <c r="Q557" s="191">
        <v>0</v>
      </c>
      <c r="R557" s="191">
        <f>Q557*H557</f>
        <v>0</v>
      </c>
      <c r="S557" s="191">
        <v>2.3800000000000002E-2</v>
      </c>
      <c r="T557" s="192">
        <f>S557*H557</f>
        <v>0.67591999999999997</v>
      </c>
      <c r="U557" s="37"/>
      <c r="V557" s="37"/>
      <c r="W557" s="37"/>
      <c r="X557" s="37"/>
      <c r="Y557" s="37"/>
      <c r="Z557" s="37"/>
      <c r="AA557" s="37"/>
      <c r="AB557" s="37"/>
      <c r="AC557" s="37"/>
      <c r="AD557" s="37"/>
      <c r="AE557" s="37"/>
      <c r="AR557" s="193" t="s">
        <v>366</v>
      </c>
      <c r="AT557" s="193" t="s">
        <v>239</v>
      </c>
      <c r="AU557" s="193" t="s">
        <v>88</v>
      </c>
      <c r="AY557" s="20" t="s">
        <v>237</v>
      </c>
      <c r="BE557" s="194">
        <f>IF(N557="základní",J557,0)</f>
        <v>0</v>
      </c>
      <c r="BF557" s="194">
        <f>IF(N557="snížená",J557,0)</f>
        <v>0</v>
      </c>
      <c r="BG557" s="194">
        <f>IF(N557="zákl. přenesená",J557,0)</f>
        <v>0</v>
      </c>
      <c r="BH557" s="194">
        <f>IF(N557="sníž. přenesená",J557,0)</f>
        <v>0</v>
      </c>
      <c r="BI557" s="194">
        <f>IF(N557="nulová",J557,0)</f>
        <v>0</v>
      </c>
      <c r="BJ557" s="20" t="s">
        <v>88</v>
      </c>
      <c r="BK557" s="194">
        <f>ROUND(I557*H557,2)</f>
        <v>0</v>
      </c>
      <c r="BL557" s="20" t="s">
        <v>366</v>
      </c>
      <c r="BM557" s="193" t="s">
        <v>749</v>
      </c>
    </row>
    <row r="558" spans="1:65" s="2" customFormat="1" ht="10.199999999999999">
      <c r="A558" s="37"/>
      <c r="B558" s="38"/>
      <c r="C558" s="39"/>
      <c r="D558" s="195" t="s">
        <v>245</v>
      </c>
      <c r="E558" s="39"/>
      <c r="F558" s="196" t="s">
        <v>750</v>
      </c>
      <c r="G558" s="39"/>
      <c r="H558" s="39"/>
      <c r="I558" s="197"/>
      <c r="J558" s="39"/>
      <c r="K558" s="39"/>
      <c r="L558" s="42"/>
      <c r="M558" s="198"/>
      <c r="N558" s="199"/>
      <c r="O558" s="67"/>
      <c r="P558" s="67"/>
      <c r="Q558" s="67"/>
      <c r="R558" s="67"/>
      <c r="S558" s="67"/>
      <c r="T558" s="68"/>
      <c r="U558" s="37"/>
      <c r="V558" s="37"/>
      <c r="W558" s="37"/>
      <c r="X558" s="37"/>
      <c r="Y558" s="37"/>
      <c r="Z558" s="37"/>
      <c r="AA558" s="37"/>
      <c r="AB558" s="37"/>
      <c r="AC558" s="37"/>
      <c r="AD558" s="37"/>
      <c r="AE558" s="37"/>
      <c r="AT558" s="20" t="s">
        <v>245</v>
      </c>
      <c r="AU558" s="20" t="s">
        <v>88</v>
      </c>
    </row>
    <row r="559" spans="1:65" s="14" customFormat="1" ht="10.199999999999999">
      <c r="B559" s="211"/>
      <c r="C559" s="212"/>
      <c r="D559" s="202" t="s">
        <v>247</v>
      </c>
      <c r="E559" s="213" t="s">
        <v>19</v>
      </c>
      <c r="F559" s="214" t="s">
        <v>751</v>
      </c>
      <c r="G559" s="212"/>
      <c r="H559" s="215">
        <v>9.5</v>
      </c>
      <c r="I559" s="216"/>
      <c r="J559" s="212"/>
      <c r="K559" s="212"/>
      <c r="L559" s="217"/>
      <c r="M559" s="218"/>
      <c r="N559" s="219"/>
      <c r="O559" s="219"/>
      <c r="P559" s="219"/>
      <c r="Q559" s="219"/>
      <c r="R559" s="219"/>
      <c r="S559" s="219"/>
      <c r="T559" s="220"/>
      <c r="AT559" s="221" t="s">
        <v>247</v>
      </c>
      <c r="AU559" s="221" t="s">
        <v>88</v>
      </c>
      <c r="AV559" s="14" t="s">
        <v>88</v>
      </c>
      <c r="AW559" s="14" t="s">
        <v>37</v>
      </c>
      <c r="AX559" s="14" t="s">
        <v>76</v>
      </c>
      <c r="AY559" s="221" t="s">
        <v>237</v>
      </c>
    </row>
    <row r="560" spans="1:65" s="14" customFormat="1" ht="10.199999999999999">
      <c r="B560" s="211"/>
      <c r="C560" s="212"/>
      <c r="D560" s="202" t="s">
        <v>247</v>
      </c>
      <c r="E560" s="213" t="s">
        <v>19</v>
      </c>
      <c r="F560" s="214" t="s">
        <v>752</v>
      </c>
      <c r="G560" s="212"/>
      <c r="H560" s="215">
        <v>10.8</v>
      </c>
      <c r="I560" s="216"/>
      <c r="J560" s="212"/>
      <c r="K560" s="212"/>
      <c r="L560" s="217"/>
      <c r="M560" s="218"/>
      <c r="N560" s="219"/>
      <c r="O560" s="219"/>
      <c r="P560" s="219"/>
      <c r="Q560" s="219"/>
      <c r="R560" s="219"/>
      <c r="S560" s="219"/>
      <c r="T560" s="220"/>
      <c r="AT560" s="221" t="s">
        <v>247</v>
      </c>
      <c r="AU560" s="221" t="s">
        <v>88</v>
      </c>
      <c r="AV560" s="14" t="s">
        <v>88</v>
      </c>
      <c r="AW560" s="14" t="s">
        <v>37</v>
      </c>
      <c r="AX560" s="14" t="s">
        <v>76</v>
      </c>
      <c r="AY560" s="221" t="s">
        <v>237</v>
      </c>
    </row>
    <row r="561" spans="1:65" s="14" customFormat="1" ht="10.199999999999999">
      <c r="B561" s="211"/>
      <c r="C561" s="212"/>
      <c r="D561" s="202" t="s">
        <v>247</v>
      </c>
      <c r="E561" s="213" t="s">
        <v>19</v>
      </c>
      <c r="F561" s="214" t="s">
        <v>753</v>
      </c>
      <c r="G561" s="212"/>
      <c r="H561" s="215">
        <v>8.1</v>
      </c>
      <c r="I561" s="216"/>
      <c r="J561" s="212"/>
      <c r="K561" s="212"/>
      <c r="L561" s="217"/>
      <c r="M561" s="218"/>
      <c r="N561" s="219"/>
      <c r="O561" s="219"/>
      <c r="P561" s="219"/>
      <c r="Q561" s="219"/>
      <c r="R561" s="219"/>
      <c r="S561" s="219"/>
      <c r="T561" s="220"/>
      <c r="AT561" s="221" t="s">
        <v>247</v>
      </c>
      <c r="AU561" s="221" t="s">
        <v>88</v>
      </c>
      <c r="AV561" s="14" t="s">
        <v>88</v>
      </c>
      <c r="AW561" s="14" t="s">
        <v>37</v>
      </c>
      <c r="AX561" s="14" t="s">
        <v>76</v>
      </c>
      <c r="AY561" s="221" t="s">
        <v>237</v>
      </c>
    </row>
    <row r="562" spans="1:65" s="16" customFormat="1" ht="10.199999999999999">
      <c r="B562" s="233"/>
      <c r="C562" s="234"/>
      <c r="D562" s="202" t="s">
        <v>247</v>
      </c>
      <c r="E562" s="235" t="s">
        <v>19</v>
      </c>
      <c r="F562" s="236" t="s">
        <v>260</v>
      </c>
      <c r="G562" s="234"/>
      <c r="H562" s="237">
        <v>28.4</v>
      </c>
      <c r="I562" s="238"/>
      <c r="J562" s="234"/>
      <c r="K562" s="234"/>
      <c r="L562" s="239"/>
      <c r="M562" s="240"/>
      <c r="N562" s="241"/>
      <c r="O562" s="241"/>
      <c r="P562" s="241"/>
      <c r="Q562" s="241"/>
      <c r="R562" s="241"/>
      <c r="S562" s="241"/>
      <c r="T562" s="242"/>
      <c r="AT562" s="243" t="s">
        <v>247</v>
      </c>
      <c r="AU562" s="243" t="s">
        <v>88</v>
      </c>
      <c r="AV562" s="16" t="s">
        <v>243</v>
      </c>
      <c r="AW562" s="16" t="s">
        <v>37</v>
      </c>
      <c r="AX562" s="16" t="s">
        <v>83</v>
      </c>
      <c r="AY562" s="243" t="s">
        <v>237</v>
      </c>
    </row>
    <row r="563" spans="1:65" s="12" customFormat="1" ht="22.8" customHeight="1">
      <c r="B563" s="166"/>
      <c r="C563" s="167"/>
      <c r="D563" s="168" t="s">
        <v>75</v>
      </c>
      <c r="E563" s="180" t="s">
        <v>754</v>
      </c>
      <c r="F563" s="180" t="s">
        <v>755</v>
      </c>
      <c r="G563" s="167"/>
      <c r="H563" s="167"/>
      <c r="I563" s="170"/>
      <c r="J563" s="181">
        <f>BK563</f>
        <v>0</v>
      </c>
      <c r="K563" s="167"/>
      <c r="L563" s="172"/>
      <c r="M563" s="173"/>
      <c r="N563" s="174"/>
      <c r="O563" s="174"/>
      <c r="P563" s="175">
        <f>SUM(P564:P789)</f>
        <v>0</v>
      </c>
      <c r="Q563" s="174"/>
      <c r="R563" s="175">
        <f>SUM(R564:R789)</f>
        <v>19.372444410000004</v>
      </c>
      <c r="S563" s="174"/>
      <c r="T563" s="176">
        <f>SUM(T564:T789)</f>
        <v>0</v>
      </c>
      <c r="AR563" s="177" t="s">
        <v>88</v>
      </c>
      <c r="AT563" s="178" t="s">
        <v>75</v>
      </c>
      <c r="AU563" s="178" t="s">
        <v>83</v>
      </c>
      <c r="AY563" s="177" t="s">
        <v>237</v>
      </c>
      <c r="BK563" s="179">
        <f>SUM(BK564:BK789)</f>
        <v>0</v>
      </c>
    </row>
    <row r="564" spans="1:65" s="2" customFormat="1" ht="55.5" customHeight="1">
      <c r="A564" s="37"/>
      <c r="B564" s="38"/>
      <c r="C564" s="182" t="s">
        <v>756</v>
      </c>
      <c r="D564" s="182" t="s">
        <v>239</v>
      </c>
      <c r="E564" s="183" t="s">
        <v>757</v>
      </c>
      <c r="F564" s="184" t="s">
        <v>758</v>
      </c>
      <c r="G564" s="185" t="s">
        <v>141</v>
      </c>
      <c r="H564" s="186">
        <v>29.370999999999999</v>
      </c>
      <c r="I564" s="187"/>
      <c r="J564" s="188">
        <f>ROUND(I564*H564,2)</f>
        <v>0</v>
      </c>
      <c r="K564" s="184" t="s">
        <v>242</v>
      </c>
      <c r="L564" s="42"/>
      <c r="M564" s="189" t="s">
        <v>19</v>
      </c>
      <c r="N564" s="190" t="s">
        <v>48</v>
      </c>
      <c r="O564" s="67"/>
      <c r="P564" s="191">
        <f>O564*H564</f>
        <v>0</v>
      </c>
      <c r="Q564" s="191">
        <v>2.5510000000000001E-2</v>
      </c>
      <c r="R564" s="191">
        <f>Q564*H564</f>
        <v>0.74925421000000003</v>
      </c>
      <c r="S564" s="191">
        <v>0</v>
      </c>
      <c r="T564" s="192">
        <f>S564*H564</f>
        <v>0</v>
      </c>
      <c r="U564" s="37"/>
      <c r="V564" s="37"/>
      <c r="W564" s="37"/>
      <c r="X564" s="37"/>
      <c r="Y564" s="37"/>
      <c r="Z564" s="37"/>
      <c r="AA564" s="37"/>
      <c r="AB564" s="37"/>
      <c r="AC564" s="37"/>
      <c r="AD564" s="37"/>
      <c r="AE564" s="37"/>
      <c r="AR564" s="193" t="s">
        <v>366</v>
      </c>
      <c r="AT564" s="193" t="s">
        <v>239</v>
      </c>
      <c r="AU564" s="193" t="s">
        <v>88</v>
      </c>
      <c r="AY564" s="20" t="s">
        <v>237</v>
      </c>
      <c r="BE564" s="194">
        <f>IF(N564="základní",J564,0)</f>
        <v>0</v>
      </c>
      <c r="BF564" s="194">
        <f>IF(N564="snížená",J564,0)</f>
        <v>0</v>
      </c>
      <c r="BG564" s="194">
        <f>IF(N564="zákl. přenesená",J564,0)</f>
        <v>0</v>
      </c>
      <c r="BH564" s="194">
        <f>IF(N564="sníž. přenesená",J564,0)</f>
        <v>0</v>
      </c>
      <c r="BI564" s="194">
        <f>IF(N564="nulová",J564,0)</f>
        <v>0</v>
      </c>
      <c r="BJ564" s="20" t="s">
        <v>88</v>
      </c>
      <c r="BK564" s="194">
        <f>ROUND(I564*H564,2)</f>
        <v>0</v>
      </c>
      <c r="BL564" s="20" t="s">
        <v>366</v>
      </c>
      <c r="BM564" s="193" t="s">
        <v>759</v>
      </c>
    </row>
    <row r="565" spans="1:65" s="2" customFormat="1" ht="10.199999999999999">
      <c r="A565" s="37"/>
      <c r="B565" s="38"/>
      <c r="C565" s="39"/>
      <c r="D565" s="195" t="s">
        <v>245</v>
      </c>
      <c r="E565" s="39"/>
      <c r="F565" s="196" t="s">
        <v>760</v>
      </c>
      <c r="G565" s="39"/>
      <c r="H565" s="39"/>
      <c r="I565" s="197"/>
      <c r="J565" s="39"/>
      <c r="K565" s="39"/>
      <c r="L565" s="42"/>
      <c r="M565" s="198"/>
      <c r="N565" s="199"/>
      <c r="O565" s="67"/>
      <c r="P565" s="67"/>
      <c r="Q565" s="67"/>
      <c r="R565" s="67"/>
      <c r="S565" s="67"/>
      <c r="T565" s="68"/>
      <c r="U565" s="37"/>
      <c r="V565" s="37"/>
      <c r="W565" s="37"/>
      <c r="X565" s="37"/>
      <c r="Y565" s="37"/>
      <c r="Z565" s="37"/>
      <c r="AA565" s="37"/>
      <c r="AB565" s="37"/>
      <c r="AC565" s="37"/>
      <c r="AD565" s="37"/>
      <c r="AE565" s="37"/>
      <c r="AT565" s="20" t="s">
        <v>245</v>
      </c>
      <c r="AU565" s="20" t="s">
        <v>88</v>
      </c>
    </row>
    <row r="566" spans="1:65" s="13" customFormat="1" ht="10.199999999999999">
      <c r="B566" s="200"/>
      <c r="C566" s="201"/>
      <c r="D566" s="202" t="s">
        <v>247</v>
      </c>
      <c r="E566" s="203" t="s">
        <v>19</v>
      </c>
      <c r="F566" s="204" t="s">
        <v>248</v>
      </c>
      <c r="G566" s="201"/>
      <c r="H566" s="203" t="s">
        <v>19</v>
      </c>
      <c r="I566" s="205"/>
      <c r="J566" s="201"/>
      <c r="K566" s="201"/>
      <c r="L566" s="206"/>
      <c r="M566" s="207"/>
      <c r="N566" s="208"/>
      <c r="O566" s="208"/>
      <c r="P566" s="208"/>
      <c r="Q566" s="208"/>
      <c r="R566" s="208"/>
      <c r="S566" s="208"/>
      <c r="T566" s="209"/>
      <c r="AT566" s="210" t="s">
        <v>247</v>
      </c>
      <c r="AU566" s="210" t="s">
        <v>88</v>
      </c>
      <c r="AV566" s="13" t="s">
        <v>83</v>
      </c>
      <c r="AW566" s="13" t="s">
        <v>37</v>
      </c>
      <c r="AX566" s="13" t="s">
        <v>76</v>
      </c>
      <c r="AY566" s="210" t="s">
        <v>237</v>
      </c>
    </row>
    <row r="567" spans="1:65" s="14" customFormat="1" ht="10.199999999999999">
      <c r="B567" s="211"/>
      <c r="C567" s="212"/>
      <c r="D567" s="202" t="s">
        <v>247</v>
      </c>
      <c r="E567" s="213" t="s">
        <v>19</v>
      </c>
      <c r="F567" s="214" t="s">
        <v>761</v>
      </c>
      <c r="G567" s="212"/>
      <c r="H567" s="215">
        <v>2.4510000000000001</v>
      </c>
      <c r="I567" s="216"/>
      <c r="J567" s="212"/>
      <c r="K567" s="212"/>
      <c r="L567" s="217"/>
      <c r="M567" s="218"/>
      <c r="N567" s="219"/>
      <c r="O567" s="219"/>
      <c r="P567" s="219"/>
      <c r="Q567" s="219"/>
      <c r="R567" s="219"/>
      <c r="S567" s="219"/>
      <c r="T567" s="220"/>
      <c r="AT567" s="221" t="s">
        <v>247</v>
      </c>
      <c r="AU567" s="221" t="s">
        <v>88</v>
      </c>
      <c r="AV567" s="14" t="s">
        <v>88</v>
      </c>
      <c r="AW567" s="14" t="s">
        <v>37</v>
      </c>
      <c r="AX567" s="14" t="s">
        <v>76</v>
      </c>
      <c r="AY567" s="221" t="s">
        <v>237</v>
      </c>
    </row>
    <row r="568" spans="1:65" s="14" customFormat="1" ht="10.199999999999999">
      <c r="B568" s="211"/>
      <c r="C568" s="212"/>
      <c r="D568" s="202" t="s">
        <v>247</v>
      </c>
      <c r="E568" s="213" t="s">
        <v>19</v>
      </c>
      <c r="F568" s="214" t="s">
        <v>762</v>
      </c>
      <c r="G568" s="212"/>
      <c r="H568" s="215">
        <v>2.1120000000000001</v>
      </c>
      <c r="I568" s="216"/>
      <c r="J568" s="212"/>
      <c r="K568" s="212"/>
      <c r="L568" s="217"/>
      <c r="M568" s="218"/>
      <c r="N568" s="219"/>
      <c r="O568" s="219"/>
      <c r="P568" s="219"/>
      <c r="Q568" s="219"/>
      <c r="R568" s="219"/>
      <c r="S568" s="219"/>
      <c r="T568" s="220"/>
      <c r="AT568" s="221" t="s">
        <v>247</v>
      </c>
      <c r="AU568" s="221" t="s">
        <v>88</v>
      </c>
      <c r="AV568" s="14" t="s">
        <v>88</v>
      </c>
      <c r="AW568" s="14" t="s">
        <v>37</v>
      </c>
      <c r="AX568" s="14" t="s">
        <v>76</v>
      </c>
      <c r="AY568" s="221" t="s">
        <v>237</v>
      </c>
    </row>
    <row r="569" spans="1:65" s="14" customFormat="1" ht="10.199999999999999">
      <c r="B569" s="211"/>
      <c r="C569" s="212"/>
      <c r="D569" s="202" t="s">
        <v>247</v>
      </c>
      <c r="E569" s="213" t="s">
        <v>19</v>
      </c>
      <c r="F569" s="214" t="s">
        <v>763</v>
      </c>
      <c r="G569" s="212"/>
      <c r="H569" s="215">
        <v>3.387</v>
      </c>
      <c r="I569" s="216"/>
      <c r="J569" s="212"/>
      <c r="K569" s="212"/>
      <c r="L569" s="217"/>
      <c r="M569" s="218"/>
      <c r="N569" s="219"/>
      <c r="O569" s="219"/>
      <c r="P569" s="219"/>
      <c r="Q569" s="219"/>
      <c r="R569" s="219"/>
      <c r="S569" s="219"/>
      <c r="T569" s="220"/>
      <c r="AT569" s="221" t="s">
        <v>247</v>
      </c>
      <c r="AU569" s="221" t="s">
        <v>88</v>
      </c>
      <c r="AV569" s="14" t="s">
        <v>88</v>
      </c>
      <c r="AW569" s="14" t="s">
        <v>37</v>
      </c>
      <c r="AX569" s="14" t="s">
        <v>76</v>
      </c>
      <c r="AY569" s="221" t="s">
        <v>237</v>
      </c>
    </row>
    <row r="570" spans="1:65" s="15" customFormat="1" ht="10.199999999999999">
      <c r="B570" s="222"/>
      <c r="C570" s="223"/>
      <c r="D570" s="202" t="s">
        <v>247</v>
      </c>
      <c r="E570" s="224" t="s">
        <v>19</v>
      </c>
      <c r="F570" s="225" t="s">
        <v>251</v>
      </c>
      <c r="G570" s="223"/>
      <c r="H570" s="226">
        <v>7.95</v>
      </c>
      <c r="I570" s="227"/>
      <c r="J570" s="223"/>
      <c r="K570" s="223"/>
      <c r="L570" s="228"/>
      <c r="M570" s="229"/>
      <c r="N570" s="230"/>
      <c r="O570" s="230"/>
      <c r="P570" s="230"/>
      <c r="Q570" s="230"/>
      <c r="R570" s="230"/>
      <c r="S570" s="230"/>
      <c r="T570" s="231"/>
      <c r="AT570" s="232" t="s">
        <v>247</v>
      </c>
      <c r="AU570" s="232" t="s">
        <v>88</v>
      </c>
      <c r="AV570" s="15" t="s">
        <v>92</v>
      </c>
      <c r="AW570" s="15" t="s">
        <v>37</v>
      </c>
      <c r="AX570" s="15" t="s">
        <v>76</v>
      </c>
      <c r="AY570" s="232" t="s">
        <v>237</v>
      </c>
    </row>
    <row r="571" spans="1:65" s="13" customFormat="1" ht="10.199999999999999">
      <c r="B571" s="200"/>
      <c r="C571" s="201"/>
      <c r="D571" s="202" t="s">
        <v>247</v>
      </c>
      <c r="E571" s="203" t="s">
        <v>19</v>
      </c>
      <c r="F571" s="204" t="s">
        <v>252</v>
      </c>
      <c r="G571" s="201"/>
      <c r="H571" s="203" t="s">
        <v>19</v>
      </c>
      <c r="I571" s="205"/>
      <c r="J571" s="201"/>
      <c r="K571" s="201"/>
      <c r="L571" s="206"/>
      <c r="M571" s="207"/>
      <c r="N571" s="208"/>
      <c r="O571" s="208"/>
      <c r="P571" s="208"/>
      <c r="Q571" s="208"/>
      <c r="R571" s="208"/>
      <c r="S571" s="208"/>
      <c r="T571" s="209"/>
      <c r="AT571" s="210" t="s">
        <v>247</v>
      </c>
      <c r="AU571" s="210" t="s">
        <v>88</v>
      </c>
      <c r="AV571" s="13" t="s">
        <v>83</v>
      </c>
      <c r="AW571" s="13" t="s">
        <v>37</v>
      </c>
      <c r="AX571" s="13" t="s">
        <v>76</v>
      </c>
      <c r="AY571" s="210" t="s">
        <v>237</v>
      </c>
    </row>
    <row r="572" spans="1:65" s="14" customFormat="1" ht="10.199999999999999">
      <c r="B572" s="211"/>
      <c r="C572" s="212"/>
      <c r="D572" s="202" t="s">
        <v>247</v>
      </c>
      <c r="E572" s="213" t="s">
        <v>19</v>
      </c>
      <c r="F572" s="214" t="s">
        <v>764</v>
      </c>
      <c r="G572" s="212"/>
      <c r="H572" s="215">
        <v>3.407</v>
      </c>
      <c r="I572" s="216"/>
      <c r="J572" s="212"/>
      <c r="K572" s="212"/>
      <c r="L572" s="217"/>
      <c r="M572" s="218"/>
      <c r="N572" s="219"/>
      <c r="O572" s="219"/>
      <c r="P572" s="219"/>
      <c r="Q572" s="219"/>
      <c r="R572" s="219"/>
      <c r="S572" s="219"/>
      <c r="T572" s="220"/>
      <c r="AT572" s="221" t="s">
        <v>247</v>
      </c>
      <c r="AU572" s="221" t="s">
        <v>88</v>
      </c>
      <c r="AV572" s="14" t="s">
        <v>88</v>
      </c>
      <c r="AW572" s="14" t="s">
        <v>37</v>
      </c>
      <c r="AX572" s="14" t="s">
        <v>76</v>
      </c>
      <c r="AY572" s="221" t="s">
        <v>237</v>
      </c>
    </row>
    <row r="573" spans="1:65" s="14" customFormat="1" ht="10.199999999999999">
      <c r="B573" s="211"/>
      <c r="C573" s="212"/>
      <c r="D573" s="202" t="s">
        <v>247</v>
      </c>
      <c r="E573" s="213" t="s">
        <v>19</v>
      </c>
      <c r="F573" s="214" t="s">
        <v>765</v>
      </c>
      <c r="G573" s="212"/>
      <c r="H573" s="215">
        <v>2.4969999999999999</v>
      </c>
      <c r="I573" s="216"/>
      <c r="J573" s="212"/>
      <c r="K573" s="212"/>
      <c r="L573" s="217"/>
      <c r="M573" s="218"/>
      <c r="N573" s="219"/>
      <c r="O573" s="219"/>
      <c r="P573" s="219"/>
      <c r="Q573" s="219"/>
      <c r="R573" s="219"/>
      <c r="S573" s="219"/>
      <c r="T573" s="220"/>
      <c r="AT573" s="221" t="s">
        <v>247</v>
      </c>
      <c r="AU573" s="221" t="s">
        <v>88</v>
      </c>
      <c r="AV573" s="14" t="s">
        <v>88</v>
      </c>
      <c r="AW573" s="14" t="s">
        <v>37</v>
      </c>
      <c r="AX573" s="14" t="s">
        <v>76</v>
      </c>
      <c r="AY573" s="221" t="s">
        <v>237</v>
      </c>
    </row>
    <row r="574" spans="1:65" s="14" customFormat="1" ht="10.199999999999999">
      <c r="B574" s="211"/>
      <c r="C574" s="212"/>
      <c r="D574" s="202" t="s">
        <v>247</v>
      </c>
      <c r="E574" s="213" t="s">
        <v>19</v>
      </c>
      <c r="F574" s="214" t="s">
        <v>766</v>
      </c>
      <c r="G574" s="212"/>
      <c r="H574" s="215">
        <v>0.85399999999999998</v>
      </c>
      <c r="I574" s="216"/>
      <c r="J574" s="212"/>
      <c r="K574" s="212"/>
      <c r="L574" s="217"/>
      <c r="M574" s="218"/>
      <c r="N574" s="219"/>
      <c r="O574" s="219"/>
      <c r="P574" s="219"/>
      <c r="Q574" s="219"/>
      <c r="R574" s="219"/>
      <c r="S574" s="219"/>
      <c r="T574" s="220"/>
      <c r="AT574" s="221" t="s">
        <v>247</v>
      </c>
      <c r="AU574" s="221" t="s">
        <v>88</v>
      </c>
      <c r="AV574" s="14" t="s">
        <v>88</v>
      </c>
      <c r="AW574" s="14" t="s">
        <v>37</v>
      </c>
      <c r="AX574" s="14" t="s">
        <v>76</v>
      </c>
      <c r="AY574" s="221" t="s">
        <v>237</v>
      </c>
    </row>
    <row r="575" spans="1:65" s="14" customFormat="1" ht="10.199999999999999">
      <c r="B575" s="211"/>
      <c r="C575" s="212"/>
      <c r="D575" s="202" t="s">
        <v>247</v>
      </c>
      <c r="E575" s="213" t="s">
        <v>19</v>
      </c>
      <c r="F575" s="214" t="s">
        <v>767</v>
      </c>
      <c r="G575" s="212"/>
      <c r="H575" s="215">
        <v>2.8809999999999998</v>
      </c>
      <c r="I575" s="216"/>
      <c r="J575" s="212"/>
      <c r="K575" s="212"/>
      <c r="L575" s="217"/>
      <c r="M575" s="218"/>
      <c r="N575" s="219"/>
      <c r="O575" s="219"/>
      <c r="P575" s="219"/>
      <c r="Q575" s="219"/>
      <c r="R575" s="219"/>
      <c r="S575" s="219"/>
      <c r="T575" s="220"/>
      <c r="AT575" s="221" t="s">
        <v>247</v>
      </c>
      <c r="AU575" s="221" t="s">
        <v>88</v>
      </c>
      <c r="AV575" s="14" t="s">
        <v>88</v>
      </c>
      <c r="AW575" s="14" t="s">
        <v>37</v>
      </c>
      <c r="AX575" s="14" t="s">
        <v>76</v>
      </c>
      <c r="AY575" s="221" t="s">
        <v>237</v>
      </c>
    </row>
    <row r="576" spans="1:65" s="14" customFormat="1" ht="10.199999999999999">
      <c r="B576" s="211"/>
      <c r="C576" s="212"/>
      <c r="D576" s="202" t="s">
        <v>247</v>
      </c>
      <c r="E576" s="213" t="s">
        <v>19</v>
      </c>
      <c r="F576" s="214" t="s">
        <v>768</v>
      </c>
      <c r="G576" s="212"/>
      <c r="H576" s="215">
        <v>2.8809999999999998</v>
      </c>
      <c r="I576" s="216"/>
      <c r="J576" s="212"/>
      <c r="K576" s="212"/>
      <c r="L576" s="217"/>
      <c r="M576" s="218"/>
      <c r="N576" s="219"/>
      <c r="O576" s="219"/>
      <c r="P576" s="219"/>
      <c r="Q576" s="219"/>
      <c r="R576" s="219"/>
      <c r="S576" s="219"/>
      <c r="T576" s="220"/>
      <c r="AT576" s="221" t="s">
        <v>247</v>
      </c>
      <c r="AU576" s="221" t="s">
        <v>88</v>
      </c>
      <c r="AV576" s="14" t="s">
        <v>88</v>
      </c>
      <c r="AW576" s="14" t="s">
        <v>37</v>
      </c>
      <c r="AX576" s="14" t="s">
        <v>76</v>
      </c>
      <c r="AY576" s="221" t="s">
        <v>237</v>
      </c>
    </row>
    <row r="577" spans="1:65" s="15" customFormat="1" ht="10.199999999999999">
      <c r="B577" s="222"/>
      <c r="C577" s="223"/>
      <c r="D577" s="202" t="s">
        <v>247</v>
      </c>
      <c r="E577" s="224" t="s">
        <v>19</v>
      </c>
      <c r="F577" s="225" t="s">
        <v>251</v>
      </c>
      <c r="G577" s="223"/>
      <c r="H577" s="226">
        <v>12.52</v>
      </c>
      <c r="I577" s="227"/>
      <c r="J577" s="223"/>
      <c r="K577" s="223"/>
      <c r="L577" s="228"/>
      <c r="M577" s="229"/>
      <c r="N577" s="230"/>
      <c r="O577" s="230"/>
      <c r="P577" s="230"/>
      <c r="Q577" s="230"/>
      <c r="R577" s="230"/>
      <c r="S577" s="230"/>
      <c r="T577" s="231"/>
      <c r="AT577" s="232" t="s">
        <v>247</v>
      </c>
      <c r="AU577" s="232" t="s">
        <v>88</v>
      </c>
      <c r="AV577" s="15" t="s">
        <v>92</v>
      </c>
      <c r="AW577" s="15" t="s">
        <v>37</v>
      </c>
      <c r="AX577" s="15" t="s">
        <v>76</v>
      </c>
      <c r="AY577" s="232" t="s">
        <v>237</v>
      </c>
    </row>
    <row r="578" spans="1:65" s="13" customFormat="1" ht="10.199999999999999">
      <c r="B578" s="200"/>
      <c r="C578" s="201"/>
      <c r="D578" s="202" t="s">
        <v>247</v>
      </c>
      <c r="E578" s="203" t="s">
        <v>19</v>
      </c>
      <c r="F578" s="204" t="s">
        <v>256</v>
      </c>
      <c r="G578" s="201"/>
      <c r="H578" s="203" t="s">
        <v>19</v>
      </c>
      <c r="I578" s="205"/>
      <c r="J578" s="201"/>
      <c r="K578" s="201"/>
      <c r="L578" s="206"/>
      <c r="M578" s="207"/>
      <c r="N578" s="208"/>
      <c r="O578" s="208"/>
      <c r="P578" s="208"/>
      <c r="Q578" s="208"/>
      <c r="R578" s="208"/>
      <c r="S578" s="208"/>
      <c r="T578" s="209"/>
      <c r="AT578" s="210" t="s">
        <v>247</v>
      </c>
      <c r="AU578" s="210" t="s">
        <v>88</v>
      </c>
      <c r="AV578" s="13" t="s">
        <v>83</v>
      </c>
      <c r="AW578" s="13" t="s">
        <v>37</v>
      </c>
      <c r="AX578" s="13" t="s">
        <v>76</v>
      </c>
      <c r="AY578" s="210" t="s">
        <v>237</v>
      </c>
    </row>
    <row r="579" spans="1:65" s="14" customFormat="1" ht="10.199999999999999">
      <c r="B579" s="211"/>
      <c r="C579" s="212"/>
      <c r="D579" s="202" t="s">
        <v>247</v>
      </c>
      <c r="E579" s="213" t="s">
        <v>19</v>
      </c>
      <c r="F579" s="214" t="s">
        <v>769</v>
      </c>
      <c r="G579" s="212"/>
      <c r="H579" s="215">
        <v>3.3109999999999999</v>
      </c>
      <c r="I579" s="216"/>
      <c r="J579" s="212"/>
      <c r="K579" s="212"/>
      <c r="L579" s="217"/>
      <c r="M579" s="218"/>
      <c r="N579" s="219"/>
      <c r="O579" s="219"/>
      <c r="P579" s="219"/>
      <c r="Q579" s="219"/>
      <c r="R579" s="219"/>
      <c r="S579" s="219"/>
      <c r="T579" s="220"/>
      <c r="AT579" s="221" t="s">
        <v>247</v>
      </c>
      <c r="AU579" s="221" t="s">
        <v>88</v>
      </c>
      <c r="AV579" s="14" t="s">
        <v>88</v>
      </c>
      <c r="AW579" s="14" t="s">
        <v>37</v>
      </c>
      <c r="AX579" s="14" t="s">
        <v>76</v>
      </c>
      <c r="AY579" s="221" t="s">
        <v>237</v>
      </c>
    </row>
    <row r="580" spans="1:65" s="14" customFormat="1" ht="10.199999999999999">
      <c r="B580" s="211"/>
      <c r="C580" s="212"/>
      <c r="D580" s="202" t="s">
        <v>247</v>
      </c>
      <c r="E580" s="213" t="s">
        <v>19</v>
      </c>
      <c r="F580" s="214" t="s">
        <v>770</v>
      </c>
      <c r="G580" s="212"/>
      <c r="H580" s="215">
        <v>2.7949999999999999</v>
      </c>
      <c r="I580" s="216"/>
      <c r="J580" s="212"/>
      <c r="K580" s="212"/>
      <c r="L580" s="217"/>
      <c r="M580" s="218"/>
      <c r="N580" s="219"/>
      <c r="O580" s="219"/>
      <c r="P580" s="219"/>
      <c r="Q580" s="219"/>
      <c r="R580" s="219"/>
      <c r="S580" s="219"/>
      <c r="T580" s="220"/>
      <c r="AT580" s="221" t="s">
        <v>247</v>
      </c>
      <c r="AU580" s="221" t="s">
        <v>88</v>
      </c>
      <c r="AV580" s="14" t="s">
        <v>88</v>
      </c>
      <c r="AW580" s="14" t="s">
        <v>37</v>
      </c>
      <c r="AX580" s="14" t="s">
        <v>76</v>
      </c>
      <c r="AY580" s="221" t="s">
        <v>237</v>
      </c>
    </row>
    <row r="581" spans="1:65" s="14" customFormat="1" ht="10.199999999999999">
      <c r="B581" s="211"/>
      <c r="C581" s="212"/>
      <c r="D581" s="202" t="s">
        <v>247</v>
      </c>
      <c r="E581" s="213" t="s">
        <v>19</v>
      </c>
      <c r="F581" s="214" t="s">
        <v>771</v>
      </c>
      <c r="G581" s="212"/>
      <c r="H581" s="215">
        <v>2.7949999999999999</v>
      </c>
      <c r="I581" s="216"/>
      <c r="J581" s="212"/>
      <c r="K581" s="212"/>
      <c r="L581" s="217"/>
      <c r="M581" s="218"/>
      <c r="N581" s="219"/>
      <c r="O581" s="219"/>
      <c r="P581" s="219"/>
      <c r="Q581" s="219"/>
      <c r="R581" s="219"/>
      <c r="S581" s="219"/>
      <c r="T581" s="220"/>
      <c r="AT581" s="221" t="s">
        <v>247</v>
      </c>
      <c r="AU581" s="221" t="s">
        <v>88</v>
      </c>
      <c r="AV581" s="14" t="s">
        <v>88</v>
      </c>
      <c r="AW581" s="14" t="s">
        <v>37</v>
      </c>
      <c r="AX581" s="14" t="s">
        <v>76</v>
      </c>
      <c r="AY581" s="221" t="s">
        <v>237</v>
      </c>
    </row>
    <row r="582" spans="1:65" s="15" customFormat="1" ht="10.199999999999999">
      <c r="B582" s="222"/>
      <c r="C582" s="223"/>
      <c r="D582" s="202" t="s">
        <v>247</v>
      </c>
      <c r="E582" s="224" t="s">
        <v>19</v>
      </c>
      <c r="F582" s="225" t="s">
        <v>251</v>
      </c>
      <c r="G582" s="223"/>
      <c r="H582" s="226">
        <v>8.9009999999999998</v>
      </c>
      <c r="I582" s="227"/>
      <c r="J582" s="223"/>
      <c r="K582" s="223"/>
      <c r="L582" s="228"/>
      <c r="M582" s="229"/>
      <c r="N582" s="230"/>
      <c r="O582" s="230"/>
      <c r="P582" s="230"/>
      <c r="Q582" s="230"/>
      <c r="R582" s="230"/>
      <c r="S582" s="230"/>
      <c r="T582" s="231"/>
      <c r="AT582" s="232" t="s">
        <v>247</v>
      </c>
      <c r="AU582" s="232" t="s">
        <v>88</v>
      </c>
      <c r="AV582" s="15" t="s">
        <v>92</v>
      </c>
      <c r="AW582" s="15" t="s">
        <v>37</v>
      </c>
      <c r="AX582" s="15" t="s">
        <v>76</v>
      </c>
      <c r="AY582" s="232" t="s">
        <v>237</v>
      </c>
    </row>
    <row r="583" spans="1:65" s="16" customFormat="1" ht="10.199999999999999">
      <c r="B583" s="233"/>
      <c r="C583" s="234"/>
      <c r="D583" s="202" t="s">
        <v>247</v>
      </c>
      <c r="E583" s="235" t="s">
        <v>19</v>
      </c>
      <c r="F583" s="236" t="s">
        <v>260</v>
      </c>
      <c r="G583" s="234"/>
      <c r="H583" s="237">
        <v>29.370999999999999</v>
      </c>
      <c r="I583" s="238"/>
      <c r="J583" s="234"/>
      <c r="K583" s="234"/>
      <c r="L583" s="239"/>
      <c r="M583" s="240"/>
      <c r="N583" s="241"/>
      <c r="O583" s="241"/>
      <c r="P583" s="241"/>
      <c r="Q583" s="241"/>
      <c r="R583" s="241"/>
      <c r="S583" s="241"/>
      <c r="T583" s="242"/>
      <c r="AT583" s="243" t="s">
        <v>247</v>
      </c>
      <c r="AU583" s="243" t="s">
        <v>88</v>
      </c>
      <c r="AV583" s="16" t="s">
        <v>243</v>
      </c>
      <c r="AW583" s="16" t="s">
        <v>37</v>
      </c>
      <c r="AX583" s="16" t="s">
        <v>83</v>
      </c>
      <c r="AY583" s="243" t="s">
        <v>237</v>
      </c>
    </row>
    <row r="584" spans="1:65" s="2" customFormat="1" ht="62.7" customHeight="1">
      <c r="A584" s="37"/>
      <c r="B584" s="38"/>
      <c r="C584" s="182" t="s">
        <v>772</v>
      </c>
      <c r="D584" s="182" t="s">
        <v>239</v>
      </c>
      <c r="E584" s="183" t="s">
        <v>773</v>
      </c>
      <c r="F584" s="184" t="s">
        <v>774</v>
      </c>
      <c r="G584" s="185" t="s">
        <v>141</v>
      </c>
      <c r="H584" s="186">
        <v>63.271000000000001</v>
      </c>
      <c r="I584" s="187"/>
      <c r="J584" s="188">
        <f>ROUND(I584*H584,2)</f>
        <v>0</v>
      </c>
      <c r="K584" s="184" t="s">
        <v>242</v>
      </c>
      <c r="L584" s="42"/>
      <c r="M584" s="189" t="s">
        <v>19</v>
      </c>
      <c r="N584" s="190" t="s">
        <v>48</v>
      </c>
      <c r="O584" s="67"/>
      <c r="P584" s="191">
        <f>O584*H584</f>
        <v>0</v>
      </c>
      <c r="Q584" s="191">
        <v>2.614E-2</v>
      </c>
      <c r="R584" s="191">
        <f>Q584*H584</f>
        <v>1.65390394</v>
      </c>
      <c r="S584" s="191">
        <v>0</v>
      </c>
      <c r="T584" s="192">
        <f>S584*H584</f>
        <v>0</v>
      </c>
      <c r="U584" s="37"/>
      <c r="V584" s="37"/>
      <c r="W584" s="37"/>
      <c r="X584" s="37"/>
      <c r="Y584" s="37"/>
      <c r="Z584" s="37"/>
      <c r="AA584" s="37"/>
      <c r="AB584" s="37"/>
      <c r="AC584" s="37"/>
      <c r="AD584" s="37"/>
      <c r="AE584" s="37"/>
      <c r="AR584" s="193" t="s">
        <v>366</v>
      </c>
      <c r="AT584" s="193" t="s">
        <v>239</v>
      </c>
      <c r="AU584" s="193" t="s">
        <v>88</v>
      </c>
      <c r="AY584" s="20" t="s">
        <v>237</v>
      </c>
      <c r="BE584" s="194">
        <f>IF(N584="základní",J584,0)</f>
        <v>0</v>
      </c>
      <c r="BF584" s="194">
        <f>IF(N584="snížená",J584,0)</f>
        <v>0</v>
      </c>
      <c r="BG584" s="194">
        <f>IF(N584="zákl. přenesená",J584,0)</f>
        <v>0</v>
      </c>
      <c r="BH584" s="194">
        <f>IF(N584="sníž. přenesená",J584,0)</f>
        <v>0</v>
      </c>
      <c r="BI584" s="194">
        <f>IF(N584="nulová",J584,0)</f>
        <v>0</v>
      </c>
      <c r="BJ584" s="20" t="s">
        <v>88</v>
      </c>
      <c r="BK584" s="194">
        <f>ROUND(I584*H584,2)</f>
        <v>0</v>
      </c>
      <c r="BL584" s="20" t="s">
        <v>366</v>
      </c>
      <c r="BM584" s="193" t="s">
        <v>775</v>
      </c>
    </row>
    <row r="585" spans="1:65" s="2" customFormat="1" ht="10.199999999999999">
      <c r="A585" s="37"/>
      <c r="B585" s="38"/>
      <c r="C585" s="39"/>
      <c r="D585" s="195" t="s">
        <v>245</v>
      </c>
      <c r="E585" s="39"/>
      <c r="F585" s="196" t="s">
        <v>776</v>
      </c>
      <c r="G585" s="39"/>
      <c r="H585" s="39"/>
      <c r="I585" s="197"/>
      <c r="J585" s="39"/>
      <c r="K585" s="39"/>
      <c r="L585" s="42"/>
      <c r="M585" s="198"/>
      <c r="N585" s="199"/>
      <c r="O585" s="67"/>
      <c r="P585" s="67"/>
      <c r="Q585" s="67"/>
      <c r="R585" s="67"/>
      <c r="S585" s="67"/>
      <c r="T585" s="68"/>
      <c r="U585" s="37"/>
      <c r="V585" s="37"/>
      <c r="W585" s="37"/>
      <c r="X585" s="37"/>
      <c r="Y585" s="37"/>
      <c r="Z585" s="37"/>
      <c r="AA585" s="37"/>
      <c r="AB585" s="37"/>
      <c r="AC585" s="37"/>
      <c r="AD585" s="37"/>
      <c r="AE585" s="37"/>
      <c r="AT585" s="20" t="s">
        <v>245</v>
      </c>
      <c r="AU585" s="20" t="s">
        <v>88</v>
      </c>
    </row>
    <row r="586" spans="1:65" s="13" customFormat="1" ht="10.199999999999999">
      <c r="B586" s="200"/>
      <c r="C586" s="201"/>
      <c r="D586" s="202" t="s">
        <v>247</v>
      </c>
      <c r="E586" s="203" t="s">
        <v>19</v>
      </c>
      <c r="F586" s="204" t="s">
        <v>248</v>
      </c>
      <c r="G586" s="201"/>
      <c r="H586" s="203" t="s">
        <v>19</v>
      </c>
      <c r="I586" s="205"/>
      <c r="J586" s="201"/>
      <c r="K586" s="201"/>
      <c r="L586" s="206"/>
      <c r="M586" s="207"/>
      <c r="N586" s="208"/>
      <c r="O586" s="208"/>
      <c r="P586" s="208"/>
      <c r="Q586" s="208"/>
      <c r="R586" s="208"/>
      <c r="S586" s="208"/>
      <c r="T586" s="209"/>
      <c r="AT586" s="210" t="s">
        <v>247</v>
      </c>
      <c r="AU586" s="210" t="s">
        <v>88</v>
      </c>
      <c r="AV586" s="13" t="s">
        <v>83</v>
      </c>
      <c r="AW586" s="13" t="s">
        <v>37</v>
      </c>
      <c r="AX586" s="13" t="s">
        <v>76</v>
      </c>
      <c r="AY586" s="210" t="s">
        <v>237</v>
      </c>
    </row>
    <row r="587" spans="1:65" s="14" customFormat="1" ht="10.199999999999999">
      <c r="B587" s="211"/>
      <c r="C587" s="212"/>
      <c r="D587" s="202" t="s">
        <v>247</v>
      </c>
      <c r="E587" s="213" t="s">
        <v>19</v>
      </c>
      <c r="F587" s="214" t="s">
        <v>777</v>
      </c>
      <c r="G587" s="212"/>
      <c r="H587" s="215">
        <v>2.625</v>
      </c>
      <c r="I587" s="216"/>
      <c r="J587" s="212"/>
      <c r="K587" s="212"/>
      <c r="L587" s="217"/>
      <c r="M587" s="218"/>
      <c r="N587" s="219"/>
      <c r="O587" s="219"/>
      <c r="P587" s="219"/>
      <c r="Q587" s="219"/>
      <c r="R587" s="219"/>
      <c r="S587" s="219"/>
      <c r="T587" s="220"/>
      <c r="AT587" s="221" t="s">
        <v>247</v>
      </c>
      <c r="AU587" s="221" t="s">
        <v>88</v>
      </c>
      <c r="AV587" s="14" t="s">
        <v>88</v>
      </c>
      <c r="AW587" s="14" t="s">
        <v>37</v>
      </c>
      <c r="AX587" s="14" t="s">
        <v>76</v>
      </c>
      <c r="AY587" s="221" t="s">
        <v>237</v>
      </c>
    </row>
    <row r="588" spans="1:65" s="14" customFormat="1" ht="10.199999999999999">
      <c r="B588" s="211"/>
      <c r="C588" s="212"/>
      <c r="D588" s="202" t="s">
        <v>247</v>
      </c>
      <c r="E588" s="213" t="s">
        <v>19</v>
      </c>
      <c r="F588" s="214" t="s">
        <v>778</v>
      </c>
      <c r="G588" s="212"/>
      <c r="H588" s="215">
        <v>6.077</v>
      </c>
      <c r="I588" s="216"/>
      <c r="J588" s="212"/>
      <c r="K588" s="212"/>
      <c r="L588" s="217"/>
      <c r="M588" s="218"/>
      <c r="N588" s="219"/>
      <c r="O588" s="219"/>
      <c r="P588" s="219"/>
      <c r="Q588" s="219"/>
      <c r="R588" s="219"/>
      <c r="S588" s="219"/>
      <c r="T588" s="220"/>
      <c r="AT588" s="221" t="s">
        <v>247</v>
      </c>
      <c r="AU588" s="221" t="s">
        <v>88</v>
      </c>
      <c r="AV588" s="14" t="s">
        <v>88</v>
      </c>
      <c r="AW588" s="14" t="s">
        <v>37</v>
      </c>
      <c r="AX588" s="14" t="s">
        <v>76</v>
      </c>
      <c r="AY588" s="221" t="s">
        <v>237</v>
      </c>
    </row>
    <row r="589" spans="1:65" s="14" customFormat="1" ht="10.199999999999999">
      <c r="B589" s="211"/>
      <c r="C589" s="212"/>
      <c r="D589" s="202" t="s">
        <v>247</v>
      </c>
      <c r="E589" s="213" t="s">
        <v>19</v>
      </c>
      <c r="F589" s="214" t="s">
        <v>779</v>
      </c>
      <c r="G589" s="212"/>
      <c r="H589" s="215">
        <v>8.3320000000000007</v>
      </c>
      <c r="I589" s="216"/>
      <c r="J589" s="212"/>
      <c r="K589" s="212"/>
      <c r="L589" s="217"/>
      <c r="M589" s="218"/>
      <c r="N589" s="219"/>
      <c r="O589" s="219"/>
      <c r="P589" s="219"/>
      <c r="Q589" s="219"/>
      <c r="R589" s="219"/>
      <c r="S589" s="219"/>
      <c r="T589" s="220"/>
      <c r="AT589" s="221" t="s">
        <v>247</v>
      </c>
      <c r="AU589" s="221" t="s">
        <v>88</v>
      </c>
      <c r="AV589" s="14" t="s">
        <v>88</v>
      </c>
      <c r="AW589" s="14" t="s">
        <v>37</v>
      </c>
      <c r="AX589" s="14" t="s">
        <v>76</v>
      </c>
      <c r="AY589" s="221" t="s">
        <v>237</v>
      </c>
    </row>
    <row r="590" spans="1:65" s="14" customFormat="1" ht="10.199999999999999">
      <c r="B590" s="211"/>
      <c r="C590" s="212"/>
      <c r="D590" s="202" t="s">
        <v>247</v>
      </c>
      <c r="E590" s="213" t="s">
        <v>19</v>
      </c>
      <c r="F590" s="214" t="s">
        <v>780</v>
      </c>
      <c r="G590" s="212"/>
      <c r="H590" s="215">
        <v>4.673</v>
      </c>
      <c r="I590" s="216"/>
      <c r="J590" s="212"/>
      <c r="K590" s="212"/>
      <c r="L590" s="217"/>
      <c r="M590" s="218"/>
      <c r="N590" s="219"/>
      <c r="O590" s="219"/>
      <c r="P590" s="219"/>
      <c r="Q590" s="219"/>
      <c r="R590" s="219"/>
      <c r="S590" s="219"/>
      <c r="T590" s="220"/>
      <c r="AT590" s="221" t="s">
        <v>247</v>
      </c>
      <c r="AU590" s="221" t="s">
        <v>88</v>
      </c>
      <c r="AV590" s="14" t="s">
        <v>88</v>
      </c>
      <c r="AW590" s="14" t="s">
        <v>37</v>
      </c>
      <c r="AX590" s="14" t="s">
        <v>76</v>
      </c>
      <c r="AY590" s="221" t="s">
        <v>237</v>
      </c>
    </row>
    <row r="591" spans="1:65" s="15" customFormat="1" ht="10.199999999999999">
      <c r="B591" s="222"/>
      <c r="C591" s="223"/>
      <c r="D591" s="202" t="s">
        <v>247</v>
      </c>
      <c r="E591" s="224" t="s">
        <v>19</v>
      </c>
      <c r="F591" s="225" t="s">
        <v>251</v>
      </c>
      <c r="G591" s="223"/>
      <c r="H591" s="226">
        <v>21.707000000000001</v>
      </c>
      <c r="I591" s="227"/>
      <c r="J591" s="223"/>
      <c r="K591" s="223"/>
      <c r="L591" s="228"/>
      <c r="M591" s="229"/>
      <c r="N591" s="230"/>
      <c r="O591" s="230"/>
      <c r="P591" s="230"/>
      <c r="Q591" s="230"/>
      <c r="R591" s="230"/>
      <c r="S591" s="230"/>
      <c r="T591" s="231"/>
      <c r="AT591" s="232" t="s">
        <v>247</v>
      </c>
      <c r="AU591" s="232" t="s">
        <v>88</v>
      </c>
      <c r="AV591" s="15" t="s">
        <v>92</v>
      </c>
      <c r="AW591" s="15" t="s">
        <v>37</v>
      </c>
      <c r="AX591" s="15" t="s">
        <v>76</v>
      </c>
      <c r="AY591" s="232" t="s">
        <v>237</v>
      </c>
    </row>
    <row r="592" spans="1:65" s="13" customFormat="1" ht="10.199999999999999">
      <c r="B592" s="200"/>
      <c r="C592" s="201"/>
      <c r="D592" s="202" t="s">
        <v>247</v>
      </c>
      <c r="E592" s="203" t="s">
        <v>19</v>
      </c>
      <c r="F592" s="204" t="s">
        <v>252</v>
      </c>
      <c r="G592" s="201"/>
      <c r="H592" s="203" t="s">
        <v>19</v>
      </c>
      <c r="I592" s="205"/>
      <c r="J592" s="201"/>
      <c r="K592" s="201"/>
      <c r="L592" s="206"/>
      <c r="M592" s="207"/>
      <c r="N592" s="208"/>
      <c r="O592" s="208"/>
      <c r="P592" s="208"/>
      <c r="Q592" s="208"/>
      <c r="R592" s="208"/>
      <c r="S592" s="208"/>
      <c r="T592" s="209"/>
      <c r="AT592" s="210" t="s">
        <v>247</v>
      </c>
      <c r="AU592" s="210" t="s">
        <v>88</v>
      </c>
      <c r="AV592" s="13" t="s">
        <v>83</v>
      </c>
      <c r="AW592" s="13" t="s">
        <v>37</v>
      </c>
      <c r="AX592" s="13" t="s">
        <v>76</v>
      </c>
      <c r="AY592" s="210" t="s">
        <v>237</v>
      </c>
    </row>
    <row r="593" spans="1:65" s="14" customFormat="1" ht="10.199999999999999">
      <c r="B593" s="211"/>
      <c r="C593" s="212"/>
      <c r="D593" s="202" t="s">
        <v>247</v>
      </c>
      <c r="E593" s="213" t="s">
        <v>19</v>
      </c>
      <c r="F593" s="214" t="s">
        <v>781</v>
      </c>
      <c r="G593" s="212"/>
      <c r="H593" s="215">
        <v>2.625</v>
      </c>
      <c r="I593" s="216"/>
      <c r="J593" s="212"/>
      <c r="K593" s="212"/>
      <c r="L593" s="217"/>
      <c r="M593" s="218"/>
      <c r="N593" s="219"/>
      <c r="O593" s="219"/>
      <c r="P593" s="219"/>
      <c r="Q593" s="219"/>
      <c r="R593" s="219"/>
      <c r="S593" s="219"/>
      <c r="T593" s="220"/>
      <c r="AT593" s="221" t="s">
        <v>247</v>
      </c>
      <c r="AU593" s="221" t="s">
        <v>88</v>
      </c>
      <c r="AV593" s="14" t="s">
        <v>88</v>
      </c>
      <c r="AW593" s="14" t="s">
        <v>37</v>
      </c>
      <c r="AX593" s="14" t="s">
        <v>76</v>
      </c>
      <c r="AY593" s="221" t="s">
        <v>237</v>
      </c>
    </row>
    <row r="594" spans="1:65" s="14" customFormat="1" ht="10.199999999999999">
      <c r="B594" s="211"/>
      <c r="C594" s="212"/>
      <c r="D594" s="202" t="s">
        <v>247</v>
      </c>
      <c r="E594" s="213" t="s">
        <v>19</v>
      </c>
      <c r="F594" s="214" t="s">
        <v>782</v>
      </c>
      <c r="G594" s="212"/>
      <c r="H594" s="215">
        <v>8.3320000000000007</v>
      </c>
      <c r="I594" s="216"/>
      <c r="J594" s="212"/>
      <c r="K594" s="212"/>
      <c r="L594" s="217"/>
      <c r="M594" s="218"/>
      <c r="N594" s="219"/>
      <c r="O594" s="219"/>
      <c r="P594" s="219"/>
      <c r="Q594" s="219"/>
      <c r="R594" s="219"/>
      <c r="S594" s="219"/>
      <c r="T594" s="220"/>
      <c r="AT594" s="221" t="s">
        <v>247</v>
      </c>
      <c r="AU594" s="221" t="s">
        <v>88</v>
      </c>
      <c r="AV594" s="14" t="s">
        <v>88</v>
      </c>
      <c r="AW594" s="14" t="s">
        <v>37</v>
      </c>
      <c r="AX594" s="14" t="s">
        <v>76</v>
      </c>
      <c r="AY594" s="221" t="s">
        <v>237</v>
      </c>
    </row>
    <row r="595" spans="1:65" s="14" customFormat="1" ht="10.199999999999999">
      <c r="B595" s="211"/>
      <c r="C595" s="212"/>
      <c r="D595" s="202" t="s">
        <v>247</v>
      </c>
      <c r="E595" s="213" t="s">
        <v>19</v>
      </c>
      <c r="F595" s="214" t="s">
        <v>783</v>
      </c>
      <c r="G595" s="212"/>
      <c r="H595" s="215">
        <v>9.0129999999999999</v>
      </c>
      <c r="I595" s="216"/>
      <c r="J595" s="212"/>
      <c r="K595" s="212"/>
      <c r="L595" s="217"/>
      <c r="M595" s="218"/>
      <c r="N595" s="219"/>
      <c r="O595" s="219"/>
      <c r="P595" s="219"/>
      <c r="Q595" s="219"/>
      <c r="R595" s="219"/>
      <c r="S595" s="219"/>
      <c r="T595" s="220"/>
      <c r="AT595" s="221" t="s">
        <v>247</v>
      </c>
      <c r="AU595" s="221" t="s">
        <v>88</v>
      </c>
      <c r="AV595" s="14" t="s">
        <v>88</v>
      </c>
      <c r="AW595" s="14" t="s">
        <v>37</v>
      </c>
      <c r="AX595" s="14" t="s">
        <v>76</v>
      </c>
      <c r="AY595" s="221" t="s">
        <v>237</v>
      </c>
    </row>
    <row r="596" spans="1:65" s="14" customFormat="1" ht="10.199999999999999">
      <c r="B596" s="211"/>
      <c r="C596" s="212"/>
      <c r="D596" s="202" t="s">
        <v>247</v>
      </c>
      <c r="E596" s="213" t="s">
        <v>19</v>
      </c>
      <c r="F596" s="214" t="s">
        <v>784</v>
      </c>
      <c r="G596" s="212"/>
      <c r="H596" s="215">
        <v>2.7440000000000002</v>
      </c>
      <c r="I596" s="216"/>
      <c r="J596" s="212"/>
      <c r="K596" s="212"/>
      <c r="L596" s="217"/>
      <c r="M596" s="218"/>
      <c r="N596" s="219"/>
      <c r="O596" s="219"/>
      <c r="P596" s="219"/>
      <c r="Q596" s="219"/>
      <c r="R596" s="219"/>
      <c r="S596" s="219"/>
      <c r="T596" s="220"/>
      <c r="AT596" s="221" t="s">
        <v>247</v>
      </c>
      <c r="AU596" s="221" t="s">
        <v>88</v>
      </c>
      <c r="AV596" s="14" t="s">
        <v>88</v>
      </c>
      <c r="AW596" s="14" t="s">
        <v>37</v>
      </c>
      <c r="AX596" s="14" t="s">
        <v>76</v>
      </c>
      <c r="AY596" s="221" t="s">
        <v>237</v>
      </c>
    </row>
    <row r="597" spans="1:65" s="14" customFormat="1" ht="10.199999999999999">
      <c r="B597" s="211"/>
      <c r="C597" s="212"/>
      <c r="D597" s="202" t="s">
        <v>247</v>
      </c>
      <c r="E597" s="213" t="s">
        <v>19</v>
      </c>
      <c r="F597" s="214" t="s">
        <v>785</v>
      </c>
      <c r="G597" s="212"/>
      <c r="H597" s="215">
        <v>2.7440000000000002</v>
      </c>
      <c r="I597" s="216"/>
      <c r="J597" s="212"/>
      <c r="K597" s="212"/>
      <c r="L597" s="217"/>
      <c r="M597" s="218"/>
      <c r="N597" s="219"/>
      <c r="O597" s="219"/>
      <c r="P597" s="219"/>
      <c r="Q597" s="219"/>
      <c r="R597" s="219"/>
      <c r="S597" s="219"/>
      <c r="T597" s="220"/>
      <c r="AT597" s="221" t="s">
        <v>247</v>
      </c>
      <c r="AU597" s="221" t="s">
        <v>88</v>
      </c>
      <c r="AV597" s="14" t="s">
        <v>88</v>
      </c>
      <c r="AW597" s="14" t="s">
        <v>37</v>
      </c>
      <c r="AX597" s="14" t="s">
        <v>76</v>
      </c>
      <c r="AY597" s="221" t="s">
        <v>237</v>
      </c>
    </row>
    <row r="598" spans="1:65" s="15" customFormat="1" ht="10.199999999999999">
      <c r="B598" s="222"/>
      <c r="C598" s="223"/>
      <c r="D598" s="202" t="s">
        <v>247</v>
      </c>
      <c r="E598" s="224" t="s">
        <v>19</v>
      </c>
      <c r="F598" s="225" t="s">
        <v>251</v>
      </c>
      <c r="G598" s="223"/>
      <c r="H598" s="226">
        <v>25.457999999999998</v>
      </c>
      <c r="I598" s="227"/>
      <c r="J598" s="223"/>
      <c r="K598" s="223"/>
      <c r="L598" s="228"/>
      <c r="M598" s="229"/>
      <c r="N598" s="230"/>
      <c r="O598" s="230"/>
      <c r="P598" s="230"/>
      <c r="Q598" s="230"/>
      <c r="R598" s="230"/>
      <c r="S598" s="230"/>
      <c r="T598" s="231"/>
      <c r="AT598" s="232" t="s">
        <v>247</v>
      </c>
      <c r="AU598" s="232" t="s">
        <v>88</v>
      </c>
      <c r="AV598" s="15" t="s">
        <v>92</v>
      </c>
      <c r="AW598" s="15" t="s">
        <v>37</v>
      </c>
      <c r="AX598" s="15" t="s">
        <v>76</v>
      </c>
      <c r="AY598" s="232" t="s">
        <v>237</v>
      </c>
    </row>
    <row r="599" spans="1:65" s="13" customFormat="1" ht="10.199999999999999">
      <c r="B599" s="200"/>
      <c r="C599" s="201"/>
      <c r="D599" s="202" t="s">
        <v>247</v>
      </c>
      <c r="E599" s="203" t="s">
        <v>19</v>
      </c>
      <c r="F599" s="204" t="s">
        <v>256</v>
      </c>
      <c r="G599" s="201"/>
      <c r="H599" s="203" t="s">
        <v>19</v>
      </c>
      <c r="I599" s="205"/>
      <c r="J599" s="201"/>
      <c r="K599" s="201"/>
      <c r="L599" s="206"/>
      <c r="M599" s="207"/>
      <c r="N599" s="208"/>
      <c r="O599" s="208"/>
      <c r="P599" s="208"/>
      <c r="Q599" s="208"/>
      <c r="R599" s="208"/>
      <c r="S599" s="208"/>
      <c r="T599" s="209"/>
      <c r="AT599" s="210" t="s">
        <v>247</v>
      </c>
      <c r="AU599" s="210" t="s">
        <v>88</v>
      </c>
      <c r="AV599" s="13" t="s">
        <v>83</v>
      </c>
      <c r="AW599" s="13" t="s">
        <v>37</v>
      </c>
      <c r="AX599" s="13" t="s">
        <v>76</v>
      </c>
      <c r="AY599" s="210" t="s">
        <v>237</v>
      </c>
    </row>
    <row r="600" spans="1:65" s="14" customFormat="1" ht="10.199999999999999">
      <c r="B600" s="211"/>
      <c r="C600" s="212"/>
      <c r="D600" s="202" t="s">
        <v>247</v>
      </c>
      <c r="E600" s="213" t="s">
        <v>19</v>
      </c>
      <c r="F600" s="214" t="s">
        <v>786</v>
      </c>
      <c r="G600" s="212"/>
      <c r="H600" s="215">
        <v>2.5630000000000002</v>
      </c>
      <c r="I600" s="216"/>
      <c r="J600" s="212"/>
      <c r="K600" s="212"/>
      <c r="L600" s="217"/>
      <c r="M600" s="218"/>
      <c r="N600" s="219"/>
      <c r="O600" s="219"/>
      <c r="P600" s="219"/>
      <c r="Q600" s="219"/>
      <c r="R600" s="219"/>
      <c r="S600" s="219"/>
      <c r="T600" s="220"/>
      <c r="AT600" s="221" t="s">
        <v>247</v>
      </c>
      <c r="AU600" s="221" t="s">
        <v>88</v>
      </c>
      <c r="AV600" s="14" t="s">
        <v>88</v>
      </c>
      <c r="AW600" s="14" t="s">
        <v>37</v>
      </c>
      <c r="AX600" s="14" t="s">
        <v>76</v>
      </c>
      <c r="AY600" s="221" t="s">
        <v>237</v>
      </c>
    </row>
    <row r="601" spans="1:65" s="14" customFormat="1" ht="10.199999999999999">
      <c r="B601" s="211"/>
      <c r="C601" s="212"/>
      <c r="D601" s="202" t="s">
        <v>247</v>
      </c>
      <c r="E601" s="213" t="s">
        <v>19</v>
      </c>
      <c r="F601" s="214" t="s">
        <v>787</v>
      </c>
      <c r="G601" s="212"/>
      <c r="H601" s="215">
        <v>8.1829999999999998</v>
      </c>
      <c r="I601" s="216"/>
      <c r="J601" s="212"/>
      <c r="K601" s="212"/>
      <c r="L601" s="217"/>
      <c r="M601" s="218"/>
      <c r="N601" s="219"/>
      <c r="O601" s="219"/>
      <c r="P601" s="219"/>
      <c r="Q601" s="219"/>
      <c r="R601" s="219"/>
      <c r="S601" s="219"/>
      <c r="T601" s="220"/>
      <c r="AT601" s="221" t="s">
        <v>247</v>
      </c>
      <c r="AU601" s="221" t="s">
        <v>88</v>
      </c>
      <c r="AV601" s="14" t="s">
        <v>88</v>
      </c>
      <c r="AW601" s="14" t="s">
        <v>37</v>
      </c>
      <c r="AX601" s="14" t="s">
        <v>76</v>
      </c>
      <c r="AY601" s="221" t="s">
        <v>237</v>
      </c>
    </row>
    <row r="602" spans="1:65" s="14" customFormat="1" ht="10.199999999999999">
      <c r="B602" s="211"/>
      <c r="C602" s="212"/>
      <c r="D602" s="202" t="s">
        <v>247</v>
      </c>
      <c r="E602" s="213" t="s">
        <v>19</v>
      </c>
      <c r="F602" s="214" t="s">
        <v>788</v>
      </c>
      <c r="G602" s="212"/>
      <c r="H602" s="215">
        <v>2.68</v>
      </c>
      <c r="I602" s="216"/>
      <c r="J602" s="212"/>
      <c r="K602" s="212"/>
      <c r="L602" s="217"/>
      <c r="M602" s="218"/>
      <c r="N602" s="219"/>
      <c r="O602" s="219"/>
      <c r="P602" s="219"/>
      <c r="Q602" s="219"/>
      <c r="R602" s="219"/>
      <c r="S602" s="219"/>
      <c r="T602" s="220"/>
      <c r="AT602" s="221" t="s">
        <v>247</v>
      </c>
      <c r="AU602" s="221" t="s">
        <v>88</v>
      </c>
      <c r="AV602" s="14" t="s">
        <v>88</v>
      </c>
      <c r="AW602" s="14" t="s">
        <v>37</v>
      </c>
      <c r="AX602" s="14" t="s">
        <v>76</v>
      </c>
      <c r="AY602" s="221" t="s">
        <v>237</v>
      </c>
    </row>
    <row r="603" spans="1:65" s="14" customFormat="1" ht="10.199999999999999">
      <c r="B603" s="211"/>
      <c r="C603" s="212"/>
      <c r="D603" s="202" t="s">
        <v>247</v>
      </c>
      <c r="E603" s="213" t="s">
        <v>19</v>
      </c>
      <c r="F603" s="214" t="s">
        <v>789</v>
      </c>
      <c r="G603" s="212"/>
      <c r="H603" s="215">
        <v>2.68</v>
      </c>
      <c r="I603" s="216"/>
      <c r="J603" s="212"/>
      <c r="K603" s="212"/>
      <c r="L603" s="217"/>
      <c r="M603" s="218"/>
      <c r="N603" s="219"/>
      <c r="O603" s="219"/>
      <c r="P603" s="219"/>
      <c r="Q603" s="219"/>
      <c r="R603" s="219"/>
      <c r="S603" s="219"/>
      <c r="T603" s="220"/>
      <c r="AT603" s="221" t="s">
        <v>247</v>
      </c>
      <c r="AU603" s="221" t="s">
        <v>88</v>
      </c>
      <c r="AV603" s="14" t="s">
        <v>88</v>
      </c>
      <c r="AW603" s="14" t="s">
        <v>37</v>
      </c>
      <c r="AX603" s="14" t="s">
        <v>76</v>
      </c>
      <c r="AY603" s="221" t="s">
        <v>237</v>
      </c>
    </row>
    <row r="604" spans="1:65" s="15" customFormat="1" ht="10.199999999999999">
      <c r="B604" s="222"/>
      <c r="C604" s="223"/>
      <c r="D604" s="202" t="s">
        <v>247</v>
      </c>
      <c r="E604" s="224" t="s">
        <v>19</v>
      </c>
      <c r="F604" s="225" t="s">
        <v>251</v>
      </c>
      <c r="G604" s="223"/>
      <c r="H604" s="226">
        <v>16.106000000000002</v>
      </c>
      <c r="I604" s="227"/>
      <c r="J604" s="223"/>
      <c r="K604" s="223"/>
      <c r="L604" s="228"/>
      <c r="M604" s="229"/>
      <c r="N604" s="230"/>
      <c r="O604" s="230"/>
      <c r="P604" s="230"/>
      <c r="Q604" s="230"/>
      <c r="R604" s="230"/>
      <c r="S604" s="230"/>
      <c r="T604" s="231"/>
      <c r="AT604" s="232" t="s">
        <v>247</v>
      </c>
      <c r="AU604" s="232" t="s">
        <v>88</v>
      </c>
      <c r="AV604" s="15" t="s">
        <v>92</v>
      </c>
      <c r="AW604" s="15" t="s">
        <v>37</v>
      </c>
      <c r="AX604" s="15" t="s">
        <v>76</v>
      </c>
      <c r="AY604" s="232" t="s">
        <v>237</v>
      </c>
    </row>
    <row r="605" spans="1:65" s="16" customFormat="1" ht="10.199999999999999">
      <c r="B605" s="233"/>
      <c r="C605" s="234"/>
      <c r="D605" s="202" t="s">
        <v>247</v>
      </c>
      <c r="E605" s="235" t="s">
        <v>19</v>
      </c>
      <c r="F605" s="236" t="s">
        <v>260</v>
      </c>
      <c r="G605" s="234"/>
      <c r="H605" s="237">
        <v>63.271000000000001</v>
      </c>
      <c r="I605" s="238"/>
      <c r="J605" s="234"/>
      <c r="K605" s="234"/>
      <c r="L605" s="239"/>
      <c r="M605" s="240"/>
      <c r="N605" s="241"/>
      <c r="O605" s="241"/>
      <c r="P605" s="241"/>
      <c r="Q605" s="241"/>
      <c r="R605" s="241"/>
      <c r="S605" s="241"/>
      <c r="T605" s="242"/>
      <c r="AT605" s="243" t="s">
        <v>247</v>
      </c>
      <c r="AU605" s="243" t="s">
        <v>88</v>
      </c>
      <c r="AV605" s="16" t="s">
        <v>243</v>
      </c>
      <c r="AW605" s="16" t="s">
        <v>37</v>
      </c>
      <c r="AX605" s="16" t="s">
        <v>83</v>
      </c>
      <c r="AY605" s="243" t="s">
        <v>237</v>
      </c>
    </row>
    <row r="606" spans="1:65" s="2" customFormat="1" ht="55.5" customHeight="1">
      <c r="A606" s="37"/>
      <c r="B606" s="38"/>
      <c r="C606" s="182" t="s">
        <v>790</v>
      </c>
      <c r="D606" s="182" t="s">
        <v>239</v>
      </c>
      <c r="E606" s="183" t="s">
        <v>791</v>
      </c>
      <c r="F606" s="184" t="s">
        <v>792</v>
      </c>
      <c r="G606" s="185" t="s">
        <v>141</v>
      </c>
      <c r="H606" s="186">
        <v>91.632000000000005</v>
      </c>
      <c r="I606" s="187"/>
      <c r="J606" s="188">
        <f>ROUND(I606*H606,2)</f>
        <v>0</v>
      </c>
      <c r="K606" s="184" t="s">
        <v>242</v>
      </c>
      <c r="L606" s="42"/>
      <c r="M606" s="189" t="s">
        <v>19</v>
      </c>
      <c r="N606" s="190" t="s">
        <v>48</v>
      </c>
      <c r="O606" s="67"/>
      <c r="P606" s="191">
        <f>O606*H606</f>
        <v>0</v>
      </c>
      <c r="Q606" s="191">
        <v>3.0870000000000002E-2</v>
      </c>
      <c r="R606" s="191">
        <f>Q606*H606</f>
        <v>2.8286798400000004</v>
      </c>
      <c r="S606" s="191">
        <v>0</v>
      </c>
      <c r="T606" s="192">
        <f>S606*H606</f>
        <v>0</v>
      </c>
      <c r="U606" s="37"/>
      <c r="V606" s="37"/>
      <c r="W606" s="37"/>
      <c r="X606" s="37"/>
      <c r="Y606" s="37"/>
      <c r="Z606" s="37"/>
      <c r="AA606" s="37"/>
      <c r="AB606" s="37"/>
      <c r="AC606" s="37"/>
      <c r="AD606" s="37"/>
      <c r="AE606" s="37"/>
      <c r="AR606" s="193" t="s">
        <v>366</v>
      </c>
      <c r="AT606" s="193" t="s">
        <v>239</v>
      </c>
      <c r="AU606" s="193" t="s">
        <v>88</v>
      </c>
      <c r="AY606" s="20" t="s">
        <v>237</v>
      </c>
      <c r="BE606" s="194">
        <f>IF(N606="základní",J606,0)</f>
        <v>0</v>
      </c>
      <c r="BF606" s="194">
        <f>IF(N606="snížená",J606,0)</f>
        <v>0</v>
      </c>
      <c r="BG606" s="194">
        <f>IF(N606="zákl. přenesená",J606,0)</f>
        <v>0</v>
      </c>
      <c r="BH606" s="194">
        <f>IF(N606="sníž. přenesená",J606,0)</f>
        <v>0</v>
      </c>
      <c r="BI606" s="194">
        <f>IF(N606="nulová",J606,0)</f>
        <v>0</v>
      </c>
      <c r="BJ606" s="20" t="s">
        <v>88</v>
      </c>
      <c r="BK606" s="194">
        <f>ROUND(I606*H606,2)</f>
        <v>0</v>
      </c>
      <c r="BL606" s="20" t="s">
        <v>366</v>
      </c>
      <c r="BM606" s="193" t="s">
        <v>793</v>
      </c>
    </row>
    <row r="607" spans="1:65" s="2" customFormat="1" ht="10.199999999999999">
      <c r="A607" s="37"/>
      <c r="B607" s="38"/>
      <c r="C607" s="39"/>
      <c r="D607" s="195" t="s">
        <v>245</v>
      </c>
      <c r="E607" s="39"/>
      <c r="F607" s="196" t="s">
        <v>794</v>
      </c>
      <c r="G607" s="39"/>
      <c r="H607" s="39"/>
      <c r="I607" s="197"/>
      <c r="J607" s="39"/>
      <c r="K607" s="39"/>
      <c r="L607" s="42"/>
      <c r="M607" s="198"/>
      <c r="N607" s="199"/>
      <c r="O607" s="67"/>
      <c r="P607" s="67"/>
      <c r="Q607" s="67"/>
      <c r="R607" s="67"/>
      <c r="S607" s="67"/>
      <c r="T607" s="68"/>
      <c r="U607" s="37"/>
      <c r="V607" s="37"/>
      <c r="W607" s="37"/>
      <c r="X607" s="37"/>
      <c r="Y607" s="37"/>
      <c r="Z607" s="37"/>
      <c r="AA607" s="37"/>
      <c r="AB607" s="37"/>
      <c r="AC607" s="37"/>
      <c r="AD607" s="37"/>
      <c r="AE607" s="37"/>
      <c r="AT607" s="20" t="s">
        <v>245</v>
      </c>
      <c r="AU607" s="20" t="s">
        <v>88</v>
      </c>
    </row>
    <row r="608" spans="1:65" s="13" customFormat="1" ht="10.199999999999999">
      <c r="B608" s="200"/>
      <c r="C608" s="201"/>
      <c r="D608" s="202" t="s">
        <v>247</v>
      </c>
      <c r="E608" s="203" t="s">
        <v>19</v>
      </c>
      <c r="F608" s="204" t="s">
        <v>248</v>
      </c>
      <c r="G608" s="201"/>
      <c r="H608" s="203" t="s">
        <v>19</v>
      </c>
      <c r="I608" s="205"/>
      <c r="J608" s="201"/>
      <c r="K608" s="201"/>
      <c r="L608" s="206"/>
      <c r="M608" s="207"/>
      <c r="N608" s="208"/>
      <c r="O608" s="208"/>
      <c r="P608" s="208"/>
      <c r="Q608" s="208"/>
      <c r="R608" s="208"/>
      <c r="S608" s="208"/>
      <c r="T608" s="209"/>
      <c r="AT608" s="210" t="s">
        <v>247</v>
      </c>
      <c r="AU608" s="210" t="s">
        <v>88</v>
      </c>
      <c r="AV608" s="13" t="s">
        <v>83</v>
      </c>
      <c r="AW608" s="13" t="s">
        <v>37</v>
      </c>
      <c r="AX608" s="13" t="s">
        <v>76</v>
      </c>
      <c r="AY608" s="210" t="s">
        <v>237</v>
      </c>
    </row>
    <row r="609" spans="1:65" s="14" customFormat="1" ht="10.199999999999999">
      <c r="B609" s="211"/>
      <c r="C609" s="212"/>
      <c r="D609" s="202" t="s">
        <v>247</v>
      </c>
      <c r="E609" s="213" t="s">
        <v>19</v>
      </c>
      <c r="F609" s="214" t="s">
        <v>795</v>
      </c>
      <c r="G609" s="212"/>
      <c r="H609" s="215">
        <v>12.167999999999999</v>
      </c>
      <c r="I609" s="216"/>
      <c r="J609" s="212"/>
      <c r="K609" s="212"/>
      <c r="L609" s="217"/>
      <c r="M609" s="218"/>
      <c r="N609" s="219"/>
      <c r="O609" s="219"/>
      <c r="P609" s="219"/>
      <c r="Q609" s="219"/>
      <c r="R609" s="219"/>
      <c r="S609" s="219"/>
      <c r="T609" s="220"/>
      <c r="AT609" s="221" t="s">
        <v>247</v>
      </c>
      <c r="AU609" s="221" t="s">
        <v>88</v>
      </c>
      <c r="AV609" s="14" t="s">
        <v>88</v>
      </c>
      <c r="AW609" s="14" t="s">
        <v>37</v>
      </c>
      <c r="AX609" s="14" t="s">
        <v>76</v>
      </c>
      <c r="AY609" s="221" t="s">
        <v>237</v>
      </c>
    </row>
    <row r="610" spans="1:65" s="14" customFormat="1" ht="10.199999999999999">
      <c r="B610" s="211"/>
      <c r="C610" s="212"/>
      <c r="D610" s="202" t="s">
        <v>247</v>
      </c>
      <c r="E610" s="213" t="s">
        <v>19</v>
      </c>
      <c r="F610" s="214" t="s">
        <v>796</v>
      </c>
      <c r="G610" s="212"/>
      <c r="H610" s="215">
        <v>12.297000000000001</v>
      </c>
      <c r="I610" s="216"/>
      <c r="J610" s="212"/>
      <c r="K610" s="212"/>
      <c r="L610" s="217"/>
      <c r="M610" s="218"/>
      <c r="N610" s="219"/>
      <c r="O610" s="219"/>
      <c r="P610" s="219"/>
      <c r="Q610" s="219"/>
      <c r="R610" s="219"/>
      <c r="S610" s="219"/>
      <c r="T610" s="220"/>
      <c r="AT610" s="221" t="s">
        <v>247</v>
      </c>
      <c r="AU610" s="221" t="s">
        <v>88</v>
      </c>
      <c r="AV610" s="14" t="s">
        <v>88</v>
      </c>
      <c r="AW610" s="14" t="s">
        <v>37</v>
      </c>
      <c r="AX610" s="14" t="s">
        <v>76</v>
      </c>
      <c r="AY610" s="221" t="s">
        <v>237</v>
      </c>
    </row>
    <row r="611" spans="1:65" s="14" customFormat="1" ht="10.199999999999999">
      <c r="B611" s="211"/>
      <c r="C611" s="212"/>
      <c r="D611" s="202" t="s">
        <v>247</v>
      </c>
      <c r="E611" s="213" t="s">
        <v>19</v>
      </c>
      <c r="F611" s="214" t="s">
        <v>797</v>
      </c>
      <c r="G611" s="212"/>
      <c r="H611" s="215">
        <v>9.2460000000000004</v>
      </c>
      <c r="I611" s="216"/>
      <c r="J611" s="212"/>
      <c r="K611" s="212"/>
      <c r="L611" s="217"/>
      <c r="M611" s="218"/>
      <c r="N611" s="219"/>
      <c r="O611" s="219"/>
      <c r="P611" s="219"/>
      <c r="Q611" s="219"/>
      <c r="R611" s="219"/>
      <c r="S611" s="219"/>
      <c r="T611" s="220"/>
      <c r="AT611" s="221" t="s">
        <v>247</v>
      </c>
      <c r="AU611" s="221" t="s">
        <v>88</v>
      </c>
      <c r="AV611" s="14" t="s">
        <v>88</v>
      </c>
      <c r="AW611" s="14" t="s">
        <v>37</v>
      </c>
      <c r="AX611" s="14" t="s">
        <v>76</v>
      </c>
      <c r="AY611" s="221" t="s">
        <v>237</v>
      </c>
    </row>
    <row r="612" spans="1:65" s="14" customFormat="1" ht="10.199999999999999">
      <c r="B612" s="211"/>
      <c r="C612" s="212"/>
      <c r="D612" s="202" t="s">
        <v>247</v>
      </c>
      <c r="E612" s="213" t="s">
        <v>19</v>
      </c>
      <c r="F612" s="214" t="s">
        <v>798</v>
      </c>
      <c r="G612" s="212"/>
      <c r="H612" s="215">
        <v>4.4859999999999998</v>
      </c>
      <c r="I612" s="216"/>
      <c r="J612" s="212"/>
      <c r="K612" s="212"/>
      <c r="L612" s="217"/>
      <c r="M612" s="218"/>
      <c r="N612" s="219"/>
      <c r="O612" s="219"/>
      <c r="P612" s="219"/>
      <c r="Q612" s="219"/>
      <c r="R612" s="219"/>
      <c r="S612" s="219"/>
      <c r="T612" s="220"/>
      <c r="AT612" s="221" t="s">
        <v>247</v>
      </c>
      <c r="AU612" s="221" t="s">
        <v>88</v>
      </c>
      <c r="AV612" s="14" t="s">
        <v>88</v>
      </c>
      <c r="AW612" s="14" t="s">
        <v>37</v>
      </c>
      <c r="AX612" s="14" t="s">
        <v>76</v>
      </c>
      <c r="AY612" s="221" t="s">
        <v>237</v>
      </c>
    </row>
    <row r="613" spans="1:65" s="15" customFormat="1" ht="10.199999999999999">
      <c r="B613" s="222"/>
      <c r="C613" s="223"/>
      <c r="D613" s="202" t="s">
        <v>247</v>
      </c>
      <c r="E613" s="224" t="s">
        <v>19</v>
      </c>
      <c r="F613" s="225" t="s">
        <v>251</v>
      </c>
      <c r="G613" s="223"/>
      <c r="H613" s="226">
        <v>38.197000000000003</v>
      </c>
      <c r="I613" s="227"/>
      <c r="J613" s="223"/>
      <c r="K613" s="223"/>
      <c r="L613" s="228"/>
      <c r="M613" s="229"/>
      <c r="N613" s="230"/>
      <c r="O613" s="230"/>
      <c r="P613" s="230"/>
      <c r="Q613" s="230"/>
      <c r="R613" s="230"/>
      <c r="S613" s="230"/>
      <c r="T613" s="231"/>
      <c r="AT613" s="232" t="s">
        <v>247</v>
      </c>
      <c r="AU613" s="232" t="s">
        <v>88</v>
      </c>
      <c r="AV613" s="15" t="s">
        <v>92</v>
      </c>
      <c r="AW613" s="15" t="s">
        <v>37</v>
      </c>
      <c r="AX613" s="15" t="s">
        <v>76</v>
      </c>
      <c r="AY613" s="232" t="s">
        <v>237</v>
      </c>
    </row>
    <row r="614" spans="1:65" s="13" customFormat="1" ht="10.199999999999999">
      <c r="B614" s="200"/>
      <c r="C614" s="201"/>
      <c r="D614" s="202" t="s">
        <v>247</v>
      </c>
      <c r="E614" s="203" t="s">
        <v>19</v>
      </c>
      <c r="F614" s="204" t="s">
        <v>252</v>
      </c>
      <c r="G614" s="201"/>
      <c r="H614" s="203" t="s">
        <v>19</v>
      </c>
      <c r="I614" s="205"/>
      <c r="J614" s="201"/>
      <c r="K614" s="201"/>
      <c r="L614" s="206"/>
      <c r="M614" s="207"/>
      <c r="N614" s="208"/>
      <c r="O614" s="208"/>
      <c r="P614" s="208"/>
      <c r="Q614" s="208"/>
      <c r="R614" s="208"/>
      <c r="S614" s="208"/>
      <c r="T614" s="209"/>
      <c r="AT614" s="210" t="s">
        <v>247</v>
      </c>
      <c r="AU614" s="210" t="s">
        <v>88</v>
      </c>
      <c r="AV614" s="13" t="s">
        <v>83</v>
      </c>
      <c r="AW614" s="13" t="s">
        <v>37</v>
      </c>
      <c r="AX614" s="13" t="s">
        <v>76</v>
      </c>
      <c r="AY614" s="210" t="s">
        <v>237</v>
      </c>
    </row>
    <row r="615" spans="1:65" s="14" customFormat="1" ht="10.199999999999999">
      <c r="B615" s="211"/>
      <c r="C615" s="212"/>
      <c r="D615" s="202" t="s">
        <v>247</v>
      </c>
      <c r="E615" s="213" t="s">
        <v>19</v>
      </c>
      <c r="F615" s="214" t="s">
        <v>799</v>
      </c>
      <c r="G615" s="212"/>
      <c r="H615" s="215">
        <v>12.11</v>
      </c>
      <c r="I615" s="216"/>
      <c r="J615" s="212"/>
      <c r="K615" s="212"/>
      <c r="L615" s="217"/>
      <c r="M615" s="218"/>
      <c r="N615" s="219"/>
      <c r="O615" s="219"/>
      <c r="P615" s="219"/>
      <c r="Q615" s="219"/>
      <c r="R615" s="219"/>
      <c r="S615" s="219"/>
      <c r="T615" s="220"/>
      <c r="AT615" s="221" t="s">
        <v>247</v>
      </c>
      <c r="AU615" s="221" t="s">
        <v>88</v>
      </c>
      <c r="AV615" s="14" t="s">
        <v>88</v>
      </c>
      <c r="AW615" s="14" t="s">
        <v>37</v>
      </c>
      <c r="AX615" s="14" t="s">
        <v>76</v>
      </c>
      <c r="AY615" s="221" t="s">
        <v>237</v>
      </c>
    </row>
    <row r="616" spans="1:65" s="14" customFormat="1" ht="10.199999999999999">
      <c r="B616" s="211"/>
      <c r="C616" s="212"/>
      <c r="D616" s="202" t="s">
        <v>247</v>
      </c>
      <c r="E616" s="213" t="s">
        <v>19</v>
      </c>
      <c r="F616" s="214" t="s">
        <v>800</v>
      </c>
      <c r="G616" s="212"/>
      <c r="H616" s="215">
        <v>9.2050000000000001</v>
      </c>
      <c r="I616" s="216"/>
      <c r="J616" s="212"/>
      <c r="K616" s="212"/>
      <c r="L616" s="217"/>
      <c r="M616" s="218"/>
      <c r="N616" s="219"/>
      <c r="O616" s="219"/>
      <c r="P616" s="219"/>
      <c r="Q616" s="219"/>
      <c r="R616" s="219"/>
      <c r="S616" s="219"/>
      <c r="T616" s="220"/>
      <c r="AT616" s="221" t="s">
        <v>247</v>
      </c>
      <c r="AU616" s="221" t="s">
        <v>88</v>
      </c>
      <c r="AV616" s="14" t="s">
        <v>88</v>
      </c>
      <c r="AW616" s="14" t="s">
        <v>37</v>
      </c>
      <c r="AX616" s="14" t="s">
        <v>76</v>
      </c>
      <c r="AY616" s="221" t="s">
        <v>237</v>
      </c>
    </row>
    <row r="617" spans="1:65" s="14" customFormat="1" ht="10.199999999999999">
      <c r="B617" s="211"/>
      <c r="C617" s="212"/>
      <c r="D617" s="202" t="s">
        <v>247</v>
      </c>
      <c r="E617" s="213" t="s">
        <v>19</v>
      </c>
      <c r="F617" s="214" t="s">
        <v>801</v>
      </c>
      <c r="G617" s="212"/>
      <c r="H617" s="215">
        <v>9.2050000000000001</v>
      </c>
      <c r="I617" s="216"/>
      <c r="J617" s="212"/>
      <c r="K617" s="212"/>
      <c r="L617" s="217"/>
      <c r="M617" s="218"/>
      <c r="N617" s="219"/>
      <c r="O617" s="219"/>
      <c r="P617" s="219"/>
      <c r="Q617" s="219"/>
      <c r="R617" s="219"/>
      <c r="S617" s="219"/>
      <c r="T617" s="220"/>
      <c r="AT617" s="221" t="s">
        <v>247</v>
      </c>
      <c r="AU617" s="221" t="s">
        <v>88</v>
      </c>
      <c r="AV617" s="14" t="s">
        <v>88</v>
      </c>
      <c r="AW617" s="14" t="s">
        <v>37</v>
      </c>
      <c r="AX617" s="14" t="s">
        <v>76</v>
      </c>
      <c r="AY617" s="221" t="s">
        <v>237</v>
      </c>
    </row>
    <row r="618" spans="1:65" s="15" customFormat="1" ht="10.199999999999999">
      <c r="B618" s="222"/>
      <c r="C618" s="223"/>
      <c r="D618" s="202" t="s">
        <v>247</v>
      </c>
      <c r="E618" s="224" t="s">
        <v>19</v>
      </c>
      <c r="F618" s="225" t="s">
        <v>251</v>
      </c>
      <c r="G618" s="223"/>
      <c r="H618" s="226">
        <v>30.52</v>
      </c>
      <c r="I618" s="227"/>
      <c r="J618" s="223"/>
      <c r="K618" s="223"/>
      <c r="L618" s="228"/>
      <c r="M618" s="229"/>
      <c r="N618" s="230"/>
      <c r="O618" s="230"/>
      <c r="P618" s="230"/>
      <c r="Q618" s="230"/>
      <c r="R618" s="230"/>
      <c r="S618" s="230"/>
      <c r="T618" s="231"/>
      <c r="AT618" s="232" t="s">
        <v>247</v>
      </c>
      <c r="AU618" s="232" t="s">
        <v>88</v>
      </c>
      <c r="AV618" s="15" t="s">
        <v>92</v>
      </c>
      <c r="AW618" s="15" t="s">
        <v>37</v>
      </c>
      <c r="AX618" s="15" t="s">
        <v>76</v>
      </c>
      <c r="AY618" s="232" t="s">
        <v>237</v>
      </c>
    </row>
    <row r="619" spans="1:65" s="13" customFormat="1" ht="10.199999999999999">
      <c r="B619" s="200"/>
      <c r="C619" s="201"/>
      <c r="D619" s="202" t="s">
        <v>247</v>
      </c>
      <c r="E619" s="203" t="s">
        <v>19</v>
      </c>
      <c r="F619" s="204" t="s">
        <v>256</v>
      </c>
      <c r="G619" s="201"/>
      <c r="H619" s="203" t="s">
        <v>19</v>
      </c>
      <c r="I619" s="205"/>
      <c r="J619" s="201"/>
      <c r="K619" s="201"/>
      <c r="L619" s="206"/>
      <c r="M619" s="207"/>
      <c r="N619" s="208"/>
      <c r="O619" s="208"/>
      <c r="P619" s="208"/>
      <c r="Q619" s="208"/>
      <c r="R619" s="208"/>
      <c r="S619" s="208"/>
      <c r="T619" s="209"/>
      <c r="AT619" s="210" t="s">
        <v>247</v>
      </c>
      <c r="AU619" s="210" t="s">
        <v>88</v>
      </c>
      <c r="AV619" s="13" t="s">
        <v>83</v>
      </c>
      <c r="AW619" s="13" t="s">
        <v>37</v>
      </c>
      <c r="AX619" s="13" t="s">
        <v>76</v>
      </c>
      <c r="AY619" s="210" t="s">
        <v>237</v>
      </c>
    </row>
    <row r="620" spans="1:65" s="14" customFormat="1" ht="10.199999999999999">
      <c r="B620" s="211"/>
      <c r="C620" s="212"/>
      <c r="D620" s="202" t="s">
        <v>247</v>
      </c>
      <c r="E620" s="213" t="s">
        <v>19</v>
      </c>
      <c r="F620" s="214" t="s">
        <v>802</v>
      </c>
      <c r="G620" s="212"/>
      <c r="H620" s="215">
        <v>13.71</v>
      </c>
      <c r="I620" s="216"/>
      <c r="J620" s="212"/>
      <c r="K620" s="212"/>
      <c r="L620" s="217"/>
      <c r="M620" s="218"/>
      <c r="N620" s="219"/>
      <c r="O620" s="219"/>
      <c r="P620" s="219"/>
      <c r="Q620" s="219"/>
      <c r="R620" s="219"/>
      <c r="S620" s="219"/>
      <c r="T620" s="220"/>
      <c r="AT620" s="221" t="s">
        <v>247</v>
      </c>
      <c r="AU620" s="221" t="s">
        <v>88</v>
      </c>
      <c r="AV620" s="14" t="s">
        <v>88</v>
      </c>
      <c r="AW620" s="14" t="s">
        <v>37</v>
      </c>
      <c r="AX620" s="14" t="s">
        <v>76</v>
      </c>
      <c r="AY620" s="221" t="s">
        <v>237</v>
      </c>
    </row>
    <row r="621" spans="1:65" s="14" customFormat="1" ht="10.199999999999999">
      <c r="B621" s="211"/>
      <c r="C621" s="212"/>
      <c r="D621" s="202" t="s">
        <v>247</v>
      </c>
      <c r="E621" s="213" t="s">
        <v>19</v>
      </c>
      <c r="F621" s="214" t="s">
        <v>803</v>
      </c>
      <c r="G621" s="212"/>
      <c r="H621" s="215">
        <v>9.2050000000000001</v>
      </c>
      <c r="I621" s="216"/>
      <c r="J621" s="212"/>
      <c r="K621" s="212"/>
      <c r="L621" s="217"/>
      <c r="M621" s="218"/>
      <c r="N621" s="219"/>
      <c r="O621" s="219"/>
      <c r="P621" s="219"/>
      <c r="Q621" s="219"/>
      <c r="R621" s="219"/>
      <c r="S621" s="219"/>
      <c r="T621" s="220"/>
      <c r="AT621" s="221" t="s">
        <v>247</v>
      </c>
      <c r="AU621" s="221" t="s">
        <v>88</v>
      </c>
      <c r="AV621" s="14" t="s">
        <v>88</v>
      </c>
      <c r="AW621" s="14" t="s">
        <v>37</v>
      </c>
      <c r="AX621" s="14" t="s">
        <v>76</v>
      </c>
      <c r="AY621" s="221" t="s">
        <v>237</v>
      </c>
    </row>
    <row r="622" spans="1:65" s="15" customFormat="1" ht="10.199999999999999">
      <c r="B622" s="222"/>
      <c r="C622" s="223"/>
      <c r="D622" s="202" t="s">
        <v>247</v>
      </c>
      <c r="E622" s="224" t="s">
        <v>19</v>
      </c>
      <c r="F622" s="225" t="s">
        <v>251</v>
      </c>
      <c r="G622" s="223"/>
      <c r="H622" s="226">
        <v>22.914999999999999</v>
      </c>
      <c r="I622" s="227"/>
      <c r="J622" s="223"/>
      <c r="K622" s="223"/>
      <c r="L622" s="228"/>
      <c r="M622" s="229"/>
      <c r="N622" s="230"/>
      <c r="O622" s="230"/>
      <c r="P622" s="230"/>
      <c r="Q622" s="230"/>
      <c r="R622" s="230"/>
      <c r="S622" s="230"/>
      <c r="T622" s="231"/>
      <c r="AT622" s="232" t="s">
        <v>247</v>
      </c>
      <c r="AU622" s="232" t="s">
        <v>88</v>
      </c>
      <c r="AV622" s="15" t="s">
        <v>92</v>
      </c>
      <c r="AW622" s="15" t="s">
        <v>37</v>
      </c>
      <c r="AX622" s="15" t="s">
        <v>76</v>
      </c>
      <c r="AY622" s="232" t="s">
        <v>237</v>
      </c>
    </row>
    <row r="623" spans="1:65" s="16" customFormat="1" ht="10.199999999999999">
      <c r="B623" s="233"/>
      <c r="C623" s="234"/>
      <c r="D623" s="202" t="s">
        <v>247</v>
      </c>
      <c r="E623" s="235" t="s">
        <v>19</v>
      </c>
      <c r="F623" s="236" t="s">
        <v>260</v>
      </c>
      <c r="G623" s="234"/>
      <c r="H623" s="237">
        <v>91.632000000000005</v>
      </c>
      <c r="I623" s="238"/>
      <c r="J623" s="234"/>
      <c r="K623" s="234"/>
      <c r="L623" s="239"/>
      <c r="M623" s="240"/>
      <c r="N623" s="241"/>
      <c r="O623" s="241"/>
      <c r="P623" s="241"/>
      <c r="Q623" s="241"/>
      <c r="R623" s="241"/>
      <c r="S623" s="241"/>
      <c r="T623" s="242"/>
      <c r="AT623" s="243" t="s">
        <v>247</v>
      </c>
      <c r="AU623" s="243" t="s">
        <v>88</v>
      </c>
      <c r="AV623" s="16" t="s">
        <v>243</v>
      </c>
      <c r="AW623" s="16" t="s">
        <v>37</v>
      </c>
      <c r="AX623" s="16" t="s">
        <v>83</v>
      </c>
      <c r="AY623" s="243" t="s">
        <v>237</v>
      </c>
    </row>
    <row r="624" spans="1:65" s="2" customFormat="1" ht="66.75" customHeight="1">
      <c r="A624" s="37"/>
      <c r="B624" s="38"/>
      <c r="C624" s="182" t="s">
        <v>804</v>
      </c>
      <c r="D624" s="182" t="s">
        <v>239</v>
      </c>
      <c r="E624" s="183" t="s">
        <v>805</v>
      </c>
      <c r="F624" s="184" t="s">
        <v>806</v>
      </c>
      <c r="G624" s="185" t="s">
        <v>141</v>
      </c>
      <c r="H624" s="186">
        <v>61.366</v>
      </c>
      <c r="I624" s="187"/>
      <c r="J624" s="188">
        <f>ROUND(I624*H624,2)</f>
        <v>0</v>
      </c>
      <c r="K624" s="184" t="s">
        <v>242</v>
      </c>
      <c r="L624" s="42"/>
      <c r="M624" s="189" t="s">
        <v>19</v>
      </c>
      <c r="N624" s="190" t="s">
        <v>48</v>
      </c>
      <c r="O624" s="67"/>
      <c r="P624" s="191">
        <f>O624*H624</f>
        <v>0</v>
      </c>
      <c r="Q624" s="191">
        <v>3.0870000000000002E-2</v>
      </c>
      <c r="R624" s="191">
        <f>Q624*H624</f>
        <v>1.8943684200000002</v>
      </c>
      <c r="S624" s="191">
        <v>0</v>
      </c>
      <c r="T624" s="192">
        <f>S624*H624</f>
        <v>0</v>
      </c>
      <c r="U624" s="37"/>
      <c r="V624" s="37"/>
      <c r="W624" s="37"/>
      <c r="X624" s="37"/>
      <c r="Y624" s="37"/>
      <c r="Z624" s="37"/>
      <c r="AA624" s="37"/>
      <c r="AB624" s="37"/>
      <c r="AC624" s="37"/>
      <c r="AD624" s="37"/>
      <c r="AE624" s="37"/>
      <c r="AR624" s="193" t="s">
        <v>366</v>
      </c>
      <c r="AT624" s="193" t="s">
        <v>239</v>
      </c>
      <c r="AU624" s="193" t="s">
        <v>88</v>
      </c>
      <c r="AY624" s="20" t="s">
        <v>237</v>
      </c>
      <c r="BE624" s="194">
        <f>IF(N624="základní",J624,0)</f>
        <v>0</v>
      </c>
      <c r="BF624" s="194">
        <f>IF(N624="snížená",J624,0)</f>
        <v>0</v>
      </c>
      <c r="BG624" s="194">
        <f>IF(N624="zákl. přenesená",J624,0)</f>
        <v>0</v>
      </c>
      <c r="BH624" s="194">
        <f>IF(N624="sníž. přenesená",J624,0)</f>
        <v>0</v>
      </c>
      <c r="BI624" s="194">
        <f>IF(N624="nulová",J624,0)</f>
        <v>0</v>
      </c>
      <c r="BJ624" s="20" t="s">
        <v>88</v>
      </c>
      <c r="BK624" s="194">
        <f>ROUND(I624*H624,2)</f>
        <v>0</v>
      </c>
      <c r="BL624" s="20" t="s">
        <v>366</v>
      </c>
      <c r="BM624" s="193" t="s">
        <v>807</v>
      </c>
    </row>
    <row r="625" spans="1:51" s="2" customFormat="1" ht="10.199999999999999">
      <c r="A625" s="37"/>
      <c r="B625" s="38"/>
      <c r="C625" s="39"/>
      <c r="D625" s="195" t="s">
        <v>245</v>
      </c>
      <c r="E625" s="39"/>
      <c r="F625" s="196" t="s">
        <v>808</v>
      </c>
      <c r="G625" s="39"/>
      <c r="H625" s="39"/>
      <c r="I625" s="197"/>
      <c r="J625" s="39"/>
      <c r="K625" s="39"/>
      <c r="L625" s="42"/>
      <c r="M625" s="198"/>
      <c r="N625" s="199"/>
      <c r="O625" s="67"/>
      <c r="P625" s="67"/>
      <c r="Q625" s="67"/>
      <c r="R625" s="67"/>
      <c r="S625" s="67"/>
      <c r="T625" s="68"/>
      <c r="U625" s="37"/>
      <c r="V625" s="37"/>
      <c r="W625" s="37"/>
      <c r="X625" s="37"/>
      <c r="Y625" s="37"/>
      <c r="Z625" s="37"/>
      <c r="AA625" s="37"/>
      <c r="AB625" s="37"/>
      <c r="AC625" s="37"/>
      <c r="AD625" s="37"/>
      <c r="AE625" s="37"/>
      <c r="AT625" s="20" t="s">
        <v>245</v>
      </c>
      <c r="AU625" s="20" t="s">
        <v>88</v>
      </c>
    </row>
    <row r="626" spans="1:51" s="13" customFormat="1" ht="10.199999999999999">
      <c r="B626" s="200"/>
      <c r="C626" s="201"/>
      <c r="D626" s="202" t="s">
        <v>247</v>
      </c>
      <c r="E626" s="203" t="s">
        <v>19</v>
      </c>
      <c r="F626" s="204" t="s">
        <v>248</v>
      </c>
      <c r="G626" s="201"/>
      <c r="H626" s="203" t="s">
        <v>19</v>
      </c>
      <c r="I626" s="205"/>
      <c r="J626" s="201"/>
      <c r="K626" s="201"/>
      <c r="L626" s="206"/>
      <c r="M626" s="207"/>
      <c r="N626" s="208"/>
      <c r="O626" s="208"/>
      <c r="P626" s="208"/>
      <c r="Q626" s="208"/>
      <c r="R626" s="208"/>
      <c r="S626" s="208"/>
      <c r="T626" s="209"/>
      <c r="AT626" s="210" t="s">
        <v>247</v>
      </c>
      <c r="AU626" s="210" t="s">
        <v>88</v>
      </c>
      <c r="AV626" s="13" t="s">
        <v>83</v>
      </c>
      <c r="AW626" s="13" t="s">
        <v>37</v>
      </c>
      <c r="AX626" s="13" t="s">
        <v>76</v>
      </c>
      <c r="AY626" s="210" t="s">
        <v>237</v>
      </c>
    </row>
    <row r="627" spans="1:51" s="14" customFormat="1" ht="10.199999999999999">
      <c r="B627" s="211"/>
      <c r="C627" s="212"/>
      <c r="D627" s="202" t="s">
        <v>247</v>
      </c>
      <c r="E627" s="213" t="s">
        <v>19</v>
      </c>
      <c r="F627" s="214" t="s">
        <v>809</v>
      </c>
      <c r="G627" s="212"/>
      <c r="H627" s="215">
        <v>6.1920000000000002</v>
      </c>
      <c r="I627" s="216"/>
      <c r="J627" s="212"/>
      <c r="K627" s="212"/>
      <c r="L627" s="217"/>
      <c r="M627" s="218"/>
      <c r="N627" s="219"/>
      <c r="O627" s="219"/>
      <c r="P627" s="219"/>
      <c r="Q627" s="219"/>
      <c r="R627" s="219"/>
      <c r="S627" s="219"/>
      <c r="T627" s="220"/>
      <c r="AT627" s="221" t="s">
        <v>247</v>
      </c>
      <c r="AU627" s="221" t="s">
        <v>88</v>
      </c>
      <c r="AV627" s="14" t="s">
        <v>88</v>
      </c>
      <c r="AW627" s="14" t="s">
        <v>37</v>
      </c>
      <c r="AX627" s="14" t="s">
        <v>76</v>
      </c>
      <c r="AY627" s="221" t="s">
        <v>237</v>
      </c>
    </row>
    <row r="628" spans="1:51" s="14" customFormat="1" ht="10.199999999999999">
      <c r="B628" s="211"/>
      <c r="C628" s="212"/>
      <c r="D628" s="202" t="s">
        <v>247</v>
      </c>
      <c r="E628" s="213" t="s">
        <v>19</v>
      </c>
      <c r="F628" s="214" t="s">
        <v>810</v>
      </c>
      <c r="G628" s="212"/>
      <c r="H628" s="215">
        <v>19.2</v>
      </c>
      <c r="I628" s="216"/>
      <c r="J628" s="212"/>
      <c r="K628" s="212"/>
      <c r="L628" s="217"/>
      <c r="M628" s="218"/>
      <c r="N628" s="219"/>
      <c r="O628" s="219"/>
      <c r="P628" s="219"/>
      <c r="Q628" s="219"/>
      <c r="R628" s="219"/>
      <c r="S628" s="219"/>
      <c r="T628" s="220"/>
      <c r="AT628" s="221" t="s">
        <v>247</v>
      </c>
      <c r="AU628" s="221" t="s">
        <v>88</v>
      </c>
      <c r="AV628" s="14" t="s">
        <v>88</v>
      </c>
      <c r="AW628" s="14" t="s">
        <v>37</v>
      </c>
      <c r="AX628" s="14" t="s">
        <v>76</v>
      </c>
      <c r="AY628" s="221" t="s">
        <v>237</v>
      </c>
    </row>
    <row r="629" spans="1:51" s="15" customFormat="1" ht="10.199999999999999">
      <c r="B629" s="222"/>
      <c r="C629" s="223"/>
      <c r="D629" s="202" t="s">
        <v>247</v>
      </c>
      <c r="E629" s="224" t="s">
        <v>19</v>
      </c>
      <c r="F629" s="225" t="s">
        <v>251</v>
      </c>
      <c r="G629" s="223"/>
      <c r="H629" s="226">
        <v>25.391999999999999</v>
      </c>
      <c r="I629" s="227"/>
      <c r="J629" s="223"/>
      <c r="K629" s="223"/>
      <c r="L629" s="228"/>
      <c r="M629" s="229"/>
      <c r="N629" s="230"/>
      <c r="O629" s="230"/>
      <c r="P629" s="230"/>
      <c r="Q629" s="230"/>
      <c r="R629" s="230"/>
      <c r="S629" s="230"/>
      <c r="T629" s="231"/>
      <c r="AT629" s="232" t="s">
        <v>247</v>
      </c>
      <c r="AU629" s="232" t="s">
        <v>88</v>
      </c>
      <c r="AV629" s="15" t="s">
        <v>92</v>
      </c>
      <c r="AW629" s="15" t="s">
        <v>37</v>
      </c>
      <c r="AX629" s="15" t="s">
        <v>76</v>
      </c>
      <c r="AY629" s="232" t="s">
        <v>237</v>
      </c>
    </row>
    <row r="630" spans="1:51" s="13" customFormat="1" ht="10.199999999999999">
      <c r="B630" s="200"/>
      <c r="C630" s="201"/>
      <c r="D630" s="202" t="s">
        <v>247</v>
      </c>
      <c r="E630" s="203" t="s">
        <v>19</v>
      </c>
      <c r="F630" s="204" t="s">
        <v>252</v>
      </c>
      <c r="G630" s="201"/>
      <c r="H630" s="203" t="s">
        <v>19</v>
      </c>
      <c r="I630" s="205"/>
      <c r="J630" s="201"/>
      <c r="K630" s="201"/>
      <c r="L630" s="206"/>
      <c r="M630" s="207"/>
      <c r="N630" s="208"/>
      <c r="O630" s="208"/>
      <c r="P630" s="208"/>
      <c r="Q630" s="208"/>
      <c r="R630" s="208"/>
      <c r="S630" s="208"/>
      <c r="T630" s="209"/>
      <c r="AT630" s="210" t="s">
        <v>247</v>
      </c>
      <c r="AU630" s="210" t="s">
        <v>88</v>
      </c>
      <c r="AV630" s="13" t="s">
        <v>83</v>
      </c>
      <c r="AW630" s="13" t="s">
        <v>37</v>
      </c>
      <c r="AX630" s="13" t="s">
        <v>76</v>
      </c>
      <c r="AY630" s="210" t="s">
        <v>237</v>
      </c>
    </row>
    <row r="631" spans="1:51" s="14" customFormat="1" ht="10.199999999999999">
      <c r="B631" s="211"/>
      <c r="C631" s="212"/>
      <c r="D631" s="202" t="s">
        <v>247</v>
      </c>
      <c r="E631" s="213" t="s">
        <v>19</v>
      </c>
      <c r="F631" s="214" t="s">
        <v>811</v>
      </c>
      <c r="G631" s="212"/>
      <c r="H631" s="215">
        <v>6.0709999999999997</v>
      </c>
      <c r="I631" s="216"/>
      <c r="J631" s="212"/>
      <c r="K631" s="212"/>
      <c r="L631" s="217"/>
      <c r="M631" s="218"/>
      <c r="N631" s="219"/>
      <c r="O631" s="219"/>
      <c r="P631" s="219"/>
      <c r="Q631" s="219"/>
      <c r="R631" s="219"/>
      <c r="S631" s="219"/>
      <c r="T631" s="220"/>
      <c r="AT631" s="221" t="s">
        <v>247</v>
      </c>
      <c r="AU631" s="221" t="s">
        <v>88</v>
      </c>
      <c r="AV631" s="14" t="s">
        <v>88</v>
      </c>
      <c r="AW631" s="14" t="s">
        <v>37</v>
      </c>
      <c r="AX631" s="14" t="s">
        <v>76</v>
      </c>
      <c r="AY631" s="221" t="s">
        <v>237</v>
      </c>
    </row>
    <row r="632" spans="1:51" s="14" customFormat="1" ht="10.199999999999999">
      <c r="B632" s="211"/>
      <c r="C632" s="212"/>
      <c r="D632" s="202" t="s">
        <v>247</v>
      </c>
      <c r="E632" s="213" t="s">
        <v>19</v>
      </c>
      <c r="F632" s="214" t="s">
        <v>812</v>
      </c>
      <c r="G632" s="212"/>
      <c r="H632" s="215">
        <v>5.9580000000000002</v>
      </c>
      <c r="I632" s="216"/>
      <c r="J632" s="212"/>
      <c r="K632" s="212"/>
      <c r="L632" s="217"/>
      <c r="M632" s="218"/>
      <c r="N632" s="219"/>
      <c r="O632" s="219"/>
      <c r="P632" s="219"/>
      <c r="Q632" s="219"/>
      <c r="R632" s="219"/>
      <c r="S632" s="219"/>
      <c r="T632" s="220"/>
      <c r="AT632" s="221" t="s">
        <v>247</v>
      </c>
      <c r="AU632" s="221" t="s">
        <v>88</v>
      </c>
      <c r="AV632" s="14" t="s">
        <v>88</v>
      </c>
      <c r="AW632" s="14" t="s">
        <v>37</v>
      </c>
      <c r="AX632" s="14" t="s">
        <v>76</v>
      </c>
      <c r="AY632" s="221" t="s">
        <v>237</v>
      </c>
    </row>
    <row r="633" spans="1:51" s="14" customFormat="1" ht="10.199999999999999">
      <c r="B633" s="211"/>
      <c r="C633" s="212"/>
      <c r="D633" s="202" t="s">
        <v>247</v>
      </c>
      <c r="E633" s="213" t="s">
        <v>19</v>
      </c>
      <c r="F633" s="214" t="s">
        <v>813</v>
      </c>
      <c r="G633" s="212"/>
      <c r="H633" s="215">
        <v>5.9580000000000002</v>
      </c>
      <c r="I633" s="216"/>
      <c r="J633" s="212"/>
      <c r="K633" s="212"/>
      <c r="L633" s="217"/>
      <c r="M633" s="218"/>
      <c r="N633" s="219"/>
      <c r="O633" s="219"/>
      <c r="P633" s="219"/>
      <c r="Q633" s="219"/>
      <c r="R633" s="219"/>
      <c r="S633" s="219"/>
      <c r="T633" s="220"/>
      <c r="AT633" s="221" t="s">
        <v>247</v>
      </c>
      <c r="AU633" s="221" t="s">
        <v>88</v>
      </c>
      <c r="AV633" s="14" t="s">
        <v>88</v>
      </c>
      <c r="AW633" s="14" t="s">
        <v>37</v>
      </c>
      <c r="AX633" s="14" t="s">
        <v>76</v>
      </c>
      <c r="AY633" s="221" t="s">
        <v>237</v>
      </c>
    </row>
    <row r="634" spans="1:51" s="15" customFormat="1" ht="10.199999999999999">
      <c r="B634" s="222"/>
      <c r="C634" s="223"/>
      <c r="D634" s="202" t="s">
        <v>247</v>
      </c>
      <c r="E634" s="224" t="s">
        <v>19</v>
      </c>
      <c r="F634" s="225" t="s">
        <v>251</v>
      </c>
      <c r="G634" s="223"/>
      <c r="H634" s="226">
        <v>17.986999999999998</v>
      </c>
      <c r="I634" s="227"/>
      <c r="J634" s="223"/>
      <c r="K634" s="223"/>
      <c r="L634" s="228"/>
      <c r="M634" s="229"/>
      <c r="N634" s="230"/>
      <c r="O634" s="230"/>
      <c r="P634" s="230"/>
      <c r="Q634" s="230"/>
      <c r="R634" s="230"/>
      <c r="S634" s="230"/>
      <c r="T634" s="231"/>
      <c r="AT634" s="232" t="s">
        <v>247</v>
      </c>
      <c r="AU634" s="232" t="s">
        <v>88</v>
      </c>
      <c r="AV634" s="15" t="s">
        <v>92</v>
      </c>
      <c r="AW634" s="15" t="s">
        <v>37</v>
      </c>
      <c r="AX634" s="15" t="s">
        <v>76</v>
      </c>
      <c r="AY634" s="232" t="s">
        <v>237</v>
      </c>
    </row>
    <row r="635" spans="1:51" s="13" customFormat="1" ht="10.199999999999999">
      <c r="B635" s="200"/>
      <c r="C635" s="201"/>
      <c r="D635" s="202" t="s">
        <v>247</v>
      </c>
      <c r="E635" s="203" t="s">
        <v>19</v>
      </c>
      <c r="F635" s="204" t="s">
        <v>256</v>
      </c>
      <c r="G635" s="201"/>
      <c r="H635" s="203" t="s">
        <v>19</v>
      </c>
      <c r="I635" s="205"/>
      <c r="J635" s="201"/>
      <c r="K635" s="201"/>
      <c r="L635" s="206"/>
      <c r="M635" s="207"/>
      <c r="N635" s="208"/>
      <c r="O635" s="208"/>
      <c r="P635" s="208"/>
      <c r="Q635" s="208"/>
      <c r="R635" s="208"/>
      <c r="S635" s="208"/>
      <c r="T635" s="209"/>
      <c r="AT635" s="210" t="s">
        <v>247</v>
      </c>
      <c r="AU635" s="210" t="s">
        <v>88</v>
      </c>
      <c r="AV635" s="13" t="s">
        <v>83</v>
      </c>
      <c r="AW635" s="13" t="s">
        <v>37</v>
      </c>
      <c r="AX635" s="13" t="s">
        <v>76</v>
      </c>
      <c r="AY635" s="210" t="s">
        <v>237</v>
      </c>
    </row>
    <row r="636" spans="1:51" s="14" customFormat="1" ht="10.199999999999999">
      <c r="B636" s="211"/>
      <c r="C636" s="212"/>
      <c r="D636" s="202" t="s">
        <v>247</v>
      </c>
      <c r="E636" s="213" t="s">
        <v>19</v>
      </c>
      <c r="F636" s="214" t="s">
        <v>814</v>
      </c>
      <c r="G636" s="212"/>
      <c r="H636" s="215">
        <v>6.0709999999999997</v>
      </c>
      <c r="I636" s="216"/>
      <c r="J636" s="212"/>
      <c r="K636" s="212"/>
      <c r="L636" s="217"/>
      <c r="M636" s="218"/>
      <c r="N636" s="219"/>
      <c r="O636" s="219"/>
      <c r="P636" s="219"/>
      <c r="Q636" s="219"/>
      <c r="R636" s="219"/>
      <c r="S636" s="219"/>
      <c r="T636" s="220"/>
      <c r="AT636" s="221" t="s">
        <v>247</v>
      </c>
      <c r="AU636" s="221" t="s">
        <v>88</v>
      </c>
      <c r="AV636" s="14" t="s">
        <v>88</v>
      </c>
      <c r="AW636" s="14" t="s">
        <v>37</v>
      </c>
      <c r="AX636" s="14" t="s">
        <v>76</v>
      </c>
      <c r="AY636" s="221" t="s">
        <v>237</v>
      </c>
    </row>
    <row r="637" spans="1:51" s="14" customFormat="1" ht="10.199999999999999">
      <c r="B637" s="211"/>
      <c r="C637" s="212"/>
      <c r="D637" s="202" t="s">
        <v>247</v>
      </c>
      <c r="E637" s="213" t="s">
        <v>19</v>
      </c>
      <c r="F637" s="214" t="s">
        <v>815</v>
      </c>
      <c r="G637" s="212"/>
      <c r="H637" s="215">
        <v>5.9580000000000002</v>
      </c>
      <c r="I637" s="216"/>
      <c r="J637" s="212"/>
      <c r="K637" s="212"/>
      <c r="L637" s="217"/>
      <c r="M637" s="218"/>
      <c r="N637" s="219"/>
      <c r="O637" s="219"/>
      <c r="P637" s="219"/>
      <c r="Q637" s="219"/>
      <c r="R637" s="219"/>
      <c r="S637" s="219"/>
      <c r="T637" s="220"/>
      <c r="AT637" s="221" t="s">
        <v>247</v>
      </c>
      <c r="AU637" s="221" t="s">
        <v>88</v>
      </c>
      <c r="AV637" s="14" t="s">
        <v>88</v>
      </c>
      <c r="AW637" s="14" t="s">
        <v>37</v>
      </c>
      <c r="AX637" s="14" t="s">
        <v>76</v>
      </c>
      <c r="AY637" s="221" t="s">
        <v>237</v>
      </c>
    </row>
    <row r="638" spans="1:51" s="14" customFormat="1" ht="10.199999999999999">
      <c r="B638" s="211"/>
      <c r="C638" s="212"/>
      <c r="D638" s="202" t="s">
        <v>247</v>
      </c>
      <c r="E638" s="213" t="s">
        <v>19</v>
      </c>
      <c r="F638" s="214" t="s">
        <v>816</v>
      </c>
      <c r="G638" s="212"/>
      <c r="H638" s="215">
        <v>5.9580000000000002</v>
      </c>
      <c r="I638" s="216"/>
      <c r="J638" s="212"/>
      <c r="K638" s="212"/>
      <c r="L638" s="217"/>
      <c r="M638" s="218"/>
      <c r="N638" s="219"/>
      <c r="O638" s="219"/>
      <c r="P638" s="219"/>
      <c r="Q638" s="219"/>
      <c r="R638" s="219"/>
      <c r="S638" s="219"/>
      <c r="T638" s="220"/>
      <c r="AT638" s="221" t="s">
        <v>247</v>
      </c>
      <c r="AU638" s="221" t="s">
        <v>88</v>
      </c>
      <c r="AV638" s="14" t="s">
        <v>88</v>
      </c>
      <c r="AW638" s="14" t="s">
        <v>37</v>
      </c>
      <c r="AX638" s="14" t="s">
        <v>76</v>
      </c>
      <c r="AY638" s="221" t="s">
        <v>237</v>
      </c>
    </row>
    <row r="639" spans="1:51" s="15" customFormat="1" ht="10.199999999999999">
      <c r="B639" s="222"/>
      <c r="C639" s="223"/>
      <c r="D639" s="202" t="s">
        <v>247</v>
      </c>
      <c r="E639" s="224" t="s">
        <v>19</v>
      </c>
      <c r="F639" s="225" t="s">
        <v>251</v>
      </c>
      <c r="G639" s="223"/>
      <c r="H639" s="226">
        <v>17.986999999999998</v>
      </c>
      <c r="I639" s="227"/>
      <c r="J639" s="223"/>
      <c r="K639" s="223"/>
      <c r="L639" s="228"/>
      <c r="M639" s="229"/>
      <c r="N639" s="230"/>
      <c r="O639" s="230"/>
      <c r="P639" s="230"/>
      <c r="Q639" s="230"/>
      <c r="R639" s="230"/>
      <c r="S639" s="230"/>
      <c r="T639" s="231"/>
      <c r="AT639" s="232" t="s">
        <v>247</v>
      </c>
      <c r="AU639" s="232" t="s">
        <v>88</v>
      </c>
      <c r="AV639" s="15" t="s">
        <v>92</v>
      </c>
      <c r="AW639" s="15" t="s">
        <v>37</v>
      </c>
      <c r="AX639" s="15" t="s">
        <v>76</v>
      </c>
      <c r="AY639" s="232" t="s">
        <v>237</v>
      </c>
    </row>
    <row r="640" spans="1:51" s="16" customFormat="1" ht="10.199999999999999">
      <c r="B640" s="233"/>
      <c r="C640" s="234"/>
      <c r="D640" s="202" t="s">
        <v>247</v>
      </c>
      <c r="E640" s="235" t="s">
        <v>19</v>
      </c>
      <c r="F640" s="236" t="s">
        <v>260</v>
      </c>
      <c r="G640" s="234"/>
      <c r="H640" s="237">
        <v>61.366</v>
      </c>
      <c r="I640" s="238"/>
      <c r="J640" s="234"/>
      <c r="K640" s="234"/>
      <c r="L640" s="239"/>
      <c r="M640" s="240"/>
      <c r="N640" s="241"/>
      <c r="O640" s="241"/>
      <c r="P640" s="241"/>
      <c r="Q640" s="241"/>
      <c r="R640" s="241"/>
      <c r="S640" s="241"/>
      <c r="T640" s="242"/>
      <c r="AT640" s="243" t="s">
        <v>247</v>
      </c>
      <c r="AU640" s="243" t="s">
        <v>88</v>
      </c>
      <c r="AV640" s="16" t="s">
        <v>243</v>
      </c>
      <c r="AW640" s="16" t="s">
        <v>37</v>
      </c>
      <c r="AX640" s="16" t="s">
        <v>83</v>
      </c>
      <c r="AY640" s="243" t="s">
        <v>237</v>
      </c>
    </row>
    <row r="641" spans="1:65" s="2" customFormat="1" ht="90" customHeight="1">
      <c r="A641" s="37"/>
      <c r="B641" s="38"/>
      <c r="C641" s="182" t="s">
        <v>817</v>
      </c>
      <c r="D641" s="182" t="s">
        <v>239</v>
      </c>
      <c r="E641" s="183" t="s">
        <v>818</v>
      </c>
      <c r="F641" s="184" t="s">
        <v>819</v>
      </c>
      <c r="G641" s="185" t="s">
        <v>141</v>
      </c>
      <c r="H641" s="186">
        <v>86.667000000000002</v>
      </c>
      <c r="I641" s="187"/>
      <c r="J641" s="188">
        <f>ROUND(I641*H641,2)</f>
        <v>0</v>
      </c>
      <c r="K641" s="184" t="s">
        <v>242</v>
      </c>
      <c r="L641" s="42"/>
      <c r="M641" s="189" t="s">
        <v>19</v>
      </c>
      <c r="N641" s="190" t="s">
        <v>48</v>
      </c>
      <c r="O641" s="67"/>
      <c r="P641" s="191">
        <f>O641*H641</f>
        <v>0</v>
      </c>
      <c r="Q641" s="191">
        <v>6.5490000000000007E-2</v>
      </c>
      <c r="R641" s="191">
        <f>Q641*H641</f>
        <v>5.6758218300000003</v>
      </c>
      <c r="S641" s="191">
        <v>0</v>
      </c>
      <c r="T641" s="192">
        <f>S641*H641</f>
        <v>0</v>
      </c>
      <c r="U641" s="37"/>
      <c r="V641" s="37"/>
      <c r="W641" s="37"/>
      <c r="X641" s="37"/>
      <c r="Y641" s="37"/>
      <c r="Z641" s="37"/>
      <c r="AA641" s="37"/>
      <c r="AB641" s="37"/>
      <c r="AC641" s="37"/>
      <c r="AD641" s="37"/>
      <c r="AE641" s="37"/>
      <c r="AR641" s="193" t="s">
        <v>366</v>
      </c>
      <c r="AT641" s="193" t="s">
        <v>239</v>
      </c>
      <c r="AU641" s="193" t="s">
        <v>88</v>
      </c>
      <c r="AY641" s="20" t="s">
        <v>237</v>
      </c>
      <c r="BE641" s="194">
        <f>IF(N641="základní",J641,0)</f>
        <v>0</v>
      </c>
      <c r="BF641" s="194">
        <f>IF(N641="snížená",J641,0)</f>
        <v>0</v>
      </c>
      <c r="BG641" s="194">
        <f>IF(N641="zákl. přenesená",J641,0)</f>
        <v>0</v>
      </c>
      <c r="BH641" s="194">
        <f>IF(N641="sníž. přenesená",J641,0)</f>
        <v>0</v>
      </c>
      <c r="BI641" s="194">
        <f>IF(N641="nulová",J641,0)</f>
        <v>0</v>
      </c>
      <c r="BJ641" s="20" t="s">
        <v>88</v>
      </c>
      <c r="BK641" s="194">
        <f>ROUND(I641*H641,2)</f>
        <v>0</v>
      </c>
      <c r="BL641" s="20" t="s">
        <v>366</v>
      </c>
      <c r="BM641" s="193" t="s">
        <v>820</v>
      </c>
    </row>
    <row r="642" spans="1:65" s="2" customFormat="1" ht="10.199999999999999">
      <c r="A642" s="37"/>
      <c r="B642" s="38"/>
      <c r="C642" s="39"/>
      <c r="D642" s="195" t="s">
        <v>245</v>
      </c>
      <c r="E642" s="39"/>
      <c r="F642" s="196" t="s">
        <v>821</v>
      </c>
      <c r="G642" s="39"/>
      <c r="H642" s="39"/>
      <c r="I642" s="197"/>
      <c r="J642" s="39"/>
      <c r="K642" s="39"/>
      <c r="L642" s="42"/>
      <c r="M642" s="198"/>
      <c r="N642" s="199"/>
      <c r="O642" s="67"/>
      <c r="P642" s="67"/>
      <c r="Q642" s="67"/>
      <c r="R642" s="67"/>
      <c r="S642" s="67"/>
      <c r="T642" s="68"/>
      <c r="U642" s="37"/>
      <c r="V642" s="37"/>
      <c r="W642" s="37"/>
      <c r="X642" s="37"/>
      <c r="Y642" s="37"/>
      <c r="Z642" s="37"/>
      <c r="AA642" s="37"/>
      <c r="AB642" s="37"/>
      <c r="AC642" s="37"/>
      <c r="AD642" s="37"/>
      <c r="AE642" s="37"/>
      <c r="AT642" s="20" t="s">
        <v>245</v>
      </c>
      <c r="AU642" s="20" t="s">
        <v>88</v>
      </c>
    </row>
    <row r="643" spans="1:65" s="13" customFormat="1" ht="10.199999999999999">
      <c r="B643" s="200"/>
      <c r="C643" s="201"/>
      <c r="D643" s="202" t="s">
        <v>247</v>
      </c>
      <c r="E643" s="203" t="s">
        <v>19</v>
      </c>
      <c r="F643" s="204" t="s">
        <v>248</v>
      </c>
      <c r="G643" s="201"/>
      <c r="H643" s="203" t="s">
        <v>19</v>
      </c>
      <c r="I643" s="205"/>
      <c r="J643" s="201"/>
      <c r="K643" s="201"/>
      <c r="L643" s="206"/>
      <c r="M643" s="207"/>
      <c r="N643" s="208"/>
      <c r="O643" s="208"/>
      <c r="P643" s="208"/>
      <c r="Q643" s="208"/>
      <c r="R643" s="208"/>
      <c r="S643" s="208"/>
      <c r="T643" s="209"/>
      <c r="AT643" s="210" t="s">
        <v>247</v>
      </c>
      <c r="AU643" s="210" t="s">
        <v>88</v>
      </c>
      <c r="AV643" s="13" t="s">
        <v>83</v>
      </c>
      <c r="AW643" s="13" t="s">
        <v>37</v>
      </c>
      <c r="AX643" s="13" t="s">
        <v>76</v>
      </c>
      <c r="AY643" s="210" t="s">
        <v>237</v>
      </c>
    </row>
    <row r="644" spans="1:65" s="14" customFormat="1" ht="10.199999999999999">
      <c r="B644" s="211"/>
      <c r="C644" s="212"/>
      <c r="D644" s="202" t="s">
        <v>247</v>
      </c>
      <c r="E644" s="213" t="s">
        <v>19</v>
      </c>
      <c r="F644" s="214" t="s">
        <v>822</v>
      </c>
      <c r="G644" s="212"/>
      <c r="H644" s="215">
        <v>10.926</v>
      </c>
      <c r="I644" s="216"/>
      <c r="J644" s="212"/>
      <c r="K644" s="212"/>
      <c r="L644" s="217"/>
      <c r="M644" s="218"/>
      <c r="N644" s="219"/>
      <c r="O644" s="219"/>
      <c r="P644" s="219"/>
      <c r="Q644" s="219"/>
      <c r="R644" s="219"/>
      <c r="S644" s="219"/>
      <c r="T644" s="220"/>
      <c r="AT644" s="221" t="s">
        <v>247</v>
      </c>
      <c r="AU644" s="221" t="s">
        <v>88</v>
      </c>
      <c r="AV644" s="14" t="s">
        <v>88</v>
      </c>
      <c r="AW644" s="14" t="s">
        <v>37</v>
      </c>
      <c r="AX644" s="14" t="s">
        <v>76</v>
      </c>
      <c r="AY644" s="221" t="s">
        <v>237</v>
      </c>
    </row>
    <row r="645" spans="1:65" s="14" customFormat="1" ht="10.199999999999999">
      <c r="B645" s="211"/>
      <c r="C645" s="212"/>
      <c r="D645" s="202" t="s">
        <v>247</v>
      </c>
      <c r="E645" s="213" t="s">
        <v>19</v>
      </c>
      <c r="F645" s="214" t="s">
        <v>823</v>
      </c>
      <c r="G645" s="212"/>
      <c r="H645" s="215">
        <v>10.926</v>
      </c>
      <c r="I645" s="216"/>
      <c r="J645" s="212"/>
      <c r="K645" s="212"/>
      <c r="L645" s="217"/>
      <c r="M645" s="218"/>
      <c r="N645" s="219"/>
      <c r="O645" s="219"/>
      <c r="P645" s="219"/>
      <c r="Q645" s="219"/>
      <c r="R645" s="219"/>
      <c r="S645" s="219"/>
      <c r="T645" s="220"/>
      <c r="AT645" s="221" t="s">
        <v>247</v>
      </c>
      <c r="AU645" s="221" t="s">
        <v>88</v>
      </c>
      <c r="AV645" s="14" t="s">
        <v>88</v>
      </c>
      <c r="AW645" s="14" t="s">
        <v>37</v>
      </c>
      <c r="AX645" s="14" t="s">
        <v>76</v>
      </c>
      <c r="AY645" s="221" t="s">
        <v>237</v>
      </c>
    </row>
    <row r="646" spans="1:65" s="15" customFormat="1" ht="10.199999999999999">
      <c r="B646" s="222"/>
      <c r="C646" s="223"/>
      <c r="D646" s="202" t="s">
        <v>247</v>
      </c>
      <c r="E646" s="224" t="s">
        <v>19</v>
      </c>
      <c r="F646" s="225" t="s">
        <v>251</v>
      </c>
      <c r="G646" s="223"/>
      <c r="H646" s="226">
        <v>21.852</v>
      </c>
      <c r="I646" s="227"/>
      <c r="J646" s="223"/>
      <c r="K646" s="223"/>
      <c r="L646" s="228"/>
      <c r="M646" s="229"/>
      <c r="N646" s="230"/>
      <c r="O646" s="230"/>
      <c r="P646" s="230"/>
      <c r="Q646" s="230"/>
      <c r="R646" s="230"/>
      <c r="S646" s="230"/>
      <c r="T646" s="231"/>
      <c r="AT646" s="232" t="s">
        <v>247</v>
      </c>
      <c r="AU646" s="232" t="s">
        <v>88</v>
      </c>
      <c r="AV646" s="15" t="s">
        <v>92</v>
      </c>
      <c r="AW646" s="15" t="s">
        <v>37</v>
      </c>
      <c r="AX646" s="15" t="s">
        <v>76</v>
      </c>
      <c r="AY646" s="232" t="s">
        <v>237</v>
      </c>
    </row>
    <row r="647" spans="1:65" s="13" customFormat="1" ht="10.199999999999999">
      <c r="B647" s="200"/>
      <c r="C647" s="201"/>
      <c r="D647" s="202" t="s">
        <v>247</v>
      </c>
      <c r="E647" s="203" t="s">
        <v>19</v>
      </c>
      <c r="F647" s="204" t="s">
        <v>252</v>
      </c>
      <c r="G647" s="201"/>
      <c r="H647" s="203" t="s">
        <v>19</v>
      </c>
      <c r="I647" s="205"/>
      <c r="J647" s="201"/>
      <c r="K647" s="201"/>
      <c r="L647" s="206"/>
      <c r="M647" s="207"/>
      <c r="N647" s="208"/>
      <c r="O647" s="208"/>
      <c r="P647" s="208"/>
      <c r="Q647" s="208"/>
      <c r="R647" s="208"/>
      <c r="S647" s="208"/>
      <c r="T647" s="209"/>
      <c r="AT647" s="210" t="s">
        <v>247</v>
      </c>
      <c r="AU647" s="210" t="s">
        <v>88</v>
      </c>
      <c r="AV647" s="13" t="s">
        <v>83</v>
      </c>
      <c r="AW647" s="13" t="s">
        <v>37</v>
      </c>
      <c r="AX647" s="13" t="s">
        <v>76</v>
      </c>
      <c r="AY647" s="210" t="s">
        <v>237</v>
      </c>
    </row>
    <row r="648" spans="1:65" s="14" customFormat="1" ht="10.199999999999999">
      <c r="B648" s="211"/>
      <c r="C648" s="212"/>
      <c r="D648" s="202" t="s">
        <v>247</v>
      </c>
      <c r="E648" s="213" t="s">
        <v>19</v>
      </c>
      <c r="F648" s="214" t="s">
        <v>824</v>
      </c>
      <c r="G648" s="212"/>
      <c r="H648" s="215">
        <v>10.885</v>
      </c>
      <c r="I648" s="216"/>
      <c r="J648" s="212"/>
      <c r="K648" s="212"/>
      <c r="L648" s="217"/>
      <c r="M648" s="218"/>
      <c r="N648" s="219"/>
      <c r="O648" s="219"/>
      <c r="P648" s="219"/>
      <c r="Q648" s="219"/>
      <c r="R648" s="219"/>
      <c r="S648" s="219"/>
      <c r="T648" s="220"/>
      <c r="AT648" s="221" t="s">
        <v>247</v>
      </c>
      <c r="AU648" s="221" t="s">
        <v>88</v>
      </c>
      <c r="AV648" s="14" t="s">
        <v>88</v>
      </c>
      <c r="AW648" s="14" t="s">
        <v>37</v>
      </c>
      <c r="AX648" s="14" t="s">
        <v>76</v>
      </c>
      <c r="AY648" s="221" t="s">
        <v>237</v>
      </c>
    </row>
    <row r="649" spans="1:65" s="14" customFormat="1" ht="10.199999999999999">
      <c r="B649" s="211"/>
      <c r="C649" s="212"/>
      <c r="D649" s="202" t="s">
        <v>247</v>
      </c>
      <c r="E649" s="213" t="s">
        <v>19</v>
      </c>
      <c r="F649" s="214" t="s">
        <v>825</v>
      </c>
      <c r="G649" s="212"/>
      <c r="H649" s="215">
        <v>10.885</v>
      </c>
      <c r="I649" s="216"/>
      <c r="J649" s="212"/>
      <c r="K649" s="212"/>
      <c r="L649" s="217"/>
      <c r="M649" s="218"/>
      <c r="N649" s="219"/>
      <c r="O649" s="219"/>
      <c r="P649" s="219"/>
      <c r="Q649" s="219"/>
      <c r="R649" s="219"/>
      <c r="S649" s="219"/>
      <c r="T649" s="220"/>
      <c r="AT649" s="221" t="s">
        <v>247</v>
      </c>
      <c r="AU649" s="221" t="s">
        <v>88</v>
      </c>
      <c r="AV649" s="14" t="s">
        <v>88</v>
      </c>
      <c r="AW649" s="14" t="s">
        <v>37</v>
      </c>
      <c r="AX649" s="14" t="s">
        <v>76</v>
      </c>
      <c r="AY649" s="221" t="s">
        <v>237</v>
      </c>
    </row>
    <row r="650" spans="1:65" s="14" customFormat="1" ht="10.199999999999999">
      <c r="B650" s="211"/>
      <c r="C650" s="212"/>
      <c r="D650" s="202" t="s">
        <v>247</v>
      </c>
      <c r="E650" s="213" t="s">
        <v>19</v>
      </c>
      <c r="F650" s="214" t="s">
        <v>826</v>
      </c>
      <c r="G650" s="212"/>
      <c r="H650" s="215">
        <v>10.885</v>
      </c>
      <c r="I650" s="216"/>
      <c r="J650" s="212"/>
      <c r="K650" s="212"/>
      <c r="L650" s="217"/>
      <c r="M650" s="218"/>
      <c r="N650" s="219"/>
      <c r="O650" s="219"/>
      <c r="P650" s="219"/>
      <c r="Q650" s="219"/>
      <c r="R650" s="219"/>
      <c r="S650" s="219"/>
      <c r="T650" s="220"/>
      <c r="AT650" s="221" t="s">
        <v>247</v>
      </c>
      <c r="AU650" s="221" t="s">
        <v>88</v>
      </c>
      <c r="AV650" s="14" t="s">
        <v>88</v>
      </c>
      <c r="AW650" s="14" t="s">
        <v>37</v>
      </c>
      <c r="AX650" s="14" t="s">
        <v>76</v>
      </c>
      <c r="AY650" s="221" t="s">
        <v>237</v>
      </c>
    </row>
    <row r="651" spans="1:65" s="15" customFormat="1" ht="10.199999999999999">
      <c r="B651" s="222"/>
      <c r="C651" s="223"/>
      <c r="D651" s="202" t="s">
        <v>247</v>
      </c>
      <c r="E651" s="224" t="s">
        <v>19</v>
      </c>
      <c r="F651" s="225" t="s">
        <v>251</v>
      </c>
      <c r="G651" s="223"/>
      <c r="H651" s="226">
        <v>32.655000000000001</v>
      </c>
      <c r="I651" s="227"/>
      <c r="J651" s="223"/>
      <c r="K651" s="223"/>
      <c r="L651" s="228"/>
      <c r="M651" s="229"/>
      <c r="N651" s="230"/>
      <c r="O651" s="230"/>
      <c r="P651" s="230"/>
      <c r="Q651" s="230"/>
      <c r="R651" s="230"/>
      <c r="S651" s="230"/>
      <c r="T651" s="231"/>
      <c r="AT651" s="232" t="s">
        <v>247</v>
      </c>
      <c r="AU651" s="232" t="s">
        <v>88</v>
      </c>
      <c r="AV651" s="15" t="s">
        <v>92</v>
      </c>
      <c r="AW651" s="15" t="s">
        <v>37</v>
      </c>
      <c r="AX651" s="15" t="s">
        <v>76</v>
      </c>
      <c r="AY651" s="232" t="s">
        <v>237</v>
      </c>
    </row>
    <row r="652" spans="1:65" s="13" customFormat="1" ht="10.199999999999999">
      <c r="B652" s="200"/>
      <c r="C652" s="201"/>
      <c r="D652" s="202" t="s">
        <v>247</v>
      </c>
      <c r="E652" s="203" t="s">
        <v>19</v>
      </c>
      <c r="F652" s="204" t="s">
        <v>256</v>
      </c>
      <c r="G652" s="201"/>
      <c r="H652" s="203" t="s">
        <v>19</v>
      </c>
      <c r="I652" s="205"/>
      <c r="J652" s="201"/>
      <c r="K652" s="201"/>
      <c r="L652" s="206"/>
      <c r="M652" s="207"/>
      <c r="N652" s="208"/>
      <c r="O652" s="208"/>
      <c r="P652" s="208"/>
      <c r="Q652" s="208"/>
      <c r="R652" s="208"/>
      <c r="S652" s="208"/>
      <c r="T652" s="209"/>
      <c r="AT652" s="210" t="s">
        <v>247</v>
      </c>
      <c r="AU652" s="210" t="s">
        <v>88</v>
      </c>
      <c r="AV652" s="13" t="s">
        <v>83</v>
      </c>
      <c r="AW652" s="13" t="s">
        <v>37</v>
      </c>
      <c r="AX652" s="13" t="s">
        <v>76</v>
      </c>
      <c r="AY652" s="210" t="s">
        <v>237</v>
      </c>
    </row>
    <row r="653" spans="1:65" s="14" customFormat="1" ht="10.199999999999999">
      <c r="B653" s="211"/>
      <c r="C653" s="212"/>
      <c r="D653" s="202" t="s">
        <v>247</v>
      </c>
      <c r="E653" s="213" t="s">
        <v>19</v>
      </c>
      <c r="F653" s="214" t="s">
        <v>827</v>
      </c>
      <c r="G653" s="212"/>
      <c r="H653" s="215">
        <v>10.72</v>
      </c>
      <c r="I653" s="216"/>
      <c r="J653" s="212"/>
      <c r="K653" s="212"/>
      <c r="L653" s="217"/>
      <c r="M653" s="218"/>
      <c r="N653" s="219"/>
      <c r="O653" s="219"/>
      <c r="P653" s="219"/>
      <c r="Q653" s="219"/>
      <c r="R653" s="219"/>
      <c r="S653" s="219"/>
      <c r="T653" s="220"/>
      <c r="AT653" s="221" t="s">
        <v>247</v>
      </c>
      <c r="AU653" s="221" t="s">
        <v>88</v>
      </c>
      <c r="AV653" s="14" t="s">
        <v>88</v>
      </c>
      <c r="AW653" s="14" t="s">
        <v>37</v>
      </c>
      <c r="AX653" s="14" t="s">
        <v>76</v>
      </c>
      <c r="AY653" s="221" t="s">
        <v>237</v>
      </c>
    </row>
    <row r="654" spans="1:65" s="14" customFormat="1" ht="10.199999999999999">
      <c r="B654" s="211"/>
      <c r="C654" s="212"/>
      <c r="D654" s="202" t="s">
        <v>247</v>
      </c>
      <c r="E654" s="213" t="s">
        <v>19</v>
      </c>
      <c r="F654" s="214" t="s">
        <v>828</v>
      </c>
      <c r="G654" s="212"/>
      <c r="H654" s="215">
        <v>10.72</v>
      </c>
      <c r="I654" s="216"/>
      <c r="J654" s="212"/>
      <c r="K654" s="212"/>
      <c r="L654" s="217"/>
      <c r="M654" s="218"/>
      <c r="N654" s="219"/>
      <c r="O654" s="219"/>
      <c r="P654" s="219"/>
      <c r="Q654" s="219"/>
      <c r="R654" s="219"/>
      <c r="S654" s="219"/>
      <c r="T654" s="220"/>
      <c r="AT654" s="221" t="s">
        <v>247</v>
      </c>
      <c r="AU654" s="221" t="s">
        <v>88</v>
      </c>
      <c r="AV654" s="14" t="s">
        <v>88</v>
      </c>
      <c r="AW654" s="14" t="s">
        <v>37</v>
      </c>
      <c r="AX654" s="14" t="s">
        <v>76</v>
      </c>
      <c r="AY654" s="221" t="s">
        <v>237</v>
      </c>
    </row>
    <row r="655" spans="1:65" s="14" customFormat="1" ht="10.199999999999999">
      <c r="B655" s="211"/>
      <c r="C655" s="212"/>
      <c r="D655" s="202" t="s">
        <v>247</v>
      </c>
      <c r="E655" s="213" t="s">
        <v>19</v>
      </c>
      <c r="F655" s="214" t="s">
        <v>829</v>
      </c>
      <c r="G655" s="212"/>
      <c r="H655" s="215">
        <v>10.72</v>
      </c>
      <c r="I655" s="216"/>
      <c r="J655" s="212"/>
      <c r="K655" s="212"/>
      <c r="L655" s="217"/>
      <c r="M655" s="218"/>
      <c r="N655" s="219"/>
      <c r="O655" s="219"/>
      <c r="P655" s="219"/>
      <c r="Q655" s="219"/>
      <c r="R655" s="219"/>
      <c r="S655" s="219"/>
      <c r="T655" s="220"/>
      <c r="AT655" s="221" t="s">
        <v>247</v>
      </c>
      <c r="AU655" s="221" t="s">
        <v>88</v>
      </c>
      <c r="AV655" s="14" t="s">
        <v>88</v>
      </c>
      <c r="AW655" s="14" t="s">
        <v>37</v>
      </c>
      <c r="AX655" s="14" t="s">
        <v>76</v>
      </c>
      <c r="AY655" s="221" t="s">
        <v>237</v>
      </c>
    </row>
    <row r="656" spans="1:65" s="15" customFormat="1" ht="10.199999999999999">
      <c r="B656" s="222"/>
      <c r="C656" s="223"/>
      <c r="D656" s="202" t="s">
        <v>247</v>
      </c>
      <c r="E656" s="224" t="s">
        <v>19</v>
      </c>
      <c r="F656" s="225" t="s">
        <v>251</v>
      </c>
      <c r="G656" s="223"/>
      <c r="H656" s="226">
        <v>32.159999999999997</v>
      </c>
      <c r="I656" s="227"/>
      <c r="J656" s="223"/>
      <c r="K656" s="223"/>
      <c r="L656" s="228"/>
      <c r="M656" s="229"/>
      <c r="N656" s="230"/>
      <c r="O656" s="230"/>
      <c r="P656" s="230"/>
      <c r="Q656" s="230"/>
      <c r="R656" s="230"/>
      <c r="S656" s="230"/>
      <c r="T656" s="231"/>
      <c r="AT656" s="232" t="s">
        <v>247</v>
      </c>
      <c r="AU656" s="232" t="s">
        <v>88</v>
      </c>
      <c r="AV656" s="15" t="s">
        <v>92</v>
      </c>
      <c r="AW656" s="15" t="s">
        <v>37</v>
      </c>
      <c r="AX656" s="15" t="s">
        <v>76</v>
      </c>
      <c r="AY656" s="232" t="s">
        <v>237</v>
      </c>
    </row>
    <row r="657" spans="1:65" s="16" customFormat="1" ht="10.199999999999999">
      <c r="B657" s="233"/>
      <c r="C657" s="234"/>
      <c r="D657" s="202" t="s">
        <v>247</v>
      </c>
      <c r="E657" s="235" t="s">
        <v>19</v>
      </c>
      <c r="F657" s="236" t="s">
        <v>260</v>
      </c>
      <c r="G657" s="234"/>
      <c r="H657" s="237">
        <v>86.667000000000002</v>
      </c>
      <c r="I657" s="238"/>
      <c r="J657" s="234"/>
      <c r="K657" s="234"/>
      <c r="L657" s="239"/>
      <c r="M657" s="240"/>
      <c r="N657" s="241"/>
      <c r="O657" s="241"/>
      <c r="P657" s="241"/>
      <c r="Q657" s="241"/>
      <c r="R657" s="241"/>
      <c r="S657" s="241"/>
      <c r="T657" s="242"/>
      <c r="AT657" s="243" t="s">
        <v>247</v>
      </c>
      <c r="AU657" s="243" t="s">
        <v>88</v>
      </c>
      <c r="AV657" s="16" t="s">
        <v>243</v>
      </c>
      <c r="AW657" s="16" t="s">
        <v>37</v>
      </c>
      <c r="AX657" s="16" t="s">
        <v>83</v>
      </c>
      <c r="AY657" s="243" t="s">
        <v>237</v>
      </c>
    </row>
    <row r="658" spans="1:65" s="2" customFormat="1" ht="44.25" customHeight="1">
      <c r="A658" s="37"/>
      <c r="B658" s="38"/>
      <c r="C658" s="182" t="s">
        <v>830</v>
      </c>
      <c r="D658" s="182" t="s">
        <v>239</v>
      </c>
      <c r="E658" s="183" t="s">
        <v>831</v>
      </c>
      <c r="F658" s="184" t="s">
        <v>832</v>
      </c>
      <c r="G658" s="185" t="s">
        <v>154</v>
      </c>
      <c r="H658" s="186">
        <v>33.185000000000002</v>
      </c>
      <c r="I658" s="187"/>
      <c r="J658" s="188">
        <f>ROUND(I658*H658,2)</f>
        <v>0</v>
      </c>
      <c r="K658" s="184" t="s">
        <v>242</v>
      </c>
      <c r="L658" s="42"/>
      <c r="M658" s="189" t="s">
        <v>19</v>
      </c>
      <c r="N658" s="190" t="s">
        <v>48</v>
      </c>
      <c r="O658" s="67"/>
      <c r="P658" s="191">
        <f>O658*H658</f>
        <v>0</v>
      </c>
      <c r="Q658" s="191">
        <v>5.1900000000000002E-3</v>
      </c>
      <c r="R658" s="191">
        <f>Q658*H658</f>
        <v>0.17223015000000003</v>
      </c>
      <c r="S658" s="191">
        <v>0</v>
      </c>
      <c r="T658" s="192">
        <f>S658*H658</f>
        <v>0</v>
      </c>
      <c r="U658" s="37"/>
      <c r="V658" s="37"/>
      <c r="W658" s="37"/>
      <c r="X658" s="37"/>
      <c r="Y658" s="37"/>
      <c r="Z658" s="37"/>
      <c r="AA658" s="37"/>
      <c r="AB658" s="37"/>
      <c r="AC658" s="37"/>
      <c r="AD658" s="37"/>
      <c r="AE658" s="37"/>
      <c r="AR658" s="193" t="s">
        <v>366</v>
      </c>
      <c r="AT658" s="193" t="s">
        <v>239</v>
      </c>
      <c r="AU658" s="193" t="s">
        <v>88</v>
      </c>
      <c r="AY658" s="20" t="s">
        <v>237</v>
      </c>
      <c r="BE658" s="194">
        <f>IF(N658="základní",J658,0)</f>
        <v>0</v>
      </c>
      <c r="BF658" s="194">
        <f>IF(N658="snížená",J658,0)</f>
        <v>0</v>
      </c>
      <c r="BG658" s="194">
        <f>IF(N658="zákl. přenesená",J658,0)</f>
        <v>0</v>
      </c>
      <c r="BH658" s="194">
        <f>IF(N658="sníž. přenesená",J658,0)</f>
        <v>0</v>
      </c>
      <c r="BI658" s="194">
        <f>IF(N658="nulová",J658,0)</f>
        <v>0</v>
      </c>
      <c r="BJ658" s="20" t="s">
        <v>88</v>
      </c>
      <c r="BK658" s="194">
        <f>ROUND(I658*H658,2)</f>
        <v>0</v>
      </c>
      <c r="BL658" s="20" t="s">
        <v>366</v>
      </c>
      <c r="BM658" s="193" t="s">
        <v>833</v>
      </c>
    </row>
    <row r="659" spans="1:65" s="2" customFormat="1" ht="10.199999999999999">
      <c r="A659" s="37"/>
      <c r="B659" s="38"/>
      <c r="C659" s="39"/>
      <c r="D659" s="195" t="s">
        <v>245</v>
      </c>
      <c r="E659" s="39"/>
      <c r="F659" s="196" t="s">
        <v>834</v>
      </c>
      <c r="G659" s="39"/>
      <c r="H659" s="39"/>
      <c r="I659" s="197"/>
      <c r="J659" s="39"/>
      <c r="K659" s="39"/>
      <c r="L659" s="42"/>
      <c r="M659" s="198"/>
      <c r="N659" s="199"/>
      <c r="O659" s="67"/>
      <c r="P659" s="67"/>
      <c r="Q659" s="67"/>
      <c r="R659" s="67"/>
      <c r="S659" s="67"/>
      <c r="T659" s="68"/>
      <c r="U659" s="37"/>
      <c r="V659" s="37"/>
      <c r="W659" s="37"/>
      <c r="X659" s="37"/>
      <c r="Y659" s="37"/>
      <c r="Z659" s="37"/>
      <c r="AA659" s="37"/>
      <c r="AB659" s="37"/>
      <c r="AC659" s="37"/>
      <c r="AD659" s="37"/>
      <c r="AE659" s="37"/>
      <c r="AT659" s="20" t="s">
        <v>245</v>
      </c>
      <c r="AU659" s="20" t="s">
        <v>88</v>
      </c>
    </row>
    <row r="660" spans="1:65" s="13" customFormat="1" ht="10.199999999999999">
      <c r="B660" s="200"/>
      <c r="C660" s="201"/>
      <c r="D660" s="202" t="s">
        <v>247</v>
      </c>
      <c r="E660" s="203" t="s">
        <v>19</v>
      </c>
      <c r="F660" s="204" t="s">
        <v>835</v>
      </c>
      <c r="G660" s="201"/>
      <c r="H660" s="203" t="s">
        <v>19</v>
      </c>
      <c r="I660" s="205"/>
      <c r="J660" s="201"/>
      <c r="K660" s="201"/>
      <c r="L660" s="206"/>
      <c r="M660" s="207"/>
      <c r="N660" s="208"/>
      <c r="O660" s="208"/>
      <c r="P660" s="208"/>
      <c r="Q660" s="208"/>
      <c r="R660" s="208"/>
      <c r="S660" s="208"/>
      <c r="T660" s="209"/>
      <c r="AT660" s="210" t="s">
        <v>247</v>
      </c>
      <c r="AU660" s="210" t="s">
        <v>88</v>
      </c>
      <c r="AV660" s="13" t="s">
        <v>83</v>
      </c>
      <c r="AW660" s="13" t="s">
        <v>37</v>
      </c>
      <c r="AX660" s="13" t="s">
        <v>76</v>
      </c>
      <c r="AY660" s="210" t="s">
        <v>237</v>
      </c>
    </row>
    <row r="661" spans="1:65" s="14" customFormat="1" ht="10.199999999999999">
      <c r="B661" s="211"/>
      <c r="C661" s="212"/>
      <c r="D661" s="202" t="s">
        <v>247</v>
      </c>
      <c r="E661" s="213" t="s">
        <v>19</v>
      </c>
      <c r="F661" s="214" t="s">
        <v>836</v>
      </c>
      <c r="G661" s="212"/>
      <c r="H661" s="215">
        <v>0.6</v>
      </c>
      <c r="I661" s="216"/>
      <c r="J661" s="212"/>
      <c r="K661" s="212"/>
      <c r="L661" s="217"/>
      <c r="M661" s="218"/>
      <c r="N661" s="219"/>
      <c r="O661" s="219"/>
      <c r="P661" s="219"/>
      <c r="Q661" s="219"/>
      <c r="R661" s="219"/>
      <c r="S661" s="219"/>
      <c r="T661" s="220"/>
      <c r="AT661" s="221" t="s">
        <v>247</v>
      </c>
      <c r="AU661" s="221" t="s">
        <v>88</v>
      </c>
      <c r="AV661" s="14" t="s">
        <v>88</v>
      </c>
      <c r="AW661" s="14" t="s">
        <v>37</v>
      </c>
      <c r="AX661" s="14" t="s">
        <v>76</v>
      </c>
      <c r="AY661" s="221" t="s">
        <v>237</v>
      </c>
    </row>
    <row r="662" spans="1:65" s="14" customFormat="1" ht="10.199999999999999">
      <c r="B662" s="211"/>
      <c r="C662" s="212"/>
      <c r="D662" s="202" t="s">
        <v>247</v>
      </c>
      <c r="E662" s="213" t="s">
        <v>19</v>
      </c>
      <c r="F662" s="214" t="s">
        <v>837</v>
      </c>
      <c r="G662" s="212"/>
      <c r="H662" s="215">
        <v>2.6</v>
      </c>
      <c r="I662" s="216"/>
      <c r="J662" s="212"/>
      <c r="K662" s="212"/>
      <c r="L662" s="217"/>
      <c r="M662" s="218"/>
      <c r="N662" s="219"/>
      <c r="O662" s="219"/>
      <c r="P662" s="219"/>
      <c r="Q662" s="219"/>
      <c r="R662" s="219"/>
      <c r="S662" s="219"/>
      <c r="T662" s="220"/>
      <c r="AT662" s="221" t="s">
        <v>247</v>
      </c>
      <c r="AU662" s="221" t="s">
        <v>88</v>
      </c>
      <c r="AV662" s="14" t="s">
        <v>88</v>
      </c>
      <c r="AW662" s="14" t="s">
        <v>37</v>
      </c>
      <c r="AX662" s="14" t="s">
        <v>76</v>
      </c>
      <c r="AY662" s="221" t="s">
        <v>237</v>
      </c>
    </row>
    <row r="663" spans="1:65" s="14" customFormat="1" ht="10.199999999999999">
      <c r="B663" s="211"/>
      <c r="C663" s="212"/>
      <c r="D663" s="202" t="s">
        <v>247</v>
      </c>
      <c r="E663" s="213" t="s">
        <v>19</v>
      </c>
      <c r="F663" s="214" t="s">
        <v>838</v>
      </c>
      <c r="G663" s="212"/>
      <c r="H663" s="215">
        <v>0.6</v>
      </c>
      <c r="I663" s="216"/>
      <c r="J663" s="212"/>
      <c r="K663" s="212"/>
      <c r="L663" s="217"/>
      <c r="M663" s="218"/>
      <c r="N663" s="219"/>
      <c r="O663" s="219"/>
      <c r="P663" s="219"/>
      <c r="Q663" s="219"/>
      <c r="R663" s="219"/>
      <c r="S663" s="219"/>
      <c r="T663" s="220"/>
      <c r="AT663" s="221" t="s">
        <v>247</v>
      </c>
      <c r="AU663" s="221" t="s">
        <v>88</v>
      </c>
      <c r="AV663" s="14" t="s">
        <v>88</v>
      </c>
      <c r="AW663" s="14" t="s">
        <v>37</v>
      </c>
      <c r="AX663" s="14" t="s">
        <v>76</v>
      </c>
      <c r="AY663" s="221" t="s">
        <v>237</v>
      </c>
    </row>
    <row r="664" spans="1:65" s="14" customFormat="1" ht="10.199999999999999">
      <c r="B664" s="211"/>
      <c r="C664" s="212"/>
      <c r="D664" s="202" t="s">
        <v>247</v>
      </c>
      <c r="E664" s="213" t="s">
        <v>19</v>
      </c>
      <c r="F664" s="214" t="s">
        <v>839</v>
      </c>
      <c r="G664" s="212"/>
      <c r="H664" s="215">
        <v>2.3849999999999998</v>
      </c>
      <c r="I664" s="216"/>
      <c r="J664" s="212"/>
      <c r="K664" s="212"/>
      <c r="L664" s="217"/>
      <c r="M664" s="218"/>
      <c r="N664" s="219"/>
      <c r="O664" s="219"/>
      <c r="P664" s="219"/>
      <c r="Q664" s="219"/>
      <c r="R664" s="219"/>
      <c r="S664" s="219"/>
      <c r="T664" s="220"/>
      <c r="AT664" s="221" t="s">
        <v>247</v>
      </c>
      <c r="AU664" s="221" t="s">
        <v>88</v>
      </c>
      <c r="AV664" s="14" t="s">
        <v>88</v>
      </c>
      <c r="AW664" s="14" t="s">
        <v>37</v>
      </c>
      <c r="AX664" s="14" t="s">
        <v>76</v>
      </c>
      <c r="AY664" s="221" t="s">
        <v>237</v>
      </c>
    </row>
    <row r="665" spans="1:65" s="14" customFormat="1" ht="10.199999999999999">
      <c r="B665" s="211"/>
      <c r="C665" s="212"/>
      <c r="D665" s="202" t="s">
        <v>247</v>
      </c>
      <c r="E665" s="213" t="s">
        <v>19</v>
      </c>
      <c r="F665" s="214" t="s">
        <v>840</v>
      </c>
      <c r="G665" s="212"/>
      <c r="H665" s="215">
        <v>2.5499999999999998</v>
      </c>
      <c r="I665" s="216"/>
      <c r="J665" s="212"/>
      <c r="K665" s="212"/>
      <c r="L665" s="217"/>
      <c r="M665" s="218"/>
      <c r="N665" s="219"/>
      <c r="O665" s="219"/>
      <c r="P665" s="219"/>
      <c r="Q665" s="219"/>
      <c r="R665" s="219"/>
      <c r="S665" s="219"/>
      <c r="T665" s="220"/>
      <c r="AT665" s="221" t="s">
        <v>247</v>
      </c>
      <c r="AU665" s="221" t="s">
        <v>88</v>
      </c>
      <c r="AV665" s="14" t="s">
        <v>88</v>
      </c>
      <c r="AW665" s="14" t="s">
        <v>37</v>
      </c>
      <c r="AX665" s="14" t="s">
        <v>76</v>
      </c>
      <c r="AY665" s="221" t="s">
        <v>237</v>
      </c>
    </row>
    <row r="666" spans="1:65" s="14" customFormat="1" ht="10.199999999999999">
      <c r="B666" s="211"/>
      <c r="C666" s="212"/>
      <c r="D666" s="202" t="s">
        <v>247</v>
      </c>
      <c r="E666" s="213" t="s">
        <v>19</v>
      </c>
      <c r="F666" s="214" t="s">
        <v>841</v>
      </c>
      <c r="G666" s="212"/>
      <c r="H666" s="215">
        <v>0.7</v>
      </c>
      <c r="I666" s="216"/>
      <c r="J666" s="212"/>
      <c r="K666" s="212"/>
      <c r="L666" s="217"/>
      <c r="M666" s="218"/>
      <c r="N666" s="219"/>
      <c r="O666" s="219"/>
      <c r="P666" s="219"/>
      <c r="Q666" s="219"/>
      <c r="R666" s="219"/>
      <c r="S666" s="219"/>
      <c r="T666" s="220"/>
      <c r="AT666" s="221" t="s">
        <v>247</v>
      </c>
      <c r="AU666" s="221" t="s">
        <v>88</v>
      </c>
      <c r="AV666" s="14" t="s">
        <v>88</v>
      </c>
      <c r="AW666" s="14" t="s">
        <v>37</v>
      </c>
      <c r="AX666" s="14" t="s">
        <v>76</v>
      </c>
      <c r="AY666" s="221" t="s">
        <v>237</v>
      </c>
    </row>
    <row r="667" spans="1:65" s="14" customFormat="1" ht="10.199999999999999">
      <c r="B667" s="211"/>
      <c r="C667" s="212"/>
      <c r="D667" s="202" t="s">
        <v>247</v>
      </c>
      <c r="E667" s="213" t="s">
        <v>19</v>
      </c>
      <c r="F667" s="214" t="s">
        <v>842</v>
      </c>
      <c r="G667" s="212"/>
      <c r="H667" s="215">
        <v>0.6</v>
      </c>
      <c r="I667" s="216"/>
      <c r="J667" s="212"/>
      <c r="K667" s="212"/>
      <c r="L667" s="217"/>
      <c r="M667" s="218"/>
      <c r="N667" s="219"/>
      <c r="O667" s="219"/>
      <c r="P667" s="219"/>
      <c r="Q667" s="219"/>
      <c r="R667" s="219"/>
      <c r="S667" s="219"/>
      <c r="T667" s="220"/>
      <c r="AT667" s="221" t="s">
        <v>247</v>
      </c>
      <c r="AU667" s="221" t="s">
        <v>88</v>
      </c>
      <c r="AV667" s="14" t="s">
        <v>88</v>
      </c>
      <c r="AW667" s="14" t="s">
        <v>37</v>
      </c>
      <c r="AX667" s="14" t="s">
        <v>76</v>
      </c>
      <c r="AY667" s="221" t="s">
        <v>237</v>
      </c>
    </row>
    <row r="668" spans="1:65" s="14" customFormat="1" ht="10.199999999999999">
      <c r="B668" s="211"/>
      <c r="C668" s="212"/>
      <c r="D668" s="202" t="s">
        <v>247</v>
      </c>
      <c r="E668" s="213" t="s">
        <v>19</v>
      </c>
      <c r="F668" s="214" t="s">
        <v>843</v>
      </c>
      <c r="G668" s="212"/>
      <c r="H668" s="215">
        <v>2.6</v>
      </c>
      <c r="I668" s="216"/>
      <c r="J668" s="212"/>
      <c r="K668" s="212"/>
      <c r="L668" s="217"/>
      <c r="M668" s="218"/>
      <c r="N668" s="219"/>
      <c r="O668" s="219"/>
      <c r="P668" s="219"/>
      <c r="Q668" s="219"/>
      <c r="R668" s="219"/>
      <c r="S668" s="219"/>
      <c r="T668" s="220"/>
      <c r="AT668" s="221" t="s">
        <v>247</v>
      </c>
      <c r="AU668" s="221" t="s">
        <v>88</v>
      </c>
      <c r="AV668" s="14" t="s">
        <v>88</v>
      </c>
      <c r="AW668" s="14" t="s">
        <v>37</v>
      </c>
      <c r="AX668" s="14" t="s">
        <v>76</v>
      </c>
      <c r="AY668" s="221" t="s">
        <v>237</v>
      </c>
    </row>
    <row r="669" spans="1:65" s="14" customFormat="1" ht="10.199999999999999">
      <c r="B669" s="211"/>
      <c r="C669" s="212"/>
      <c r="D669" s="202" t="s">
        <v>247</v>
      </c>
      <c r="E669" s="213" t="s">
        <v>19</v>
      </c>
      <c r="F669" s="214" t="s">
        <v>844</v>
      </c>
      <c r="G669" s="212"/>
      <c r="H669" s="215">
        <v>1.8</v>
      </c>
      <c r="I669" s="216"/>
      <c r="J669" s="212"/>
      <c r="K669" s="212"/>
      <c r="L669" s="217"/>
      <c r="M669" s="218"/>
      <c r="N669" s="219"/>
      <c r="O669" s="219"/>
      <c r="P669" s="219"/>
      <c r="Q669" s="219"/>
      <c r="R669" s="219"/>
      <c r="S669" s="219"/>
      <c r="T669" s="220"/>
      <c r="AT669" s="221" t="s">
        <v>247</v>
      </c>
      <c r="AU669" s="221" t="s">
        <v>88</v>
      </c>
      <c r="AV669" s="14" t="s">
        <v>88</v>
      </c>
      <c r="AW669" s="14" t="s">
        <v>37</v>
      </c>
      <c r="AX669" s="14" t="s">
        <v>76</v>
      </c>
      <c r="AY669" s="221" t="s">
        <v>237</v>
      </c>
    </row>
    <row r="670" spans="1:65" s="14" customFormat="1" ht="10.199999999999999">
      <c r="B670" s="211"/>
      <c r="C670" s="212"/>
      <c r="D670" s="202" t="s">
        <v>247</v>
      </c>
      <c r="E670" s="213" t="s">
        <v>19</v>
      </c>
      <c r="F670" s="214" t="s">
        <v>845</v>
      </c>
      <c r="G670" s="212"/>
      <c r="H670" s="215">
        <v>2.15</v>
      </c>
      <c r="I670" s="216"/>
      <c r="J670" s="212"/>
      <c r="K670" s="212"/>
      <c r="L670" s="217"/>
      <c r="M670" s="218"/>
      <c r="N670" s="219"/>
      <c r="O670" s="219"/>
      <c r="P670" s="219"/>
      <c r="Q670" s="219"/>
      <c r="R670" s="219"/>
      <c r="S670" s="219"/>
      <c r="T670" s="220"/>
      <c r="AT670" s="221" t="s">
        <v>247</v>
      </c>
      <c r="AU670" s="221" t="s">
        <v>88</v>
      </c>
      <c r="AV670" s="14" t="s">
        <v>88</v>
      </c>
      <c r="AW670" s="14" t="s">
        <v>37</v>
      </c>
      <c r="AX670" s="14" t="s">
        <v>76</v>
      </c>
      <c r="AY670" s="221" t="s">
        <v>237</v>
      </c>
    </row>
    <row r="671" spans="1:65" s="14" customFormat="1" ht="10.199999999999999">
      <c r="B671" s="211"/>
      <c r="C671" s="212"/>
      <c r="D671" s="202" t="s">
        <v>247</v>
      </c>
      <c r="E671" s="213" t="s">
        <v>19</v>
      </c>
      <c r="F671" s="214" t="s">
        <v>846</v>
      </c>
      <c r="G671" s="212"/>
      <c r="H671" s="215">
        <v>0.6</v>
      </c>
      <c r="I671" s="216"/>
      <c r="J671" s="212"/>
      <c r="K671" s="212"/>
      <c r="L671" s="217"/>
      <c r="M671" s="218"/>
      <c r="N671" s="219"/>
      <c r="O671" s="219"/>
      <c r="P671" s="219"/>
      <c r="Q671" s="219"/>
      <c r="R671" s="219"/>
      <c r="S671" s="219"/>
      <c r="T671" s="220"/>
      <c r="AT671" s="221" t="s">
        <v>247</v>
      </c>
      <c r="AU671" s="221" t="s">
        <v>88</v>
      </c>
      <c r="AV671" s="14" t="s">
        <v>88</v>
      </c>
      <c r="AW671" s="14" t="s">
        <v>37</v>
      </c>
      <c r="AX671" s="14" t="s">
        <v>76</v>
      </c>
      <c r="AY671" s="221" t="s">
        <v>237</v>
      </c>
    </row>
    <row r="672" spans="1:65" s="14" customFormat="1" ht="10.199999999999999">
      <c r="B672" s="211"/>
      <c r="C672" s="212"/>
      <c r="D672" s="202" t="s">
        <v>247</v>
      </c>
      <c r="E672" s="213" t="s">
        <v>19</v>
      </c>
      <c r="F672" s="214" t="s">
        <v>847</v>
      </c>
      <c r="G672" s="212"/>
      <c r="H672" s="215">
        <v>2.15</v>
      </c>
      <c r="I672" s="216"/>
      <c r="J672" s="212"/>
      <c r="K672" s="212"/>
      <c r="L672" s="217"/>
      <c r="M672" s="218"/>
      <c r="N672" s="219"/>
      <c r="O672" s="219"/>
      <c r="P672" s="219"/>
      <c r="Q672" s="219"/>
      <c r="R672" s="219"/>
      <c r="S672" s="219"/>
      <c r="T672" s="220"/>
      <c r="AT672" s="221" t="s">
        <v>247</v>
      </c>
      <c r="AU672" s="221" t="s">
        <v>88</v>
      </c>
      <c r="AV672" s="14" t="s">
        <v>88</v>
      </c>
      <c r="AW672" s="14" t="s">
        <v>37</v>
      </c>
      <c r="AX672" s="14" t="s">
        <v>76</v>
      </c>
      <c r="AY672" s="221" t="s">
        <v>237</v>
      </c>
    </row>
    <row r="673" spans="1:65" s="14" customFormat="1" ht="10.199999999999999">
      <c r="B673" s="211"/>
      <c r="C673" s="212"/>
      <c r="D673" s="202" t="s">
        <v>247</v>
      </c>
      <c r="E673" s="213" t="s">
        <v>19</v>
      </c>
      <c r="F673" s="214" t="s">
        <v>848</v>
      </c>
      <c r="G673" s="212"/>
      <c r="H673" s="215">
        <v>0.6</v>
      </c>
      <c r="I673" s="216"/>
      <c r="J673" s="212"/>
      <c r="K673" s="212"/>
      <c r="L673" s="217"/>
      <c r="M673" s="218"/>
      <c r="N673" s="219"/>
      <c r="O673" s="219"/>
      <c r="P673" s="219"/>
      <c r="Q673" s="219"/>
      <c r="R673" s="219"/>
      <c r="S673" s="219"/>
      <c r="T673" s="220"/>
      <c r="AT673" s="221" t="s">
        <v>247</v>
      </c>
      <c r="AU673" s="221" t="s">
        <v>88</v>
      </c>
      <c r="AV673" s="14" t="s">
        <v>88</v>
      </c>
      <c r="AW673" s="14" t="s">
        <v>37</v>
      </c>
      <c r="AX673" s="14" t="s">
        <v>76</v>
      </c>
      <c r="AY673" s="221" t="s">
        <v>237</v>
      </c>
    </row>
    <row r="674" spans="1:65" s="14" customFormat="1" ht="10.199999999999999">
      <c r="B674" s="211"/>
      <c r="C674" s="212"/>
      <c r="D674" s="202" t="s">
        <v>247</v>
      </c>
      <c r="E674" s="213" t="s">
        <v>19</v>
      </c>
      <c r="F674" s="214" t="s">
        <v>849</v>
      </c>
      <c r="G674" s="212"/>
      <c r="H674" s="215">
        <v>2.15</v>
      </c>
      <c r="I674" s="216"/>
      <c r="J674" s="212"/>
      <c r="K674" s="212"/>
      <c r="L674" s="217"/>
      <c r="M674" s="218"/>
      <c r="N674" s="219"/>
      <c r="O674" s="219"/>
      <c r="P674" s="219"/>
      <c r="Q674" s="219"/>
      <c r="R674" s="219"/>
      <c r="S674" s="219"/>
      <c r="T674" s="220"/>
      <c r="AT674" s="221" t="s">
        <v>247</v>
      </c>
      <c r="AU674" s="221" t="s">
        <v>88</v>
      </c>
      <c r="AV674" s="14" t="s">
        <v>88</v>
      </c>
      <c r="AW674" s="14" t="s">
        <v>37</v>
      </c>
      <c r="AX674" s="14" t="s">
        <v>76</v>
      </c>
      <c r="AY674" s="221" t="s">
        <v>237</v>
      </c>
    </row>
    <row r="675" spans="1:65" s="14" customFormat="1" ht="10.199999999999999">
      <c r="B675" s="211"/>
      <c r="C675" s="212"/>
      <c r="D675" s="202" t="s">
        <v>247</v>
      </c>
      <c r="E675" s="213" t="s">
        <v>19</v>
      </c>
      <c r="F675" s="214" t="s">
        <v>850</v>
      </c>
      <c r="G675" s="212"/>
      <c r="H675" s="215">
        <v>0.6</v>
      </c>
      <c r="I675" s="216"/>
      <c r="J675" s="212"/>
      <c r="K675" s="212"/>
      <c r="L675" s="217"/>
      <c r="M675" s="218"/>
      <c r="N675" s="219"/>
      <c r="O675" s="219"/>
      <c r="P675" s="219"/>
      <c r="Q675" s="219"/>
      <c r="R675" s="219"/>
      <c r="S675" s="219"/>
      <c r="T675" s="220"/>
      <c r="AT675" s="221" t="s">
        <v>247</v>
      </c>
      <c r="AU675" s="221" t="s">
        <v>88</v>
      </c>
      <c r="AV675" s="14" t="s">
        <v>88</v>
      </c>
      <c r="AW675" s="14" t="s">
        <v>37</v>
      </c>
      <c r="AX675" s="14" t="s">
        <v>76</v>
      </c>
      <c r="AY675" s="221" t="s">
        <v>237</v>
      </c>
    </row>
    <row r="676" spans="1:65" s="14" customFormat="1" ht="10.199999999999999">
      <c r="B676" s="211"/>
      <c r="C676" s="212"/>
      <c r="D676" s="202" t="s">
        <v>247</v>
      </c>
      <c r="E676" s="213" t="s">
        <v>19</v>
      </c>
      <c r="F676" s="214" t="s">
        <v>851</v>
      </c>
      <c r="G676" s="212"/>
      <c r="H676" s="215">
        <v>2.6</v>
      </c>
      <c r="I676" s="216"/>
      <c r="J676" s="212"/>
      <c r="K676" s="212"/>
      <c r="L676" s="217"/>
      <c r="M676" s="218"/>
      <c r="N676" s="219"/>
      <c r="O676" s="219"/>
      <c r="P676" s="219"/>
      <c r="Q676" s="219"/>
      <c r="R676" s="219"/>
      <c r="S676" s="219"/>
      <c r="T676" s="220"/>
      <c r="AT676" s="221" t="s">
        <v>247</v>
      </c>
      <c r="AU676" s="221" t="s">
        <v>88</v>
      </c>
      <c r="AV676" s="14" t="s">
        <v>88</v>
      </c>
      <c r="AW676" s="14" t="s">
        <v>37</v>
      </c>
      <c r="AX676" s="14" t="s">
        <v>76</v>
      </c>
      <c r="AY676" s="221" t="s">
        <v>237</v>
      </c>
    </row>
    <row r="677" spans="1:65" s="14" customFormat="1" ht="10.199999999999999">
      <c r="B677" s="211"/>
      <c r="C677" s="212"/>
      <c r="D677" s="202" t="s">
        <v>247</v>
      </c>
      <c r="E677" s="213" t="s">
        <v>19</v>
      </c>
      <c r="F677" s="214" t="s">
        <v>852</v>
      </c>
      <c r="G677" s="212"/>
      <c r="H677" s="215">
        <v>2.4</v>
      </c>
      <c r="I677" s="216"/>
      <c r="J677" s="212"/>
      <c r="K677" s="212"/>
      <c r="L677" s="217"/>
      <c r="M677" s="218"/>
      <c r="N677" s="219"/>
      <c r="O677" s="219"/>
      <c r="P677" s="219"/>
      <c r="Q677" s="219"/>
      <c r="R677" s="219"/>
      <c r="S677" s="219"/>
      <c r="T677" s="220"/>
      <c r="AT677" s="221" t="s">
        <v>247</v>
      </c>
      <c r="AU677" s="221" t="s">
        <v>88</v>
      </c>
      <c r="AV677" s="14" t="s">
        <v>88</v>
      </c>
      <c r="AW677" s="14" t="s">
        <v>37</v>
      </c>
      <c r="AX677" s="14" t="s">
        <v>76</v>
      </c>
      <c r="AY677" s="221" t="s">
        <v>237</v>
      </c>
    </row>
    <row r="678" spans="1:65" s="14" customFormat="1" ht="10.199999999999999">
      <c r="B678" s="211"/>
      <c r="C678" s="212"/>
      <c r="D678" s="202" t="s">
        <v>247</v>
      </c>
      <c r="E678" s="213" t="s">
        <v>19</v>
      </c>
      <c r="F678" s="214" t="s">
        <v>853</v>
      </c>
      <c r="G678" s="212"/>
      <c r="H678" s="215">
        <v>0.6</v>
      </c>
      <c r="I678" s="216"/>
      <c r="J678" s="212"/>
      <c r="K678" s="212"/>
      <c r="L678" s="217"/>
      <c r="M678" s="218"/>
      <c r="N678" s="219"/>
      <c r="O678" s="219"/>
      <c r="P678" s="219"/>
      <c r="Q678" s="219"/>
      <c r="R678" s="219"/>
      <c r="S678" s="219"/>
      <c r="T678" s="220"/>
      <c r="AT678" s="221" t="s">
        <v>247</v>
      </c>
      <c r="AU678" s="221" t="s">
        <v>88</v>
      </c>
      <c r="AV678" s="14" t="s">
        <v>88</v>
      </c>
      <c r="AW678" s="14" t="s">
        <v>37</v>
      </c>
      <c r="AX678" s="14" t="s">
        <v>76</v>
      </c>
      <c r="AY678" s="221" t="s">
        <v>237</v>
      </c>
    </row>
    <row r="679" spans="1:65" s="14" customFormat="1" ht="10.199999999999999">
      <c r="B679" s="211"/>
      <c r="C679" s="212"/>
      <c r="D679" s="202" t="s">
        <v>247</v>
      </c>
      <c r="E679" s="213" t="s">
        <v>19</v>
      </c>
      <c r="F679" s="214" t="s">
        <v>854</v>
      </c>
      <c r="G679" s="212"/>
      <c r="H679" s="215">
        <v>2.15</v>
      </c>
      <c r="I679" s="216"/>
      <c r="J679" s="212"/>
      <c r="K679" s="212"/>
      <c r="L679" s="217"/>
      <c r="M679" s="218"/>
      <c r="N679" s="219"/>
      <c r="O679" s="219"/>
      <c r="P679" s="219"/>
      <c r="Q679" s="219"/>
      <c r="R679" s="219"/>
      <c r="S679" s="219"/>
      <c r="T679" s="220"/>
      <c r="AT679" s="221" t="s">
        <v>247</v>
      </c>
      <c r="AU679" s="221" t="s">
        <v>88</v>
      </c>
      <c r="AV679" s="14" t="s">
        <v>88</v>
      </c>
      <c r="AW679" s="14" t="s">
        <v>37</v>
      </c>
      <c r="AX679" s="14" t="s">
        <v>76</v>
      </c>
      <c r="AY679" s="221" t="s">
        <v>237</v>
      </c>
    </row>
    <row r="680" spans="1:65" s="14" customFormat="1" ht="10.199999999999999">
      <c r="B680" s="211"/>
      <c r="C680" s="212"/>
      <c r="D680" s="202" t="s">
        <v>247</v>
      </c>
      <c r="E680" s="213" t="s">
        <v>19</v>
      </c>
      <c r="F680" s="214" t="s">
        <v>855</v>
      </c>
      <c r="G680" s="212"/>
      <c r="H680" s="215">
        <v>0.6</v>
      </c>
      <c r="I680" s="216"/>
      <c r="J680" s="212"/>
      <c r="K680" s="212"/>
      <c r="L680" s="217"/>
      <c r="M680" s="218"/>
      <c r="N680" s="219"/>
      <c r="O680" s="219"/>
      <c r="P680" s="219"/>
      <c r="Q680" s="219"/>
      <c r="R680" s="219"/>
      <c r="S680" s="219"/>
      <c r="T680" s="220"/>
      <c r="AT680" s="221" t="s">
        <v>247</v>
      </c>
      <c r="AU680" s="221" t="s">
        <v>88</v>
      </c>
      <c r="AV680" s="14" t="s">
        <v>88</v>
      </c>
      <c r="AW680" s="14" t="s">
        <v>37</v>
      </c>
      <c r="AX680" s="14" t="s">
        <v>76</v>
      </c>
      <c r="AY680" s="221" t="s">
        <v>237</v>
      </c>
    </row>
    <row r="681" spans="1:65" s="14" customFormat="1" ht="10.199999999999999">
      <c r="B681" s="211"/>
      <c r="C681" s="212"/>
      <c r="D681" s="202" t="s">
        <v>247</v>
      </c>
      <c r="E681" s="213" t="s">
        <v>19</v>
      </c>
      <c r="F681" s="214" t="s">
        <v>856</v>
      </c>
      <c r="G681" s="212"/>
      <c r="H681" s="215">
        <v>2.15</v>
      </c>
      <c r="I681" s="216"/>
      <c r="J681" s="212"/>
      <c r="K681" s="212"/>
      <c r="L681" s="217"/>
      <c r="M681" s="218"/>
      <c r="N681" s="219"/>
      <c r="O681" s="219"/>
      <c r="P681" s="219"/>
      <c r="Q681" s="219"/>
      <c r="R681" s="219"/>
      <c r="S681" s="219"/>
      <c r="T681" s="220"/>
      <c r="AT681" s="221" t="s">
        <v>247</v>
      </c>
      <c r="AU681" s="221" t="s">
        <v>88</v>
      </c>
      <c r="AV681" s="14" t="s">
        <v>88</v>
      </c>
      <c r="AW681" s="14" t="s">
        <v>37</v>
      </c>
      <c r="AX681" s="14" t="s">
        <v>76</v>
      </c>
      <c r="AY681" s="221" t="s">
        <v>237</v>
      </c>
    </row>
    <row r="682" spans="1:65" s="16" customFormat="1" ht="10.199999999999999">
      <c r="B682" s="233"/>
      <c r="C682" s="234"/>
      <c r="D682" s="202" t="s">
        <v>247</v>
      </c>
      <c r="E682" s="235" t="s">
        <v>19</v>
      </c>
      <c r="F682" s="236" t="s">
        <v>260</v>
      </c>
      <c r="G682" s="234"/>
      <c r="H682" s="237">
        <v>33.185000000000002</v>
      </c>
      <c r="I682" s="238"/>
      <c r="J682" s="234"/>
      <c r="K682" s="234"/>
      <c r="L682" s="239"/>
      <c r="M682" s="240"/>
      <c r="N682" s="241"/>
      <c r="O682" s="241"/>
      <c r="P682" s="241"/>
      <c r="Q682" s="241"/>
      <c r="R682" s="241"/>
      <c r="S682" s="241"/>
      <c r="T682" s="242"/>
      <c r="AT682" s="243" t="s">
        <v>247</v>
      </c>
      <c r="AU682" s="243" t="s">
        <v>88</v>
      </c>
      <c r="AV682" s="16" t="s">
        <v>243</v>
      </c>
      <c r="AW682" s="16" t="s">
        <v>37</v>
      </c>
      <c r="AX682" s="16" t="s">
        <v>83</v>
      </c>
      <c r="AY682" s="243" t="s">
        <v>237</v>
      </c>
    </row>
    <row r="683" spans="1:65" s="2" customFormat="1" ht="33" customHeight="1">
      <c r="A683" s="37"/>
      <c r="B683" s="38"/>
      <c r="C683" s="182" t="s">
        <v>857</v>
      </c>
      <c r="D683" s="182" t="s">
        <v>239</v>
      </c>
      <c r="E683" s="183" t="s">
        <v>858</v>
      </c>
      <c r="F683" s="184" t="s">
        <v>859</v>
      </c>
      <c r="G683" s="185" t="s">
        <v>141</v>
      </c>
      <c r="H683" s="186">
        <v>332.30700000000002</v>
      </c>
      <c r="I683" s="187"/>
      <c r="J683" s="188">
        <f>ROUND(I683*H683,2)</f>
        <v>0</v>
      </c>
      <c r="K683" s="184" t="s">
        <v>242</v>
      </c>
      <c r="L683" s="42"/>
      <c r="M683" s="189" t="s">
        <v>19</v>
      </c>
      <c r="N683" s="190" t="s">
        <v>48</v>
      </c>
      <c r="O683" s="67"/>
      <c r="P683" s="191">
        <f>O683*H683</f>
        <v>0</v>
      </c>
      <c r="Q683" s="191">
        <v>3.2000000000000002E-3</v>
      </c>
      <c r="R683" s="191">
        <f>Q683*H683</f>
        <v>1.0633824000000001</v>
      </c>
      <c r="S683" s="191">
        <v>0</v>
      </c>
      <c r="T683" s="192">
        <f>S683*H683</f>
        <v>0</v>
      </c>
      <c r="U683" s="37"/>
      <c r="V683" s="37"/>
      <c r="W683" s="37"/>
      <c r="X683" s="37"/>
      <c r="Y683" s="37"/>
      <c r="Z683" s="37"/>
      <c r="AA683" s="37"/>
      <c r="AB683" s="37"/>
      <c r="AC683" s="37"/>
      <c r="AD683" s="37"/>
      <c r="AE683" s="37"/>
      <c r="AR683" s="193" t="s">
        <v>366</v>
      </c>
      <c r="AT683" s="193" t="s">
        <v>239</v>
      </c>
      <c r="AU683" s="193" t="s">
        <v>88</v>
      </c>
      <c r="AY683" s="20" t="s">
        <v>237</v>
      </c>
      <c r="BE683" s="194">
        <f>IF(N683="základní",J683,0)</f>
        <v>0</v>
      </c>
      <c r="BF683" s="194">
        <f>IF(N683="snížená",J683,0)</f>
        <v>0</v>
      </c>
      <c r="BG683" s="194">
        <f>IF(N683="zákl. přenesená",J683,0)</f>
        <v>0</v>
      </c>
      <c r="BH683" s="194">
        <f>IF(N683="sníž. přenesená",J683,0)</f>
        <v>0</v>
      </c>
      <c r="BI683" s="194">
        <f>IF(N683="nulová",J683,0)</f>
        <v>0</v>
      </c>
      <c r="BJ683" s="20" t="s">
        <v>88</v>
      </c>
      <c r="BK683" s="194">
        <f>ROUND(I683*H683,2)</f>
        <v>0</v>
      </c>
      <c r="BL683" s="20" t="s">
        <v>366</v>
      </c>
      <c r="BM683" s="193" t="s">
        <v>860</v>
      </c>
    </row>
    <row r="684" spans="1:65" s="2" customFormat="1" ht="10.199999999999999">
      <c r="A684" s="37"/>
      <c r="B684" s="38"/>
      <c r="C684" s="39"/>
      <c r="D684" s="195" t="s">
        <v>245</v>
      </c>
      <c r="E684" s="39"/>
      <c r="F684" s="196" t="s">
        <v>861</v>
      </c>
      <c r="G684" s="39"/>
      <c r="H684" s="39"/>
      <c r="I684" s="197"/>
      <c r="J684" s="39"/>
      <c r="K684" s="39"/>
      <c r="L684" s="42"/>
      <c r="M684" s="198"/>
      <c r="N684" s="199"/>
      <c r="O684" s="67"/>
      <c r="P684" s="67"/>
      <c r="Q684" s="67"/>
      <c r="R684" s="67"/>
      <c r="S684" s="67"/>
      <c r="T684" s="68"/>
      <c r="U684" s="37"/>
      <c r="V684" s="37"/>
      <c r="W684" s="37"/>
      <c r="X684" s="37"/>
      <c r="Y684" s="37"/>
      <c r="Z684" s="37"/>
      <c r="AA684" s="37"/>
      <c r="AB684" s="37"/>
      <c r="AC684" s="37"/>
      <c r="AD684" s="37"/>
      <c r="AE684" s="37"/>
      <c r="AT684" s="20" t="s">
        <v>245</v>
      </c>
      <c r="AU684" s="20" t="s">
        <v>88</v>
      </c>
    </row>
    <row r="685" spans="1:65" s="14" customFormat="1" ht="10.199999999999999">
      <c r="B685" s="211"/>
      <c r="C685" s="212"/>
      <c r="D685" s="202" t="s">
        <v>247</v>
      </c>
      <c r="E685" s="213" t="s">
        <v>19</v>
      </c>
      <c r="F685" s="214" t="s">
        <v>862</v>
      </c>
      <c r="G685" s="212"/>
      <c r="H685" s="215">
        <v>332.30700000000002</v>
      </c>
      <c r="I685" s="216"/>
      <c r="J685" s="212"/>
      <c r="K685" s="212"/>
      <c r="L685" s="217"/>
      <c r="M685" s="218"/>
      <c r="N685" s="219"/>
      <c r="O685" s="219"/>
      <c r="P685" s="219"/>
      <c r="Q685" s="219"/>
      <c r="R685" s="219"/>
      <c r="S685" s="219"/>
      <c r="T685" s="220"/>
      <c r="AT685" s="221" t="s">
        <v>247</v>
      </c>
      <c r="AU685" s="221" t="s">
        <v>88</v>
      </c>
      <c r="AV685" s="14" t="s">
        <v>88</v>
      </c>
      <c r="AW685" s="14" t="s">
        <v>37</v>
      </c>
      <c r="AX685" s="14" t="s">
        <v>83</v>
      </c>
      <c r="AY685" s="221" t="s">
        <v>237</v>
      </c>
    </row>
    <row r="686" spans="1:65" s="2" customFormat="1" ht="78" customHeight="1">
      <c r="A686" s="37"/>
      <c r="B686" s="38"/>
      <c r="C686" s="182" t="s">
        <v>863</v>
      </c>
      <c r="D686" s="182" t="s">
        <v>239</v>
      </c>
      <c r="E686" s="183" t="s">
        <v>864</v>
      </c>
      <c r="F686" s="184" t="s">
        <v>865</v>
      </c>
      <c r="G686" s="185" t="s">
        <v>141</v>
      </c>
      <c r="H686" s="186">
        <v>11.286</v>
      </c>
      <c r="I686" s="187"/>
      <c r="J686" s="188">
        <f>ROUND(I686*H686,2)</f>
        <v>0</v>
      </c>
      <c r="K686" s="184" t="s">
        <v>242</v>
      </c>
      <c r="L686" s="42"/>
      <c r="M686" s="189" t="s">
        <v>19</v>
      </c>
      <c r="N686" s="190" t="s">
        <v>48</v>
      </c>
      <c r="O686" s="67"/>
      <c r="P686" s="191">
        <f>O686*H686</f>
        <v>0</v>
      </c>
      <c r="Q686" s="191">
        <v>4.9959999999999997E-2</v>
      </c>
      <c r="R686" s="191">
        <f>Q686*H686</f>
        <v>0.56384855999999994</v>
      </c>
      <c r="S686" s="191">
        <v>0</v>
      </c>
      <c r="T686" s="192">
        <f>S686*H686</f>
        <v>0</v>
      </c>
      <c r="U686" s="37"/>
      <c r="V686" s="37"/>
      <c r="W686" s="37"/>
      <c r="X686" s="37"/>
      <c r="Y686" s="37"/>
      <c r="Z686" s="37"/>
      <c r="AA686" s="37"/>
      <c r="AB686" s="37"/>
      <c r="AC686" s="37"/>
      <c r="AD686" s="37"/>
      <c r="AE686" s="37"/>
      <c r="AR686" s="193" t="s">
        <v>366</v>
      </c>
      <c r="AT686" s="193" t="s">
        <v>239</v>
      </c>
      <c r="AU686" s="193" t="s">
        <v>88</v>
      </c>
      <c r="AY686" s="20" t="s">
        <v>237</v>
      </c>
      <c r="BE686" s="194">
        <f>IF(N686="základní",J686,0)</f>
        <v>0</v>
      </c>
      <c r="BF686" s="194">
        <f>IF(N686="snížená",J686,0)</f>
        <v>0</v>
      </c>
      <c r="BG686" s="194">
        <f>IF(N686="zákl. přenesená",J686,0)</f>
        <v>0</v>
      </c>
      <c r="BH686" s="194">
        <f>IF(N686="sníž. přenesená",J686,0)</f>
        <v>0</v>
      </c>
      <c r="BI686" s="194">
        <f>IF(N686="nulová",J686,0)</f>
        <v>0</v>
      </c>
      <c r="BJ686" s="20" t="s">
        <v>88</v>
      </c>
      <c r="BK686" s="194">
        <f>ROUND(I686*H686,2)</f>
        <v>0</v>
      </c>
      <c r="BL686" s="20" t="s">
        <v>366</v>
      </c>
      <c r="BM686" s="193" t="s">
        <v>866</v>
      </c>
    </row>
    <row r="687" spans="1:65" s="2" customFormat="1" ht="10.199999999999999">
      <c r="A687" s="37"/>
      <c r="B687" s="38"/>
      <c r="C687" s="39"/>
      <c r="D687" s="195" t="s">
        <v>245</v>
      </c>
      <c r="E687" s="39"/>
      <c r="F687" s="196" t="s">
        <v>867</v>
      </c>
      <c r="G687" s="39"/>
      <c r="H687" s="39"/>
      <c r="I687" s="197"/>
      <c r="J687" s="39"/>
      <c r="K687" s="39"/>
      <c r="L687" s="42"/>
      <c r="M687" s="198"/>
      <c r="N687" s="199"/>
      <c r="O687" s="67"/>
      <c r="P687" s="67"/>
      <c r="Q687" s="67"/>
      <c r="R687" s="67"/>
      <c r="S687" s="67"/>
      <c r="T687" s="68"/>
      <c r="U687" s="37"/>
      <c r="V687" s="37"/>
      <c r="W687" s="37"/>
      <c r="X687" s="37"/>
      <c r="Y687" s="37"/>
      <c r="Z687" s="37"/>
      <c r="AA687" s="37"/>
      <c r="AB687" s="37"/>
      <c r="AC687" s="37"/>
      <c r="AD687" s="37"/>
      <c r="AE687" s="37"/>
      <c r="AT687" s="20" t="s">
        <v>245</v>
      </c>
      <c r="AU687" s="20" t="s">
        <v>88</v>
      </c>
    </row>
    <row r="688" spans="1:65" s="14" customFormat="1" ht="10.199999999999999">
      <c r="B688" s="211"/>
      <c r="C688" s="212"/>
      <c r="D688" s="202" t="s">
        <v>247</v>
      </c>
      <c r="E688" s="213" t="s">
        <v>19</v>
      </c>
      <c r="F688" s="214" t="s">
        <v>868</v>
      </c>
      <c r="G688" s="212"/>
      <c r="H688" s="215">
        <v>0.84</v>
      </c>
      <c r="I688" s="216"/>
      <c r="J688" s="212"/>
      <c r="K688" s="212"/>
      <c r="L688" s="217"/>
      <c r="M688" s="218"/>
      <c r="N688" s="219"/>
      <c r="O688" s="219"/>
      <c r="P688" s="219"/>
      <c r="Q688" s="219"/>
      <c r="R688" s="219"/>
      <c r="S688" s="219"/>
      <c r="T688" s="220"/>
      <c r="AT688" s="221" t="s">
        <v>247</v>
      </c>
      <c r="AU688" s="221" t="s">
        <v>88</v>
      </c>
      <c r="AV688" s="14" t="s">
        <v>88</v>
      </c>
      <c r="AW688" s="14" t="s">
        <v>37</v>
      </c>
      <c r="AX688" s="14" t="s">
        <v>76</v>
      </c>
      <c r="AY688" s="221" t="s">
        <v>237</v>
      </c>
    </row>
    <row r="689" spans="1:65" s="14" customFormat="1" ht="10.199999999999999">
      <c r="B689" s="211"/>
      <c r="C689" s="212"/>
      <c r="D689" s="202" t="s">
        <v>247</v>
      </c>
      <c r="E689" s="213" t="s">
        <v>19</v>
      </c>
      <c r="F689" s="214" t="s">
        <v>869</v>
      </c>
      <c r="G689" s="212"/>
      <c r="H689" s="215">
        <v>1.08</v>
      </c>
      <c r="I689" s="216"/>
      <c r="J689" s="212"/>
      <c r="K689" s="212"/>
      <c r="L689" s="217"/>
      <c r="M689" s="218"/>
      <c r="N689" s="219"/>
      <c r="O689" s="219"/>
      <c r="P689" s="219"/>
      <c r="Q689" s="219"/>
      <c r="R689" s="219"/>
      <c r="S689" s="219"/>
      <c r="T689" s="220"/>
      <c r="AT689" s="221" t="s">
        <v>247</v>
      </c>
      <c r="AU689" s="221" t="s">
        <v>88</v>
      </c>
      <c r="AV689" s="14" t="s">
        <v>88</v>
      </c>
      <c r="AW689" s="14" t="s">
        <v>37</v>
      </c>
      <c r="AX689" s="14" t="s">
        <v>76</v>
      </c>
      <c r="AY689" s="221" t="s">
        <v>237</v>
      </c>
    </row>
    <row r="690" spans="1:65" s="14" customFormat="1" ht="10.199999999999999">
      <c r="B690" s="211"/>
      <c r="C690" s="212"/>
      <c r="D690" s="202" t="s">
        <v>247</v>
      </c>
      <c r="E690" s="213" t="s">
        <v>19</v>
      </c>
      <c r="F690" s="214" t="s">
        <v>870</v>
      </c>
      <c r="G690" s="212"/>
      <c r="H690" s="215">
        <v>0.84</v>
      </c>
      <c r="I690" s="216"/>
      <c r="J690" s="212"/>
      <c r="K690" s="212"/>
      <c r="L690" s="217"/>
      <c r="M690" s="218"/>
      <c r="N690" s="219"/>
      <c r="O690" s="219"/>
      <c r="P690" s="219"/>
      <c r="Q690" s="219"/>
      <c r="R690" s="219"/>
      <c r="S690" s="219"/>
      <c r="T690" s="220"/>
      <c r="AT690" s="221" t="s">
        <v>247</v>
      </c>
      <c r="AU690" s="221" t="s">
        <v>88</v>
      </c>
      <c r="AV690" s="14" t="s">
        <v>88</v>
      </c>
      <c r="AW690" s="14" t="s">
        <v>37</v>
      </c>
      <c r="AX690" s="14" t="s">
        <v>76</v>
      </c>
      <c r="AY690" s="221" t="s">
        <v>237</v>
      </c>
    </row>
    <row r="691" spans="1:65" s="14" customFormat="1" ht="10.199999999999999">
      <c r="B691" s="211"/>
      <c r="C691" s="212"/>
      <c r="D691" s="202" t="s">
        <v>247</v>
      </c>
      <c r="E691" s="213" t="s">
        <v>19</v>
      </c>
      <c r="F691" s="214" t="s">
        <v>871</v>
      </c>
      <c r="G691" s="212"/>
      <c r="H691" s="215">
        <v>0.89400000000000002</v>
      </c>
      <c r="I691" s="216"/>
      <c r="J691" s="212"/>
      <c r="K691" s="212"/>
      <c r="L691" s="217"/>
      <c r="M691" s="218"/>
      <c r="N691" s="219"/>
      <c r="O691" s="219"/>
      <c r="P691" s="219"/>
      <c r="Q691" s="219"/>
      <c r="R691" s="219"/>
      <c r="S691" s="219"/>
      <c r="T691" s="220"/>
      <c r="AT691" s="221" t="s">
        <v>247</v>
      </c>
      <c r="AU691" s="221" t="s">
        <v>88</v>
      </c>
      <c r="AV691" s="14" t="s">
        <v>88</v>
      </c>
      <c r="AW691" s="14" t="s">
        <v>37</v>
      </c>
      <c r="AX691" s="14" t="s">
        <v>76</v>
      </c>
      <c r="AY691" s="221" t="s">
        <v>237</v>
      </c>
    </row>
    <row r="692" spans="1:65" s="14" customFormat="1" ht="10.199999999999999">
      <c r="B692" s="211"/>
      <c r="C692" s="212"/>
      <c r="D692" s="202" t="s">
        <v>247</v>
      </c>
      <c r="E692" s="213" t="s">
        <v>19</v>
      </c>
      <c r="F692" s="214" t="s">
        <v>872</v>
      </c>
      <c r="G692" s="212"/>
      <c r="H692" s="215">
        <v>0.84</v>
      </c>
      <c r="I692" s="216"/>
      <c r="J692" s="212"/>
      <c r="K692" s="212"/>
      <c r="L692" s="217"/>
      <c r="M692" s="218"/>
      <c r="N692" s="219"/>
      <c r="O692" s="219"/>
      <c r="P692" s="219"/>
      <c r="Q692" s="219"/>
      <c r="R692" s="219"/>
      <c r="S692" s="219"/>
      <c r="T692" s="220"/>
      <c r="AT692" s="221" t="s">
        <v>247</v>
      </c>
      <c r="AU692" s="221" t="s">
        <v>88</v>
      </c>
      <c r="AV692" s="14" t="s">
        <v>88</v>
      </c>
      <c r="AW692" s="14" t="s">
        <v>37</v>
      </c>
      <c r="AX692" s="14" t="s">
        <v>76</v>
      </c>
      <c r="AY692" s="221" t="s">
        <v>237</v>
      </c>
    </row>
    <row r="693" spans="1:65" s="14" customFormat="1" ht="10.199999999999999">
      <c r="B693" s="211"/>
      <c r="C693" s="212"/>
      <c r="D693" s="202" t="s">
        <v>247</v>
      </c>
      <c r="E693" s="213" t="s">
        <v>19</v>
      </c>
      <c r="F693" s="214" t="s">
        <v>873</v>
      </c>
      <c r="G693" s="212"/>
      <c r="H693" s="215">
        <v>0.86399999999999999</v>
      </c>
      <c r="I693" s="216"/>
      <c r="J693" s="212"/>
      <c r="K693" s="212"/>
      <c r="L693" s="217"/>
      <c r="M693" s="218"/>
      <c r="N693" s="219"/>
      <c r="O693" s="219"/>
      <c r="P693" s="219"/>
      <c r="Q693" s="219"/>
      <c r="R693" s="219"/>
      <c r="S693" s="219"/>
      <c r="T693" s="220"/>
      <c r="AT693" s="221" t="s">
        <v>247</v>
      </c>
      <c r="AU693" s="221" t="s">
        <v>88</v>
      </c>
      <c r="AV693" s="14" t="s">
        <v>88</v>
      </c>
      <c r="AW693" s="14" t="s">
        <v>37</v>
      </c>
      <c r="AX693" s="14" t="s">
        <v>76</v>
      </c>
      <c r="AY693" s="221" t="s">
        <v>237</v>
      </c>
    </row>
    <row r="694" spans="1:65" s="14" customFormat="1" ht="10.199999999999999">
      <c r="B694" s="211"/>
      <c r="C694" s="212"/>
      <c r="D694" s="202" t="s">
        <v>247</v>
      </c>
      <c r="E694" s="213" t="s">
        <v>19</v>
      </c>
      <c r="F694" s="214" t="s">
        <v>874</v>
      </c>
      <c r="G694" s="212"/>
      <c r="H694" s="215">
        <v>0.84</v>
      </c>
      <c r="I694" s="216"/>
      <c r="J694" s="212"/>
      <c r="K694" s="212"/>
      <c r="L694" s="217"/>
      <c r="M694" s="218"/>
      <c r="N694" s="219"/>
      <c r="O694" s="219"/>
      <c r="P694" s="219"/>
      <c r="Q694" s="219"/>
      <c r="R694" s="219"/>
      <c r="S694" s="219"/>
      <c r="T694" s="220"/>
      <c r="AT694" s="221" t="s">
        <v>247</v>
      </c>
      <c r="AU694" s="221" t="s">
        <v>88</v>
      </c>
      <c r="AV694" s="14" t="s">
        <v>88</v>
      </c>
      <c r="AW694" s="14" t="s">
        <v>37</v>
      </c>
      <c r="AX694" s="14" t="s">
        <v>76</v>
      </c>
      <c r="AY694" s="221" t="s">
        <v>237</v>
      </c>
    </row>
    <row r="695" spans="1:65" s="14" customFormat="1" ht="10.199999999999999">
      <c r="B695" s="211"/>
      <c r="C695" s="212"/>
      <c r="D695" s="202" t="s">
        <v>247</v>
      </c>
      <c r="E695" s="213" t="s">
        <v>19</v>
      </c>
      <c r="F695" s="214" t="s">
        <v>875</v>
      </c>
      <c r="G695" s="212"/>
      <c r="H695" s="215">
        <v>0.84599999999999997</v>
      </c>
      <c r="I695" s="216"/>
      <c r="J695" s="212"/>
      <c r="K695" s="212"/>
      <c r="L695" s="217"/>
      <c r="M695" s="218"/>
      <c r="N695" s="219"/>
      <c r="O695" s="219"/>
      <c r="P695" s="219"/>
      <c r="Q695" s="219"/>
      <c r="R695" s="219"/>
      <c r="S695" s="219"/>
      <c r="T695" s="220"/>
      <c r="AT695" s="221" t="s">
        <v>247</v>
      </c>
      <c r="AU695" s="221" t="s">
        <v>88</v>
      </c>
      <c r="AV695" s="14" t="s">
        <v>88</v>
      </c>
      <c r="AW695" s="14" t="s">
        <v>37</v>
      </c>
      <c r="AX695" s="14" t="s">
        <v>76</v>
      </c>
      <c r="AY695" s="221" t="s">
        <v>237</v>
      </c>
    </row>
    <row r="696" spans="1:65" s="14" customFormat="1" ht="10.199999999999999">
      <c r="B696" s="211"/>
      <c r="C696" s="212"/>
      <c r="D696" s="202" t="s">
        <v>247</v>
      </c>
      <c r="E696" s="213" t="s">
        <v>19</v>
      </c>
      <c r="F696" s="214" t="s">
        <v>876</v>
      </c>
      <c r="G696" s="212"/>
      <c r="H696" s="215">
        <v>0.84599999999999997</v>
      </c>
      <c r="I696" s="216"/>
      <c r="J696" s="212"/>
      <c r="K696" s="212"/>
      <c r="L696" s="217"/>
      <c r="M696" s="218"/>
      <c r="N696" s="219"/>
      <c r="O696" s="219"/>
      <c r="P696" s="219"/>
      <c r="Q696" s="219"/>
      <c r="R696" s="219"/>
      <c r="S696" s="219"/>
      <c r="T696" s="220"/>
      <c r="AT696" s="221" t="s">
        <v>247</v>
      </c>
      <c r="AU696" s="221" t="s">
        <v>88</v>
      </c>
      <c r="AV696" s="14" t="s">
        <v>88</v>
      </c>
      <c r="AW696" s="14" t="s">
        <v>37</v>
      </c>
      <c r="AX696" s="14" t="s">
        <v>76</v>
      </c>
      <c r="AY696" s="221" t="s">
        <v>237</v>
      </c>
    </row>
    <row r="697" spans="1:65" s="14" customFormat="1" ht="10.199999999999999">
      <c r="B697" s="211"/>
      <c r="C697" s="212"/>
      <c r="D697" s="202" t="s">
        <v>247</v>
      </c>
      <c r="E697" s="213" t="s">
        <v>19</v>
      </c>
      <c r="F697" s="214" t="s">
        <v>877</v>
      </c>
      <c r="G697" s="212"/>
      <c r="H697" s="215">
        <v>0.84</v>
      </c>
      <c r="I697" s="216"/>
      <c r="J697" s="212"/>
      <c r="K697" s="212"/>
      <c r="L697" s="217"/>
      <c r="M697" s="218"/>
      <c r="N697" s="219"/>
      <c r="O697" s="219"/>
      <c r="P697" s="219"/>
      <c r="Q697" s="219"/>
      <c r="R697" s="219"/>
      <c r="S697" s="219"/>
      <c r="T697" s="220"/>
      <c r="AT697" s="221" t="s">
        <v>247</v>
      </c>
      <c r="AU697" s="221" t="s">
        <v>88</v>
      </c>
      <c r="AV697" s="14" t="s">
        <v>88</v>
      </c>
      <c r="AW697" s="14" t="s">
        <v>37</v>
      </c>
      <c r="AX697" s="14" t="s">
        <v>76</v>
      </c>
      <c r="AY697" s="221" t="s">
        <v>237</v>
      </c>
    </row>
    <row r="698" spans="1:65" s="14" customFormat="1" ht="10.199999999999999">
      <c r="B698" s="211"/>
      <c r="C698" s="212"/>
      <c r="D698" s="202" t="s">
        <v>247</v>
      </c>
      <c r="E698" s="213" t="s">
        <v>19</v>
      </c>
      <c r="F698" s="214" t="s">
        <v>878</v>
      </c>
      <c r="G698" s="212"/>
      <c r="H698" s="215">
        <v>0.86399999999999999</v>
      </c>
      <c r="I698" s="216"/>
      <c r="J698" s="212"/>
      <c r="K698" s="212"/>
      <c r="L698" s="217"/>
      <c r="M698" s="218"/>
      <c r="N698" s="219"/>
      <c r="O698" s="219"/>
      <c r="P698" s="219"/>
      <c r="Q698" s="219"/>
      <c r="R698" s="219"/>
      <c r="S698" s="219"/>
      <c r="T698" s="220"/>
      <c r="AT698" s="221" t="s">
        <v>247</v>
      </c>
      <c r="AU698" s="221" t="s">
        <v>88</v>
      </c>
      <c r="AV698" s="14" t="s">
        <v>88</v>
      </c>
      <c r="AW698" s="14" t="s">
        <v>37</v>
      </c>
      <c r="AX698" s="14" t="s">
        <v>76</v>
      </c>
      <c r="AY698" s="221" t="s">
        <v>237</v>
      </c>
    </row>
    <row r="699" spans="1:65" s="14" customFormat="1" ht="10.199999999999999">
      <c r="B699" s="211"/>
      <c r="C699" s="212"/>
      <c r="D699" s="202" t="s">
        <v>247</v>
      </c>
      <c r="E699" s="213" t="s">
        <v>19</v>
      </c>
      <c r="F699" s="214" t="s">
        <v>879</v>
      </c>
      <c r="G699" s="212"/>
      <c r="H699" s="215">
        <v>0.84599999999999997</v>
      </c>
      <c r="I699" s="216"/>
      <c r="J699" s="212"/>
      <c r="K699" s="212"/>
      <c r="L699" s="217"/>
      <c r="M699" s="218"/>
      <c r="N699" s="219"/>
      <c r="O699" s="219"/>
      <c r="P699" s="219"/>
      <c r="Q699" s="219"/>
      <c r="R699" s="219"/>
      <c r="S699" s="219"/>
      <c r="T699" s="220"/>
      <c r="AT699" s="221" t="s">
        <v>247</v>
      </c>
      <c r="AU699" s="221" t="s">
        <v>88</v>
      </c>
      <c r="AV699" s="14" t="s">
        <v>88</v>
      </c>
      <c r="AW699" s="14" t="s">
        <v>37</v>
      </c>
      <c r="AX699" s="14" t="s">
        <v>76</v>
      </c>
      <c r="AY699" s="221" t="s">
        <v>237</v>
      </c>
    </row>
    <row r="700" spans="1:65" s="14" customFormat="1" ht="10.199999999999999">
      <c r="B700" s="211"/>
      <c r="C700" s="212"/>
      <c r="D700" s="202" t="s">
        <v>247</v>
      </c>
      <c r="E700" s="213" t="s">
        <v>19</v>
      </c>
      <c r="F700" s="214" t="s">
        <v>880</v>
      </c>
      <c r="G700" s="212"/>
      <c r="H700" s="215">
        <v>0.84599999999999997</v>
      </c>
      <c r="I700" s="216"/>
      <c r="J700" s="212"/>
      <c r="K700" s="212"/>
      <c r="L700" s="217"/>
      <c r="M700" s="218"/>
      <c r="N700" s="219"/>
      <c r="O700" s="219"/>
      <c r="P700" s="219"/>
      <c r="Q700" s="219"/>
      <c r="R700" s="219"/>
      <c r="S700" s="219"/>
      <c r="T700" s="220"/>
      <c r="AT700" s="221" t="s">
        <v>247</v>
      </c>
      <c r="AU700" s="221" t="s">
        <v>88</v>
      </c>
      <c r="AV700" s="14" t="s">
        <v>88</v>
      </c>
      <c r="AW700" s="14" t="s">
        <v>37</v>
      </c>
      <c r="AX700" s="14" t="s">
        <v>76</v>
      </c>
      <c r="AY700" s="221" t="s">
        <v>237</v>
      </c>
    </row>
    <row r="701" spans="1:65" s="16" customFormat="1" ht="10.199999999999999">
      <c r="B701" s="233"/>
      <c r="C701" s="234"/>
      <c r="D701" s="202" t="s">
        <v>247</v>
      </c>
      <c r="E701" s="235" t="s">
        <v>19</v>
      </c>
      <c r="F701" s="236" t="s">
        <v>260</v>
      </c>
      <c r="G701" s="234"/>
      <c r="H701" s="237">
        <v>11.286</v>
      </c>
      <c r="I701" s="238"/>
      <c r="J701" s="234"/>
      <c r="K701" s="234"/>
      <c r="L701" s="239"/>
      <c r="M701" s="240"/>
      <c r="N701" s="241"/>
      <c r="O701" s="241"/>
      <c r="P701" s="241"/>
      <c r="Q701" s="241"/>
      <c r="R701" s="241"/>
      <c r="S701" s="241"/>
      <c r="T701" s="242"/>
      <c r="AT701" s="243" t="s">
        <v>247</v>
      </c>
      <c r="AU701" s="243" t="s">
        <v>88</v>
      </c>
      <c r="AV701" s="16" t="s">
        <v>243</v>
      </c>
      <c r="AW701" s="16" t="s">
        <v>37</v>
      </c>
      <c r="AX701" s="16" t="s">
        <v>83</v>
      </c>
      <c r="AY701" s="243" t="s">
        <v>237</v>
      </c>
    </row>
    <row r="702" spans="1:65" s="2" customFormat="1" ht="55.5" customHeight="1">
      <c r="A702" s="37"/>
      <c r="B702" s="38"/>
      <c r="C702" s="182" t="s">
        <v>881</v>
      </c>
      <c r="D702" s="182" t="s">
        <v>239</v>
      </c>
      <c r="E702" s="183" t="s">
        <v>882</v>
      </c>
      <c r="F702" s="184" t="s">
        <v>883</v>
      </c>
      <c r="G702" s="185" t="s">
        <v>141</v>
      </c>
      <c r="H702" s="186">
        <v>28.846</v>
      </c>
      <c r="I702" s="187"/>
      <c r="J702" s="188">
        <f>ROUND(I702*H702,2)</f>
        <v>0</v>
      </c>
      <c r="K702" s="184" t="s">
        <v>242</v>
      </c>
      <c r="L702" s="42"/>
      <c r="M702" s="189" t="s">
        <v>19</v>
      </c>
      <c r="N702" s="190" t="s">
        <v>48</v>
      </c>
      <c r="O702" s="67"/>
      <c r="P702" s="191">
        <f>O702*H702</f>
        <v>0</v>
      </c>
      <c r="Q702" s="191">
        <v>1.866E-2</v>
      </c>
      <c r="R702" s="191">
        <f>Q702*H702</f>
        <v>0.53826635999999994</v>
      </c>
      <c r="S702" s="191">
        <v>0</v>
      </c>
      <c r="T702" s="192">
        <f>S702*H702</f>
        <v>0</v>
      </c>
      <c r="U702" s="37"/>
      <c r="V702" s="37"/>
      <c r="W702" s="37"/>
      <c r="X702" s="37"/>
      <c r="Y702" s="37"/>
      <c r="Z702" s="37"/>
      <c r="AA702" s="37"/>
      <c r="AB702" s="37"/>
      <c r="AC702" s="37"/>
      <c r="AD702" s="37"/>
      <c r="AE702" s="37"/>
      <c r="AR702" s="193" t="s">
        <v>366</v>
      </c>
      <c r="AT702" s="193" t="s">
        <v>239</v>
      </c>
      <c r="AU702" s="193" t="s">
        <v>88</v>
      </c>
      <c r="AY702" s="20" t="s">
        <v>237</v>
      </c>
      <c r="BE702" s="194">
        <f>IF(N702="základní",J702,0)</f>
        <v>0</v>
      </c>
      <c r="BF702" s="194">
        <f>IF(N702="snížená",J702,0)</f>
        <v>0</v>
      </c>
      <c r="BG702" s="194">
        <f>IF(N702="zákl. přenesená",J702,0)</f>
        <v>0</v>
      </c>
      <c r="BH702" s="194">
        <f>IF(N702="sníž. přenesená",J702,0)</f>
        <v>0</v>
      </c>
      <c r="BI702" s="194">
        <f>IF(N702="nulová",J702,0)</f>
        <v>0</v>
      </c>
      <c r="BJ702" s="20" t="s">
        <v>88</v>
      </c>
      <c r="BK702" s="194">
        <f>ROUND(I702*H702,2)</f>
        <v>0</v>
      </c>
      <c r="BL702" s="20" t="s">
        <v>366</v>
      </c>
      <c r="BM702" s="193" t="s">
        <v>884</v>
      </c>
    </row>
    <row r="703" spans="1:65" s="2" customFormat="1" ht="10.199999999999999">
      <c r="A703" s="37"/>
      <c r="B703" s="38"/>
      <c r="C703" s="39"/>
      <c r="D703" s="195" t="s">
        <v>245</v>
      </c>
      <c r="E703" s="39"/>
      <c r="F703" s="196" t="s">
        <v>885</v>
      </c>
      <c r="G703" s="39"/>
      <c r="H703" s="39"/>
      <c r="I703" s="197"/>
      <c r="J703" s="39"/>
      <c r="K703" s="39"/>
      <c r="L703" s="42"/>
      <c r="M703" s="198"/>
      <c r="N703" s="199"/>
      <c r="O703" s="67"/>
      <c r="P703" s="67"/>
      <c r="Q703" s="67"/>
      <c r="R703" s="67"/>
      <c r="S703" s="67"/>
      <c r="T703" s="68"/>
      <c r="U703" s="37"/>
      <c r="V703" s="37"/>
      <c r="W703" s="37"/>
      <c r="X703" s="37"/>
      <c r="Y703" s="37"/>
      <c r="Z703" s="37"/>
      <c r="AA703" s="37"/>
      <c r="AB703" s="37"/>
      <c r="AC703" s="37"/>
      <c r="AD703" s="37"/>
      <c r="AE703" s="37"/>
      <c r="AT703" s="20" t="s">
        <v>245</v>
      </c>
      <c r="AU703" s="20" t="s">
        <v>88</v>
      </c>
    </row>
    <row r="704" spans="1:65" s="13" customFormat="1" ht="10.199999999999999">
      <c r="B704" s="200"/>
      <c r="C704" s="201"/>
      <c r="D704" s="202" t="s">
        <v>247</v>
      </c>
      <c r="E704" s="203" t="s">
        <v>19</v>
      </c>
      <c r="F704" s="204" t="s">
        <v>248</v>
      </c>
      <c r="G704" s="201"/>
      <c r="H704" s="203" t="s">
        <v>19</v>
      </c>
      <c r="I704" s="205"/>
      <c r="J704" s="201"/>
      <c r="K704" s="201"/>
      <c r="L704" s="206"/>
      <c r="M704" s="207"/>
      <c r="N704" s="208"/>
      <c r="O704" s="208"/>
      <c r="P704" s="208"/>
      <c r="Q704" s="208"/>
      <c r="R704" s="208"/>
      <c r="S704" s="208"/>
      <c r="T704" s="209"/>
      <c r="AT704" s="210" t="s">
        <v>247</v>
      </c>
      <c r="AU704" s="210" t="s">
        <v>88</v>
      </c>
      <c r="AV704" s="13" t="s">
        <v>83</v>
      </c>
      <c r="AW704" s="13" t="s">
        <v>37</v>
      </c>
      <c r="AX704" s="13" t="s">
        <v>76</v>
      </c>
      <c r="AY704" s="210" t="s">
        <v>237</v>
      </c>
    </row>
    <row r="705" spans="2:51" s="14" customFormat="1" ht="10.199999999999999">
      <c r="B705" s="211"/>
      <c r="C705" s="212"/>
      <c r="D705" s="202" t="s">
        <v>247</v>
      </c>
      <c r="E705" s="213" t="s">
        <v>19</v>
      </c>
      <c r="F705" s="214" t="s">
        <v>886</v>
      </c>
      <c r="G705" s="212"/>
      <c r="H705" s="215">
        <v>2.7850000000000001</v>
      </c>
      <c r="I705" s="216"/>
      <c r="J705" s="212"/>
      <c r="K705" s="212"/>
      <c r="L705" s="217"/>
      <c r="M705" s="218"/>
      <c r="N705" s="219"/>
      <c r="O705" s="219"/>
      <c r="P705" s="219"/>
      <c r="Q705" s="219"/>
      <c r="R705" s="219"/>
      <c r="S705" s="219"/>
      <c r="T705" s="220"/>
      <c r="AT705" s="221" t="s">
        <v>247</v>
      </c>
      <c r="AU705" s="221" t="s">
        <v>88</v>
      </c>
      <c r="AV705" s="14" t="s">
        <v>88</v>
      </c>
      <c r="AW705" s="14" t="s">
        <v>37</v>
      </c>
      <c r="AX705" s="14" t="s">
        <v>76</v>
      </c>
      <c r="AY705" s="221" t="s">
        <v>237</v>
      </c>
    </row>
    <row r="706" spans="2:51" s="14" customFormat="1" ht="10.199999999999999">
      <c r="B706" s="211"/>
      <c r="C706" s="212"/>
      <c r="D706" s="202" t="s">
        <v>247</v>
      </c>
      <c r="E706" s="213" t="s">
        <v>19</v>
      </c>
      <c r="F706" s="214" t="s">
        <v>887</v>
      </c>
      <c r="G706" s="212"/>
      <c r="H706" s="215">
        <v>2.758</v>
      </c>
      <c r="I706" s="216"/>
      <c r="J706" s="212"/>
      <c r="K706" s="212"/>
      <c r="L706" s="217"/>
      <c r="M706" s="218"/>
      <c r="N706" s="219"/>
      <c r="O706" s="219"/>
      <c r="P706" s="219"/>
      <c r="Q706" s="219"/>
      <c r="R706" s="219"/>
      <c r="S706" s="219"/>
      <c r="T706" s="220"/>
      <c r="AT706" s="221" t="s">
        <v>247</v>
      </c>
      <c r="AU706" s="221" t="s">
        <v>88</v>
      </c>
      <c r="AV706" s="14" t="s">
        <v>88</v>
      </c>
      <c r="AW706" s="14" t="s">
        <v>37</v>
      </c>
      <c r="AX706" s="14" t="s">
        <v>76</v>
      </c>
      <c r="AY706" s="221" t="s">
        <v>237</v>
      </c>
    </row>
    <row r="707" spans="2:51" s="15" customFormat="1" ht="10.199999999999999">
      <c r="B707" s="222"/>
      <c r="C707" s="223"/>
      <c r="D707" s="202" t="s">
        <v>247</v>
      </c>
      <c r="E707" s="224" t="s">
        <v>19</v>
      </c>
      <c r="F707" s="225" t="s">
        <v>251</v>
      </c>
      <c r="G707" s="223"/>
      <c r="H707" s="226">
        <v>5.5430000000000001</v>
      </c>
      <c r="I707" s="227"/>
      <c r="J707" s="223"/>
      <c r="K707" s="223"/>
      <c r="L707" s="228"/>
      <c r="M707" s="229"/>
      <c r="N707" s="230"/>
      <c r="O707" s="230"/>
      <c r="P707" s="230"/>
      <c r="Q707" s="230"/>
      <c r="R707" s="230"/>
      <c r="S707" s="230"/>
      <c r="T707" s="231"/>
      <c r="AT707" s="232" t="s">
        <v>247</v>
      </c>
      <c r="AU707" s="232" t="s">
        <v>88</v>
      </c>
      <c r="AV707" s="15" t="s">
        <v>92</v>
      </c>
      <c r="AW707" s="15" t="s">
        <v>37</v>
      </c>
      <c r="AX707" s="15" t="s">
        <v>76</v>
      </c>
      <c r="AY707" s="232" t="s">
        <v>237</v>
      </c>
    </row>
    <row r="708" spans="2:51" s="13" customFormat="1" ht="10.199999999999999">
      <c r="B708" s="200"/>
      <c r="C708" s="201"/>
      <c r="D708" s="202" t="s">
        <v>247</v>
      </c>
      <c r="E708" s="203" t="s">
        <v>19</v>
      </c>
      <c r="F708" s="204" t="s">
        <v>252</v>
      </c>
      <c r="G708" s="201"/>
      <c r="H708" s="203" t="s">
        <v>19</v>
      </c>
      <c r="I708" s="205"/>
      <c r="J708" s="201"/>
      <c r="K708" s="201"/>
      <c r="L708" s="206"/>
      <c r="M708" s="207"/>
      <c r="N708" s="208"/>
      <c r="O708" s="208"/>
      <c r="P708" s="208"/>
      <c r="Q708" s="208"/>
      <c r="R708" s="208"/>
      <c r="S708" s="208"/>
      <c r="T708" s="209"/>
      <c r="AT708" s="210" t="s">
        <v>247</v>
      </c>
      <c r="AU708" s="210" t="s">
        <v>88</v>
      </c>
      <c r="AV708" s="13" t="s">
        <v>83</v>
      </c>
      <c r="AW708" s="13" t="s">
        <v>37</v>
      </c>
      <c r="AX708" s="13" t="s">
        <v>76</v>
      </c>
      <c r="AY708" s="210" t="s">
        <v>237</v>
      </c>
    </row>
    <row r="709" spans="2:51" s="14" customFormat="1" ht="10.199999999999999">
      <c r="B709" s="211"/>
      <c r="C709" s="212"/>
      <c r="D709" s="202" t="s">
        <v>247</v>
      </c>
      <c r="E709" s="213" t="s">
        <v>19</v>
      </c>
      <c r="F709" s="214" t="s">
        <v>888</v>
      </c>
      <c r="G709" s="212"/>
      <c r="H709" s="215">
        <v>2.774</v>
      </c>
      <c r="I709" s="216"/>
      <c r="J709" s="212"/>
      <c r="K709" s="212"/>
      <c r="L709" s="217"/>
      <c r="M709" s="218"/>
      <c r="N709" s="219"/>
      <c r="O709" s="219"/>
      <c r="P709" s="219"/>
      <c r="Q709" s="219"/>
      <c r="R709" s="219"/>
      <c r="S709" s="219"/>
      <c r="T709" s="220"/>
      <c r="AT709" s="221" t="s">
        <v>247</v>
      </c>
      <c r="AU709" s="221" t="s">
        <v>88</v>
      </c>
      <c r="AV709" s="14" t="s">
        <v>88</v>
      </c>
      <c r="AW709" s="14" t="s">
        <v>37</v>
      </c>
      <c r="AX709" s="14" t="s">
        <v>76</v>
      </c>
      <c r="AY709" s="221" t="s">
        <v>237</v>
      </c>
    </row>
    <row r="710" spans="2:51" s="14" customFormat="1" ht="10.199999999999999">
      <c r="B710" s="211"/>
      <c r="C710" s="212"/>
      <c r="D710" s="202" t="s">
        <v>247</v>
      </c>
      <c r="E710" s="213" t="s">
        <v>19</v>
      </c>
      <c r="F710" s="214" t="s">
        <v>889</v>
      </c>
      <c r="G710" s="212"/>
      <c r="H710" s="215">
        <v>2.7480000000000002</v>
      </c>
      <c r="I710" s="216"/>
      <c r="J710" s="212"/>
      <c r="K710" s="212"/>
      <c r="L710" s="217"/>
      <c r="M710" s="218"/>
      <c r="N710" s="219"/>
      <c r="O710" s="219"/>
      <c r="P710" s="219"/>
      <c r="Q710" s="219"/>
      <c r="R710" s="219"/>
      <c r="S710" s="219"/>
      <c r="T710" s="220"/>
      <c r="AT710" s="221" t="s">
        <v>247</v>
      </c>
      <c r="AU710" s="221" t="s">
        <v>88</v>
      </c>
      <c r="AV710" s="14" t="s">
        <v>88</v>
      </c>
      <c r="AW710" s="14" t="s">
        <v>37</v>
      </c>
      <c r="AX710" s="14" t="s">
        <v>76</v>
      </c>
      <c r="AY710" s="221" t="s">
        <v>237</v>
      </c>
    </row>
    <row r="711" spans="2:51" s="14" customFormat="1" ht="10.199999999999999">
      <c r="B711" s="211"/>
      <c r="C711" s="212"/>
      <c r="D711" s="202" t="s">
        <v>247</v>
      </c>
      <c r="E711" s="213" t="s">
        <v>19</v>
      </c>
      <c r="F711" s="214" t="s">
        <v>890</v>
      </c>
      <c r="G711" s="212"/>
      <c r="H711" s="215">
        <v>2.5099999999999998</v>
      </c>
      <c r="I711" s="216"/>
      <c r="J711" s="212"/>
      <c r="K711" s="212"/>
      <c r="L711" s="217"/>
      <c r="M711" s="218"/>
      <c r="N711" s="219"/>
      <c r="O711" s="219"/>
      <c r="P711" s="219"/>
      <c r="Q711" s="219"/>
      <c r="R711" s="219"/>
      <c r="S711" s="219"/>
      <c r="T711" s="220"/>
      <c r="AT711" s="221" t="s">
        <v>247</v>
      </c>
      <c r="AU711" s="221" t="s">
        <v>88</v>
      </c>
      <c r="AV711" s="14" t="s">
        <v>88</v>
      </c>
      <c r="AW711" s="14" t="s">
        <v>37</v>
      </c>
      <c r="AX711" s="14" t="s">
        <v>76</v>
      </c>
      <c r="AY711" s="221" t="s">
        <v>237</v>
      </c>
    </row>
    <row r="712" spans="2:51" s="14" customFormat="1" ht="10.199999999999999">
      <c r="B712" s="211"/>
      <c r="C712" s="212"/>
      <c r="D712" s="202" t="s">
        <v>247</v>
      </c>
      <c r="E712" s="213" t="s">
        <v>19</v>
      </c>
      <c r="F712" s="214" t="s">
        <v>891</v>
      </c>
      <c r="G712" s="212"/>
      <c r="H712" s="215">
        <v>2.5099999999999998</v>
      </c>
      <c r="I712" s="216"/>
      <c r="J712" s="212"/>
      <c r="K712" s="212"/>
      <c r="L712" s="217"/>
      <c r="M712" s="218"/>
      <c r="N712" s="219"/>
      <c r="O712" s="219"/>
      <c r="P712" s="219"/>
      <c r="Q712" s="219"/>
      <c r="R712" s="219"/>
      <c r="S712" s="219"/>
      <c r="T712" s="220"/>
      <c r="AT712" s="221" t="s">
        <v>247</v>
      </c>
      <c r="AU712" s="221" t="s">
        <v>88</v>
      </c>
      <c r="AV712" s="14" t="s">
        <v>88</v>
      </c>
      <c r="AW712" s="14" t="s">
        <v>37</v>
      </c>
      <c r="AX712" s="14" t="s">
        <v>76</v>
      </c>
      <c r="AY712" s="221" t="s">
        <v>237</v>
      </c>
    </row>
    <row r="713" spans="2:51" s="14" customFormat="1" ht="10.199999999999999">
      <c r="B713" s="211"/>
      <c r="C713" s="212"/>
      <c r="D713" s="202" t="s">
        <v>247</v>
      </c>
      <c r="E713" s="213" t="s">
        <v>19</v>
      </c>
      <c r="F713" s="214" t="s">
        <v>892</v>
      </c>
      <c r="G713" s="212"/>
      <c r="H713" s="215">
        <v>2.444</v>
      </c>
      <c r="I713" s="216"/>
      <c r="J713" s="212"/>
      <c r="K713" s="212"/>
      <c r="L713" s="217"/>
      <c r="M713" s="218"/>
      <c r="N713" s="219"/>
      <c r="O713" s="219"/>
      <c r="P713" s="219"/>
      <c r="Q713" s="219"/>
      <c r="R713" s="219"/>
      <c r="S713" s="219"/>
      <c r="T713" s="220"/>
      <c r="AT713" s="221" t="s">
        <v>247</v>
      </c>
      <c r="AU713" s="221" t="s">
        <v>88</v>
      </c>
      <c r="AV713" s="14" t="s">
        <v>88</v>
      </c>
      <c r="AW713" s="14" t="s">
        <v>37</v>
      </c>
      <c r="AX713" s="14" t="s">
        <v>76</v>
      </c>
      <c r="AY713" s="221" t="s">
        <v>237</v>
      </c>
    </row>
    <row r="714" spans="2:51" s="15" customFormat="1" ht="10.199999999999999">
      <c r="B714" s="222"/>
      <c r="C714" s="223"/>
      <c r="D714" s="202" t="s">
        <v>247</v>
      </c>
      <c r="E714" s="224" t="s">
        <v>19</v>
      </c>
      <c r="F714" s="225" t="s">
        <v>251</v>
      </c>
      <c r="G714" s="223"/>
      <c r="H714" s="226">
        <v>12.986000000000001</v>
      </c>
      <c r="I714" s="227"/>
      <c r="J714" s="223"/>
      <c r="K714" s="223"/>
      <c r="L714" s="228"/>
      <c r="M714" s="229"/>
      <c r="N714" s="230"/>
      <c r="O714" s="230"/>
      <c r="P714" s="230"/>
      <c r="Q714" s="230"/>
      <c r="R714" s="230"/>
      <c r="S714" s="230"/>
      <c r="T714" s="231"/>
      <c r="AT714" s="232" t="s">
        <v>247</v>
      </c>
      <c r="AU714" s="232" t="s">
        <v>88</v>
      </c>
      <c r="AV714" s="15" t="s">
        <v>92</v>
      </c>
      <c r="AW714" s="15" t="s">
        <v>37</v>
      </c>
      <c r="AX714" s="15" t="s">
        <v>76</v>
      </c>
      <c r="AY714" s="232" t="s">
        <v>237</v>
      </c>
    </row>
    <row r="715" spans="2:51" s="13" customFormat="1" ht="10.199999999999999">
      <c r="B715" s="200"/>
      <c r="C715" s="201"/>
      <c r="D715" s="202" t="s">
        <v>247</v>
      </c>
      <c r="E715" s="203" t="s">
        <v>19</v>
      </c>
      <c r="F715" s="204" t="s">
        <v>256</v>
      </c>
      <c r="G715" s="201"/>
      <c r="H715" s="203" t="s">
        <v>19</v>
      </c>
      <c r="I715" s="205"/>
      <c r="J715" s="201"/>
      <c r="K715" s="201"/>
      <c r="L715" s="206"/>
      <c r="M715" s="207"/>
      <c r="N715" s="208"/>
      <c r="O715" s="208"/>
      <c r="P715" s="208"/>
      <c r="Q715" s="208"/>
      <c r="R715" s="208"/>
      <c r="S715" s="208"/>
      <c r="T715" s="209"/>
      <c r="AT715" s="210" t="s">
        <v>247</v>
      </c>
      <c r="AU715" s="210" t="s">
        <v>88</v>
      </c>
      <c r="AV715" s="13" t="s">
        <v>83</v>
      </c>
      <c r="AW715" s="13" t="s">
        <v>37</v>
      </c>
      <c r="AX715" s="13" t="s">
        <v>76</v>
      </c>
      <c r="AY715" s="210" t="s">
        <v>237</v>
      </c>
    </row>
    <row r="716" spans="2:51" s="14" customFormat="1" ht="10.199999999999999">
      <c r="B716" s="211"/>
      <c r="C716" s="212"/>
      <c r="D716" s="202" t="s">
        <v>247</v>
      </c>
      <c r="E716" s="213" t="s">
        <v>19</v>
      </c>
      <c r="F716" s="214" t="s">
        <v>893</v>
      </c>
      <c r="G716" s="212"/>
      <c r="H716" s="215">
        <v>2.7320000000000002</v>
      </c>
      <c r="I716" s="216"/>
      <c r="J716" s="212"/>
      <c r="K716" s="212"/>
      <c r="L716" s="217"/>
      <c r="M716" s="218"/>
      <c r="N716" s="219"/>
      <c r="O716" s="219"/>
      <c r="P716" s="219"/>
      <c r="Q716" s="219"/>
      <c r="R716" s="219"/>
      <c r="S716" s="219"/>
      <c r="T716" s="220"/>
      <c r="AT716" s="221" t="s">
        <v>247</v>
      </c>
      <c r="AU716" s="221" t="s">
        <v>88</v>
      </c>
      <c r="AV716" s="14" t="s">
        <v>88</v>
      </c>
      <c r="AW716" s="14" t="s">
        <v>37</v>
      </c>
      <c r="AX716" s="14" t="s">
        <v>76</v>
      </c>
      <c r="AY716" s="221" t="s">
        <v>237</v>
      </c>
    </row>
    <row r="717" spans="2:51" s="14" customFormat="1" ht="10.199999999999999">
      <c r="B717" s="211"/>
      <c r="C717" s="212"/>
      <c r="D717" s="202" t="s">
        <v>247</v>
      </c>
      <c r="E717" s="213" t="s">
        <v>19</v>
      </c>
      <c r="F717" s="214" t="s">
        <v>894</v>
      </c>
      <c r="G717" s="212"/>
      <c r="H717" s="215">
        <v>2.7450000000000001</v>
      </c>
      <c r="I717" s="216"/>
      <c r="J717" s="212"/>
      <c r="K717" s="212"/>
      <c r="L717" s="217"/>
      <c r="M717" s="218"/>
      <c r="N717" s="219"/>
      <c r="O717" s="219"/>
      <c r="P717" s="219"/>
      <c r="Q717" s="219"/>
      <c r="R717" s="219"/>
      <c r="S717" s="219"/>
      <c r="T717" s="220"/>
      <c r="AT717" s="221" t="s">
        <v>247</v>
      </c>
      <c r="AU717" s="221" t="s">
        <v>88</v>
      </c>
      <c r="AV717" s="14" t="s">
        <v>88</v>
      </c>
      <c r="AW717" s="14" t="s">
        <v>37</v>
      </c>
      <c r="AX717" s="14" t="s">
        <v>76</v>
      </c>
      <c r="AY717" s="221" t="s">
        <v>237</v>
      </c>
    </row>
    <row r="718" spans="2:51" s="14" customFormat="1" ht="10.199999999999999">
      <c r="B718" s="211"/>
      <c r="C718" s="212"/>
      <c r="D718" s="202" t="s">
        <v>247</v>
      </c>
      <c r="E718" s="213" t="s">
        <v>19</v>
      </c>
      <c r="F718" s="214" t="s">
        <v>895</v>
      </c>
      <c r="G718" s="212"/>
      <c r="H718" s="215">
        <v>2.472</v>
      </c>
      <c r="I718" s="216"/>
      <c r="J718" s="212"/>
      <c r="K718" s="212"/>
      <c r="L718" s="217"/>
      <c r="M718" s="218"/>
      <c r="N718" s="219"/>
      <c r="O718" s="219"/>
      <c r="P718" s="219"/>
      <c r="Q718" s="219"/>
      <c r="R718" s="219"/>
      <c r="S718" s="219"/>
      <c r="T718" s="220"/>
      <c r="AT718" s="221" t="s">
        <v>247</v>
      </c>
      <c r="AU718" s="221" t="s">
        <v>88</v>
      </c>
      <c r="AV718" s="14" t="s">
        <v>88</v>
      </c>
      <c r="AW718" s="14" t="s">
        <v>37</v>
      </c>
      <c r="AX718" s="14" t="s">
        <v>76</v>
      </c>
      <c r="AY718" s="221" t="s">
        <v>237</v>
      </c>
    </row>
    <row r="719" spans="2:51" s="14" customFormat="1" ht="10.199999999999999">
      <c r="B719" s="211"/>
      <c r="C719" s="212"/>
      <c r="D719" s="202" t="s">
        <v>247</v>
      </c>
      <c r="E719" s="213" t="s">
        <v>19</v>
      </c>
      <c r="F719" s="214" t="s">
        <v>896</v>
      </c>
      <c r="G719" s="212"/>
      <c r="H719" s="215">
        <v>2.3679999999999999</v>
      </c>
      <c r="I719" s="216"/>
      <c r="J719" s="212"/>
      <c r="K719" s="212"/>
      <c r="L719" s="217"/>
      <c r="M719" s="218"/>
      <c r="N719" s="219"/>
      <c r="O719" s="219"/>
      <c r="P719" s="219"/>
      <c r="Q719" s="219"/>
      <c r="R719" s="219"/>
      <c r="S719" s="219"/>
      <c r="T719" s="220"/>
      <c r="AT719" s="221" t="s">
        <v>247</v>
      </c>
      <c r="AU719" s="221" t="s">
        <v>88</v>
      </c>
      <c r="AV719" s="14" t="s">
        <v>88</v>
      </c>
      <c r="AW719" s="14" t="s">
        <v>37</v>
      </c>
      <c r="AX719" s="14" t="s">
        <v>76</v>
      </c>
      <c r="AY719" s="221" t="s">
        <v>237</v>
      </c>
    </row>
    <row r="720" spans="2:51" s="15" customFormat="1" ht="10.199999999999999">
      <c r="B720" s="222"/>
      <c r="C720" s="223"/>
      <c r="D720" s="202" t="s">
        <v>247</v>
      </c>
      <c r="E720" s="224" t="s">
        <v>19</v>
      </c>
      <c r="F720" s="225" t="s">
        <v>251</v>
      </c>
      <c r="G720" s="223"/>
      <c r="H720" s="226">
        <v>10.317</v>
      </c>
      <c r="I720" s="227"/>
      <c r="J720" s="223"/>
      <c r="K720" s="223"/>
      <c r="L720" s="228"/>
      <c r="M720" s="229"/>
      <c r="N720" s="230"/>
      <c r="O720" s="230"/>
      <c r="P720" s="230"/>
      <c r="Q720" s="230"/>
      <c r="R720" s="230"/>
      <c r="S720" s="230"/>
      <c r="T720" s="231"/>
      <c r="AT720" s="232" t="s">
        <v>247</v>
      </c>
      <c r="AU720" s="232" t="s">
        <v>88</v>
      </c>
      <c r="AV720" s="15" t="s">
        <v>92</v>
      </c>
      <c r="AW720" s="15" t="s">
        <v>37</v>
      </c>
      <c r="AX720" s="15" t="s">
        <v>76</v>
      </c>
      <c r="AY720" s="232" t="s">
        <v>237</v>
      </c>
    </row>
    <row r="721" spans="1:65" s="16" customFormat="1" ht="10.199999999999999">
      <c r="B721" s="233"/>
      <c r="C721" s="234"/>
      <c r="D721" s="202" t="s">
        <v>247</v>
      </c>
      <c r="E721" s="235" t="s">
        <v>19</v>
      </c>
      <c r="F721" s="236" t="s">
        <v>260</v>
      </c>
      <c r="G721" s="234"/>
      <c r="H721" s="237">
        <v>28.846</v>
      </c>
      <c r="I721" s="238"/>
      <c r="J721" s="234"/>
      <c r="K721" s="234"/>
      <c r="L721" s="239"/>
      <c r="M721" s="240"/>
      <c r="N721" s="241"/>
      <c r="O721" s="241"/>
      <c r="P721" s="241"/>
      <c r="Q721" s="241"/>
      <c r="R721" s="241"/>
      <c r="S721" s="241"/>
      <c r="T721" s="242"/>
      <c r="AT721" s="243" t="s">
        <v>247</v>
      </c>
      <c r="AU721" s="243" t="s">
        <v>88</v>
      </c>
      <c r="AV721" s="16" t="s">
        <v>243</v>
      </c>
      <c r="AW721" s="16" t="s">
        <v>37</v>
      </c>
      <c r="AX721" s="16" t="s">
        <v>83</v>
      </c>
      <c r="AY721" s="243" t="s">
        <v>237</v>
      </c>
    </row>
    <row r="722" spans="1:65" s="2" customFormat="1" ht="62.7" customHeight="1">
      <c r="A722" s="37"/>
      <c r="B722" s="38"/>
      <c r="C722" s="182" t="s">
        <v>897</v>
      </c>
      <c r="D722" s="182" t="s">
        <v>239</v>
      </c>
      <c r="E722" s="183" t="s">
        <v>898</v>
      </c>
      <c r="F722" s="184" t="s">
        <v>899</v>
      </c>
      <c r="G722" s="185" t="s">
        <v>141</v>
      </c>
      <c r="H722" s="186">
        <v>19.558</v>
      </c>
      <c r="I722" s="187"/>
      <c r="J722" s="188">
        <f>ROUND(I722*H722,2)</f>
        <v>0</v>
      </c>
      <c r="K722" s="184" t="s">
        <v>242</v>
      </c>
      <c r="L722" s="42"/>
      <c r="M722" s="189" t="s">
        <v>19</v>
      </c>
      <c r="N722" s="190" t="s">
        <v>48</v>
      </c>
      <c r="O722" s="67"/>
      <c r="P722" s="191">
        <f>O722*H722</f>
        <v>0</v>
      </c>
      <c r="Q722" s="191">
        <v>1.866E-2</v>
      </c>
      <c r="R722" s="191">
        <f>Q722*H722</f>
        <v>0.36495227999999996</v>
      </c>
      <c r="S722" s="191">
        <v>0</v>
      </c>
      <c r="T722" s="192">
        <f>S722*H722</f>
        <v>0</v>
      </c>
      <c r="U722" s="37"/>
      <c r="V722" s="37"/>
      <c r="W722" s="37"/>
      <c r="X722" s="37"/>
      <c r="Y722" s="37"/>
      <c r="Z722" s="37"/>
      <c r="AA722" s="37"/>
      <c r="AB722" s="37"/>
      <c r="AC722" s="37"/>
      <c r="AD722" s="37"/>
      <c r="AE722" s="37"/>
      <c r="AR722" s="193" t="s">
        <v>366</v>
      </c>
      <c r="AT722" s="193" t="s">
        <v>239</v>
      </c>
      <c r="AU722" s="193" t="s">
        <v>88</v>
      </c>
      <c r="AY722" s="20" t="s">
        <v>237</v>
      </c>
      <c r="BE722" s="194">
        <f>IF(N722="základní",J722,0)</f>
        <v>0</v>
      </c>
      <c r="BF722" s="194">
        <f>IF(N722="snížená",J722,0)</f>
        <v>0</v>
      </c>
      <c r="BG722" s="194">
        <f>IF(N722="zákl. přenesená",J722,0)</f>
        <v>0</v>
      </c>
      <c r="BH722" s="194">
        <f>IF(N722="sníž. přenesená",J722,0)</f>
        <v>0</v>
      </c>
      <c r="BI722" s="194">
        <f>IF(N722="nulová",J722,0)</f>
        <v>0</v>
      </c>
      <c r="BJ722" s="20" t="s">
        <v>88</v>
      </c>
      <c r="BK722" s="194">
        <f>ROUND(I722*H722,2)</f>
        <v>0</v>
      </c>
      <c r="BL722" s="20" t="s">
        <v>366</v>
      </c>
      <c r="BM722" s="193" t="s">
        <v>900</v>
      </c>
    </row>
    <row r="723" spans="1:65" s="2" customFormat="1" ht="10.199999999999999">
      <c r="A723" s="37"/>
      <c r="B723" s="38"/>
      <c r="C723" s="39"/>
      <c r="D723" s="195" t="s">
        <v>245</v>
      </c>
      <c r="E723" s="39"/>
      <c r="F723" s="196" t="s">
        <v>901</v>
      </c>
      <c r="G723" s="39"/>
      <c r="H723" s="39"/>
      <c r="I723" s="197"/>
      <c r="J723" s="39"/>
      <c r="K723" s="39"/>
      <c r="L723" s="42"/>
      <c r="M723" s="198"/>
      <c r="N723" s="199"/>
      <c r="O723" s="67"/>
      <c r="P723" s="67"/>
      <c r="Q723" s="67"/>
      <c r="R723" s="67"/>
      <c r="S723" s="67"/>
      <c r="T723" s="68"/>
      <c r="U723" s="37"/>
      <c r="V723" s="37"/>
      <c r="W723" s="37"/>
      <c r="X723" s="37"/>
      <c r="Y723" s="37"/>
      <c r="Z723" s="37"/>
      <c r="AA723" s="37"/>
      <c r="AB723" s="37"/>
      <c r="AC723" s="37"/>
      <c r="AD723" s="37"/>
      <c r="AE723" s="37"/>
      <c r="AT723" s="20" t="s">
        <v>245</v>
      </c>
      <c r="AU723" s="20" t="s">
        <v>88</v>
      </c>
    </row>
    <row r="724" spans="1:65" s="13" customFormat="1" ht="10.199999999999999">
      <c r="B724" s="200"/>
      <c r="C724" s="201"/>
      <c r="D724" s="202" t="s">
        <v>247</v>
      </c>
      <c r="E724" s="203" t="s">
        <v>19</v>
      </c>
      <c r="F724" s="204" t="s">
        <v>248</v>
      </c>
      <c r="G724" s="201"/>
      <c r="H724" s="203" t="s">
        <v>19</v>
      </c>
      <c r="I724" s="205"/>
      <c r="J724" s="201"/>
      <c r="K724" s="201"/>
      <c r="L724" s="206"/>
      <c r="M724" s="207"/>
      <c r="N724" s="208"/>
      <c r="O724" s="208"/>
      <c r="P724" s="208"/>
      <c r="Q724" s="208"/>
      <c r="R724" s="208"/>
      <c r="S724" s="208"/>
      <c r="T724" s="209"/>
      <c r="AT724" s="210" t="s">
        <v>247</v>
      </c>
      <c r="AU724" s="210" t="s">
        <v>88</v>
      </c>
      <c r="AV724" s="13" t="s">
        <v>83</v>
      </c>
      <c r="AW724" s="13" t="s">
        <v>37</v>
      </c>
      <c r="AX724" s="13" t="s">
        <v>76</v>
      </c>
      <c r="AY724" s="210" t="s">
        <v>237</v>
      </c>
    </row>
    <row r="725" spans="1:65" s="14" customFormat="1" ht="10.199999999999999">
      <c r="B725" s="211"/>
      <c r="C725" s="212"/>
      <c r="D725" s="202" t="s">
        <v>247</v>
      </c>
      <c r="E725" s="213" t="s">
        <v>19</v>
      </c>
      <c r="F725" s="214" t="s">
        <v>902</v>
      </c>
      <c r="G725" s="212"/>
      <c r="H725" s="215">
        <v>2.5459999999999998</v>
      </c>
      <c r="I725" s="216"/>
      <c r="J725" s="212"/>
      <c r="K725" s="212"/>
      <c r="L725" s="217"/>
      <c r="M725" s="218"/>
      <c r="N725" s="219"/>
      <c r="O725" s="219"/>
      <c r="P725" s="219"/>
      <c r="Q725" s="219"/>
      <c r="R725" s="219"/>
      <c r="S725" s="219"/>
      <c r="T725" s="220"/>
      <c r="AT725" s="221" t="s">
        <v>247</v>
      </c>
      <c r="AU725" s="221" t="s">
        <v>88</v>
      </c>
      <c r="AV725" s="14" t="s">
        <v>88</v>
      </c>
      <c r="AW725" s="14" t="s">
        <v>37</v>
      </c>
      <c r="AX725" s="14" t="s">
        <v>76</v>
      </c>
      <c r="AY725" s="221" t="s">
        <v>237</v>
      </c>
    </row>
    <row r="726" spans="1:65" s="14" customFormat="1" ht="10.199999999999999">
      <c r="B726" s="211"/>
      <c r="C726" s="212"/>
      <c r="D726" s="202" t="s">
        <v>247</v>
      </c>
      <c r="E726" s="213" t="s">
        <v>19</v>
      </c>
      <c r="F726" s="214" t="s">
        <v>903</v>
      </c>
      <c r="G726" s="212"/>
      <c r="H726" s="215">
        <v>2.387</v>
      </c>
      <c r="I726" s="216"/>
      <c r="J726" s="212"/>
      <c r="K726" s="212"/>
      <c r="L726" s="217"/>
      <c r="M726" s="218"/>
      <c r="N726" s="219"/>
      <c r="O726" s="219"/>
      <c r="P726" s="219"/>
      <c r="Q726" s="219"/>
      <c r="R726" s="219"/>
      <c r="S726" s="219"/>
      <c r="T726" s="220"/>
      <c r="AT726" s="221" t="s">
        <v>247</v>
      </c>
      <c r="AU726" s="221" t="s">
        <v>88</v>
      </c>
      <c r="AV726" s="14" t="s">
        <v>88</v>
      </c>
      <c r="AW726" s="14" t="s">
        <v>37</v>
      </c>
      <c r="AX726" s="14" t="s">
        <v>76</v>
      </c>
      <c r="AY726" s="221" t="s">
        <v>237</v>
      </c>
    </row>
    <row r="727" spans="1:65" s="14" customFormat="1" ht="10.199999999999999">
      <c r="B727" s="211"/>
      <c r="C727" s="212"/>
      <c r="D727" s="202" t="s">
        <v>247</v>
      </c>
      <c r="E727" s="213" t="s">
        <v>19</v>
      </c>
      <c r="F727" s="214" t="s">
        <v>904</v>
      </c>
      <c r="G727" s="212"/>
      <c r="H727" s="215">
        <v>2.5190000000000001</v>
      </c>
      <c r="I727" s="216"/>
      <c r="J727" s="212"/>
      <c r="K727" s="212"/>
      <c r="L727" s="217"/>
      <c r="M727" s="218"/>
      <c r="N727" s="219"/>
      <c r="O727" s="219"/>
      <c r="P727" s="219"/>
      <c r="Q727" s="219"/>
      <c r="R727" s="219"/>
      <c r="S727" s="219"/>
      <c r="T727" s="220"/>
      <c r="AT727" s="221" t="s">
        <v>247</v>
      </c>
      <c r="AU727" s="221" t="s">
        <v>88</v>
      </c>
      <c r="AV727" s="14" t="s">
        <v>88</v>
      </c>
      <c r="AW727" s="14" t="s">
        <v>37</v>
      </c>
      <c r="AX727" s="14" t="s">
        <v>76</v>
      </c>
      <c r="AY727" s="221" t="s">
        <v>237</v>
      </c>
    </row>
    <row r="728" spans="1:65" s="14" customFormat="1" ht="10.199999999999999">
      <c r="B728" s="211"/>
      <c r="C728" s="212"/>
      <c r="D728" s="202" t="s">
        <v>247</v>
      </c>
      <c r="E728" s="213" t="s">
        <v>19</v>
      </c>
      <c r="F728" s="214" t="s">
        <v>905</v>
      </c>
      <c r="G728" s="212"/>
      <c r="H728" s="215">
        <v>2.7709999999999999</v>
      </c>
      <c r="I728" s="216"/>
      <c r="J728" s="212"/>
      <c r="K728" s="212"/>
      <c r="L728" s="217"/>
      <c r="M728" s="218"/>
      <c r="N728" s="219"/>
      <c r="O728" s="219"/>
      <c r="P728" s="219"/>
      <c r="Q728" s="219"/>
      <c r="R728" s="219"/>
      <c r="S728" s="219"/>
      <c r="T728" s="220"/>
      <c r="AT728" s="221" t="s">
        <v>247</v>
      </c>
      <c r="AU728" s="221" t="s">
        <v>88</v>
      </c>
      <c r="AV728" s="14" t="s">
        <v>88</v>
      </c>
      <c r="AW728" s="14" t="s">
        <v>37</v>
      </c>
      <c r="AX728" s="14" t="s">
        <v>76</v>
      </c>
      <c r="AY728" s="221" t="s">
        <v>237</v>
      </c>
    </row>
    <row r="729" spans="1:65" s="15" customFormat="1" ht="10.199999999999999">
      <c r="B729" s="222"/>
      <c r="C729" s="223"/>
      <c r="D729" s="202" t="s">
        <v>247</v>
      </c>
      <c r="E729" s="224" t="s">
        <v>19</v>
      </c>
      <c r="F729" s="225" t="s">
        <v>251</v>
      </c>
      <c r="G729" s="223"/>
      <c r="H729" s="226">
        <v>10.223000000000001</v>
      </c>
      <c r="I729" s="227"/>
      <c r="J729" s="223"/>
      <c r="K729" s="223"/>
      <c r="L729" s="228"/>
      <c r="M729" s="229"/>
      <c r="N729" s="230"/>
      <c r="O729" s="230"/>
      <c r="P729" s="230"/>
      <c r="Q729" s="230"/>
      <c r="R729" s="230"/>
      <c r="S729" s="230"/>
      <c r="T729" s="231"/>
      <c r="AT729" s="232" t="s">
        <v>247</v>
      </c>
      <c r="AU729" s="232" t="s">
        <v>88</v>
      </c>
      <c r="AV729" s="15" t="s">
        <v>92</v>
      </c>
      <c r="AW729" s="15" t="s">
        <v>37</v>
      </c>
      <c r="AX729" s="15" t="s">
        <v>76</v>
      </c>
      <c r="AY729" s="232" t="s">
        <v>237</v>
      </c>
    </row>
    <row r="730" spans="1:65" s="13" customFormat="1" ht="10.199999999999999">
      <c r="B730" s="200"/>
      <c r="C730" s="201"/>
      <c r="D730" s="202" t="s">
        <v>247</v>
      </c>
      <c r="E730" s="203" t="s">
        <v>19</v>
      </c>
      <c r="F730" s="204" t="s">
        <v>252</v>
      </c>
      <c r="G730" s="201"/>
      <c r="H730" s="203" t="s">
        <v>19</v>
      </c>
      <c r="I730" s="205"/>
      <c r="J730" s="201"/>
      <c r="K730" s="201"/>
      <c r="L730" s="206"/>
      <c r="M730" s="207"/>
      <c r="N730" s="208"/>
      <c r="O730" s="208"/>
      <c r="P730" s="208"/>
      <c r="Q730" s="208"/>
      <c r="R730" s="208"/>
      <c r="S730" s="208"/>
      <c r="T730" s="209"/>
      <c r="AT730" s="210" t="s">
        <v>247</v>
      </c>
      <c r="AU730" s="210" t="s">
        <v>88</v>
      </c>
      <c r="AV730" s="13" t="s">
        <v>83</v>
      </c>
      <c r="AW730" s="13" t="s">
        <v>37</v>
      </c>
      <c r="AX730" s="13" t="s">
        <v>76</v>
      </c>
      <c r="AY730" s="210" t="s">
        <v>237</v>
      </c>
    </row>
    <row r="731" spans="1:65" s="14" customFormat="1" ht="10.199999999999999">
      <c r="B731" s="211"/>
      <c r="C731" s="212"/>
      <c r="D731" s="202" t="s">
        <v>247</v>
      </c>
      <c r="E731" s="213" t="s">
        <v>19</v>
      </c>
      <c r="F731" s="214" t="s">
        <v>906</v>
      </c>
      <c r="G731" s="212"/>
      <c r="H731" s="215">
        <v>2.5459999999999998</v>
      </c>
      <c r="I731" s="216"/>
      <c r="J731" s="212"/>
      <c r="K731" s="212"/>
      <c r="L731" s="217"/>
      <c r="M731" s="218"/>
      <c r="N731" s="219"/>
      <c r="O731" s="219"/>
      <c r="P731" s="219"/>
      <c r="Q731" s="219"/>
      <c r="R731" s="219"/>
      <c r="S731" s="219"/>
      <c r="T731" s="220"/>
      <c r="AT731" s="221" t="s">
        <v>247</v>
      </c>
      <c r="AU731" s="221" t="s">
        <v>88</v>
      </c>
      <c r="AV731" s="14" t="s">
        <v>88</v>
      </c>
      <c r="AW731" s="14" t="s">
        <v>37</v>
      </c>
      <c r="AX731" s="14" t="s">
        <v>76</v>
      </c>
      <c r="AY731" s="221" t="s">
        <v>237</v>
      </c>
    </row>
    <row r="732" spans="1:65" s="14" customFormat="1" ht="10.199999999999999">
      <c r="B732" s="211"/>
      <c r="C732" s="212"/>
      <c r="D732" s="202" t="s">
        <v>247</v>
      </c>
      <c r="E732" s="213" t="s">
        <v>19</v>
      </c>
      <c r="F732" s="214" t="s">
        <v>907</v>
      </c>
      <c r="G732" s="212"/>
      <c r="H732" s="215">
        <v>2.5190000000000001</v>
      </c>
      <c r="I732" s="216"/>
      <c r="J732" s="212"/>
      <c r="K732" s="212"/>
      <c r="L732" s="217"/>
      <c r="M732" s="218"/>
      <c r="N732" s="219"/>
      <c r="O732" s="219"/>
      <c r="P732" s="219"/>
      <c r="Q732" s="219"/>
      <c r="R732" s="219"/>
      <c r="S732" s="219"/>
      <c r="T732" s="220"/>
      <c r="AT732" s="221" t="s">
        <v>247</v>
      </c>
      <c r="AU732" s="221" t="s">
        <v>88</v>
      </c>
      <c r="AV732" s="14" t="s">
        <v>88</v>
      </c>
      <c r="AW732" s="14" t="s">
        <v>37</v>
      </c>
      <c r="AX732" s="14" t="s">
        <v>76</v>
      </c>
      <c r="AY732" s="221" t="s">
        <v>237</v>
      </c>
    </row>
    <row r="733" spans="1:65" s="14" customFormat="1" ht="10.199999999999999">
      <c r="B733" s="211"/>
      <c r="C733" s="212"/>
      <c r="D733" s="202" t="s">
        <v>247</v>
      </c>
      <c r="E733" s="213" t="s">
        <v>19</v>
      </c>
      <c r="F733" s="214" t="s">
        <v>908</v>
      </c>
      <c r="G733" s="212"/>
      <c r="H733" s="215">
        <v>1.724</v>
      </c>
      <c r="I733" s="216"/>
      <c r="J733" s="212"/>
      <c r="K733" s="212"/>
      <c r="L733" s="217"/>
      <c r="M733" s="218"/>
      <c r="N733" s="219"/>
      <c r="O733" s="219"/>
      <c r="P733" s="219"/>
      <c r="Q733" s="219"/>
      <c r="R733" s="219"/>
      <c r="S733" s="219"/>
      <c r="T733" s="220"/>
      <c r="AT733" s="221" t="s">
        <v>247</v>
      </c>
      <c r="AU733" s="221" t="s">
        <v>88</v>
      </c>
      <c r="AV733" s="14" t="s">
        <v>88</v>
      </c>
      <c r="AW733" s="14" t="s">
        <v>37</v>
      </c>
      <c r="AX733" s="14" t="s">
        <v>76</v>
      </c>
      <c r="AY733" s="221" t="s">
        <v>237</v>
      </c>
    </row>
    <row r="734" spans="1:65" s="15" customFormat="1" ht="10.199999999999999">
      <c r="B734" s="222"/>
      <c r="C734" s="223"/>
      <c r="D734" s="202" t="s">
        <v>247</v>
      </c>
      <c r="E734" s="224" t="s">
        <v>19</v>
      </c>
      <c r="F734" s="225" t="s">
        <v>251</v>
      </c>
      <c r="G734" s="223"/>
      <c r="H734" s="226">
        <v>6.7889999999999997</v>
      </c>
      <c r="I734" s="227"/>
      <c r="J734" s="223"/>
      <c r="K734" s="223"/>
      <c r="L734" s="228"/>
      <c r="M734" s="229"/>
      <c r="N734" s="230"/>
      <c r="O734" s="230"/>
      <c r="P734" s="230"/>
      <c r="Q734" s="230"/>
      <c r="R734" s="230"/>
      <c r="S734" s="230"/>
      <c r="T734" s="231"/>
      <c r="AT734" s="232" t="s">
        <v>247</v>
      </c>
      <c r="AU734" s="232" t="s">
        <v>88</v>
      </c>
      <c r="AV734" s="15" t="s">
        <v>92</v>
      </c>
      <c r="AW734" s="15" t="s">
        <v>37</v>
      </c>
      <c r="AX734" s="15" t="s">
        <v>76</v>
      </c>
      <c r="AY734" s="232" t="s">
        <v>237</v>
      </c>
    </row>
    <row r="735" spans="1:65" s="13" customFormat="1" ht="10.199999999999999">
      <c r="B735" s="200"/>
      <c r="C735" s="201"/>
      <c r="D735" s="202" t="s">
        <v>247</v>
      </c>
      <c r="E735" s="203" t="s">
        <v>19</v>
      </c>
      <c r="F735" s="204" t="s">
        <v>256</v>
      </c>
      <c r="G735" s="201"/>
      <c r="H735" s="203" t="s">
        <v>19</v>
      </c>
      <c r="I735" s="205"/>
      <c r="J735" s="201"/>
      <c r="K735" s="201"/>
      <c r="L735" s="206"/>
      <c r="M735" s="207"/>
      <c r="N735" s="208"/>
      <c r="O735" s="208"/>
      <c r="P735" s="208"/>
      <c r="Q735" s="208"/>
      <c r="R735" s="208"/>
      <c r="S735" s="208"/>
      <c r="T735" s="209"/>
      <c r="AT735" s="210" t="s">
        <v>247</v>
      </c>
      <c r="AU735" s="210" t="s">
        <v>88</v>
      </c>
      <c r="AV735" s="13" t="s">
        <v>83</v>
      </c>
      <c r="AW735" s="13" t="s">
        <v>37</v>
      </c>
      <c r="AX735" s="13" t="s">
        <v>76</v>
      </c>
      <c r="AY735" s="210" t="s">
        <v>237</v>
      </c>
    </row>
    <row r="736" spans="1:65" s="14" customFormat="1" ht="10.199999999999999">
      <c r="B736" s="211"/>
      <c r="C736" s="212"/>
      <c r="D736" s="202" t="s">
        <v>247</v>
      </c>
      <c r="E736" s="213" t="s">
        <v>19</v>
      </c>
      <c r="F736" s="214" t="s">
        <v>909</v>
      </c>
      <c r="G736" s="212"/>
      <c r="H736" s="215">
        <v>2.5459999999999998</v>
      </c>
      <c r="I736" s="216"/>
      <c r="J736" s="212"/>
      <c r="K736" s="212"/>
      <c r="L736" s="217"/>
      <c r="M736" s="218"/>
      <c r="N736" s="219"/>
      <c r="O736" s="219"/>
      <c r="P736" s="219"/>
      <c r="Q736" s="219"/>
      <c r="R736" s="219"/>
      <c r="S736" s="219"/>
      <c r="T736" s="220"/>
      <c r="AT736" s="221" t="s">
        <v>247</v>
      </c>
      <c r="AU736" s="221" t="s">
        <v>88</v>
      </c>
      <c r="AV736" s="14" t="s">
        <v>88</v>
      </c>
      <c r="AW736" s="14" t="s">
        <v>37</v>
      </c>
      <c r="AX736" s="14" t="s">
        <v>76</v>
      </c>
      <c r="AY736" s="221" t="s">
        <v>237</v>
      </c>
    </row>
    <row r="737" spans="1:65" s="15" customFormat="1" ht="10.199999999999999">
      <c r="B737" s="222"/>
      <c r="C737" s="223"/>
      <c r="D737" s="202" t="s">
        <v>247</v>
      </c>
      <c r="E737" s="224" t="s">
        <v>19</v>
      </c>
      <c r="F737" s="225" t="s">
        <v>251</v>
      </c>
      <c r="G737" s="223"/>
      <c r="H737" s="226">
        <v>2.5459999999999998</v>
      </c>
      <c r="I737" s="227"/>
      <c r="J737" s="223"/>
      <c r="K737" s="223"/>
      <c r="L737" s="228"/>
      <c r="M737" s="229"/>
      <c r="N737" s="230"/>
      <c r="O737" s="230"/>
      <c r="P737" s="230"/>
      <c r="Q737" s="230"/>
      <c r="R737" s="230"/>
      <c r="S737" s="230"/>
      <c r="T737" s="231"/>
      <c r="AT737" s="232" t="s">
        <v>247</v>
      </c>
      <c r="AU737" s="232" t="s">
        <v>88</v>
      </c>
      <c r="AV737" s="15" t="s">
        <v>92</v>
      </c>
      <c r="AW737" s="15" t="s">
        <v>37</v>
      </c>
      <c r="AX737" s="15" t="s">
        <v>76</v>
      </c>
      <c r="AY737" s="232" t="s">
        <v>237</v>
      </c>
    </row>
    <row r="738" spans="1:65" s="16" customFormat="1" ht="10.199999999999999">
      <c r="B738" s="233"/>
      <c r="C738" s="234"/>
      <c r="D738" s="202" t="s">
        <v>247</v>
      </c>
      <c r="E738" s="235" t="s">
        <v>19</v>
      </c>
      <c r="F738" s="236" t="s">
        <v>260</v>
      </c>
      <c r="G738" s="234"/>
      <c r="H738" s="237">
        <v>19.558</v>
      </c>
      <c r="I738" s="238"/>
      <c r="J738" s="234"/>
      <c r="K738" s="234"/>
      <c r="L738" s="239"/>
      <c r="M738" s="240"/>
      <c r="N738" s="241"/>
      <c r="O738" s="241"/>
      <c r="P738" s="241"/>
      <c r="Q738" s="241"/>
      <c r="R738" s="241"/>
      <c r="S738" s="241"/>
      <c r="T738" s="242"/>
      <c r="AT738" s="243" t="s">
        <v>247</v>
      </c>
      <c r="AU738" s="243" t="s">
        <v>88</v>
      </c>
      <c r="AV738" s="16" t="s">
        <v>243</v>
      </c>
      <c r="AW738" s="16" t="s">
        <v>37</v>
      </c>
      <c r="AX738" s="16" t="s">
        <v>83</v>
      </c>
      <c r="AY738" s="243" t="s">
        <v>237</v>
      </c>
    </row>
    <row r="739" spans="1:65" s="2" customFormat="1" ht="55.5" customHeight="1">
      <c r="A739" s="37"/>
      <c r="B739" s="38"/>
      <c r="C739" s="182" t="s">
        <v>910</v>
      </c>
      <c r="D739" s="182" t="s">
        <v>239</v>
      </c>
      <c r="E739" s="183" t="s">
        <v>911</v>
      </c>
      <c r="F739" s="184" t="s">
        <v>912</v>
      </c>
      <c r="G739" s="185" t="s">
        <v>141</v>
      </c>
      <c r="H739" s="186">
        <v>65.061999999999998</v>
      </c>
      <c r="I739" s="187"/>
      <c r="J739" s="188">
        <f>ROUND(I739*H739,2)</f>
        <v>0</v>
      </c>
      <c r="K739" s="184" t="s">
        <v>19</v>
      </c>
      <c r="L739" s="42"/>
      <c r="M739" s="189" t="s">
        <v>19</v>
      </c>
      <c r="N739" s="190" t="s">
        <v>48</v>
      </c>
      <c r="O739" s="67"/>
      <c r="P739" s="191">
        <f>O739*H739</f>
        <v>0</v>
      </c>
      <c r="Q739" s="191">
        <v>2.9309999999999999E-2</v>
      </c>
      <c r="R739" s="191">
        <f>Q739*H739</f>
        <v>1.9069672199999999</v>
      </c>
      <c r="S739" s="191">
        <v>0</v>
      </c>
      <c r="T739" s="192">
        <f>S739*H739</f>
        <v>0</v>
      </c>
      <c r="U739" s="37"/>
      <c r="V739" s="37"/>
      <c r="W739" s="37"/>
      <c r="X739" s="37"/>
      <c r="Y739" s="37"/>
      <c r="Z739" s="37"/>
      <c r="AA739" s="37"/>
      <c r="AB739" s="37"/>
      <c r="AC739" s="37"/>
      <c r="AD739" s="37"/>
      <c r="AE739" s="37"/>
      <c r="AR739" s="193" t="s">
        <v>366</v>
      </c>
      <c r="AT739" s="193" t="s">
        <v>239</v>
      </c>
      <c r="AU739" s="193" t="s">
        <v>88</v>
      </c>
      <c r="AY739" s="20" t="s">
        <v>237</v>
      </c>
      <c r="BE739" s="194">
        <f>IF(N739="základní",J739,0)</f>
        <v>0</v>
      </c>
      <c r="BF739" s="194">
        <f>IF(N739="snížená",J739,0)</f>
        <v>0</v>
      </c>
      <c r="BG739" s="194">
        <f>IF(N739="zákl. přenesená",J739,0)</f>
        <v>0</v>
      </c>
      <c r="BH739" s="194">
        <f>IF(N739="sníž. přenesená",J739,0)</f>
        <v>0</v>
      </c>
      <c r="BI739" s="194">
        <f>IF(N739="nulová",J739,0)</f>
        <v>0</v>
      </c>
      <c r="BJ739" s="20" t="s">
        <v>88</v>
      </c>
      <c r="BK739" s="194">
        <f>ROUND(I739*H739,2)</f>
        <v>0</v>
      </c>
      <c r="BL739" s="20" t="s">
        <v>366</v>
      </c>
      <c r="BM739" s="193" t="s">
        <v>913</v>
      </c>
    </row>
    <row r="740" spans="1:65" s="2" customFormat="1" ht="48">
      <c r="A740" s="37"/>
      <c r="B740" s="38"/>
      <c r="C740" s="39"/>
      <c r="D740" s="202" t="s">
        <v>914</v>
      </c>
      <c r="E740" s="39"/>
      <c r="F740" s="254" t="s">
        <v>915</v>
      </c>
      <c r="G740" s="39"/>
      <c r="H740" s="39"/>
      <c r="I740" s="197"/>
      <c r="J740" s="39"/>
      <c r="K740" s="39"/>
      <c r="L740" s="42"/>
      <c r="M740" s="198"/>
      <c r="N740" s="199"/>
      <c r="O740" s="67"/>
      <c r="P740" s="67"/>
      <c r="Q740" s="67"/>
      <c r="R740" s="67"/>
      <c r="S740" s="67"/>
      <c r="T740" s="68"/>
      <c r="U740" s="37"/>
      <c r="V740" s="37"/>
      <c r="W740" s="37"/>
      <c r="X740" s="37"/>
      <c r="Y740" s="37"/>
      <c r="Z740" s="37"/>
      <c r="AA740" s="37"/>
      <c r="AB740" s="37"/>
      <c r="AC740" s="37"/>
      <c r="AD740" s="37"/>
      <c r="AE740" s="37"/>
      <c r="AT740" s="20" t="s">
        <v>914</v>
      </c>
      <c r="AU740" s="20" t="s">
        <v>88</v>
      </c>
    </row>
    <row r="741" spans="1:65" s="13" customFormat="1" ht="10.199999999999999">
      <c r="B741" s="200"/>
      <c r="C741" s="201"/>
      <c r="D741" s="202" t="s">
        <v>247</v>
      </c>
      <c r="E741" s="203" t="s">
        <v>19</v>
      </c>
      <c r="F741" s="204" t="s">
        <v>248</v>
      </c>
      <c r="G741" s="201"/>
      <c r="H741" s="203" t="s">
        <v>19</v>
      </c>
      <c r="I741" s="205"/>
      <c r="J741" s="201"/>
      <c r="K741" s="201"/>
      <c r="L741" s="206"/>
      <c r="M741" s="207"/>
      <c r="N741" s="208"/>
      <c r="O741" s="208"/>
      <c r="P741" s="208"/>
      <c r="Q741" s="208"/>
      <c r="R741" s="208"/>
      <c r="S741" s="208"/>
      <c r="T741" s="209"/>
      <c r="AT741" s="210" t="s">
        <v>247</v>
      </c>
      <c r="AU741" s="210" t="s">
        <v>88</v>
      </c>
      <c r="AV741" s="13" t="s">
        <v>83</v>
      </c>
      <c r="AW741" s="13" t="s">
        <v>37</v>
      </c>
      <c r="AX741" s="13" t="s">
        <v>76</v>
      </c>
      <c r="AY741" s="210" t="s">
        <v>237</v>
      </c>
    </row>
    <row r="742" spans="1:65" s="14" customFormat="1" ht="10.199999999999999">
      <c r="B742" s="211"/>
      <c r="C742" s="212"/>
      <c r="D742" s="202" t="s">
        <v>247</v>
      </c>
      <c r="E742" s="213" t="s">
        <v>19</v>
      </c>
      <c r="F742" s="214" t="s">
        <v>916</v>
      </c>
      <c r="G742" s="212"/>
      <c r="H742" s="215">
        <v>10.926</v>
      </c>
      <c r="I742" s="216"/>
      <c r="J742" s="212"/>
      <c r="K742" s="212"/>
      <c r="L742" s="217"/>
      <c r="M742" s="218"/>
      <c r="N742" s="219"/>
      <c r="O742" s="219"/>
      <c r="P742" s="219"/>
      <c r="Q742" s="219"/>
      <c r="R742" s="219"/>
      <c r="S742" s="219"/>
      <c r="T742" s="220"/>
      <c r="AT742" s="221" t="s">
        <v>247</v>
      </c>
      <c r="AU742" s="221" t="s">
        <v>88</v>
      </c>
      <c r="AV742" s="14" t="s">
        <v>88</v>
      </c>
      <c r="AW742" s="14" t="s">
        <v>37</v>
      </c>
      <c r="AX742" s="14" t="s">
        <v>76</v>
      </c>
      <c r="AY742" s="221" t="s">
        <v>237</v>
      </c>
    </row>
    <row r="743" spans="1:65" s="14" customFormat="1" ht="10.199999999999999">
      <c r="B743" s="211"/>
      <c r="C743" s="212"/>
      <c r="D743" s="202" t="s">
        <v>247</v>
      </c>
      <c r="E743" s="213" t="s">
        <v>19</v>
      </c>
      <c r="F743" s="214" t="s">
        <v>917</v>
      </c>
      <c r="G743" s="212"/>
      <c r="H743" s="215">
        <v>10.926</v>
      </c>
      <c r="I743" s="216"/>
      <c r="J743" s="212"/>
      <c r="K743" s="212"/>
      <c r="L743" s="217"/>
      <c r="M743" s="218"/>
      <c r="N743" s="219"/>
      <c r="O743" s="219"/>
      <c r="P743" s="219"/>
      <c r="Q743" s="219"/>
      <c r="R743" s="219"/>
      <c r="S743" s="219"/>
      <c r="T743" s="220"/>
      <c r="AT743" s="221" t="s">
        <v>247</v>
      </c>
      <c r="AU743" s="221" t="s">
        <v>88</v>
      </c>
      <c r="AV743" s="14" t="s">
        <v>88</v>
      </c>
      <c r="AW743" s="14" t="s">
        <v>37</v>
      </c>
      <c r="AX743" s="14" t="s">
        <v>76</v>
      </c>
      <c r="AY743" s="221" t="s">
        <v>237</v>
      </c>
    </row>
    <row r="744" spans="1:65" s="15" customFormat="1" ht="10.199999999999999">
      <c r="B744" s="222"/>
      <c r="C744" s="223"/>
      <c r="D744" s="202" t="s">
        <v>247</v>
      </c>
      <c r="E744" s="224" t="s">
        <v>19</v>
      </c>
      <c r="F744" s="225" t="s">
        <v>251</v>
      </c>
      <c r="G744" s="223"/>
      <c r="H744" s="226">
        <v>21.852</v>
      </c>
      <c r="I744" s="227"/>
      <c r="J744" s="223"/>
      <c r="K744" s="223"/>
      <c r="L744" s="228"/>
      <c r="M744" s="229"/>
      <c r="N744" s="230"/>
      <c r="O744" s="230"/>
      <c r="P744" s="230"/>
      <c r="Q744" s="230"/>
      <c r="R744" s="230"/>
      <c r="S744" s="230"/>
      <c r="T744" s="231"/>
      <c r="AT744" s="232" t="s">
        <v>247</v>
      </c>
      <c r="AU744" s="232" t="s">
        <v>88</v>
      </c>
      <c r="AV744" s="15" t="s">
        <v>92</v>
      </c>
      <c r="AW744" s="15" t="s">
        <v>37</v>
      </c>
      <c r="AX744" s="15" t="s">
        <v>76</v>
      </c>
      <c r="AY744" s="232" t="s">
        <v>237</v>
      </c>
    </row>
    <row r="745" spans="1:65" s="13" customFormat="1" ht="10.199999999999999">
      <c r="B745" s="200"/>
      <c r="C745" s="201"/>
      <c r="D745" s="202" t="s">
        <v>247</v>
      </c>
      <c r="E745" s="203" t="s">
        <v>19</v>
      </c>
      <c r="F745" s="204" t="s">
        <v>252</v>
      </c>
      <c r="G745" s="201"/>
      <c r="H745" s="203" t="s">
        <v>19</v>
      </c>
      <c r="I745" s="205"/>
      <c r="J745" s="201"/>
      <c r="K745" s="201"/>
      <c r="L745" s="206"/>
      <c r="M745" s="207"/>
      <c r="N745" s="208"/>
      <c r="O745" s="208"/>
      <c r="P745" s="208"/>
      <c r="Q745" s="208"/>
      <c r="R745" s="208"/>
      <c r="S745" s="208"/>
      <c r="T745" s="209"/>
      <c r="AT745" s="210" t="s">
        <v>247</v>
      </c>
      <c r="AU745" s="210" t="s">
        <v>88</v>
      </c>
      <c r="AV745" s="13" t="s">
        <v>83</v>
      </c>
      <c r="AW745" s="13" t="s">
        <v>37</v>
      </c>
      <c r="AX745" s="13" t="s">
        <v>76</v>
      </c>
      <c r="AY745" s="210" t="s">
        <v>237</v>
      </c>
    </row>
    <row r="746" spans="1:65" s="14" customFormat="1" ht="10.199999999999999">
      <c r="B746" s="211"/>
      <c r="C746" s="212"/>
      <c r="D746" s="202" t="s">
        <v>247</v>
      </c>
      <c r="E746" s="213" t="s">
        <v>19</v>
      </c>
      <c r="F746" s="214" t="s">
        <v>918</v>
      </c>
      <c r="G746" s="212"/>
      <c r="H746" s="215">
        <v>10.885</v>
      </c>
      <c r="I746" s="216"/>
      <c r="J746" s="212"/>
      <c r="K746" s="212"/>
      <c r="L746" s="217"/>
      <c r="M746" s="218"/>
      <c r="N746" s="219"/>
      <c r="O746" s="219"/>
      <c r="P746" s="219"/>
      <c r="Q746" s="219"/>
      <c r="R746" s="219"/>
      <c r="S746" s="219"/>
      <c r="T746" s="220"/>
      <c r="AT746" s="221" t="s">
        <v>247</v>
      </c>
      <c r="AU746" s="221" t="s">
        <v>88</v>
      </c>
      <c r="AV746" s="14" t="s">
        <v>88</v>
      </c>
      <c r="AW746" s="14" t="s">
        <v>37</v>
      </c>
      <c r="AX746" s="14" t="s">
        <v>76</v>
      </c>
      <c r="AY746" s="221" t="s">
        <v>237</v>
      </c>
    </row>
    <row r="747" spans="1:65" s="14" customFormat="1" ht="10.199999999999999">
      <c r="B747" s="211"/>
      <c r="C747" s="212"/>
      <c r="D747" s="202" t="s">
        <v>247</v>
      </c>
      <c r="E747" s="213" t="s">
        <v>19</v>
      </c>
      <c r="F747" s="214" t="s">
        <v>919</v>
      </c>
      <c r="G747" s="212"/>
      <c r="H747" s="215">
        <v>10.885</v>
      </c>
      <c r="I747" s="216"/>
      <c r="J747" s="212"/>
      <c r="K747" s="212"/>
      <c r="L747" s="217"/>
      <c r="M747" s="218"/>
      <c r="N747" s="219"/>
      <c r="O747" s="219"/>
      <c r="P747" s="219"/>
      <c r="Q747" s="219"/>
      <c r="R747" s="219"/>
      <c r="S747" s="219"/>
      <c r="T747" s="220"/>
      <c r="AT747" s="221" t="s">
        <v>247</v>
      </c>
      <c r="AU747" s="221" t="s">
        <v>88</v>
      </c>
      <c r="AV747" s="14" t="s">
        <v>88</v>
      </c>
      <c r="AW747" s="14" t="s">
        <v>37</v>
      </c>
      <c r="AX747" s="14" t="s">
        <v>76</v>
      </c>
      <c r="AY747" s="221" t="s">
        <v>237</v>
      </c>
    </row>
    <row r="748" spans="1:65" s="15" customFormat="1" ht="10.199999999999999">
      <c r="B748" s="222"/>
      <c r="C748" s="223"/>
      <c r="D748" s="202" t="s">
        <v>247</v>
      </c>
      <c r="E748" s="224" t="s">
        <v>19</v>
      </c>
      <c r="F748" s="225" t="s">
        <v>251</v>
      </c>
      <c r="G748" s="223"/>
      <c r="H748" s="226">
        <v>21.77</v>
      </c>
      <c r="I748" s="227"/>
      <c r="J748" s="223"/>
      <c r="K748" s="223"/>
      <c r="L748" s="228"/>
      <c r="M748" s="229"/>
      <c r="N748" s="230"/>
      <c r="O748" s="230"/>
      <c r="P748" s="230"/>
      <c r="Q748" s="230"/>
      <c r="R748" s="230"/>
      <c r="S748" s="230"/>
      <c r="T748" s="231"/>
      <c r="AT748" s="232" t="s">
        <v>247</v>
      </c>
      <c r="AU748" s="232" t="s">
        <v>88</v>
      </c>
      <c r="AV748" s="15" t="s">
        <v>92</v>
      </c>
      <c r="AW748" s="15" t="s">
        <v>37</v>
      </c>
      <c r="AX748" s="15" t="s">
        <v>76</v>
      </c>
      <c r="AY748" s="232" t="s">
        <v>237</v>
      </c>
    </row>
    <row r="749" spans="1:65" s="13" customFormat="1" ht="10.199999999999999">
      <c r="B749" s="200"/>
      <c r="C749" s="201"/>
      <c r="D749" s="202" t="s">
        <v>247</v>
      </c>
      <c r="E749" s="203" t="s">
        <v>19</v>
      </c>
      <c r="F749" s="204" t="s">
        <v>256</v>
      </c>
      <c r="G749" s="201"/>
      <c r="H749" s="203" t="s">
        <v>19</v>
      </c>
      <c r="I749" s="205"/>
      <c r="J749" s="201"/>
      <c r="K749" s="201"/>
      <c r="L749" s="206"/>
      <c r="M749" s="207"/>
      <c r="N749" s="208"/>
      <c r="O749" s="208"/>
      <c r="P749" s="208"/>
      <c r="Q749" s="208"/>
      <c r="R749" s="208"/>
      <c r="S749" s="208"/>
      <c r="T749" s="209"/>
      <c r="AT749" s="210" t="s">
        <v>247</v>
      </c>
      <c r="AU749" s="210" t="s">
        <v>88</v>
      </c>
      <c r="AV749" s="13" t="s">
        <v>83</v>
      </c>
      <c r="AW749" s="13" t="s">
        <v>37</v>
      </c>
      <c r="AX749" s="13" t="s">
        <v>76</v>
      </c>
      <c r="AY749" s="210" t="s">
        <v>237</v>
      </c>
    </row>
    <row r="750" spans="1:65" s="14" customFormat="1" ht="10.199999999999999">
      <c r="B750" s="211"/>
      <c r="C750" s="212"/>
      <c r="D750" s="202" t="s">
        <v>247</v>
      </c>
      <c r="E750" s="213" t="s">
        <v>19</v>
      </c>
      <c r="F750" s="214" t="s">
        <v>920</v>
      </c>
      <c r="G750" s="212"/>
      <c r="H750" s="215">
        <v>10.72</v>
      </c>
      <c r="I750" s="216"/>
      <c r="J750" s="212"/>
      <c r="K750" s="212"/>
      <c r="L750" s="217"/>
      <c r="M750" s="218"/>
      <c r="N750" s="219"/>
      <c r="O750" s="219"/>
      <c r="P750" s="219"/>
      <c r="Q750" s="219"/>
      <c r="R750" s="219"/>
      <c r="S750" s="219"/>
      <c r="T750" s="220"/>
      <c r="AT750" s="221" t="s">
        <v>247</v>
      </c>
      <c r="AU750" s="221" t="s">
        <v>88</v>
      </c>
      <c r="AV750" s="14" t="s">
        <v>88</v>
      </c>
      <c r="AW750" s="14" t="s">
        <v>37</v>
      </c>
      <c r="AX750" s="14" t="s">
        <v>76</v>
      </c>
      <c r="AY750" s="221" t="s">
        <v>237</v>
      </c>
    </row>
    <row r="751" spans="1:65" s="14" customFormat="1" ht="10.199999999999999">
      <c r="B751" s="211"/>
      <c r="C751" s="212"/>
      <c r="D751" s="202" t="s">
        <v>247</v>
      </c>
      <c r="E751" s="213" t="s">
        <v>19</v>
      </c>
      <c r="F751" s="214" t="s">
        <v>921</v>
      </c>
      <c r="G751" s="212"/>
      <c r="H751" s="215">
        <v>10.72</v>
      </c>
      <c r="I751" s="216"/>
      <c r="J751" s="212"/>
      <c r="K751" s="212"/>
      <c r="L751" s="217"/>
      <c r="M751" s="218"/>
      <c r="N751" s="219"/>
      <c r="O751" s="219"/>
      <c r="P751" s="219"/>
      <c r="Q751" s="219"/>
      <c r="R751" s="219"/>
      <c r="S751" s="219"/>
      <c r="T751" s="220"/>
      <c r="AT751" s="221" t="s">
        <v>247</v>
      </c>
      <c r="AU751" s="221" t="s">
        <v>88</v>
      </c>
      <c r="AV751" s="14" t="s">
        <v>88</v>
      </c>
      <c r="AW751" s="14" t="s">
        <v>37</v>
      </c>
      <c r="AX751" s="14" t="s">
        <v>76</v>
      </c>
      <c r="AY751" s="221" t="s">
        <v>237</v>
      </c>
    </row>
    <row r="752" spans="1:65" s="15" customFormat="1" ht="10.199999999999999">
      <c r="B752" s="222"/>
      <c r="C752" s="223"/>
      <c r="D752" s="202" t="s">
        <v>247</v>
      </c>
      <c r="E752" s="224" t="s">
        <v>19</v>
      </c>
      <c r="F752" s="225" t="s">
        <v>251</v>
      </c>
      <c r="G752" s="223"/>
      <c r="H752" s="226">
        <v>21.44</v>
      </c>
      <c r="I752" s="227"/>
      <c r="J752" s="223"/>
      <c r="K752" s="223"/>
      <c r="L752" s="228"/>
      <c r="M752" s="229"/>
      <c r="N752" s="230"/>
      <c r="O752" s="230"/>
      <c r="P752" s="230"/>
      <c r="Q752" s="230"/>
      <c r="R752" s="230"/>
      <c r="S752" s="230"/>
      <c r="T752" s="231"/>
      <c r="AT752" s="232" t="s">
        <v>247</v>
      </c>
      <c r="AU752" s="232" t="s">
        <v>88</v>
      </c>
      <c r="AV752" s="15" t="s">
        <v>92</v>
      </c>
      <c r="AW752" s="15" t="s">
        <v>37</v>
      </c>
      <c r="AX752" s="15" t="s">
        <v>76</v>
      </c>
      <c r="AY752" s="232" t="s">
        <v>237</v>
      </c>
    </row>
    <row r="753" spans="1:65" s="16" customFormat="1" ht="10.199999999999999">
      <c r="B753" s="233"/>
      <c r="C753" s="234"/>
      <c r="D753" s="202" t="s">
        <v>247</v>
      </c>
      <c r="E753" s="235" t="s">
        <v>19</v>
      </c>
      <c r="F753" s="236" t="s">
        <v>260</v>
      </c>
      <c r="G753" s="234"/>
      <c r="H753" s="237">
        <v>65.061999999999998</v>
      </c>
      <c r="I753" s="238"/>
      <c r="J753" s="234"/>
      <c r="K753" s="234"/>
      <c r="L753" s="239"/>
      <c r="M753" s="240"/>
      <c r="N753" s="241"/>
      <c r="O753" s="241"/>
      <c r="P753" s="241"/>
      <c r="Q753" s="241"/>
      <c r="R753" s="241"/>
      <c r="S753" s="241"/>
      <c r="T753" s="242"/>
      <c r="AT753" s="243" t="s">
        <v>247</v>
      </c>
      <c r="AU753" s="243" t="s">
        <v>88</v>
      </c>
      <c r="AV753" s="16" t="s">
        <v>243</v>
      </c>
      <c r="AW753" s="16" t="s">
        <v>37</v>
      </c>
      <c r="AX753" s="16" t="s">
        <v>83</v>
      </c>
      <c r="AY753" s="243" t="s">
        <v>237</v>
      </c>
    </row>
    <row r="754" spans="1:65" s="2" customFormat="1" ht="62.7" customHeight="1">
      <c r="A754" s="37"/>
      <c r="B754" s="38"/>
      <c r="C754" s="182" t="s">
        <v>922</v>
      </c>
      <c r="D754" s="182" t="s">
        <v>239</v>
      </c>
      <c r="E754" s="183" t="s">
        <v>923</v>
      </c>
      <c r="F754" s="184" t="s">
        <v>924</v>
      </c>
      <c r="G754" s="185" t="s">
        <v>141</v>
      </c>
      <c r="H754" s="186">
        <v>25.5</v>
      </c>
      <c r="I754" s="187"/>
      <c r="J754" s="188">
        <f>ROUND(I754*H754,2)</f>
        <v>0</v>
      </c>
      <c r="K754" s="184" t="s">
        <v>19</v>
      </c>
      <c r="L754" s="42"/>
      <c r="M754" s="189" t="s">
        <v>19</v>
      </c>
      <c r="N754" s="190" t="s">
        <v>48</v>
      </c>
      <c r="O754" s="67"/>
      <c r="P754" s="191">
        <f>O754*H754</f>
        <v>0</v>
      </c>
      <c r="Q754" s="191">
        <v>3.006E-2</v>
      </c>
      <c r="R754" s="191">
        <f>Q754*H754</f>
        <v>0.76653000000000004</v>
      </c>
      <c r="S754" s="191">
        <v>0</v>
      </c>
      <c r="T754" s="192">
        <f>S754*H754</f>
        <v>0</v>
      </c>
      <c r="U754" s="37"/>
      <c r="V754" s="37"/>
      <c r="W754" s="37"/>
      <c r="X754" s="37"/>
      <c r="Y754" s="37"/>
      <c r="Z754" s="37"/>
      <c r="AA754" s="37"/>
      <c r="AB754" s="37"/>
      <c r="AC754" s="37"/>
      <c r="AD754" s="37"/>
      <c r="AE754" s="37"/>
      <c r="AR754" s="193" t="s">
        <v>366</v>
      </c>
      <c r="AT754" s="193" t="s">
        <v>239</v>
      </c>
      <c r="AU754" s="193" t="s">
        <v>88</v>
      </c>
      <c r="AY754" s="20" t="s">
        <v>237</v>
      </c>
      <c r="BE754" s="194">
        <f>IF(N754="základní",J754,0)</f>
        <v>0</v>
      </c>
      <c r="BF754" s="194">
        <f>IF(N754="snížená",J754,0)</f>
        <v>0</v>
      </c>
      <c r="BG754" s="194">
        <f>IF(N754="zákl. přenesená",J754,0)</f>
        <v>0</v>
      </c>
      <c r="BH754" s="194">
        <f>IF(N754="sníž. přenesená",J754,0)</f>
        <v>0</v>
      </c>
      <c r="BI754" s="194">
        <f>IF(N754="nulová",J754,0)</f>
        <v>0</v>
      </c>
      <c r="BJ754" s="20" t="s">
        <v>88</v>
      </c>
      <c r="BK754" s="194">
        <f>ROUND(I754*H754,2)</f>
        <v>0</v>
      </c>
      <c r="BL754" s="20" t="s">
        <v>366</v>
      </c>
      <c r="BM754" s="193" t="s">
        <v>925</v>
      </c>
    </row>
    <row r="755" spans="1:65" s="2" customFormat="1" ht="86.4">
      <c r="A755" s="37"/>
      <c r="B755" s="38"/>
      <c r="C755" s="39"/>
      <c r="D755" s="202" t="s">
        <v>914</v>
      </c>
      <c r="E755" s="39"/>
      <c r="F755" s="254" t="s">
        <v>926</v>
      </c>
      <c r="G755" s="39"/>
      <c r="H755" s="39"/>
      <c r="I755" s="197"/>
      <c r="J755" s="39"/>
      <c r="K755" s="39"/>
      <c r="L755" s="42"/>
      <c r="M755" s="198"/>
      <c r="N755" s="199"/>
      <c r="O755" s="67"/>
      <c r="P755" s="67"/>
      <c r="Q755" s="67"/>
      <c r="R755" s="67"/>
      <c r="S755" s="67"/>
      <c r="T755" s="68"/>
      <c r="U755" s="37"/>
      <c r="V755" s="37"/>
      <c r="W755" s="37"/>
      <c r="X755" s="37"/>
      <c r="Y755" s="37"/>
      <c r="Z755" s="37"/>
      <c r="AA755" s="37"/>
      <c r="AB755" s="37"/>
      <c r="AC755" s="37"/>
      <c r="AD755" s="37"/>
      <c r="AE755" s="37"/>
      <c r="AT755" s="20" t="s">
        <v>914</v>
      </c>
      <c r="AU755" s="20" t="s">
        <v>88</v>
      </c>
    </row>
    <row r="756" spans="1:65" s="13" customFormat="1" ht="10.199999999999999">
      <c r="B756" s="200"/>
      <c r="C756" s="201"/>
      <c r="D756" s="202" t="s">
        <v>247</v>
      </c>
      <c r="E756" s="203" t="s">
        <v>19</v>
      </c>
      <c r="F756" s="204" t="s">
        <v>248</v>
      </c>
      <c r="G756" s="201"/>
      <c r="H756" s="203" t="s">
        <v>19</v>
      </c>
      <c r="I756" s="205"/>
      <c r="J756" s="201"/>
      <c r="K756" s="201"/>
      <c r="L756" s="206"/>
      <c r="M756" s="207"/>
      <c r="N756" s="208"/>
      <c r="O756" s="208"/>
      <c r="P756" s="208"/>
      <c r="Q756" s="208"/>
      <c r="R756" s="208"/>
      <c r="S756" s="208"/>
      <c r="T756" s="209"/>
      <c r="AT756" s="210" t="s">
        <v>247</v>
      </c>
      <c r="AU756" s="210" t="s">
        <v>88</v>
      </c>
      <c r="AV756" s="13" t="s">
        <v>83</v>
      </c>
      <c r="AW756" s="13" t="s">
        <v>37</v>
      </c>
      <c r="AX756" s="13" t="s">
        <v>76</v>
      </c>
      <c r="AY756" s="210" t="s">
        <v>237</v>
      </c>
    </row>
    <row r="757" spans="1:65" s="14" customFormat="1" ht="10.199999999999999">
      <c r="B757" s="211"/>
      <c r="C757" s="212"/>
      <c r="D757" s="202" t="s">
        <v>247</v>
      </c>
      <c r="E757" s="213" t="s">
        <v>19</v>
      </c>
      <c r="F757" s="214" t="s">
        <v>927</v>
      </c>
      <c r="G757" s="212"/>
      <c r="H757" s="215">
        <v>2.1</v>
      </c>
      <c r="I757" s="216"/>
      <c r="J757" s="212"/>
      <c r="K757" s="212"/>
      <c r="L757" s="217"/>
      <c r="M757" s="218"/>
      <c r="N757" s="219"/>
      <c r="O757" s="219"/>
      <c r="P757" s="219"/>
      <c r="Q757" s="219"/>
      <c r="R757" s="219"/>
      <c r="S757" s="219"/>
      <c r="T757" s="220"/>
      <c r="AT757" s="221" t="s">
        <v>247</v>
      </c>
      <c r="AU757" s="221" t="s">
        <v>88</v>
      </c>
      <c r="AV757" s="14" t="s">
        <v>88</v>
      </c>
      <c r="AW757" s="14" t="s">
        <v>37</v>
      </c>
      <c r="AX757" s="14" t="s">
        <v>76</v>
      </c>
      <c r="AY757" s="221" t="s">
        <v>237</v>
      </c>
    </row>
    <row r="758" spans="1:65" s="15" customFormat="1" ht="10.199999999999999">
      <c r="B758" s="222"/>
      <c r="C758" s="223"/>
      <c r="D758" s="202" t="s">
        <v>247</v>
      </c>
      <c r="E758" s="224" t="s">
        <v>19</v>
      </c>
      <c r="F758" s="225" t="s">
        <v>251</v>
      </c>
      <c r="G758" s="223"/>
      <c r="H758" s="226">
        <v>2.1</v>
      </c>
      <c r="I758" s="227"/>
      <c r="J758" s="223"/>
      <c r="K758" s="223"/>
      <c r="L758" s="228"/>
      <c r="M758" s="229"/>
      <c r="N758" s="230"/>
      <c r="O758" s="230"/>
      <c r="P758" s="230"/>
      <c r="Q758" s="230"/>
      <c r="R758" s="230"/>
      <c r="S758" s="230"/>
      <c r="T758" s="231"/>
      <c r="AT758" s="232" t="s">
        <v>247</v>
      </c>
      <c r="AU758" s="232" t="s">
        <v>88</v>
      </c>
      <c r="AV758" s="15" t="s">
        <v>92</v>
      </c>
      <c r="AW758" s="15" t="s">
        <v>37</v>
      </c>
      <c r="AX758" s="15" t="s">
        <v>76</v>
      </c>
      <c r="AY758" s="232" t="s">
        <v>237</v>
      </c>
    </row>
    <row r="759" spans="1:65" s="13" customFormat="1" ht="10.199999999999999">
      <c r="B759" s="200"/>
      <c r="C759" s="201"/>
      <c r="D759" s="202" t="s">
        <v>247</v>
      </c>
      <c r="E759" s="203" t="s">
        <v>19</v>
      </c>
      <c r="F759" s="204" t="s">
        <v>252</v>
      </c>
      <c r="G759" s="201"/>
      <c r="H759" s="203" t="s">
        <v>19</v>
      </c>
      <c r="I759" s="205"/>
      <c r="J759" s="201"/>
      <c r="K759" s="201"/>
      <c r="L759" s="206"/>
      <c r="M759" s="207"/>
      <c r="N759" s="208"/>
      <c r="O759" s="208"/>
      <c r="P759" s="208"/>
      <c r="Q759" s="208"/>
      <c r="R759" s="208"/>
      <c r="S759" s="208"/>
      <c r="T759" s="209"/>
      <c r="AT759" s="210" t="s">
        <v>247</v>
      </c>
      <c r="AU759" s="210" t="s">
        <v>88</v>
      </c>
      <c r="AV759" s="13" t="s">
        <v>83</v>
      </c>
      <c r="AW759" s="13" t="s">
        <v>37</v>
      </c>
      <c r="AX759" s="13" t="s">
        <v>76</v>
      </c>
      <c r="AY759" s="210" t="s">
        <v>237</v>
      </c>
    </row>
    <row r="760" spans="1:65" s="14" customFormat="1" ht="10.199999999999999">
      <c r="B760" s="211"/>
      <c r="C760" s="212"/>
      <c r="D760" s="202" t="s">
        <v>247</v>
      </c>
      <c r="E760" s="213" t="s">
        <v>19</v>
      </c>
      <c r="F760" s="214" t="s">
        <v>928</v>
      </c>
      <c r="G760" s="212"/>
      <c r="H760" s="215">
        <v>2.1</v>
      </c>
      <c r="I760" s="216"/>
      <c r="J760" s="212"/>
      <c r="K760" s="212"/>
      <c r="L760" s="217"/>
      <c r="M760" s="218"/>
      <c r="N760" s="219"/>
      <c r="O760" s="219"/>
      <c r="P760" s="219"/>
      <c r="Q760" s="219"/>
      <c r="R760" s="219"/>
      <c r="S760" s="219"/>
      <c r="T760" s="220"/>
      <c r="AT760" s="221" t="s">
        <v>247</v>
      </c>
      <c r="AU760" s="221" t="s">
        <v>88</v>
      </c>
      <c r="AV760" s="14" t="s">
        <v>88</v>
      </c>
      <c r="AW760" s="14" t="s">
        <v>37</v>
      </c>
      <c r="AX760" s="14" t="s">
        <v>76</v>
      </c>
      <c r="AY760" s="221" t="s">
        <v>237</v>
      </c>
    </row>
    <row r="761" spans="1:65" s="14" customFormat="1" ht="10.199999999999999">
      <c r="B761" s="211"/>
      <c r="C761" s="212"/>
      <c r="D761" s="202" t="s">
        <v>247</v>
      </c>
      <c r="E761" s="213" t="s">
        <v>19</v>
      </c>
      <c r="F761" s="214" t="s">
        <v>929</v>
      </c>
      <c r="G761" s="212"/>
      <c r="H761" s="215">
        <v>4.8</v>
      </c>
      <c r="I761" s="216"/>
      <c r="J761" s="212"/>
      <c r="K761" s="212"/>
      <c r="L761" s="217"/>
      <c r="M761" s="218"/>
      <c r="N761" s="219"/>
      <c r="O761" s="219"/>
      <c r="P761" s="219"/>
      <c r="Q761" s="219"/>
      <c r="R761" s="219"/>
      <c r="S761" s="219"/>
      <c r="T761" s="220"/>
      <c r="AT761" s="221" t="s">
        <v>247</v>
      </c>
      <c r="AU761" s="221" t="s">
        <v>88</v>
      </c>
      <c r="AV761" s="14" t="s">
        <v>88</v>
      </c>
      <c r="AW761" s="14" t="s">
        <v>37</v>
      </c>
      <c r="AX761" s="14" t="s">
        <v>76</v>
      </c>
      <c r="AY761" s="221" t="s">
        <v>237</v>
      </c>
    </row>
    <row r="762" spans="1:65" s="14" customFormat="1" ht="10.199999999999999">
      <c r="B762" s="211"/>
      <c r="C762" s="212"/>
      <c r="D762" s="202" t="s">
        <v>247</v>
      </c>
      <c r="E762" s="213" t="s">
        <v>19</v>
      </c>
      <c r="F762" s="214" t="s">
        <v>930</v>
      </c>
      <c r="G762" s="212"/>
      <c r="H762" s="215">
        <v>4.8</v>
      </c>
      <c r="I762" s="216"/>
      <c r="J762" s="212"/>
      <c r="K762" s="212"/>
      <c r="L762" s="217"/>
      <c r="M762" s="218"/>
      <c r="N762" s="219"/>
      <c r="O762" s="219"/>
      <c r="P762" s="219"/>
      <c r="Q762" s="219"/>
      <c r="R762" s="219"/>
      <c r="S762" s="219"/>
      <c r="T762" s="220"/>
      <c r="AT762" s="221" t="s">
        <v>247</v>
      </c>
      <c r="AU762" s="221" t="s">
        <v>88</v>
      </c>
      <c r="AV762" s="14" t="s">
        <v>88</v>
      </c>
      <c r="AW762" s="14" t="s">
        <v>37</v>
      </c>
      <c r="AX762" s="14" t="s">
        <v>76</v>
      </c>
      <c r="AY762" s="221" t="s">
        <v>237</v>
      </c>
    </row>
    <row r="763" spans="1:65" s="15" customFormat="1" ht="10.199999999999999">
      <c r="B763" s="222"/>
      <c r="C763" s="223"/>
      <c r="D763" s="202" t="s">
        <v>247</v>
      </c>
      <c r="E763" s="224" t="s">
        <v>19</v>
      </c>
      <c r="F763" s="225" t="s">
        <v>251</v>
      </c>
      <c r="G763" s="223"/>
      <c r="H763" s="226">
        <v>11.7</v>
      </c>
      <c r="I763" s="227"/>
      <c r="J763" s="223"/>
      <c r="K763" s="223"/>
      <c r="L763" s="228"/>
      <c r="M763" s="229"/>
      <c r="N763" s="230"/>
      <c r="O763" s="230"/>
      <c r="P763" s="230"/>
      <c r="Q763" s="230"/>
      <c r="R763" s="230"/>
      <c r="S763" s="230"/>
      <c r="T763" s="231"/>
      <c r="AT763" s="232" t="s">
        <v>247</v>
      </c>
      <c r="AU763" s="232" t="s">
        <v>88</v>
      </c>
      <c r="AV763" s="15" t="s">
        <v>92</v>
      </c>
      <c r="AW763" s="15" t="s">
        <v>37</v>
      </c>
      <c r="AX763" s="15" t="s">
        <v>76</v>
      </c>
      <c r="AY763" s="232" t="s">
        <v>237</v>
      </c>
    </row>
    <row r="764" spans="1:65" s="13" customFormat="1" ht="10.199999999999999">
      <c r="B764" s="200"/>
      <c r="C764" s="201"/>
      <c r="D764" s="202" t="s">
        <v>247</v>
      </c>
      <c r="E764" s="203" t="s">
        <v>19</v>
      </c>
      <c r="F764" s="204" t="s">
        <v>256</v>
      </c>
      <c r="G764" s="201"/>
      <c r="H764" s="203" t="s">
        <v>19</v>
      </c>
      <c r="I764" s="205"/>
      <c r="J764" s="201"/>
      <c r="K764" s="201"/>
      <c r="L764" s="206"/>
      <c r="M764" s="207"/>
      <c r="N764" s="208"/>
      <c r="O764" s="208"/>
      <c r="P764" s="208"/>
      <c r="Q764" s="208"/>
      <c r="R764" s="208"/>
      <c r="S764" s="208"/>
      <c r="T764" s="209"/>
      <c r="AT764" s="210" t="s">
        <v>247</v>
      </c>
      <c r="AU764" s="210" t="s">
        <v>88</v>
      </c>
      <c r="AV764" s="13" t="s">
        <v>83</v>
      </c>
      <c r="AW764" s="13" t="s">
        <v>37</v>
      </c>
      <c r="AX764" s="13" t="s">
        <v>76</v>
      </c>
      <c r="AY764" s="210" t="s">
        <v>237</v>
      </c>
    </row>
    <row r="765" spans="1:65" s="14" customFormat="1" ht="10.199999999999999">
      <c r="B765" s="211"/>
      <c r="C765" s="212"/>
      <c r="D765" s="202" t="s">
        <v>247</v>
      </c>
      <c r="E765" s="213" t="s">
        <v>19</v>
      </c>
      <c r="F765" s="214" t="s">
        <v>931</v>
      </c>
      <c r="G765" s="212"/>
      <c r="H765" s="215">
        <v>2.1</v>
      </c>
      <c r="I765" s="216"/>
      <c r="J765" s="212"/>
      <c r="K765" s="212"/>
      <c r="L765" s="217"/>
      <c r="M765" s="218"/>
      <c r="N765" s="219"/>
      <c r="O765" s="219"/>
      <c r="P765" s="219"/>
      <c r="Q765" s="219"/>
      <c r="R765" s="219"/>
      <c r="S765" s="219"/>
      <c r="T765" s="220"/>
      <c r="AT765" s="221" t="s">
        <v>247</v>
      </c>
      <c r="AU765" s="221" t="s">
        <v>88</v>
      </c>
      <c r="AV765" s="14" t="s">
        <v>88</v>
      </c>
      <c r="AW765" s="14" t="s">
        <v>37</v>
      </c>
      <c r="AX765" s="14" t="s">
        <v>76</v>
      </c>
      <c r="AY765" s="221" t="s">
        <v>237</v>
      </c>
    </row>
    <row r="766" spans="1:65" s="14" customFormat="1" ht="10.199999999999999">
      <c r="B766" s="211"/>
      <c r="C766" s="212"/>
      <c r="D766" s="202" t="s">
        <v>247</v>
      </c>
      <c r="E766" s="213" t="s">
        <v>19</v>
      </c>
      <c r="F766" s="214" t="s">
        <v>932</v>
      </c>
      <c r="G766" s="212"/>
      <c r="H766" s="215">
        <v>4.8</v>
      </c>
      <c r="I766" s="216"/>
      <c r="J766" s="212"/>
      <c r="K766" s="212"/>
      <c r="L766" s="217"/>
      <c r="M766" s="218"/>
      <c r="N766" s="219"/>
      <c r="O766" s="219"/>
      <c r="P766" s="219"/>
      <c r="Q766" s="219"/>
      <c r="R766" s="219"/>
      <c r="S766" s="219"/>
      <c r="T766" s="220"/>
      <c r="AT766" s="221" t="s">
        <v>247</v>
      </c>
      <c r="AU766" s="221" t="s">
        <v>88</v>
      </c>
      <c r="AV766" s="14" t="s">
        <v>88</v>
      </c>
      <c r="AW766" s="14" t="s">
        <v>37</v>
      </c>
      <c r="AX766" s="14" t="s">
        <v>76</v>
      </c>
      <c r="AY766" s="221" t="s">
        <v>237</v>
      </c>
    </row>
    <row r="767" spans="1:65" s="14" customFormat="1" ht="10.199999999999999">
      <c r="B767" s="211"/>
      <c r="C767" s="212"/>
      <c r="D767" s="202" t="s">
        <v>247</v>
      </c>
      <c r="E767" s="213" t="s">
        <v>19</v>
      </c>
      <c r="F767" s="214" t="s">
        <v>933</v>
      </c>
      <c r="G767" s="212"/>
      <c r="H767" s="215">
        <v>4.8</v>
      </c>
      <c r="I767" s="216"/>
      <c r="J767" s="212"/>
      <c r="K767" s="212"/>
      <c r="L767" s="217"/>
      <c r="M767" s="218"/>
      <c r="N767" s="219"/>
      <c r="O767" s="219"/>
      <c r="P767" s="219"/>
      <c r="Q767" s="219"/>
      <c r="R767" s="219"/>
      <c r="S767" s="219"/>
      <c r="T767" s="220"/>
      <c r="AT767" s="221" t="s">
        <v>247</v>
      </c>
      <c r="AU767" s="221" t="s">
        <v>88</v>
      </c>
      <c r="AV767" s="14" t="s">
        <v>88</v>
      </c>
      <c r="AW767" s="14" t="s">
        <v>37</v>
      </c>
      <c r="AX767" s="14" t="s">
        <v>76</v>
      </c>
      <c r="AY767" s="221" t="s">
        <v>237</v>
      </c>
    </row>
    <row r="768" spans="1:65" s="15" customFormat="1" ht="10.199999999999999">
      <c r="B768" s="222"/>
      <c r="C768" s="223"/>
      <c r="D768" s="202" t="s">
        <v>247</v>
      </c>
      <c r="E768" s="224" t="s">
        <v>19</v>
      </c>
      <c r="F768" s="225" t="s">
        <v>251</v>
      </c>
      <c r="G768" s="223"/>
      <c r="H768" s="226">
        <v>11.7</v>
      </c>
      <c r="I768" s="227"/>
      <c r="J768" s="223"/>
      <c r="K768" s="223"/>
      <c r="L768" s="228"/>
      <c r="M768" s="229"/>
      <c r="N768" s="230"/>
      <c r="O768" s="230"/>
      <c r="P768" s="230"/>
      <c r="Q768" s="230"/>
      <c r="R768" s="230"/>
      <c r="S768" s="230"/>
      <c r="T768" s="231"/>
      <c r="AT768" s="232" t="s">
        <v>247</v>
      </c>
      <c r="AU768" s="232" t="s">
        <v>88</v>
      </c>
      <c r="AV768" s="15" t="s">
        <v>92</v>
      </c>
      <c r="AW768" s="15" t="s">
        <v>37</v>
      </c>
      <c r="AX768" s="15" t="s">
        <v>76</v>
      </c>
      <c r="AY768" s="232" t="s">
        <v>237</v>
      </c>
    </row>
    <row r="769" spans="1:65" s="16" customFormat="1" ht="10.199999999999999">
      <c r="B769" s="233"/>
      <c r="C769" s="234"/>
      <c r="D769" s="202" t="s">
        <v>247</v>
      </c>
      <c r="E769" s="235" t="s">
        <v>19</v>
      </c>
      <c r="F769" s="236" t="s">
        <v>260</v>
      </c>
      <c r="G769" s="234"/>
      <c r="H769" s="237">
        <v>25.5</v>
      </c>
      <c r="I769" s="238"/>
      <c r="J769" s="234"/>
      <c r="K769" s="234"/>
      <c r="L769" s="239"/>
      <c r="M769" s="240"/>
      <c r="N769" s="241"/>
      <c r="O769" s="241"/>
      <c r="P769" s="241"/>
      <c r="Q769" s="241"/>
      <c r="R769" s="241"/>
      <c r="S769" s="241"/>
      <c r="T769" s="242"/>
      <c r="AT769" s="243" t="s">
        <v>247</v>
      </c>
      <c r="AU769" s="243" t="s">
        <v>88</v>
      </c>
      <c r="AV769" s="16" t="s">
        <v>243</v>
      </c>
      <c r="AW769" s="16" t="s">
        <v>37</v>
      </c>
      <c r="AX769" s="16" t="s">
        <v>83</v>
      </c>
      <c r="AY769" s="243" t="s">
        <v>237</v>
      </c>
    </row>
    <row r="770" spans="1:65" s="2" customFormat="1" ht="37.799999999999997" customHeight="1">
      <c r="A770" s="37"/>
      <c r="B770" s="38"/>
      <c r="C770" s="182" t="s">
        <v>934</v>
      </c>
      <c r="D770" s="182" t="s">
        <v>239</v>
      </c>
      <c r="E770" s="183" t="s">
        <v>935</v>
      </c>
      <c r="F770" s="184" t="s">
        <v>936</v>
      </c>
      <c r="G770" s="185" t="s">
        <v>141</v>
      </c>
      <c r="H770" s="186">
        <v>150.25200000000001</v>
      </c>
      <c r="I770" s="187"/>
      <c r="J770" s="188">
        <f>ROUND(I770*H770,2)</f>
        <v>0</v>
      </c>
      <c r="K770" s="184" t="s">
        <v>242</v>
      </c>
      <c r="L770" s="42"/>
      <c r="M770" s="189" t="s">
        <v>19</v>
      </c>
      <c r="N770" s="190" t="s">
        <v>48</v>
      </c>
      <c r="O770" s="67"/>
      <c r="P770" s="191">
        <f>O770*H770</f>
        <v>0</v>
      </c>
      <c r="Q770" s="191">
        <v>1.6000000000000001E-3</v>
      </c>
      <c r="R770" s="191">
        <f>Q770*H770</f>
        <v>0.24040320000000004</v>
      </c>
      <c r="S770" s="191">
        <v>0</v>
      </c>
      <c r="T770" s="192">
        <f>S770*H770</f>
        <v>0</v>
      </c>
      <c r="U770" s="37"/>
      <c r="V770" s="37"/>
      <c r="W770" s="37"/>
      <c r="X770" s="37"/>
      <c r="Y770" s="37"/>
      <c r="Z770" s="37"/>
      <c r="AA770" s="37"/>
      <c r="AB770" s="37"/>
      <c r="AC770" s="37"/>
      <c r="AD770" s="37"/>
      <c r="AE770" s="37"/>
      <c r="AR770" s="193" t="s">
        <v>366</v>
      </c>
      <c r="AT770" s="193" t="s">
        <v>239</v>
      </c>
      <c r="AU770" s="193" t="s">
        <v>88</v>
      </c>
      <c r="AY770" s="20" t="s">
        <v>237</v>
      </c>
      <c r="BE770" s="194">
        <f>IF(N770="základní",J770,0)</f>
        <v>0</v>
      </c>
      <c r="BF770" s="194">
        <f>IF(N770="snížená",J770,0)</f>
        <v>0</v>
      </c>
      <c r="BG770" s="194">
        <f>IF(N770="zákl. přenesená",J770,0)</f>
        <v>0</v>
      </c>
      <c r="BH770" s="194">
        <f>IF(N770="sníž. přenesená",J770,0)</f>
        <v>0</v>
      </c>
      <c r="BI770" s="194">
        <f>IF(N770="nulová",J770,0)</f>
        <v>0</v>
      </c>
      <c r="BJ770" s="20" t="s">
        <v>88</v>
      </c>
      <c r="BK770" s="194">
        <f>ROUND(I770*H770,2)</f>
        <v>0</v>
      </c>
      <c r="BL770" s="20" t="s">
        <v>366</v>
      </c>
      <c r="BM770" s="193" t="s">
        <v>937</v>
      </c>
    </row>
    <row r="771" spans="1:65" s="2" customFormat="1" ht="10.199999999999999">
      <c r="A771" s="37"/>
      <c r="B771" s="38"/>
      <c r="C771" s="39"/>
      <c r="D771" s="195" t="s">
        <v>245</v>
      </c>
      <c r="E771" s="39"/>
      <c r="F771" s="196" t="s">
        <v>938</v>
      </c>
      <c r="G771" s="39"/>
      <c r="H771" s="39"/>
      <c r="I771" s="197"/>
      <c r="J771" s="39"/>
      <c r="K771" s="39"/>
      <c r="L771" s="42"/>
      <c r="M771" s="198"/>
      <c r="N771" s="199"/>
      <c r="O771" s="67"/>
      <c r="P771" s="67"/>
      <c r="Q771" s="67"/>
      <c r="R771" s="67"/>
      <c r="S771" s="67"/>
      <c r="T771" s="68"/>
      <c r="U771" s="37"/>
      <c r="V771" s="37"/>
      <c r="W771" s="37"/>
      <c r="X771" s="37"/>
      <c r="Y771" s="37"/>
      <c r="Z771" s="37"/>
      <c r="AA771" s="37"/>
      <c r="AB771" s="37"/>
      <c r="AC771" s="37"/>
      <c r="AD771" s="37"/>
      <c r="AE771" s="37"/>
      <c r="AT771" s="20" t="s">
        <v>245</v>
      </c>
      <c r="AU771" s="20" t="s">
        <v>88</v>
      </c>
    </row>
    <row r="772" spans="1:65" s="14" customFormat="1" ht="10.199999999999999">
      <c r="B772" s="211"/>
      <c r="C772" s="212"/>
      <c r="D772" s="202" t="s">
        <v>247</v>
      </c>
      <c r="E772" s="213" t="s">
        <v>19</v>
      </c>
      <c r="F772" s="214" t="s">
        <v>939</v>
      </c>
      <c r="G772" s="212"/>
      <c r="H772" s="215">
        <v>150.25200000000001</v>
      </c>
      <c r="I772" s="216"/>
      <c r="J772" s="212"/>
      <c r="K772" s="212"/>
      <c r="L772" s="217"/>
      <c r="M772" s="218"/>
      <c r="N772" s="219"/>
      <c r="O772" s="219"/>
      <c r="P772" s="219"/>
      <c r="Q772" s="219"/>
      <c r="R772" s="219"/>
      <c r="S772" s="219"/>
      <c r="T772" s="220"/>
      <c r="AT772" s="221" t="s">
        <v>247</v>
      </c>
      <c r="AU772" s="221" t="s">
        <v>88</v>
      </c>
      <c r="AV772" s="14" t="s">
        <v>88</v>
      </c>
      <c r="AW772" s="14" t="s">
        <v>37</v>
      </c>
      <c r="AX772" s="14" t="s">
        <v>83</v>
      </c>
      <c r="AY772" s="221" t="s">
        <v>237</v>
      </c>
    </row>
    <row r="773" spans="1:65" s="2" customFormat="1" ht="49.05" customHeight="1">
      <c r="A773" s="37"/>
      <c r="B773" s="38"/>
      <c r="C773" s="182" t="s">
        <v>940</v>
      </c>
      <c r="D773" s="182" t="s">
        <v>239</v>
      </c>
      <c r="E773" s="183" t="s">
        <v>941</v>
      </c>
      <c r="F773" s="184" t="s">
        <v>942</v>
      </c>
      <c r="G773" s="185" t="s">
        <v>141</v>
      </c>
      <c r="H773" s="186">
        <v>50.78</v>
      </c>
      <c r="I773" s="187"/>
      <c r="J773" s="188">
        <f>ROUND(I773*H773,2)</f>
        <v>0</v>
      </c>
      <c r="K773" s="184" t="s">
        <v>242</v>
      </c>
      <c r="L773" s="42"/>
      <c r="M773" s="189" t="s">
        <v>19</v>
      </c>
      <c r="N773" s="190" t="s">
        <v>48</v>
      </c>
      <c r="O773" s="67"/>
      <c r="P773" s="191">
        <f>O773*H773</f>
        <v>0</v>
      </c>
      <c r="Q773" s="191">
        <v>1.26E-2</v>
      </c>
      <c r="R773" s="191">
        <f>Q773*H773</f>
        <v>0.63982800000000006</v>
      </c>
      <c r="S773" s="191">
        <v>0</v>
      </c>
      <c r="T773" s="192">
        <f>S773*H773</f>
        <v>0</v>
      </c>
      <c r="U773" s="37"/>
      <c r="V773" s="37"/>
      <c r="W773" s="37"/>
      <c r="X773" s="37"/>
      <c r="Y773" s="37"/>
      <c r="Z773" s="37"/>
      <c r="AA773" s="37"/>
      <c r="AB773" s="37"/>
      <c r="AC773" s="37"/>
      <c r="AD773" s="37"/>
      <c r="AE773" s="37"/>
      <c r="AR773" s="193" t="s">
        <v>366</v>
      </c>
      <c r="AT773" s="193" t="s">
        <v>239</v>
      </c>
      <c r="AU773" s="193" t="s">
        <v>88</v>
      </c>
      <c r="AY773" s="20" t="s">
        <v>237</v>
      </c>
      <c r="BE773" s="194">
        <f>IF(N773="základní",J773,0)</f>
        <v>0</v>
      </c>
      <c r="BF773" s="194">
        <f>IF(N773="snížená",J773,0)</f>
        <v>0</v>
      </c>
      <c r="BG773" s="194">
        <f>IF(N773="zákl. přenesená",J773,0)</f>
        <v>0</v>
      </c>
      <c r="BH773" s="194">
        <f>IF(N773="sníž. přenesená",J773,0)</f>
        <v>0</v>
      </c>
      <c r="BI773" s="194">
        <f>IF(N773="nulová",J773,0)</f>
        <v>0</v>
      </c>
      <c r="BJ773" s="20" t="s">
        <v>88</v>
      </c>
      <c r="BK773" s="194">
        <f>ROUND(I773*H773,2)</f>
        <v>0</v>
      </c>
      <c r="BL773" s="20" t="s">
        <v>366</v>
      </c>
      <c r="BM773" s="193" t="s">
        <v>943</v>
      </c>
    </row>
    <row r="774" spans="1:65" s="2" customFormat="1" ht="10.199999999999999">
      <c r="A774" s="37"/>
      <c r="B774" s="38"/>
      <c r="C774" s="39"/>
      <c r="D774" s="195" t="s">
        <v>245</v>
      </c>
      <c r="E774" s="39"/>
      <c r="F774" s="196" t="s">
        <v>944</v>
      </c>
      <c r="G774" s="39"/>
      <c r="H774" s="39"/>
      <c r="I774" s="197"/>
      <c r="J774" s="39"/>
      <c r="K774" s="39"/>
      <c r="L774" s="42"/>
      <c r="M774" s="198"/>
      <c r="N774" s="199"/>
      <c r="O774" s="67"/>
      <c r="P774" s="67"/>
      <c r="Q774" s="67"/>
      <c r="R774" s="67"/>
      <c r="S774" s="67"/>
      <c r="T774" s="68"/>
      <c r="U774" s="37"/>
      <c r="V774" s="37"/>
      <c r="W774" s="37"/>
      <c r="X774" s="37"/>
      <c r="Y774" s="37"/>
      <c r="Z774" s="37"/>
      <c r="AA774" s="37"/>
      <c r="AB774" s="37"/>
      <c r="AC774" s="37"/>
      <c r="AD774" s="37"/>
      <c r="AE774" s="37"/>
      <c r="AT774" s="20" t="s">
        <v>245</v>
      </c>
      <c r="AU774" s="20" t="s">
        <v>88</v>
      </c>
    </row>
    <row r="775" spans="1:65" s="14" customFormat="1" ht="10.199999999999999">
      <c r="B775" s="211"/>
      <c r="C775" s="212"/>
      <c r="D775" s="202" t="s">
        <v>247</v>
      </c>
      <c r="E775" s="213" t="s">
        <v>19</v>
      </c>
      <c r="F775" s="214" t="s">
        <v>147</v>
      </c>
      <c r="G775" s="212"/>
      <c r="H775" s="215">
        <v>50.78</v>
      </c>
      <c r="I775" s="216"/>
      <c r="J775" s="212"/>
      <c r="K775" s="212"/>
      <c r="L775" s="217"/>
      <c r="M775" s="218"/>
      <c r="N775" s="219"/>
      <c r="O775" s="219"/>
      <c r="P775" s="219"/>
      <c r="Q775" s="219"/>
      <c r="R775" s="219"/>
      <c r="S775" s="219"/>
      <c r="T775" s="220"/>
      <c r="AT775" s="221" t="s">
        <v>247</v>
      </c>
      <c r="AU775" s="221" t="s">
        <v>88</v>
      </c>
      <c r="AV775" s="14" t="s">
        <v>88</v>
      </c>
      <c r="AW775" s="14" t="s">
        <v>37</v>
      </c>
      <c r="AX775" s="14" t="s">
        <v>83</v>
      </c>
      <c r="AY775" s="221" t="s">
        <v>237</v>
      </c>
    </row>
    <row r="776" spans="1:65" s="2" customFormat="1" ht="33" customHeight="1">
      <c r="A776" s="37"/>
      <c r="B776" s="38"/>
      <c r="C776" s="182" t="s">
        <v>945</v>
      </c>
      <c r="D776" s="182" t="s">
        <v>239</v>
      </c>
      <c r="E776" s="183" t="s">
        <v>946</v>
      </c>
      <c r="F776" s="184" t="s">
        <v>947</v>
      </c>
      <c r="G776" s="185" t="s">
        <v>141</v>
      </c>
      <c r="H776" s="186">
        <v>50.78</v>
      </c>
      <c r="I776" s="187"/>
      <c r="J776" s="188">
        <f>ROUND(I776*H776,2)</f>
        <v>0</v>
      </c>
      <c r="K776" s="184" t="s">
        <v>242</v>
      </c>
      <c r="L776" s="42"/>
      <c r="M776" s="189" t="s">
        <v>19</v>
      </c>
      <c r="N776" s="190" t="s">
        <v>48</v>
      </c>
      <c r="O776" s="67"/>
      <c r="P776" s="191">
        <f>O776*H776</f>
        <v>0</v>
      </c>
      <c r="Q776" s="191">
        <v>1.6000000000000001E-3</v>
      </c>
      <c r="R776" s="191">
        <f>Q776*H776</f>
        <v>8.1248000000000001E-2</v>
      </c>
      <c r="S776" s="191">
        <v>0</v>
      </c>
      <c r="T776" s="192">
        <f>S776*H776</f>
        <v>0</v>
      </c>
      <c r="U776" s="37"/>
      <c r="V776" s="37"/>
      <c r="W776" s="37"/>
      <c r="X776" s="37"/>
      <c r="Y776" s="37"/>
      <c r="Z776" s="37"/>
      <c r="AA776" s="37"/>
      <c r="AB776" s="37"/>
      <c r="AC776" s="37"/>
      <c r="AD776" s="37"/>
      <c r="AE776" s="37"/>
      <c r="AR776" s="193" t="s">
        <v>366</v>
      </c>
      <c r="AT776" s="193" t="s">
        <v>239</v>
      </c>
      <c r="AU776" s="193" t="s">
        <v>88</v>
      </c>
      <c r="AY776" s="20" t="s">
        <v>237</v>
      </c>
      <c r="BE776" s="194">
        <f>IF(N776="základní",J776,0)</f>
        <v>0</v>
      </c>
      <c r="BF776" s="194">
        <f>IF(N776="snížená",J776,0)</f>
        <v>0</v>
      </c>
      <c r="BG776" s="194">
        <f>IF(N776="zákl. přenesená",J776,0)</f>
        <v>0</v>
      </c>
      <c r="BH776" s="194">
        <f>IF(N776="sníž. přenesená",J776,0)</f>
        <v>0</v>
      </c>
      <c r="BI776" s="194">
        <f>IF(N776="nulová",J776,0)</f>
        <v>0</v>
      </c>
      <c r="BJ776" s="20" t="s">
        <v>88</v>
      </c>
      <c r="BK776" s="194">
        <f>ROUND(I776*H776,2)</f>
        <v>0</v>
      </c>
      <c r="BL776" s="20" t="s">
        <v>366</v>
      </c>
      <c r="BM776" s="193" t="s">
        <v>948</v>
      </c>
    </row>
    <row r="777" spans="1:65" s="2" customFormat="1" ht="10.199999999999999">
      <c r="A777" s="37"/>
      <c r="B777" s="38"/>
      <c r="C777" s="39"/>
      <c r="D777" s="195" t="s">
        <v>245</v>
      </c>
      <c r="E777" s="39"/>
      <c r="F777" s="196" t="s">
        <v>949</v>
      </c>
      <c r="G777" s="39"/>
      <c r="H777" s="39"/>
      <c r="I777" s="197"/>
      <c r="J777" s="39"/>
      <c r="K777" s="39"/>
      <c r="L777" s="42"/>
      <c r="M777" s="198"/>
      <c r="N777" s="199"/>
      <c r="O777" s="67"/>
      <c r="P777" s="67"/>
      <c r="Q777" s="67"/>
      <c r="R777" s="67"/>
      <c r="S777" s="67"/>
      <c r="T777" s="68"/>
      <c r="U777" s="37"/>
      <c r="V777" s="37"/>
      <c r="W777" s="37"/>
      <c r="X777" s="37"/>
      <c r="Y777" s="37"/>
      <c r="Z777" s="37"/>
      <c r="AA777" s="37"/>
      <c r="AB777" s="37"/>
      <c r="AC777" s="37"/>
      <c r="AD777" s="37"/>
      <c r="AE777" s="37"/>
      <c r="AT777" s="20" t="s">
        <v>245</v>
      </c>
      <c r="AU777" s="20" t="s">
        <v>88</v>
      </c>
    </row>
    <row r="778" spans="1:65" s="2" customFormat="1" ht="37.799999999999997" customHeight="1">
      <c r="A778" s="37"/>
      <c r="B778" s="38"/>
      <c r="C778" s="182" t="s">
        <v>950</v>
      </c>
      <c r="D778" s="182" t="s">
        <v>239</v>
      </c>
      <c r="E778" s="183" t="s">
        <v>951</v>
      </c>
      <c r="F778" s="184" t="s">
        <v>952</v>
      </c>
      <c r="G778" s="185" t="s">
        <v>290</v>
      </c>
      <c r="H778" s="186">
        <v>16</v>
      </c>
      <c r="I778" s="187"/>
      <c r="J778" s="188">
        <f>ROUND(I778*H778,2)</f>
        <v>0</v>
      </c>
      <c r="K778" s="184" t="s">
        <v>242</v>
      </c>
      <c r="L778" s="42"/>
      <c r="M778" s="189" t="s">
        <v>19</v>
      </c>
      <c r="N778" s="190" t="s">
        <v>48</v>
      </c>
      <c r="O778" s="67"/>
      <c r="P778" s="191">
        <f>O778*H778</f>
        <v>0</v>
      </c>
      <c r="Q778" s="191">
        <v>3.0000000000000001E-5</v>
      </c>
      <c r="R778" s="191">
        <f>Q778*H778</f>
        <v>4.8000000000000001E-4</v>
      </c>
      <c r="S778" s="191">
        <v>0</v>
      </c>
      <c r="T778" s="192">
        <f>S778*H778</f>
        <v>0</v>
      </c>
      <c r="U778" s="37"/>
      <c r="V778" s="37"/>
      <c r="W778" s="37"/>
      <c r="X778" s="37"/>
      <c r="Y778" s="37"/>
      <c r="Z778" s="37"/>
      <c r="AA778" s="37"/>
      <c r="AB778" s="37"/>
      <c r="AC778" s="37"/>
      <c r="AD778" s="37"/>
      <c r="AE778" s="37"/>
      <c r="AR778" s="193" t="s">
        <v>243</v>
      </c>
      <c r="AT778" s="193" t="s">
        <v>239</v>
      </c>
      <c r="AU778" s="193" t="s">
        <v>88</v>
      </c>
      <c r="AY778" s="20" t="s">
        <v>237</v>
      </c>
      <c r="BE778" s="194">
        <f>IF(N778="základní",J778,0)</f>
        <v>0</v>
      </c>
      <c r="BF778" s="194">
        <f>IF(N778="snížená",J778,0)</f>
        <v>0</v>
      </c>
      <c r="BG778" s="194">
        <f>IF(N778="zákl. přenesená",J778,0)</f>
        <v>0</v>
      </c>
      <c r="BH778" s="194">
        <f>IF(N778="sníž. přenesená",J778,0)</f>
        <v>0</v>
      </c>
      <c r="BI778" s="194">
        <f>IF(N778="nulová",J778,0)</f>
        <v>0</v>
      </c>
      <c r="BJ778" s="20" t="s">
        <v>88</v>
      </c>
      <c r="BK778" s="194">
        <f>ROUND(I778*H778,2)</f>
        <v>0</v>
      </c>
      <c r="BL778" s="20" t="s">
        <v>243</v>
      </c>
      <c r="BM778" s="193" t="s">
        <v>953</v>
      </c>
    </row>
    <row r="779" spans="1:65" s="2" customFormat="1" ht="10.199999999999999">
      <c r="A779" s="37"/>
      <c r="B779" s="38"/>
      <c r="C779" s="39"/>
      <c r="D779" s="195" t="s">
        <v>245</v>
      </c>
      <c r="E779" s="39"/>
      <c r="F779" s="196" t="s">
        <v>954</v>
      </c>
      <c r="G779" s="39"/>
      <c r="H779" s="39"/>
      <c r="I779" s="197"/>
      <c r="J779" s="39"/>
      <c r="K779" s="39"/>
      <c r="L779" s="42"/>
      <c r="M779" s="198"/>
      <c r="N779" s="199"/>
      <c r="O779" s="67"/>
      <c r="P779" s="67"/>
      <c r="Q779" s="67"/>
      <c r="R779" s="67"/>
      <c r="S779" s="67"/>
      <c r="T779" s="68"/>
      <c r="U779" s="37"/>
      <c r="V779" s="37"/>
      <c r="W779" s="37"/>
      <c r="X779" s="37"/>
      <c r="Y779" s="37"/>
      <c r="Z779" s="37"/>
      <c r="AA779" s="37"/>
      <c r="AB779" s="37"/>
      <c r="AC779" s="37"/>
      <c r="AD779" s="37"/>
      <c r="AE779" s="37"/>
      <c r="AT779" s="20" t="s">
        <v>245</v>
      </c>
      <c r="AU779" s="20" t="s">
        <v>88</v>
      </c>
    </row>
    <row r="780" spans="1:65" s="14" customFormat="1" ht="10.199999999999999">
      <c r="B780" s="211"/>
      <c r="C780" s="212"/>
      <c r="D780" s="202" t="s">
        <v>247</v>
      </c>
      <c r="E780" s="213" t="s">
        <v>19</v>
      </c>
      <c r="F780" s="214" t="s">
        <v>445</v>
      </c>
      <c r="G780" s="212"/>
      <c r="H780" s="215">
        <v>16</v>
      </c>
      <c r="I780" s="216"/>
      <c r="J780" s="212"/>
      <c r="K780" s="212"/>
      <c r="L780" s="217"/>
      <c r="M780" s="218"/>
      <c r="N780" s="219"/>
      <c r="O780" s="219"/>
      <c r="P780" s="219"/>
      <c r="Q780" s="219"/>
      <c r="R780" s="219"/>
      <c r="S780" s="219"/>
      <c r="T780" s="220"/>
      <c r="AT780" s="221" t="s">
        <v>247</v>
      </c>
      <c r="AU780" s="221" t="s">
        <v>88</v>
      </c>
      <c r="AV780" s="14" t="s">
        <v>88</v>
      </c>
      <c r="AW780" s="14" t="s">
        <v>37</v>
      </c>
      <c r="AX780" s="14" t="s">
        <v>83</v>
      </c>
      <c r="AY780" s="221" t="s">
        <v>237</v>
      </c>
    </row>
    <row r="781" spans="1:65" s="2" customFormat="1" ht="24.15" customHeight="1">
      <c r="A781" s="37"/>
      <c r="B781" s="38"/>
      <c r="C781" s="244" t="s">
        <v>955</v>
      </c>
      <c r="D781" s="244" t="s">
        <v>296</v>
      </c>
      <c r="E781" s="245" t="s">
        <v>956</v>
      </c>
      <c r="F781" s="246" t="s">
        <v>957</v>
      </c>
      <c r="G781" s="247" t="s">
        <v>290</v>
      </c>
      <c r="H781" s="248">
        <v>16</v>
      </c>
      <c r="I781" s="249"/>
      <c r="J781" s="250">
        <f>ROUND(I781*H781,2)</f>
        <v>0</v>
      </c>
      <c r="K781" s="246" t="s">
        <v>242</v>
      </c>
      <c r="L781" s="251"/>
      <c r="M781" s="252" t="s">
        <v>19</v>
      </c>
      <c r="N781" s="253" t="s">
        <v>48</v>
      </c>
      <c r="O781" s="67"/>
      <c r="P781" s="191">
        <f>O781*H781</f>
        <v>0</v>
      </c>
      <c r="Q781" s="191">
        <v>3.2000000000000002E-3</v>
      </c>
      <c r="R781" s="191">
        <f>Q781*H781</f>
        <v>5.1200000000000002E-2</v>
      </c>
      <c r="S781" s="191">
        <v>0</v>
      </c>
      <c r="T781" s="192">
        <f>S781*H781</f>
        <v>0</v>
      </c>
      <c r="U781" s="37"/>
      <c r="V781" s="37"/>
      <c r="W781" s="37"/>
      <c r="X781" s="37"/>
      <c r="Y781" s="37"/>
      <c r="Z781" s="37"/>
      <c r="AA781" s="37"/>
      <c r="AB781" s="37"/>
      <c r="AC781" s="37"/>
      <c r="AD781" s="37"/>
      <c r="AE781" s="37"/>
      <c r="AR781" s="193" t="s">
        <v>299</v>
      </c>
      <c r="AT781" s="193" t="s">
        <v>296</v>
      </c>
      <c r="AU781" s="193" t="s">
        <v>88</v>
      </c>
      <c r="AY781" s="20" t="s">
        <v>237</v>
      </c>
      <c r="BE781" s="194">
        <f>IF(N781="základní",J781,0)</f>
        <v>0</v>
      </c>
      <c r="BF781" s="194">
        <f>IF(N781="snížená",J781,0)</f>
        <v>0</v>
      </c>
      <c r="BG781" s="194">
        <f>IF(N781="zákl. přenesená",J781,0)</f>
        <v>0</v>
      </c>
      <c r="BH781" s="194">
        <f>IF(N781="sníž. přenesená",J781,0)</f>
        <v>0</v>
      </c>
      <c r="BI781" s="194">
        <f>IF(N781="nulová",J781,0)</f>
        <v>0</v>
      </c>
      <c r="BJ781" s="20" t="s">
        <v>88</v>
      </c>
      <c r="BK781" s="194">
        <f>ROUND(I781*H781,2)</f>
        <v>0</v>
      </c>
      <c r="BL781" s="20" t="s">
        <v>243</v>
      </c>
      <c r="BM781" s="193" t="s">
        <v>958</v>
      </c>
    </row>
    <row r="782" spans="1:65" s="2" customFormat="1" ht="37.799999999999997" customHeight="1">
      <c r="A782" s="37"/>
      <c r="B782" s="38"/>
      <c r="C782" s="182" t="s">
        <v>959</v>
      </c>
      <c r="D782" s="182" t="s">
        <v>239</v>
      </c>
      <c r="E782" s="183" t="s">
        <v>960</v>
      </c>
      <c r="F782" s="184" t="s">
        <v>961</v>
      </c>
      <c r="G782" s="185" t="s">
        <v>290</v>
      </c>
      <c r="H782" s="186">
        <v>36</v>
      </c>
      <c r="I782" s="187"/>
      <c r="J782" s="188">
        <f>ROUND(I782*H782,2)</f>
        <v>0</v>
      </c>
      <c r="K782" s="184" t="s">
        <v>242</v>
      </c>
      <c r="L782" s="42"/>
      <c r="M782" s="189" t="s">
        <v>19</v>
      </c>
      <c r="N782" s="190" t="s">
        <v>48</v>
      </c>
      <c r="O782" s="67"/>
      <c r="P782" s="191">
        <f>O782*H782</f>
        <v>0</v>
      </c>
      <c r="Q782" s="191">
        <v>5.0299999999999997E-3</v>
      </c>
      <c r="R782" s="191">
        <f>Q782*H782</f>
        <v>0.18107999999999999</v>
      </c>
      <c r="S782" s="191">
        <v>0</v>
      </c>
      <c r="T782" s="192">
        <f>S782*H782</f>
        <v>0</v>
      </c>
      <c r="U782" s="37"/>
      <c r="V782" s="37"/>
      <c r="W782" s="37"/>
      <c r="X782" s="37"/>
      <c r="Y782" s="37"/>
      <c r="Z782" s="37"/>
      <c r="AA782" s="37"/>
      <c r="AB782" s="37"/>
      <c r="AC782" s="37"/>
      <c r="AD782" s="37"/>
      <c r="AE782" s="37"/>
      <c r="AR782" s="193" t="s">
        <v>366</v>
      </c>
      <c r="AT782" s="193" t="s">
        <v>239</v>
      </c>
      <c r="AU782" s="193" t="s">
        <v>88</v>
      </c>
      <c r="AY782" s="20" t="s">
        <v>237</v>
      </c>
      <c r="BE782" s="194">
        <f>IF(N782="základní",J782,0)</f>
        <v>0</v>
      </c>
      <c r="BF782" s="194">
        <f>IF(N782="snížená",J782,0)</f>
        <v>0</v>
      </c>
      <c r="BG782" s="194">
        <f>IF(N782="zákl. přenesená",J782,0)</f>
        <v>0</v>
      </c>
      <c r="BH782" s="194">
        <f>IF(N782="sníž. přenesená",J782,0)</f>
        <v>0</v>
      </c>
      <c r="BI782" s="194">
        <f>IF(N782="nulová",J782,0)</f>
        <v>0</v>
      </c>
      <c r="BJ782" s="20" t="s">
        <v>88</v>
      </c>
      <c r="BK782" s="194">
        <f>ROUND(I782*H782,2)</f>
        <v>0</v>
      </c>
      <c r="BL782" s="20" t="s">
        <v>366</v>
      </c>
      <c r="BM782" s="193" t="s">
        <v>962</v>
      </c>
    </row>
    <row r="783" spans="1:65" s="2" customFormat="1" ht="10.199999999999999">
      <c r="A783" s="37"/>
      <c r="B783" s="38"/>
      <c r="C783" s="39"/>
      <c r="D783" s="195" t="s">
        <v>245</v>
      </c>
      <c r="E783" s="39"/>
      <c r="F783" s="196" t="s">
        <v>963</v>
      </c>
      <c r="G783" s="39"/>
      <c r="H783" s="39"/>
      <c r="I783" s="197"/>
      <c r="J783" s="39"/>
      <c r="K783" s="39"/>
      <c r="L783" s="42"/>
      <c r="M783" s="198"/>
      <c r="N783" s="199"/>
      <c r="O783" s="67"/>
      <c r="P783" s="67"/>
      <c r="Q783" s="67"/>
      <c r="R783" s="67"/>
      <c r="S783" s="67"/>
      <c r="T783" s="68"/>
      <c r="U783" s="37"/>
      <c r="V783" s="37"/>
      <c r="W783" s="37"/>
      <c r="X783" s="37"/>
      <c r="Y783" s="37"/>
      <c r="Z783" s="37"/>
      <c r="AA783" s="37"/>
      <c r="AB783" s="37"/>
      <c r="AC783" s="37"/>
      <c r="AD783" s="37"/>
      <c r="AE783" s="37"/>
      <c r="AT783" s="20" t="s">
        <v>245</v>
      </c>
      <c r="AU783" s="20" t="s">
        <v>88</v>
      </c>
    </row>
    <row r="784" spans="1:65" s="14" customFormat="1" ht="10.199999999999999">
      <c r="B784" s="211"/>
      <c r="C784" s="212"/>
      <c r="D784" s="202" t="s">
        <v>247</v>
      </c>
      <c r="E784" s="213" t="s">
        <v>19</v>
      </c>
      <c r="F784" s="214" t="s">
        <v>964</v>
      </c>
      <c r="G784" s="212"/>
      <c r="H784" s="215">
        <v>13</v>
      </c>
      <c r="I784" s="216"/>
      <c r="J784" s="212"/>
      <c r="K784" s="212"/>
      <c r="L784" s="217"/>
      <c r="M784" s="218"/>
      <c r="N784" s="219"/>
      <c r="O784" s="219"/>
      <c r="P784" s="219"/>
      <c r="Q784" s="219"/>
      <c r="R784" s="219"/>
      <c r="S784" s="219"/>
      <c r="T784" s="220"/>
      <c r="AT784" s="221" t="s">
        <v>247</v>
      </c>
      <c r="AU784" s="221" t="s">
        <v>88</v>
      </c>
      <c r="AV784" s="14" t="s">
        <v>88</v>
      </c>
      <c r="AW784" s="14" t="s">
        <v>37</v>
      </c>
      <c r="AX784" s="14" t="s">
        <v>76</v>
      </c>
      <c r="AY784" s="221" t="s">
        <v>237</v>
      </c>
    </row>
    <row r="785" spans="1:65" s="14" customFormat="1" ht="10.199999999999999">
      <c r="B785" s="211"/>
      <c r="C785" s="212"/>
      <c r="D785" s="202" t="s">
        <v>247</v>
      </c>
      <c r="E785" s="213" t="s">
        <v>19</v>
      </c>
      <c r="F785" s="214" t="s">
        <v>965</v>
      </c>
      <c r="G785" s="212"/>
      <c r="H785" s="215">
        <v>1</v>
      </c>
      <c r="I785" s="216"/>
      <c r="J785" s="212"/>
      <c r="K785" s="212"/>
      <c r="L785" s="217"/>
      <c r="M785" s="218"/>
      <c r="N785" s="219"/>
      <c r="O785" s="219"/>
      <c r="P785" s="219"/>
      <c r="Q785" s="219"/>
      <c r="R785" s="219"/>
      <c r="S785" s="219"/>
      <c r="T785" s="220"/>
      <c r="AT785" s="221" t="s">
        <v>247</v>
      </c>
      <c r="AU785" s="221" t="s">
        <v>88</v>
      </c>
      <c r="AV785" s="14" t="s">
        <v>88</v>
      </c>
      <c r="AW785" s="14" t="s">
        <v>37</v>
      </c>
      <c r="AX785" s="14" t="s">
        <v>76</v>
      </c>
      <c r="AY785" s="221" t="s">
        <v>237</v>
      </c>
    </row>
    <row r="786" spans="1:65" s="14" customFormat="1" ht="10.199999999999999">
      <c r="B786" s="211"/>
      <c r="C786" s="212"/>
      <c r="D786" s="202" t="s">
        <v>247</v>
      </c>
      <c r="E786" s="213" t="s">
        <v>19</v>
      </c>
      <c r="F786" s="214" t="s">
        <v>966</v>
      </c>
      <c r="G786" s="212"/>
      <c r="H786" s="215">
        <v>22</v>
      </c>
      <c r="I786" s="216"/>
      <c r="J786" s="212"/>
      <c r="K786" s="212"/>
      <c r="L786" s="217"/>
      <c r="M786" s="218"/>
      <c r="N786" s="219"/>
      <c r="O786" s="219"/>
      <c r="P786" s="219"/>
      <c r="Q786" s="219"/>
      <c r="R786" s="219"/>
      <c r="S786" s="219"/>
      <c r="T786" s="220"/>
      <c r="AT786" s="221" t="s">
        <v>247</v>
      </c>
      <c r="AU786" s="221" t="s">
        <v>88</v>
      </c>
      <c r="AV786" s="14" t="s">
        <v>88</v>
      </c>
      <c r="AW786" s="14" t="s">
        <v>37</v>
      </c>
      <c r="AX786" s="14" t="s">
        <v>76</v>
      </c>
      <c r="AY786" s="221" t="s">
        <v>237</v>
      </c>
    </row>
    <row r="787" spans="1:65" s="16" customFormat="1" ht="10.199999999999999">
      <c r="B787" s="233"/>
      <c r="C787" s="234"/>
      <c r="D787" s="202" t="s">
        <v>247</v>
      </c>
      <c r="E787" s="235" t="s">
        <v>19</v>
      </c>
      <c r="F787" s="236" t="s">
        <v>260</v>
      </c>
      <c r="G787" s="234"/>
      <c r="H787" s="237">
        <v>36</v>
      </c>
      <c r="I787" s="238"/>
      <c r="J787" s="234"/>
      <c r="K787" s="234"/>
      <c r="L787" s="239"/>
      <c r="M787" s="240"/>
      <c r="N787" s="241"/>
      <c r="O787" s="241"/>
      <c r="P787" s="241"/>
      <c r="Q787" s="241"/>
      <c r="R787" s="241"/>
      <c r="S787" s="241"/>
      <c r="T787" s="242"/>
      <c r="AT787" s="243" t="s">
        <v>247</v>
      </c>
      <c r="AU787" s="243" t="s">
        <v>88</v>
      </c>
      <c r="AV787" s="16" t="s">
        <v>243</v>
      </c>
      <c r="AW787" s="16" t="s">
        <v>37</v>
      </c>
      <c r="AX787" s="16" t="s">
        <v>83</v>
      </c>
      <c r="AY787" s="243" t="s">
        <v>237</v>
      </c>
    </row>
    <row r="788" spans="1:65" s="2" customFormat="1" ht="78" customHeight="1">
      <c r="A788" s="37"/>
      <c r="B788" s="38"/>
      <c r="C788" s="182" t="s">
        <v>967</v>
      </c>
      <c r="D788" s="182" t="s">
        <v>239</v>
      </c>
      <c r="E788" s="183" t="s">
        <v>968</v>
      </c>
      <c r="F788" s="184" t="s">
        <v>969</v>
      </c>
      <c r="G788" s="185" t="s">
        <v>304</v>
      </c>
      <c r="H788" s="186">
        <v>19.321000000000002</v>
      </c>
      <c r="I788" s="187"/>
      <c r="J788" s="188">
        <f>ROUND(I788*H788,2)</f>
        <v>0</v>
      </c>
      <c r="K788" s="184" t="s">
        <v>242</v>
      </c>
      <c r="L788" s="42"/>
      <c r="M788" s="189" t="s">
        <v>19</v>
      </c>
      <c r="N788" s="190" t="s">
        <v>48</v>
      </c>
      <c r="O788" s="67"/>
      <c r="P788" s="191">
        <f>O788*H788</f>
        <v>0</v>
      </c>
      <c r="Q788" s="191">
        <v>0</v>
      </c>
      <c r="R788" s="191">
        <f>Q788*H788</f>
        <v>0</v>
      </c>
      <c r="S788" s="191">
        <v>0</v>
      </c>
      <c r="T788" s="192">
        <f>S788*H788</f>
        <v>0</v>
      </c>
      <c r="U788" s="37"/>
      <c r="V788" s="37"/>
      <c r="W788" s="37"/>
      <c r="X788" s="37"/>
      <c r="Y788" s="37"/>
      <c r="Z788" s="37"/>
      <c r="AA788" s="37"/>
      <c r="AB788" s="37"/>
      <c r="AC788" s="37"/>
      <c r="AD788" s="37"/>
      <c r="AE788" s="37"/>
      <c r="AR788" s="193" t="s">
        <v>366</v>
      </c>
      <c r="AT788" s="193" t="s">
        <v>239</v>
      </c>
      <c r="AU788" s="193" t="s">
        <v>88</v>
      </c>
      <c r="AY788" s="20" t="s">
        <v>237</v>
      </c>
      <c r="BE788" s="194">
        <f>IF(N788="základní",J788,0)</f>
        <v>0</v>
      </c>
      <c r="BF788" s="194">
        <f>IF(N788="snížená",J788,0)</f>
        <v>0</v>
      </c>
      <c r="BG788" s="194">
        <f>IF(N788="zákl. přenesená",J788,0)</f>
        <v>0</v>
      </c>
      <c r="BH788" s="194">
        <f>IF(N788="sníž. přenesená",J788,0)</f>
        <v>0</v>
      </c>
      <c r="BI788" s="194">
        <f>IF(N788="nulová",J788,0)</f>
        <v>0</v>
      </c>
      <c r="BJ788" s="20" t="s">
        <v>88</v>
      </c>
      <c r="BK788" s="194">
        <f>ROUND(I788*H788,2)</f>
        <v>0</v>
      </c>
      <c r="BL788" s="20" t="s">
        <v>366</v>
      </c>
      <c r="BM788" s="193" t="s">
        <v>970</v>
      </c>
    </row>
    <row r="789" spans="1:65" s="2" customFormat="1" ht="10.199999999999999">
      <c r="A789" s="37"/>
      <c r="B789" s="38"/>
      <c r="C789" s="39"/>
      <c r="D789" s="195" t="s">
        <v>245</v>
      </c>
      <c r="E789" s="39"/>
      <c r="F789" s="196" t="s">
        <v>971</v>
      </c>
      <c r="G789" s="39"/>
      <c r="H789" s="39"/>
      <c r="I789" s="197"/>
      <c r="J789" s="39"/>
      <c r="K789" s="39"/>
      <c r="L789" s="42"/>
      <c r="M789" s="198"/>
      <c r="N789" s="199"/>
      <c r="O789" s="67"/>
      <c r="P789" s="67"/>
      <c r="Q789" s="67"/>
      <c r="R789" s="67"/>
      <c r="S789" s="67"/>
      <c r="T789" s="68"/>
      <c r="U789" s="37"/>
      <c r="V789" s="37"/>
      <c r="W789" s="37"/>
      <c r="X789" s="37"/>
      <c r="Y789" s="37"/>
      <c r="Z789" s="37"/>
      <c r="AA789" s="37"/>
      <c r="AB789" s="37"/>
      <c r="AC789" s="37"/>
      <c r="AD789" s="37"/>
      <c r="AE789" s="37"/>
      <c r="AT789" s="20" t="s">
        <v>245</v>
      </c>
      <c r="AU789" s="20" t="s">
        <v>88</v>
      </c>
    </row>
    <row r="790" spans="1:65" s="12" customFormat="1" ht="22.8" customHeight="1">
      <c r="B790" s="166"/>
      <c r="C790" s="167"/>
      <c r="D790" s="168" t="s">
        <v>75</v>
      </c>
      <c r="E790" s="180" t="s">
        <v>972</v>
      </c>
      <c r="F790" s="180" t="s">
        <v>973</v>
      </c>
      <c r="G790" s="167"/>
      <c r="H790" s="167"/>
      <c r="I790" s="170"/>
      <c r="J790" s="181">
        <f>BK790</f>
        <v>0</v>
      </c>
      <c r="K790" s="167"/>
      <c r="L790" s="172"/>
      <c r="M790" s="173"/>
      <c r="N790" s="174"/>
      <c r="O790" s="174"/>
      <c r="P790" s="175">
        <f>SUM(P791:P887)</f>
        <v>0</v>
      </c>
      <c r="Q790" s="174"/>
      <c r="R790" s="175">
        <f>SUM(R791:R887)</f>
        <v>1.7636099999999997</v>
      </c>
      <c r="S790" s="174"/>
      <c r="T790" s="176">
        <f>SUM(T791:T887)</f>
        <v>0</v>
      </c>
      <c r="AR790" s="177" t="s">
        <v>88</v>
      </c>
      <c r="AT790" s="178" t="s">
        <v>75</v>
      </c>
      <c r="AU790" s="178" t="s">
        <v>83</v>
      </c>
      <c r="AY790" s="177" t="s">
        <v>237</v>
      </c>
      <c r="BK790" s="179">
        <f>SUM(BK791:BK887)</f>
        <v>0</v>
      </c>
    </row>
    <row r="791" spans="1:65" s="2" customFormat="1" ht="37.799999999999997" customHeight="1">
      <c r="A791" s="37"/>
      <c r="B791" s="38"/>
      <c r="C791" s="182" t="s">
        <v>974</v>
      </c>
      <c r="D791" s="182" t="s">
        <v>239</v>
      </c>
      <c r="E791" s="183" t="s">
        <v>975</v>
      </c>
      <c r="F791" s="184" t="s">
        <v>976</v>
      </c>
      <c r="G791" s="185" t="s">
        <v>290</v>
      </c>
      <c r="H791" s="186">
        <v>13</v>
      </c>
      <c r="I791" s="187"/>
      <c r="J791" s="188">
        <f>ROUND(I791*H791,2)</f>
        <v>0</v>
      </c>
      <c r="K791" s="184" t="s">
        <v>242</v>
      </c>
      <c r="L791" s="42"/>
      <c r="M791" s="189" t="s">
        <v>19</v>
      </c>
      <c r="N791" s="190" t="s">
        <v>48</v>
      </c>
      <c r="O791" s="67"/>
      <c r="P791" s="191">
        <f>O791*H791</f>
        <v>0</v>
      </c>
      <c r="Q791" s="191">
        <v>0</v>
      </c>
      <c r="R791" s="191">
        <f>Q791*H791</f>
        <v>0</v>
      </c>
      <c r="S791" s="191">
        <v>0</v>
      </c>
      <c r="T791" s="192">
        <f>S791*H791</f>
        <v>0</v>
      </c>
      <c r="U791" s="37"/>
      <c r="V791" s="37"/>
      <c r="W791" s="37"/>
      <c r="X791" s="37"/>
      <c r="Y791" s="37"/>
      <c r="Z791" s="37"/>
      <c r="AA791" s="37"/>
      <c r="AB791" s="37"/>
      <c r="AC791" s="37"/>
      <c r="AD791" s="37"/>
      <c r="AE791" s="37"/>
      <c r="AR791" s="193" t="s">
        <v>366</v>
      </c>
      <c r="AT791" s="193" t="s">
        <v>239</v>
      </c>
      <c r="AU791" s="193" t="s">
        <v>88</v>
      </c>
      <c r="AY791" s="20" t="s">
        <v>237</v>
      </c>
      <c r="BE791" s="194">
        <f>IF(N791="základní",J791,0)</f>
        <v>0</v>
      </c>
      <c r="BF791" s="194">
        <f>IF(N791="snížená",J791,0)</f>
        <v>0</v>
      </c>
      <c r="BG791" s="194">
        <f>IF(N791="zákl. přenesená",J791,0)</f>
        <v>0</v>
      </c>
      <c r="BH791" s="194">
        <f>IF(N791="sníž. přenesená",J791,0)</f>
        <v>0</v>
      </c>
      <c r="BI791" s="194">
        <f>IF(N791="nulová",J791,0)</f>
        <v>0</v>
      </c>
      <c r="BJ791" s="20" t="s">
        <v>88</v>
      </c>
      <c r="BK791" s="194">
        <f>ROUND(I791*H791,2)</f>
        <v>0</v>
      </c>
      <c r="BL791" s="20" t="s">
        <v>366</v>
      </c>
      <c r="BM791" s="193" t="s">
        <v>977</v>
      </c>
    </row>
    <row r="792" spans="1:65" s="2" customFormat="1" ht="10.199999999999999">
      <c r="A792" s="37"/>
      <c r="B792" s="38"/>
      <c r="C792" s="39"/>
      <c r="D792" s="195" t="s">
        <v>245</v>
      </c>
      <c r="E792" s="39"/>
      <c r="F792" s="196" t="s">
        <v>978</v>
      </c>
      <c r="G792" s="39"/>
      <c r="H792" s="39"/>
      <c r="I792" s="197"/>
      <c r="J792" s="39"/>
      <c r="K792" s="39"/>
      <c r="L792" s="42"/>
      <c r="M792" s="198"/>
      <c r="N792" s="199"/>
      <c r="O792" s="67"/>
      <c r="P792" s="67"/>
      <c r="Q792" s="67"/>
      <c r="R792" s="67"/>
      <c r="S792" s="67"/>
      <c r="T792" s="68"/>
      <c r="U792" s="37"/>
      <c r="V792" s="37"/>
      <c r="W792" s="37"/>
      <c r="X792" s="37"/>
      <c r="Y792" s="37"/>
      <c r="Z792" s="37"/>
      <c r="AA792" s="37"/>
      <c r="AB792" s="37"/>
      <c r="AC792" s="37"/>
      <c r="AD792" s="37"/>
      <c r="AE792" s="37"/>
      <c r="AT792" s="20" t="s">
        <v>245</v>
      </c>
      <c r="AU792" s="20" t="s">
        <v>88</v>
      </c>
    </row>
    <row r="793" spans="1:65" s="14" customFormat="1" ht="10.199999999999999">
      <c r="B793" s="211"/>
      <c r="C793" s="212"/>
      <c r="D793" s="202" t="s">
        <v>247</v>
      </c>
      <c r="E793" s="213" t="s">
        <v>19</v>
      </c>
      <c r="F793" s="214" t="s">
        <v>979</v>
      </c>
      <c r="G793" s="212"/>
      <c r="H793" s="215">
        <v>3</v>
      </c>
      <c r="I793" s="216"/>
      <c r="J793" s="212"/>
      <c r="K793" s="212"/>
      <c r="L793" s="217"/>
      <c r="M793" s="218"/>
      <c r="N793" s="219"/>
      <c r="O793" s="219"/>
      <c r="P793" s="219"/>
      <c r="Q793" s="219"/>
      <c r="R793" s="219"/>
      <c r="S793" s="219"/>
      <c r="T793" s="220"/>
      <c r="AT793" s="221" t="s">
        <v>247</v>
      </c>
      <c r="AU793" s="221" t="s">
        <v>88</v>
      </c>
      <c r="AV793" s="14" t="s">
        <v>88</v>
      </c>
      <c r="AW793" s="14" t="s">
        <v>37</v>
      </c>
      <c r="AX793" s="14" t="s">
        <v>76</v>
      </c>
      <c r="AY793" s="221" t="s">
        <v>237</v>
      </c>
    </row>
    <row r="794" spans="1:65" s="14" customFormat="1" ht="10.199999999999999">
      <c r="B794" s="211"/>
      <c r="C794" s="212"/>
      <c r="D794" s="202" t="s">
        <v>247</v>
      </c>
      <c r="E794" s="213" t="s">
        <v>19</v>
      </c>
      <c r="F794" s="214" t="s">
        <v>433</v>
      </c>
      <c r="G794" s="212"/>
      <c r="H794" s="215">
        <v>6</v>
      </c>
      <c r="I794" s="216"/>
      <c r="J794" s="212"/>
      <c r="K794" s="212"/>
      <c r="L794" s="217"/>
      <c r="M794" s="218"/>
      <c r="N794" s="219"/>
      <c r="O794" s="219"/>
      <c r="P794" s="219"/>
      <c r="Q794" s="219"/>
      <c r="R794" s="219"/>
      <c r="S794" s="219"/>
      <c r="T794" s="220"/>
      <c r="AT794" s="221" t="s">
        <v>247</v>
      </c>
      <c r="AU794" s="221" t="s">
        <v>88</v>
      </c>
      <c r="AV794" s="14" t="s">
        <v>88</v>
      </c>
      <c r="AW794" s="14" t="s">
        <v>37</v>
      </c>
      <c r="AX794" s="14" t="s">
        <v>76</v>
      </c>
      <c r="AY794" s="221" t="s">
        <v>237</v>
      </c>
    </row>
    <row r="795" spans="1:65" s="14" customFormat="1" ht="10.199999999999999">
      <c r="B795" s="211"/>
      <c r="C795" s="212"/>
      <c r="D795" s="202" t="s">
        <v>247</v>
      </c>
      <c r="E795" s="213" t="s">
        <v>19</v>
      </c>
      <c r="F795" s="214" t="s">
        <v>434</v>
      </c>
      <c r="G795" s="212"/>
      <c r="H795" s="215">
        <v>2</v>
      </c>
      <c r="I795" s="216"/>
      <c r="J795" s="212"/>
      <c r="K795" s="212"/>
      <c r="L795" s="217"/>
      <c r="M795" s="218"/>
      <c r="N795" s="219"/>
      <c r="O795" s="219"/>
      <c r="P795" s="219"/>
      <c r="Q795" s="219"/>
      <c r="R795" s="219"/>
      <c r="S795" s="219"/>
      <c r="T795" s="220"/>
      <c r="AT795" s="221" t="s">
        <v>247</v>
      </c>
      <c r="AU795" s="221" t="s">
        <v>88</v>
      </c>
      <c r="AV795" s="14" t="s">
        <v>88</v>
      </c>
      <c r="AW795" s="14" t="s">
        <v>37</v>
      </c>
      <c r="AX795" s="14" t="s">
        <v>76</v>
      </c>
      <c r="AY795" s="221" t="s">
        <v>237</v>
      </c>
    </row>
    <row r="796" spans="1:65" s="14" customFormat="1" ht="10.199999999999999">
      <c r="B796" s="211"/>
      <c r="C796" s="212"/>
      <c r="D796" s="202" t="s">
        <v>247</v>
      </c>
      <c r="E796" s="213" t="s">
        <v>19</v>
      </c>
      <c r="F796" s="214" t="s">
        <v>435</v>
      </c>
      <c r="G796" s="212"/>
      <c r="H796" s="215">
        <v>2</v>
      </c>
      <c r="I796" s="216"/>
      <c r="J796" s="212"/>
      <c r="K796" s="212"/>
      <c r="L796" s="217"/>
      <c r="M796" s="218"/>
      <c r="N796" s="219"/>
      <c r="O796" s="219"/>
      <c r="P796" s="219"/>
      <c r="Q796" s="219"/>
      <c r="R796" s="219"/>
      <c r="S796" s="219"/>
      <c r="T796" s="220"/>
      <c r="AT796" s="221" t="s">
        <v>247</v>
      </c>
      <c r="AU796" s="221" t="s">
        <v>88</v>
      </c>
      <c r="AV796" s="14" t="s">
        <v>88</v>
      </c>
      <c r="AW796" s="14" t="s">
        <v>37</v>
      </c>
      <c r="AX796" s="14" t="s">
        <v>76</v>
      </c>
      <c r="AY796" s="221" t="s">
        <v>237</v>
      </c>
    </row>
    <row r="797" spans="1:65" s="16" customFormat="1" ht="10.199999999999999">
      <c r="B797" s="233"/>
      <c r="C797" s="234"/>
      <c r="D797" s="202" t="s">
        <v>247</v>
      </c>
      <c r="E797" s="235" t="s">
        <v>19</v>
      </c>
      <c r="F797" s="236" t="s">
        <v>260</v>
      </c>
      <c r="G797" s="234"/>
      <c r="H797" s="237">
        <v>13</v>
      </c>
      <c r="I797" s="238"/>
      <c r="J797" s="234"/>
      <c r="K797" s="234"/>
      <c r="L797" s="239"/>
      <c r="M797" s="240"/>
      <c r="N797" s="241"/>
      <c r="O797" s="241"/>
      <c r="P797" s="241"/>
      <c r="Q797" s="241"/>
      <c r="R797" s="241"/>
      <c r="S797" s="241"/>
      <c r="T797" s="242"/>
      <c r="AT797" s="243" t="s">
        <v>247</v>
      </c>
      <c r="AU797" s="243" t="s">
        <v>88</v>
      </c>
      <c r="AV797" s="16" t="s">
        <v>243</v>
      </c>
      <c r="AW797" s="16" t="s">
        <v>37</v>
      </c>
      <c r="AX797" s="16" t="s">
        <v>83</v>
      </c>
      <c r="AY797" s="243" t="s">
        <v>237</v>
      </c>
    </row>
    <row r="798" spans="1:65" s="2" customFormat="1" ht="33" customHeight="1">
      <c r="A798" s="37"/>
      <c r="B798" s="38"/>
      <c r="C798" s="244" t="s">
        <v>980</v>
      </c>
      <c r="D798" s="244" t="s">
        <v>296</v>
      </c>
      <c r="E798" s="245" t="s">
        <v>981</v>
      </c>
      <c r="F798" s="246" t="s">
        <v>982</v>
      </c>
      <c r="G798" s="247" t="s">
        <v>290</v>
      </c>
      <c r="H798" s="248">
        <v>13</v>
      </c>
      <c r="I798" s="249"/>
      <c r="J798" s="250">
        <f>ROUND(I798*H798,2)</f>
        <v>0</v>
      </c>
      <c r="K798" s="246" t="s">
        <v>242</v>
      </c>
      <c r="L798" s="251"/>
      <c r="M798" s="252" t="s">
        <v>19</v>
      </c>
      <c r="N798" s="253" t="s">
        <v>48</v>
      </c>
      <c r="O798" s="67"/>
      <c r="P798" s="191">
        <f>O798*H798</f>
        <v>0</v>
      </c>
      <c r="Q798" s="191">
        <v>2.4299999999999999E-2</v>
      </c>
      <c r="R798" s="191">
        <f>Q798*H798</f>
        <v>0.31589999999999996</v>
      </c>
      <c r="S798" s="191">
        <v>0</v>
      </c>
      <c r="T798" s="192">
        <f>S798*H798</f>
        <v>0</v>
      </c>
      <c r="U798" s="37"/>
      <c r="V798" s="37"/>
      <c r="W798" s="37"/>
      <c r="X798" s="37"/>
      <c r="Y798" s="37"/>
      <c r="Z798" s="37"/>
      <c r="AA798" s="37"/>
      <c r="AB798" s="37"/>
      <c r="AC798" s="37"/>
      <c r="AD798" s="37"/>
      <c r="AE798" s="37"/>
      <c r="AR798" s="193" t="s">
        <v>523</v>
      </c>
      <c r="AT798" s="193" t="s">
        <v>296</v>
      </c>
      <c r="AU798" s="193" t="s">
        <v>88</v>
      </c>
      <c r="AY798" s="20" t="s">
        <v>237</v>
      </c>
      <c r="BE798" s="194">
        <f>IF(N798="základní",J798,0)</f>
        <v>0</v>
      </c>
      <c r="BF798" s="194">
        <f>IF(N798="snížená",J798,0)</f>
        <v>0</v>
      </c>
      <c r="BG798" s="194">
        <f>IF(N798="zákl. přenesená",J798,0)</f>
        <v>0</v>
      </c>
      <c r="BH798" s="194">
        <f>IF(N798="sníž. přenesená",J798,0)</f>
        <v>0</v>
      </c>
      <c r="BI798" s="194">
        <f>IF(N798="nulová",J798,0)</f>
        <v>0</v>
      </c>
      <c r="BJ798" s="20" t="s">
        <v>88</v>
      </c>
      <c r="BK798" s="194">
        <f>ROUND(I798*H798,2)</f>
        <v>0</v>
      </c>
      <c r="BL798" s="20" t="s">
        <v>366</v>
      </c>
      <c r="BM798" s="193" t="s">
        <v>983</v>
      </c>
    </row>
    <row r="799" spans="1:65" s="2" customFormat="1" ht="28.8">
      <c r="A799" s="37"/>
      <c r="B799" s="38"/>
      <c r="C799" s="39"/>
      <c r="D799" s="202" t="s">
        <v>914</v>
      </c>
      <c r="E799" s="39"/>
      <c r="F799" s="254" t="s">
        <v>984</v>
      </c>
      <c r="G799" s="39"/>
      <c r="H799" s="39"/>
      <c r="I799" s="197"/>
      <c r="J799" s="39"/>
      <c r="K799" s="39"/>
      <c r="L799" s="42"/>
      <c r="M799" s="198"/>
      <c r="N799" s="199"/>
      <c r="O799" s="67"/>
      <c r="P799" s="67"/>
      <c r="Q799" s="67"/>
      <c r="R799" s="67"/>
      <c r="S799" s="67"/>
      <c r="T799" s="68"/>
      <c r="U799" s="37"/>
      <c r="V799" s="37"/>
      <c r="W799" s="37"/>
      <c r="X799" s="37"/>
      <c r="Y799" s="37"/>
      <c r="Z799" s="37"/>
      <c r="AA799" s="37"/>
      <c r="AB799" s="37"/>
      <c r="AC799" s="37"/>
      <c r="AD799" s="37"/>
      <c r="AE799" s="37"/>
      <c r="AT799" s="20" t="s">
        <v>914</v>
      </c>
      <c r="AU799" s="20" t="s">
        <v>88</v>
      </c>
    </row>
    <row r="800" spans="1:65" s="2" customFormat="1" ht="44.25" customHeight="1">
      <c r="A800" s="37"/>
      <c r="B800" s="38"/>
      <c r="C800" s="182" t="s">
        <v>985</v>
      </c>
      <c r="D800" s="182" t="s">
        <v>239</v>
      </c>
      <c r="E800" s="183" t="s">
        <v>986</v>
      </c>
      <c r="F800" s="184" t="s">
        <v>987</v>
      </c>
      <c r="G800" s="185" t="s">
        <v>290</v>
      </c>
      <c r="H800" s="186">
        <v>13</v>
      </c>
      <c r="I800" s="187"/>
      <c r="J800" s="188">
        <f>ROUND(I800*H800,2)</f>
        <v>0</v>
      </c>
      <c r="K800" s="184" t="s">
        <v>242</v>
      </c>
      <c r="L800" s="42"/>
      <c r="M800" s="189" t="s">
        <v>19</v>
      </c>
      <c r="N800" s="190" t="s">
        <v>48</v>
      </c>
      <c r="O800" s="67"/>
      <c r="P800" s="191">
        <f>O800*H800</f>
        <v>0</v>
      </c>
      <c r="Q800" s="191">
        <v>0</v>
      </c>
      <c r="R800" s="191">
        <f>Q800*H800</f>
        <v>0</v>
      </c>
      <c r="S800" s="191">
        <v>0</v>
      </c>
      <c r="T800" s="192">
        <f>S800*H800</f>
        <v>0</v>
      </c>
      <c r="U800" s="37"/>
      <c r="V800" s="37"/>
      <c r="W800" s="37"/>
      <c r="X800" s="37"/>
      <c r="Y800" s="37"/>
      <c r="Z800" s="37"/>
      <c r="AA800" s="37"/>
      <c r="AB800" s="37"/>
      <c r="AC800" s="37"/>
      <c r="AD800" s="37"/>
      <c r="AE800" s="37"/>
      <c r="AR800" s="193" t="s">
        <v>366</v>
      </c>
      <c r="AT800" s="193" t="s">
        <v>239</v>
      </c>
      <c r="AU800" s="193" t="s">
        <v>88</v>
      </c>
      <c r="AY800" s="20" t="s">
        <v>237</v>
      </c>
      <c r="BE800" s="194">
        <f>IF(N800="základní",J800,0)</f>
        <v>0</v>
      </c>
      <c r="BF800" s="194">
        <f>IF(N800="snížená",J800,0)</f>
        <v>0</v>
      </c>
      <c r="BG800" s="194">
        <f>IF(N800="zákl. přenesená",J800,0)</f>
        <v>0</v>
      </c>
      <c r="BH800" s="194">
        <f>IF(N800="sníž. přenesená",J800,0)</f>
        <v>0</v>
      </c>
      <c r="BI800" s="194">
        <f>IF(N800="nulová",J800,0)</f>
        <v>0</v>
      </c>
      <c r="BJ800" s="20" t="s">
        <v>88</v>
      </c>
      <c r="BK800" s="194">
        <f>ROUND(I800*H800,2)</f>
        <v>0</v>
      </c>
      <c r="BL800" s="20" t="s">
        <v>366</v>
      </c>
      <c r="BM800" s="193" t="s">
        <v>988</v>
      </c>
    </row>
    <row r="801" spans="1:65" s="2" customFormat="1" ht="10.199999999999999">
      <c r="A801" s="37"/>
      <c r="B801" s="38"/>
      <c r="C801" s="39"/>
      <c r="D801" s="195" t="s">
        <v>245</v>
      </c>
      <c r="E801" s="39"/>
      <c r="F801" s="196" t="s">
        <v>989</v>
      </c>
      <c r="G801" s="39"/>
      <c r="H801" s="39"/>
      <c r="I801" s="197"/>
      <c r="J801" s="39"/>
      <c r="K801" s="39"/>
      <c r="L801" s="42"/>
      <c r="M801" s="198"/>
      <c r="N801" s="199"/>
      <c r="O801" s="67"/>
      <c r="P801" s="67"/>
      <c r="Q801" s="67"/>
      <c r="R801" s="67"/>
      <c r="S801" s="67"/>
      <c r="T801" s="68"/>
      <c r="U801" s="37"/>
      <c r="V801" s="37"/>
      <c r="W801" s="37"/>
      <c r="X801" s="37"/>
      <c r="Y801" s="37"/>
      <c r="Z801" s="37"/>
      <c r="AA801" s="37"/>
      <c r="AB801" s="37"/>
      <c r="AC801" s="37"/>
      <c r="AD801" s="37"/>
      <c r="AE801" s="37"/>
      <c r="AT801" s="20" t="s">
        <v>245</v>
      </c>
      <c r="AU801" s="20" t="s">
        <v>88</v>
      </c>
    </row>
    <row r="802" spans="1:65" s="14" customFormat="1" ht="10.199999999999999">
      <c r="B802" s="211"/>
      <c r="C802" s="212"/>
      <c r="D802" s="202" t="s">
        <v>247</v>
      </c>
      <c r="E802" s="213" t="s">
        <v>19</v>
      </c>
      <c r="F802" s="214" t="s">
        <v>964</v>
      </c>
      <c r="G802" s="212"/>
      <c r="H802" s="215">
        <v>13</v>
      </c>
      <c r="I802" s="216"/>
      <c r="J802" s="212"/>
      <c r="K802" s="212"/>
      <c r="L802" s="217"/>
      <c r="M802" s="218"/>
      <c r="N802" s="219"/>
      <c r="O802" s="219"/>
      <c r="P802" s="219"/>
      <c r="Q802" s="219"/>
      <c r="R802" s="219"/>
      <c r="S802" s="219"/>
      <c r="T802" s="220"/>
      <c r="AT802" s="221" t="s">
        <v>247</v>
      </c>
      <c r="AU802" s="221" t="s">
        <v>88</v>
      </c>
      <c r="AV802" s="14" t="s">
        <v>88</v>
      </c>
      <c r="AW802" s="14" t="s">
        <v>37</v>
      </c>
      <c r="AX802" s="14" t="s">
        <v>83</v>
      </c>
      <c r="AY802" s="221" t="s">
        <v>237</v>
      </c>
    </row>
    <row r="803" spans="1:65" s="2" customFormat="1" ht="24.15" customHeight="1">
      <c r="A803" s="37"/>
      <c r="B803" s="38"/>
      <c r="C803" s="244" t="s">
        <v>990</v>
      </c>
      <c r="D803" s="244" t="s">
        <v>296</v>
      </c>
      <c r="E803" s="245" t="s">
        <v>991</v>
      </c>
      <c r="F803" s="246" t="s">
        <v>992</v>
      </c>
      <c r="G803" s="247" t="s">
        <v>290</v>
      </c>
      <c r="H803" s="248">
        <v>13</v>
      </c>
      <c r="I803" s="249"/>
      <c r="J803" s="250">
        <f>ROUND(I803*H803,2)</f>
        <v>0</v>
      </c>
      <c r="K803" s="246" t="s">
        <v>242</v>
      </c>
      <c r="L803" s="251"/>
      <c r="M803" s="252" t="s">
        <v>19</v>
      </c>
      <c r="N803" s="253" t="s">
        <v>48</v>
      </c>
      <c r="O803" s="67"/>
      <c r="P803" s="191">
        <f>O803*H803</f>
        <v>0</v>
      </c>
      <c r="Q803" s="191">
        <v>1.4500000000000001E-2</v>
      </c>
      <c r="R803" s="191">
        <f>Q803*H803</f>
        <v>0.1885</v>
      </c>
      <c r="S803" s="191">
        <v>0</v>
      </c>
      <c r="T803" s="192">
        <f>S803*H803</f>
        <v>0</v>
      </c>
      <c r="U803" s="37"/>
      <c r="V803" s="37"/>
      <c r="W803" s="37"/>
      <c r="X803" s="37"/>
      <c r="Y803" s="37"/>
      <c r="Z803" s="37"/>
      <c r="AA803" s="37"/>
      <c r="AB803" s="37"/>
      <c r="AC803" s="37"/>
      <c r="AD803" s="37"/>
      <c r="AE803" s="37"/>
      <c r="AR803" s="193" t="s">
        <v>523</v>
      </c>
      <c r="AT803" s="193" t="s">
        <v>296</v>
      </c>
      <c r="AU803" s="193" t="s">
        <v>88</v>
      </c>
      <c r="AY803" s="20" t="s">
        <v>237</v>
      </c>
      <c r="BE803" s="194">
        <f>IF(N803="základní",J803,0)</f>
        <v>0</v>
      </c>
      <c r="BF803" s="194">
        <f>IF(N803="snížená",J803,0)</f>
        <v>0</v>
      </c>
      <c r="BG803" s="194">
        <f>IF(N803="zákl. přenesená",J803,0)</f>
        <v>0</v>
      </c>
      <c r="BH803" s="194">
        <f>IF(N803="sníž. přenesená",J803,0)</f>
        <v>0</v>
      </c>
      <c r="BI803" s="194">
        <f>IF(N803="nulová",J803,0)</f>
        <v>0</v>
      </c>
      <c r="BJ803" s="20" t="s">
        <v>88</v>
      </c>
      <c r="BK803" s="194">
        <f>ROUND(I803*H803,2)</f>
        <v>0</v>
      </c>
      <c r="BL803" s="20" t="s">
        <v>366</v>
      </c>
      <c r="BM803" s="193" t="s">
        <v>993</v>
      </c>
    </row>
    <row r="804" spans="1:65" s="2" customFormat="1" ht="44.25" customHeight="1">
      <c r="A804" s="37"/>
      <c r="B804" s="38"/>
      <c r="C804" s="182" t="s">
        <v>994</v>
      </c>
      <c r="D804" s="182" t="s">
        <v>239</v>
      </c>
      <c r="E804" s="183" t="s">
        <v>986</v>
      </c>
      <c r="F804" s="184" t="s">
        <v>987</v>
      </c>
      <c r="G804" s="185" t="s">
        <v>290</v>
      </c>
      <c r="H804" s="186">
        <v>23</v>
      </c>
      <c r="I804" s="187"/>
      <c r="J804" s="188">
        <f>ROUND(I804*H804,2)</f>
        <v>0</v>
      </c>
      <c r="K804" s="184" t="s">
        <v>242</v>
      </c>
      <c r="L804" s="42"/>
      <c r="M804" s="189" t="s">
        <v>19</v>
      </c>
      <c r="N804" s="190" t="s">
        <v>48</v>
      </c>
      <c r="O804" s="67"/>
      <c r="P804" s="191">
        <f>O804*H804</f>
        <v>0</v>
      </c>
      <c r="Q804" s="191">
        <v>0</v>
      </c>
      <c r="R804" s="191">
        <f>Q804*H804</f>
        <v>0</v>
      </c>
      <c r="S804" s="191">
        <v>0</v>
      </c>
      <c r="T804" s="192">
        <f>S804*H804</f>
        <v>0</v>
      </c>
      <c r="U804" s="37"/>
      <c r="V804" s="37"/>
      <c r="W804" s="37"/>
      <c r="X804" s="37"/>
      <c r="Y804" s="37"/>
      <c r="Z804" s="37"/>
      <c r="AA804" s="37"/>
      <c r="AB804" s="37"/>
      <c r="AC804" s="37"/>
      <c r="AD804" s="37"/>
      <c r="AE804" s="37"/>
      <c r="AR804" s="193" t="s">
        <v>366</v>
      </c>
      <c r="AT804" s="193" t="s">
        <v>239</v>
      </c>
      <c r="AU804" s="193" t="s">
        <v>88</v>
      </c>
      <c r="AY804" s="20" t="s">
        <v>237</v>
      </c>
      <c r="BE804" s="194">
        <f>IF(N804="základní",J804,0)</f>
        <v>0</v>
      </c>
      <c r="BF804" s="194">
        <f>IF(N804="snížená",J804,0)</f>
        <v>0</v>
      </c>
      <c r="BG804" s="194">
        <f>IF(N804="zákl. přenesená",J804,0)</f>
        <v>0</v>
      </c>
      <c r="BH804" s="194">
        <f>IF(N804="sníž. přenesená",J804,0)</f>
        <v>0</v>
      </c>
      <c r="BI804" s="194">
        <f>IF(N804="nulová",J804,0)</f>
        <v>0</v>
      </c>
      <c r="BJ804" s="20" t="s">
        <v>88</v>
      </c>
      <c r="BK804" s="194">
        <f>ROUND(I804*H804,2)</f>
        <v>0</v>
      </c>
      <c r="BL804" s="20" t="s">
        <v>366</v>
      </c>
      <c r="BM804" s="193" t="s">
        <v>995</v>
      </c>
    </row>
    <row r="805" spans="1:65" s="2" customFormat="1" ht="10.199999999999999">
      <c r="A805" s="37"/>
      <c r="B805" s="38"/>
      <c r="C805" s="39"/>
      <c r="D805" s="195" t="s">
        <v>245</v>
      </c>
      <c r="E805" s="39"/>
      <c r="F805" s="196" t="s">
        <v>989</v>
      </c>
      <c r="G805" s="39"/>
      <c r="H805" s="39"/>
      <c r="I805" s="197"/>
      <c r="J805" s="39"/>
      <c r="K805" s="39"/>
      <c r="L805" s="42"/>
      <c r="M805" s="198"/>
      <c r="N805" s="199"/>
      <c r="O805" s="67"/>
      <c r="P805" s="67"/>
      <c r="Q805" s="67"/>
      <c r="R805" s="67"/>
      <c r="S805" s="67"/>
      <c r="T805" s="68"/>
      <c r="U805" s="37"/>
      <c r="V805" s="37"/>
      <c r="W805" s="37"/>
      <c r="X805" s="37"/>
      <c r="Y805" s="37"/>
      <c r="Z805" s="37"/>
      <c r="AA805" s="37"/>
      <c r="AB805" s="37"/>
      <c r="AC805" s="37"/>
      <c r="AD805" s="37"/>
      <c r="AE805" s="37"/>
      <c r="AT805" s="20" t="s">
        <v>245</v>
      </c>
      <c r="AU805" s="20" t="s">
        <v>88</v>
      </c>
    </row>
    <row r="806" spans="1:65" s="14" customFormat="1" ht="10.199999999999999">
      <c r="B806" s="211"/>
      <c r="C806" s="212"/>
      <c r="D806" s="202" t="s">
        <v>247</v>
      </c>
      <c r="E806" s="213" t="s">
        <v>19</v>
      </c>
      <c r="F806" s="214" t="s">
        <v>965</v>
      </c>
      <c r="G806" s="212"/>
      <c r="H806" s="215">
        <v>1</v>
      </c>
      <c r="I806" s="216"/>
      <c r="J806" s="212"/>
      <c r="K806" s="212"/>
      <c r="L806" s="217"/>
      <c r="M806" s="218"/>
      <c r="N806" s="219"/>
      <c r="O806" s="219"/>
      <c r="P806" s="219"/>
      <c r="Q806" s="219"/>
      <c r="R806" s="219"/>
      <c r="S806" s="219"/>
      <c r="T806" s="220"/>
      <c r="AT806" s="221" t="s">
        <v>247</v>
      </c>
      <c r="AU806" s="221" t="s">
        <v>88</v>
      </c>
      <c r="AV806" s="14" t="s">
        <v>88</v>
      </c>
      <c r="AW806" s="14" t="s">
        <v>37</v>
      </c>
      <c r="AX806" s="14" t="s">
        <v>76</v>
      </c>
      <c r="AY806" s="221" t="s">
        <v>237</v>
      </c>
    </row>
    <row r="807" spans="1:65" s="14" customFormat="1" ht="10.199999999999999">
      <c r="B807" s="211"/>
      <c r="C807" s="212"/>
      <c r="D807" s="202" t="s">
        <v>247</v>
      </c>
      <c r="E807" s="213" t="s">
        <v>19</v>
      </c>
      <c r="F807" s="214" t="s">
        <v>966</v>
      </c>
      <c r="G807" s="212"/>
      <c r="H807" s="215">
        <v>22</v>
      </c>
      <c r="I807" s="216"/>
      <c r="J807" s="212"/>
      <c r="K807" s="212"/>
      <c r="L807" s="217"/>
      <c r="M807" s="218"/>
      <c r="N807" s="219"/>
      <c r="O807" s="219"/>
      <c r="P807" s="219"/>
      <c r="Q807" s="219"/>
      <c r="R807" s="219"/>
      <c r="S807" s="219"/>
      <c r="T807" s="220"/>
      <c r="AT807" s="221" t="s">
        <v>247</v>
      </c>
      <c r="AU807" s="221" t="s">
        <v>88</v>
      </c>
      <c r="AV807" s="14" t="s">
        <v>88</v>
      </c>
      <c r="AW807" s="14" t="s">
        <v>37</v>
      </c>
      <c r="AX807" s="14" t="s">
        <v>76</v>
      </c>
      <c r="AY807" s="221" t="s">
        <v>237</v>
      </c>
    </row>
    <row r="808" spans="1:65" s="16" customFormat="1" ht="10.199999999999999">
      <c r="B808" s="233"/>
      <c r="C808" s="234"/>
      <c r="D808" s="202" t="s">
        <v>247</v>
      </c>
      <c r="E808" s="235" t="s">
        <v>19</v>
      </c>
      <c r="F808" s="236" t="s">
        <v>260</v>
      </c>
      <c r="G808" s="234"/>
      <c r="H808" s="237">
        <v>23</v>
      </c>
      <c r="I808" s="238"/>
      <c r="J808" s="234"/>
      <c r="K808" s="234"/>
      <c r="L808" s="239"/>
      <c r="M808" s="240"/>
      <c r="N808" s="241"/>
      <c r="O808" s="241"/>
      <c r="P808" s="241"/>
      <c r="Q808" s="241"/>
      <c r="R808" s="241"/>
      <c r="S808" s="241"/>
      <c r="T808" s="242"/>
      <c r="AT808" s="243" t="s">
        <v>247</v>
      </c>
      <c r="AU808" s="243" t="s">
        <v>88</v>
      </c>
      <c r="AV808" s="16" t="s">
        <v>243</v>
      </c>
      <c r="AW808" s="16" t="s">
        <v>37</v>
      </c>
      <c r="AX808" s="16" t="s">
        <v>83</v>
      </c>
      <c r="AY808" s="243" t="s">
        <v>237</v>
      </c>
    </row>
    <row r="809" spans="1:65" s="2" customFormat="1" ht="24.15" customHeight="1">
      <c r="A809" s="37"/>
      <c r="B809" s="38"/>
      <c r="C809" s="244" t="s">
        <v>996</v>
      </c>
      <c r="D809" s="244" t="s">
        <v>296</v>
      </c>
      <c r="E809" s="245" t="s">
        <v>997</v>
      </c>
      <c r="F809" s="246" t="s">
        <v>998</v>
      </c>
      <c r="G809" s="247" t="s">
        <v>290</v>
      </c>
      <c r="H809" s="248">
        <v>23</v>
      </c>
      <c r="I809" s="249"/>
      <c r="J809" s="250">
        <f>ROUND(I809*H809,2)</f>
        <v>0</v>
      </c>
      <c r="K809" s="246" t="s">
        <v>242</v>
      </c>
      <c r="L809" s="251"/>
      <c r="M809" s="252" t="s">
        <v>19</v>
      </c>
      <c r="N809" s="253" t="s">
        <v>48</v>
      </c>
      <c r="O809" s="67"/>
      <c r="P809" s="191">
        <f>O809*H809</f>
        <v>0</v>
      </c>
      <c r="Q809" s="191">
        <v>1.6E-2</v>
      </c>
      <c r="R809" s="191">
        <f>Q809*H809</f>
        <v>0.36799999999999999</v>
      </c>
      <c r="S809" s="191">
        <v>0</v>
      </c>
      <c r="T809" s="192">
        <f>S809*H809</f>
        <v>0</v>
      </c>
      <c r="U809" s="37"/>
      <c r="V809" s="37"/>
      <c r="W809" s="37"/>
      <c r="X809" s="37"/>
      <c r="Y809" s="37"/>
      <c r="Z809" s="37"/>
      <c r="AA809" s="37"/>
      <c r="AB809" s="37"/>
      <c r="AC809" s="37"/>
      <c r="AD809" s="37"/>
      <c r="AE809" s="37"/>
      <c r="AR809" s="193" t="s">
        <v>523</v>
      </c>
      <c r="AT809" s="193" t="s">
        <v>296</v>
      </c>
      <c r="AU809" s="193" t="s">
        <v>88</v>
      </c>
      <c r="AY809" s="20" t="s">
        <v>237</v>
      </c>
      <c r="BE809" s="194">
        <f>IF(N809="základní",J809,0)</f>
        <v>0</v>
      </c>
      <c r="BF809" s="194">
        <f>IF(N809="snížená",J809,0)</f>
        <v>0</v>
      </c>
      <c r="BG809" s="194">
        <f>IF(N809="zákl. přenesená",J809,0)</f>
        <v>0</v>
      </c>
      <c r="BH809" s="194">
        <f>IF(N809="sníž. přenesená",J809,0)</f>
        <v>0</v>
      </c>
      <c r="BI809" s="194">
        <f>IF(N809="nulová",J809,0)</f>
        <v>0</v>
      </c>
      <c r="BJ809" s="20" t="s">
        <v>88</v>
      </c>
      <c r="BK809" s="194">
        <f>ROUND(I809*H809,2)</f>
        <v>0</v>
      </c>
      <c r="BL809" s="20" t="s">
        <v>366</v>
      </c>
      <c r="BM809" s="193" t="s">
        <v>999</v>
      </c>
    </row>
    <row r="810" spans="1:65" s="2" customFormat="1" ht="24.15" customHeight="1">
      <c r="A810" s="37"/>
      <c r="B810" s="38"/>
      <c r="C810" s="182" t="s">
        <v>450</v>
      </c>
      <c r="D810" s="182" t="s">
        <v>239</v>
      </c>
      <c r="E810" s="183" t="s">
        <v>1000</v>
      </c>
      <c r="F810" s="184" t="s">
        <v>1001</v>
      </c>
      <c r="G810" s="185" t="s">
        <v>290</v>
      </c>
      <c r="H810" s="186">
        <v>14</v>
      </c>
      <c r="I810" s="187"/>
      <c r="J810" s="188">
        <f>ROUND(I810*H810,2)</f>
        <v>0</v>
      </c>
      <c r="K810" s="184" t="s">
        <v>242</v>
      </c>
      <c r="L810" s="42"/>
      <c r="M810" s="189" t="s">
        <v>19</v>
      </c>
      <c r="N810" s="190" t="s">
        <v>48</v>
      </c>
      <c r="O810" s="67"/>
      <c r="P810" s="191">
        <f>O810*H810</f>
        <v>0</v>
      </c>
      <c r="Q810" s="191">
        <v>0</v>
      </c>
      <c r="R810" s="191">
        <f>Q810*H810</f>
        <v>0</v>
      </c>
      <c r="S810" s="191">
        <v>0</v>
      </c>
      <c r="T810" s="192">
        <f>S810*H810</f>
        <v>0</v>
      </c>
      <c r="U810" s="37"/>
      <c r="V810" s="37"/>
      <c r="W810" s="37"/>
      <c r="X810" s="37"/>
      <c r="Y810" s="37"/>
      <c r="Z810" s="37"/>
      <c r="AA810" s="37"/>
      <c r="AB810" s="37"/>
      <c r="AC810" s="37"/>
      <c r="AD810" s="37"/>
      <c r="AE810" s="37"/>
      <c r="AR810" s="193" t="s">
        <v>366</v>
      </c>
      <c r="AT810" s="193" t="s">
        <v>239</v>
      </c>
      <c r="AU810" s="193" t="s">
        <v>88</v>
      </c>
      <c r="AY810" s="20" t="s">
        <v>237</v>
      </c>
      <c r="BE810" s="194">
        <f>IF(N810="základní",J810,0)</f>
        <v>0</v>
      </c>
      <c r="BF810" s="194">
        <f>IF(N810="snížená",J810,0)</f>
        <v>0</v>
      </c>
      <c r="BG810" s="194">
        <f>IF(N810="zákl. přenesená",J810,0)</f>
        <v>0</v>
      </c>
      <c r="BH810" s="194">
        <f>IF(N810="sníž. přenesená",J810,0)</f>
        <v>0</v>
      </c>
      <c r="BI810" s="194">
        <f>IF(N810="nulová",J810,0)</f>
        <v>0</v>
      </c>
      <c r="BJ810" s="20" t="s">
        <v>88</v>
      </c>
      <c r="BK810" s="194">
        <f>ROUND(I810*H810,2)</f>
        <v>0</v>
      </c>
      <c r="BL810" s="20" t="s">
        <v>366</v>
      </c>
      <c r="BM810" s="193" t="s">
        <v>1002</v>
      </c>
    </row>
    <row r="811" spans="1:65" s="2" customFormat="1" ht="10.199999999999999">
      <c r="A811" s="37"/>
      <c r="B811" s="38"/>
      <c r="C811" s="39"/>
      <c r="D811" s="195" t="s">
        <v>245</v>
      </c>
      <c r="E811" s="39"/>
      <c r="F811" s="196" t="s">
        <v>1003</v>
      </c>
      <c r="G811" s="39"/>
      <c r="H811" s="39"/>
      <c r="I811" s="197"/>
      <c r="J811" s="39"/>
      <c r="K811" s="39"/>
      <c r="L811" s="42"/>
      <c r="M811" s="198"/>
      <c r="N811" s="199"/>
      <c r="O811" s="67"/>
      <c r="P811" s="67"/>
      <c r="Q811" s="67"/>
      <c r="R811" s="67"/>
      <c r="S811" s="67"/>
      <c r="T811" s="68"/>
      <c r="U811" s="37"/>
      <c r="V811" s="37"/>
      <c r="W811" s="37"/>
      <c r="X811" s="37"/>
      <c r="Y811" s="37"/>
      <c r="Z811" s="37"/>
      <c r="AA811" s="37"/>
      <c r="AB811" s="37"/>
      <c r="AC811" s="37"/>
      <c r="AD811" s="37"/>
      <c r="AE811" s="37"/>
      <c r="AT811" s="20" t="s">
        <v>245</v>
      </c>
      <c r="AU811" s="20" t="s">
        <v>88</v>
      </c>
    </row>
    <row r="812" spans="1:65" s="14" customFormat="1" ht="10.199999999999999">
      <c r="B812" s="211"/>
      <c r="C812" s="212"/>
      <c r="D812" s="202" t="s">
        <v>247</v>
      </c>
      <c r="E812" s="213" t="s">
        <v>19</v>
      </c>
      <c r="F812" s="214" t="s">
        <v>964</v>
      </c>
      <c r="G812" s="212"/>
      <c r="H812" s="215">
        <v>13</v>
      </c>
      <c r="I812" s="216"/>
      <c r="J812" s="212"/>
      <c r="K812" s="212"/>
      <c r="L812" s="217"/>
      <c r="M812" s="218"/>
      <c r="N812" s="219"/>
      <c r="O812" s="219"/>
      <c r="P812" s="219"/>
      <c r="Q812" s="219"/>
      <c r="R812" s="219"/>
      <c r="S812" s="219"/>
      <c r="T812" s="220"/>
      <c r="AT812" s="221" t="s">
        <v>247</v>
      </c>
      <c r="AU812" s="221" t="s">
        <v>88</v>
      </c>
      <c r="AV812" s="14" t="s">
        <v>88</v>
      </c>
      <c r="AW812" s="14" t="s">
        <v>37</v>
      </c>
      <c r="AX812" s="14" t="s">
        <v>76</v>
      </c>
      <c r="AY812" s="221" t="s">
        <v>237</v>
      </c>
    </row>
    <row r="813" spans="1:65" s="14" customFormat="1" ht="10.199999999999999">
      <c r="B813" s="211"/>
      <c r="C813" s="212"/>
      <c r="D813" s="202" t="s">
        <v>247</v>
      </c>
      <c r="E813" s="213" t="s">
        <v>19</v>
      </c>
      <c r="F813" s="214" t="s">
        <v>965</v>
      </c>
      <c r="G813" s="212"/>
      <c r="H813" s="215">
        <v>1</v>
      </c>
      <c r="I813" s="216"/>
      <c r="J813" s="212"/>
      <c r="K813" s="212"/>
      <c r="L813" s="217"/>
      <c r="M813" s="218"/>
      <c r="N813" s="219"/>
      <c r="O813" s="219"/>
      <c r="P813" s="219"/>
      <c r="Q813" s="219"/>
      <c r="R813" s="219"/>
      <c r="S813" s="219"/>
      <c r="T813" s="220"/>
      <c r="AT813" s="221" t="s">
        <v>247</v>
      </c>
      <c r="AU813" s="221" t="s">
        <v>88</v>
      </c>
      <c r="AV813" s="14" t="s">
        <v>88</v>
      </c>
      <c r="AW813" s="14" t="s">
        <v>37</v>
      </c>
      <c r="AX813" s="14" t="s">
        <v>76</v>
      </c>
      <c r="AY813" s="221" t="s">
        <v>237</v>
      </c>
    </row>
    <row r="814" spans="1:65" s="16" customFormat="1" ht="10.199999999999999">
      <c r="B814" s="233"/>
      <c r="C814" s="234"/>
      <c r="D814" s="202" t="s">
        <v>247</v>
      </c>
      <c r="E814" s="235" t="s">
        <v>19</v>
      </c>
      <c r="F814" s="236" t="s">
        <v>260</v>
      </c>
      <c r="G814" s="234"/>
      <c r="H814" s="237">
        <v>14</v>
      </c>
      <c r="I814" s="238"/>
      <c r="J814" s="234"/>
      <c r="K814" s="234"/>
      <c r="L814" s="239"/>
      <c r="M814" s="240"/>
      <c r="N814" s="241"/>
      <c r="O814" s="241"/>
      <c r="P814" s="241"/>
      <c r="Q814" s="241"/>
      <c r="R814" s="241"/>
      <c r="S814" s="241"/>
      <c r="T814" s="242"/>
      <c r="AT814" s="243" t="s">
        <v>247</v>
      </c>
      <c r="AU814" s="243" t="s">
        <v>88</v>
      </c>
      <c r="AV814" s="16" t="s">
        <v>243</v>
      </c>
      <c r="AW814" s="16" t="s">
        <v>37</v>
      </c>
      <c r="AX814" s="16" t="s">
        <v>83</v>
      </c>
      <c r="AY814" s="243" t="s">
        <v>237</v>
      </c>
    </row>
    <row r="815" spans="1:65" s="2" customFormat="1" ht="16.5" customHeight="1">
      <c r="A815" s="37"/>
      <c r="B815" s="38"/>
      <c r="C815" s="244" t="s">
        <v>469</v>
      </c>
      <c r="D815" s="244" t="s">
        <v>296</v>
      </c>
      <c r="E815" s="245" t="s">
        <v>1004</v>
      </c>
      <c r="F815" s="246" t="s">
        <v>1005</v>
      </c>
      <c r="G815" s="247" t="s">
        <v>290</v>
      </c>
      <c r="H815" s="248">
        <v>14</v>
      </c>
      <c r="I815" s="249"/>
      <c r="J815" s="250">
        <f>ROUND(I815*H815,2)</f>
        <v>0</v>
      </c>
      <c r="K815" s="246" t="s">
        <v>19</v>
      </c>
      <c r="L815" s="251"/>
      <c r="M815" s="252" t="s">
        <v>19</v>
      </c>
      <c r="N815" s="253" t="s">
        <v>48</v>
      </c>
      <c r="O815" s="67"/>
      <c r="P815" s="191">
        <f>O815*H815</f>
        <v>0</v>
      </c>
      <c r="Q815" s="191">
        <v>2.5999999999999998E-4</v>
      </c>
      <c r="R815" s="191">
        <f>Q815*H815</f>
        <v>3.6399999999999996E-3</v>
      </c>
      <c r="S815" s="191">
        <v>0</v>
      </c>
      <c r="T815" s="192">
        <f>S815*H815</f>
        <v>0</v>
      </c>
      <c r="U815" s="37"/>
      <c r="V815" s="37"/>
      <c r="W815" s="37"/>
      <c r="X815" s="37"/>
      <c r="Y815" s="37"/>
      <c r="Z815" s="37"/>
      <c r="AA815" s="37"/>
      <c r="AB815" s="37"/>
      <c r="AC815" s="37"/>
      <c r="AD815" s="37"/>
      <c r="AE815" s="37"/>
      <c r="AR815" s="193" t="s">
        <v>523</v>
      </c>
      <c r="AT815" s="193" t="s">
        <v>296</v>
      </c>
      <c r="AU815" s="193" t="s">
        <v>88</v>
      </c>
      <c r="AY815" s="20" t="s">
        <v>237</v>
      </c>
      <c r="BE815" s="194">
        <f>IF(N815="základní",J815,0)</f>
        <v>0</v>
      </c>
      <c r="BF815" s="194">
        <f>IF(N815="snížená",J815,0)</f>
        <v>0</v>
      </c>
      <c r="BG815" s="194">
        <f>IF(N815="zákl. přenesená",J815,0)</f>
        <v>0</v>
      </c>
      <c r="BH815" s="194">
        <f>IF(N815="sníž. přenesená",J815,0)</f>
        <v>0</v>
      </c>
      <c r="BI815" s="194">
        <f>IF(N815="nulová",J815,0)</f>
        <v>0</v>
      </c>
      <c r="BJ815" s="20" t="s">
        <v>88</v>
      </c>
      <c r="BK815" s="194">
        <f>ROUND(I815*H815,2)</f>
        <v>0</v>
      </c>
      <c r="BL815" s="20" t="s">
        <v>366</v>
      </c>
      <c r="BM815" s="193" t="s">
        <v>1006</v>
      </c>
    </row>
    <row r="816" spans="1:65" s="2" customFormat="1" ht="24.15" customHeight="1">
      <c r="A816" s="37"/>
      <c r="B816" s="38"/>
      <c r="C816" s="182" t="s">
        <v>483</v>
      </c>
      <c r="D816" s="182" t="s">
        <v>239</v>
      </c>
      <c r="E816" s="183" t="s">
        <v>1007</v>
      </c>
      <c r="F816" s="184" t="s">
        <v>1008</v>
      </c>
      <c r="G816" s="185" t="s">
        <v>290</v>
      </c>
      <c r="H816" s="186">
        <v>13</v>
      </c>
      <c r="I816" s="187"/>
      <c r="J816" s="188">
        <f>ROUND(I816*H816,2)</f>
        <v>0</v>
      </c>
      <c r="K816" s="184" t="s">
        <v>242</v>
      </c>
      <c r="L816" s="42"/>
      <c r="M816" s="189" t="s">
        <v>19</v>
      </c>
      <c r="N816" s="190" t="s">
        <v>48</v>
      </c>
      <c r="O816" s="67"/>
      <c r="P816" s="191">
        <f>O816*H816</f>
        <v>0</v>
      </c>
      <c r="Q816" s="191">
        <v>0</v>
      </c>
      <c r="R816" s="191">
        <f>Q816*H816</f>
        <v>0</v>
      </c>
      <c r="S816" s="191">
        <v>0</v>
      </c>
      <c r="T816" s="192">
        <f>S816*H816</f>
        <v>0</v>
      </c>
      <c r="U816" s="37"/>
      <c r="V816" s="37"/>
      <c r="W816" s="37"/>
      <c r="X816" s="37"/>
      <c r="Y816" s="37"/>
      <c r="Z816" s="37"/>
      <c r="AA816" s="37"/>
      <c r="AB816" s="37"/>
      <c r="AC816" s="37"/>
      <c r="AD816" s="37"/>
      <c r="AE816" s="37"/>
      <c r="AR816" s="193" t="s">
        <v>366</v>
      </c>
      <c r="AT816" s="193" t="s">
        <v>239</v>
      </c>
      <c r="AU816" s="193" t="s">
        <v>88</v>
      </c>
      <c r="AY816" s="20" t="s">
        <v>237</v>
      </c>
      <c r="BE816" s="194">
        <f>IF(N816="základní",J816,0)</f>
        <v>0</v>
      </c>
      <c r="BF816" s="194">
        <f>IF(N816="snížená",J816,0)</f>
        <v>0</v>
      </c>
      <c r="BG816" s="194">
        <f>IF(N816="zákl. přenesená",J816,0)</f>
        <v>0</v>
      </c>
      <c r="BH816" s="194">
        <f>IF(N816="sníž. přenesená",J816,0)</f>
        <v>0</v>
      </c>
      <c r="BI816" s="194">
        <f>IF(N816="nulová",J816,0)</f>
        <v>0</v>
      </c>
      <c r="BJ816" s="20" t="s">
        <v>88</v>
      </c>
      <c r="BK816" s="194">
        <f>ROUND(I816*H816,2)</f>
        <v>0</v>
      </c>
      <c r="BL816" s="20" t="s">
        <v>366</v>
      </c>
      <c r="BM816" s="193" t="s">
        <v>1009</v>
      </c>
    </row>
    <row r="817" spans="1:65" s="2" customFormat="1" ht="10.199999999999999">
      <c r="A817" s="37"/>
      <c r="B817" s="38"/>
      <c r="C817" s="39"/>
      <c r="D817" s="195" t="s">
        <v>245</v>
      </c>
      <c r="E817" s="39"/>
      <c r="F817" s="196" t="s">
        <v>1010</v>
      </c>
      <c r="G817" s="39"/>
      <c r="H817" s="39"/>
      <c r="I817" s="197"/>
      <c r="J817" s="39"/>
      <c r="K817" s="39"/>
      <c r="L817" s="42"/>
      <c r="M817" s="198"/>
      <c r="N817" s="199"/>
      <c r="O817" s="67"/>
      <c r="P817" s="67"/>
      <c r="Q817" s="67"/>
      <c r="R817" s="67"/>
      <c r="S817" s="67"/>
      <c r="T817" s="68"/>
      <c r="U817" s="37"/>
      <c r="V817" s="37"/>
      <c r="W817" s="37"/>
      <c r="X817" s="37"/>
      <c r="Y817" s="37"/>
      <c r="Z817" s="37"/>
      <c r="AA817" s="37"/>
      <c r="AB817" s="37"/>
      <c r="AC817" s="37"/>
      <c r="AD817" s="37"/>
      <c r="AE817" s="37"/>
      <c r="AT817" s="20" t="s">
        <v>245</v>
      </c>
      <c r="AU817" s="20" t="s">
        <v>88</v>
      </c>
    </row>
    <row r="818" spans="1:65" s="14" customFormat="1" ht="10.199999999999999">
      <c r="B818" s="211"/>
      <c r="C818" s="212"/>
      <c r="D818" s="202" t="s">
        <v>247</v>
      </c>
      <c r="E818" s="213" t="s">
        <v>19</v>
      </c>
      <c r="F818" s="214" t="s">
        <v>979</v>
      </c>
      <c r="G818" s="212"/>
      <c r="H818" s="215">
        <v>3</v>
      </c>
      <c r="I818" s="216"/>
      <c r="J818" s="212"/>
      <c r="K818" s="212"/>
      <c r="L818" s="217"/>
      <c r="M818" s="218"/>
      <c r="N818" s="219"/>
      <c r="O818" s="219"/>
      <c r="P818" s="219"/>
      <c r="Q818" s="219"/>
      <c r="R818" s="219"/>
      <c r="S818" s="219"/>
      <c r="T818" s="220"/>
      <c r="AT818" s="221" t="s">
        <v>247</v>
      </c>
      <c r="AU818" s="221" t="s">
        <v>88</v>
      </c>
      <c r="AV818" s="14" t="s">
        <v>88</v>
      </c>
      <c r="AW818" s="14" t="s">
        <v>37</v>
      </c>
      <c r="AX818" s="14" t="s">
        <v>76</v>
      </c>
      <c r="AY818" s="221" t="s">
        <v>237</v>
      </c>
    </row>
    <row r="819" spans="1:65" s="14" customFormat="1" ht="10.199999999999999">
      <c r="B819" s="211"/>
      <c r="C819" s="212"/>
      <c r="D819" s="202" t="s">
        <v>247</v>
      </c>
      <c r="E819" s="213" t="s">
        <v>19</v>
      </c>
      <c r="F819" s="214" t="s">
        <v>433</v>
      </c>
      <c r="G819" s="212"/>
      <c r="H819" s="215">
        <v>6</v>
      </c>
      <c r="I819" s="216"/>
      <c r="J819" s="212"/>
      <c r="K819" s="212"/>
      <c r="L819" s="217"/>
      <c r="M819" s="218"/>
      <c r="N819" s="219"/>
      <c r="O819" s="219"/>
      <c r="P819" s="219"/>
      <c r="Q819" s="219"/>
      <c r="R819" s="219"/>
      <c r="S819" s="219"/>
      <c r="T819" s="220"/>
      <c r="AT819" s="221" t="s">
        <v>247</v>
      </c>
      <c r="AU819" s="221" t="s">
        <v>88</v>
      </c>
      <c r="AV819" s="14" t="s">
        <v>88</v>
      </c>
      <c r="AW819" s="14" t="s">
        <v>37</v>
      </c>
      <c r="AX819" s="14" t="s">
        <v>76</v>
      </c>
      <c r="AY819" s="221" t="s">
        <v>237</v>
      </c>
    </row>
    <row r="820" spans="1:65" s="14" customFormat="1" ht="10.199999999999999">
      <c r="B820" s="211"/>
      <c r="C820" s="212"/>
      <c r="D820" s="202" t="s">
        <v>247</v>
      </c>
      <c r="E820" s="213" t="s">
        <v>19</v>
      </c>
      <c r="F820" s="214" t="s">
        <v>434</v>
      </c>
      <c r="G820" s="212"/>
      <c r="H820" s="215">
        <v>2</v>
      </c>
      <c r="I820" s="216"/>
      <c r="J820" s="212"/>
      <c r="K820" s="212"/>
      <c r="L820" s="217"/>
      <c r="M820" s="218"/>
      <c r="N820" s="219"/>
      <c r="O820" s="219"/>
      <c r="P820" s="219"/>
      <c r="Q820" s="219"/>
      <c r="R820" s="219"/>
      <c r="S820" s="219"/>
      <c r="T820" s="220"/>
      <c r="AT820" s="221" t="s">
        <v>247</v>
      </c>
      <c r="AU820" s="221" t="s">
        <v>88</v>
      </c>
      <c r="AV820" s="14" t="s">
        <v>88</v>
      </c>
      <c r="AW820" s="14" t="s">
        <v>37</v>
      </c>
      <c r="AX820" s="14" t="s">
        <v>76</v>
      </c>
      <c r="AY820" s="221" t="s">
        <v>237</v>
      </c>
    </row>
    <row r="821" spans="1:65" s="14" customFormat="1" ht="10.199999999999999">
      <c r="B821" s="211"/>
      <c r="C821" s="212"/>
      <c r="D821" s="202" t="s">
        <v>247</v>
      </c>
      <c r="E821" s="213" t="s">
        <v>19</v>
      </c>
      <c r="F821" s="214" t="s">
        <v>435</v>
      </c>
      <c r="G821" s="212"/>
      <c r="H821" s="215">
        <v>2</v>
      </c>
      <c r="I821" s="216"/>
      <c r="J821" s="212"/>
      <c r="K821" s="212"/>
      <c r="L821" s="217"/>
      <c r="M821" s="218"/>
      <c r="N821" s="219"/>
      <c r="O821" s="219"/>
      <c r="P821" s="219"/>
      <c r="Q821" s="219"/>
      <c r="R821" s="219"/>
      <c r="S821" s="219"/>
      <c r="T821" s="220"/>
      <c r="AT821" s="221" t="s">
        <v>247</v>
      </c>
      <c r="AU821" s="221" t="s">
        <v>88</v>
      </c>
      <c r="AV821" s="14" t="s">
        <v>88</v>
      </c>
      <c r="AW821" s="14" t="s">
        <v>37</v>
      </c>
      <c r="AX821" s="14" t="s">
        <v>76</v>
      </c>
      <c r="AY821" s="221" t="s">
        <v>237</v>
      </c>
    </row>
    <row r="822" spans="1:65" s="16" customFormat="1" ht="10.199999999999999">
      <c r="B822" s="233"/>
      <c r="C822" s="234"/>
      <c r="D822" s="202" t="s">
        <v>247</v>
      </c>
      <c r="E822" s="235" t="s">
        <v>19</v>
      </c>
      <c r="F822" s="236" t="s">
        <v>260</v>
      </c>
      <c r="G822" s="234"/>
      <c r="H822" s="237">
        <v>13</v>
      </c>
      <c r="I822" s="238"/>
      <c r="J822" s="234"/>
      <c r="K822" s="234"/>
      <c r="L822" s="239"/>
      <c r="M822" s="240"/>
      <c r="N822" s="241"/>
      <c r="O822" s="241"/>
      <c r="P822" s="241"/>
      <c r="Q822" s="241"/>
      <c r="R822" s="241"/>
      <c r="S822" s="241"/>
      <c r="T822" s="242"/>
      <c r="AT822" s="243" t="s">
        <v>247</v>
      </c>
      <c r="AU822" s="243" t="s">
        <v>88</v>
      </c>
      <c r="AV822" s="16" t="s">
        <v>243</v>
      </c>
      <c r="AW822" s="16" t="s">
        <v>37</v>
      </c>
      <c r="AX822" s="16" t="s">
        <v>83</v>
      </c>
      <c r="AY822" s="243" t="s">
        <v>237</v>
      </c>
    </row>
    <row r="823" spans="1:65" s="2" customFormat="1" ht="24.15" customHeight="1">
      <c r="A823" s="37"/>
      <c r="B823" s="38"/>
      <c r="C823" s="244" t="s">
        <v>1011</v>
      </c>
      <c r="D823" s="244" t="s">
        <v>296</v>
      </c>
      <c r="E823" s="245" t="s">
        <v>1012</v>
      </c>
      <c r="F823" s="246" t="s">
        <v>1013</v>
      </c>
      <c r="G823" s="247" t="s">
        <v>290</v>
      </c>
      <c r="H823" s="248">
        <v>13</v>
      </c>
      <c r="I823" s="249"/>
      <c r="J823" s="250">
        <f>ROUND(I823*H823,2)</f>
        <v>0</v>
      </c>
      <c r="K823" s="246" t="s">
        <v>242</v>
      </c>
      <c r="L823" s="251"/>
      <c r="M823" s="252" t="s">
        <v>19</v>
      </c>
      <c r="N823" s="253" t="s">
        <v>48</v>
      </c>
      <c r="O823" s="67"/>
      <c r="P823" s="191">
        <f>O823*H823</f>
        <v>0</v>
      </c>
      <c r="Q823" s="191">
        <v>2.2000000000000001E-3</v>
      </c>
      <c r="R823" s="191">
        <f>Q823*H823</f>
        <v>2.86E-2</v>
      </c>
      <c r="S823" s="191">
        <v>0</v>
      </c>
      <c r="T823" s="192">
        <f>S823*H823</f>
        <v>0</v>
      </c>
      <c r="U823" s="37"/>
      <c r="V823" s="37"/>
      <c r="W823" s="37"/>
      <c r="X823" s="37"/>
      <c r="Y823" s="37"/>
      <c r="Z823" s="37"/>
      <c r="AA823" s="37"/>
      <c r="AB823" s="37"/>
      <c r="AC823" s="37"/>
      <c r="AD823" s="37"/>
      <c r="AE823" s="37"/>
      <c r="AR823" s="193" t="s">
        <v>523</v>
      </c>
      <c r="AT823" s="193" t="s">
        <v>296</v>
      </c>
      <c r="AU823" s="193" t="s">
        <v>88</v>
      </c>
      <c r="AY823" s="20" t="s">
        <v>237</v>
      </c>
      <c r="BE823" s="194">
        <f>IF(N823="základní",J823,0)</f>
        <v>0</v>
      </c>
      <c r="BF823" s="194">
        <f>IF(N823="snížená",J823,0)</f>
        <v>0</v>
      </c>
      <c r="BG823" s="194">
        <f>IF(N823="zákl. přenesená",J823,0)</f>
        <v>0</v>
      </c>
      <c r="BH823" s="194">
        <f>IF(N823="sníž. přenesená",J823,0)</f>
        <v>0</v>
      </c>
      <c r="BI823" s="194">
        <f>IF(N823="nulová",J823,0)</f>
        <v>0</v>
      </c>
      <c r="BJ823" s="20" t="s">
        <v>88</v>
      </c>
      <c r="BK823" s="194">
        <f>ROUND(I823*H823,2)</f>
        <v>0</v>
      </c>
      <c r="BL823" s="20" t="s">
        <v>366</v>
      </c>
      <c r="BM823" s="193" t="s">
        <v>1014</v>
      </c>
    </row>
    <row r="824" spans="1:65" s="2" customFormat="1" ht="24.15" customHeight="1">
      <c r="A824" s="37"/>
      <c r="B824" s="38"/>
      <c r="C824" s="182" t="s">
        <v>1015</v>
      </c>
      <c r="D824" s="182" t="s">
        <v>239</v>
      </c>
      <c r="E824" s="183" t="s">
        <v>1016</v>
      </c>
      <c r="F824" s="184" t="s">
        <v>1017</v>
      </c>
      <c r="G824" s="185" t="s">
        <v>290</v>
      </c>
      <c r="H824" s="186">
        <v>13</v>
      </c>
      <c r="I824" s="187"/>
      <c r="J824" s="188">
        <f>ROUND(I824*H824,2)</f>
        <v>0</v>
      </c>
      <c r="K824" s="184" t="s">
        <v>242</v>
      </c>
      <c r="L824" s="42"/>
      <c r="M824" s="189" t="s">
        <v>19</v>
      </c>
      <c r="N824" s="190" t="s">
        <v>48</v>
      </c>
      <c r="O824" s="67"/>
      <c r="P824" s="191">
        <f>O824*H824</f>
        <v>0</v>
      </c>
      <c r="Q824" s="191">
        <v>0</v>
      </c>
      <c r="R824" s="191">
        <f>Q824*H824</f>
        <v>0</v>
      </c>
      <c r="S824" s="191">
        <v>0</v>
      </c>
      <c r="T824" s="192">
        <f>S824*H824</f>
        <v>0</v>
      </c>
      <c r="U824" s="37"/>
      <c r="V824" s="37"/>
      <c r="W824" s="37"/>
      <c r="X824" s="37"/>
      <c r="Y824" s="37"/>
      <c r="Z824" s="37"/>
      <c r="AA824" s="37"/>
      <c r="AB824" s="37"/>
      <c r="AC824" s="37"/>
      <c r="AD824" s="37"/>
      <c r="AE824" s="37"/>
      <c r="AR824" s="193" t="s">
        <v>366</v>
      </c>
      <c r="AT824" s="193" t="s">
        <v>239</v>
      </c>
      <c r="AU824" s="193" t="s">
        <v>88</v>
      </c>
      <c r="AY824" s="20" t="s">
        <v>237</v>
      </c>
      <c r="BE824" s="194">
        <f>IF(N824="základní",J824,0)</f>
        <v>0</v>
      </c>
      <c r="BF824" s="194">
        <f>IF(N824="snížená",J824,0)</f>
        <v>0</v>
      </c>
      <c r="BG824" s="194">
        <f>IF(N824="zákl. přenesená",J824,0)</f>
        <v>0</v>
      </c>
      <c r="BH824" s="194">
        <f>IF(N824="sníž. přenesená",J824,0)</f>
        <v>0</v>
      </c>
      <c r="BI824" s="194">
        <f>IF(N824="nulová",J824,0)</f>
        <v>0</v>
      </c>
      <c r="BJ824" s="20" t="s">
        <v>88</v>
      </c>
      <c r="BK824" s="194">
        <f>ROUND(I824*H824,2)</f>
        <v>0</v>
      </c>
      <c r="BL824" s="20" t="s">
        <v>366</v>
      </c>
      <c r="BM824" s="193" t="s">
        <v>1018</v>
      </c>
    </row>
    <row r="825" spans="1:65" s="2" customFormat="1" ht="10.199999999999999">
      <c r="A825" s="37"/>
      <c r="B825" s="38"/>
      <c r="C825" s="39"/>
      <c r="D825" s="195" t="s">
        <v>245</v>
      </c>
      <c r="E825" s="39"/>
      <c r="F825" s="196" t="s">
        <v>1019</v>
      </c>
      <c r="G825" s="39"/>
      <c r="H825" s="39"/>
      <c r="I825" s="197"/>
      <c r="J825" s="39"/>
      <c r="K825" s="39"/>
      <c r="L825" s="42"/>
      <c r="M825" s="198"/>
      <c r="N825" s="199"/>
      <c r="O825" s="67"/>
      <c r="P825" s="67"/>
      <c r="Q825" s="67"/>
      <c r="R825" s="67"/>
      <c r="S825" s="67"/>
      <c r="T825" s="68"/>
      <c r="U825" s="37"/>
      <c r="V825" s="37"/>
      <c r="W825" s="37"/>
      <c r="X825" s="37"/>
      <c r="Y825" s="37"/>
      <c r="Z825" s="37"/>
      <c r="AA825" s="37"/>
      <c r="AB825" s="37"/>
      <c r="AC825" s="37"/>
      <c r="AD825" s="37"/>
      <c r="AE825" s="37"/>
      <c r="AT825" s="20" t="s">
        <v>245</v>
      </c>
      <c r="AU825" s="20" t="s">
        <v>88</v>
      </c>
    </row>
    <row r="826" spans="1:65" s="14" customFormat="1" ht="10.199999999999999">
      <c r="B826" s="211"/>
      <c r="C826" s="212"/>
      <c r="D826" s="202" t="s">
        <v>247</v>
      </c>
      <c r="E826" s="213" t="s">
        <v>19</v>
      </c>
      <c r="F826" s="214" t="s">
        <v>964</v>
      </c>
      <c r="G826" s="212"/>
      <c r="H826" s="215">
        <v>13</v>
      </c>
      <c r="I826" s="216"/>
      <c r="J826" s="212"/>
      <c r="K826" s="212"/>
      <c r="L826" s="217"/>
      <c r="M826" s="218"/>
      <c r="N826" s="219"/>
      <c r="O826" s="219"/>
      <c r="P826" s="219"/>
      <c r="Q826" s="219"/>
      <c r="R826" s="219"/>
      <c r="S826" s="219"/>
      <c r="T826" s="220"/>
      <c r="AT826" s="221" t="s">
        <v>247</v>
      </c>
      <c r="AU826" s="221" t="s">
        <v>88</v>
      </c>
      <c r="AV826" s="14" t="s">
        <v>88</v>
      </c>
      <c r="AW826" s="14" t="s">
        <v>37</v>
      </c>
      <c r="AX826" s="14" t="s">
        <v>83</v>
      </c>
      <c r="AY826" s="221" t="s">
        <v>237</v>
      </c>
    </row>
    <row r="827" spans="1:65" s="2" customFormat="1" ht="16.5" customHeight="1">
      <c r="A827" s="37"/>
      <c r="B827" s="38"/>
      <c r="C827" s="244" t="s">
        <v>1020</v>
      </c>
      <c r="D827" s="244" t="s">
        <v>296</v>
      </c>
      <c r="E827" s="245" t="s">
        <v>1021</v>
      </c>
      <c r="F827" s="246" t="s">
        <v>1022</v>
      </c>
      <c r="G827" s="247" t="s">
        <v>290</v>
      </c>
      <c r="H827" s="248">
        <v>13</v>
      </c>
      <c r="I827" s="249"/>
      <c r="J827" s="250">
        <f>ROUND(I827*H827,2)</f>
        <v>0</v>
      </c>
      <c r="K827" s="246" t="s">
        <v>242</v>
      </c>
      <c r="L827" s="251"/>
      <c r="M827" s="252" t="s">
        <v>19</v>
      </c>
      <c r="N827" s="253" t="s">
        <v>48</v>
      </c>
      <c r="O827" s="67"/>
      <c r="P827" s="191">
        <f>O827*H827</f>
        <v>0</v>
      </c>
      <c r="Q827" s="191">
        <v>2.2000000000000001E-3</v>
      </c>
      <c r="R827" s="191">
        <f>Q827*H827</f>
        <v>2.86E-2</v>
      </c>
      <c r="S827" s="191">
        <v>0</v>
      </c>
      <c r="T827" s="192">
        <f>S827*H827</f>
        <v>0</v>
      </c>
      <c r="U827" s="37"/>
      <c r="V827" s="37"/>
      <c r="W827" s="37"/>
      <c r="X827" s="37"/>
      <c r="Y827" s="37"/>
      <c r="Z827" s="37"/>
      <c r="AA827" s="37"/>
      <c r="AB827" s="37"/>
      <c r="AC827" s="37"/>
      <c r="AD827" s="37"/>
      <c r="AE827" s="37"/>
      <c r="AR827" s="193" t="s">
        <v>523</v>
      </c>
      <c r="AT827" s="193" t="s">
        <v>296</v>
      </c>
      <c r="AU827" s="193" t="s">
        <v>88</v>
      </c>
      <c r="AY827" s="20" t="s">
        <v>237</v>
      </c>
      <c r="BE827" s="194">
        <f>IF(N827="základní",J827,0)</f>
        <v>0</v>
      </c>
      <c r="BF827" s="194">
        <f>IF(N827="snížená",J827,0)</f>
        <v>0</v>
      </c>
      <c r="BG827" s="194">
        <f>IF(N827="zákl. přenesená",J827,0)</f>
        <v>0</v>
      </c>
      <c r="BH827" s="194">
        <f>IF(N827="sníž. přenesená",J827,0)</f>
        <v>0</v>
      </c>
      <c r="BI827" s="194">
        <f>IF(N827="nulová",J827,0)</f>
        <v>0</v>
      </c>
      <c r="BJ827" s="20" t="s">
        <v>88</v>
      </c>
      <c r="BK827" s="194">
        <f>ROUND(I827*H827,2)</f>
        <v>0</v>
      </c>
      <c r="BL827" s="20" t="s">
        <v>366</v>
      </c>
      <c r="BM827" s="193" t="s">
        <v>1023</v>
      </c>
    </row>
    <row r="828" spans="1:65" s="2" customFormat="1" ht="24.15" customHeight="1">
      <c r="A828" s="37"/>
      <c r="B828" s="38"/>
      <c r="C828" s="182" t="s">
        <v>1024</v>
      </c>
      <c r="D828" s="182" t="s">
        <v>239</v>
      </c>
      <c r="E828" s="183" t="s">
        <v>1007</v>
      </c>
      <c r="F828" s="184" t="s">
        <v>1008</v>
      </c>
      <c r="G828" s="185" t="s">
        <v>290</v>
      </c>
      <c r="H828" s="186">
        <v>23</v>
      </c>
      <c r="I828" s="187"/>
      <c r="J828" s="188">
        <f>ROUND(I828*H828,2)</f>
        <v>0</v>
      </c>
      <c r="K828" s="184" t="s">
        <v>242</v>
      </c>
      <c r="L828" s="42"/>
      <c r="M828" s="189" t="s">
        <v>19</v>
      </c>
      <c r="N828" s="190" t="s">
        <v>48</v>
      </c>
      <c r="O828" s="67"/>
      <c r="P828" s="191">
        <f>O828*H828</f>
        <v>0</v>
      </c>
      <c r="Q828" s="191">
        <v>0</v>
      </c>
      <c r="R828" s="191">
        <f>Q828*H828</f>
        <v>0</v>
      </c>
      <c r="S828" s="191">
        <v>0</v>
      </c>
      <c r="T828" s="192">
        <f>S828*H828</f>
        <v>0</v>
      </c>
      <c r="U828" s="37"/>
      <c r="V828" s="37"/>
      <c r="W828" s="37"/>
      <c r="X828" s="37"/>
      <c r="Y828" s="37"/>
      <c r="Z828" s="37"/>
      <c r="AA828" s="37"/>
      <c r="AB828" s="37"/>
      <c r="AC828" s="37"/>
      <c r="AD828" s="37"/>
      <c r="AE828" s="37"/>
      <c r="AR828" s="193" t="s">
        <v>366</v>
      </c>
      <c r="AT828" s="193" t="s">
        <v>239</v>
      </c>
      <c r="AU828" s="193" t="s">
        <v>88</v>
      </c>
      <c r="AY828" s="20" t="s">
        <v>237</v>
      </c>
      <c r="BE828" s="194">
        <f>IF(N828="základní",J828,0)</f>
        <v>0</v>
      </c>
      <c r="BF828" s="194">
        <f>IF(N828="snížená",J828,0)</f>
        <v>0</v>
      </c>
      <c r="BG828" s="194">
        <f>IF(N828="zákl. přenesená",J828,0)</f>
        <v>0</v>
      </c>
      <c r="BH828" s="194">
        <f>IF(N828="sníž. přenesená",J828,0)</f>
        <v>0</v>
      </c>
      <c r="BI828" s="194">
        <f>IF(N828="nulová",J828,0)</f>
        <v>0</v>
      </c>
      <c r="BJ828" s="20" t="s">
        <v>88</v>
      </c>
      <c r="BK828" s="194">
        <f>ROUND(I828*H828,2)</f>
        <v>0</v>
      </c>
      <c r="BL828" s="20" t="s">
        <v>366</v>
      </c>
      <c r="BM828" s="193" t="s">
        <v>1025</v>
      </c>
    </row>
    <row r="829" spans="1:65" s="2" customFormat="1" ht="10.199999999999999">
      <c r="A829" s="37"/>
      <c r="B829" s="38"/>
      <c r="C829" s="39"/>
      <c r="D829" s="195" t="s">
        <v>245</v>
      </c>
      <c r="E829" s="39"/>
      <c r="F829" s="196" t="s">
        <v>1010</v>
      </c>
      <c r="G829" s="39"/>
      <c r="H829" s="39"/>
      <c r="I829" s="197"/>
      <c r="J829" s="39"/>
      <c r="K829" s="39"/>
      <c r="L829" s="42"/>
      <c r="M829" s="198"/>
      <c r="N829" s="199"/>
      <c r="O829" s="67"/>
      <c r="P829" s="67"/>
      <c r="Q829" s="67"/>
      <c r="R829" s="67"/>
      <c r="S829" s="67"/>
      <c r="T829" s="68"/>
      <c r="U829" s="37"/>
      <c r="V829" s="37"/>
      <c r="W829" s="37"/>
      <c r="X829" s="37"/>
      <c r="Y829" s="37"/>
      <c r="Z829" s="37"/>
      <c r="AA829" s="37"/>
      <c r="AB829" s="37"/>
      <c r="AC829" s="37"/>
      <c r="AD829" s="37"/>
      <c r="AE829" s="37"/>
      <c r="AT829" s="20" t="s">
        <v>245</v>
      </c>
      <c r="AU829" s="20" t="s">
        <v>88</v>
      </c>
    </row>
    <row r="830" spans="1:65" s="14" customFormat="1" ht="10.199999999999999">
      <c r="B830" s="211"/>
      <c r="C830" s="212"/>
      <c r="D830" s="202" t="s">
        <v>247</v>
      </c>
      <c r="E830" s="213" t="s">
        <v>19</v>
      </c>
      <c r="F830" s="214" t="s">
        <v>965</v>
      </c>
      <c r="G830" s="212"/>
      <c r="H830" s="215">
        <v>1</v>
      </c>
      <c r="I830" s="216"/>
      <c r="J830" s="212"/>
      <c r="K830" s="212"/>
      <c r="L830" s="217"/>
      <c r="M830" s="218"/>
      <c r="N830" s="219"/>
      <c r="O830" s="219"/>
      <c r="P830" s="219"/>
      <c r="Q830" s="219"/>
      <c r="R830" s="219"/>
      <c r="S830" s="219"/>
      <c r="T830" s="220"/>
      <c r="AT830" s="221" t="s">
        <v>247</v>
      </c>
      <c r="AU830" s="221" t="s">
        <v>88</v>
      </c>
      <c r="AV830" s="14" t="s">
        <v>88</v>
      </c>
      <c r="AW830" s="14" t="s">
        <v>37</v>
      </c>
      <c r="AX830" s="14" t="s">
        <v>76</v>
      </c>
      <c r="AY830" s="221" t="s">
        <v>237</v>
      </c>
    </row>
    <row r="831" spans="1:65" s="14" customFormat="1" ht="10.199999999999999">
      <c r="B831" s="211"/>
      <c r="C831" s="212"/>
      <c r="D831" s="202" t="s">
        <v>247</v>
      </c>
      <c r="E831" s="213" t="s">
        <v>19</v>
      </c>
      <c r="F831" s="214" t="s">
        <v>966</v>
      </c>
      <c r="G831" s="212"/>
      <c r="H831" s="215">
        <v>22</v>
      </c>
      <c r="I831" s="216"/>
      <c r="J831" s="212"/>
      <c r="K831" s="212"/>
      <c r="L831" s="217"/>
      <c r="M831" s="218"/>
      <c r="N831" s="219"/>
      <c r="O831" s="219"/>
      <c r="P831" s="219"/>
      <c r="Q831" s="219"/>
      <c r="R831" s="219"/>
      <c r="S831" s="219"/>
      <c r="T831" s="220"/>
      <c r="AT831" s="221" t="s">
        <v>247</v>
      </c>
      <c r="AU831" s="221" t="s">
        <v>88</v>
      </c>
      <c r="AV831" s="14" t="s">
        <v>88</v>
      </c>
      <c r="AW831" s="14" t="s">
        <v>37</v>
      </c>
      <c r="AX831" s="14" t="s">
        <v>76</v>
      </c>
      <c r="AY831" s="221" t="s">
        <v>237</v>
      </c>
    </row>
    <row r="832" spans="1:65" s="16" customFormat="1" ht="10.199999999999999">
      <c r="B832" s="233"/>
      <c r="C832" s="234"/>
      <c r="D832" s="202" t="s">
        <v>247</v>
      </c>
      <c r="E832" s="235" t="s">
        <v>19</v>
      </c>
      <c r="F832" s="236" t="s">
        <v>260</v>
      </c>
      <c r="G832" s="234"/>
      <c r="H832" s="237">
        <v>23</v>
      </c>
      <c r="I832" s="238"/>
      <c r="J832" s="234"/>
      <c r="K832" s="234"/>
      <c r="L832" s="239"/>
      <c r="M832" s="240"/>
      <c r="N832" s="241"/>
      <c r="O832" s="241"/>
      <c r="P832" s="241"/>
      <c r="Q832" s="241"/>
      <c r="R832" s="241"/>
      <c r="S832" s="241"/>
      <c r="T832" s="242"/>
      <c r="AT832" s="243" t="s">
        <v>247</v>
      </c>
      <c r="AU832" s="243" t="s">
        <v>88</v>
      </c>
      <c r="AV832" s="16" t="s">
        <v>243</v>
      </c>
      <c r="AW832" s="16" t="s">
        <v>37</v>
      </c>
      <c r="AX832" s="16" t="s">
        <v>83</v>
      </c>
      <c r="AY832" s="243" t="s">
        <v>237</v>
      </c>
    </row>
    <row r="833" spans="1:65" s="2" customFormat="1" ht="16.5" customHeight="1">
      <c r="A833" s="37"/>
      <c r="B833" s="38"/>
      <c r="C833" s="244" t="s">
        <v>1026</v>
      </c>
      <c r="D833" s="244" t="s">
        <v>296</v>
      </c>
      <c r="E833" s="245" t="s">
        <v>1027</v>
      </c>
      <c r="F833" s="246" t="s">
        <v>1028</v>
      </c>
      <c r="G833" s="247" t="s">
        <v>290</v>
      </c>
      <c r="H833" s="248">
        <v>23</v>
      </c>
      <c r="I833" s="249"/>
      <c r="J833" s="250">
        <f>ROUND(I833*H833,2)</f>
        <v>0</v>
      </c>
      <c r="K833" s="246" t="s">
        <v>242</v>
      </c>
      <c r="L833" s="251"/>
      <c r="M833" s="252" t="s">
        <v>19</v>
      </c>
      <c r="N833" s="253" t="s">
        <v>48</v>
      </c>
      <c r="O833" s="67"/>
      <c r="P833" s="191">
        <f>O833*H833</f>
        <v>0</v>
      </c>
      <c r="Q833" s="191">
        <v>2.2000000000000001E-3</v>
      </c>
      <c r="R833" s="191">
        <f>Q833*H833</f>
        <v>5.0600000000000006E-2</v>
      </c>
      <c r="S833" s="191">
        <v>0</v>
      </c>
      <c r="T833" s="192">
        <f>S833*H833</f>
        <v>0</v>
      </c>
      <c r="U833" s="37"/>
      <c r="V833" s="37"/>
      <c r="W833" s="37"/>
      <c r="X833" s="37"/>
      <c r="Y833" s="37"/>
      <c r="Z833" s="37"/>
      <c r="AA833" s="37"/>
      <c r="AB833" s="37"/>
      <c r="AC833" s="37"/>
      <c r="AD833" s="37"/>
      <c r="AE833" s="37"/>
      <c r="AR833" s="193" t="s">
        <v>523</v>
      </c>
      <c r="AT833" s="193" t="s">
        <v>296</v>
      </c>
      <c r="AU833" s="193" t="s">
        <v>88</v>
      </c>
      <c r="AY833" s="20" t="s">
        <v>237</v>
      </c>
      <c r="BE833" s="194">
        <f>IF(N833="základní",J833,0)</f>
        <v>0</v>
      </c>
      <c r="BF833" s="194">
        <f>IF(N833="snížená",J833,0)</f>
        <v>0</v>
      </c>
      <c r="BG833" s="194">
        <f>IF(N833="zákl. přenesená",J833,0)</f>
        <v>0</v>
      </c>
      <c r="BH833" s="194">
        <f>IF(N833="sníž. přenesená",J833,0)</f>
        <v>0</v>
      </c>
      <c r="BI833" s="194">
        <f>IF(N833="nulová",J833,0)</f>
        <v>0</v>
      </c>
      <c r="BJ833" s="20" t="s">
        <v>88</v>
      </c>
      <c r="BK833" s="194">
        <f>ROUND(I833*H833,2)</f>
        <v>0</v>
      </c>
      <c r="BL833" s="20" t="s">
        <v>366</v>
      </c>
      <c r="BM833" s="193" t="s">
        <v>1029</v>
      </c>
    </row>
    <row r="834" spans="1:65" s="2" customFormat="1" ht="24.15" customHeight="1">
      <c r="A834" s="37"/>
      <c r="B834" s="38"/>
      <c r="C834" s="182" t="s">
        <v>1030</v>
      </c>
      <c r="D834" s="182" t="s">
        <v>239</v>
      </c>
      <c r="E834" s="183" t="s">
        <v>1031</v>
      </c>
      <c r="F834" s="184" t="s">
        <v>1032</v>
      </c>
      <c r="G834" s="185" t="s">
        <v>290</v>
      </c>
      <c r="H834" s="186">
        <v>13</v>
      </c>
      <c r="I834" s="187"/>
      <c r="J834" s="188">
        <f>ROUND(I834*H834,2)</f>
        <v>0</v>
      </c>
      <c r="K834" s="184" t="s">
        <v>242</v>
      </c>
      <c r="L834" s="42"/>
      <c r="M834" s="189" t="s">
        <v>19</v>
      </c>
      <c r="N834" s="190" t="s">
        <v>48</v>
      </c>
      <c r="O834" s="67"/>
      <c r="P834" s="191">
        <f>O834*H834</f>
        <v>0</v>
      </c>
      <c r="Q834" s="191">
        <v>0</v>
      </c>
      <c r="R834" s="191">
        <f>Q834*H834</f>
        <v>0</v>
      </c>
      <c r="S834" s="191">
        <v>0</v>
      </c>
      <c r="T834" s="192">
        <f>S834*H834</f>
        <v>0</v>
      </c>
      <c r="U834" s="37"/>
      <c r="V834" s="37"/>
      <c r="W834" s="37"/>
      <c r="X834" s="37"/>
      <c r="Y834" s="37"/>
      <c r="Z834" s="37"/>
      <c r="AA834" s="37"/>
      <c r="AB834" s="37"/>
      <c r="AC834" s="37"/>
      <c r="AD834" s="37"/>
      <c r="AE834" s="37"/>
      <c r="AR834" s="193" t="s">
        <v>366</v>
      </c>
      <c r="AT834" s="193" t="s">
        <v>239</v>
      </c>
      <c r="AU834" s="193" t="s">
        <v>88</v>
      </c>
      <c r="AY834" s="20" t="s">
        <v>237</v>
      </c>
      <c r="BE834" s="194">
        <f>IF(N834="základní",J834,0)</f>
        <v>0</v>
      </c>
      <c r="BF834" s="194">
        <f>IF(N834="snížená",J834,0)</f>
        <v>0</v>
      </c>
      <c r="BG834" s="194">
        <f>IF(N834="zákl. přenesená",J834,0)</f>
        <v>0</v>
      </c>
      <c r="BH834" s="194">
        <f>IF(N834="sníž. přenesená",J834,0)</f>
        <v>0</v>
      </c>
      <c r="BI834" s="194">
        <f>IF(N834="nulová",J834,0)</f>
        <v>0</v>
      </c>
      <c r="BJ834" s="20" t="s">
        <v>88</v>
      </c>
      <c r="BK834" s="194">
        <f>ROUND(I834*H834,2)</f>
        <v>0</v>
      </c>
      <c r="BL834" s="20" t="s">
        <v>366</v>
      </c>
      <c r="BM834" s="193" t="s">
        <v>1033</v>
      </c>
    </row>
    <row r="835" spans="1:65" s="2" customFormat="1" ht="10.199999999999999">
      <c r="A835" s="37"/>
      <c r="B835" s="38"/>
      <c r="C835" s="39"/>
      <c r="D835" s="195" t="s">
        <v>245</v>
      </c>
      <c r="E835" s="39"/>
      <c r="F835" s="196" t="s">
        <v>1034</v>
      </c>
      <c r="G835" s="39"/>
      <c r="H835" s="39"/>
      <c r="I835" s="197"/>
      <c r="J835" s="39"/>
      <c r="K835" s="39"/>
      <c r="L835" s="42"/>
      <c r="M835" s="198"/>
      <c r="N835" s="199"/>
      <c r="O835" s="67"/>
      <c r="P835" s="67"/>
      <c r="Q835" s="67"/>
      <c r="R835" s="67"/>
      <c r="S835" s="67"/>
      <c r="T835" s="68"/>
      <c r="U835" s="37"/>
      <c r="V835" s="37"/>
      <c r="W835" s="37"/>
      <c r="X835" s="37"/>
      <c r="Y835" s="37"/>
      <c r="Z835" s="37"/>
      <c r="AA835" s="37"/>
      <c r="AB835" s="37"/>
      <c r="AC835" s="37"/>
      <c r="AD835" s="37"/>
      <c r="AE835" s="37"/>
      <c r="AT835" s="20" t="s">
        <v>245</v>
      </c>
      <c r="AU835" s="20" t="s">
        <v>88</v>
      </c>
    </row>
    <row r="836" spans="1:65" s="14" customFormat="1" ht="10.199999999999999">
      <c r="B836" s="211"/>
      <c r="C836" s="212"/>
      <c r="D836" s="202" t="s">
        <v>247</v>
      </c>
      <c r="E836" s="213" t="s">
        <v>19</v>
      </c>
      <c r="F836" s="214" t="s">
        <v>979</v>
      </c>
      <c r="G836" s="212"/>
      <c r="H836" s="215">
        <v>3</v>
      </c>
      <c r="I836" s="216"/>
      <c r="J836" s="212"/>
      <c r="K836" s="212"/>
      <c r="L836" s="217"/>
      <c r="M836" s="218"/>
      <c r="N836" s="219"/>
      <c r="O836" s="219"/>
      <c r="P836" s="219"/>
      <c r="Q836" s="219"/>
      <c r="R836" s="219"/>
      <c r="S836" s="219"/>
      <c r="T836" s="220"/>
      <c r="AT836" s="221" t="s">
        <v>247</v>
      </c>
      <c r="AU836" s="221" t="s">
        <v>88</v>
      </c>
      <c r="AV836" s="14" t="s">
        <v>88</v>
      </c>
      <c r="AW836" s="14" t="s">
        <v>37</v>
      </c>
      <c r="AX836" s="14" t="s">
        <v>76</v>
      </c>
      <c r="AY836" s="221" t="s">
        <v>237</v>
      </c>
    </row>
    <row r="837" spans="1:65" s="14" customFormat="1" ht="10.199999999999999">
      <c r="B837" s="211"/>
      <c r="C837" s="212"/>
      <c r="D837" s="202" t="s">
        <v>247</v>
      </c>
      <c r="E837" s="213" t="s">
        <v>19</v>
      </c>
      <c r="F837" s="214" t="s">
        <v>433</v>
      </c>
      <c r="G837" s="212"/>
      <c r="H837" s="215">
        <v>6</v>
      </c>
      <c r="I837" s="216"/>
      <c r="J837" s="212"/>
      <c r="K837" s="212"/>
      <c r="L837" s="217"/>
      <c r="M837" s="218"/>
      <c r="N837" s="219"/>
      <c r="O837" s="219"/>
      <c r="P837" s="219"/>
      <c r="Q837" s="219"/>
      <c r="R837" s="219"/>
      <c r="S837" s="219"/>
      <c r="T837" s="220"/>
      <c r="AT837" s="221" t="s">
        <v>247</v>
      </c>
      <c r="AU837" s="221" t="s">
        <v>88</v>
      </c>
      <c r="AV837" s="14" t="s">
        <v>88</v>
      </c>
      <c r="AW837" s="14" t="s">
        <v>37</v>
      </c>
      <c r="AX837" s="14" t="s">
        <v>76</v>
      </c>
      <c r="AY837" s="221" t="s">
        <v>237</v>
      </c>
    </row>
    <row r="838" spans="1:65" s="14" customFormat="1" ht="10.199999999999999">
      <c r="B838" s="211"/>
      <c r="C838" s="212"/>
      <c r="D838" s="202" t="s">
        <v>247</v>
      </c>
      <c r="E838" s="213" t="s">
        <v>19</v>
      </c>
      <c r="F838" s="214" t="s">
        <v>434</v>
      </c>
      <c r="G838" s="212"/>
      <c r="H838" s="215">
        <v>2</v>
      </c>
      <c r="I838" s="216"/>
      <c r="J838" s="212"/>
      <c r="K838" s="212"/>
      <c r="L838" s="217"/>
      <c r="M838" s="218"/>
      <c r="N838" s="219"/>
      <c r="O838" s="219"/>
      <c r="P838" s="219"/>
      <c r="Q838" s="219"/>
      <c r="R838" s="219"/>
      <c r="S838" s="219"/>
      <c r="T838" s="220"/>
      <c r="AT838" s="221" t="s">
        <v>247</v>
      </c>
      <c r="AU838" s="221" t="s">
        <v>88</v>
      </c>
      <c r="AV838" s="14" t="s">
        <v>88</v>
      </c>
      <c r="AW838" s="14" t="s">
        <v>37</v>
      </c>
      <c r="AX838" s="14" t="s">
        <v>76</v>
      </c>
      <c r="AY838" s="221" t="s">
        <v>237</v>
      </c>
    </row>
    <row r="839" spans="1:65" s="14" customFormat="1" ht="10.199999999999999">
      <c r="B839" s="211"/>
      <c r="C839" s="212"/>
      <c r="D839" s="202" t="s">
        <v>247</v>
      </c>
      <c r="E839" s="213" t="s">
        <v>19</v>
      </c>
      <c r="F839" s="214" t="s">
        <v>435</v>
      </c>
      <c r="G839" s="212"/>
      <c r="H839" s="215">
        <v>2</v>
      </c>
      <c r="I839" s="216"/>
      <c r="J839" s="212"/>
      <c r="K839" s="212"/>
      <c r="L839" s="217"/>
      <c r="M839" s="218"/>
      <c r="N839" s="219"/>
      <c r="O839" s="219"/>
      <c r="P839" s="219"/>
      <c r="Q839" s="219"/>
      <c r="R839" s="219"/>
      <c r="S839" s="219"/>
      <c r="T839" s="220"/>
      <c r="AT839" s="221" t="s">
        <v>247</v>
      </c>
      <c r="AU839" s="221" t="s">
        <v>88</v>
      </c>
      <c r="AV839" s="14" t="s">
        <v>88</v>
      </c>
      <c r="AW839" s="14" t="s">
        <v>37</v>
      </c>
      <c r="AX839" s="14" t="s">
        <v>76</v>
      </c>
      <c r="AY839" s="221" t="s">
        <v>237</v>
      </c>
    </row>
    <row r="840" spans="1:65" s="16" customFormat="1" ht="10.199999999999999">
      <c r="B840" s="233"/>
      <c r="C840" s="234"/>
      <c r="D840" s="202" t="s">
        <v>247</v>
      </c>
      <c r="E840" s="235" t="s">
        <v>19</v>
      </c>
      <c r="F840" s="236" t="s">
        <v>260</v>
      </c>
      <c r="G840" s="234"/>
      <c r="H840" s="237">
        <v>13</v>
      </c>
      <c r="I840" s="238"/>
      <c r="J840" s="234"/>
      <c r="K840" s="234"/>
      <c r="L840" s="239"/>
      <c r="M840" s="240"/>
      <c r="N840" s="241"/>
      <c r="O840" s="241"/>
      <c r="P840" s="241"/>
      <c r="Q840" s="241"/>
      <c r="R840" s="241"/>
      <c r="S840" s="241"/>
      <c r="T840" s="242"/>
      <c r="AT840" s="243" t="s">
        <v>247</v>
      </c>
      <c r="AU840" s="243" t="s">
        <v>88</v>
      </c>
      <c r="AV840" s="16" t="s">
        <v>243</v>
      </c>
      <c r="AW840" s="16" t="s">
        <v>37</v>
      </c>
      <c r="AX840" s="16" t="s">
        <v>83</v>
      </c>
      <c r="AY840" s="243" t="s">
        <v>237</v>
      </c>
    </row>
    <row r="841" spans="1:65" s="2" customFormat="1" ht="16.5" customHeight="1">
      <c r="A841" s="37"/>
      <c r="B841" s="38"/>
      <c r="C841" s="244" t="s">
        <v>1035</v>
      </c>
      <c r="D841" s="244" t="s">
        <v>296</v>
      </c>
      <c r="E841" s="245" t="s">
        <v>1036</v>
      </c>
      <c r="F841" s="246" t="s">
        <v>1037</v>
      </c>
      <c r="G841" s="247" t="s">
        <v>290</v>
      </c>
      <c r="H841" s="248">
        <v>13</v>
      </c>
      <c r="I841" s="249"/>
      <c r="J841" s="250">
        <f>ROUND(I841*H841,2)</f>
        <v>0</v>
      </c>
      <c r="K841" s="246" t="s">
        <v>242</v>
      </c>
      <c r="L841" s="251"/>
      <c r="M841" s="252" t="s">
        <v>19</v>
      </c>
      <c r="N841" s="253" t="s">
        <v>48</v>
      </c>
      <c r="O841" s="67"/>
      <c r="P841" s="191">
        <f>O841*H841</f>
        <v>0</v>
      </c>
      <c r="Q841" s="191">
        <v>1E-4</v>
      </c>
      <c r="R841" s="191">
        <f>Q841*H841</f>
        <v>1.3000000000000002E-3</v>
      </c>
      <c r="S841" s="191">
        <v>0</v>
      </c>
      <c r="T841" s="192">
        <f>S841*H841</f>
        <v>0</v>
      </c>
      <c r="U841" s="37"/>
      <c r="V841" s="37"/>
      <c r="W841" s="37"/>
      <c r="X841" s="37"/>
      <c r="Y841" s="37"/>
      <c r="Z841" s="37"/>
      <c r="AA841" s="37"/>
      <c r="AB841" s="37"/>
      <c r="AC841" s="37"/>
      <c r="AD841" s="37"/>
      <c r="AE841" s="37"/>
      <c r="AR841" s="193" t="s">
        <v>523</v>
      </c>
      <c r="AT841" s="193" t="s">
        <v>296</v>
      </c>
      <c r="AU841" s="193" t="s">
        <v>88</v>
      </c>
      <c r="AY841" s="20" t="s">
        <v>237</v>
      </c>
      <c r="BE841" s="194">
        <f>IF(N841="základní",J841,0)</f>
        <v>0</v>
      </c>
      <c r="BF841" s="194">
        <f>IF(N841="snížená",J841,0)</f>
        <v>0</v>
      </c>
      <c r="BG841" s="194">
        <f>IF(N841="zákl. přenesená",J841,0)</f>
        <v>0</v>
      </c>
      <c r="BH841" s="194">
        <f>IF(N841="sníž. přenesená",J841,0)</f>
        <v>0</v>
      </c>
      <c r="BI841" s="194">
        <f>IF(N841="nulová",J841,0)</f>
        <v>0</v>
      </c>
      <c r="BJ841" s="20" t="s">
        <v>88</v>
      </c>
      <c r="BK841" s="194">
        <f>ROUND(I841*H841,2)</f>
        <v>0</v>
      </c>
      <c r="BL841" s="20" t="s">
        <v>366</v>
      </c>
      <c r="BM841" s="193" t="s">
        <v>1038</v>
      </c>
    </row>
    <row r="842" spans="1:65" s="2" customFormat="1" ht="24.15" customHeight="1">
      <c r="A842" s="37"/>
      <c r="B842" s="38"/>
      <c r="C842" s="182" t="s">
        <v>1039</v>
      </c>
      <c r="D842" s="182" t="s">
        <v>239</v>
      </c>
      <c r="E842" s="183" t="s">
        <v>1040</v>
      </c>
      <c r="F842" s="184" t="s">
        <v>1041</v>
      </c>
      <c r="G842" s="185" t="s">
        <v>290</v>
      </c>
      <c r="H842" s="186">
        <v>13</v>
      </c>
      <c r="I842" s="187"/>
      <c r="J842" s="188">
        <f>ROUND(I842*H842,2)</f>
        <v>0</v>
      </c>
      <c r="K842" s="184" t="s">
        <v>242</v>
      </c>
      <c r="L842" s="42"/>
      <c r="M842" s="189" t="s">
        <v>19</v>
      </c>
      <c r="N842" s="190" t="s">
        <v>48</v>
      </c>
      <c r="O842" s="67"/>
      <c r="P842" s="191">
        <f>O842*H842</f>
        <v>0</v>
      </c>
      <c r="Q842" s="191">
        <v>0</v>
      </c>
      <c r="R842" s="191">
        <f>Q842*H842</f>
        <v>0</v>
      </c>
      <c r="S842" s="191">
        <v>0</v>
      </c>
      <c r="T842" s="192">
        <f>S842*H842</f>
        <v>0</v>
      </c>
      <c r="U842" s="37"/>
      <c r="V842" s="37"/>
      <c r="W842" s="37"/>
      <c r="X842" s="37"/>
      <c r="Y842" s="37"/>
      <c r="Z842" s="37"/>
      <c r="AA842" s="37"/>
      <c r="AB842" s="37"/>
      <c r="AC842" s="37"/>
      <c r="AD842" s="37"/>
      <c r="AE842" s="37"/>
      <c r="AR842" s="193" t="s">
        <v>366</v>
      </c>
      <c r="AT842" s="193" t="s">
        <v>239</v>
      </c>
      <c r="AU842" s="193" t="s">
        <v>88</v>
      </c>
      <c r="AY842" s="20" t="s">
        <v>237</v>
      </c>
      <c r="BE842" s="194">
        <f>IF(N842="základní",J842,0)</f>
        <v>0</v>
      </c>
      <c r="BF842" s="194">
        <f>IF(N842="snížená",J842,0)</f>
        <v>0</v>
      </c>
      <c r="BG842" s="194">
        <f>IF(N842="zákl. přenesená",J842,0)</f>
        <v>0</v>
      </c>
      <c r="BH842" s="194">
        <f>IF(N842="sníž. přenesená",J842,0)</f>
        <v>0</v>
      </c>
      <c r="BI842" s="194">
        <f>IF(N842="nulová",J842,0)</f>
        <v>0</v>
      </c>
      <c r="BJ842" s="20" t="s">
        <v>88</v>
      </c>
      <c r="BK842" s="194">
        <f>ROUND(I842*H842,2)</f>
        <v>0</v>
      </c>
      <c r="BL842" s="20" t="s">
        <v>366</v>
      </c>
      <c r="BM842" s="193" t="s">
        <v>1042</v>
      </c>
    </row>
    <row r="843" spans="1:65" s="2" customFormat="1" ht="10.199999999999999">
      <c r="A843" s="37"/>
      <c r="B843" s="38"/>
      <c r="C843" s="39"/>
      <c r="D843" s="195" t="s">
        <v>245</v>
      </c>
      <c r="E843" s="39"/>
      <c r="F843" s="196" t="s">
        <v>1043</v>
      </c>
      <c r="G843" s="39"/>
      <c r="H843" s="39"/>
      <c r="I843" s="197"/>
      <c r="J843" s="39"/>
      <c r="K843" s="39"/>
      <c r="L843" s="42"/>
      <c r="M843" s="198"/>
      <c r="N843" s="199"/>
      <c r="O843" s="67"/>
      <c r="P843" s="67"/>
      <c r="Q843" s="67"/>
      <c r="R843" s="67"/>
      <c r="S843" s="67"/>
      <c r="T843" s="68"/>
      <c r="U843" s="37"/>
      <c r="V843" s="37"/>
      <c r="W843" s="37"/>
      <c r="X843" s="37"/>
      <c r="Y843" s="37"/>
      <c r="Z843" s="37"/>
      <c r="AA843" s="37"/>
      <c r="AB843" s="37"/>
      <c r="AC843" s="37"/>
      <c r="AD843" s="37"/>
      <c r="AE843" s="37"/>
      <c r="AT843" s="20" t="s">
        <v>245</v>
      </c>
      <c r="AU843" s="20" t="s">
        <v>88</v>
      </c>
    </row>
    <row r="844" spans="1:65" s="14" customFormat="1" ht="10.199999999999999">
      <c r="B844" s="211"/>
      <c r="C844" s="212"/>
      <c r="D844" s="202" t="s">
        <v>247</v>
      </c>
      <c r="E844" s="213" t="s">
        <v>19</v>
      </c>
      <c r="F844" s="214" t="s">
        <v>979</v>
      </c>
      <c r="G844" s="212"/>
      <c r="H844" s="215">
        <v>3</v>
      </c>
      <c r="I844" s="216"/>
      <c r="J844" s="212"/>
      <c r="K844" s="212"/>
      <c r="L844" s="217"/>
      <c r="M844" s="218"/>
      <c r="N844" s="219"/>
      <c r="O844" s="219"/>
      <c r="P844" s="219"/>
      <c r="Q844" s="219"/>
      <c r="R844" s="219"/>
      <c r="S844" s="219"/>
      <c r="T844" s="220"/>
      <c r="AT844" s="221" t="s">
        <v>247</v>
      </c>
      <c r="AU844" s="221" t="s">
        <v>88</v>
      </c>
      <c r="AV844" s="14" t="s">
        <v>88</v>
      </c>
      <c r="AW844" s="14" t="s">
        <v>37</v>
      </c>
      <c r="AX844" s="14" t="s">
        <v>76</v>
      </c>
      <c r="AY844" s="221" t="s">
        <v>237</v>
      </c>
    </row>
    <row r="845" spans="1:65" s="14" customFormat="1" ht="10.199999999999999">
      <c r="B845" s="211"/>
      <c r="C845" s="212"/>
      <c r="D845" s="202" t="s">
        <v>247</v>
      </c>
      <c r="E845" s="213" t="s">
        <v>19</v>
      </c>
      <c r="F845" s="214" t="s">
        <v>433</v>
      </c>
      <c r="G845" s="212"/>
      <c r="H845" s="215">
        <v>6</v>
      </c>
      <c r="I845" s="216"/>
      <c r="J845" s="212"/>
      <c r="K845" s="212"/>
      <c r="L845" s="217"/>
      <c r="M845" s="218"/>
      <c r="N845" s="219"/>
      <c r="O845" s="219"/>
      <c r="P845" s="219"/>
      <c r="Q845" s="219"/>
      <c r="R845" s="219"/>
      <c r="S845" s="219"/>
      <c r="T845" s="220"/>
      <c r="AT845" s="221" t="s">
        <v>247</v>
      </c>
      <c r="AU845" s="221" t="s">
        <v>88</v>
      </c>
      <c r="AV845" s="14" t="s">
        <v>88</v>
      </c>
      <c r="AW845" s="14" t="s">
        <v>37</v>
      </c>
      <c r="AX845" s="14" t="s">
        <v>76</v>
      </c>
      <c r="AY845" s="221" t="s">
        <v>237</v>
      </c>
    </row>
    <row r="846" spans="1:65" s="14" customFormat="1" ht="10.199999999999999">
      <c r="B846" s="211"/>
      <c r="C846" s="212"/>
      <c r="D846" s="202" t="s">
        <v>247</v>
      </c>
      <c r="E846" s="213" t="s">
        <v>19</v>
      </c>
      <c r="F846" s="214" t="s">
        <v>434</v>
      </c>
      <c r="G846" s="212"/>
      <c r="H846" s="215">
        <v>2</v>
      </c>
      <c r="I846" s="216"/>
      <c r="J846" s="212"/>
      <c r="K846" s="212"/>
      <c r="L846" s="217"/>
      <c r="M846" s="218"/>
      <c r="N846" s="219"/>
      <c r="O846" s="219"/>
      <c r="P846" s="219"/>
      <c r="Q846" s="219"/>
      <c r="R846" s="219"/>
      <c r="S846" s="219"/>
      <c r="T846" s="220"/>
      <c r="AT846" s="221" t="s">
        <v>247</v>
      </c>
      <c r="AU846" s="221" t="s">
        <v>88</v>
      </c>
      <c r="AV846" s="14" t="s">
        <v>88</v>
      </c>
      <c r="AW846" s="14" t="s">
        <v>37</v>
      </c>
      <c r="AX846" s="14" t="s">
        <v>76</v>
      </c>
      <c r="AY846" s="221" t="s">
        <v>237</v>
      </c>
    </row>
    <row r="847" spans="1:65" s="14" customFormat="1" ht="10.199999999999999">
      <c r="B847" s="211"/>
      <c r="C847" s="212"/>
      <c r="D847" s="202" t="s">
        <v>247</v>
      </c>
      <c r="E847" s="213" t="s">
        <v>19</v>
      </c>
      <c r="F847" s="214" t="s">
        <v>435</v>
      </c>
      <c r="G847" s="212"/>
      <c r="H847" s="215">
        <v>2</v>
      </c>
      <c r="I847" s="216"/>
      <c r="J847" s="212"/>
      <c r="K847" s="212"/>
      <c r="L847" s="217"/>
      <c r="M847" s="218"/>
      <c r="N847" s="219"/>
      <c r="O847" s="219"/>
      <c r="P847" s="219"/>
      <c r="Q847" s="219"/>
      <c r="R847" s="219"/>
      <c r="S847" s="219"/>
      <c r="T847" s="220"/>
      <c r="AT847" s="221" t="s">
        <v>247</v>
      </c>
      <c r="AU847" s="221" t="s">
        <v>88</v>
      </c>
      <c r="AV847" s="14" t="s">
        <v>88</v>
      </c>
      <c r="AW847" s="14" t="s">
        <v>37</v>
      </c>
      <c r="AX847" s="14" t="s">
        <v>76</v>
      </c>
      <c r="AY847" s="221" t="s">
        <v>237</v>
      </c>
    </row>
    <row r="848" spans="1:65" s="16" customFormat="1" ht="10.199999999999999">
      <c r="B848" s="233"/>
      <c r="C848" s="234"/>
      <c r="D848" s="202" t="s">
        <v>247</v>
      </c>
      <c r="E848" s="235" t="s">
        <v>19</v>
      </c>
      <c r="F848" s="236" t="s">
        <v>260</v>
      </c>
      <c r="G848" s="234"/>
      <c r="H848" s="237">
        <v>13</v>
      </c>
      <c r="I848" s="238"/>
      <c r="J848" s="234"/>
      <c r="K848" s="234"/>
      <c r="L848" s="239"/>
      <c r="M848" s="240"/>
      <c r="N848" s="241"/>
      <c r="O848" s="241"/>
      <c r="P848" s="241"/>
      <c r="Q848" s="241"/>
      <c r="R848" s="241"/>
      <c r="S848" s="241"/>
      <c r="T848" s="242"/>
      <c r="AT848" s="243" t="s">
        <v>247</v>
      </c>
      <c r="AU848" s="243" t="s">
        <v>88</v>
      </c>
      <c r="AV848" s="16" t="s">
        <v>243</v>
      </c>
      <c r="AW848" s="16" t="s">
        <v>37</v>
      </c>
      <c r="AX848" s="16" t="s">
        <v>83</v>
      </c>
      <c r="AY848" s="243" t="s">
        <v>237</v>
      </c>
    </row>
    <row r="849" spans="1:65" s="2" customFormat="1" ht="16.5" customHeight="1">
      <c r="A849" s="37"/>
      <c r="B849" s="38"/>
      <c r="C849" s="244" t="s">
        <v>1044</v>
      </c>
      <c r="D849" s="244" t="s">
        <v>296</v>
      </c>
      <c r="E849" s="245" t="s">
        <v>1045</v>
      </c>
      <c r="F849" s="246" t="s">
        <v>1046</v>
      </c>
      <c r="G849" s="247" t="s">
        <v>290</v>
      </c>
      <c r="H849" s="248">
        <v>13</v>
      </c>
      <c r="I849" s="249"/>
      <c r="J849" s="250">
        <f>ROUND(I849*H849,2)</f>
        <v>0</v>
      </c>
      <c r="K849" s="246" t="s">
        <v>242</v>
      </c>
      <c r="L849" s="251"/>
      <c r="M849" s="252" t="s">
        <v>19</v>
      </c>
      <c r="N849" s="253" t="s">
        <v>48</v>
      </c>
      <c r="O849" s="67"/>
      <c r="P849" s="191">
        <f>O849*H849</f>
        <v>0</v>
      </c>
      <c r="Q849" s="191">
        <v>1.4999999999999999E-4</v>
      </c>
      <c r="R849" s="191">
        <f>Q849*H849</f>
        <v>1.9499999999999999E-3</v>
      </c>
      <c r="S849" s="191">
        <v>0</v>
      </c>
      <c r="T849" s="192">
        <f>S849*H849</f>
        <v>0</v>
      </c>
      <c r="U849" s="37"/>
      <c r="V849" s="37"/>
      <c r="W849" s="37"/>
      <c r="X849" s="37"/>
      <c r="Y849" s="37"/>
      <c r="Z849" s="37"/>
      <c r="AA849" s="37"/>
      <c r="AB849" s="37"/>
      <c r="AC849" s="37"/>
      <c r="AD849" s="37"/>
      <c r="AE849" s="37"/>
      <c r="AR849" s="193" t="s">
        <v>523</v>
      </c>
      <c r="AT849" s="193" t="s">
        <v>296</v>
      </c>
      <c r="AU849" s="193" t="s">
        <v>88</v>
      </c>
      <c r="AY849" s="20" t="s">
        <v>237</v>
      </c>
      <c r="BE849" s="194">
        <f>IF(N849="základní",J849,0)</f>
        <v>0</v>
      </c>
      <c r="BF849" s="194">
        <f>IF(N849="snížená",J849,0)</f>
        <v>0</v>
      </c>
      <c r="BG849" s="194">
        <f>IF(N849="zákl. přenesená",J849,0)</f>
        <v>0</v>
      </c>
      <c r="BH849" s="194">
        <f>IF(N849="sníž. přenesená",J849,0)</f>
        <v>0</v>
      </c>
      <c r="BI849" s="194">
        <f>IF(N849="nulová",J849,0)</f>
        <v>0</v>
      </c>
      <c r="BJ849" s="20" t="s">
        <v>88</v>
      </c>
      <c r="BK849" s="194">
        <f>ROUND(I849*H849,2)</f>
        <v>0</v>
      </c>
      <c r="BL849" s="20" t="s">
        <v>366</v>
      </c>
      <c r="BM849" s="193" t="s">
        <v>1047</v>
      </c>
    </row>
    <row r="850" spans="1:65" s="2" customFormat="1" ht="24.15" customHeight="1">
      <c r="A850" s="37"/>
      <c r="B850" s="38"/>
      <c r="C850" s="182" t="s">
        <v>1048</v>
      </c>
      <c r="D850" s="182" t="s">
        <v>239</v>
      </c>
      <c r="E850" s="183" t="s">
        <v>1049</v>
      </c>
      <c r="F850" s="184" t="s">
        <v>1050</v>
      </c>
      <c r="G850" s="185" t="s">
        <v>290</v>
      </c>
      <c r="H850" s="186">
        <v>23</v>
      </c>
      <c r="I850" s="187"/>
      <c r="J850" s="188">
        <f>ROUND(I850*H850,2)</f>
        <v>0</v>
      </c>
      <c r="K850" s="184" t="s">
        <v>242</v>
      </c>
      <c r="L850" s="42"/>
      <c r="M850" s="189" t="s">
        <v>19</v>
      </c>
      <c r="N850" s="190" t="s">
        <v>48</v>
      </c>
      <c r="O850" s="67"/>
      <c r="P850" s="191">
        <f>O850*H850</f>
        <v>0</v>
      </c>
      <c r="Q850" s="191">
        <v>0</v>
      </c>
      <c r="R850" s="191">
        <f>Q850*H850</f>
        <v>0</v>
      </c>
      <c r="S850" s="191">
        <v>0</v>
      </c>
      <c r="T850" s="192">
        <f>S850*H850</f>
        <v>0</v>
      </c>
      <c r="U850" s="37"/>
      <c r="V850" s="37"/>
      <c r="W850" s="37"/>
      <c r="X850" s="37"/>
      <c r="Y850" s="37"/>
      <c r="Z850" s="37"/>
      <c r="AA850" s="37"/>
      <c r="AB850" s="37"/>
      <c r="AC850" s="37"/>
      <c r="AD850" s="37"/>
      <c r="AE850" s="37"/>
      <c r="AR850" s="193" t="s">
        <v>366</v>
      </c>
      <c r="AT850" s="193" t="s">
        <v>239</v>
      </c>
      <c r="AU850" s="193" t="s">
        <v>88</v>
      </c>
      <c r="AY850" s="20" t="s">
        <v>237</v>
      </c>
      <c r="BE850" s="194">
        <f>IF(N850="základní",J850,0)</f>
        <v>0</v>
      </c>
      <c r="BF850" s="194">
        <f>IF(N850="snížená",J850,0)</f>
        <v>0</v>
      </c>
      <c r="BG850" s="194">
        <f>IF(N850="zákl. přenesená",J850,0)</f>
        <v>0</v>
      </c>
      <c r="BH850" s="194">
        <f>IF(N850="sníž. přenesená",J850,0)</f>
        <v>0</v>
      </c>
      <c r="BI850" s="194">
        <f>IF(N850="nulová",J850,0)</f>
        <v>0</v>
      </c>
      <c r="BJ850" s="20" t="s">
        <v>88</v>
      </c>
      <c r="BK850" s="194">
        <f>ROUND(I850*H850,2)</f>
        <v>0</v>
      </c>
      <c r="BL850" s="20" t="s">
        <v>366</v>
      </c>
      <c r="BM850" s="193" t="s">
        <v>1051</v>
      </c>
    </row>
    <row r="851" spans="1:65" s="2" customFormat="1" ht="10.199999999999999">
      <c r="A851" s="37"/>
      <c r="B851" s="38"/>
      <c r="C851" s="39"/>
      <c r="D851" s="195" t="s">
        <v>245</v>
      </c>
      <c r="E851" s="39"/>
      <c r="F851" s="196" t="s">
        <v>1052</v>
      </c>
      <c r="G851" s="39"/>
      <c r="H851" s="39"/>
      <c r="I851" s="197"/>
      <c r="J851" s="39"/>
      <c r="K851" s="39"/>
      <c r="L851" s="42"/>
      <c r="M851" s="198"/>
      <c r="N851" s="199"/>
      <c r="O851" s="67"/>
      <c r="P851" s="67"/>
      <c r="Q851" s="67"/>
      <c r="R851" s="67"/>
      <c r="S851" s="67"/>
      <c r="T851" s="68"/>
      <c r="U851" s="37"/>
      <c r="V851" s="37"/>
      <c r="W851" s="37"/>
      <c r="X851" s="37"/>
      <c r="Y851" s="37"/>
      <c r="Z851" s="37"/>
      <c r="AA851" s="37"/>
      <c r="AB851" s="37"/>
      <c r="AC851" s="37"/>
      <c r="AD851" s="37"/>
      <c r="AE851" s="37"/>
      <c r="AT851" s="20" t="s">
        <v>245</v>
      </c>
      <c r="AU851" s="20" t="s">
        <v>88</v>
      </c>
    </row>
    <row r="852" spans="1:65" s="14" customFormat="1" ht="10.199999999999999">
      <c r="B852" s="211"/>
      <c r="C852" s="212"/>
      <c r="D852" s="202" t="s">
        <v>247</v>
      </c>
      <c r="E852" s="213" t="s">
        <v>19</v>
      </c>
      <c r="F852" s="214" t="s">
        <v>965</v>
      </c>
      <c r="G852" s="212"/>
      <c r="H852" s="215">
        <v>1</v>
      </c>
      <c r="I852" s="216"/>
      <c r="J852" s="212"/>
      <c r="K852" s="212"/>
      <c r="L852" s="217"/>
      <c r="M852" s="218"/>
      <c r="N852" s="219"/>
      <c r="O852" s="219"/>
      <c r="P852" s="219"/>
      <c r="Q852" s="219"/>
      <c r="R852" s="219"/>
      <c r="S852" s="219"/>
      <c r="T852" s="220"/>
      <c r="AT852" s="221" t="s">
        <v>247</v>
      </c>
      <c r="AU852" s="221" t="s">
        <v>88</v>
      </c>
      <c r="AV852" s="14" t="s">
        <v>88</v>
      </c>
      <c r="AW852" s="14" t="s">
        <v>37</v>
      </c>
      <c r="AX852" s="14" t="s">
        <v>76</v>
      </c>
      <c r="AY852" s="221" t="s">
        <v>237</v>
      </c>
    </row>
    <row r="853" spans="1:65" s="14" customFormat="1" ht="10.199999999999999">
      <c r="B853" s="211"/>
      <c r="C853" s="212"/>
      <c r="D853" s="202" t="s">
        <v>247</v>
      </c>
      <c r="E853" s="213" t="s">
        <v>19</v>
      </c>
      <c r="F853" s="214" t="s">
        <v>966</v>
      </c>
      <c r="G853" s="212"/>
      <c r="H853" s="215">
        <v>22</v>
      </c>
      <c r="I853" s="216"/>
      <c r="J853" s="212"/>
      <c r="K853" s="212"/>
      <c r="L853" s="217"/>
      <c r="M853" s="218"/>
      <c r="N853" s="219"/>
      <c r="O853" s="219"/>
      <c r="P853" s="219"/>
      <c r="Q853" s="219"/>
      <c r="R853" s="219"/>
      <c r="S853" s="219"/>
      <c r="T853" s="220"/>
      <c r="AT853" s="221" t="s">
        <v>247</v>
      </c>
      <c r="AU853" s="221" t="s">
        <v>88</v>
      </c>
      <c r="AV853" s="14" t="s">
        <v>88</v>
      </c>
      <c r="AW853" s="14" t="s">
        <v>37</v>
      </c>
      <c r="AX853" s="14" t="s">
        <v>76</v>
      </c>
      <c r="AY853" s="221" t="s">
        <v>237</v>
      </c>
    </row>
    <row r="854" spans="1:65" s="16" customFormat="1" ht="10.199999999999999">
      <c r="B854" s="233"/>
      <c r="C854" s="234"/>
      <c r="D854" s="202" t="s">
        <v>247</v>
      </c>
      <c r="E854" s="235" t="s">
        <v>19</v>
      </c>
      <c r="F854" s="236" t="s">
        <v>260</v>
      </c>
      <c r="G854" s="234"/>
      <c r="H854" s="237">
        <v>23</v>
      </c>
      <c r="I854" s="238"/>
      <c r="J854" s="234"/>
      <c r="K854" s="234"/>
      <c r="L854" s="239"/>
      <c r="M854" s="240"/>
      <c r="N854" s="241"/>
      <c r="O854" s="241"/>
      <c r="P854" s="241"/>
      <c r="Q854" s="241"/>
      <c r="R854" s="241"/>
      <c r="S854" s="241"/>
      <c r="T854" s="242"/>
      <c r="AT854" s="243" t="s">
        <v>247</v>
      </c>
      <c r="AU854" s="243" t="s">
        <v>88</v>
      </c>
      <c r="AV854" s="16" t="s">
        <v>243</v>
      </c>
      <c r="AW854" s="16" t="s">
        <v>37</v>
      </c>
      <c r="AX854" s="16" t="s">
        <v>83</v>
      </c>
      <c r="AY854" s="243" t="s">
        <v>237</v>
      </c>
    </row>
    <row r="855" spans="1:65" s="2" customFormat="1" ht="16.5" customHeight="1">
      <c r="A855" s="37"/>
      <c r="B855" s="38"/>
      <c r="C855" s="244" t="s">
        <v>1053</v>
      </c>
      <c r="D855" s="244" t="s">
        <v>296</v>
      </c>
      <c r="E855" s="245" t="s">
        <v>1045</v>
      </c>
      <c r="F855" s="246" t="s">
        <v>1046</v>
      </c>
      <c r="G855" s="247" t="s">
        <v>290</v>
      </c>
      <c r="H855" s="248">
        <v>23</v>
      </c>
      <c r="I855" s="249"/>
      <c r="J855" s="250">
        <f>ROUND(I855*H855,2)</f>
        <v>0</v>
      </c>
      <c r="K855" s="246" t="s">
        <v>242</v>
      </c>
      <c r="L855" s="251"/>
      <c r="M855" s="252" t="s">
        <v>19</v>
      </c>
      <c r="N855" s="253" t="s">
        <v>48</v>
      </c>
      <c r="O855" s="67"/>
      <c r="P855" s="191">
        <f>O855*H855</f>
        <v>0</v>
      </c>
      <c r="Q855" s="191">
        <v>1.4999999999999999E-4</v>
      </c>
      <c r="R855" s="191">
        <f>Q855*H855</f>
        <v>3.4499999999999995E-3</v>
      </c>
      <c r="S855" s="191">
        <v>0</v>
      </c>
      <c r="T855" s="192">
        <f>S855*H855</f>
        <v>0</v>
      </c>
      <c r="U855" s="37"/>
      <c r="V855" s="37"/>
      <c r="W855" s="37"/>
      <c r="X855" s="37"/>
      <c r="Y855" s="37"/>
      <c r="Z855" s="37"/>
      <c r="AA855" s="37"/>
      <c r="AB855" s="37"/>
      <c r="AC855" s="37"/>
      <c r="AD855" s="37"/>
      <c r="AE855" s="37"/>
      <c r="AR855" s="193" t="s">
        <v>523</v>
      </c>
      <c r="AT855" s="193" t="s">
        <v>296</v>
      </c>
      <c r="AU855" s="193" t="s">
        <v>88</v>
      </c>
      <c r="AY855" s="20" t="s">
        <v>237</v>
      </c>
      <c r="BE855" s="194">
        <f>IF(N855="základní",J855,0)</f>
        <v>0</v>
      </c>
      <c r="BF855" s="194">
        <f>IF(N855="snížená",J855,0)</f>
        <v>0</v>
      </c>
      <c r="BG855" s="194">
        <f>IF(N855="zákl. přenesená",J855,0)</f>
        <v>0</v>
      </c>
      <c r="BH855" s="194">
        <f>IF(N855="sníž. přenesená",J855,0)</f>
        <v>0</v>
      </c>
      <c r="BI855" s="194">
        <f>IF(N855="nulová",J855,0)</f>
        <v>0</v>
      </c>
      <c r="BJ855" s="20" t="s">
        <v>88</v>
      </c>
      <c r="BK855" s="194">
        <f>ROUND(I855*H855,2)</f>
        <v>0</v>
      </c>
      <c r="BL855" s="20" t="s">
        <v>366</v>
      </c>
      <c r="BM855" s="193" t="s">
        <v>1054</v>
      </c>
    </row>
    <row r="856" spans="1:65" s="2" customFormat="1" ht="37.799999999999997" customHeight="1">
      <c r="A856" s="37"/>
      <c r="B856" s="38"/>
      <c r="C856" s="182" t="s">
        <v>1055</v>
      </c>
      <c r="D856" s="182" t="s">
        <v>239</v>
      </c>
      <c r="E856" s="183" t="s">
        <v>1056</v>
      </c>
      <c r="F856" s="184" t="s">
        <v>1057</v>
      </c>
      <c r="G856" s="185" t="s">
        <v>290</v>
      </c>
      <c r="H856" s="186">
        <v>36</v>
      </c>
      <c r="I856" s="187"/>
      <c r="J856" s="188">
        <f>ROUND(I856*H856,2)</f>
        <v>0</v>
      </c>
      <c r="K856" s="184" t="s">
        <v>242</v>
      </c>
      <c r="L856" s="42"/>
      <c r="M856" s="189" t="s">
        <v>19</v>
      </c>
      <c r="N856" s="190" t="s">
        <v>48</v>
      </c>
      <c r="O856" s="67"/>
      <c r="P856" s="191">
        <f>O856*H856</f>
        <v>0</v>
      </c>
      <c r="Q856" s="191">
        <v>4.4999999999999999E-4</v>
      </c>
      <c r="R856" s="191">
        <f>Q856*H856</f>
        <v>1.6199999999999999E-2</v>
      </c>
      <c r="S856" s="191">
        <v>0</v>
      </c>
      <c r="T856" s="192">
        <f>S856*H856</f>
        <v>0</v>
      </c>
      <c r="U856" s="37"/>
      <c r="V856" s="37"/>
      <c r="W856" s="37"/>
      <c r="X856" s="37"/>
      <c r="Y856" s="37"/>
      <c r="Z856" s="37"/>
      <c r="AA856" s="37"/>
      <c r="AB856" s="37"/>
      <c r="AC856" s="37"/>
      <c r="AD856" s="37"/>
      <c r="AE856" s="37"/>
      <c r="AR856" s="193" t="s">
        <v>366</v>
      </c>
      <c r="AT856" s="193" t="s">
        <v>239</v>
      </c>
      <c r="AU856" s="193" t="s">
        <v>88</v>
      </c>
      <c r="AY856" s="20" t="s">
        <v>237</v>
      </c>
      <c r="BE856" s="194">
        <f>IF(N856="základní",J856,0)</f>
        <v>0</v>
      </c>
      <c r="BF856" s="194">
        <f>IF(N856="snížená",J856,0)</f>
        <v>0</v>
      </c>
      <c r="BG856" s="194">
        <f>IF(N856="zákl. přenesená",J856,0)</f>
        <v>0</v>
      </c>
      <c r="BH856" s="194">
        <f>IF(N856="sníž. přenesená",J856,0)</f>
        <v>0</v>
      </c>
      <c r="BI856" s="194">
        <f>IF(N856="nulová",J856,0)</f>
        <v>0</v>
      </c>
      <c r="BJ856" s="20" t="s">
        <v>88</v>
      </c>
      <c r="BK856" s="194">
        <f>ROUND(I856*H856,2)</f>
        <v>0</v>
      </c>
      <c r="BL856" s="20" t="s">
        <v>366</v>
      </c>
      <c r="BM856" s="193" t="s">
        <v>1058</v>
      </c>
    </row>
    <row r="857" spans="1:65" s="2" customFormat="1" ht="10.199999999999999">
      <c r="A857" s="37"/>
      <c r="B857" s="38"/>
      <c r="C857" s="39"/>
      <c r="D857" s="195" t="s">
        <v>245</v>
      </c>
      <c r="E857" s="39"/>
      <c r="F857" s="196" t="s">
        <v>1059</v>
      </c>
      <c r="G857" s="39"/>
      <c r="H857" s="39"/>
      <c r="I857" s="197"/>
      <c r="J857" s="39"/>
      <c r="K857" s="39"/>
      <c r="L857" s="42"/>
      <c r="M857" s="198"/>
      <c r="N857" s="199"/>
      <c r="O857" s="67"/>
      <c r="P857" s="67"/>
      <c r="Q857" s="67"/>
      <c r="R857" s="67"/>
      <c r="S857" s="67"/>
      <c r="T857" s="68"/>
      <c r="U857" s="37"/>
      <c r="V857" s="37"/>
      <c r="W857" s="37"/>
      <c r="X857" s="37"/>
      <c r="Y857" s="37"/>
      <c r="Z857" s="37"/>
      <c r="AA857" s="37"/>
      <c r="AB857" s="37"/>
      <c r="AC857" s="37"/>
      <c r="AD857" s="37"/>
      <c r="AE857" s="37"/>
      <c r="AT857" s="20" t="s">
        <v>245</v>
      </c>
      <c r="AU857" s="20" t="s">
        <v>88</v>
      </c>
    </row>
    <row r="858" spans="1:65" s="14" customFormat="1" ht="10.199999999999999">
      <c r="B858" s="211"/>
      <c r="C858" s="212"/>
      <c r="D858" s="202" t="s">
        <v>247</v>
      </c>
      <c r="E858" s="213" t="s">
        <v>19</v>
      </c>
      <c r="F858" s="214" t="s">
        <v>964</v>
      </c>
      <c r="G858" s="212"/>
      <c r="H858" s="215">
        <v>13</v>
      </c>
      <c r="I858" s="216"/>
      <c r="J858" s="212"/>
      <c r="K858" s="212"/>
      <c r="L858" s="217"/>
      <c r="M858" s="218"/>
      <c r="N858" s="219"/>
      <c r="O858" s="219"/>
      <c r="P858" s="219"/>
      <c r="Q858" s="219"/>
      <c r="R858" s="219"/>
      <c r="S858" s="219"/>
      <c r="T858" s="220"/>
      <c r="AT858" s="221" t="s">
        <v>247</v>
      </c>
      <c r="AU858" s="221" t="s">
        <v>88</v>
      </c>
      <c r="AV858" s="14" t="s">
        <v>88</v>
      </c>
      <c r="AW858" s="14" t="s">
        <v>37</v>
      </c>
      <c r="AX858" s="14" t="s">
        <v>76</v>
      </c>
      <c r="AY858" s="221" t="s">
        <v>237</v>
      </c>
    </row>
    <row r="859" spans="1:65" s="14" customFormat="1" ht="10.199999999999999">
      <c r="B859" s="211"/>
      <c r="C859" s="212"/>
      <c r="D859" s="202" t="s">
        <v>247</v>
      </c>
      <c r="E859" s="213" t="s">
        <v>19</v>
      </c>
      <c r="F859" s="214" t="s">
        <v>965</v>
      </c>
      <c r="G859" s="212"/>
      <c r="H859" s="215">
        <v>1</v>
      </c>
      <c r="I859" s="216"/>
      <c r="J859" s="212"/>
      <c r="K859" s="212"/>
      <c r="L859" s="217"/>
      <c r="M859" s="218"/>
      <c r="N859" s="219"/>
      <c r="O859" s="219"/>
      <c r="P859" s="219"/>
      <c r="Q859" s="219"/>
      <c r="R859" s="219"/>
      <c r="S859" s="219"/>
      <c r="T859" s="220"/>
      <c r="AT859" s="221" t="s">
        <v>247</v>
      </c>
      <c r="AU859" s="221" t="s">
        <v>88</v>
      </c>
      <c r="AV859" s="14" t="s">
        <v>88</v>
      </c>
      <c r="AW859" s="14" t="s">
        <v>37</v>
      </c>
      <c r="AX859" s="14" t="s">
        <v>76</v>
      </c>
      <c r="AY859" s="221" t="s">
        <v>237</v>
      </c>
    </row>
    <row r="860" spans="1:65" s="14" customFormat="1" ht="10.199999999999999">
      <c r="B860" s="211"/>
      <c r="C860" s="212"/>
      <c r="D860" s="202" t="s">
        <v>247</v>
      </c>
      <c r="E860" s="213" t="s">
        <v>19</v>
      </c>
      <c r="F860" s="214" t="s">
        <v>966</v>
      </c>
      <c r="G860" s="212"/>
      <c r="H860" s="215">
        <v>22</v>
      </c>
      <c r="I860" s="216"/>
      <c r="J860" s="212"/>
      <c r="K860" s="212"/>
      <c r="L860" s="217"/>
      <c r="M860" s="218"/>
      <c r="N860" s="219"/>
      <c r="O860" s="219"/>
      <c r="P860" s="219"/>
      <c r="Q860" s="219"/>
      <c r="R860" s="219"/>
      <c r="S860" s="219"/>
      <c r="T860" s="220"/>
      <c r="AT860" s="221" t="s">
        <v>247</v>
      </c>
      <c r="AU860" s="221" t="s">
        <v>88</v>
      </c>
      <c r="AV860" s="14" t="s">
        <v>88</v>
      </c>
      <c r="AW860" s="14" t="s">
        <v>37</v>
      </c>
      <c r="AX860" s="14" t="s">
        <v>76</v>
      </c>
      <c r="AY860" s="221" t="s">
        <v>237</v>
      </c>
    </row>
    <row r="861" spans="1:65" s="16" customFormat="1" ht="10.199999999999999">
      <c r="B861" s="233"/>
      <c r="C861" s="234"/>
      <c r="D861" s="202" t="s">
        <v>247</v>
      </c>
      <c r="E861" s="235" t="s">
        <v>19</v>
      </c>
      <c r="F861" s="236" t="s">
        <v>260</v>
      </c>
      <c r="G861" s="234"/>
      <c r="H861" s="237">
        <v>36</v>
      </c>
      <c r="I861" s="238"/>
      <c r="J861" s="234"/>
      <c r="K861" s="234"/>
      <c r="L861" s="239"/>
      <c r="M861" s="240"/>
      <c r="N861" s="241"/>
      <c r="O861" s="241"/>
      <c r="P861" s="241"/>
      <c r="Q861" s="241"/>
      <c r="R861" s="241"/>
      <c r="S861" s="241"/>
      <c r="T861" s="242"/>
      <c r="AT861" s="243" t="s">
        <v>247</v>
      </c>
      <c r="AU861" s="243" t="s">
        <v>88</v>
      </c>
      <c r="AV861" s="16" t="s">
        <v>243</v>
      </c>
      <c r="AW861" s="16" t="s">
        <v>37</v>
      </c>
      <c r="AX861" s="16" t="s">
        <v>83</v>
      </c>
      <c r="AY861" s="243" t="s">
        <v>237</v>
      </c>
    </row>
    <row r="862" spans="1:65" s="2" customFormat="1" ht="37.799999999999997" customHeight="1">
      <c r="A862" s="37"/>
      <c r="B862" s="38"/>
      <c r="C862" s="244" t="s">
        <v>1060</v>
      </c>
      <c r="D862" s="244" t="s">
        <v>296</v>
      </c>
      <c r="E862" s="245" t="s">
        <v>1061</v>
      </c>
      <c r="F862" s="246" t="s">
        <v>1062</v>
      </c>
      <c r="G862" s="247" t="s">
        <v>290</v>
      </c>
      <c r="H862" s="248">
        <v>36</v>
      </c>
      <c r="I862" s="249"/>
      <c r="J862" s="250">
        <f>ROUND(I862*H862,2)</f>
        <v>0</v>
      </c>
      <c r="K862" s="246" t="s">
        <v>242</v>
      </c>
      <c r="L862" s="251"/>
      <c r="M862" s="252" t="s">
        <v>19</v>
      </c>
      <c r="N862" s="253" t="s">
        <v>48</v>
      </c>
      <c r="O862" s="67"/>
      <c r="P862" s="191">
        <f>O862*H862</f>
        <v>0</v>
      </c>
      <c r="Q862" s="191">
        <v>1.6E-2</v>
      </c>
      <c r="R862" s="191">
        <f>Q862*H862</f>
        <v>0.57600000000000007</v>
      </c>
      <c r="S862" s="191">
        <v>0</v>
      </c>
      <c r="T862" s="192">
        <f>S862*H862</f>
        <v>0</v>
      </c>
      <c r="U862" s="37"/>
      <c r="V862" s="37"/>
      <c r="W862" s="37"/>
      <c r="X862" s="37"/>
      <c r="Y862" s="37"/>
      <c r="Z862" s="37"/>
      <c r="AA862" s="37"/>
      <c r="AB862" s="37"/>
      <c r="AC862" s="37"/>
      <c r="AD862" s="37"/>
      <c r="AE862" s="37"/>
      <c r="AR862" s="193" t="s">
        <v>523</v>
      </c>
      <c r="AT862" s="193" t="s">
        <v>296</v>
      </c>
      <c r="AU862" s="193" t="s">
        <v>88</v>
      </c>
      <c r="AY862" s="20" t="s">
        <v>237</v>
      </c>
      <c r="BE862" s="194">
        <f>IF(N862="základní",J862,0)</f>
        <v>0</v>
      </c>
      <c r="BF862" s="194">
        <f>IF(N862="snížená",J862,0)</f>
        <v>0</v>
      </c>
      <c r="BG862" s="194">
        <f>IF(N862="zákl. přenesená",J862,0)</f>
        <v>0</v>
      </c>
      <c r="BH862" s="194">
        <f>IF(N862="sníž. přenesená",J862,0)</f>
        <v>0</v>
      </c>
      <c r="BI862" s="194">
        <f>IF(N862="nulová",J862,0)</f>
        <v>0</v>
      </c>
      <c r="BJ862" s="20" t="s">
        <v>88</v>
      </c>
      <c r="BK862" s="194">
        <f>ROUND(I862*H862,2)</f>
        <v>0</v>
      </c>
      <c r="BL862" s="20" t="s">
        <v>366</v>
      </c>
      <c r="BM862" s="193" t="s">
        <v>1063</v>
      </c>
    </row>
    <row r="863" spans="1:65" s="2" customFormat="1" ht="33" customHeight="1">
      <c r="A863" s="37"/>
      <c r="B863" s="38"/>
      <c r="C863" s="182" t="s">
        <v>1064</v>
      </c>
      <c r="D863" s="182" t="s">
        <v>239</v>
      </c>
      <c r="E863" s="183" t="s">
        <v>1065</v>
      </c>
      <c r="F863" s="184" t="s">
        <v>1066</v>
      </c>
      <c r="G863" s="185" t="s">
        <v>154</v>
      </c>
      <c r="H863" s="186">
        <v>25.53</v>
      </c>
      <c r="I863" s="187"/>
      <c r="J863" s="188">
        <f>ROUND(I863*H863,2)</f>
        <v>0</v>
      </c>
      <c r="K863" s="184" t="s">
        <v>242</v>
      </c>
      <c r="L863" s="42"/>
      <c r="M863" s="189" t="s">
        <v>19</v>
      </c>
      <c r="N863" s="190" t="s">
        <v>48</v>
      </c>
      <c r="O863" s="67"/>
      <c r="P863" s="191">
        <f>O863*H863</f>
        <v>0</v>
      </c>
      <c r="Q863" s="191">
        <v>0</v>
      </c>
      <c r="R863" s="191">
        <f>Q863*H863</f>
        <v>0</v>
      </c>
      <c r="S863" s="191">
        <v>0</v>
      </c>
      <c r="T863" s="192">
        <f>S863*H863</f>
        <v>0</v>
      </c>
      <c r="U863" s="37"/>
      <c r="V863" s="37"/>
      <c r="W863" s="37"/>
      <c r="X863" s="37"/>
      <c r="Y863" s="37"/>
      <c r="Z863" s="37"/>
      <c r="AA863" s="37"/>
      <c r="AB863" s="37"/>
      <c r="AC863" s="37"/>
      <c r="AD863" s="37"/>
      <c r="AE863" s="37"/>
      <c r="AR863" s="193" t="s">
        <v>366</v>
      </c>
      <c r="AT863" s="193" t="s">
        <v>239</v>
      </c>
      <c r="AU863" s="193" t="s">
        <v>88</v>
      </c>
      <c r="AY863" s="20" t="s">
        <v>237</v>
      </c>
      <c r="BE863" s="194">
        <f>IF(N863="základní",J863,0)</f>
        <v>0</v>
      </c>
      <c r="BF863" s="194">
        <f>IF(N863="snížená",J863,0)</f>
        <v>0</v>
      </c>
      <c r="BG863" s="194">
        <f>IF(N863="zákl. přenesená",J863,0)</f>
        <v>0</v>
      </c>
      <c r="BH863" s="194">
        <f>IF(N863="sníž. přenesená",J863,0)</f>
        <v>0</v>
      </c>
      <c r="BI863" s="194">
        <f>IF(N863="nulová",J863,0)</f>
        <v>0</v>
      </c>
      <c r="BJ863" s="20" t="s">
        <v>88</v>
      </c>
      <c r="BK863" s="194">
        <f>ROUND(I863*H863,2)</f>
        <v>0</v>
      </c>
      <c r="BL863" s="20" t="s">
        <v>366</v>
      </c>
      <c r="BM863" s="193" t="s">
        <v>1067</v>
      </c>
    </row>
    <row r="864" spans="1:65" s="2" customFormat="1" ht="10.199999999999999">
      <c r="A864" s="37"/>
      <c r="B864" s="38"/>
      <c r="C864" s="39"/>
      <c r="D864" s="195" t="s">
        <v>245</v>
      </c>
      <c r="E864" s="39"/>
      <c r="F864" s="196" t="s">
        <v>1068</v>
      </c>
      <c r="G864" s="39"/>
      <c r="H864" s="39"/>
      <c r="I864" s="197"/>
      <c r="J864" s="39"/>
      <c r="K864" s="39"/>
      <c r="L864" s="42"/>
      <c r="M864" s="198"/>
      <c r="N864" s="199"/>
      <c r="O864" s="67"/>
      <c r="P864" s="67"/>
      <c r="Q864" s="67"/>
      <c r="R864" s="67"/>
      <c r="S864" s="67"/>
      <c r="T864" s="68"/>
      <c r="U864" s="37"/>
      <c r="V864" s="37"/>
      <c r="W864" s="37"/>
      <c r="X864" s="37"/>
      <c r="Y864" s="37"/>
      <c r="Z864" s="37"/>
      <c r="AA864" s="37"/>
      <c r="AB864" s="37"/>
      <c r="AC864" s="37"/>
      <c r="AD864" s="37"/>
      <c r="AE864" s="37"/>
      <c r="AT864" s="20" t="s">
        <v>245</v>
      </c>
      <c r="AU864" s="20" t="s">
        <v>88</v>
      </c>
    </row>
    <row r="865" spans="1:65" s="13" customFormat="1" ht="10.199999999999999">
      <c r="B865" s="200"/>
      <c r="C865" s="201"/>
      <c r="D865" s="202" t="s">
        <v>247</v>
      </c>
      <c r="E865" s="203" t="s">
        <v>19</v>
      </c>
      <c r="F865" s="204" t="s">
        <v>248</v>
      </c>
      <c r="G865" s="201"/>
      <c r="H865" s="203" t="s">
        <v>19</v>
      </c>
      <c r="I865" s="205"/>
      <c r="J865" s="201"/>
      <c r="K865" s="201"/>
      <c r="L865" s="206"/>
      <c r="M865" s="207"/>
      <c r="N865" s="208"/>
      <c r="O865" s="208"/>
      <c r="P865" s="208"/>
      <c r="Q865" s="208"/>
      <c r="R865" s="208"/>
      <c r="S865" s="208"/>
      <c r="T865" s="209"/>
      <c r="AT865" s="210" t="s">
        <v>247</v>
      </c>
      <c r="AU865" s="210" t="s">
        <v>88</v>
      </c>
      <c r="AV865" s="13" t="s">
        <v>83</v>
      </c>
      <c r="AW865" s="13" t="s">
        <v>37</v>
      </c>
      <c r="AX865" s="13" t="s">
        <v>76</v>
      </c>
      <c r="AY865" s="210" t="s">
        <v>237</v>
      </c>
    </row>
    <row r="866" spans="1:65" s="14" customFormat="1" ht="10.199999999999999">
      <c r="B866" s="211"/>
      <c r="C866" s="212"/>
      <c r="D866" s="202" t="s">
        <v>247</v>
      </c>
      <c r="E866" s="213" t="s">
        <v>19</v>
      </c>
      <c r="F866" s="214" t="s">
        <v>1069</v>
      </c>
      <c r="G866" s="212"/>
      <c r="H866" s="215">
        <v>9</v>
      </c>
      <c r="I866" s="216"/>
      <c r="J866" s="212"/>
      <c r="K866" s="212"/>
      <c r="L866" s="217"/>
      <c r="M866" s="218"/>
      <c r="N866" s="219"/>
      <c r="O866" s="219"/>
      <c r="P866" s="219"/>
      <c r="Q866" s="219"/>
      <c r="R866" s="219"/>
      <c r="S866" s="219"/>
      <c r="T866" s="220"/>
      <c r="AT866" s="221" t="s">
        <v>247</v>
      </c>
      <c r="AU866" s="221" t="s">
        <v>88</v>
      </c>
      <c r="AV866" s="14" t="s">
        <v>88</v>
      </c>
      <c r="AW866" s="14" t="s">
        <v>37</v>
      </c>
      <c r="AX866" s="14" t="s">
        <v>76</v>
      </c>
      <c r="AY866" s="221" t="s">
        <v>237</v>
      </c>
    </row>
    <row r="867" spans="1:65" s="13" customFormat="1" ht="10.199999999999999">
      <c r="B867" s="200"/>
      <c r="C867" s="201"/>
      <c r="D867" s="202" t="s">
        <v>247</v>
      </c>
      <c r="E867" s="203" t="s">
        <v>19</v>
      </c>
      <c r="F867" s="204" t="s">
        <v>252</v>
      </c>
      <c r="G867" s="201"/>
      <c r="H867" s="203" t="s">
        <v>19</v>
      </c>
      <c r="I867" s="205"/>
      <c r="J867" s="201"/>
      <c r="K867" s="201"/>
      <c r="L867" s="206"/>
      <c r="M867" s="207"/>
      <c r="N867" s="208"/>
      <c r="O867" s="208"/>
      <c r="P867" s="208"/>
      <c r="Q867" s="208"/>
      <c r="R867" s="208"/>
      <c r="S867" s="208"/>
      <c r="T867" s="209"/>
      <c r="AT867" s="210" t="s">
        <v>247</v>
      </c>
      <c r="AU867" s="210" t="s">
        <v>88</v>
      </c>
      <c r="AV867" s="13" t="s">
        <v>83</v>
      </c>
      <c r="AW867" s="13" t="s">
        <v>37</v>
      </c>
      <c r="AX867" s="13" t="s">
        <v>76</v>
      </c>
      <c r="AY867" s="210" t="s">
        <v>237</v>
      </c>
    </row>
    <row r="868" spans="1:65" s="14" customFormat="1" ht="10.199999999999999">
      <c r="B868" s="211"/>
      <c r="C868" s="212"/>
      <c r="D868" s="202" t="s">
        <v>247</v>
      </c>
      <c r="E868" s="213" t="s">
        <v>19</v>
      </c>
      <c r="F868" s="214" t="s">
        <v>1069</v>
      </c>
      <c r="G868" s="212"/>
      <c r="H868" s="215">
        <v>9</v>
      </c>
      <c r="I868" s="216"/>
      <c r="J868" s="212"/>
      <c r="K868" s="212"/>
      <c r="L868" s="217"/>
      <c r="M868" s="218"/>
      <c r="N868" s="219"/>
      <c r="O868" s="219"/>
      <c r="P868" s="219"/>
      <c r="Q868" s="219"/>
      <c r="R868" s="219"/>
      <c r="S868" s="219"/>
      <c r="T868" s="220"/>
      <c r="AT868" s="221" t="s">
        <v>247</v>
      </c>
      <c r="AU868" s="221" t="s">
        <v>88</v>
      </c>
      <c r="AV868" s="14" t="s">
        <v>88</v>
      </c>
      <c r="AW868" s="14" t="s">
        <v>37</v>
      </c>
      <c r="AX868" s="14" t="s">
        <v>76</v>
      </c>
      <c r="AY868" s="221" t="s">
        <v>237</v>
      </c>
    </row>
    <row r="869" spans="1:65" s="14" customFormat="1" ht="10.199999999999999">
      <c r="B869" s="211"/>
      <c r="C869" s="212"/>
      <c r="D869" s="202" t="s">
        <v>247</v>
      </c>
      <c r="E869" s="213" t="s">
        <v>19</v>
      </c>
      <c r="F869" s="214" t="s">
        <v>1070</v>
      </c>
      <c r="G869" s="212"/>
      <c r="H869" s="215">
        <v>0.76500000000000001</v>
      </c>
      <c r="I869" s="216"/>
      <c r="J869" s="212"/>
      <c r="K869" s="212"/>
      <c r="L869" s="217"/>
      <c r="M869" s="218"/>
      <c r="N869" s="219"/>
      <c r="O869" s="219"/>
      <c r="P869" s="219"/>
      <c r="Q869" s="219"/>
      <c r="R869" s="219"/>
      <c r="S869" s="219"/>
      <c r="T869" s="220"/>
      <c r="AT869" s="221" t="s">
        <v>247</v>
      </c>
      <c r="AU869" s="221" t="s">
        <v>88</v>
      </c>
      <c r="AV869" s="14" t="s">
        <v>88</v>
      </c>
      <c r="AW869" s="14" t="s">
        <v>37</v>
      </c>
      <c r="AX869" s="14" t="s">
        <v>76</v>
      </c>
      <c r="AY869" s="221" t="s">
        <v>237</v>
      </c>
    </row>
    <row r="870" spans="1:65" s="13" customFormat="1" ht="10.199999999999999">
      <c r="B870" s="200"/>
      <c r="C870" s="201"/>
      <c r="D870" s="202" t="s">
        <v>247</v>
      </c>
      <c r="E870" s="203" t="s">
        <v>19</v>
      </c>
      <c r="F870" s="204" t="s">
        <v>256</v>
      </c>
      <c r="G870" s="201"/>
      <c r="H870" s="203" t="s">
        <v>19</v>
      </c>
      <c r="I870" s="205"/>
      <c r="J870" s="201"/>
      <c r="K870" s="201"/>
      <c r="L870" s="206"/>
      <c r="M870" s="207"/>
      <c r="N870" s="208"/>
      <c r="O870" s="208"/>
      <c r="P870" s="208"/>
      <c r="Q870" s="208"/>
      <c r="R870" s="208"/>
      <c r="S870" s="208"/>
      <c r="T870" s="209"/>
      <c r="AT870" s="210" t="s">
        <v>247</v>
      </c>
      <c r="AU870" s="210" t="s">
        <v>88</v>
      </c>
      <c r="AV870" s="13" t="s">
        <v>83</v>
      </c>
      <c r="AW870" s="13" t="s">
        <v>37</v>
      </c>
      <c r="AX870" s="13" t="s">
        <v>76</v>
      </c>
      <c r="AY870" s="210" t="s">
        <v>237</v>
      </c>
    </row>
    <row r="871" spans="1:65" s="14" customFormat="1" ht="10.199999999999999">
      <c r="B871" s="211"/>
      <c r="C871" s="212"/>
      <c r="D871" s="202" t="s">
        <v>247</v>
      </c>
      <c r="E871" s="213" t="s">
        <v>19</v>
      </c>
      <c r="F871" s="214" t="s">
        <v>1071</v>
      </c>
      <c r="G871" s="212"/>
      <c r="H871" s="215">
        <v>6</v>
      </c>
      <c r="I871" s="216"/>
      <c r="J871" s="212"/>
      <c r="K871" s="212"/>
      <c r="L871" s="217"/>
      <c r="M871" s="218"/>
      <c r="N871" s="219"/>
      <c r="O871" s="219"/>
      <c r="P871" s="219"/>
      <c r="Q871" s="219"/>
      <c r="R871" s="219"/>
      <c r="S871" s="219"/>
      <c r="T871" s="220"/>
      <c r="AT871" s="221" t="s">
        <v>247</v>
      </c>
      <c r="AU871" s="221" t="s">
        <v>88</v>
      </c>
      <c r="AV871" s="14" t="s">
        <v>88</v>
      </c>
      <c r="AW871" s="14" t="s">
        <v>37</v>
      </c>
      <c r="AX871" s="14" t="s">
        <v>76</v>
      </c>
      <c r="AY871" s="221" t="s">
        <v>237</v>
      </c>
    </row>
    <row r="872" spans="1:65" s="14" customFormat="1" ht="10.199999999999999">
      <c r="B872" s="211"/>
      <c r="C872" s="212"/>
      <c r="D872" s="202" t="s">
        <v>247</v>
      </c>
      <c r="E872" s="213" t="s">
        <v>19</v>
      </c>
      <c r="F872" s="214" t="s">
        <v>1072</v>
      </c>
      <c r="G872" s="212"/>
      <c r="H872" s="215">
        <v>0.76500000000000001</v>
      </c>
      <c r="I872" s="216"/>
      <c r="J872" s="212"/>
      <c r="K872" s="212"/>
      <c r="L872" s="217"/>
      <c r="M872" s="218"/>
      <c r="N872" s="219"/>
      <c r="O872" s="219"/>
      <c r="P872" s="219"/>
      <c r="Q872" s="219"/>
      <c r="R872" s="219"/>
      <c r="S872" s="219"/>
      <c r="T872" s="220"/>
      <c r="AT872" s="221" t="s">
        <v>247</v>
      </c>
      <c r="AU872" s="221" t="s">
        <v>88</v>
      </c>
      <c r="AV872" s="14" t="s">
        <v>88</v>
      </c>
      <c r="AW872" s="14" t="s">
        <v>37</v>
      </c>
      <c r="AX872" s="14" t="s">
        <v>76</v>
      </c>
      <c r="AY872" s="221" t="s">
        <v>237</v>
      </c>
    </row>
    <row r="873" spans="1:65" s="16" customFormat="1" ht="10.199999999999999">
      <c r="B873" s="233"/>
      <c r="C873" s="234"/>
      <c r="D873" s="202" t="s">
        <v>247</v>
      </c>
      <c r="E873" s="235" t="s">
        <v>19</v>
      </c>
      <c r="F873" s="236" t="s">
        <v>260</v>
      </c>
      <c r="G873" s="234"/>
      <c r="H873" s="237">
        <v>25.53</v>
      </c>
      <c r="I873" s="238"/>
      <c r="J873" s="234"/>
      <c r="K873" s="234"/>
      <c r="L873" s="239"/>
      <c r="M873" s="240"/>
      <c r="N873" s="241"/>
      <c r="O873" s="241"/>
      <c r="P873" s="241"/>
      <c r="Q873" s="241"/>
      <c r="R873" s="241"/>
      <c r="S873" s="241"/>
      <c r="T873" s="242"/>
      <c r="AT873" s="243" t="s">
        <v>247</v>
      </c>
      <c r="AU873" s="243" t="s">
        <v>88</v>
      </c>
      <c r="AV873" s="16" t="s">
        <v>243</v>
      </c>
      <c r="AW873" s="16" t="s">
        <v>37</v>
      </c>
      <c r="AX873" s="16" t="s">
        <v>83</v>
      </c>
      <c r="AY873" s="243" t="s">
        <v>237</v>
      </c>
    </row>
    <row r="874" spans="1:65" s="2" customFormat="1" ht="24.15" customHeight="1">
      <c r="A874" s="37"/>
      <c r="B874" s="38"/>
      <c r="C874" s="244" t="s">
        <v>1073</v>
      </c>
      <c r="D874" s="244" t="s">
        <v>296</v>
      </c>
      <c r="E874" s="245" t="s">
        <v>1074</v>
      </c>
      <c r="F874" s="246" t="s">
        <v>1075</v>
      </c>
      <c r="G874" s="247" t="s">
        <v>154</v>
      </c>
      <c r="H874" s="248">
        <v>25.53</v>
      </c>
      <c r="I874" s="249"/>
      <c r="J874" s="250">
        <f>ROUND(I874*H874,2)</f>
        <v>0</v>
      </c>
      <c r="K874" s="246" t="s">
        <v>242</v>
      </c>
      <c r="L874" s="251"/>
      <c r="M874" s="252" t="s">
        <v>19</v>
      </c>
      <c r="N874" s="253" t="s">
        <v>48</v>
      </c>
      <c r="O874" s="67"/>
      <c r="P874" s="191">
        <f>O874*H874</f>
        <v>0</v>
      </c>
      <c r="Q874" s="191">
        <v>7.0000000000000001E-3</v>
      </c>
      <c r="R874" s="191">
        <f>Q874*H874</f>
        <v>0.17871000000000001</v>
      </c>
      <c r="S874" s="191">
        <v>0</v>
      </c>
      <c r="T874" s="192">
        <f>S874*H874</f>
        <v>0</v>
      </c>
      <c r="U874" s="37"/>
      <c r="V874" s="37"/>
      <c r="W874" s="37"/>
      <c r="X874" s="37"/>
      <c r="Y874" s="37"/>
      <c r="Z874" s="37"/>
      <c r="AA874" s="37"/>
      <c r="AB874" s="37"/>
      <c r="AC874" s="37"/>
      <c r="AD874" s="37"/>
      <c r="AE874" s="37"/>
      <c r="AR874" s="193" t="s">
        <v>523</v>
      </c>
      <c r="AT874" s="193" t="s">
        <v>296</v>
      </c>
      <c r="AU874" s="193" t="s">
        <v>88</v>
      </c>
      <c r="AY874" s="20" t="s">
        <v>237</v>
      </c>
      <c r="BE874" s="194">
        <f>IF(N874="základní",J874,0)</f>
        <v>0</v>
      </c>
      <c r="BF874" s="194">
        <f>IF(N874="snížená",J874,0)</f>
        <v>0</v>
      </c>
      <c r="BG874" s="194">
        <f>IF(N874="zákl. přenesená",J874,0)</f>
        <v>0</v>
      </c>
      <c r="BH874" s="194">
        <f>IF(N874="sníž. přenesená",J874,0)</f>
        <v>0</v>
      </c>
      <c r="BI874" s="194">
        <f>IF(N874="nulová",J874,0)</f>
        <v>0</v>
      </c>
      <c r="BJ874" s="20" t="s">
        <v>88</v>
      </c>
      <c r="BK874" s="194">
        <f>ROUND(I874*H874,2)</f>
        <v>0</v>
      </c>
      <c r="BL874" s="20" t="s">
        <v>366</v>
      </c>
      <c r="BM874" s="193" t="s">
        <v>1076</v>
      </c>
    </row>
    <row r="875" spans="1:65" s="2" customFormat="1" ht="24.15" customHeight="1">
      <c r="A875" s="37"/>
      <c r="B875" s="38"/>
      <c r="C875" s="244" t="s">
        <v>1077</v>
      </c>
      <c r="D875" s="244" t="s">
        <v>296</v>
      </c>
      <c r="E875" s="245" t="s">
        <v>1078</v>
      </c>
      <c r="F875" s="246" t="s">
        <v>1079</v>
      </c>
      <c r="G875" s="247" t="s">
        <v>290</v>
      </c>
      <c r="H875" s="248">
        <v>36</v>
      </c>
      <c r="I875" s="249"/>
      <c r="J875" s="250">
        <f>ROUND(I875*H875,2)</f>
        <v>0</v>
      </c>
      <c r="K875" s="246" t="s">
        <v>242</v>
      </c>
      <c r="L875" s="251"/>
      <c r="M875" s="252" t="s">
        <v>19</v>
      </c>
      <c r="N875" s="253" t="s">
        <v>48</v>
      </c>
      <c r="O875" s="67"/>
      <c r="P875" s="191">
        <f>O875*H875</f>
        <v>0</v>
      </c>
      <c r="Q875" s="191">
        <v>6.0000000000000002E-5</v>
      </c>
      <c r="R875" s="191">
        <f>Q875*H875</f>
        <v>2.16E-3</v>
      </c>
      <c r="S875" s="191">
        <v>0</v>
      </c>
      <c r="T875" s="192">
        <f>S875*H875</f>
        <v>0</v>
      </c>
      <c r="U875" s="37"/>
      <c r="V875" s="37"/>
      <c r="W875" s="37"/>
      <c r="X875" s="37"/>
      <c r="Y875" s="37"/>
      <c r="Z875" s="37"/>
      <c r="AA875" s="37"/>
      <c r="AB875" s="37"/>
      <c r="AC875" s="37"/>
      <c r="AD875" s="37"/>
      <c r="AE875" s="37"/>
      <c r="AR875" s="193" t="s">
        <v>523</v>
      </c>
      <c r="AT875" s="193" t="s">
        <v>296</v>
      </c>
      <c r="AU875" s="193" t="s">
        <v>88</v>
      </c>
      <c r="AY875" s="20" t="s">
        <v>237</v>
      </c>
      <c r="BE875" s="194">
        <f>IF(N875="základní",J875,0)</f>
        <v>0</v>
      </c>
      <c r="BF875" s="194">
        <f>IF(N875="snížená",J875,0)</f>
        <v>0</v>
      </c>
      <c r="BG875" s="194">
        <f>IF(N875="zákl. přenesená",J875,0)</f>
        <v>0</v>
      </c>
      <c r="BH875" s="194">
        <f>IF(N875="sníž. přenesená",J875,0)</f>
        <v>0</v>
      </c>
      <c r="BI875" s="194">
        <f>IF(N875="nulová",J875,0)</f>
        <v>0</v>
      </c>
      <c r="BJ875" s="20" t="s">
        <v>88</v>
      </c>
      <c r="BK875" s="194">
        <f>ROUND(I875*H875,2)</f>
        <v>0</v>
      </c>
      <c r="BL875" s="20" t="s">
        <v>366</v>
      </c>
      <c r="BM875" s="193" t="s">
        <v>1080</v>
      </c>
    </row>
    <row r="876" spans="1:65" s="13" customFormat="1" ht="10.199999999999999">
      <c r="B876" s="200"/>
      <c r="C876" s="201"/>
      <c r="D876" s="202" t="s">
        <v>247</v>
      </c>
      <c r="E876" s="203" t="s">
        <v>19</v>
      </c>
      <c r="F876" s="204" t="s">
        <v>248</v>
      </c>
      <c r="G876" s="201"/>
      <c r="H876" s="203" t="s">
        <v>19</v>
      </c>
      <c r="I876" s="205"/>
      <c r="J876" s="201"/>
      <c r="K876" s="201"/>
      <c r="L876" s="206"/>
      <c r="M876" s="207"/>
      <c r="N876" s="208"/>
      <c r="O876" s="208"/>
      <c r="P876" s="208"/>
      <c r="Q876" s="208"/>
      <c r="R876" s="208"/>
      <c r="S876" s="208"/>
      <c r="T876" s="209"/>
      <c r="AT876" s="210" t="s">
        <v>247</v>
      </c>
      <c r="AU876" s="210" t="s">
        <v>88</v>
      </c>
      <c r="AV876" s="13" t="s">
        <v>83</v>
      </c>
      <c r="AW876" s="13" t="s">
        <v>37</v>
      </c>
      <c r="AX876" s="13" t="s">
        <v>76</v>
      </c>
      <c r="AY876" s="210" t="s">
        <v>237</v>
      </c>
    </row>
    <row r="877" spans="1:65" s="14" customFormat="1" ht="10.199999999999999">
      <c r="B877" s="211"/>
      <c r="C877" s="212"/>
      <c r="D877" s="202" t="s">
        <v>247</v>
      </c>
      <c r="E877" s="213" t="s">
        <v>19</v>
      </c>
      <c r="F877" s="214" t="s">
        <v>1081</v>
      </c>
      <c r="G877" s="212"/>
      <c r="H877" s="215">
        <v>6</v>
      </c>
      <c r="I877" s="216"/>
      <c r="J877" s="212"/>
      <c r="K877" s="212"/>
      <c r="L877" s="217"/>
      <c r="M877" s="218"/>
      <c r="N877" s="219"/>
      <c r="O877" s="219"/>
      <c r="P877" s="219"/>
      <c r="Q877" s="219"/>
      <c r="R877" s="219"/>
      <c r="S877" s="219"/>
      <c r="T877" s="220"/>
      <c r="AT877" s="221" t="s">
        <v>247</v>
      </c>
      <c r="AU877" s="221" t="s">
        <v>88</v>
      </c>
      <c r="AV877" s="14" t="s">
        <v>88</v>
      </c>
      <c r="AW877" s="14" t="s">
        <v>37</v>
      </c>
      <c r="AX877" s="14" t="s">
        <v>76</v>
      </c>
      <c r="AY877" s="221" t="s">
        <v>237</v>
      </c>
    </row>
    <row r="878" spans="1:65" s="13" customFormat="1" ht="10.199999999999999">
      <c r="B878" s="200"/>
      <c r="C878" s="201"/>
      <c r="D878" s="202" t="s">
        <v>247</v>
      </c>
      <c r="E878" s="203" t="s">
        <v>19</v>
      </c>
      <c r="F878" s="204" t="s">
        <v>252</v>
      </c>
      <c r="G878" s="201"/>
      <c r="H878" s="203" t="s">
        <v>19</v>
      </c>
      <c r="I878" s="205"/>
      <c r="J878" s="201"/>
      <c r="K878" s="201"/>
      <c r="L878" s="206"/>
      <c r="M878" s="207"/>
      <c r="N878" s="208"/>
      <c r="O878" s="208"/>
      <c r="P878" s="208"/>
      <c r="Q878" s="208"/>
      <c r="R878" s="208"/>
      <c r="S878" s="208"/>
      <c r="T878" s="209"/>
      <c r="AT878" s="210" t="s">
        <v>247</v>
      </c>
      <c r="AU878" s="210" t="s">
        <v>88</v>
      </c>
      <c r="AV878" s="13" t="s">
        <v>83</v>
      </c>
      <c r="AW878" s="13" t="s">
        <v>37</v>
      </c>
      <c r="AX878" s="13" t="s">
        <v>76</v>
      </c>
      <c r="AY878" s="210" t="s">
        <v>237</v>
      </c>
    </row>
    <row r="879" spans="1:65" s="14" customFormat="1" ht="10.199999999999999">
      <c r="B879" s="211"/>
      <c r="C879" s="212"/>
      <c r="D879" s="202" t="s">
        <v>247</v>
      </c>
      <c r="E879" s="213" t="s">
        <v>19</v>
      </c>
      <c r="F879" s="214" t="s">
        <v>1081</v>
      </c>
      <c r="G879" s="212"/>
      <c r="H879" s="215">
        <v>6</v>
      </c>
      <c r="I879" s="216"/>
      <c r="J879" s="212"/>
      <c r="K879" s="212"/>
      <c r="L879" s="217"/>
      <c r="M879" s="218"/>
      <c r="N879" s="219"/>
      <c r="O879" s="219"/>
      <c r="P879" s="219"/>
      <c r="Q879" s="219"/>
      <c r="R879" s="219"/>
      <c r="S879" s="219"/>
      <c r="T879" s="220"/>
      <c r="AT879" s="221" t="s">
        <v>247</v>
      </c>
      <c r="AU879" s="221" t="s">
        <v>88</v>
      </c>
      <c r="AV879" s="14" t="s">
        <v>88</v>
      </c>
      <c r="AW879" s="14" t="s">
        <v>37</v>
      </c>
      <c r="AX879" s="14" t="s">
        <v>76</v>
      </c>
      <c r="AY879" s="221" t="s">
        <v>237</v>
      </c>
    </row>
    <row r="880" spans="1:65" s="14" customFormat="1" ht="10.199999999999999">
      <c r="B880" s="211"/>
      <c r="C880" s="212"/>
      <c r="D880" s="202" t="s">
        <v>247</v>
      </c>
      <c r="E880" s="213" t="s">
        <v>19</v>
      </c>
      <c r="F880" s="214" t="s">
        <v>1082</v>
      </c>
      <c r="G880" s="212"/>
      <c r="H880" s="215">
        <v>1</v>
      </c>
      <c r="I880" s="216"/>
      <c r="J880" s="212"/>
      <c r="K880" s="212"/>
      <c r="L880" s="217"/>
      <c r="M880" s="218"/>
      <c r="N880" s="219"/>
      <c r="O880" s="219"/>
      <c r="P880" s="219"/>
      <c r="Q880" s="219"/>
      <c r="R880" s="219"/>
      <c r="S880" s="219"/>
      <c r="T880" s="220"/>
      <c r="AT880" s="221" t="s">
        <v>247</v>
      </c>
      <c r="AU880" s="221" t="s">
        <v>88</v>
      </c>
      <c r="AV880" s="14" t="s">
        <v>88</v>
      </c>
      <c r="AW880" s="14" t="s">
        <v>37</v>
      </c>
      <c r="AX880" s="14" t="s">
        <v>76</v>
      </c>
      <c r="AY880" s="221" t="s">
        <v>237</v>
      </c>
    </row>
    <row r="881" spans="1:65" s="13" customFormat="1" ht="10.199999999999999">
      <c r="B881" s="200"/>
      <c r="C881" s="201"/>
      <c r="D881" s="202" t="s">
        <v>247</v>
      </c>
      <c r="E881" s="203" t="s">
        <v>19</v>
      </c>
      <c r="F881" s="204" t="s">
        <v>256</v>
      </c>
      <c r="G881" s="201"/>
      <c r="H881" s="203" t="s">
        <v>19</v>
      </c>
      <c r="I881" s="205"/>
      <c r="J881" s="201"/>
      <c r="K881" s="201"/>
      <c r="L881" s="206"/>
      <c r="M881" s="207"/>
      <c r="N881" s="208"/>
      <c r="O881" s="208"/>
      <c r="P881" s="208"/>
      <c r="Q881" s="208"/>
      <c r="R881" s="208"/>
      <c r="S881" s="208"/>
      <c r="T881" s="209"/>
      <c r="AT881" s="210" t="s">
        <v>247</v>
      </c>
      <c r="AU881" s="210" t="s">
        <v>88</v>
      </c>
      <c r="AV881" s="13" t="s">
        <v>83</v>
      </c>
      <c r="AW881" s="13" t="s">
        <v>37</v>
      </c>
      <c r="AX881" s="13" t="s">
        <v>76</v>
      </c>
      <c r="AY881" s="210" t="s">
        <v>237</v>
      </c>
    </row>
    <row r="882" spans="1:65" s="14" customFormat="1" ht="10.199999999999999">
      <c r="B882" s="211"/>
      <c r="C882" s="212"/>
      <c r="D882" s="202" t="s">
        <v>247</v>
      </c>
      <c r="E882" s="213" t="s">
        <v>19</v>
      </c>
      <c r="F882" s="214" t="s">
        <v>1083</v>
      </c>
      <c r="G882" s="212"/>
      <c r="H882" s="215">
        <v>4</v>
      </c>
      <c r="I882" s="216"/>
      <c r="J882" s="212"/>
      <c r="K882" s="212"/>
      <c r="L882" s="217"/>
      <c r="M882" s="218"/>
      <c r="N882" s="219"/>
      <c r="O882" s="219"/>
      <c r="P882" s="219"/>
      <c r="Q882" s="219"/>
      <c r="R882" s="219"/>
      <c r="S882" s="219"/>
      <c r="T882" s="220"/>
      <c r="AT882" s="221" t="s">
        <v>247</v>
      </c>
      <c r="AU882" s="221" t="s">
        <v>88</v>
      </c>
      <c r="AV882" s="14" t="s">
        <v>88</v>
      </c>
      <c r="AW882" s="14" t="s">
        <v>37</v>
      </c>
      <c r="AX882" s="14" t="s">
        <v>76</v>
      </c>
      <c r="AY882" s="221" t="s">
        <v>237</v>
      </c>
    </row>
    <row r="883" spans="1:65" s="14" customFormat="1" ht="10.199999999999999">
      <c r="B883" s="211"/>
      <c r="C883" s="212"/>
      <c r="D883" s="202" t="s">
        <v>247</v>
      </c>
      <c r="E883" s="213" t="s">
        <v>19</v>
      </c>
      <c r="F883" s="214" t="s">
        <v>1084</v>
      </c>
      <c r="G883" s="212"/>
      <c r="H883" s="215">
        <v>1</v>
      </c>
      <c r="I883" s="216"/>
      <c r="J883" s="212"/>
      <c r="K883" s="212"/>
      <c r="L883" s="217"/>
      <c r="M883" s="218"/>
      <c r="N883" s="219"/>
      <c r="O883" s="219"/>
      <c r="P883" s="219"/>
      <c r="Q883" s="219"/>
      <c r="R883" s="219"/>
      <c r="S883" s="219"/>
      <c r="T883" s="220"/>
      <c r="AT883" s="221" t="s">
        <v>247</v>
      </c>
      <c r="AU883" s="221" t="s">
        <v>88</v>
      </c>
      <c r="AV883" s="14" t="s">
        <v>88</v>
      </c>
      <c r="AW883" s="14" t="s">
        <v>37</v>
      </c>
      <c r="AX883" s="14" t="s">
        <v>76</v>
      </c>
      <c r="AY883" s="221" t="s">
        <v>237</v>
      </c>
    </row>
    <row r="884" spans="1:65" s="15" customFormat="1" ht="10.199999999999999">
      <c r="B884" s="222"/>
      <c r="C884" s="223"/>
      <c r="D884" s="202" t="s">
        <v>247</v>
      </c>
      <c r="E884" s="224" t="s">
        <v>19</v>
      </c>
      <c r="F884" s="225" t="s">
        <v>251</v>
      </c>
      <c r="G884" s="223"/>
      <c r="H884" s="226">
        <v>18</v>
      </c>
      <c r="I884" s="227"/>
      <c r="J884" s="223"/>
      <c r="K884" s="223"/>
      <c r="L884" s="228"/>
      <c r="M884" s="229"/>
      <c r="N884" s="230"/>
      <c r="O884" s="230"/>
      <c r="P884" s="230"/>
      <c r="Q884" s="230"/>
      <c r="R884" s="230"/>
      <c r="S884" s="230"/>
      <c r="T884" s="231"/>
      <c r="AT884" s="232" t="s">
        <v>247</v>
      </c>
      <c r="AU884" s="232" t="s">
        <v>88</v>
      </c>
      <c r="AV884" s="15" t="s">
        <v>92</v>
      </c>
      <c r="AW884" s="15" t="s">
        <v>37</v>
      </c>
      <c r="AX884" s="15" t="s">
        <v>76</v>
      </c>
      <c r="AY884" s="232" t="s">
        <v>237</v>
      </c>
    </row>
    <row r="885" spans="1:65" s="14" customFormat="1" ht="10.199999999999999">
      <c r="B885" s="211"/>
      <c r="C885" s="212"/>
      <c r="D885" s="202" t="s">
        <v>247</v>
      </c>
      <c r="E885" s="213" t="s">
        <v>19</v>
      </c>
      <c r="F885" s="214" t="s">
        <v>1085</v>
      </c>
      <c r="G885" s="212"/>
      <c r="H885" s="215">
        <v>36</v>
      </c>
      <c r="I885" s="216"/>
      <c r="J885" s="212"/>
      <c r="K885" s="212"/>
      <c r="L885" s="217"/>
      <c r="M885" s="218"/>
      <c r="N885" s="219"/>
      <c r="O885" s="219"/>
      <c r="P885" s="219"/>
      <c r="Q885" s="219"/>
      <c r="R885" s="219"/>
      <c r="S885" s="219"/>
      <c r="T885" s="220"/>
      <c r="AT885" s="221" t="s">
        <v>247</v>
      </c>
      <c r="AU885" s="221" t="s">
        <v>88</v>
      </c>
      <c r="AV885" s="14" t="s">
        <v>88</v>
      </c>
      <c r="AW885" s="14" t="s">
        <v>37</v>
      </c>
      <c r="AX885" s="14" t="s">
        <v>83</v>
      </c>
      <c r="AY885" s="221" t="s">
        <v>237</v>
      </c>
    </row>
    <row r="886" spans="1:65" s="2" customFormat="1" ht="55.5" customHeight="1">
      <c r="A886" s="37"/>
      <c r="B886" s="38"/>
      <c r="C886" s="182" t="s">
        <v>1086</v>
      </c>
      <c r="D886" s="182" t="s">
        <v>239</v>
      </c>
      <c r="E886" s="183" t="s">
        <v>1087</v>
      </c>
      <c r="F886" s="184" t="s">
        <v>1088</v>
      </c>
      <c r="G886" s="185" t="s">
        <v>304</v>
      </c>
      <c r="H886" s="186">
        <v>1.764</v>
      </c>
      <c r="I886" s="187"/>
      <c r="J886" s="188">
        <f>ROUND(I886*H886,2)</f>
        <v>0</v>
      </c>
      <c r="K886" s="184" t="s">
        <v>242</v>
      </c>
      <c r="L886" s="42"/>
      <c r="M886" s="189" t="s">
        <v>19</v>
      </c>
      <c r="N886" s="190" t="s">
        <v>48</v>
      </c>
      <c r="O886" s="67"/>
      <c r="P886" s="191">
        <f>O886*H886</f>
        <v>0</v>
      </c>
      <c r="Q886" s="191">
        <v>0</v>
      </c>
      <c r="R886" s="191">
        <f>Q886*H886</f>
        <v>0</v>
      </c>
      <c r="S886" s="191">
        <v>0</v>
      </c>
      <c r="T886" s="192">
        <f>S886*H886</f>
        <v>0</v>
      </c>
      <c r="U886" s="37"/>
      <c r="V886" s="37"/>
      <c r="W886" s="37"/>
      <c r="X886" s="37"/>
      <c r="Y886" s="37"/>
      <c r="Z886" s="37"/>
      <c r="AA886" s="37"/>
      <c r="AB886" s="37"/>
      <c r="AC886" s="37"/>
      <c r="AD886" s="37"/>
      <c r="AE886" s="37"/>
      <c r="AR886" s="193" t="s">
        <v>366</v>
      </c>
      <c r="AT886" s="193" t="s">
        <v>239</v>
      </c>
      <c r="AU886" s="193" t="s">
        <v>88</v>
      </c>
      <c r="AY886" s="20" t="s">
        <v>237</v>
      </c>
      <c r="BE886" s="194">
        <f>IF(N886="základní",J886,0)</f>
        <v>0</v>
      </c>
      <c r="BF886" s="194">
        <f>IF(N886="snížená",J886,0)</f>
        <v>0</v>
      </c>
      <c r="BG886" s="194">
        <f>IF(N886="zákl. přenesená",J886,0)</f>
        <v>0</v>
      </c>
      <c r="BH886" s="194">
        <f>IF(N886="sníž. přenesená",J886,0)</f>
        <v>0</v>
      </c>
      <c r="BI886" s="194">
        <f>IF(N886="nulová",J886,0)</f>
        <v>0</v>
      </c>
      <c r="BJ886" s="20" t="s">
        <v>88</v>
      </c>
      <c r="BK886" s="194">
        <f>ROUND(I886*H886,2)</f>
        <v>0</v>
      </c>
      <c r="BL886" s="20" t="s">
        <v>366</v>
      </c>
      <c r="BM886" s="193" t="s">
        <v>1089</v>
      </c>
    </row>
    <row r="887" spans="1:65" s="2" customFormat="1" ht="10.199999999999999">
      <c r="A887" s="37"/>
      <c r="B887" s="38"/>
      <c r="C887" s="39"/>
      <c r="D887" s="195" t="s">
        <v>245</v>
      </c>
      <c r="E887" s="39"/>
      <c r="F887" s="196" t="s">
        <v>1090</v>
      </c>
      <c r="G887" s="39"/>
      <c r="H887" s="39"/>
      <c r="I887" s="197"/>
      <c r="J887" s="39"/>
      <c r="K887" s="39"/>
      <c r="L887" s="42"/>
      <c r="M887" s="198"/>
      <c r="N887" s="199"/>
      <c r="O887" s="67"/>
      <c r="P887" s="67"/>
      <c r="Q887" s="67"/>
      <c r="R887" s="67"/>
      <c r="S887" s="67"/>
      <c r="T887" s="68"/>
      <c r="U887" s="37"/>
      <c r="V887" s="37"/>
      <c r="W887" s="37"/>
      <c r="X887" s="37"/>
      <c r="Y887" s="37"/>
      <c r="Z887" s="37"/>
      <c r="AA887" s="37"/>
      <c r="AB887" s="37"/>
      <c r="AC887" s="37"/>
      <c r="AD887" s="37"/>
      <c r="AE887" s="37"/>
      <c r="AT887" s="20" t="s">
        <v>245</v>
      </c>
      <c r="AU887" s="20" t="s">
        <v>88</v>
      </c>
    </row>
    <row r="888" spans="1:65" s="12" customFormat="1" ht="22.8" customHeight="1">
      <c r="B888" s="166"/>
      <c r="C888" s="167"/>
      <c r="D888" s="168" t="s">
        <v>75</v>
      </c>
      <c r="E888" s="180" t="s">
        <v>1091</v>
      </c>
      <c r="F888" s="180" t="s">
        <v>1092</v>
      </c>
      <c r="G888" s="167"/>
      <c r="H888" s="167"/>
      <c r="I888" s="170"/>
      <c r="J888" s="181">
        <f>BK888</f>
        <v>0</v>
      </c>
      <c r="K888" s="167"/>
      <c r="L888" s="172"/>
      <c r="M888" s="173"/>
      <c r="N888" s="174"/>
      <c r="O888" s="174"/>
      <c r="P888" s="175">
        <f>SUM(P889:P908)</f>
        <v>0</v>
      </c>
      <c r="Q888" s="174"/>
      <c r="R888" s="175">
        <f>SUM(R889:R908)</f>
        <v>0.19975416000000001</v>
      </c>
      <c r="S888" s="174"/>
      <c r="T888" s="176">
        <f>SUM(T889:T908)</f>
        <v>0</v>
      </c>
      <c r="AR888" s="177" t="s">
        <v>88</v>
      </c>
      <c r="AT888" s="178" t="s">
        <v>75</v>
      </c>
      <c r="AU888" s="178" t="s">
        <v>83</v>
      </c>
      <c r="AY888" s="177" t="s">
        <v>237</v>
      </c>
      <c r="BK888" s="179">
        <f>SUM(BK889:BK908)</f>
        <v>0</v>
      </c>
    </row>
    <row r="889" spans="1:65" s="2" customFormat="1" ht="24.15" customHeight="1">
      <c r="A889" s="37"/>
      <c r="B889" s="38"/>
      <c r="C889" s="182" t="s">
        <v>1093</v>
      </c>
      <c r="D889" s="182" t="s">
        <v>239</v>
      </c>
      <c r="E889" s="183" t="s">
        <v>1094</v>
      </c>
      <c r="F889" s="184" t="s">
        <v>1095</v>
      </c>
      <c r="G889" s="185" t="s">
        <v>1096</v>
      </c>
      <c r="H889" s="186">
        <v>5.8879999999999999</v>
      </c>
      <c r="I889" s="187"/>
      <c r="J889" s="188">
        <f>ROUND(I889*H889,2)</f>
        <v>0</v>
      </c>
      <c r="K889" s="184" t="s">
        <v>242</v>
      </c>
      <c r="L889" s="42"/>
      <c r="M889" s="189" t="s">
        <v>19</v>
      </c>
      <c r="N889" s="190" t="s">
        <v>48</v>
      </c>
      <c r="O889" s="67"/>
      <c r="P889" s="191">
        <f>O889*H889</f>
        <v>0</v>
      </c>
      <c r="Q889" s="191">
        <v>6.9999999999999994E-5</v>
      </c>
      <c r="R889" s="191">
        <f>Q889*H889</f>
        <v>4.1215999999999996E-4</v>
      </c>
      <c r="S889" s="191">
        <v>0</v>
      </c>
      <c r="T889" s="192">
        <f>S889*H889</f>
        <v>0</v>
      </c>
      <c r="U889" s="37"/>
      <c r="V889" s="37"/>
      <c r="W889" s="37"/>
      <c r="X889" s="37"/>
      <c r="Y889" s="37"/>
      <c r="Z889" s="37"/>
      <c r="AA889" s="37"/>
      <c r="AB889" s="37"/>
      <c r="AC889" s="37"/>
      <c r="AD889" s="37"/>
      <c r="AE889" s="37"/>
      <c r="AR889" s="193" t="s">
        <v>366</v>
      </c>
      <c r="AT889" s="193" t="s">
        <v>239</v>
      </c>
      <c r="AU889" s="193" t="s">
        <v>88</v>
      </c>
      <c r="AY889" s="20" t="s">
        <v>237</v>
      </c>
      <c r="BE889" s="194">
        <f>IF(N889="základní",J889,0)</f>
        <v>0</v>
      </c>
      <c r="BF889" s="194">
        <f>IF(N889="snížená",J889,0)</f>
        <v>0</v>
      </c>
      <c r="BG889" s="194">
        <f>IF(N889="zákl. přenesená",J889,0)</f>
        <v>0</v>
      </c>
      <c r="BH889" s="194">
        <f>IF(N889="sníž. přenesená",J889,0)</f>
        <v>0</v>
      </c>
      <c r="BI889" s="194">
        <f>IF(N889="nulová",J889,0)</f>
        <v>0</v>
      </c>
      <c r="BJ889" s="20" t="s">
        <v>88</v>
      </c>
      <c r="BK889" s="194">
        <f>ROUND(I889*H889,2)</f>
        <v>0</v>
      </c>
      <c r="BL889" s="20" t="s">
        <v>366</v>
      </c>
      <c r="BM889" s="193" t="s">
        <v>1097</v>
      </c>
    </row>
    <row r="890" spans="1:65" s="2" customFormat="1" ht="10.199999999999999">
      <c r="A890" s="37"/>
      <c r="B890" s="38"/>
      <c r="C890" s="39"/>
      <c r="D890" s="195" t="s">
        <v>245</v>
      </c>
      <c r="E890" s="39"/>
      <c r="F890" s="196" t="s">
        <v>1098</v>
      </c>
      <c r="G890" s="39"/>
      <c r="H890" s="39"/>
      <c r="I890" s="197"/>
      <c r="J890" s="39"/>
      <c r="K890" s="39"/>
      <c r="L890" s="42"/>
      <c r="M890" s="198"/>
      <c r="N890" s="199"/>
      <c r="O890" s="67"/>
      <c r="P890" s="67"/>
      <c r="Q890" s="67"/>
      <c r="R890" s="67"/>
      <c r="S890" s="67"/>
      <c r="T890" s="68"/>
      <c r="U890" s="37"/>
      <c r="V890" s="37"/>
      <c r="W890" s="37"/>
      <c r="X890" s="37"/>
      <c r="Y890" s="37"/>
      <c r="Z890" s="37"/>
      <c r="AA890" s="37"/>
      <c r="AB890" s="37"/>
      <c r="AC890" s="37"/>
      <c r="AD890" s="37"/>
      <c r="AE890" s="37"/>
      <c r="AT890" s="20" t="s">
        <v>245</v>
      </c>
      <c r="AU890" s="20" t="s">
        <v>88</v>
      </c>
    </row>
    <row r="891" spans="1:65" s="13" customFormat="1" ht="10.199999999999999">
      <c r="B891" s="200"/>
      <c r="C891" s="201"/>
      <c r="D891" s="202" t="s">
        <v>247</v>
      </c>
      <c r="E891" s="203" t="s">
        <v>19</v>
      </c>
      <c r="F891" s="204" t="s">
        <v>1099</v>
      </c>
      <c r="G891" s="201"/>
      <c r="H891" s="203" t="s">
        <v>19</v>
      </c>
      <c r="I891" s="205"/>
      <c r="J891" s="201"/>
      <c r="K891" s="201"/>
      <c r="L891" s="206"/>
      <c r="M891" s="207"/>
      <c r="N891" s="208"/>
      <c r="O891" s="208"/>
      <c r="P891" s="208"/>
      <c r="Q891" s="208"/>
      <c r="R891" s="208"/>
      <c r="S891" s="208"/>
      <c r="T891" s="209"/>
      <c r="AT891" s="210" t="s">
        <v>247</v>
      </c>
      <c r="AU891" s="210" t="s">
        <v>88</v>
      </c>
      <c r="AV891" s="13" t="s">
        <v>83</v>
      </c>
      <c r="AW891" s="13" t="s">
        <v>37</v>
      </c>
      <c r="AX891" s="13" t="s">
        <v>76</v>
      </c>
      <c r="AY891" s="210" t="s">
        <v>237</v>
      </c>
    </row>
    <row r="892" spans="1:65" s="14" customFormat="1" ht="10.199999999999999">
      <c r="B892" s="211"/>
      <c r="C892" s="212"/>
      <c r="D892" s="202" t="s">
        <v>247</v>
      </c>
      <c r="E892" s="213" t="s">
        <v>19</v>
      </c>
      <c r="F892" s="214" t="s">
        <v>1100</v>
      </c>
      <c r="G892" s="212"/>
      <c r="H892" s="215">
        <v>5.8879999999999999</v>
      </c>
      <c r="I892" s="216"/>
      <c r="J892" s="212"/>
      <c r="K892" s="212"/>
      <c r="L892" s="217"/>
      <c r="M892" s="218"/>
      <c r="N892" s="219"/>
      <c r="O892" s="219"/>
      <c r="P892" s="219"/>
      <c r="Q892" s="219"/>
      <c r="R892" s="219"/>
      <c r="S892" s="219"/>
      <c r="T892" s="220"/>
      <c r="AT892" s="221" t="s">
        <v>247</v>
      </c>
      <c r="AU892" s="221" t="s">
        <v>88</v>
      </c>
      <c r="AV892" s="14" t="s">
        <v>88</v>
      </c>
      <c r="AW892" s="14" t="s">
        <v>37</v>
      </c>
      <c r="AX892" s="14" t="s">
        <v>83</v>
      </c>
      <c r="AY892" s="221" t="s">
        <v>237</v>
      </c>
    </row>
    <row r="893" spans="1:65" s="2" customFormat="1" ht="21.75" customHeight="1">
      <c r="A893" s="37"/>
      <c r="B893" s="38"/>
      <c r="C893" s="244" t="s">
        <v>1101</v>
      </c>
      <c r="D893" s="244" t="s">
        <v>296</v>
      </c>
      <c r="E893" s="245" t="s">
        <v>1102</v>
      </c>
      <c r="F893" s="246" t="s">
        <v>1103</v>
      </c>
      <c r="G893" s="247" t="s">
        <v>304</v>
      </c>
      <c r="H893" s="248">
        <v>6.0000000000000001E-3</v>
      </c>
      <c r="I893" s="249"/>
      <c r="J893" s="250">
        <f>ROUND(I893*H893,2)</f>
        <v>0</v>
      </c>
      <c r="K893" s="246" t="s">
        <v>242</v>
      </c>
      <c r="L893" s="251"/>
      <c r="M893" s="252" t="s">
        <v>19</v>
      </c>
      <c r="N893" s="253" t="s">
        <v>48</v>
      </c>
      <c r="O893" s="67"/>
      <c r="P893" s="191">
        <f>O893*H893</f>
        <v>0</v>
      </c>
      <c r="Q893" s="191">
        <v>1</v>
      </c>
      <c r="R893" s="191">
        <f>Q893*H893</f>
        <v>6.0000000000000001E-3</v>
      </c>
      <c r="S893" s="191">
        <v>0</v>
      </c>
      <c r="T893" s="192">
        <f>S893*H893</f>
        <v>0</v>
      </c>
      <c r="U893" s="37"/>
      <c r="V893" s="37"/>
      <c r="W893" s="37"/>
      <c r="X893" s="37"/>
      <c r="Y893" s="37"/>
      <c r="Z893" s="37"/>
      <c r="AA893" s="37"/>
      <c r="AB893" s="37"/>
      <c r="AC893" s="37"/>
      <c r="AD893" s="37"/>
      <c r="AE893" s="37"/>
      <c r="AR893" s="193" t="s">
        <v>523</v>
      </c>
      <c r="AT893" s="193" t="s">
        <v>296</v>
      </c>
      <c r="AU893" s="193" t="s">
        <v>88</v>
      </c>
      <c r="AY893" s="20" t="s">
        <v>237</v>
      </c>
      <c r="BE893" s="194">
        <f>IF(N893="základní",J893,0)</f>
        <v>0</v>
      </c>
      <c r="BF893" s="194">
        <f>IF(N893="snížená",J893,0)</f>
        <v>0</v>
      </c>
      <c r="BG893" s="194">
        <f>IF(N893="zákl. přenesená",J893,0)</f>
        <v>0</v>
      </c>
      <c r="BH893" s="194">
        <f>IF(N893="sníž. přenesená",J893,0)</f>
        <v>0</v>
      </c>
      <c r="BI893" s="194">
        <f>IF(N893="nulová",J893,0)</f>
        <v>0</v>
      </c>
      <c r="BJ893" s="20" t="s">
        <v>88</v>
      </c>
      <c r="BK893" s="194">
        <f>ROUND(I893*H893,2)</f>
        <v>0</v>
      </c>
      <c r="BL893" s="20" t="s">
        <v>366</v>
      </c>
      <c r="BM893" s="193" t="s">
        <v>1104</v>
      </c>
    </row>
    <row r="894" spans="1:65" s="14" customFormat="1" ht="10.199999999999999">
      <c r="B894" s="211"/>
      <c r="C894" s="212"/>
      <c r="D894" s="202" t="s">
        <v>247</v>
      </c>
      <c r="E894" s="212"/>
      <c r="F894" s="214" t="s">
        <v>1105</v>
      </c>
      <c r="G894" s="212"/>
      <c r="H894" s="215">
        <v>6.0000000000000001E-3</v>
      </c>
      <c r="I894" s="216"/>
      <c r="J894" s="212"/>
      <c r="K894" s="212"/>
      <c r="L894" s="217"/>
      <c r="M894" s="218"/>
      <c r="N894" s="219"/>
      <c r="O894" s="219"/>
      <c r="P894" s="219"/>
      <c r="Q894" s="219"/>
      <c r="R894" s="219"/>
      <c r="S894" s="219"/>
      <c r="T894" s="220"/>
      <c r="AT894" s="221" t="s">
        <v>247</v>
      </c>
      <c r="AU894" s="221" t="s">
        <v>88</v>
      </c>
      <c r="AV894" s="14" t="s">
        <v>88</v>
      </c>
      <c r="AW894" s="14" t="s">
        <v>4</v>
      </c>
      <c r="AX894" s="14" t="s">
        <v>83</v>
      </c>
      <c r="AY894" s="221" t="s">
        <v>237</v>
      </c>
    </row>
    <row r="895" spans="1:65" s="2" customFormat="1" ht="24.15" customHeight="1">
      <c r="A895" s="37"/>
      <c r="B895" s="38"/>
      <c r="C895" s="182" t="s">
        <v>1106</v>
      </c>
      <c r="D895" s="182" t="s">
        <v>239</v>
      </c>
      <c r="E895" s="183" t="s">
        <v>1107</v>
      </c>
      <c r="F895" s="184" t="s">
        <v>1108</v>
      </c>
      <c r="G895" s="185" t="s">
        <v>1096</v>
      </c>
      <c r="H895" s="186">
        <v>15.7</v>
      </c>
      <c r="I895" s="187"/>
      <c r="J895" s="188">
        <f>ROUND(I895*H895,2)</f>
        <v>0</v>
      </c>
      <c r="K895" s="184" t="s">
        <v>242</v>
      </c>
      <c r="L895" s="42"/>
      <c r="M895" s="189" t="s">
        <v>19</v>
      </c>
      <c r="N895" s="190" t="s">
        <v>48</v>
      </c>
      <c r="O895" s="67"/>
      <c r="P895" s="191">
        <f>O895*H895</f>
        <v>0</v>
      </c>
      <c r="Q895" s="191">
        <v>6.0000000000000002E-5</v>
      </c>
      <c r="R895" s="191">
        <f>Q895*H895</f>
        <v>9.4200000000000002E-4</v>
      </c>
      <c r="S895" s="191">
        <v>0</v>
      </c>
      <c r="T895" s="192">
        <f>S895*H895</f>
        <v>0</v>
      </c>
      <c r="U895" s="37"/>
      <c r="V895" s="37"/>
      <c r="W895" s="37"/>
      <c r="X895" s="37"/>
      <c r="Y895" s="37"/>
      <c r="Z895" s="37"/>
      <c r="AA895" s="37"/>
      <c r="AB895" s="37"/>
      <c r="AC895" s="37"/>
      <c r="AD895" s="37"/>
      <c r="AE895" s="37"/>
      <c r="AR895" s="193" t="s">
        <v>366</v>
      </c>
      <c r="AT895" s="193" t="s">
        <v>239</v>
      </c>
      <c r="AU895" s="193" t="s">
        <v>88</v>
      </c>
      <c r="AY895" s="20" t="s">
        <v>237</v>
      </c>
      <c r="BE895" s="194">
        <f>IF(N895="základní",J895,0)</f>
        <v>0</v>
      </c>
      <c r="BF895" s="194">
        <f>IF(N895="snížená",J895,0)</f>
        <v>0</v>
      </c>
      <c r="BG895" s="194">
        <f>IF(N895="zákl. přenesená",J895,0)</f>
        <v>0</v>
      </c>
      <c r="BH895" s="194">
        <f>IF(N895="sníž. přenesená",J895,0)</f>
        <v>0</v>
      </c>
      <c r="BI895" s="194">
        <f>IF(N895="nulová",J895,0)</f>
        <v>0</v>
      </c>
      <c r="BJ895" s="20" t="s">
        <v>88</v>
      </c>
      <c r="BK895" s="194">
        <f>ROUND(I895*H895,2)</f>
        <v>0</v>
      </c>
      <c r="BL895" s="20" t="s">
        <v>366</v>
      </c>
      <c r="BM895" s="193" t="s">
        <v>1109</v>
      </c>
    </row>
    <row r="896" spans="1:65" s="2" customFormat="1" ht="10.199999999999999">
      <c r="A896" s="37"/>
      <c r="B896" s="38"/>
      <c r="C896" s="39"/>
      <c r="D896" s="195" t="s">
        <v>245</v>
      </c>
      <c r="E896" s="39"/>
      <c r="F896" s="196" t="s">
        <v>1110</v>
      </c>
      <c r="G896" s="39"/>
      <c r="H896" s="39"/>
      <c r="I896" s="197"/>
      <c r="J896" s="39"/>
      <c r="K896" s="39"/>
      <c r="L896" s="42"/>
      <c r="M896" s="198"/>
      <c r="N896" s="199"/>
      <c r="O896" s="67"/>
      <c r="P896" s="67"/>
      <c r="Q896" s="67"/>
      <c r="R896" s="67"/>
      <c r="S896" s="67"/>
      <c r="T896" s="68"/>
      <c r="U896" s="37"/>
      <c r="V896" s="37"/>
      <c r="W896" s="37"/>
      <c r="X896" s="37"/>
      <c r="Y896" s="37"/>
      <c r="Z896" s="37"/>
      <c r="AA896" s="37"/>
      <c r="AB896" s="37"/>
      <c r="AC896" s="37"/>
      <c r="AD896" s="37"/>
      <c r="AE896" s="37"/>
      <c r="AT896" s="20" t="s">
        <v>245</v>
      </c>
      <c r="AU896" s="20" t="s">
        <v>88</v>
      </c>
    </row>
    <row r="897" spans="1:65" s="13" customFormat="1" ht="10.199999999999999">
      <c r="B897" s="200"/>
      <c r="C897" s="201"/>
      <c r="D897" s="202" t="s">
        <v>247</v>
      </c>
      <c r="E897" s="203" t="s">
        <v>19</v>
      </c>
      <c r="F897" s="204" t="s">
        <v>1099</v>
      </c>
      <c r="G897" s="201"/>
      <c r="H897" s="203" t="s">
        <v>19</v>
      </c>
      <c r="I897" s="205"/>
      <c r="J897" s="201"/>
      <c r="K897" s="201"/>
      <c r="L897" s="206"/>
      <c r="M897" s="207"/>
      <c r="N897" s="208"/>
      <c r="O897" s="208"/>
      <c r="P897" s="208"/>
      <c r="Q897" s="208"/>
      <c r="R897" s="208"/>
      <c r="S897" s="208"/>
      <c r="T897" s="209"/>
      <c r="AT897" s="210" t="s">
        <v>247</v>
      </c>
      <c r="AU897" s="210" t="s">
        <v>88</v>
      </c>
      <c r="AV897" s="13" t="s">
        <v>83</v>
      </c>
      <c r="AW897" s="13" t="s">
        <v>37</v>
      </c>
      <c r="AX897" s="13" t="s">
        <v>76</v>
      </c>
      <c r="AY897" s="210" t="s">
        <v>237</v>
      </c>
    </row>
    <row r="898" spans="1:65" s="14" customFormat="1" ht="10.199999999999999">
      <c r="B898" s="211"/>
      <c r="C898" s="212"/>
      <c r="D898" s="202" t="s">
        <v>247</v>
      </c>
      <c r="E898" s="213" t="s">
        <v>19</v>
      </c>
      <c r="F898" s="214" t="s">
        <v>1111</v>
      </c>
      <c r="G898" s="212"/>
      <c r="H898" s="215">
        <v>15.7</v>
      </c>
      <c r="I898" s="216"/>
      <c r="J898" s="212"/>
      <c r="K898" s="212"/>
      <c r="L898" s="217"/>
      <c r="M898" s="218"/>
      <c r="N898" s="219"/>
      <c r="O898" s="219"/>
      <c r="P898" s="219"/>
      <c r="Q898" s="219"/>
      <c r="R898" s="219"/>
      <c r="S898" s="219"/>
      <c r="T898" s="220"/>
      <c r="AT898" s="221" t="s">
        <v>247</v>
      </c>
      <c r="AU898" s="221" t="s">
        <v>88</v>
      </c>
      <c r="AV898" s="14" t="s">
        <v>88</v>
      </c>
      <c r="AW898" s="14" t="s">
        <v>37</v>
      </c>
      <c r="AX898" s="14" t="s">
        <v>83</v>
      </c>
      <c r="AY898" s="221" t="s">
        <v>237</v>
      </c>
    </row>
    <row r="899" spans="1:65" s="2" customFormat="1" ht="21.75" customHeight="1">
      <c r="A899" s="37"/>
      <c r="B899" s="38"/>
      <c r="C899" s="244" t="s">
        <v>1112</v>
      </c>
      <c r="D899" s="244" t="s">
        <v>296</v>
      </c>
      <c r="E899" s="245" t="s">
        <v>1102</v>
      </c>
      <c r="F899" s="246" t="s">
        <v>1103</v>
      </c>
      <c r="G899" s="247" t="s">
        <v>304</v>
      </c>
      <c r="H899" s="248">
        <v>1.6E-2</v>
      </c>
      <c r="I899" s="249"/>
      <c r="J899" s="250">
        <f>ROUND(I899*H899,2)</f>
        <v>0</v>
      </c>
      <c r="K899" s="246" t="s">
        <v>242</v>
      </c>
      <c r="L899" s="251"/>
      <c r="M899" s="252" t="s">
        <v>19</v>
      </c>
      <c r="N899" s="253" t="s">
        <v>48</v>
      </c>
      <c r="O899" s="67"/>
      <c r="P899" s="191">
        <f>O899*H899</f>
        <v>0</v>
      </c>
      <c r="Q899" s="191">
        <v>1</v>
      </c>
      <c r="R899" s="191">
        <f>Q899*H899</f>
        <v>1.6E-2</v>
      </c>
      <c r="S899" s="191">
        <v>0</v>
      </c>
      <c r="T899" s="192">
        <f>S899*H899</f>
        <v>0</v>
      </c>
      <c r="U899" s="37"/>
      <c r="V899" s="37"/>
      <c r="W899" s="37"/>
      <c r="X899" s="37"/>
      <c r="Y899" s="37"/>
      <c r="Z899" s="37"/>
      <c r="AA899" s="37"/>
      <c r="AB899" s="37"/>
      <c r="AC899" s="37"/>
      <c r="AD899" s="37"/>
      <c r="AE899" s="37"/>
      <c r="AR899" s="193" t="s">
        <v>523</v>
      </c>
      <c r="AT899" s="193" t="s">
        <v>296</v>
      </c>
      <c r="AU899" s="193" t="s">
        <v>88</v>
      </c>
      <c r="AY899" s="20" t="s">
        <v>237</v>
      </c>
      <c r="BE899" s="194">
        <f>IF(N899="základní",J899,0)</f>
        <v>0</v>
      </c>
      <c r="BF899" s="194">
        <f>IF(N899="snížená",J899,0)</f>
        <v>0</v>
      </c>
      <c r="BG899" s="194">
        <f>IF(N899="zákl. přenesená",J899,0)</f>
        <v>0</v>
      </c>
      <c r="BH899" s="194">
        <f>IF(N899="sníž. přenesená",J899,0)</f>
        <v>0</v>
      </c>
      <c r="BI899" s="194">
        <f>IF(N899="nulová",J899,0)</f>
        <v>0</v>
      </c>
      <c r="BJ899" s="20" t="s">
        <v>88</v>
      </c>
      <c r="BK899" s="194">
        <f>ROUND(I899*H899,2)</f>
        <v>0</v>
      </c>
      <c r="BL899" s="20" t="s">
        <v>366</v>
      </c>
      <c r="BM899" s="193" t="s">
        <v>1113</v>
      </c>
    </row>
    <row r="900" spans="1:65" s="14" customFormat="1" ht="10.199999999999999">
      <c r="B900" s="211"/>
      <c r="C900" s="212"/>
      <c r="D900" s="202" t="s">
        <v>247</v>
      </c>
      <c r="E900" s="212"/>
      <c r="F900" s="214" t="s">
        <v>1114</v>
      </c>
      <c r="G900" s="212"/>
      <c r="H900" s="215">
        <v>1.6E-2</v>
      </c>
      <c r="I900" s="216"/>
      <c r="J900" s="212"/>
      <c r="K900" s="212"/>
      <c r="L900" s="217"/>
      <c r="M900" s="218"/>
      <c r="N900" s="219"/>
      <c r="O900" s="219"/>
      <c r="P900" s="219"/>
      <c r="Q900" s="219"/>
      <c r="R900" s="219"/>
      <c r="S900" s="219"/>
      <c r="T900" s="220"/>
      <c r="AT900" s="221" t="s">
        <v>247</v>
      </c>
      <c r="AU900" s="221" t="s">
        <v>88</v>
      </c>
      <c r="AV900" s="14" t="s">
        <v>88</v>
      </c>
      <c r="AW900" s="14" t="s">
        <v>4</v>
      </c>
      <c r="AX900" s="14" t="s">
        <v>83</v>
      </c>
      <c r="AY900" s="221" t="s">
        <v>237</v>
      </c>
    </row>
    <row r="901" spans="1:65" s="2" customFormat="1" ht="24.15" customHeight="1">
      <c r="A901" s="37"/>
      <c r="B901" s="38"/>
      <c r="C901" s="182" t="s">
        <v>1115</v>
      </c>
      <c r="D901" s="182" t="s">
        <v>239</v>
      </c>
      <c r="E901" s="183" t="s">
        <v>1116</v>
      </c>
      <c r="F901" s="184" t="s">
        <v>1117</v>
      </c>
      <c r="G901" s="185" t="s">
        <v>1096</v>
      </c>
      <c r="H901" s="186">
        <v>168</v>
      </c>
      <c r="I901" s="187"/>
      <c r="J901" s="188">
        <f>ROUND(I901*H901,2)</f>
        <v>0</v>
      </c>
      <c r="K901" s="184" t="s">
        <v>242</v>
      </c>
      <c r="L901" s="42"/>
      <c r="M901" s="189" t="s">
        <v>19</v>
      </c>
      <c r="N901" s="190" t="s">
        <v>48</v>
      </c>
      <c r="O901" s="67"/>
      <c r="P901" s="191">
        <f>O901*H901</f>
        <v>0</v>
      </c>
      <c r="Q901" s="191">
        <v>5.0000000000000002E-5</v>
      </c>
      <c r="R901" s="191">
        <f>Q901*H901</f>
        <v>8.4000000000000012E-3</v>
      </c>
      <c r="S901" s="191">
        <v>0</v>
      </c>
      <c r="T901" s="192">
        <f>S901*H901</f>
        <v>0</v>
      </c>
      <c r="U901" s="37"/>
      <c r="V901" s="37"/>
      <c r="W901" s="37"/>
      <c r="X901" s="37"/>
      <c r="Y901" s="37"/>
      <c r="Z901" s="37"/>
      <c r="AA901" s="37"/>
      <c r="AB901" s="37"/>
      <c r="AC901" s="37"/>
      <c r="AD901" s="37"/>
      <c r="AE901" s="37"/>
      <c r="AR901" s="193" t="s">
        <v>366</v>
      </c>
      <c r="AT901" s="193" t="s">
        <v>239</v>
      </c>
      <c r="AU901" s="193" t="s">
        <v>88</v>
      </c>
      <c r="AY901" s="20" t="s">
        <v>237</v>
      </c>
      <c r="BE901" s="194">
        <f>IF(N901="základní",J901,0)</f>
        <v>0</v>
      </c>
      <c r="BF901" s="194">
        <f>IF(N901="snížená",J901,0)</f>
        <v>0</v>
      </c>
      <c r="BG901" s="194">
        <f>IF(N901="zákl. přenesená",J901,0)</f>
        <v>0</v>
      </c>
      <c r="BH901" s="194">
        <f>IF(N901="sníž. přenesená",J901,0)</f>
        <v>0</v>
      </c>
      <c r="BI901" s="194">
        <f>IF(N901="nulová",J901,0)</f>
        <v>0</v>
      </c>
      <c r="BJ901" s="20" t="s">
        <v>88</v>
      </c>
      <c r="BK901" s="194">
        <f>ROUND(I901*H901,2)</f>
        <v>0</v>
      </c>
      <c r="BL901" s="20" t="s">
        <v>366</v>
      </c>
      <c r="BM901" s="193" t="s">
        <v>1118</v>
      </c>
    </row>
    <row r="902" spans="1:65" s="2" customFormat="1" ht="10.199999999999999">
      <c r="A902" s="37"/>
      <c r="B902" s="38"/>
      <c r="C902" s="39"/>
      <c r="D902" s="195" t="s">
        <v>245</v>
      </c>
      <c r="E902" s="39"/>
      <c r="F902" s="196" t="s">
        <v>1119</v>
      </c>
      <c r="G902" s="39"/>
      <c r="H902" s="39"/>
      <c r="I902" s="197"/>
      <c r="J902" s="39"/>
      <c r="K902" s="39"/>
      <c r="L902" s="42"/>
      <c r="M902" s="198"/>
      <c r="N902" s="199"/>
      <c r="O902" s="67"/>
      <c r="P902" s="67"/>
      <c r="Q902" s="67"/>
      <c r="R902" s="67"/>
      <c r="S902" s="67"/>
      <c r="T902" s="68"/>
      <c r="U902" s="37"/>
      <c r="V902" s="37"/>
      <c r="W902" s="37"/>
      <c r="X902" s="37"/>
      <c r="Y902" s="37"/>
      <c r="Z902" s="37"/>
      <c r="AA902" s="37"/>
      <c r="AB902" s="37"/>
      <c r="AC902" s="37"/>
      <c r="AD902" s="37"/>
      <c r="AE902" s="37"/>
      <c r="AT902" s="20" t="s">
        <v>245</v>
      </c>
      <c r="AU902" s="20" t="s">
        <v>88</v>
      </c>
    </row>
    <row r="903" spans="1:65" s="13" customFormat="1" ht="10.199999999999999">
      <c r="B903" s="200"/>
      <c r="C903" s="201"/>
      <c r="D903" s="202" t="s">
        <v>247</v>
      </c>
      <c r="E903" s="203" t="s">
        <v>19</v>
      </c>
      <c r="F903" s="204" t="s">
        <v>1120</v>
      </c>
      <c r="G903" s="201"/>
      <c r="H903" s="203" t="s">
        <v>19</v>
      </c>
      <c r="I903" s="205"/>
      <c r="J903" s="201"/>
      <c r="K903" s="201"/>
      <c r="L903" s="206"/>
      <c r="M903" s="207"/>
      <c r="N903" s="208"/>
      <c r="O903" s="208"/>
      <c r="P903" s="208"/>
      <c r="Q903" s="208"/>
      <c r="R903" s="208"/>
      <c r="S903" s="208"/>
      <c r="T903" s="209"/>
      <c r="AT903" s="210" t="s">
        <v>247</v>
      </c>
      <c r="AU903" s="210" t="s">
        <v>88</v>
      </c>
      <c r="AV903" s="13" t="s">
        <v>83</v>
      </c>
      <c r="AW903" s="13" t="s">
        <v>37</v>
      </c>
      <c r="AX903" s="13" t="s">
        <v>76</v>
      </c>
      <c r="AY903" s="210" t="s">
        <v>237</v>
      </c>
    </row>
    <row r="904" spans="1:65" s="14" customFormat="1" ht="10.199999999999999">
      <c r="B904" s="211"/>
      <c r="C904" s="212"/>
      <c r="D904" s="202" t="s">
        <v>247</v>
      </c>
      <c r="E904" s="213" t="s">
        <v>19</v>
      </c>
      <c r="F904" s="214" t="s">
        <v>1121</v>
      </c>
      <c r="G904" s="212"/>
      <c r="H904" s="215">
        <v>168</v>
      </c>
      <c r="I904" s="216"/>
      <c r="J904" s="212"/>
      <c r="K904" s="212"/>
      <c r="L904" s="217"/>
      <c r="M904" s="218"/>
      <c r="N904" s="219"/>
      <c r="O904" s="219"/>
      <c r="P904" s="219"/>
      <c r="Q904" s="219"/>
      <c r="R904" s="219"/>
      <c r="S904" s="219"/>
      <c r="T904" s="220"/>
      <c r="AT904" s="221" t="s">
        <v>247</v>
      </c>
      <c r="AU904" s="221" t="s">
        <v>88</v>
      </c>
      <c r="AV904" s="14" t="s">
        <v>88</v>
      </c>
      <c r="AW904" s="14" t="s">
        <v>37</v>
      </c>
      <c r="AX904" s="14" t="s">
        <v>83</v>
      </c>
      <c r="AY904" s="221" t="s">
        <v>237</v>
      </c>
    </row>
    <row r="905" spans="1:65" s="2" customFormat="1" ht="24.15" customHeight="1">
      <c r="A905" s="37"/>
      <c r="B905" s="38"/>
      <c r="C905" s="244" t="s">
        <v>1122</v>
      </c>
      <c r="D905" s="244" t="s">
        <v>296</v>
      </c>
      <c r="E905" s="245" t="s">
        <v>1123</v>
      </c>
      <c r="F905" s="246" t="s">
        <v>1124</v>
      </c>
      <c r="G905" s="247" t="s">
        <v>304</v>
      </c>
      <c r="H905" s="248">
        <v>0.16800000000000001</v>
      </c>
      <c r="I905" s="249"/>
      <c r="J905" s="250">
        <f>ROUND(I905*H905,2)</f>
        <v>0</v>
      </c>
      <c r="K905" s="246" t="s">
        <v>19</v>
      </c>
      <c r="L905" s="251"/>
      <c r="M905" s="252" t="s">
        <v>19</v>
      </c>
      <c r="N905" s="253" t="s">
        <v>48</v>
      </c>
      <c r="O905" s="67"/>
      <c r="P905" s="191">
        <f>O905*H905</f>
        <v>0</v>
      </c>
      <c r="Q905" s="191">
        <v>1</v>
      </c>
      <c r="R905" s="191">
        <f>Q905*H905</f>
        <v>0.16800000000000001</v>
      </c>
      <c r="S905" s="191">
        <v>0</v>
      </c>
      <c r="T905" s="192">
        <f>S905*H905</f>
        <v>0</v>
      </c>
      <c r="U905" s="37"/>
      <c r="V905" s="37"/>
      <c r="W905" s="37"/>
      <c r="X905" s="37"/>
      <c r="Y905" s="37"/>
      <c r="Z905" s="37"/>
      <c r="AA905" s="37"/>
      <c r="AB905" s="37"/>
      <c r="AC905" s="37"/>
      <c r="AD905" s="37"/>
      <c r="AE905" s="37"/>
      <c r="AR905" s="193" t="s">
        <v>523</v>
      </c>
      <c r="AT905" s="193" t="s">
        <v>296</v>
      </c>
      <c r="AU905" s="193" t="s">
        <v>88</v>
      </c>
      <c r="AY905" s="20" t="s">
        <v>237</v>
      </c>
      <c r="BE905" s="194">
        <f>IF(N905="základní",J905,0)</f>
        <v>0</v>
      </c>
      <c r="BF905" s="194">
        <f>IF(N905="snížená",J905,0)</f>
        <v>0</v>
      </c>
      <c r="BG905" s="194">
        <f>IF(N905="zákl. přenesená",J905,0)</f>
        <v>0</v>
      </c>
      <c r="BH905" s="194">
        <f>IF(N905="sníž. přenesená",J905,0)</f>
        <v>0</v>
      </c>
      <c r="BI905" s="194">
        <f>IF(N905="nulová",J905,0)</f>
        <v>0</v>
      </c>
      <c r="BJ905" s="20" t="s">
        <v>88</v>
      </c>
      <c r="BK905" s="194">
        <f>ROUND(I905*H905,2)</f>
        <v>0</v>
      </c>
      <c r="BL905" s="20" t="s">
        <v>366</v>
      </c>
      <c r="BM905" s="193" t="s">
        <v>1125</v>
      </c>
    </row>
    <row r="906" spans="1:65" s="14" customFormat="1" ht="10.199999999999999">
      <c r="B906" s="211"/>
      <c r="C906" s="212"/>
      <c r="D906" s="202" t="s">
        <v>247</v>
      </c>
      <c r="E906" s="212"/>
      <c r="F906" s="214" t="s">
        <v>1126</v>
      </c>
      <c r="G906" s="212"/>
      <c r="H906" s="215">
        <v>0.16800000000000001</v>
      </c>
      <c r="I906" s="216"/>
      <c r="J906" s="212"/>
      <c r="K906" s="212"/>
      <c r="L906" s="217"/>
      <c r="M906" s="218"/>
      <c r="N906" s="219"/>
      <c r="O906" s="219"/>
      <c r="P906" s="219"/>
      <c r="Q906" s="219"/>
      <c r="R906" s="219"/>
      <c r="S906" s="219"/>
      <c r="T906" s="220"/>
      <c r="AT906" s="221" t="s">
        <v>247</v>
      </c>
      <c r="AU906" s="221" t="s">
        <v>88</v>
      </c>
      <c r="AV906" s="14" t="s">
        <v>88</v>
      </c>
      <c r="AW906" s="14" t="s">
        <v>4</v>
      </c>
      <c r="AX906" s="14" t="s">
        <v>83</v>
      </c>
      <c r="AY906" s="221" t="s">
        <v>237</v>
      </c>
    </row>
    <row r="907" spans="1:65" s="2" customFormat="1" ht="55.5" customHeight="1">
      <c r="A907" s="37"/>
      <c r="B907" s="38"/>
      <c r="C907" s="182" t="s">
        <v>1127</v>
      </c>
      <c r="D907" s="182" t="s">
        <v>239</v>
      </c>
      <c r="E907" s="183" t="s">
        <v>1128</v>
      </c>
      <c r="F907" s="184" t="s">
        <v>1129</v>
      </c>
      <c r="G907" s="185" t="s">
        <v>304</v>
      </c>
      <c r="H907" s="186">
        <v>0.2</v>
      </c>
      <c r="I907" s="187"/>
      <c r="J907" s="188">
        <f>ROUND(I907*H907,2)</f>
        <v>0</v>
      </c>
      <c r="K907" s="184" t="s">
        <v>242</v>
      </c>
      <c r="L907" s="42"/>
      <c r="M907" s="189" t="s">
        <v>19</v>
      </c>
      <c r="N907" s="190" t="s">
        <v>48</v>
      </c>
      <c r="O907" s="67"/>
      <c r="P907" s="191">
        <f>O907*H907</f>
        <v>0</v>
      </c>
      <c r="Q907" s="191">
        <v>0</v>
      </c>
      <c r="R907" s="191">
        <f>Q907*H907</f>
        <v>0</v>
      </c>
      <c r="S907" s="191">
        <v>0</v>
      </c>
      <c r="T907" s="192">
        <f>S907*H907</f>
        <v>0</v>
      </c>
      <c r="U907" s="37"/>
      <c r="V907" s="37"/>
      <c r="W907" s="37"/>
      <c r="X907" s="37"/>
      <c r="Y907" s="37"/>
      <c r="Z907" s="37"/>
      <c r="AA907" s="37"/>
      <c r="AB907" s="37"/>
      <c r="AC907" s="37"/>
      <c r="AD907" s="37"/>
      <c r="AE907" s="37"/>
      <c r="AR907" s="193" t="s">
        <v>366</v>
      </c>
      <c r="AT907" s="193" t="s">
        <v>239</v>
      </c>
      <c r="AU907" s="193" t="s">
        <v>88</v>
      </c>
      <c r="AY907" s="20" t="s">
        <v>237</v>
      </c>
      <c r="BE907" s="194">
        <f>IF(N907="základní",J907,0)</f>
        <v>0</v>
      </c>
      <c r="BF907" s="194">
        <f>IF(N907="snížená",J907,0)</f>
        <v>0</v>
      </c>
      <c r="BG907" s="194">
        <f>IF(N907="zákl. přenesená",J907,0)</f>
        <v>0</v>
      </c>
      <c r="BH907" s="194">
        <f>IF(N907="sníž. přenesená",J907,0)</f>
        <v>0</v>
      </c>
      <c r="BI907" s="194">
        <f>IF(N907="nulová",J907,0)</f>
        <v>0</v>
      </c>
      <c r="BJ907" s="20" t="s">
        <v>88</v>
      </c>
      <c r="BK907" s="194">
        <f>ROUND(I907*H907,2)</f>
        <v>0</v>
      </c>
      <c r="BL907" s="20" t="s">
        <v>366</v>
      </c>
      <c r="BM907" s="193" t="s">
        <v>1130</v>
      </c>
    </row>
    <row r="908" spans="1:65" s="2" customFormat="1" ht="10.199999999999999">
      <c r="A908" s="37"/>
      <c r="B908" s="38"/>
      <c r="C908" s="39"/>
      <c r="D908" s="195" t="s">
        <v>245</v>
      </c>
      <c r="E908" s="39"/>
      <c r="F908" s="196" t="s">
        <v>1131</v>
      </c>
      <c r="G908" s="39"/>
      <c r="H908" s="39"/>
      <c r="I908" s="197"/>
      <c r="J908" s="39"/>
      <c r="K908" s="39"/>
      <c r="L908" s="42"/>
      <c r="M908" s="198"/>
      <c r="N908" s="199"/>
      <c r="O908" s="67"/>
      <c r="P908" s="67"/>
      <c r="Q908" s="67"/>
      <c r="R908" s="67"/>
      <c r="S908" s="67"/>
      <c r="T908" s="68"/>
      <c r="U908" s="37"/>
      <c r="V908" s="37"/>
      <c r="W908" s="37"/>
      <c r="X908" s="37"/>
      <c r="Y908" s="37"/>
      <c r="Z908" s="37"/>
      <c r="AA908" s="37"/>
      <c r="AB908" s="37"/>
      <c r="AC908" s="37"/>
      <c r="AD908" s="37"/>
      <c r="AE908" s="37"/>
      <c r="AT908" s="20" t="s">
        <v>245</v>
      </c>
      <c r="AU908" s="20" t="s">
        <v>88</v>
      </c>
    </row>
    <row r="909" spans="1:65" s="12" customFormat="1" ht="22.8" customHeight="1">
      <c r="B909" s="166"/>
      <c r="C909" s="167"/>
      <c r="D909" s="168" t="s">
        <v>75</v>
      </c>
      <c r="E909" s="180" t="s">
        <v>1132</v>
      </c>
      <c r="F909" s="180" t="s">
        <v>1133</v>
      </c>
      <c r="G909" s="167"/>
      <c r="H909" s="167"/>
      <c r="I909" s="170"/>
      <c r="J909" s="181">
        <f>BK909</f>
        <v>0</v>
      </c>
      <c r="K909" s="167"/>
      <c r="L909" s="172"/>
      <c r="M909" s="173"/>
      <c r="N909" s="174"/>
      <c r="O909" s="174"/>
      <c r="P909" s="175">
        <f>SUM(P910:P1035)</f>
        <v>0</v>
      </c>
      <c r="Q909" s="174"/>
      <c r="R909" s="175">
        <f>SUM(R910:R1035)</f>
        <v>4.2315790800000004</v>
      </c>
      <c r="S909" s="174"/>
      <c r="T909" s="176">
        <f>SUM(T910:T1035)</f>
        <v>6.7023196999999994</v>
      </c>
      <c r="AR909" s="177" t="s">
        <v>88</v>
      </c>
      <c r="AT909" s="178" t="s">
        <v>75</v>
      </c>
      <c r="AU909" s="178" t="s">
        <v>83</v>
      </c>
      <c r="AY909" s="177" t="s">
        <v>237</v>
      </c>
      <c r="BK909" s="179">
        <f>SUM(BK910:BK1035)</f>
        <v>0</v>
      </c>
    </row>
    <row r="910" spans="1:65" s="2" customFormat="1" ht="24.15" customHeight="1">
      <c r="A910" s="37"/>
      <c r="B910" s="38"/>
      <c r="C910" s="182" t="s">
        <v>1134</v>
      </c>
      <c r="D910" s="182" t="s">
        <v>239</v>
      </c>
      <c r="E910" s="183" t="s">
        <v>1135</v>
      </c>
      <c r="F910" s="184" t="s">
        <v>1136</v>
      </c>
      <c r="G910" s="185" t="s">
        <v>141</v>
      </c>
      <c r="H910" s="186">
        <v>92.67</v>
      </c>
      <c r="I910" s="187"/>
      <c r="J910" s="188">
        <f>ROUND(I910*H910,2)</f>
        <v>0</v>
      </c>
      <c r="K910" s="184" t="s">
        <v>242</v>
      </c>
      <c r="L910" s="42"/>
      <c r="M910" s="189" t="s">
        <v>19</v>
      </c>
      <c r="N910" s="190" t="s">
        <v>48</v>
      </c>
      <c r="O910" s="67"/>
      <c r="P910" s="191">
        <f>O910*H910</f>
        <v>0</v>
      </c>
      <c r="Q910" s="191">
        <v>0</v>
      </c>
      <c r="R910" s="191">
        <f>Q910*H910</f>
        <v>0</v>
      </c>
      <c r="S910" s="191">
        <v>0</v>
      </c>
      <c r="T910" s="192">
        <f>S910*H910</f>
        <v>0</v>
      </c>
      <c r="U910" s="37"/>
      <c r="V910" s="37"/>
      <c r="W910" s="37"/>
      <c r="X910" s="37"/>
      <c r="Y910" s="37"/>
      <c r="Z910" s="37"/>
      <c r="AA910" s="37"/>
      <c r="AB910" s="37"/>
      <c r="AC910" s="37"/>
      <c r="AD910" s="37"/>
      <c r="AE910" s="37"/>
      <c r="AR910" s="193" t="s">
        <v>366</v>
      </c>
      <c r="AT910" s="193" t="s">
        <v>239</v>
      </c>
      <c r="AU910" s="193" t="s">
        <v>88</v>
      </c>
      <c r="AY910" s="20" t="s">
        <v>237</v>
      </c>
      <c r="BE910" s="194">
        <f>IF(N910="základní",J910,0)</f>
        <v>0</v>
      </c>
      <c r="BF910" s="194">
        <f>IF(N910="snížená",J910,0)</f>
        <v>0</v>
      </c>
      <c r="BG910" s="194">
        <f>IF(N910="zákl. přenesená",J910,0)</f>
        <v>0</v>
      </c>
      <c r="BH910" s="194">
        <f>IF(N910="sníž. přenesená",J910,0)</f>
        <v>0</v>
      </c>
      <c r="BI910" s="194">
        <f>IF(N910="nulová",J910,0)</f>
        <v>0</v>
      </c>
      <c r="BJ910" s="20" t="s">
        <v>88</v>
      </c>
      <c r="BK910" s="194">
        <f>ROUND(I910*H910,2)</f>
        <v>0</v>
      </c>
      <c r="BL910" s="20" t="s">
        <v>366</v>
      </c>
      <c r="BM910" s="193" t="s">
        <v>1137</v>
      </c>
    </row>
    <row r="911" spans="1:65" s="2" customFormat="1" ht="10.199999999999999">
      <c r="A911" s="37"/>
      <c r="B911" s="38"/>
      <c r="C911" s="39"/>
      <c r="D911" s="195" t="s">
        <v>245</v>
      </c>
      <c r="E911" s="39"/>
      <c r="F911" s="196" t="s">
        <v>1138</v>
      </c>
      <c r="G911" s="39"/>
      <c r="H911" s="39"/>
      <c r="I911" s="197"/>
      <c r="J911" s="39"/>
      <c r="K911" s="39"/>
      <c r="L911" s="42"/>
      <c r="M911" s="198"/>
      <c r="N911" s="199"/>
      <c r="O911" s="67"/>
      <c r="P911" s="67"/>
      <c r="Q911" s="67"/>
      <c r="R911" s="67"/>
      <c r="S911" s="67"/>
      <c r="T911" s="68"/>
      <c r="U911" s="37"/>
      <c r="V911" s="37"/>
      <c r="W911" s="37"/>
      <c r="X911" s="37"/>
      <c r="Y911" s="37"/>
      <c r="Z911" s="37"/>
      <c r="AA911" s="37"/>
      <c r="AB911" s="37"/>
      <c r="AC911" s="37"/>
      <c r="AD911" s="37"/>
      <c r="AE911" s="37"/>
      <c r="AT911" s="20" t="s">
        <v>245</v>
      </c>
      <c r="AU911" s="20" t="s">
        <v>88</v>
      </c>
    </row>
    <row r="912" spans="1:65" s="14" customFormat="1" ht="10.199999999999999">
      <c r="B912" s="211"/>
      <c r="C912" s="212"/>
      <c r="D912" s="202" t="s">
        <v>247</v>
      </c>
      <c r="E912" s="213" t="s">
        <v>19</v>
      </c>
      <c r="F912" s="214" t="s">
        <v>1139</v>
      </c>
      <c r="G912" s="212"/>
      <c r="H912" s="215">
        <v>92.67</v>
      </c>
      <c r="I912" s="216"/>
      <c r="J912" s="212"/>
      <c r="K912" s="212"/>
      <c r="L912" s="217"/>
      <c r="M912" s="218"/>
      <c r="N912" s="219"/>
      <c r="O912" s="219"/>
      <c r="P912" s="219"/>
      <c r="Q912" s="219"/>
      <c r="R912" s="219"/>
      <c r="S912" s="219"/>
      <c r="T912" s="220"/>
      <c r="AT912" s="221" t="s">
        <v>247</v>
      </c>
      <c r="AU912" s="221" t="s">
        <v>88</v>
      </c>
      <c r="AV912" s="14" t="s">
        <v>88</v>
      </c>
      <c r="AW912" s="14" t="s">
        <v>37</v>
      </c>
      <c r="AX912" s="14" t="s">
        <v>83</v>
      </c>
      <c r="AY912" s="221" t="s">
        <v>237</v>
      </c>
    </row>
    <row r="913" spans="1:65" s="2" customFormat="1" ht="24.15" customHeight="1">
      <c r="A913" s="37"/>
      <c r="B913" s="38"/>
      <c r="C913" s="182" t="s">
        <v>1140</v>
      </c>
      <c r="D913" s="182" t="s">
        <v>239</v>
      </c>
      <c r="E913" s="183" t="s">
        <v>1141</v>
      </c>
      <c r="F913" s="184" t="s">
        <v>1142</v>
      </c>
      <c r="G913" s="185" t="s">
        <v>141</v>
      </c>
      <c r="H913" s="186">
        <v>92.67</v>
      </c>
      <c r="I913" s="187"/>
      <c r="J913" s="188">
        <f>ROUND(I913*H913,2)</f>
        <v>0</v>
      </c>
      <c r="K913" s="184" t="s">
        <v>242</v>
      </c>
      <c r="L913" s="42"/>
      <c r="M913" s="189" t="s">
        <v>19</v>
      </c>
      <c r="N913" s="190" t="s">
        <v>48</v>
      </c>
      <c r="O913" s="67"/>
      <c r="P913" s="191">
        <f>O913*H913</f>
        <v>0</v>
      </c>
      <c r="Q913" s="191">
        <v>2.9999999999999997E-4</v>
      </c>
      <c r="R913" s="191">
        <f>Q913*H913</f>
        <v>2.7800999999999999E-2</v>
      </c>
      <c r="S913" s="191">
        <v>0</v>
      </c>
      <c r="T913" s="192">
        <f>S913*H913</f>
        <v>0</v>
      </c>
      <c r="U913" s="37"/>
      <c r="V913" s="37"/>
      <c r="W913" s="37"/>
      <c r="X913" s="37"/>
      <c r="Y913" s="37"/>
      <c r="Z913" s="37"/>
      <c r="AA913" s="37"/>
      <c r="AB913" s="37"/>
      <c r="AC913" s="37"/>
      <c r="AD913" s="37"/>
      <c r="AE913" s="37"/>
      <c r="AR913" s="193" t="s">
        <v>366</v>
      </c>
      <c r="AT913" s="193" t="s">
        <v>239</v>
      </c>
      <c r="AU913" s="193" t="s">
        <v>88</v>
      </c>
      <c r="AY913" s="20" t="s">
        <v>237</v>
      </c>
      <c r="BE913" s="194">
        <f>IF(N913="základní",J913,0)</f>
        <v>0</v>
      </c>
      <c r="BF913" s="194">
        <f>IF(N913="snížená",J913,0)</f>
        <v>0</v>
      </c>
      <c r="BG913" s="194">
        <f>IF(N913="zákl. přenesená",J913,0)</f>
        <v>0</v>
      </c>
      <c r="BH913" s="194">
        <f>IF(N913="sníž. přenesená",J913,0)</f>
        <v>0</v>
      </c>
      <c r="BI913" s="194">
        <f>IF(N913="nulová",J913,0)</f>
        <v>0</v>
      </c>
      <c r="BJ913" s="20" t="s">
        <v>88</v>
      </c>
      <c r="BK913" s="194">
        <f>ROUND(I913*H913,2)</f>
        <v>0</v>
      </c>
      <c r="BL913" s="20" t="s">
        <v>366</v>
      </c>
      <c r="BM913" s="193" t="s">
        <v>1143</v>
      </c>
    </row>
    <row r="914" spans="1:65" s="2" customFormat="1" ht="10.199999999999999">
      <c r="A914" s="37"/>
      <c r="B914" s="38"/>
      <c r="C914" s="39"/>
      <c r="D914" s="195" t="s">
        <v>245</v>
      </c>
      <c r="E914" s="39"/>
      <c r="F914" s="196" t="s">
        <v>1144</v>
      </c>
      <c r="G914" s="39"/>
      <c r="H914" s="39"/>
      <c r="I914" s="197"/>
      <c r="J914" s="39"/>
      <c r="K914" s="39"/>
      <c r="L914" s="42"/>
      <c r="M914" s="198"/>
      <c r="N914" s="199"/>
      <c r="O914" s="67"/>
      <c r="P914" s="67"/>
      <c r="Q914" s="67"/>
      <c r="R914" s="67"/>
      <c r="S914" s="67"/>
      <c r="T914" s="68"/>
      <c r="U914" s="37"/>
      <c r="V914" s="37"/>
      <c r="W914" s="37"/>
      <c r="X914" s="37"/>
      <c r="Y914" s="37"/>
      <c r="Z914" s="37"/>
      <c r="AA914" s="37"/>
      <c r="AB914" s="37"/>
      <c r="AC914" s="37"/>
      <c r="AD914" s="37"/>
      <c r="AE914" s="37"/>
      <c r="AT914" s="20" t="s">
        <v>245</v>
      </c>
      <c r="AU914" s="20" t="s">
        <v>88</v>
      </c>
    </row>
    <row r="915" spans="1:65" s="14" customFormat="1" ht="10.199999999999999">
      <c r="B915" s="211"/>
      <c r="C915" s="212"/>
      <c r="D915" s="202" t="s">
        <v>247</v>
      </c>
      <c r="E915" s="213" t="s">
        <v>19</v>
      </c>
      <c r="F915" s="214" t="s">
        <v>1139</v>
      </c>
      <c r="G915" s="212"/>
      <c r="H915" s="215">
        <v>92.67</v>
      </c>
      <c r="I915" s="216"/>
      <c r="J915" s="212"/>
      <c r="K915" s="212"/>
      <c r="L915" s="217"/>
      <c r="M915" s="218"/>
      <c r="N915" s="219"/>
      <c r="O915" s="219"/>
      <c r="P915" s="219"/>
      <c r="Q915" s="219"/>
      <c r="R915" s="219"/>
      <c r="S915" s="219"/>
      <c r="T915" s="220"/>
      <c r="AT915" s="221" t="s">
        <v>247</v>
      </c>
      <c r="AU915" s="221" t="s">
        <v>88</v>
      </c>
      <c r="AV915" s="14" t="s">
        <v>88</v>
      </c>
      <c r="AW915" s="14" t="s">
        <v>37</v>
      </c>
      <c r="AX915" s="14" t="s">
        <v>83</v>
      </c>
      <c r="AY915" s="221" t="s">
        <v>237</v>
      </c>
    </row>
    <row r="916" spans="1:65" s="2" customFormat="1" ht="24.15" customHeight="1">
      <c r="A916" s="37"/>
      <c r="B916" s="38"/>
      <c r="C916" s="182" t="s">
        <v>1145</v>
      </c>
      <c r="D916" s="182" t="s">
        <v>239</v>
      </c>
      <c r="E916" s="183" t="s">
        <v>1146</v>
      </c>
      <c r="F916" s="184" t="s">
        <v>1147</v>
      </c>
      <c r="G916" s="185" t="s">
        <v>141</v>
      </c>
      <c r="H916" s="186">
        <v>92.67</v>
      </c>
      <c r="I916" s="187"/>
      <c r="J916" s="188">
        <f>ROUND(I916*H916,2)</f>
        <v>0</v>
      </c>
      <c r="K916" s="184" t="s">
        <v>242</v>
      </c>
      <c r="L916" s="42"/>
      <c r="M916" s="189" t="s">
        <v>19</v>
      </c>
      <c r="N916" s="190" t="s">
        <v>48</v>
      </c>
      <c r="O916" s="67"/>
      <c r="P916" s="191">
        <f>O916*H916</f>
        <v>0</v>
      </c>
      <c r="Q916" s="191">
        <v>0</v>
      </c>
      <c r="R916" s="191">
        <f>Q916*H916</f>
        <v>0</v>
      </c>
      <c r="S916" s="191">
        <v>0</v>
      </c>
      <c r="T916" s="192">
        <f>S916*H916</f>
        <v>0</v>
      </c>
      <c r="U916" s="37"/>
      <c r="V916" s="37"/>
      <c r="W916" s="37"/>
      <c r="X916" s="37"/>
      <c r="Y916" s="37"/>
      <c r="Z916" s="37"/>
      <c r="AA916" s="37"/>
      <c r="AB916" s="37"/>
      <c r="AC916" s="37"/>
      <c r="AD916" s="37"/>
      <c r="AE916" s="37"/>
      <c r="AR916" s="193" t="s">
        <v>366</v>
      </c>
      <c r="AT916" s="193" t="s">
        <v>239</v>
      </c>
      <c r="AU916" s="193" t="s">
        <v>88</v>
      </c>
      <c r="AY916" s="20" t="s">
        <v>237</v>
      </c>
      <c r="BE916" s="194">
        <f>IF(N916="základní",J916,0)</f>
        <v>0</v>
      </c>
      <c r="BF916" s="194">
        <f>IF(N916="snížená",J916,0)</f>
        <v>0</v>
      </c>
      <c r="BG916" s="194">
        <f>IF(N916="zákl. přenesená",J916,0)</f>
        <v>0</v>
      </c>
      <c r="BH916" s="194">
        <f>IF(N916="sníž. přenesená",J916,0)</f>
        <v>0</v>
      </c>
      <c r="BI916" s="194">
        <f>IF(N916="nulová",J916,0)</f>
        <v>0</v>
      </c>
      <c r="BJ916" s="20" t="s">
        <v>88</v>
      </c>
      <c r="BK916" s="194">
        <f>ROUND(I916*H916,2)</f>
        <v>0</v>
      </c>
      <c r="BL916" s="20" t="s">
        <v>366</v>
      </c>
      <c r="BM916" s="193" t="s">
        <v>1148</v>
      </c>
    </row>
    <row r="917" spans="1:65" s="2" customFormat="1" ht="10.199999999999999">
      <c r="A917" s="37"/>
      <c r="B917" s="38"/>
      <c r="C917" s="39"/>
      <c r="D917" s="195" t="s">
        <v>245</v>
      </c>
      <c r="E917" s="39"/>
      <c r="F917" s="196" t="s">
        <v>1149</v>
      </c>
      <c r="G917" s="39"/>
      <c r="H917" s="39"/>
      <c r="I917" s="197"/>
      <c r="J917" s="39"/>
      <c r="K917" s="39"/>
      <c r="L917" s="42"/>
      <c r="M917" s="198"/>
      <c r="N917" s="199"/>
      <c r="O917" s="67"/>
      <c r="P917" s="67"/>
      <c r="Q917" s="67"/>
      <c r="R917" s="67"/>
      <c r="S917" s="67"/>
      <c r="T917" s="68"/>
      <c r="U917" s="37"/>
      <c r="V917" s="37"/>
      <c r="W917" s="37"/>
      <c r="X917" s="37"/>
      <c r="Y917" s="37"/>
      <c r="Z917" s="37"/>
      <c r="AA917" s="37"/>
      <c r="AB917" s="37"/>
      <c r="AC917" s="37"/>
      <c r="AD917" s="37"/>
      <c r="AE917" s="37"/>
      <c r="AT917" s="20" t="s">
        <v>245</v>
      </c>
      <c r="AU917" s="20" t="s">
        <v>88</v>
      </c>
    </row>
    <row r="918" spans="1:65" s="14" customFormat="1" ht="10.199999999999999">
      <c r="B918" s="211"/>
      <c r="C918" s="212"/>
      <c r="D918" s="202" t="s">
        <v>247</v>
      </c>
      <c r="E918" s="213" t="s">
        <v>19</v>
      </c>
      <c r="F918" s="214" t="s">
        <v>1139</v>
      </c>
      <c r="G918" s="212"/>
      <c r="H918" s="215">
        <v>92.67</v>
      </c>
      <c r="I918" s="216"/>
      <c r="J918" s="212"/>
      <c r="K918" s="212"/>
      <c r="L918" s="217"/>
      <c r="M918" s="218"/>
      <c r="N918" s="219"/>
      <c r="O918" s="219"/>
      <c r="P918" s="219"/>
      <c r="Q918" s="219"/>
      <c r="R918" s="219"/>
      <c r="S918" s="219"/>
      <c r="T918" s="220"/>
      <c r="AT918" s="221" t="s">
        <v>247</v>
      </c>
      <c r="AU918" s="221" t="s">
        <v>88</v>
      </c>
      <c r="AV918" s="14" t="s">
        <v>88</v>
      </c>
      <c r="AW918" s="14" t="s">
        <v>37</v>
      </c>
      <c r="AX918" s="14" t="s">
        <v>83</v>
      </c>
      <c r="AY918" s="221" t="s">
        <v>237</v>
      </c>
    </row>
    <row r="919" spans="1:65" s="2" customFormat="1" ht="37.799999999999997" customHeight="1">
      <c r="A919" s="37"/>
      <c r="B919" s="38"/>
      <c r="C919" s="182" t="s">
        <v>1150</v>
      </c>
      <c r="D919" s="182" t="s">
        <v>239</v>
      </c>
      <c r="E919" s="183" t="s">
        <v>1151</v>
      </c>
      <c r="F919" s="184" t="s">
        <v>1152</v>
      </c>
      <c r="G919" s="185" t="s">
        <v>141</v>
      </c>
      <c r="H919" s="186">
        <v>84.75</v>
      </c>
      <c r="I919" s="187"/>
      <c r="J919" s="188">
        <f>ROUND(I919*H919,2)</f>
        <v>0</v>
      </c>
      <c r="K919" s="184" t="s">
        <v>242</v>
      </c>
      <c r="L919" s="42"/>
      <c r="M919" s="189" t="s">
        <v>19</v>
      </c>
      <c r="N919" s="190" t="s">
        <v>48</v>
      </c>
      <c r="O919" s="67"/>
      <c r="P919" s="191">
        <f>O919*H919</f>
        <v>0</v>
      </c>
      <c r="Q919" s="191">
        <v>4.5500000000000002E-3</v>
      </c>
      <c r="R919" s="191">
        <f>Q919*H919</f>
        <v>0.38561250000000002</v>
      </c>
      <c r="S919" s="191">
        <v>0</v>
      </c>
      <c r="T919" s="192">
        <f>S919*H919</f>
        <v>0</v>
      </c>
      <c r="U919" s="37"/>
      <c r="V919" s="37"/>
      <c r="W919" s="37"/>
      <c r="X919" s="37"/>
      <c r="Y919" s="37"/>
      <c r="Z919" s="37"/>
      <c r="AA919" s="37"/>
      <c r="AB919" s="37"/>
      <c r="AC919" s="37"/>
      <c r="AD919" s="37"/>
      <c r="AE919" s="37"/>
      <c r="AR919" s="193" t="s">
        <v>366</v>
      </c>
      <c r="AT919" s="193" t="s">
        <v>239</v>
      </c>
      <c r="AU919" s="193" t="s">
        <v>88</v>
      </c>
      <c r="AY919" s="20" t="s">
        <v>237</v>
      </c>
      <c r="BE919" s="194">
        <f>IF(N919="základní",J919,0)</f>
        <v>0</v>
      </c>
      <c r="BF919" s="194">
        <f>IF(N919="snížená",J919,0)</f>
        <v>0</v>
      </c>
      <c r="BG919" s="194">
        <f>IF(N919="zákl. přenesená",J919,0)</f>
        <v>0</v>
      </c>
      <c r="BH919" s="194">
        <f>IF(N919="sníž. přenesená",J919,0)</f>
        <v>0</v>
      </c>
      <c r="BI919" s="194">
        <f>IF(N919="nulová",J919,0)</f>
        <v>0</v>
      </c>
      <c r="BJ919" s="20" t="s">
        <v>88</v>
      </c>
      <c r="BK919" s="194">
        <f>ROUND(I919*H919,2)</f>
        <v>0</v>
      </c>
      <c r="BL919" s="20" t="s">
        <v>366</v>
      </c>
      <c r="BM919" s="193" t="s">
        <v>1153</v>
      </c>
    </row>
    <row r="920" spans="1:65" s="2" customFormat="1" ht="10.199999999999999">
      <c r="A920" s="37"/>
      <c r="B920" s="38"/>
      <c r="C920" s="39"/>
      <c r="D920" s="195" t="s">
        <v>245</v>
      </c>
      <c r="E920" s="39"/>
      <c r="F920" s="196" t="s">
        <v>1154</v>
      </c>
      <c r="G920" s="39"/>
      <c r="H920" s="39"/>
      <c r="I920" s="197"/>
      <c r="J920" s="39"/>
      <c r="K920" s="39"/>
      <c r="L920" s="42"/>
      <c r="M920" s="198"/>
      <c r="N920" s="199"/>
      <c r="O920" s="67"/>
      <c r="P920" s="67"/>
      <c r="Q920" s="67"/>
      <c r="R920" s="67"/>
      <c r="S920" s="67"/>
      <c r="T920" s="68"/>
      <c r="U920" s="37"/>
      <c r="V920" s="37"/>
      <c r="W920" s="37"/>
      <c r="X920" s="37"/>
      <c r="Y920" s="37"/>
      <c r="Z920" s="37"/>
      <c r="AA920" s="37"/>
      <c r="AB920" s="37"/>
      <c r="AC920" s="37"/>
      <c r="AD920" s="37"/>
      <c r="AE920" s="37"/>
      <c r="AT920" s="20" t="s">
        <v>245</v>
      </c>
      <c r="AU920" s="20" t="s">
        <v>88</v>
      </c>
    </row>
    <row r="921" spans="1:65" s="14" customFormat="1" ht="10.199999999999999">
      <c r="B921" s="211"/>
      <c r="C921" s="212"/>
      <c r="D921" s="202" t="s">
        <v>247</v>
      </c>
      <c r="E921" s="213" t="s">
        <v>19</v>
      </c>
      <c r="F921" s="214" t="s">
        <v>1155</v>
      </c>
      <c r="G921" s="212"/>
      <c r="H921" s="215">
        <v>84.75</v>
      </c>
      <c r="I921" s="216"/>
      <c r="J921" s="212"/>
      <c r="K921" s="212"/>
      <c r="L921" s="217"/>
      <c r="M921" s="218"/>
      <c r="N921" s="219"/>
      <c r="O921" s="219"/>
      <c r="P921" s="219"/>
      <c r="Q921" s="219"/>
      <c r="R921" s="219"/>
      <c r="S921" s="219"/>
      <c r="T921" s="220"/>
      <c r="AT921" s="221" t="s">
        <v>247</v>
      </c>
      <c r="AU921" s="221" t="s">
        <v>88</v>
      </c>
      <c r="AV921" s="14" t="s">
        <v>88</v>
      </c>
      <c r="AW921" s="14" t="s">
        <v>37</v>
      </c>
      <c r="AX921" s="14" t="s">
        <v>83</v>
      </c>
      <c r="AY921" s="221" t="s">
        <v>237</v>
      </c>
    </row>
    <row r="922" spans="1:65" s="2" customFormat="1" ht="37.799999999999997" customHeight="1">
      <c r="A922" s="37"/>
      <c r="B922" s="38"/>
      <c r="C922" s="182" t="s">
        <v>1156</v>
      </c>
      <c r="D922" s="182" t="s">
        <v>239</v>
      </c>
      <c r="E922" s="183" t="s">
        <v>1157</v>
      </c>
      <c r="F922" s="184" t="s">
        <v>1158</v>
      </c>
      <c r="G922" s="185" t="s">
        <v>154</v>
      </c>
      <c r="H922" s="186">
        <v>56.981999999999999</v>
      </c>
      <c r="I922" s="187"/>
      <c r="J922" s="188">
        <f>ROUND(I922*H922,2)</f>
        <v>0</v>
      </c>
      <c r="K922" s="184" t="s">
        <v>242</v>
      </c>
      <c r="L922" s="42"/>
      <c r="M922" s="189" t="s">
        <v>19</v>
      </c>
      <c r="N922" s="190" t="s">
        <v>48</v>
      </c>
      <c r="O922" s="67"/>
      <c r="P922" s="191">
        <f>O922*H922</f>
        <v>0</v>
      </c>
      <c r="Q922" s="191">
        <v>4.2999999999999999E-4</v>
      </c>
      <c r="R922" s="191">
        <f>Q922*H922</f>
        <v>2.4502259999999998E-2</v>
      </c>
      <c r="S922" s="191">
        <v>0</v>
      </c>
      <c r="T922" s="192">
        <f>S922*H922</f>
        <v>0</v>
      </c>
      <c r="U922" s="37"/>
      <c r="V922" s="37"/>
      <c r="W922" s="37"/>
      <c r="X922" s="37"/>
      <c r="Y922" s="37"/>
      <c r="Z922" s="37"/>
      <c r="AA922" s="37"/>
      <c r="AB922" s="37"/>
      <c r="AC922" s="37"/>
      <c r="AD922" s="37"/>
      <c r="AE922" s="37"/>
      <c r="AR922" s="193" t="s">
        <v>243</v>
      </c>
      <c r="AT922" s="193" t="s">
        <v>239</v>
      </c>
      <c r="AU922" s="193" t="s">
        <v>88</v>
      </c>
      <c r="AY922" s="20" t="s">
        <v>237</v>
      </c>
      <c r="BE922" s="194">
        <f>IF(N922="základní",J922,0)</f>
        <v>0</v>
      </c>
      <c r="BF922" s="194">
        <f>IF(N922="snížená",J922,0)</f>
        <v>0</v>
      </c>
      <c r="BG922" s="194">
        <f>IF(N922="zákl. přenesená",J922,0)</f>
        <v>0</v>
      </c>
      <c r="BH922" s="194">
        <f>IF(N922="sníž. přenesená",J922,0)</f>
        <v>0</v>
      </c>
      <c r="BI922" s="194">
        <f>IF(N922="nulová",J922,0)</f>
        <v>0</v>
      </c>
      <c r="BJ922" s="20" t="s">
        <v>88</v>
      </c>
      <c r="BK922" s="194">
        <f>ROUND(I922*H922,2)</f>
        <v>0</v>
      </c>
      <c r="BL922" s="20" t="s">
        <v>243</v>
      </c>
      <c r="BM922" s="193" t="s">
        <v>1159</v>
      </c>
    </row>
    <row r="923" spans="1:65" s="2" customFormat="1" ht="10.199999999999999">
      <c r="A923" s="37"/>
      <c r="B923" s="38"/>
      <c r="C923" s="39"/>
      <c r="D923" s="195" t="s">
        <v>245</v>
      </c>
      <c r="E923" s="39"/>
      <c r="F923" s="196" t="s">
        <v>1160</v>
      </c>
      <c r="G923" s="39"/>
      <c r="H923" s="39"/>
      <c r="I923" s="197"/>
      <c r="J923" s="39"/>
      <c r="K923" s="39"/>
      <c r="L923" s="42"/>
      <c r="M923" s="198"/>
      <c r="N923" s="199"/>
      <c r="O923" s="67"/>
      <c r="P923" s="67"/>
      <c r="Q923" s="67"/>
      <c r="R923" s="67"/>
      <c r="S923" s="67"/>
      <c r="T923" s="68"/>
      <c r="U923" s="37"/>
      <c r="V923" s="37"/>
      <c r="W923" s="37"/>
      <c r="X923" s="37"/>
      <c r="Y923" s="37"/>
      <c r="Z923" s="37"/>
      <c r="AA923" s="37"/>
      <c r="AB923" s="37"/>
      <c r="AC923" s="37"/>
      <c r="AD923" s="37"/>
      <c r="AE923" s="37"/>
      <c r="AT923" s="20" t="s">
        <v>245</v>
      </c>
      <c r="AU923" s="20" t="s">
        <v>88</v>
      </c>
    </row>
    <row r="924" spans="1:65" s="14" customFormat="1" ht="10.199999999999999">
      <c r="B924" s="211"/>
      <c r="C924" s="212"/>
      <c r="D924" s="202" t="s">
        <v>247</v>
      </c>
      <c r="E924" s="213" t="s">
        <v>19</v>
      </c>
      <c r="F924" s="214" t="s">
        <v>1161</v>
      </c>
      <c r="G924" s="212"/>
      <c r="H924" s="215">
        <v>56.981999999999999</v>
      </c>
      <c r="I924" s="216"/>
      <c r="J924" s="212"/>
      <c r="K924" s="212"/>
      <c r="L924" s="217"/>
      <c r="M924" s="218"/>
      <c r="N924" s="219"/>
      <c r="O924" s="219"/>
      <c r="P924" s="219"/>
      <c r="Q924" s="219"/>
      <c r="R924" s="219"/>
      <c r="S924" s="219"/>
      <c r="T924" s="220"/>
      <c r="AT924" s="221" t="s">
        <v>247</v>
      </c>
      <c r="AU924" s="221" t="s">
        <v>88</v>
      </c>
      <c r="AV924" s="14" t="s">
        <v>88</v>
      </c>
      <c r="AW924" s="14" t="s">
        <v>37</v>
      </c>
      <c r="AX924" s="14" t="s">
        <v>83</v>
      </c>
      <c r="AY924" s="221" t="s">
        <v>237</v>
      </c>
    </row>
    <row r="925" spans="1:65" s="2" customFormat="1" ht="24.15" customHeight="1">
      <c r="A925" s="37"/>
      <c r="B925" s="38"/>
      <c r="C925" s="244" t="s">
        <v>1162</v>
      </c>
      <c r="D925" s="244" t="s">
        <v>296</v>
      </c>
      <c r="E925" s="245" t="s">
        <v>1163</v>
      </c>
      <c r="F925" s="246" t="s">
        <v>1164</v>
      </c>
      <c r="G925" s="247" t="s">
        <v>154</v>
      </c>
      <c r="H925" s="248">
        <v>56.981999999999999</v>
      </c>
      <c r="I925" s="249"/>
      <c r="J925" s="250">
        <f>ROUND(I925*H925,2)</f>
        <v>0</v>
      </c>
      <c r="K925" s="246" t="s">
        <v>242</v>
      </c>
      <c r="L925" s="251"/>
      <c r="M925" s="252" t="s">
        <v>19</v>
      </c>
      <c r="N925" s="253" t="s">
        <v>48</v>
      </c>
      <c r="O925" s="67"/>
      <c r="P925" s="191">
        <f>O925*H925</f>
        <v>0</v>
      </c>
      <c r="Q925" s="191">
        <v>1.98E-3</v>
      </c>
      <c r="R925" s="191">
        <f>Q925*H925</f>
        <v>0.11282436</v>
      </c>
      <c r="S925" s="191">
        <v>0</v>
      </c>
      <c r="T925" s="192">
        <f>S925*H925</f>
        <v>0</v>
      </c>
      <c r="U925" s="37"/>
      <c r="V925" s="37"/>
      <c r="W925" s="37"/>
      <c r="X925" s="37"/>
      <c r="Y925" s="37"/>
      <c r="Z925" s="37"/>
      <c r="AA925" s="37"/>
      <c r="AB925" s="37"/>
      <c r="AC925" s="37"/>
      <c r="AD925" s="37"/>
      <c r="AE925" s="37"/>
      <c r="AR925" s="193" t="s">
        <v>299</v>
      </c>
      <c r="AT925" s="193" t="s">
        <v>296</v>
      </c>
      <c r="AU925" s="193" t="s">
        <v>88</v>
      </c>
      <c r="AY925" s="20" t="s">
        <v>237</v>
      </c>
      <c r="BE925" s="194">
        <f>IF(N925="základní",J925,0)</f>
        <v>0</v>
      </c>
      <c r="BF925" s="194">
        <f>IF(N925="snížená",J925,0)</f>
        <v>0</v>
      </c>
      <c r="BG925" s="194">
        <f>IF(N925="zákl. přenesená",J925,0)</f>
        <v>0</v>
      </c>
      <c r="BH925" s="194">
        <f>IF(N925="sníž. přenesená",J925,0)</f>
        <v>0</v>
      </c>
      <c r="BI925" s="194">
        <f>IF(N925="nulová",J925,0)</f>
        <v>0</v>
      </c>
      <c r="BJ925" s="20" t="s">
        <v>88</v>
      </c>
      <c r="BK925" s="194">
        <f>ROUND(I925*H925,2)</f>
        <v>0</v>
      </c>
      <c r="BL925" s="20" t="s">
        <v>243</v>
      </c>
      <c r="BM925" s="193" t="s">
        <v>1165</v>
      </c>
    </row>
    <row r="926" spans="1:65" s="2" customFormat="1" ht="37.799999999999997" customHeight="1">
      <c r="A926" s="37"/>
      <c r="B926" s="38"/>
      <c r="C926" s="182" t="s">
        <v>1166</v>
      </c>
      <c r="D926" s="182" t="s">
        <v>239</v>
      </c>
      <c r="E926" s="183" t="s">
        <v>1167</v>
      </c>
      <c r="F926" s="184" t="s">
        <v>1168</v>
      </c>
      <c r="G926" s="185" t="s">
        <v>141</v>
      </c>
      <c r="H926" s="186">
        <v>92.67</v>
      </c>
      <c r="I926" s="187"/>
      <c r="J926" s="188">
        <f>ROUND(I926*H926,2)</f>
        <v>0</v>
      </c>
      <c r="K926" s="184" t="s">
        <v>242</v>
      </c>
      <c r="L926" s="42"/>
      <c r="M926" s="189" t="s">
        <v>19</v>
      </c>
      <c r="N926" s="190" t="s">
        <v>48</v>
      </c>
      <c r="O926" s="67"/>
      <c r="P926" s="191">
        <f>O926*H926</f>
        <v>0</v>
      </c>
      <c r="Q926" s="191">
        <v>6.0000000000000001E-3</v>
      </c>
      <c r="R926" s="191">
        <f>Q926*H926</f>
        <v>0.55602000000000007</v>
      </c>
      <c r="S926" s="191">
        <v>0</v>
      </c>
      <c r="T926" s="192">
        <f>S926*H926</f>
        <v>0</v>
      </c>
      <c r="U926" s="37"/>
      <c r="V926" s="37"/>
      <c r="W926" s="37"/>
      <c r="X926" s="37"/>
      <c r="Y926" s="37"/>
      <c r="Z926" s="37"/>
      <c r="AA926" s="37"/>
      <c r="AB926" s="37"/>
      <c r="AC926" s="37"/>
      <c r="AD926" s="37"/>
      <c r="AE926" s="37"/>
      <c r="AR926" s="193" t="s">
        <v>366</v>
      </c>
      <c r="AT926" s="193" t="s">
        <v>239</v>
      </c>
      <c r="AU926" s="193" t="s">
        <v>88</v>
      </c>
      <c r="AY926" s="20" t="s">
        <v>237</v>
      </c>
      <c r="BE926" s="194">
        <f>IF(N926="základní",J926,0)</f>
        <v>0</v>
      </c>
      <c r="BF926" s="194">
        <f>IF(N926="snížená",J926,0)</f>
        <v>0</v>
      </c>
      <c r="BG926" s="194">
        <f>IF(N926="zákl. přenesená",J926,0)</f>
        <v>0</v>
      </c>
      <c r="BH926" s="194">
        <f>IF(N926="sníž. přenesená",J926,0)</f>
        <v>0</v>
      </c>
      <c r="BI926" s="194">
        <f>IF(N926="nulová",J926,0)</f>
        <v>0</v>
      </c>
      <c r="BJ926" s="20" t="s">
        <v>88</v>
      </c>
      <c r="BK926" s="194">
        <f>ROUND(I926*H926,2)</f>
        <v>0</v>
      </c>
      <c r="BL926" s="20" t="s">
        <v>366</v>
      </c>
      <c r="BM926" s="193" t="s">
        <v>1169</v>
      </c>
    </row>
    <row r="927" spans="1:65" s="2" customFormat="1" ht="10.199999999999999">
      <c r="A927" s="37"/>
      <c r="B927" s="38"/>
      <c r="C927" s="39"/>
      <c r="D927" s="195" t="s">
        <v>245</v>
      </c>
      <c r="E927" s="39"/>
      <c r="F927" s="196" t="s">
        <v>1170</v>
      </c>
      <c r="G927" s="39"/>
      <c r="H927" s="39"/>
      <c r="I927" s="197"/>
      <c r="J927" s="39"/>
      <c r="K927" s="39"/>
      <c r="L927" s="42"/>
      <c r="M927" s="198"/>
      <c r="N927" s="199"/>
      <c r="O927" s="67"/>
      <c r="P927" s="67"/>
      <c r="Q927" s="67"/>
      <c r="R927" s="67"/>
      <c r="S927" s="67"/>
      <c r="T927" s="68"/>
      <c r="U927" s="37"/>
      <c r="V927" s="37"/>
      <c r="W927" s="37"/>
      <c r="X927" s="37"/>
      <c r="Y927" s="37"/>
      <c r="Z927" s="37"/>
      <c r="AA927" s="37"/>
      <c r="AB927" s="37"/>
      <c r="AC927" s="37"/>
      <c r="AD927" s="37"/>
      <c r="AE927" s="37"/>
      <c r="AT927" s="20" t="s">
        <v>245</v>
      </c>
      <c r="AU927" s="20" t="s">
        <v>88</v>
      </c>
    </row>
    <row r="928" spans="1:65" s="14" customFormat="1" ht="10.199999999999999">
      <c r="B928" s="211"/>
      <c r="C928" s="212"/>
      <c r="D928" s="202" t="s">
        <v>247</v>
      </c>
      <c r="E928" s="213" t="s">
        <v>19</v>
      </c>
      <c r="F928" s="214" t="s">
        <v>1139</v>
      </c>
      <c r="G928" s="212"/>
      <c r="H928" s="215">
        <v>92.67</v>
      </c>
      <c r="I928" s="216"/>
      <c r="J928" s="212"/>
      <c r="K928" s="212"/>
      <c r="L928" s="217"/>
      <c r="M928" s="218"/>
      <c r="N928" s="219"/>
      <c r="O928" s="219"/>
      <c r="P928" s="219"/>
      <c r="Q928" s="219"/>
      <c r="R928" s="219"/>
      <c r="S928" s="219"/>
      <c r="T928" s="220"/>
      <c r="AT928" s="221" t="s">
        <v>247</v>
      </c>
      <c r="AU928" s="221" t="s">
        <v>88</v>
      </c>
      <c r="AV928" s="14" t="s">
        <v>88</v>
      </c>
      <c r="AW928" s="14" t="s">
        <v>37</v>
      </c>
      <c r="AX928" s="14" t="s">
        <v>83</v>
      </c>
      <c r="AY928" s="221" t="s">
        <v>237</v>
      </c>
    </row>
    <row r="929" spans="1:65" s="2" customFormat="1" ht="33" customHeight="1">
      <c r="A929" s="37"/>
      <c r="B929" s="38"/>
      <c r="C929" s="244" t="s">
        <v>1171</v>
      </c>
      <c r="D929" s="244" t="s">
        <v>296</v>
      </c>
      <c r="E929" s="245" t="s">
        <v>1172</v>
      </c>
      <c r="F929" s="246" t="s">
        <v>1173</v>
      </c>
      <c r="G929" s="247" t="s">
        <v>141</v>
      </c>
      <c r="H929" s="248">
        <v>92.67</v>
      </c>
      <c r="I929" s="249"/>
      <c r="J929" s="250">
        <f>ROUND(I929*H929,2)</f>
        <v>0</v>
      </c>
      <c r="K929" s="246" t="s">
        <v>242</v>
      </c>
      <c r="L929" s="251"/>
      <c r="M929" s="252" t="s">
        <v>19</v>
      </c>
      <c r="N929" s="253" t="s">
        <v>48</v>
      </c>
      <c r="O929" s="67"/>
      <c r="P929" s="191">
        <f>O929*H929</f>
        <v>0</v>
      </c>
      <c r="Q929" s="191">
        <v>2.1999999999999999E-2</v>
      </c>
      <c r="R929" s="191">
        <f>Q929*H929</f>
        <v>2.0387399999999998</v>
      </c>
      <c r="S929" s="191">
        <v>0</v>
      </c>
      <c r="T929" s="192">
        <f>S929*H929</f>
        <v>0</v>
      </c>
      <c r="U929" s="37"/>
      <c r="V929" s="37"/>
      <c r="W929" s="37"/>
      <c r="X929" s="37"/>
      <c r="Y929" s="37"/>
      <c r="Z929" s="37"/>
      <c r="AA929" s="37"/>
      <c r="AB929" s="37"/>
      <c r="AC929" s="37"/>
      <c r="AD929" s="37"/>
      <c r="AE929" s="37"/>
      <c r="AR929" s="193" t="s">
        <v>523</v>
      </c>
      <c r="AT929" s="193" t="s">
        <v>296</v>
      </c>
      <c r="AU929" s="193" t="s">
        <v>88</v>
      </c>
      <c r="AY929" s="20" t="s">
        <v>237</v>
      </c>
      <c r="BE929" s="194">
        <f>IF(N929="základní",J929,0)</f>
        <v>0</v>
      </c>
      <c r="BF929" s="194">
        <f>IF(N929="snížená",J929,0)</f>
        <v>0</v>
      </c>
      <c r="BG929" s="194">
        <f>IF(N929="zákl. přenesená",J929,0)</f>
        <v>0</v>
      </c>
      <c r="BH929" s="194">
        <f>IF(N929="sníž. přenesená",J929,0)</f>
        <v>0</v>
      </c>
      <c r="BI929" s="194">
        <f>IF(N929="nulová",J929,0)</f>
        <v>0</v>
      </c>
      <c r="BJ929" s="20" t="s">
        <v>88</v>
      </c>
      <c r="BK929" s="194">
        <f>ROUND(I929*H929,2)</f>
        <v>0</v>
      </c>
      <c r="BL929" s="20" t="s">
        <v>366</v>
      </c>
      <c r="BM929" s="193" t="s">
        <v>1174</v>
      </c>
    </row>
    <row r="930" spans="1:65" s="2" customFormat="1" ht="24.15" customHeight="1">
      <c r="A930" s="37"/>
      <c r="B930" s="38"/>
      <c r="C930" s="182" t="s">
        <v>1175</v>
      </c>
      <c r="D930" s="182" t="s">
        <v>239</v>
      </c>
      <c r="E930" s="183" t="s">
        <v>1176</v>
      </c>
      <c r="F930" s="184" t="s">
        <v>1177</v>
      </c>
      <c r="G930" s="185" t="s">
        <v>141</v>
      </c>
      <c r="H930" s="186">
        <v>47.13</v>
      </c>
      <c r="I930" s="187"/>
      <c r="J930" s="188">
        <f>ROUND(I930*H930,2)</f>
        <v>0</v>
      </c>
      <c r="K930" s="184" t="s">
        <v>242</v>
      </c>
      <c r="L930" s="42"/>
      <c r="M930" s="189" t="s">
        <v>19</v>
      </c>
      <c r="N930" s="190" t="s">
        <v>48</v>
      </c>
      <c r="O930" s="67"/>
      <c r="P930" s="191">
        <f>O930*H930</f>
        <v>0</v>
      </c>
      <c r="Q930" s="191">
        <v>1.5E-3</v>
      </c>
      <c r="R930" s="191">
        <f>Q930*H930</f>
        <v>7.0695000000000008E-2</v>
      </c>
      <c r="S930" s="191">
        <v>0</v>
      </c>
      <c r="T930" s="192">
        <f>S930*H930</f>
        <v>0</v>
      </c>
      <c r="U930" s="37"/>
      <c r="V930" s="37"/>
      <c r="W930" s="37"/>
      <c r="X930" s="37"/>
      <c r="Y930" s="37"/>
      <c r="Z930" s="37"/>
      <c r="AA930" s="37"/>
      <c r="AB930" s="37"/>
      <c r="AC930" s="37"/>
      <c r="AD930" s="37"/>
      <c r="AE930" s="37"/>
      <c r="AR930" s="193" t="s">
        <v>366</v>
      </c>
      <c r="AT930" s="193" t="s">
        <v>239</v>
      </c>
      <c r="AU930" s="193" t="s">
        <v>88</v>
      </c>
      <c r="AY930" s="20" t="s">
        <v>237</v>
      </c>
      <c r="BE930" s="194">
        <f>IF(N930="základní",J930,0)</f>
        <v>0</v>
      </c>
      <c r="BF930" s="194">
        <f>IF(N930="snížená",J930,0)</f>
        <v>0</v>
      </c>
      <c r="BG930" s="194">
        <f>IF(N930="zákl. přenesená",J930,0)</f>
        <v>0</v>
      </c>
      <c r="BH930" s="194">
        <f>IF(N930="sníž. přenesená",J930,0)</f>
        <v>0</v>
      </c>
      <c r="BI930" s="194">
        <f>IF(N930="nulová",J930,0)</f>
        <v>0</v>
      </c>
      <c r="BJ930" s="20" t="s">
        <v>88</v>
      </c>
      <c r="BK930" s="194">
        <f>ROUND(I930*H930,2)</f>
        <v>0</v>
      </c>
      <c r="BL930" s="20" t="s">
        <v>366</v>
      </c>
      <c r="BM930" s="193" t="s">
        <v>1178</v>
      </c>
    </row>
    <row r="931" spans="1:65" s="2" customFormat="1" ht="10.199999999999999">
      <c r="A931" s="37"/>
      <c r="B931" s="38"/>
      <c r="C931" s="39"/>
      <c r="D931" s="195" t="s">
        <v>245</v>
      </c>
      <c r="E931" s="39"/>
      <c r="F931" s="196" t="s">
        <v>1179</v>
      </c>
      <c r="G931" s="39"/>
      <c r="H931" s="39"/>
      <c r="I931" s="197"/>
      <c r="J931" s="39"/>
      <c r="K931" s="39"/>
      <c r="L931" s="42"/>
      <c r="M931" s="198"/>
      <c r="N931" s="199"/>
      <c r="O931" s="67"/>
      <c r="P931" s="67"/>
      <c r="Q931" s="67"/>
      <c r="R931" s="67"/>
      <c r="S931" s="67"/>
      <c r="T931" s="68"/>
      <c r="U931" s="37"/>
      <c r="V931" s="37"/>
      <c r="W931" s="37"/>
      <c r="X931" s="37"/>
      <c r="Y931" s="37"/>
      <c r="Z931" s="37"/>
      <c r="AA931" s="37"/>
      <c r="AB931" s="37"/>
      <c r="AC931" s="37"/>
      <c r="AD931" s="37"/>
      <c r="AE931" s="37"/>
      <c r="AT931" s="20" t="s">
        <v>245</v>
      </c>
      <c r="AU931" s="20" t="s">
        <v>88</v>
      </c>
    </row>
    <row r="932" spans="1:65" s="14" customFormat="1" ht="10.199999999999999">
      <c r="B932" s="211"/>
      <c r="C932" s="212"/>
      <c r="D932" s="202" t="s">
        <v>247</v>
      </c>
      <c r="E932" s="213" t="s">
        <v>19</v>
      </c>
      <c r="F932" s="214" t="s">
        <v>1180</v>
      </c>
      <c r="G932" s="212"/>
      <c r="H932" s="215">
        <v>47.13</v>
      </c>
      <c r="I932" s="216"/>
      <c r="J932" s="212"/>
      <c r="K932" s="212"/>
      <c r="L932" s="217"/>
      <c r="M932" s="218"/>
      <c r="N932" s="219"/>
      <c r="O932" s="219"/>
      <c r="P932" s="219"/>
      <c r="Q932" s="219"/>
      <c r="R932" s="219"/>
      <c r="S932" s="219"/>
      <c r="T932" s="220"/>
      <c r="AT932" s="221" t="s">
        <v>247</v>
      </c>
      <c r="AU932" s="221" t="s">
        <v>88</v>
      </c>
      <c r="AV932" s="14" t="s">
        <v>88</v>
      </c>
      <c r="AW932" s="14" t="s">
        <v>37</v>
      </c>
      <c r="AX932" s="14" t="s">
        <v>83</v>
      </c>
      <c r="AY932" s="221" t="s">
        <v>237</v>
      </c>
    </row>
    <row r="933" spans="1:65" s="2" customFormat="1" ht="16.5" customHeight="1">
      <c r="A933" s="37"/>
      <c r="B933" s="38"/>
      <c r="C933" s="182" t="s">
        <v>1181</v>
      </c>
      <c r="D933" s="182" t="s">
        <v>239</v>
      </c>
      <c r="E933" s="183" t="s">
        <v>1182</v>
      </c>
      <c r="F933" s="184" t="s">
        <v>1183</v>
      </c>
      <c r="G933" s="185" t="s">
        <v>154</v>
      </c>
      <c r="H933" s="186">
        <v>152.52799999999999</v>
      </c>
      <c r="I933" s="187"/>
      <c r="J933" s="188">
        <f>ROUND(I933*H933,2)</f>
        <v>0</v>
      </c>
      <c r="K933" s="184" t="s">
        <v>242</v>
      </c>
      <c r="L933" s="42"/>
      <c r="M933" s="189" t="s">
        <v>19</v>
      </c>
      <c r="N933" s="190" t="s">
        <v>48</v>
      </c>
      <c r="O933" s="67"/>
      <c r="P933" s="191">
        <f>O933*H933</f>
        <v>0</v>
      </c>
      <c r="Q933" s="191">
        <v>9.0000000000000006E-5</v>
      </c>
      <c r="R933" s="191">
        <f>Q933*H933</f>
        <v>1.372752E-2</v>
      </c>
      <c r="S933" s="191">
        <v>0</v>
      </c>
      <c r="T933" s="192">
        <f>S933*H933</f>
        <v>0</v>
      </c>
      <c r="U933" s="37"/>
      <c r="V933" s="37"/>
      <c r="W933" s="37"/>
      <c r="X933" s="37"/>
      <c r="Y933" s="37"/>
      <c r="Z933" s="37"/>
      <c r="AA933" s="37"/>
      <c r="AB933" s="37"/>
      <c r="AC933" s="37"/>
      <c r="AD933" s="37"/>
      <c r="AE933" s="37"/>
      <c r="AR933" s="193" t="s">
        <v>366</v>
      </c>
      <c r="AT933" s="193" t="s">
        <v>239</v>
      </c>
      <c r="AU933" s="193" t="s">
        <v>88</v>
      </c>
      <c r="AY933" s="20" t="s">
        <v>237</v>
      </c>
      <c r="BE933" s="194">
        <f>IF(N933="základní",J933,0)</f>
        <v>0</v>
      </c>
      <c r="BF933" s="194">
        <f>IF(N933="snížená",J933,0)</f>
        <v>0</v>
      </c>
      <c r="BG933" s="194">
        <f>IF(N933="zákl. přenesená",J933,0)</f>
        <v>0</v>
      </c>
      <c r="BH933" s="194">
        <f>IF(N933="sníž. přenesená",J933,0)</f>
        <v>0</v>
      </c>
      <c r="BI933" s="194">
        <f>IF(N933="nulová",J933,0)</f>
        <v>0</v>
      </c>
      <c r="BJ933" s="20" t="s">
        <v>88</v>
      </c>
      <c r="BK933" s="194">
        <f>ROUND(I933*H933,2)</f>
        <v>0</v>
      </c>
      <c r="BL933" s="20" t="s">
        <v>366</v>
      </c>
      <c r="BM933" s="193" t="s">
        <v>1184</v>
      </c>
    </row>
    <row r="934" spans="1:65" s="2" customFormat="1" ht="10.199999999999999">
      <c r="A934" s="37"/>
      <c r="B934" s="38"/>
      <c r="C934" s="39"/>
      <c r="D934" s="195" t="s">
        <v>245</v>
      </c>
      <c r="E934" s="39"/>
      <c r="F934" s="196" t="s">
        <v>1185</v>
      </c>
      <c r="G934" s="39"/>
      <c r="H934" s="39"/>
      <c r="I934" s="197"/>
      <c r="J934" s="39"/>
      <c r="K934" s="39"/>
      <c r="L934" s="42"/>
      <c r="M934" s="198"/>
      <c r="N934" s="199"/>
      <c r="O934" s="67"/>
      <c r="P934" s="67"/>
      <c r="Q934" s="67"/>
      <c r="R934" s="67"/>
      <c r="S934" s="67"/>
      <c r="T934" s="68"/>
      <c r="U934" s="37"/>
      <c r="V934" s="37"/>
      <c r="W934" s="37"/>
      <c r="X934" s="37"/>
      <c r="Y934" s="37"/>
      <c r="Z934" s="37"/>
      <c r="AA934" s="37"/>
      <c r="AB934" s="37"/>
      <c r="AC934" s="37"/>
      <c r="AD934" s="37"/>
      <c r="AE934" s="37"/>
      <c r="AT934" s="20" t="s">
        <v>245</v>
      </c>
      <c r="AU934" s="20" t="s">
        <v>88</v>
      </c>
    </row>
    <row r="935" spans="1:65" s="14" customFormat="1" ht="10.199999999999999">
      <c r="B935" s="211"/>
      <c r="C935" s="212"/>
      <c r="D935" s="202" t="s">
        <v>247</v>
      </c>
      <c r="E935" s="213" t="s">
        <v>19</v>
      </c>
      <c r="F935" s="214" t="s">
        <v>1186</v>
      </c>
      <c r="G935" s="212"/>
      <c r="H935" s="215">
        <v>152.52799999999999</v>
      </c>
      <c r="I935" s="216"/>
      <c r="J935" s="212"/>
      <c r="K935" s="212"/>
      <c r="L935" s="217"/>
      <c r="M935" s="218"/>
      <c r="N935" s="219"/>
      <c r="O935" s="219"/>
      <c r="P935" s="219"/>
      <c r="Q935" s="219"/>
      <c r="R935" s="219"/>
      <c r="S935" s="219"/>
      <c r="T935" s="220"/>
      <c r="AT935" s="221" t="s">
        <v>247</v>
      </c>
      <c r="AU935" s="221" t="s">
        <v>88</v>
      </c>
      <c r="AV935" s="14" t="s">
        <v>88</v>
      </c>
      <c r="AW935" s="14" t="s">
        <v>37</v>
      </c>
      <c r="AX935" s="14" t="s">
        <v>83</v>
      </c>
      <c r="AY935" s="221" t="s">
        <v>237</v>
      </c>
    </row>
    <row r="936" spans="1:65" s="2" customFormat="1" ht="16.5" customHeight="1">
      <c r="A936" s="37"/>
      <c r="B936" s="38"/>
      <c r="C936" s="182" t="s">
        <v>1187</v>
      </c>
      <c r="D936" s="182" t="s">
        <v>239</v>
      </c>
      <c r="E936" s="183" t="s">
        <v>1188</v>
      </c>
      <c r="F936" s="184" t="s">
        <v>1189</v>
      </c>
      <c r="G936" s="185" t="s">
        <v>154</v>
      </c>
      <c r="H936" s="186">
        <v>56.981999999999999</v>
      </c>
      <c r="I936" s="187"/>
      <c r="J936" s="188">
        <f>ROUND(I936*H936,2)</f>
        <v>0</v>
      </c>
      <c r="K936" s="184" t="s">
        <v>242</v>
      </c>
      <c r="L936" s="42"/>
      <c r="M936" s="189" t="s">
        <v>19</v>
      </c>
      <c r="N936" s="190" t="s">
        <v>48</v>
      </c>
      <c r="O936" s="67"/>
      <c r="P936" s="191">
        <f>O936*H936</f>
        <v>0</v>
      </c>
      <c r="Q936" s="191">
        <v>1.6000000000000001E-4</v>
      </c>
      <c r="R936" s="191">
        <f>Q936*H936</f>
        <v>9.1171200000000011E-3</v>
      </c>
      <c r="S936" s="191">
        <v>0</v>
      </c>
      <c r="T936" s="192">
        <f>S936*H936</f>
        <v>0</v>
      </c>
      <c r="U936" s="37"/>
      <c r="V936" s="37"/>
      <c r="W936" s="37"/>
      <c r="X936" s="37"/>
      <c r="Y936" s="37"/>
      <c r="Z936" s="37"/>
      <c r="AA936" s="37"/>
      <c r="AB936" s="37"/>
      <c r="AC936" s="37"/>
      <c r="AD936" s="37"/>
      <c r="AE936" s="37"/>
      <c r="AR936" s="193" t="s">
        <v>366</v>
      </c>
      <c r="AT936" s="193" t="s">
        <v>239</v>
      </c>
      <c r="AU936" s="193" t="s">
        <v>88</v>
      </c>
      <c r="AY936" s="20" t="s">
        <v>237</v>
      </c>
      <c r="BE936" s="194">
        <f>IF(N936="základní",J936,0)</f>
        <v>0</v>
      </c>
      <c r="BF936" s="194">
        <f>IF(N936="snížená",J936,0)</f>
        <v>0</v>
      </c>
      <c r="BG936" s="194">
        <f>IF(N936="zákl. přenesená",J936,0)</f>
        <v>0</v>
      </c>
      <c r="BH936" s="194">
        <f>IF(N936="sníž. přenesená",J936,0)</f>
        <v>0</v>
      </c>
      <c r="BI936" s="194">
        <f>IF(N936="nulová",J936,0)</f>
        <v>0</v>
      </c>
      <c r="BJ936" s="20" t="s">
        <v>88</v>
      </c>
      <c r="BK936" s="194">
        <f>ROUND(I936*H936,2)</f>
        <v>0</v>
      </c>
      <c r="BL936" s="20" t="s">
        <v>366</v>
      </c>
      <c r="BM936" s="193" t="s">
        <v>1190</v>
      </c>
    </row>
    <row r="937" spans="1:65" s="2" customFormat="1" ht="10.199999999999999">
      <c r="A937" s="37"/>
      <c r="B937" s="38"/>
      <c r="C937" s="39"/>
      <c r="D937" s="195" t="s">
        <v>245</v>
      </c>
      <c r="E937" s="39"/>
      <c r="F937" s="196" t="s">
        <v>1191</v>
      </c>
      <c r="G937" s="39"/>
      <c r="H937" s="39"/>
      <c r="I937" s="197"/>
      <c r="J937" s="39"/>
      <c r="K937" s="39"/>
      <c r="L937" s="42"/>
      <c r="M937" s="198"/>
      <c r="N937" s="199"/>
      <c r="O937" s="67"/>
      <c r="P937" s="67"/>
      <c r="Q937" s="67"/>
      <c r="R937" s="67"/>
      <c r="S937" s="67"/>
      <c r="T937" s="68"/>
      <c r="U937" s="37"/>
      <c r="V937" s="37"/>
      <c r="W937" s="37"/>
      <c r="X937" s="37"/>
      <c r="Y937" s="37"/>
      <c r="Z937" s="37"/>
      <c r="AA937" s="37"/>
      <c r="AB937" s="37"/>
      <c r="AC937" s="37"/>
      <c r="AD937" s="37"/>
      <c r="AE937" s="37"/>
      <c r="AT937" s="20" t="s">
        <v>245</v>
      </c>
      <c r="AU937" s="20" t="s">
        <v>88</v>
      </c>
    </row>
    <row r="938" spans="1:65" s="14" customFormat="1" ht="10.199999999999999">
      <c r="B938" s="211"/>
      <c r="C938" s="212"/>
      <c r="D938" s="202" t="s">
        <v>247</v>
      </c>
      <c r="E938" s="213" t="s">
        <v>19</v>
      </c>
      <c r="F938" s="214" t="s">
        <v>1161</v>
      </c>
      <c r="G938" s="212"/>
      <c r="H938" s="215">
        <v>56.981999999999999</v>
      </c>
      <c r="I938" s="216"/>
      <c r="J938" s="212"/>
      <c r="K938" s="212"/>
      <c r="L938" s="217"/>
      <c r="M938" s="218"/>
      <c r="N938" s="219"/>
      <c r="O938" s="219"/>
      <c r="P938" s="219"/>
      <c r="Q938" s="219"/>
      <c r="R938" s="219"/>
      <c r="S938" s="219"/>
      <c r="T938" s="220"/>
      <c r="AT938" s="221" t="s">
        <v>247</v>
      </c>
      <c r="AU938" s="221" t="s">
        <v>88</v>
      </c>
      <c r="AV938" s="14" t="s">
        <v>88</v>
      </c>
      <c r="AW938" s="14" t="s">
        <v>37</v>
      </c>
      <c r="AX938" s="14" t="s">
        <v>83</v>
      </c>
      <c r="AY938" s="221" t="s">
        <v>237</v>
      </c>
    </row>
    <row r="939" spans="1:65" s="2" customFormat="1" ht="24.15" customHeight="1">
      <c r="A939" s="37"/>
      <c r="B939" s="38"/>
      <c r="C939" s="182" t="s">
        <v>1192</v>
      </c>
      <c r="D939" s="182" t="s">
        <v>239</v>
      </c>
      <c r="E939" s="183" t="s">
        <v>1193</v>
      </c>
      <c r="F939" s="184" t="s">
        <v>1194</v>
      </c>
      <c r="G939" s="185" t="s">
        <v>290</v>
      </c>
      <c r="H939" s="186">
        <v>65</v>
      </c>
      <c r="I939" s="187"/>
      <c r="J939" s="188">
        <f>ROUND(I939*H939,2)</f>
        <v>0</v>
      </c>
      <c r="K939" s="184" t="s">
        <v>242</v>
      </c>
      <c r="L939" s="42"/>
      <c r="M939" s="189" t="s">
        <v>19</v>
      </c>
      <c r="N939" s="190" t="s">
        <v>48</v>
      </c>
      <c r="O939" s="67"/>
      <c r="P939" s="191">
        <f>O939*H939</f>
        <v>0</v>
      </c>
      <c r="Q939" s="191">
        <v>2.1000000000000001E-4</v>
      </c>
      <c r="R939" s="191">
        <f>Q939*H939</f>
        <v>1.3650000000000001E-2</v>
      </c>
      <c r="S939" s="191">
        <v>0</v>
      </c>
      <c r="T939" s="192">
        <f>S939*H939</f>
        <v>0</v>
      </c>
      <c r="U939" s="37"/>
      <c r="V939" s="37"/>
      <c r="W939" s="37"/>
      <c r="X939" s="37"/>
      <c r="Y939" s="37"/>
      <c r="Z939" s="37"/>
      <c r="AA939" s="37"/>
      <c r="AB939" s="37"/>
      <c r="AC939" s="37"/>
      <c r="AD939" s="37"/>
      <c r="AE939" s="37"/>
      <c r="AR939" s="193" t="s">
        <v>366</v>
      </c>
      <c r="AT939" s="193" t="s">
        <v>239</v>
      </c>
      <c r="AU939" s="193" t="s">
        <v>88</v>
      </c>
      <c r="AY939" s="20" t="s">
        <v>237</v>
      </c>
      <c r="BE939" s="194">
        <f>IF(N939="základní",J939,0)</f>
        <v>0</v>
      </c>
      <c r="BF939" s="194">
        <f>IF(N939="snížená",J939,0)</f>
        <v>0</v>
      </c>
      <c r="BG939" s="194">
        <f>IF(N939="zákl. přenesená",J939,0)</f>
        <v>0</v>
      </c>
      <c r="BH939" s="194">
        <f>IF(N939="sníž. přenesená",J939,0)</f>
        <v>0</v>
      </c>
      <c r="BI939" s="194">
        <f>IF(N939="nulová",J939,0)</f>
        <v>0</v>
      </c>
      <c r="BJ939" s="20" t="s">
        <v>88</v>
      </c>
      <c r="BK939" s="194">
        <f>ROUND(I939*H939,2)</f>
        <v>0</v>
      </c>
      <c r="BL939" s="20" t="s">
        <v>366</v>
      </c>
      <c r="BM939" s="193" t="s">
        <v>1195</v>
      </c>
    </row>
    <row r="940" spans="1:65" s="2" customFormat="1" ht="10.199999999999999">
      <c r="A940" s="37"/>
      <c r="B940" s="38"/>
      <c r="C940" s="39"/>
      <c r="D940" s="195" t="s">
        <v>245</v>
      </c>
      <c r="E940" s="39"/>
      <c r="F940" s="196" t="s">
        <v>1196</v>
      </c>
      <c r="G940" s="39"/>
      <c r="H940" s="39"/>
      <c r="I940" s="197"/>
      <c r="J940" s="39"/>
      <c r="K940" s="39"/>
      <c r="L940" s="42"/>
      <c r="M940" s="198"/>
      <c r="N940" s="199"/>
      <c r="O940" s="67"/>
      <c r="P940" s="67"/>
      <c r="Q940" s="67"/>
      <c r="R940" s="67"/>
      <c r="S940" s="67"/>
      <c r="T940" s="68"/>
      <c r="U940" s="37"/>
      <c r="V940" s="37"/>
      <c r="W940" s="37"/>
      <c r="X940" s="37"/>
      <c r="Y940" s="37"/>
      <c r="Z940" s="37"/>
      <c r="AA940" s="37"/>
      <c r="AB940" s="37"/>
      <c r="AC940" s="37"/>
      <c r="AD940" s="37"/>
      <c r="AE940" s="37"/>
      <c r="AT940" s="20" t="s">
        <v>245</v>
      </c>
      <c r="AU940" s="20" t="s">
        <v>88</v>
      </c>
    </row>
    <row r="941" spans="1:65" s="13" customFormat="1" ht="10.199999999999999">
      <c r="B941" s="200"/>
      <c r="C941" s="201"/>
      <c r="D941" s="202" t="s">
        <v>247</v>
      </c>
      <c r="E941" s="203" t="s">
        <v>19</v>
      </c>
      <c r="F941" s="204" t="s">
        <v>1197</v>
      </c>
      <c r="G941" s="201"/>
      <c r="H941" s="203" t="s">
        <v>19</v>
      </c>
      <c r="I941" s="205"/>
      <c r="J941" s="201"/>
      <c r="K941" s="201"/>
      <c r="L941" s="206"/>
      <c r="M941" s="207"/>
      <c r="N941" s="208"/>
      <c r="O941" s="208"/>
      <c r="P941" s="208"/>
      <c r="Q941" s="208"/>
      <c r="R941" s="208"/>
      <c r="S941" s="208"/>
      <c r="T941" s="209"/>
      <c r="AT941" s="210" t="s">
        <v>247</v>
      </c>
      <c r="AU941" s="210" t="s">
        <v>88</v>
      </c>
      <c r="AV941" s="13" t="s">
        <v>83</v>
      </c>
      <c r="AW941" s="13" t="s">
        <v>37</v>
      </c>
      <c r="AX941" s="13" t="s">
        <v>76</v>
      </c>
      <c r="AY941" s="210" t="s">
        <v>237</v>
      </c>
    </row>
    <row r="942" spans="1:65" s="13" customFormat="1" ht="10.199999999999999">
      <c r="B942" s="200"/>
      <c r="C942" s="201"/>
      <c r="D942" s="202" t="s">
        <v>247</v>
      </c>
      <c r="E942" s="203" t="s">
        <v>19</v>
      </c>
      <c r="F942" s="204" t="s">
        <v>248</v>
      </c>
      <c r="G942" s="201"/>
      <c r="H942" s="203" t="s">
        <v>19</v>
      </c>
      <c r="I942" s="205"/>
      <c r="J942" s="201"/>
      <c r="K942" s="201"/>
      <c r="L942" s="206"/>
      <c r="M942" s="207"/>
      <c r="N942" s="208"/>
      <c r="O942" s="208"/>
      <c r="P942" s="208"/>
      <c r="Q942" s="208"/>
      <c r="R942" s="208"/>
      <c r="S942" s="208"/>
      <c r="T942" s="209"/>
      <c r="AT942" s="210" t="s">
        <v>247</v>
      </c>
      <c r="AU942" s="210" t="s">
        <v>88</v>
      </c>
      <c r="AV942" s="13" t="s">
        <v>83</v>
      </c>
      <c r="AW942" s="13" t="s">
        <v>37</v>
      </c>
      <c r="AX942" s="13" t="s">
        <v>76</v>
      </c>
      <c r="AY942" s="210" t="s">
        <v>237</v>
      </c>
    </row>
    <row r="943" spans="1:65" s="14" customFormat="1" ht="10.199999999999999">
      <c r="B943" s="211"/>
      <c r="C943" s="212"/>
      <c r="D943" s="202" t="s">
        <v>247</v>
      </c>
      <c r="E943" s="213" t="s">
        <v>19</v>
      </c>
      <c r="F943" s="214" t="s">
        <v>1198</v>
      </c>
      <c r="G943" s="212"/>
      <c r="H943" s="215">
        <v>5</v>
      </c>
      <c r="I943" s="216"/>
      <c r="J943" s="212"/>
      <c r="K943" s="212"/>
      <c r="L943" s="217"/>
      <c r="M943" s="218"/>
      <c r="N943" s="219"/>
      <c r="O943" s="219"/>
      <c r="P943" s="219"/>
      <c r="Q943" s="219"/>
      <c r="R943" s="219"/>
      <c r="S943" s="219"/>
      <c r="T943" s="220"/>
      <c r="AT943" s="221" t="s">
        <v>247</v>
      </c>
      <c r="AU943" s="221" t="s">
        <v>88</v>
      </c>
      <c r="AV943" s="14" t="s">
        <v>88</v>
      </c>
      <c r="AW943" s="14" t="s">
        <v>37</v>
      </c>
      <c r="AX943" s="14" t="s">
        <v>76</v>
      </c>
      <c r="AY943" s="221" t="s">
        <v>237</v>
      </c>
    </row>
    <row r="944" spans="1:65" s="14" customFormat="1" ht="10.199999999999999">
      <c r="B944" s="211"/>
      <c r="C944" s="212"/>
      <c r="D944" s="202" t="s">
        <v>247</v>
      </c>
      <c r="E944" s="213" t="s">
        <v>19</v>
      </c>
      <c r="F944" s="214" t="s">
        <v>1199</v>
      </c>
      <c r="G944" s="212"/>
      <c r="H944" s="215">
        <v>4</v>
      </c>
      <c r="I944" s="216"/>
      <c r="J944" s="212"/>
      <c r="K944" s="212"/>
      <c r="L944" s="217"/>
      <c r="M944" s="218"/>
      <c r="N944" s="219"/>
      <c r="O944" s="219"/>
      <c r="P944" s="219"/>
      <c r="Q944" s="219"/>
      <c r="R944" s="219"/>
      <c r="S944" s="219"/>
      <c r="T944" s="220"/>
      <c r="AT944" s="221" t="s">
        <v>247</v>
      </c>
      <c r="AU944" s="221" t="s">
        <v>88</v>
      </c>
      <c r="AV944" s="14" t="s">
        <v>88</v>
      </c>
      <c r="AW944" s="14" t="s">
        <v>37</v>
      </c>
      <c r="AX944" s="14" t="s">
        <v>76</v>
      </c>
      <c r="AY944" s="221" t="s">
        <v>237</v>
      </c>
    </row>
    <row r="945" spans="2:51" s="14" customFormat="1" ht="10.199999999999999">
      <c r="B945" s="211"/>
      <c r="C945" s="212"/>
      <c r="D945" s="202" t="s">
        <v>247</v>
      </c>
      <c r="E945" s="213" t="s">
        <v>19</v>
      </c>
      <c r="F945" s="214" t="s">
        <v>1200</v>
      </c>
      <c r="G945" s="212"/>
      <c r="H945" s="215">
        <v>4</v>
      </c>
      <c r="I945" s="216"/>
      <c r="J945" s="212"/>
      <c r="K945" s="212"/>
      <c r="L945" s="217"/>
      <c r="M945" s="218"/>
      <c r="N945" s="219"/>
      <c r="O945" s="219"/>
      <c r="P945" s="219"/>
      <c r="Q945" s="219"/>
      <c r="R945" s="219"/>
      <c r="S945" s="219"/>
      <c r="T945" s="220"/>
      <c r="AT945" s="221" t="s">
        <v>247</v>
      </c>
      <c r="AU945" s="221" t="s">
        <v>88</v>
      </c>
      <c r="AV945" s="14" t="s">
        <v>88</v>
      </c>
      <c r="AW945" s="14" t="s">
        <v>37</v>
      </c>
      <c r="AX945" s="14" t="s">
        <v>76</v>
      </c>
      <c r="AY945" s="221" t="s">
        <v>237</v>
      </c>
    </row>
    <row r="946" spans="2:51" s="14" customFormat="1" ht="10.199999999999999">
      <c r="B946" s="211"/>
      <c r="C946" s="212"/>
      <c r="D946" s="202" t="s">
        <v>247</v>
      </c>
      <c r="E946" s="213" t="s">
        <v>19</v>
      </c>
      <c r="F946" s="214" t="s">
        <v>1201</v>
      </c>
      <c r="G946" s="212"/>
      <c r="H946" s="215">
        <v>5</v>
      </c>
      <c r="I946" s="216"/>
      <c r="J946" s="212"/>
      <c r="K946" s="212"/>
      <c r="L946" s="217"/>
      <c r="M946" s="218"/>
      <c r="N946" s="219"/>
      <c r="O946" s="219"/>
      <c r="P946" s="219"/>
      <c r="Q946" s="219"/>
      <c r="R946" s="219"/>
      <c r="S946" s="219"/>
      <c r="T946" s="220"/>
      <c r="AT946" s="221" t="s">
        <v>247</v>
      </c>
      <c r="AU946" s="221" t="s">
        <v>88</v>
      </c>
      <c r="AV946" s="14" t="s">
        <v>88</v>
      </c>
      <c r="AW946" s="14" t="s">
        <v>37</v>
      </c>
      <c r="AX946" s="14" t="s">
        <v>76</v>
      </c>
      <c r="AY946" s="221" t="s">
        <v>237</v>
      </c>
    </row>
    <row r="947" spans="2:51" s="15" customFormat="1" ht="10.199999999999999">
      <c r="B947" s="222"/>
      <c r="C947" s="223"/>
      <c r="D947" s="202" t="s">
        <v>247</v>
      </c>
      <c r="E947" s="224" t="s">
        <v>19</v>
      </c>
      <c r="F947" s="225" t="s">
        <v>251</v>
      </c>
      <c r="G947" s="223"/>
      <c r="H947" s="226">
        <v>18</v>
      </c>
      <c r="I947" s="227"/>
      <c r="J947" s="223"/>
      <c r="K947" s="223"/>
      <c r="L947" s="228"/>
      <c r="M947" s="229"/>
      <c r="N947" s="230"/>
      <c r="O947" s="230"/>
      <c r="P947" s="230"/>
      <c r="Q947" s="230"/>
      <c r="R947" s="230"/>
      <c r="S947" s="230"/>
      <c r="T947" s="231"/>
      <c r="AT947" s="232" t="s">
        <v>247</v>
      </c>
      <c r="AU947" s="232" t="s">
        <v>88</v>
      </c>
      <c r="AV947" s="15" t="s">
        <v>92</v>
      </c>
      <c r="AW947" s="15" t="s">
        <v>37</v>
      </c>
      <c r="AX947" s="15" t="s">
        <v>76</v>
      </c>
      <c r="AY947" s="232" t="s">
        <v>237</v>
      </c>
    </row>
    <row r="948" spans="2:51" s="13" customFormat="1" ht="10.199999999999999">
      <c r="B948" s="200"/>
      <c r="C948" s="201"/>
      <c r="D948" s="202" t="s">
        <v>247</v>
      </c>
      <c r="E948" s="203" t="s">
        <v>19</v>
      </c>
      <c r="F948" s="204" t="s">
        <v>252</v>
      </c>
      <c r="G948" s="201"/>
      <c r="H948" s="203" t="s">
        <v>19</v>
      </c>
      <c r="I948" s="205"/>
      <c r="J948" s="201"/>
      <c r="K948" s="201"/>
      <c r="L948" s="206"/>
      <c r="M948" s="207"/>
      <c r="N948" s="208"/>
      <c r="O948" s="208"/>
      <c r="P948" s="208"/>
      <c r="Q948" s="208"/>
      <c r="R948" s="208"/>
      <c r="S948" s="208"/>
      <c r="T948" s="209"/>
      <c r="AT948" s="210" t="s">
        <v>247</v>
      </c>
      <c r="AU948" s="210" t="s">
        <v>88</v>
      </c>
      <c r="AV948" s="13" t="s">
        <v>83</v>
      </c>
      <c r="AW948" s="13" t="s">
        <v>37</v>
      </c>
      <c r="AX948" s="13" t="s">
        <v>76</v>
      </c>
      <c r="AY948" s="210" t="s">
        <v>237</v>
      </c>
    </row>
    <row r="949" spans="2:51" s="14" customFormat="1" ht="10.199999999999999">
      <c r="B949" s="211"/>
      <c r="C949" s="212"/>
      <c r="D949" s="202" t="s">
        <v>247</v>
      </c>
      <c r="E949" s="213" t="s">
        <v>19</v>
      </c>
      <c r="F949" s="214" t="s">
        <v>1202</v>
      </c>
      <c r="G949" s="212"/>
      <c r="H949" s="215">
        <v>5</v>
      </c>
      <c r="I949" s="216"/>
      <c r="J949" s="212"/>
      <c r="K949" s="212"/>
      <c r="L949" s="217"/>
      <c r="M949" s="218"/>
      <c r="N949" s="219"/>
      <c r="O949" s="219"/>
      <c r="P949" s="219"/>
      <c r="Q949" s="219"/>
      <c r="R949" s="219"/>
      <c r="S949" s="219"/>
      <c r="T949" s="220"/>
      <c r="AT949" s="221" t="s">
        <v>247</v>
      </c>
      <c r="AU949" s="221" t="s">
        <v>88</v>
      </c>
      <c r="AV949" s="14" t="s">
        <v>88</v>
      </c>
      <c r="AW949" s="14" t="s">
        <v>37</v>
      </c>
      <c r="AX949" s="14" t="s">
        <v>76</v>
      </c>
      <c r="AY949" s="221" t="s">
        <v>237</v>
      </c>
    </row>
    <row r="950" spans="2:51" s="14" customFormat="1" ht="10.199999999999999">
      <c r="B950" s="211"/>
      <c r="C950" s="212"/>
      <c r="D950" s="202" t="s">
        <v>247</v>
      </c>
      <c r="E950" s="213" t="s">
        <v>19</v>
      </c>
      <c r="F950" s="214" t="s">
        <v>1203</v>
      </c>
      <c r="G950" s="212"/>
      <c r="H950" s="215">
        <v>5</v>
      </c>
      <c r="I950" s="216"/>
      <c r="J950" s="212"/>
      <c r="K950" s="212"/>
      <c r="L950" s="217"/>
      <c r="M950" s="218"/>
      <c r="N950" s="219"/>
      <c r="O950" s="219"/>
      <c r="P950" s="219"/>
      <c r="Q950" s="219"/>
      <c r="R950" s="219"/>
      <c r="S950" s="219"/>
      <c r="T950" s="220"/>
      <c r="AT950" s="221" t="s">
        <v>247</v>
      </c>
      <c r="AU950" s="221" t="s">
        <v>88</v>
      </c>
      <c r="AV950" s="14" t="s">
        <v>88</v>
      </c>
      <c r="AW950" s="14" t="s">
        <v>37</v>
      </c>
      <c r="AX950" s="14" t="s">
        <v>76</v>
      </c>
      <c r="AY950" s="221" t="s">
        <v>237</v>
      </c>
    </row>
    <row r="951" spans="2:51" s="14" customFormat="1" ht="10.199999999999999">
      <c r="B951" s="211"/>
      <c r="C951" s="212"/>
      <c r="D951" s="202" t="s">
        <v>247</v>
      </c>
      <c r="E951" s="213" t="s">
        <v>19</v>
      </c>
      <c r="F951" s="214" t="s">
        <v>1204</v>
      </c>
      <c r="G951" s="212"/>
      <c r="H951" s="215">
        <v>6</v>
      </c>
      <c r="I951" s="216"/>
      <c r="J951" s="212"/>
      <c r="K951" s="212"/>
      <c r="L951" s="217"/>
      <c r="M951" s="218"/>
      <c r="N951" s="219"/>
      <c r="O951" s="219"/>
      <c r="P951" s="219"/>
      <c r="Q951" s="219"/>
      <c r="R951" s="219"/>
      <c r="S951" s="219"/>
      <c r="T951" s="220"/>
      <c r="AT951" s="221" t="s">
        <v>247</v>
      </c>
      <c r="AU951" s="221" t="s">
        <v>88</v>
      </c>
      <c r="AV951" s="14" t="s">
        <v>88</v>
      </c>
      <c r="AW951" s="14" t="s">
        <v>37</v>
      </c>
      <c r="AX951" s="14" t="s">
        <v>76</v>
      </c>
      <c r="AY951" s="221" t="s">
        <v>237</v>
      </c>
    </row>
    <row r="952" spans="2:51" s="14" customFormat="1" ht="10.199999999999999">
      <c r="B952" s="211"/>
      <c r="C952" s="212"/>
      <c r="D952" s="202" t="s">
        <v>247</v>
      </c>
      <c r="E952" s="213" t="s">
        <v>19</v>
      </c>
      <c r="F952" s="214" t="s">
        <v>1205</v>
      </c>
      <c r="G952" s="212"/>
      <c r="H952" s="215">
        <v>4</v>
      </c>
      <c r="I952" s="216"/>
      <c r="J952" s="212"/>
      <c r="K952" s="212"/>
      <c r="L952" s="217"/>
      <c r="M952" s="218"/>
      <c r="N952" s="219"/>
      <c r="O952" s="219"/>
      <c r="P952" s="219"/>
      <c r="Q952" s="219"/>
      <c r="R952" s="219"/>
      <c r="S952" s="219"/>
      <c r="T952" s="220"/>
      <c r="AT952" s="221" t="s">
        <v>247</v>
      </c>
      <c r="AU952" s="221" t="s">
        <v>88</v>
      </c>
      <c r="AV952" s="14" t="s">
        <v>88</v>
      </c>
      <c r="AW952" s="14" t="s">
        <v>37</v>
      </c>
      <c r="AX952" s="14" t="s">
        <v>76</v>
      </c>
      <c r="AY952" s="221" t="s">
        <v>237</v>
      </c>
    </row>
    <row r="953" spans="2:51" s="14" customFormat="1" ht="10.199999999999999">
      <c r="B953" s="211"/>
      <c r="C953" s="212"/>
      <c r="D953" s="202" t="s">
        <v>247</v>
      </c>
      <c r="E953" s="213" t="s">
        <v>19</v>
      </c>
      <c r="F953" s="214" t="s">
        <v>1206</v>
      </c>
      <c r="G953" s="212"/>
      <c r="H953" s="215">
        <v>4</v>
      </c>
      <c r="I953" s="216"/>
      <c r="J953" s="212"/>
      <c r="K953" s="212"/>
      <c r="L953" s="217"/>
      <c r="M953" s="218"/>
      <c r="N953" s="219"/>
      <c r="O953" s="219"/>
      <c r="P953" s="219"/>
      <c r="Q953" s="219"/>
      <c r="R953" s="219"/>
      <c r="S953" s="219"/>
      <c r="T953" s="220"/>
      <c r="AT953" s="221" t="s">
        <v>247</v>
      </c>
      <c r="AU953" s="221" t="s">
        <v>88</v>
      </c>
      <c r="AV953" s="14" t="s">
        <v>88</v>
      </c>
      <c r="AW953" s="14" t="s">
        <v>37</v>
      </c>
      <c r="AX953" s="14" t="s">
        <v>76</v>
      </c>
      <c r="AY953" s="221" t="s">
        <v>237</v>
      </c>
    </row>
    <row r="954" spans="2:51" s="15" customFormat="1" ht="10.199999999999999">
      <c r="B954" s="222"/>
      <c r="C954" s="223"/>
      <c r="D954" s="202" t="s">
        <v>247</v>
      </c>
      <c r="E954" s="224" t="s">
        <v>19</v>
      </c>
      <c r="F954" s="225" t="s">
        <v>251</v>
      </c>
      <c r="G954" s="223"/>
      <c r="H954" s="226">
        <v>24</v>
      </c>
      <c r="I954" s="227"/>
      <c r="J954" s="223"/>
      <c r="K954" s="223"/>
      <c r="L954" s="228"/>
      <c r="M954" s="229"/>
      <c r="N954" s="230"/>
      <c r="O954" s="230"/>
      <c r="P954" s="230"/>
      <c r="Q954" s="230"/>
      <c r="R954" s="230"/>
      <c r="S954" s="230"/>
      <c r="T954" s="231"/>
      <c r="AT954" s="232" t="s">
        <v>247</v>
      </c>
      <c r="AU954" s="232" t="s">
        <v>88</v>
      </c>
      <c r="AV954" s="15" t="s">
        <v>92</v>
      </c>
      <c r="AW954" s="15" t="s">
        <v>37</v>
      </c>
      <c r="AX954" s="15" t="s">
        <v>76</v>
      </c>
      <c r="AY954" s="232" t="s">
        <v>237</v>
      </c>
    </row>
    <row r="955" spans="2:51" s="13" customFormat="1" ht="10.199999999999999">
      <c r="B955" s="200"/>
      <c r="C955" s="201"/>
      <c r="D955" s="202" t="s">
        <v>247</v>
      </c>
      <c r="E955" s="203" t="s">
        <v>19</v>
      </c>
      <c r="F955" s="204" t="s">
        <v>256</v>
      </c>
      <c r="G955" s="201"/>
      <c r="H955" s="203" t="s">
        <v>19</v>
      </c>
      <c r="I955" s="205"/>
      <c r="J955" s="201"/>
      <c r="K955" s="201"/>
      <c r="L955" s="206"/>
      <c r="M955" s="207"/>
      <c r="N955" s="208"/>
      <c r="O955" s="208"/>
      <c r="P955" s="208"/>
      <c r="Q955" s="208"/>
      <c r="R955" s="208"/>
      <c r="S955" s="208"/>
      <c r="T955" s="209"/>
      <c r="AT955" s="210" t="s">
        <v>247</v>
      </c>
      <c r="AU955" s="210" t="s">
        <v>88</v>
      </c>
      <c r="AV955" s="13" t="s">
        <v>83</v>
      </c>
      <c r="AW955" s="13" t="s">
        <v>37</v>
      </c>
      <c r="AX955" s="13" t="s">
        <v>76</v>
      </c>
      <c r="AY955" s="210" t="s">
        <v>237</v>
      </c>
    </row>
    <row r="956" spans="2:51" s="14" customFormat="1" ht="10.199999999999999">
      <c r="B956" s="211"/>
      <c r="C956" s="212"/>
      <c r="D956" s="202" t="s">
        <v>247</v>
      </c>
      <c r="E956" s="213" t="s">
        <v>19</v>
      </c>
      <c r="F956" s="214" t="s">
        <v>1207</v>
      </c>
      <c r="G956" s="212"/>
      <c r="H956" s="215">
        <v>5</v>
      </c>
      <c r="I956" s="216"/>
      <c r="J956" s="212"/>
      <c r="K956" s="212"/>
      <c r="L956" s="217"/>
      <c r="M956" s="218"/>
      <c r="N956" s="219"/>
      <c r="O956" s="219"/>
      <c r="P956" s="219"/>
      <c r="Q956" s="219"/>
      <c r="R956" s="219"/>
      <c r="S956" s="219"/>
      <c r="T956" s="220"/>
      <c r="AT956" s="221" t="s">
        <v>247</v>
      </c>
      <c r="AU956" s="221" t="s">
        <v>88</v>
      </c>
      <c r="AV956" s="14" t="s">
        <v>88</v>
      </c>
      <c r="AW956" s="14" t="s">
        <v>37</v>
      </c>
      <c r="AX956" s="14" t="s">
        <v>76</v>
      </c>
      <c r="AY956" s="221" t="s">
        <v>237</v>
      </c>
    </row>
    <row r="957" spans="2:51" s="14" customFormat="1" ht="10.199999999999999">
      <c r="B957" s="211"/>
      <c r="C957" s="212"/>
      <c r="D957" s="202" t="s">
        <v>247</v>
      </c>
      <c r="E957" s="213" t="s">
        <v>19</v>
      </c>
      <c r="F957" s="214" t="s">
        <v>1208</v>
      </c>
      <c r="G957" s="212"/>
      <c r="H957" s="215">
        <v>5</v>
      </c>
      <c r="I957" s="216"/>
      <c r="J957" s="212"/>
      <c r="K957" s="212"/>
      <c r="L957" s="217"/>
      <c r="M957" s="218"/>
      <c r="N957" s="219"/>
      <c r="O957" s="219"/>
      <c r="P957" s="219"/>
      <c r="Q957" s="219"/>
      <c r="R957" s="219"/>
      <c r="S957" s="219"/>
      <c r="T957" s="220"/>
      <c r="AT957" s="221" t="s">
        <v>247</v>
      </c>
      <c r="AU957" s="221" t="s">
        <v>88</v>
      </c>
      <c r="AV957" s="14" t="s">
        <v>88</v>
      </c>
      <c r="AW957" s="14" t="s">
        <v>37</v>
      </c>
      <c r="AX957" s="14" t="s">
        <v>76</v>
      </c>
      <c r="AY957" s="221" t="s">
        <v>237</v>
      </c>
    </row>
    <row r="958" spans="2:51" s="14" customFormat="1" ht="10.199999999999999">
      <c r="B958" s="211"/>
      <c r="C958" s="212"/>
      <c r="D958" s="202" t="s">
        <v>247</v>
      </c>
      <c r="E958" s="213" t="s">
        <v>19</v>
      </c>
      <c r="F958" s="214" t="s">
        <v>1209</v>
      </c>
      <c r="G958" s="212"/>
      <c r="H958" s="215">
        <v>4</v>
      </c>
      <c r="I958" s="216"/>
      <c r="J958" s="212"/>
      <c r="K958" s="212"/>
      <c r="L958" s="217"/>
      <c r="M958" s="218"/>
      <c r="N958" s="219"/>
      <c r="O958" s="219"/>
      <c r="P958" s="219"/>
      <c r="Q958" s="219"/>
      <c r="R958" s="219"/>
      <c r="S958" s="219"/>
      <c r="T958" s="220"/>
      <c r="AT958" s="221" t="s">
        <v>247</v>
      </c>
      <c r="AU958" s="221" t="s">
        <v>88</v>
      </c>
      <c r="AV958" s="14" t="s">
        <v>88</v>
      </c>
      <c r="AW958" s="14" t="s">
        <v>37</v>
      </c>
      <c r="AX958" s="14" t="s">
        <v>76</v>
      </c>
      <c r="AY958" s="221" t="s">
        <v>237</v>
      </c>
    </row>
    <row r="959" spans="2:51" s="14" customFormat="1" ht="10.199999999999999">
      <c r="B959" s="211"/>
      <c r="C959" s="212"/>
      <c r="D959" s="202" t="s">
        <v>247</v>
      </c>
      <c r="E959" s="213" t="s">
        <v>19</v>
      </c>
      <c r="F959" s="214" t="s">
        <v>1210</v>
      </c>
      <c r="G959" s="212"/>
      <c r="H959" s="215">
        <v>4</v>
      </c>
      <c r="I959" s="216"/>
      <c r="J959" s="212"/>
      <c r="K959" s="212"/>
      <c r="L959" s="217"/>
      <c r="M959" s="218"/>
      <c r="N959" s="219"/>
      <c r="O959" s="219"/>
      <c r="P959" s="219"/>
      <c r="Q959" s="219"/>
      <c r="R959" s="219"/>
      <c r="S959" s="219"/>
      <c r="T959" s="220"/>
      <c r="AT959" s="221" t="s">
        <v>247</v>
      </c>
      <c r="AU959" s="221" t="s">
        <v>88</v>
      </c>
      <c r="AV959" s="14" t="s">
        <v>88</v>
      </c>
      <c r="AW959" s="14" t="s">
        <v>37</v>
      </c>
      <c r="AX959" s="14" t="s">
        <v>76</v>
      </c>
      <c r="AY959" s="221" t="s">
        <v>237</v>
      </c>
    </row>
    <row r="960" spans="2:51" s="15" customFormat="1" ht="10.199999999999999">
      <c r="B960" s="222"/>
      <c r="C960" s="223"/>
      <c r="D960" s="202" t="s">
        <v>247</v>
      </c>
      <c r="E960" s="224" t="s">
        <v>19</v>
      </c>
      <c r="F960" s="225" t="s">
        <v>251</v>
      </c>
      <c r="G960" s="223"/>
      <c r="H960" s="226">
        <v>18</v>
      </c>
      <c r="I960" s="227"/>
      <c r="J960" s="223"/>
      <c r="K960" s="223"/>
      <c r="L960" s="228"/>
      <c r="M960" s="229"/>
      <c r="N960" s="230"/>
      <c r="O960" s="230"/>
      <c r="P960" s="230"/>
      <c r="Q960" s="230"/>
      <c r="R960" s="230"/>
      <c r="S960" s="230"/>
      <c r="T960" s="231"/>
      <c r="AT960" s="232" t="s">
        <v>247</v>
      </c>
      <c r="AU960" s="232" t="s">
        <v>88</v>
      </c>
      <c r="AV960" s="15" t="s">
        <v>92</v>
      </c>
      <c r="AW960" s="15" t="s">
        <v>37</v>
      </c>
      <c r="AX960" s="15" t="s">
        <v>76</v>
      </c>
      <c r="AY960" s="232" t="s">
        <v>237</v>
      </c>
    </row>
    <row r="961" spans="1:65" s="13" customFormat="1" ht="10.199999999999999">
      <c r="B961" s="200"/>
      <c r="C961" s="201"/>
      <c r="D961" s="202" t="s">
        <v>247</v>
      </c>
      <c r="E961" s="203" t="s">
        <v>19</v>
      </c>
      <c r="F961" s="204" t="s">
        <v>1211</v>
      </c>
      <c r="G961" s="201"/>
      <c r="H961" s="203" t="s">
        <v>19</v>
      </c>
      <c r="I961" s="205"/>
      <c r="J961" s="201"/>
      <c r="K961" s="201"/>
      <c r="L961" s="206"/>
      <c r="M961" s="207"/>
      <c r="N961" s="208"/>
      <c r="O961" s="208"/>
      <c r="P961" s="208"/>
      <c r="Q961" s="208"/>
      <c r="R961" s="208"/>
      <c r="S961" s="208"/>
      <c r="T961" s="209"/>
      <c r="AT961" s="210" t="s">
        <v>247</v>
      </c>
      <c r="AU961" s="210" t="s">
        <v>88</v>
      </c>
      <c r="AV961" s="13" t="s">
        <v>83</v>
      </c>
      <c r="AW961" s="13" t="s">
        <v>37</v>
      </c>
      <c r="AX961" s="13" t="s">
        <v>76</v>
      </c>
      <c r="AY961" s="210" t="s">
        <v>237</v>
      </c>
    </row>
    <row r="962" spans="1:65" s="14" customFormat="1" ht="10.199999999999999">
      <c r="B962" s="211"/>
      <c r="C962" s="212"/>
      <c r="D962" s="202" t="s">
        <v>247</v>
      </c>
      <c r="E962" s="213" t="s">
        <v>19</v>
      </c>
      <c r="F962" s="214" t="s">
        <v>1212</v>
      </c>
      <c r="G962" s="212"/>
      <c r="H962" s="215">
        <v>5</v>
      </c>
      <c r="I962" s="216"/>
      <c r="J962" s="212"/>
      <c r="K962" s="212"/>
      <c r="L962" s="217"/>
      <c r="M962" s="218"/>
      <c r="N962" s="219"/>
      <c r="O962" s="219"/>
      <c r="P962" s="219"/>
      <c r="Q962" s="219"/>
      <c r="R962" s="219"/>
      <c r="S962" s="219"/>
      <c r="T962" s="220"/>
      <c r="AT962" s="221" t="s">
        <v>247</v>
      </c>
      <c r="AU962" s="221" t="s">
        <v>88</v>
      </c>
      <c r="AV962" s="14" t="s">
        <v>88</v>
      </c>
      <c r="AW962" s="14" t="s">
        <v>37</v>
      </c>
      <c r="AX962" s="14" t="s">
        <v>76</v>
      </c>
      <c r="AY962" s="221" t="s">
        <v>237</v>
      </c>
    </row>
    <row r="963" spans="1:65" s="15" customFormat="1" ht="10.199999999999999">
      <c r="B963" s="222"/>
      <c r="C963" s="223"/>
      <c r="D963" s="202" t="s">
        <v>247</v>
      </c>
      <c r="E963" s="224" t="s">
        <v>19</v>
      </c>
      <c r="F963" s="225" t="s">
        <v>251</v>
      </c>
      <c r="G963" s="223"/>
      <c r="H963" s="226">
        <v>5</v>
      </c>
      <c r="I963" s="227"/>
      <c r="J963" s="223"/>
      <c r="K963" s="223"/>
      <c r="L963" s="228"/>
      <c r="M963" s="229"/>
      <c r="N963" s="230"/>
      <c r="O963" s="230"/>
      <c r="P963" s="230"/>
      <c r="Q963" s="230"/>
      <c r="R963" s="230"/>
      <c r="S963" s="230"/>
      <c r="T963" s="231"/>
      <c r="AT963" s="232" t="s">
        <v>247</v>
      </c>
      <c r="AU963" s="232" t="s">
        <v>88</v>
      </c>
      <c r="AV963" s="15" t="s">
        <v>92</v>
      </c>
      <c r="AW963" s="15" t="s">
        <v>37</v>
      </c>
      <c r="AX963" s="15" t="s">
        <v>76</v>
      </c>
      <c r="AY963" s="232" t="s">
        <v>237</v>
      </c>
    </row>
    <row r="964" spans="1:65" s="16" customFormat="1" ht="10.199999999999999">
      <c r="B964" s="233"/>
      <c r="C964" s="234"/>
      <c r="D964" s="202" t="s">
        <v>247</v>
      </c>
      <c r="E964" s="235" t="s">
        <v>19</v>
      </c>
      <c r="F964" s="236" t="s">
        <v>260</v>
      </c>
      <c r="G964" s="234"/>
      <c r="H964" s="237">
        <v>65</v>
      </c>
      <c r="I964" s="238"/>
      <c r="J964" s="234"/>
      <c r="K964" s="234"/>
      <c r="L964" s="239"/>
      <c r="M964" s="240"/>
      <c r="N964" s="241"/>
      <c r="O964" s="241"/>
      <c r="P964" s="241"/>
      <c r="Q964" s="241"/>
      <c r="R964" s="241"/>
      <c r="S964" s="241"/>
      <c r="T964" s="242"/>
      <c r="AT964" s="243" t="s">
        <v>247</v>
      </c>
      <c r="AU964" s="243" t="s">
        <v>88</v>
      </c>
      <c r="AV964" s="16" t="s">
        <v>243</v>
      </c>
      <c r="AW964" s="16" t="s">
        <v>37</v>
      </c>
      <c r="AX964" s="16" t="s">
        <v>83</v>
      </c>
      <c r="AY964" s="243" t="s">
        <v>237</v>
      </c>
    </row>
    <row r="965" spans="1:65" s="2" customFormat="1" ht="24.15" customHeight="1">
      <c r="A965" s="37"/>
      <c r="B965" s="38"/>
      <c r="C965" s="182" t="s">
        <v>1213</v>
      </c>
      <c r="D965" s="182" t="s">
        <v>239</v>
      </c>
      <c r="E965" s="183" t="s">
        <v>1214</v>
      </c>
      <c r="F965" s="184" t="s">
        <v>1215</v>
      </c>
      <c r="G965" s="185" t="s">
        <v>290</v>
      </c>
      <c r="H965" s="186">
        <v>9</v>
      </c>
      <c r="I965" s="187"/>
      <c r="J965" s="188">
        <f>ROUND(I965*H965,2)</f>
        <v>0</v>
      </c>
      <c r="K965" s="184" t="s">
        <v>242</v>
      </c>
      <c r="L965" s="42"/>
      <c r="M965" s="189" t="s">
        <v>19</v>
      </c>
      <c r="N965" s="190" t="s">
        <v>48</v>
      </c>
      <c r="O965" s="67"/>
      <c r="P965" s="191">
        <f>O965*H965</f>
        <v>0</v>
      </c>
      <c r="Q965" s="191">
        <v>2.0000000000000001E-4</v>
      </c>
      <c r="R965" s="191">
        <f>Q965*H965</f>
        <v>1.8000000000000002E-3</v>
      </c>
      <c r="S965" s="191">
        <v>0</v>
      </c>
      <c r="T965" s="192">
        <f>S965*H965</f>
        <v>0</v>
      </c>
      <c r="U965" s="37"/>
      <c r="V965" s="37"/>
      <c r="W965" s="37"/>
      <c r="X965" s="37"/>
      <c r="Y965" s="37"/>
      <c r="Z965" s="37"/>
      <c r="AA965" s="37"/>
      <c r="AB965" s="37"/>
      <c r="AC965" s="37"/>
      <c r="AD965" s="37"/>
      <c r="AE965" s="37"/>
      <c r="AR965" s="193" t="s">
        <v>366</v>
      </c>
      <c r="AT965" s="193" t="s">
        <v>239</v>
      </c>
      <c r="AU965" s="193" t="s">
        <v>88</v>
      </c>
      <c r="AY965" s="20" t="s">
        <v>237</v>
      </c>
      <c r="BE965" s="194">
        <f>IF(N965="základní",J965,0)</f>
        <v>0</v>
      </c>
      <c r="BF965" s="194">
        <f>IF(N965="snížená",J965,0)</f>
        <v>0</v>
      </c>
      <c r="BG965" s="194">
        <f>IF(N965="zákl. přenesená",J965,0)</f>
        <v>0</v>
      </c>
      <c r="BH965" s="194">
        <f>IF(N965="sníž. přenesená",J965,0)</f>
        <v>0</v>
      </c>
      <c r="BI965" s="194">
        <f>IF(N965="nulová",J965,0)</f>
        <v>0</v>
      </c>
      <c r="BJ965" s="20" t="s">
        <v>88</v>
      </c>
      <c r="BK965" s="194">
        <f>ROUND(I965*H965,2)</f>
        <v>0</v>
      </c>
      <c r="BL965" s="20" t="s">
        <v>366</v>
      </c>
      <c r="BM965" s="193" t="s">
        <v>1216</v>
      </c>
    </row>
    <row r="966" spans="1:65" s="2" customFormat="1" ht="10.199999999999999">
      <c r="A966" s="37"/>
      <c r="B966" s="38"/>
      <c r="C966" s="39"/>
      <c r="D966" s="195" t="s">
        <v>245</v>
      </c>
      <c r="E966" s="39"/>
      <c r="F966" s="196" t="s">
        <v>1217</v>
      </c>
      <c r="G966" s="39"/>
      <c r="H966" s="39"/>
      <c r="I966" s="197"/>
      <c r="J966" s="39"/>
      <c r="K966" s="39"/>
      <c r="L966" s="42"/>
      <c r="M966" s="198"/>
      <c r="N966" s="199"/>
      <c r="O966" s="67"/>
      <c r="P966" s="67"/>
      <c r="Q966" s="67"/>
      <c r="R966" s="67"/>
      <c r="S966" s="67"/>
      <c r="T966" s="68"/>
      <c r="U966" s="37"/>
      <c r="V966" s="37"/>
      <c r="W966" s="37"/>
      <c r="X966" s="37"/>
      <c r="Y966" s="37"/>
      <c r="Z966" s="37"/>
      <c r="AA966" s="37"/>
      <c r="AB966" s="37"/>
      <c r="AC966" s="37"/>
      <c r="AD966" s="37"/>
      <c r="AE966" s="37"/>
      <c r="AT966" s="20" t="s">
        <v>245</v>
      </c>
      <c r="AU966" s="20" t="s">
        <v>88</v>
      </c>
    </row>
    <row r="967" spans="1:65" s="13" customFormat="1" ht="10.199999999999999">
      <c r="B967" s="200"/>
      <c r="C967" s="201"/>
      <c r="D967" s="202" t="s">
        <v>247</v>
      </c>
      <c r="E967" s="203" t="s">
        <v>19</v>
      </c>
      <c r="F967" s="204" t="s">
        <v>1197</v>
      </c>
      <c r="G967" s="201"/>
      <c r="H967" s="203" t="s">
        <v>19</v>
      </c>
      <c r="I967" s="205"/>
      <c r="J967" s="201"/>
      <c r="K967" s="201"/>
      <c r="L967" s="206"/>
      <c r="M967" s="207"/>
      <c r="N967" s="208"/>
      <c r="O967" s="208"/>
      <c r="P967" s="208"/>
      <c r="Q967" s="208"/>
      <c r="R967" s="208"/>
      <c r="S967" s="208"/>
      <c r="T967" s="209"/>
      <c r="AT967" s="210" t="s">
        <v>247</v>
      </c>
      <c r="AU967" s="210" t="s">
        <v>88</v>
      </c>
      <c r="AV967" s="13" t="s">
        <v>83</v>
      </c>
      <c r="AW967" s="13" t="s">
        <v>37</v>
      </c>
      <c r="AX967" s="13" t="s">
        <v>76</v>
      </c>
      <c r="AY967" s="210" t="s">
        <v>237</v>
      </c>
    </row>
    <row r="968" spans="1:65" s="13" customFormat="1" ht="10.199999999999999">
      <c r="B968" s="200"/>
      <c r="C968" s="201"/>
      <c r="D968" s="202" t="s">
        <v>247</v>
      </c>
      <c r="E968" s="203" t="s">
        <v>19</v>
      </c>
      <c r="F968" s="204" t="s">
        <v>248</v>
      </c>
      <c r="G968" s="201"/>
      <c r="H968" s="203" t="s">
        <v>19</v>
      </c>
      <c r="I968" s="205"/>
      <c r="J968" s="201"/>
      <c r="K968" s="201"/>
      <c r="L968" s="206"/>
      <c r="M968" s="207"/>
      <c r="N968" s="208"/>
      <c r="O968" s="208"/>
      <c r="P968" s="208"/>
      <c r="Q968" s="208"/>
      <c r="R968" s="208"/>
      <c r="S968" s="208"/>
      <c r="T968" s="209"/>
      <c r="AT968" s="210" t="s">
        <v>247</v>
      </c>
      <c r="AU968" s="210" t="s">
        <v>88</v>
      </c>
      <c r="AV968" s="13" t="s">
        <v>83</v>
      </c>
      <c r="AW968" s="13" t="s">
        <v>37</v>
      </c>
      <c r="AX968" s="13" t="s">
        <v>76</v>
      </c>
      <c r="AY968" s="210" t="s">
        <v>237</v>
      </c>
    </row>
    <row r="969" spans="1:65" s="14" customFormat="1" ht="10.199999999999999">
      <c r="B969" s="211"/>
      <c r="C969" s="212"/>
      <c r="D969" s="202" t="s">
        <v>247</v>
      </c>
      <c r="E969" s="213" t="s">
        <v>19</v>
      </c>
      <c r="F969" s="214" t="s">
        <v>1218</v>
      </c>
      <c r="G969" s="212"/>
      <c r="H969" s="215">
        <v>1</v>
      </c>
      <c r="I969" s="216"/>
      <c r="J969" s="212"/>
      <c r="K969" s="212"/>
      <c r="L969" s="217"/>
      <c r="M969" s="218"/>
      <c r="N969" s="219"/>
      <c r="O969" s="219"/>
      <c r="P969" s="219"/>
      <c r="Q969" s="219"/>
      <c r="R969" s="219"/>
      <c r="S969" s="219"/>
      <c r="T969" s="220"/>
      <c r="AT969" s="221" t="s">
        <v>247</v>
      </c>
      <c r="AU969" s="221" t="s">
        <v>88</v>
      </c>
      <c r="AV969" s="14" t="s">
        <v>88</v>
      </c>
      <c r="AW969" s="14" t="s">
        <v>37</v>
      </c>
      <c r="AX969" s="14" t="s">
        <v>76</v>
      </c>
      <c r="AY969" s="221" t="s">
        <v>237</v>
      </c>
    </row>
    <row r="970" spans="1:65" s="14" customFormat="1" ht="10.199999999999999">
      <c r="B970" s="211"/>
      <c r="C970" s="212"/>
      <c r="D970" s="202" t="s">
        <v>247</v>
      </c>
      <c r="E970" s="213" t="s">
        <v>19</v>
      </c>
      <c r="F970" s="214" t="s">
        <v>1219</v>
      </c>
      <c r="G970" s="212"/>
      <c r="H970" s="215">
        <v>1</v>
      </c>
      <c r="I970" s="216"/>
      <c r="J970" s="212"/>
      <c r="K970" s="212"/>
      <c r="L970" s="217"/>
      <c r="M970" s="218"/>
      <c r="N970" s="219"/>
      <c r="O970" s="219"/>
      <c r="P970" s="219"/>
      <c r="Q970" s="219"/>
      <c r="R970" s="219"/>
      <c r="S970" s="219"/>
      <c r="T970" s="220"/>
      <c r="AT970" s="221" t="s">
        <v>247</v>
      </c>
      <c r="AU970" s="221" t="s">
        <v>88</v>
      </c>
      <c r="AV970" s="14" t="s">
        <v>88</v>
      </c>
      <c r="AW970" s="14" t="s">
        <v>37</v>
      </c>
      <c r="AX970" s="14" t="s">
        <v>76</v>
      </c>
      <c r="AY970" s="221" t="s">
        <v>237</v>
      </c>
    </row>
    <row r="971" spans="1:65" s="15" customFormat="1" ht="10.199999999999999">
      <c r="B971" s="222"/>
      <c r="C971" s="223"/>
      <c r="D971" s="202" t="s">
        <v>247</v>
      </c>
      <c r="E971" s="224" t="s">
        <v>19</v>
      </c>
      <c r="F971" s="225" t="s">
        <v>251</v>
      </c>
      <c r="G971" s="223"/>
      <c r="H971" s="226">
        <v>2</v>
      </c>
      <c r="I971" s="227"/>
      <c r="J971" s="223"/>
      <c r="K971" s="223"/>
      <c r="L971" s="228"/>
      <c r="M971" s="229"/>
      <c r="N971" s="230"/>
      <c r="O971" s="230"/>
      <c r="P971" s="230"/>
      <c r="Q971" s="230"/>
      <c r="R971" s="230"/>
      <c r="S971" s="230"/>
      <c r="T971" s="231"/>
      <c r="AT971" s="232" t="s">
        <v>247</v>
      </c>
      <c r="AU971" s="232" t="s">
        <v>88</v>
      </c>
      <c r="AV971" s="15" t="s">
        <v>92</v>
      </c>
      <c r="AW971" s="15" t="s">
        <v>37</v>
      </c>
      <c r="AX971" s="15" t="s">
        <v>76</v>
      </c>
      <c r="AY971" s="232" t="s">
        <v>237</v>
      </c>
    </row>
    <row r="972" spans="1:65" s="13" customFormat="1" ht="10.199999999999999">
      <c r="B972" s="200"/>
      <c r="C972" s="201"/>
      <c r="D972" s="202" t="s">
        <v>247</v>
      </c>
      <c r="E972" s="203" t="s">
        <v>19</v>
      </c>
      <c r="F972" s="204" t="s">
        <v>252</v>
      </c>
      <c r="G972" s="201"/>
      <c r="H972" s="203" t="s">
        <v>19</v>
      </c>
      <c r="I972" s="205"/>
      <c r="J972" s="201"/>
      <c r="K972" s="201"/>
      <c r="L972" s="206"/>
      <c r="M972" s="207"/>
      <c r="N972" s="208"/>
      <c r="O972" s="208"/>
      <c r="P972" s="208"/>
      <c r="Q972" s="208"/>
      <c r="R972" s="208"/>
      <c r="S972" s="208"/>
      <c r="T972" s="209"/>
      <c r="AT972" s="210" t="s">
        <v>247</v>
      </c>
      <c r="AU972" s="210" t="s">
        <v>88</v>
      </c>
      <c r="AV972" s="13" t="s">
        <v>83</v>
      </c>
      <c r="AW972" s="13" t="s">
        <v>37</v>
      </c>
      <c r="AX972" s="13" t="s">
        <v>76</v>
      </c>
      <c r="AY972" s="210" t="s">
        <v>237</v>
      </c>
    </row>
    <row r="973" spans="1:65" s="14" customFormat="1" ht="10.199999999999999">
      <c r="B973" s="211"/>
      <c r="C973" s="212"/>
      <c r="D973" s="202" t="s">
        <v>247</v>
      </c>
      <c r="E973" s="213" t="s">
        <v>19</v>
      </c>
      <c r="F973" s="214" t="s">
        <v>1220</v>
      </c>
      <c r="G973" s="212"/>
      <c r="H973" s="215">
        <v>1</v>
      </c>
      <c r="I973" s="216"/>
      <c r="J973" s="212"/>
      <c r="K973" s="212"/>
      <c r="L973" s="217"/>
      <c r="M973" s="218"/>
      <c r="N973" s="219"/>
      <c r="O973" s="219"/>
      <c r="P973" s="219"/>
      <c r="Q973" s="219"/>
      <c r="R973" s="219"/>
      <c r="S973" s="219"/>
      <c r="T973" s="220"/>
      <c r="AT973" s="221" t="s">
        <v>247</v>
      </c>
      <c r="AU973" s="221" t="s">
        <v>88</v>
      </c>
      <c r="AV973" s="14" t="s">
        <v>88</v>
      </c>
      <c r="AW973" s="14" t="s">
        <v>37</v>
      </c>
      <c r="AX973" s="14" t="s">
        <v>76</v>
      </c>
      <c r="AY973" s="221" t="s">
        <v>237</v>
      </c>
    </row>
    <row r="974" spans="1:65" s="14" customFormat="1" ht="10.199999999999999">
      <c r="B974" s="211"/>
      <c r="C974" s="212"/>
      <c r="D974" s="202" t="s">
        <v>247</v>
      </c>
      <c r="E974" s="213" t="s">
        <v>19</v>
      </c>
      <c r="F974" s="214" t="s">
        <v>1221</v>
      </c>
      <c r="G974" s="212"/>
      <c r="H974" s="215">
        <v>1</v>
      </c>
      <c r="I974" s="216"/>
      <c r="J974" s="212"/>
      <c r="K974" s="212"/>
      <c r="L974" s="217"/>
      <c r="M974" s="218"/>
      <c r="N974" s="219"/>
      <c r="O974" s="219"/>
      <c r="P974" s="219"/>
      <c r="Q974" s="219"/>
      <c r="R974" s="219"/>
      <c r="S974" s="219"/>
      <c r="T974" s="220"/>
      <c r="AT974" s="221" t="s">
        <v>247</v>
      </c>
      <c r="AU974" s="221" t="s">
        <v>88</v>
      </c>
      <c r="AV974" s="14" t="s">
        <v>88</v>
      </c>
      <c r="AW974" s="14" t="s">
        <v>37</v>
      </c>
      <c r="AX974" s="14" t="s">
        <v>76</v>
      </c>
      <c r="AY974" s="221" t="s">
        <v>237</v>
      </c>
    </row>
    <row r="975" spans="1:65" s="14" customFormat="1" ht="10.199999999999999">
      <c r="B975" s="211"/>
      <c r="C975" s="212"/>
      <c r="D975" s="202" t="s">
        <v>247</v>
      </c>
      <c r="E975" s="213" t="s">
        <v>19</v>
      </c>
      <c r="F975" s="214" t="s">
        <v>1222</v>
      </c>
      <c r="G975" s="212"/>
      <c r="H975" s="215">
        <v>2</v>
      </c>
      <c r="I975" s="216"/>
      <c r="J975" s="212"/>
      <c r="K975" s="212"/>
      <c r="L975" s="217"/>
      <c r="M975" s="218"/>
      <c r="N975" s="219"/>
      <c r="O975" s="219"/>
      <c r="P975" s="219"/>
      <c r="Q975" s="219"/>
      <c r="R975" s="219"/>
      <c r="S975" s="219"/>
      <c r="T975" s="220"/>
      <c r="AT975" s="221" t="s">
        <v>247</v>
      </c>
      <c r="AU975" s="221" t="s">
        <v>88</v>
      </c>
      <c r="AV975" s="14" t="s">
        <v>88</v>
      </c>
      <c r="AW975" s="14" t="s">
        <v>37</v>
      </c>
      <c r="AX975" s="14" t="s">
        <v>76</v>
      </c>
      <c r="AY975" s="221" t="s">
        <v>237</v>
      </c>
    </row>
    <row r="976" spans="1:65" s="15" customFormat="1" ht="10.199999999999999">
      <c r="B976" s="222"/>
      <c r="C976" s="223"/>
      <c r="D976" s="202" t="s">
        <v>247</v>
      </c>
      <c r="E976" s="224" t="s">
        <v>19</v>
      </c>
      <c r="F976" s="225" t="s">
        <v>251</v>
      </c>
      <c r="G976" s="223"/>
      <c r="H976" s="226">
        <v>4</v>
      </c>
      <c r="I976" s="227"/>
      <c r="J976" s="223"/>
      <c r="K976" s="223"/>
      <c r="L976" s="228"/>
      <c r="M976" s="229"/>
      <c r="N976" s="230"/>
      <c r="O976" s="230"/>
      <c r="P976" s="230"/>
      <c r="Q976" s="230"/>
      <c r="R976" s="230"/>
      <c r="S976" s="230"/>
      <c r="T976" s="231"/>
      <c r="AT976" s="232" t="s">
        <v>247</v>
      </c>
      <c r="AU976" s="232" t="s">
        <v>88</v>
      </c>
      <c r="AV976" s="15" t="s">
        <v>92</v>
      </c>
      <c r="AW976" s="15" t="s">
        <v>37</v>
      </c>
      <c r="AX976" s="15" t="s">
        <v>76</v>
      </c>
      <c r="AY976" s="232" t="s">
        <v>237</v>
      </c>
    </row>
    <row r="977" spans="1:65" s="13" customFormat="1" ht="10.199999999999999">
      <c r="B977" s="200"/>
      <c r="C977" s="201"/>
      <c r="D977" s="202" t="s">
        <v>247</v>
      </c>
      <c r="E977" s="203" t="s">
        <v>19</v>
      </c>
      <c r="F977" s="204" t="s">
        <v>256</v>
      </c>
      <c r="G977" s="201"/>
      <c r="H977" s="203" t="s">
        <v>19</v>
      </c>
      <c r="I977" s="205"/>
      <c r="J977" s="201"/>
      <c r="K977" s="201"/>
      <c r="L977" s="206"/>
      <c r="M977" s="207"/>
      <c r="N977" s="208"/>
      <c r="O977" s="208"/>
      <c r="P977" s="208"/>
      <c r="Q977" s="208"/>
      <c r="R977" s="208"/>
      <c r="S977" s="208"/>
      <c r="T977" s="209"/>
      <c r="AT977" s="210" t="s">
        <v>247</v>
      </c>
      <c r="AU977" s="210" t="s">
        <v>88</v>
      </c>
      <c r="AV977" s="13" t="s">
        <v>83</v>
      </c>
      <c r="AW977" s="13" t="s">
        <v>37</v>
      </c>
      <c r="AX977" s="13" t="s">
        <v>76</v>
      </c>
      <c r="AY977" s="210" t="s">
        <v>237</v>
      </c>
    </row>
    <row r="978" spans="1:65" s="14" customFormat="1" ht="10.199999999999999">
      <c r="B978" s="211"/>
      <c r="C978" s="212"/>
      <c r="D978" s="202" t="s">
        <v>247</v>
      </c>
      <c r="E978" s="213" t="s">
        <v>19</v>
      </c>
      <c r="F978" s="214" t="s">
        <v>1223</v>
      </c>
      <c r="G978" s="212"/>
      <c r="H978" s="215">
        <v>1</v>
      </c>
      <c r="I978" s="216"/>
      <c r="J978" s="212"/>
      <c r="K978" s="212"/>
      <c r="L978" s="217"/>
      <c r="M978" s="218"/>
      <c r="N978" s="219"/>
      <c r="O978" s="219"/>
      <c r="P978" s="219"/>
      <c r="Q978" s="219"/>
      <c r="R978" s="219"/>
      <c r="S978" s="219"/>
      <c r="T978" s="220"/>
      <c r="AT978" s="221" t="s">
        <v>247</v>
      </c>
      <c r="AU978" s="221" t="s">
        <v>88</v>
      </c>
      <c r="AV978" s="14" t="s">
        <v>88</v>
      </c>
      <c r="AW978" s="14" t="s">
        <v>37</v>
      </c>
      <c r="AX978" s="14" t="s">
        <v>76</v>
      </c>
      <c r="AY978" s="221" t="s">
        <v>237</v>
      </c>
    </row>
    <row r="979" spans="1:65" s="14" customFormat="1" ht="10.199999999999999">
      <c r="B979" s="211"/>
      <c r="C979" s="212"/>
      <c r="D979" s="202" t="s">
        <v>247</v>
      </c>
      <c r="E979" s="213" t="s">
        <v>19</v>
      </c>
      <c r="F979" s="214" t="s">
        <v>1224</v>
      </c>
      <c r="G979" s="212"/>
      <c r="H979" s="215">
        <v>1</v>
      </c>
      <c r="I979" s="216"/>
      <c r="J979" s="212"/>
      <c r="K979" s="212"/>
      <c r="L979" s="217"/>
      <c r="M979" s="218"/>
      <c r="N979" s="219"/>
      <c r="O979" s="219"/>
      <c r="P979" s="219"/>
      <c r="Q979" s="219"/>
      <c r="R979" s="219"/>
      <c r="S979" s="219"/>
      <c r="T979" s="220"/>
      <c r="AT979" s="221" t="s">
        <v>247</v>
      </c>
      <c r="AU979" s="221" t="s">
        <v>88</v>
      </c>
      <c r="AV979" s="14" t="s">
        <v>88</v>
      </c>
      <c r="AW979" s="14" t="s">
        <v>37</v>
      </c>
      <c r="AX979" s="14" t="s">
        <v>76</v>
      </c>
      <c r="AY979" s="221" t="s">
        <v>237</v>
      </c>
    </row>
    <row r="980" spans="1:65" s="15" customFormat="1" ht="10.199999999999999">
      <c r="B980" s="222"/>
      <c r="C980" s="223"/>
      <c r="D980" s="202" t="s">
        <v>247</v>
      </c>
      <c r="E980" s="224" t="s">
        <v>19</v>
      </c>
      <c r="F980" s="225" t="s">
        <v>251</v>
      </c>
      <c r="G980" s="223"/>
      <c r="H980" s="226">
        <v>2</v>
      </c>
      <c r="I980" s="227"/>
      <c r="J980" s="223"/>
      <c r="K980" s="223"/>
      <c r="L980" s="228"/>
      <c r="M980" s="229"/>
      <c r="N980" s="230"/>
      <c r="O980" s="230"/>
      <c r="P980" s="230"/>
      <c r="Q980" s="230"/>
      <c r="R980" s="230"/>
      <c r="S980" s="230"/>
      <c r="T980" s="231"/>
      <c r="AT980" s="232" t="s">
        <v>247</v>
      </c>
      <c r="AU980" s="232" t="s">
        <v>88</v>
      </c>
      <c r="AV980" s="15" t="s">
        <v>92</v>
      </c>
      <c r="AW980" s="15" t="s">
        <v>37</v>
      </c>
      <c r="AX980" s="15" t="s">
        <v>76</v>
      </c>
      <c r="AY980" s="232" t="s">
        <v>237</v>
      </c>
    </row>
    <row r="981" spans="1:65" s="13" customFormat="1" ht="10.199999999999999">
      <c r="B981" s="200"/>
      <c r="C981" s="201"/>
      <c r="D981" s="202" t="s">
        <v>247</v>
      </c>
      <c r="E981" s="203" t="s">
        <v>19</v>
      </c>
      <c r="F981" s="204" t="s">
        <v>1211</v>
      </c>
      <c r="G981" s="201"/>
      <c r="H981" s="203" t="s">
        <v>19</v>
      </c>
      <c r="I981" s="205"/>
      <c r="J981" s="201"/>
      <c r="K981" s="201"/>
      <c r="L981" s="206"/>
      <c r="M981" s="207"/>
      <c r="N981" s="208"/>
      <c r="O981" s="208"/>
      <c r="P981" s="208"/>
      <c r="Q981" s="208"/>
      <c r="R981" s="208"/>
      <c r="S981" s="208"/>
      <c r="T981" s="209"/>
      <c r="AT981" s="210" t="s">
        <v>247</v>
      </c>
      <c r="AU981" s="210" t="s">
        <v>88</v>
      </c>
      <c r="AV981" s="13" t="s">
        <v>83</v>
      </c>
      <c r="AW981" s="13" t="s">
        <v>37</v>
      </c>
      <c r="AX981" s="13" t="s">
        <v>76</v>
      </c>
      <c r="AY981" s="210" t="s">
        <v>237</v>
      </c>
    </row>
    <row r="982" spans="1:65" s="14" customFormat="1" ht="10.199999999999999">
      <c r="B982" s="211"/>
      <c r="C982" s="212"/>
      <c r="D982" s="202" t="s">
        <v>247</v>
      </c>
      <c r="E982" s="213" t="s">
        <v>19</v>
      </c>
      <c r="F982" s="214" t="s">
        <v>1225</v>
      </c>
      <c r="G982" s="212"/>
      <c r="H982" s="215">
        <v>1</v>
      </c>
      <c r="I982" s="216"/>
      <c r="J982" s="212"/>
      <c r="K982" s="212"/>
      <c r="L982" s="217"/>
      <c r="M982" s="218"/>
      <c r="N982" s="219"/>
      <c r="O982" s="219"/>
      <c r="P982" s="219"/>
      <c r="Q982" s="219"/>
      <c r="R982" s="219"/>
      <c r="S982" s="219"/>
      <c r="T982" s="220"/>
      <c r="AT982" s="221" t="s">
        <v>247</v>
      </c>
      <c r="AU982" s="221" t="s">
        <v>88</v>
      </c>
      <c r="AV982" s="14" t="s">
        <v>88</v>
      </c>
      <c r="AW982" s="14" t="s">
        <v>37</v>
      </c>
      <c r="AX982" s="14" t="s">
        <v>76</v>
      </c>
      <c r="AY982" s="221" t="s">
        <v>237</v>
      </c>
    </row>
    <row r="983" spans="1:65" s="15" customFormat="1" ht="10.199999999999999">
      <c r="B983" s="222"/>
      <c r="C983" s="223"/>
      <c r="D983" s="202" t="s">
        <v>247</v>
      </c>
      <c r="E983" s="224" t="s">
        <v>19</v>
      </c>
      <c r="F983" s="225" t="s">
        <v>251</v>
      </c>
      <c r="G983" s="223"/>
      <c r="H983" s="226">
        <v>1</v>
      </c>
      <c r="I983" s="227"/>
      <c r="J983" s="223"/>
      <c r="K983" s="223"/>
      <c r="L983" s="228"/>
      <c r="M983" s="229"/>
      <c r="N983" s="230"/>
      <c r="O983" s="230"/>
      <c r="P983" s="230"/>
      <c r="Q983" s="230"/>
      <c r="R983" s="230"/>
      <c r="S983" s="230"/>
      <c r="T983" s="231"/>
      <c r="AT983" s="232" t="s">
        <v>247</v>
      </c>
      <c r="AU983" s="232" t="s">
        <v>88</v>
      </c>
      <c r="AV983" s="15" t="s">
        <v>92</v>
      </c>
      <c r="AW983" s="15" t="s">
        <v>37</v>
      </c>
      <c r="AX983" s="15" t="s">
        <v>76</v>
      </c>
      <c r="AY983" s="232" t="s">
        <v>237</v>
      </c>
    </row>
    <row r="984" spans="1:65" s="16" customFormat="1" ht="10.199999999999999">
      <c r="B984" s="233"/>
      <c r="C984" s="234"/>
      <c r="D984" s="202" t="s">
        <v>247</v>
      </c>
      <c r="E984" s="235" t="s">
        <v>19</v>
      </c>
      <c r="F984" s="236" t="s">
        <v>260</v>
      </c>
      <c r="G984" s="234"/>
      <c r="H984" s="237">
        <v>9</v>
      </c>
      <c r="I984" s="238"/>
      <c r="J984" s="234"/>
      <c r="K984" s="234"/>
      <c r="L984" s="239"/>
      <c r="M984" s="240"/>
      <c r="N984" s="241"/>
      <c r="O984" s="241"/>
      <c r="P984" s="241"/>
      <c r="Q984" s="241"/>
      <c r="R984" s="241"/>
      <c r="S984" s="241"/>
      <c r="T984" s="242"/>
      <c r="AT984" s="243" t="s">
        <v>247</v>
      </c>
      <c r="AU984" s="243" t="s">
        <v>88</v>
      </c>
      <c r="AV984" s="16" t="s">
        <v>243</v>
      </c>
      <c r="AW984" s="16" t="s">
        <v>37</v>
      </c>
      <c r="AX984" s="16" t="s">
        <v>83</v>
      </c>
      <c r="AY984" s="243" t="s">
        <v>237</v>
      </c>
    </row>
    <row r="985" spans="1:65" s="2" customFormat="1" ht="24.15" customHeight="1">
      <c r="A985" s="37"/>
      <c r="B985" s="38"/>
      <c r="C985" s="182" t="s">
        <v>1226</v>
      </c>
      <c r="D985" s="182" t="s">
        <v>239</v>
      </c>
      <c r="E985" s="183" t="s">
        <v>1227</v>
      </c>
      <c r="F985" s="184" t="s">
        <v>1228</v>
      </c>
      <c r="G985" s="185" t="s">
        <v>154</v>
      </c>
      <c r="H985" s="186">
        <v>95.546000000000006</v>
      </c>
      <c r="I985" s="187"/>
      <c r="J985" s="188">
        <f>ROUND(I985*H985,2)</f>
        <v>0</v>
      </c>
      <c r="K985" s="184" t="s">
        <v>242</v>
      </c>
      <c r="L985" s="42"/>
      <c r="M985" s="189" t="s">
        <v>19</v>
      </c>
      <c r="N985" s="190" t="s">
        <v>48</v>
      </c>
      <c r="O985" s="67"/>
      <c r="P985" s="191">
        <f>O985*H985</f>
        <v>0</v>
      </c>
      <c r="Q985" s="191">
        <v>1.42E-3</v>
      </c>
      <c r="R985" s="191">
        <f>Q985*H985</f>
        <v>0.13567532000000002</v>
      </c>
      <c r="S985" s="191">
        <v>0</v>
      </c>
      <c r="T985" s="192">
        <f>S985*H985</f>
        <v>0</v>
      </c>
      <c r="U985" s="37"/>
      <c r="V985" s="37"/>
      <c r="W985" s="37"/>
      <c r="X985" s="37"/>
      <c r="Y985" s="37"/>
      <c r="Z985" s="37"/>
      <c r="AA985" s="37"/>
      <c r="AB985" s="37"/>
      <c r="AC985" s="37"/>
      <c r="AD985" s="37"/>
      <c r="AE985" s="37"/>
      <c r="AR985" s="193" t="s">
        <v>366</v>
      </c>
      <c r="AT985" s="193" t="s">
        <v>239</v>
      </c>
      <c r="AU985" s="193" t="s">
        <v>88</v>
      </c>
      <c r="AY985" s="20" t="s">
        <v>237</v>
      </c>
      <c r="BE985" s="194">
        <f>IF(N985="základní",J985,0)</f>
        <v>0</v>
      </c>
      <c r="BF985" s="194">
        <f>IF(N985="snížená",J985,0)</f>
        <v>0</v>
      </c>
      <c r="BG985" s="194">
        <f>IF(N985="zákl. přenesená",J985,0)</f>
        <v>0</v>
      </c>
      <c r="BH985" s="194">
        <f>IF(N985="sníž. přenesená",J985,0)</f>
        <v>0</v>
      </c>
      <c r="BI985" s="194">
        <f>IF(N985="nulová",J985,0)</f>
        <v>0</v>
      </c>
      <c r="BJ985" s="20" t="s">
        <v>88</v>
      </c>
      <c r="BK985" s="194">
        <f>ROUND(I985*H985,2)</f>
        <v>0</v>
      </c>
      <c r="BL985" s="20" t="s">
        <v>366</v>
      </c>
      <c r="BM985" s="193" t="s">
        <v>1229</v>
      </c>
    </row>
    <row r="986" spans="1:65" s="2" customFormat="1" ht="10.199999999999999">
      <c r="A986" s="37"/>
      <c r="B986" s="38"/>
      <c r="C986" s="39"/>
      <c r="D986" s="195" t="s">
        <v>245</v>
      </c>
      <c r="E986" s="39"/>
      <c r="F986" s="196" t="s">
        <v>1230</v>
      </c>
      <c r="G986" s="39"/>
      <c r="H986" s="39"/>
      <c r="I986" s="197"/>
      <c r="J986" s="39"/>
      <c r="K986" s="39"/>
      <c r="L986" s="42"/>
      <c r="M986" s="198"/>
      <c r="N986" s="199"/>
      <c r="O986" s="67"/>
      <c r="P986" s="67"/>
      <c r="Q986" s="67"/>
      <c r="R986" s="67"/>
      <c r="S986" s="67"/>
      <c r="T986" s="68"/>
      <c r="U986" s="37"/>
      <c r="V986" s="37"/>
      <c r="W986" s="37"/>
      <c r="X986" s="37"/>
      <c r="Y986" s="37"/>
      <c r="Z986" s="37"/>
      <c r="AA986" s="37"/>
      <c r="AB986" s="37"/>
      <c r="AC986" s="37"/>
      <c r="AD986" s="37"/>
      <c r="AE986" s="37"/>
      <c r="AT986" s="20" t="s">
        <v>245</v>
      </c>
      <c r="AU986" s="20" t="s">
        <v>88</v>
      </c>
    </row>
    <row r="987" spans="1:65" s="14" customFormat="1" ht="10.199999999999999">
      <c r="B987" s="211"/>
      <c r="C987" s="212"/>
      <c r="D987" s="202" t="s">
        <v>247</v>
      </c>
      <c r="E987" s="213" t="s">
        <v>19</v>
      </c>
      <c r="F987" s="214" t="s">
        <v>1231</v>
      </c>
      <c r="G987" s="212"/>
      <c r="H987" s="215">
        <v>95.546000000000006</v>
      </c>
      <c r="I987" s="216"/>
      <c r="J987" s="212"/>
      <c r="K987" s="212"/>
      <c r="L987" s="217"/>
      <c r="M987" s="218"/>
      <c r="N987" s="219"/>
      <c r="O987" s="219"/>
      <c r="P987" s="219"/>
      <c r="Q987" s="219"/>
      <c r="R987" s="219"/>
      <c r="S987" s="219"/>
      <c r="T987" s="220"/>
      <c r="AT987" s="221" t="s">
        <v>247</v>
      </c>
      <c r="AU987" s="221" t="s">
        <v>88</v>
      </c>
      <c r="AV987" s="14" t="s">
        <v>88</v>
      </c>
      <c r="AW987" s="14" t="s">
        <v>37</v>
      </c>
      <c r="AX987" s="14" t="s">
        <v>83</v>
      </c>
      <c r="AY987" s="221" t="s">
        <v>237</v>
      </c>
    </row>
    <row r="988" spans="1:65" s="2" customFormat="1" ht="24.15" customHeight="1">
      <c r="A988" s="37"/>
      <c r="B988" s="38"/>
      <c r="C988" s="182" t="s">
        <v>1232</v>
      </c>
      <c r="D988" s="182" t="s">
        <v>239</v>
      </c>
      <c r="E988" s="183" t="s">
        <v>1233</v>
      </c>
      <c r="F988" s="184" t="s">
        <v>1234</v>
      </c>
      <c r="G988" s="185" t="s">
        <v>141</v>
      </c>
      <c r="H988" s="186">
        <v>84.75</v>
      </c>
      <c r="I988" s="187"/>
      <c r="J988" s="188">
        <f>ROUND(I988*H988,2)</f>
        <v>0</v>
      </c>
      <c r="K988" s="184" t="s">
        <v>242</v>
      </c>
      <c r="L988" s="42"/>
      <c r="M988" s="189" t="s">
        <v>19</v>
      </c>
      <c r="N988" s="190" t="s">
        <v>48</v>
      </c>
      <c r="O988" s="67"/>
      <c r="P988" s="191">
        <f>O988*H988</f>
        <v>0</v>
      </c>
      <c r="Q988" s="191">
        <v>9.6699999999999998E-3</v>
      </c>
      <c r="R988" s="191">
        <f>Q988*H988</f>
        <v>0.8195325</v>
      </c>
      <c r="S988" s="191">
        <v>0</v>
      </c>
      <c r="T988" s="192">
        <f>S988*H988</f>
        <v>0</v>
      </c>
      <c r="U988" s="37"/>
      <c r="V988" s="37"/>
      <c r="W988" s="37"/>
      <c r="X988" s="37"/>
      <c r="Y988" s="37"/>
      <c r="Z988" s="37"/>
      <c r="AA988" s="37"/>
      <c r="AB988" s="37"/>
      <c r="AC988" s="37"/>
      <c r="AD988" s="37"/>
      <c r="AE988" s="37"/>
      <c r="AR988" s="193" t="s">
        <v>366</v>
      </c>
      <c r="AT988" s="193" t="s">
        <v>239</v>
      </c>
      <c r="AU988" s="193" t="s">
        <v>88</v>
      </c>
      <c r="AY988" s="20" t="s">
        <v>237</v>
      </c>
      <c r="BE988" s="194">
        <f>IF(N988="základní",J988,0)</f>
        <v>0</v>
      </c>
      <c r="BF988" s="194">
        <f>IF(N988="snížená",J988,0)</f>
        <v>0</v>
      </c>
      <c r="BG988" s="194">
        <f>IF(N988="zákl. přenesená",J988,0)</f>
        <v>0</v>
      </c>
      <c r="BH988" s="194">
        <f>IF(N988="sníž. přenesená",J988,0)</f>
        <v>0</v>
      </c>
      <c r="BI988" s="194">
        <f>IF(N988="nulová",J988,0)</f>
        <v>0</v>
      </c>
      <c r="BJ988" s="20" t="s">
        <v>88</v>
      </c>
      <c r="BK988" s="194">
        <f>ROUND(I988*H988,2)</f>
        <v>0</v>
      </c>
      <c r="BL988" s="20" t="s">
        <v>366</v>
      </c>
      <c r="BM988" s="193" t="s">
        <v>1235</v>
      </c>
    </row>
    <row r="989" spans="1:65" s="2" customFormat="1" ht="10.199999999999999">
      <c r="A989" s="37"/>
      <c r="B989" s="38"/>
      <c r="C989" s="39"/>
      <c r="D989" s="195" t="s">
        <v>245</v>
      </c>
      <c r="E989" s="39"/>
      <c r="F989" s="196" t="s">
        <v>1236</v>
      </c>
      <c r="G989" s="39"/>
      <c r="H989" s="39"/>
      <c r="I989" s="197"/>
      <c r="J989" s="39"/>
      <c r="K989" s="39"/>
      <c r="L989" s="42"/>
      <c r="M989" s="198"/>
      <c r="N989" s="199"/>
      <c r="O989" s="67"/>
      <c r="P989" s="67"/>
      <c r="Q989" s="67"/>
      <c r="R989" s="67"/>
      <c r="S989" s="67"/>
      <c r="T989" s="68"/>
      <c r="U989" s="37"/>
      <c r="V989" s="37"/>
      <c r="W989" s="37"/>
      <c r="X989" s="37"/>
      <c r="Y989" s="37"/>
      <c r="Z989" s="37"/>
      <c r="AA989" s="37"/>
      <c r="AB989" s="37"/>
      <c r="AC989" s="37"/>
      <c r="AD989" s="37"/>
      <c r="AE989" s="37"/>
      <c r="AT989" s="20" t="s">
        <v>245</v>
      </c>
      <c r="AU989" s="20" t="s">
        <v>88</v>
      </c>
    </row>
    <row r="990" spans="1:65" s="2" customFormat="1" ht="19.2">
      <c r="A990" s="37"/>
      <c r="B990" s="38"/>
      <c r="C990" s="39"/>
      <c r="D990" s="202" t="s">
        <v>914</v>
      </c>
      <c r="E990" s="39"/>
      <c r="F990" s="254" t="s">
        <v>1237</v>
      </c>
      <c r="G990" s="39"/>
      <c r="H990" s="39"/>
      <c r="I990" s="197"/>
      <c r="J990" s="39"/>
      <c r="K990" s="39"/>
      <c r="L990" s="42"/>
      <c r="M990" s="198"/>
      <c r="N990" s="199"/>
      <c r="O990" s="67"/>
      <c r="P990" s="67"/>
      <c r="Q990" s="67"/>
      <c r="R990" s="67"/>
      <c r="S990" s="67"/>
      <c r="T990" s="68"/>
      <c r="U990" s="37"/>
      <c r="V990" s="37"/>
      <c r="W990" s="37"/>
      <c r="X990" s="37"/>
      <c r="Y990" s="37"/>
      <c r="Z990" s="37"/>
      <c r="AA990" s="37"/>
      <c r="AB990" s="37"/>
      <c r="AC990" s="37"/>
      <c r="AD990" s="37"/>
      <c r="AE990" s="37"/>
      <c r="AT990" s="20" t="s">
        <v>914</v>
      </c>
      <c r="AU990" s="20" t="s">
        <v>88</v>
      </c>
    </row>
    <row r="991" spans="1:65" s="14" customFormat="1" ht="10.199999999999999">
      <c r="B991" s="211"/>
      <c r="C991" s="212"/>
      <c r="D991" s="202" t="s">
        <v>247</v>
      </c>
      <c r="E991" s="213" t="s">
        <v>19</v>
      </c>
      <c r="F991" s="214" t="s">
        <v>1155</v>
      </c>
      <c r="G991" s="212"/>
      <c r="H991" s="215">
        <v>84.75</v>
      </c>
      <c r="I991" s="216"/>
      <c r="J991" s="212"/>
      <c r="K991" s="212"/>
      <c r="L991" s="217"/>
      <c r="M991" s="218"/>
      <c r="N991" s="219"/>
      <c r="O991" s="219"/>
      <c r="P991" s="219"/>
      <c r="Q991" s="219"/>
      <c r="R991" s="219"/>
      <c r="S991" s="219"/>
      <c r="T991" s="220"/>
      <c r="AT991" s="221" t="s">
        <v>247</v>
      </c>
      <c r="AU991" s="221" t="s">
        <v>88</v>
      </c>
      <c r="AV991" s="14" t="s">
        <v>88</v>
      </c>
      <c r="AW991" s="14" t="s">
        <v>37</v>
      </c>
      <c r="AX991" s="14" t="s">
        <v>83</v>
      </c>
      <c r="AY991" s="221" t="s">
        <v>237</v>
      </c>
    </row>
    <row r="992" spans="1:65" s="2" customFormat="1" ht="24.15" customHeight="1">
      <c r="A992" s="37"/>
      <c r="B992" s="38"/>
      <c r="C992" s="182" t="s">
        <v>1238</v>
      </c>
      <c r="D992" s="182" t="s">
        <v>239</v>
      </c>
      <c r="E992" s="183" t="s">
        <v>1239</v>
      </c>
      <c r="F992" s="184" t="s">
        <v>1240</v>
      </c>
      <c r="G992" s="185" t="s">
        <v>154</v>
      </c>
      <c r="H992" s="186">
        <v>61.6</v>
      </c>
      <c r="I992" s="187"/>
      <c r="J992" s="188">
        <f>ROUND(I992*H992,2)</f>
        <v>0</v>
      </c>
      <c r="K992" s="184" t="s">
        <v>242</v>
      </c>
      <c r="L992" s="42"/>
      <c r="M992" s="189" t="s">
        <v>19</v>
      </c>
      <c r="N992" s="190" t="s">
        <v>48</v>
      </c>
      <c r="O992" s="67"/>
      <c r="P992" s="191">
        <f>O992*H992</f>
        <v>0</v>
      </c>
      <c r="Q992" s="191">
        <v>2.7999999999999998E-4</v>
      </c>
      <c r="R992" s="191">
        <f>Q992*H992</f>
        <v>1.7247999999999999E-2</v>
      </c>
      <c r="S992" s="191">
        <v>0</v>
      </c>
      <c r="T992" s="192">
        <f>S992*H992</f>
        <v>0</v>
      </c>
      <c r="U992" s="37"/>
      <c r="V992" s="37"/>
      <c r="W992" s="37"/>
      <c r="X992" s="37"/>
      <c r="Y992" s="37"/>
      <c r="Z992" s="37"/>
      <c r="AA992" s="37"/>
      <c r="AB992" s="37"/>
      <c r="AC992" s="37"/>
      <c r="AD992" s="37"/>
      <c r="AE992" s="37"/>
      <c r="AR992" s="193" t="s">
        <v>366</v>
      </c>
      <c r="AT992" s="193" t="s">
        <v>239</v>
      </c>
      <c r="AU992" s="193" t="s">
        <v>88</v>
      </c>
      <c r="AY992" s="20" t="s">
        <v>237</v>
      </c>
      <c r="BE992" s="194">
        <f>IF(N992="základní",J992,0)</f>
        <v>0</v>
      </c>
      <c r="BF992" s="194">
        <f>IF(N992="snížená",J992,0)</f>
        <v>0</v>
      </c>
      <c r="BG992" s="194">
        <f>IF(N992="zákl. přenesená",J992,0)</f>
        <v>0</v>
      </c>
      <c r="BH992" s="194">
        <f>IF(N992="sníž. přenesená",J992,0)</f>
        <v>0</v>
      </c>
      <c r="BI992" s="194">
        <f>IF(N992="nulová",J992,0)</f>
        <v>0</v>
      </c>
      <c r="BJ992" s="20" t="s">
        <v>88</v>
      </c>
      <c r="BK992" s="194">
        <f>ROUND(I992*H992,2)</f>
        <v>0</v>
      </c>
      <c r="BL992" s="20" t="s">
        <v>366</v>
      </c>
      <c r="BM992" s="193" t="s">
        <v>1241</v>
      </c>
    </row>
    <row r="993" spans="1:51" s="2" customFormat="1" ht="10.199999999999999">
      <c r="A993" s="37"/>
      <c r="B993" s="38"/>
      <c r="C993" s="39"/>
      <c r="D993" s="195" t="s">
        <v>245</v>
      </c>
      <c r="E993" s="39"/>
      <c r="F993" s="196" t="s">
        <v>1242</v>
      </c>
      <c r="G993" s="39"/>
      <c r="H993" s="39"/>
      <c r="I993" s="197"/>
      <c r="J993" s="39"/>
      <c r="K993" s="39"/>
      <c r="L993" s="42"/>
      <c r="M993" s="198"/>
      <c r="N993" s="199"/>
      <c r="O993" s="67"/>
      <c r="P993" s="67"/>
      <c r="Q993" s="67"/>
      <c r="R993" s="67"/>
      <c r="S993" s="67"/>
      <c r="T993" s="68"/>
      <c r="U993" s="37"/>
      <c r="V993" s="37"/>
      <c r="W993" s="37"/>
      <c r="X993" s="37"/>
      <c r="Y993" s="37"/>
      <c r="Z993" s="37"/>
      <c r="AA993" s="37"/>
      <c r="AB993" s="37"/>
      <c r="AC993" s="37"/>
      <c r="AD993" s="37"/>
      <c r="AE993" s="37"/>
      <c r="AT993" s="20" t="s">
        <v>245</v>
      </c>
      <c r="AU993" s="20" t="s">
        <v>88</v>
      </c>
    </row>
    <row r="994" spans="1:51" s="13" customFormat="1" ht="10.199999999999999">
      <c r="B994" s="200"/>
      <c r="C994" s="201"/>
      <c r="D994" s="202" t="s">
        <v>247</v>
      </c>
      <c r="E994" s="203" t="s">
        <v>19</v>
      </c>
      <c r="F994" s="204" t="s">
        <v>1197</v>
      </c>
      <c r="G994" s="201"/>
      <c r="H994" s="203" t="s">
        <v>19</v>
      </c>
      <c r="I994" s="205"/>
      <c r="J994" s="201"/>
      <c r="K994" s="201"/>
      <c r="L994" s="206"/>
      <c r="M994" s="207"/>
      <c r="N994" s="208"/>
      <c r="O994" s="208"/>
      <c r="P994" s="208"/>
      <c r="Q994" s="208"/>
      <c r="R994" s="208"/>
      <c r="S994" s="208"/>
      <c r="T994" s="209"/>
      <c r="AT994" s="210" t="s">
        <v>247</v>
      </c>
      <c r="AU994" s="210" t="s">
        <v>88</v>
      </c>
      <c r="AV994" s="13" t="s">
        <v>83</v>
      </c>
      <c r="AW994" s="13" t="s">
        <v>37</v>
      </c>
      <c r="AX994" s="13" t="s">
        <v>76</v>
      </c>
      <c r="AY994" s="210" t="s">
        <v>237</v>
      </c>
    </row>
    <row r="995" spans="1:51" s="13" customFormat="1" ht="10.199999999999999">
      <c r="B995" s="200"/>
      <c r="C995" s="201"/>
      <c r="D995" s="202" t="s">
        <v>247</v>
      </c>
      <c r="E995" s="203" t="s">
        <v>19</v>
      </c>
      <c r="F995" s="204" t="s">
        <v>248</v>
      </c>
      <c r="G995" s="201"/>
      <c r="H995" s="203" t="s">
        <v>19</v>
      </c>
      <c r="I995" s="205"/>
      <c r="J995" s="201"/>
      <c r="K995" s="201"/>
      <c r="L995" s="206"/>
      <c r="M995" s="207"/>
      <c r="N995" s="208"/>
      <c r="O995" s="208"/>
      <c r="P995" s="208"/>
      <c r="Q995" s="208"/>
      <c r="R995" s="208"/>
      <c r="S995" s="208"/>
      <c r="T995" s="209"/>
      <c r="AT995" s="210" t="s">
        <v>247</v>
      </c>
      <c r="AU995" s="210" t="s">
        <v>88</v>
      </c>
      <c r="AV995" s="13" t="s">
        <v>83</v>
      </c>
      <c r="AW995" s="13" t="s">
        <v>37</v>
      </c>
      <c r="AX995" s="13" t="s">
        <v>76</v>
      </c>
      <c r="AY995" s="210" t="s">
        <v>237</v>
      </c>
    </row>
    <row r="996" spans="1:51" s="14" customFormat="1" ht="10.199999999999999">
      <c r="B996" s="211"/>
      <c r="C996" s="212"/>
      <c r="D996" s="202" t="s">
        <v>247</v>
      </c>
      <c r="E996" s="213" t="s">
        <v>19</v>
      </c>
      <c r="F996" s="214" t="s">
        <v>1243</v>
      </c>
      <c r="G996" s="212"/>
      <c r="H996" s="215">
        <v>6.6</v>
      </c>
      <c r="I996" s="216"/>
      <c r="J996" s="212"/>
      <c r="K996" s="212"/>
      <c r="L996" s="217"/>
      <c r="M996" s="218"/>
      <c r="N996" s="219"/>
      <c r="O996" s="219"/>
      <c r="P996" s="219"/>
      <c r="Q996" s="219"/>
      <c r="R996" s="219"/>
      <c r="S996" s="219"/>
      <c r="T996" s="220"/>
      <c r="AT996" s="221" t="s">
        <v>247</v>
      </c>
      <c r="AU996" s="221" t="s">
        <v>88</v>
      </c>
      <c r="AV996" s="14" t="s">
        <v>88</v>
      </c>
      <c r="AW996" s="14" t="s">
        <v>37</v>
      </c>
      <c r="AX996" s="14" t="s">
        <v>76</v>
      </c>
      <c r="AY996" s="221" t="s">
        <v>237</v>
      </c>
    </row>
    <row r="997" spans="1:51" s="14" customFormat="1" ht="10.199999999999999">
      <c r="B997" s="211"/>
      <c r="C997" s="212"/>
      <c r="D997" s="202" t="s">
        <v>247</v>
      </c>
      <c r="E997" s="213" t="s">
        <v>19</v>
      </c>
      <c r="F997" s="214" t="s">
        <v>1244</v>
      </c>
      <c r="G997" s="212"/>
      <c r="H997" s="215">
        <v>0.8</v>
      </c>
      <c r="I997" s="216"/>
      <c r="J997" s="212"/>
      <c r="K997" s="212"/>
      <c r="L997" s="217"/>
      <c r="M997" s="218"/>
      <c r="N997" s="219"/>
      <c r="O997" s="219"/>
      <c r="P997" s="219"/>
      <c r="Q997" s="219"/>
      <c r="R997" s="219"/>
      <c r="S997" s="219"/>
      <c r="T997" s="220"/>
      <c r="AT997" s="221" t="s">
        <v>247</v>
      </c>
      <c r="AU997" s="221" t="s">
        <v>88</v>
      </c>
      <c r="AV997" s="14" t="s">
        <v>88</v>
      </c>
      <c r="AW997" s="14" t="s">
        <v>37</v>
      </c>
      <c r="AX997" s="14" t="s">
        <v>76</v>
      </c>
      <c r="AY997" s="221" t="s">
        <v>237</v>
      </c>
    </row>
    <row r="998" spans="1:51" s="14" customFormat="1" ht="10.199999999999999">
      <c r="B998" s="211"/>
      <c r="C998" s="212"/>
      <c r="D998" s="202" t="s">
        <v>247</v>
      </c>
      <c r="E998" s="213" t="s">
        <v>19</v>
      </c>
      <c r="F998" s="214" t="s">
        <v>1245</v>
      </c>
      <c r="G998" s="212"/>
      <c r="H998" s="215">
        <v>2.6</v>
      </c>
      <c r="I998" s="216"/>
      <c r="J998" s="212"/>
      <c r="K998" s="212"/>
      <c r="L998" s="217"/>
      <c r="M998" s="218"/>
      <c r="N998" s="219"/>
      <c r="O998" s="219"/>
      <c r="P998" s="219"/>
      <c r="Q998" s="219"/>
      <c r="R998" s="219"/>
      <c r="S998" s="219"/>
      <c r="T998" s="220"/>
      <c r="AT998" s="221" t="s">
        <v>247</v>
      </c>
      <c r="AU998" s="221" t="s">
        <v>88</v>
      </c>
      <c r="AV998" s="14" t="s">
        <v>88</v>
      </c>
      <c r="AW998" s="14" t="s">
        <v>37</v>
      </c>
      <c r="AX998" s="14" t="s">
        <v>76</v>
      </c>
      <c r="AY998" s="221" t="s">
        <v>237</v>
      </c>
    </row>
    <row r="999" spans="1:51" s="14" customFormat="1" ht="10.199999999999999">
      <c r="B999" s="211"/>
      <c r="C999" s="212"/>
      <c r="D999" s="202" t="s">
        <v>247</v>
      </c>
      <c r="E999" s="213" t="s">
        <v>19</v>
      </c>
      <c r="F999" s="214" t="s">
        <v>1246</v>
      </c>
      <c r="G999" s="212"/>
      <c r="H999" s="215">
        <v>6.6</v>
      </c>
      <c r="I999" s="216"/>
      <c r="J999" s="212"/>
      <c r="K999" s="212"/>
      <c r="L999" s="217"/>
      <c r="M999" s="218"/>
      <c r="N999" s="219"/>
      <c r="O999" s="219"/>
      <c r="P999" s="219"/>
      <c r="Q999" s="219"/>
      <c r="R999" s="219"/>
      <c r="S999" s="219"/>
      <c r="T999" s="220"/>
      <c r="AT999" s="221" t="s">
        <v>247</v>
      </c>
      <c r="AU999" s="221" t="s">
        <v>88</v>
      </c>
      <c r="AV999" s="14" t="s">
        <v>88</v>
      </c>
      <c r="AW999" s="14" t="s">
        <v>37</v>
      </c>
      <c r="AX999" s="14" t="s">
        <v>76</v>
      </c>
      <c r="AY999" s="221" t="s">
        <v>237</v>
      </c>
    </row>
    <row r="1000" spans="1:51" s="15" customFormat="1" ht="10.199999999999999">
      <c r="B1000" s="222"/>
      <c r="C1000" s="223"/>
      <c r="D1000" s="202" t="s">
        <v>247</v>
      </c>
      <c r="E1000" s="224" t="s">
        <v>19</v>
      </c>
      <c r="F1000" s="225" t="s">
        <v>251</v>
      </c>
      <c r="G1000" s="223"/>
      <c r="H1000" s="226">
        <v>16.600000000000001</v>
      </c>
      <c r="I1000" s="227"/>
      <c r="J1000" s="223"/>
      <c r="K1000" s="223"/>
      <c r="L1000" s="228"/>
      <c r="M1000" s="229"/>
      <c r="N1000" s="230"/>
      <c r="O1000" s="230"/>
      <c r="P1000" s="230"/>
      <c r="Q1000" s="230"/>
      <c r="R1000" s="230"/>
      <c r="S1000" s="230"/>
      <c r="T1000" s="231"/>
      <c r="AT1000" s="232" t="s">
        <v>247</v>
      </c>
      <c r="AU1000" s="232" t="s">
        <v>88</v>
      </c>
      <c r="AV1000" s="15" t="s">
        <v>92</v>
      </c>
      <c r="AW1000" s="15" t="s">
        <v>37</v>
      </c>
      <c r="AX1000" s="15" t="s">
        <v>76</v>
      </c>
      <c r="AY1000" s="232" t="s">
        <v>237</v>
      </c>
    </row>
    <row r="1001" spans="1:51" s="13" customFormat="1" ht="10.199999999999999">
      <c r="B1001" s="200"/>
      <c r="C1001" s="201"/>
      <c r="D1001" s="202" t="s">
        <v>247</v>
      </c>
      <c r="E1001" s="203" t="s">
        <v>19</v>
      </c>
      <c r="F1001" s="204" t="s">
        <v>252</v>
      </c>
      <c r="G1001" s="201"/>
      <c r="H1001" s="203" t="s">
        <v>19</v>
      </c>
      <c r="I1001" s="205"/>
      <c r="J1001" s="201"/>
      <c r="K1001" s="201"/>
      <c r="L1001" s="206"/>
      <c r="M1001" s="207"/>
      <c r="N1001" s="208"/>
      <c r="O1001" s="208"/>
      <c r="P1001" s="208"/>
      <c r="Q1001" s="208"/>
      <c r="R1001" s="208"/>
      <c r="S1001" s="208"/>
      <c r="T1001" s="209"/>
      <c r="AT1001" s="210" t="s">
        <v>247</v>
      </c>
      <c r="AU1001" s="210" t="s">
        <v>88</v>
      </c>
      <c r="AV1001" s="13" t="s">
        <v>83</v>
      </c>
      <c r="AW1001" s="13" t="s">
        <v>37</v>
      </c>
      <c r="AX1001" s="13" t="s">
        <v>76</v>
      </c>
      <c r="AY1001" s="210" t="s">
        <v>237</v>
      </c>
    </row>
    <row r="1002" spans="1:51" s="14" customFormat="1" ht="10.199999999999999">
      <c r="B1002" s="211"/>
      <c r="C1002" s="212"/>
      <c r="D1002" s="202" t="s">
        <v>247</v>
      </c>
      <c r="E1002" s="213" t="s">
        <v>19</v>
      </c>
      <c r="F1002" s="214" t="s">
        <v>1247</v>
      </c>
      <c r="G1002" s="212"/>
      <c r="H1002" s="215">
        <v>6.6</v>
      </c>
      <c r="I1002" s="216"/>
      <c r="J1002" s="212"/>
      <c r="K1002" s="212"/>
      <c r="L1002" s="217"/>
      <c r="M1002" s="218"/>
      <c r="N1002" s="219"/>
      <c r="O1002" s="219"/>
      <c r="P1002" s="219"/>
      <c r="Q1002" s="219"/>
      <c r="R1002" s="219"/>
      <c r="S1002" s="219"/>
      <c r="T1002" s="220"/>
      <c r="AT1002" s="221" t="s">
        <v>247</v>
      </c>
      <c r="AU1002" s="221" t="s">
        <v>88</v>
      </c>
      <c r="AV1002" s="14" t="s">
        <v>88</v>
      </c>
      <c r="AW1002" s="14" t="s">
        <v>37</v>
      </c>
      <c r="AX1002" s="14" t="s">
        <v>76</v>
      </c>
      <c r="AY1002" s="221" t="s">
        <v>237</v>
      </c>
    </row>
    <row r="1003" spans="1:51" s="14" customFormat="1" ht="10.199999999999999">
      <c r="B1003" s="211"/>
      <c r="C1003" s="212"/>
      <c r="D1003" s="202" t="s">
        <v>247</v>
      </c>
      <c r="E1003" s="213" t="s">
        <v>19</v>
      </c>
      <c r="F1003" s="214" t="s">
        <v>1248</v>
      </c>
      <c r="G1003" s="212"/>
      <c r="H1003" s="215">
        <v>6.6</v>
      </c>
      <c r="I1003" s="216"/>
      <c r="J1003" s="212"/>
      <c r="K1003" s="212"/>
      <c r="L1003" s="217"/>
      <c r="M1003" s="218"/>
      <c r="N1003" s="219"/>
      <c r="O1003" s="219"/>
      <c r="P1003" s="219"/>
      <c r="Q1003" s="219"/>
      <c r="R1003" s="219"/>
      <c r="S1003" s="219"/>
      <c r="T1003" s="220"/>
      <c r="AT1003" s="221" t="s">
        <v>247</v>
      </c>
      <c r="AU1003" s="221" t="s">
        <v>88</v>
      </c>
      <c r="AV1003" s="14" t="s">
        <v>88</v>
      </c>
      <c r="AW1003" s="14" t="s">
        <v>37</v>
      </c>
      <c r="AX1003" s="14" t="s">
        <v>76</v>
      </c>
      <c r="AY1003" s="221" t="s">
        <v>237</v>
      </c>
    </row>
    <row r="1004" spans="1:51" s="14" customFormat="1" ht="10.199999999999999">
      <c r="B1004" s="211"/>
      <c r="C1004" s="212"/>
      <c r="D1004" s="202" t="s">
        <v>247</v>
      </c>
      <c r="E1004" s="213" t="s">
        <v>19</v>
      </c>
      <c r="F1004" s="214" t="s">
        <v>1249</v>
      </c>
      <c r="G1004" s="212"/>
      <c r="H1004" s="215">
        <v>5.2</v>
      </c>
      <c r="I1004" s="216"/>
      <c r="J1004" s="212"/>
      <c r="K1004" s="212"/>
      <c r="L1004" s="217"/>
      <c r="M1004" s="218"/>
      <c r="N1004" s="219"/>
      <c r="O1004" s="219"/>
      <c r="P1004" s="219"/>
      <c r="Q1004" s="219"/>
      <c r="R1004" s="219"/>
      <c r="S1004" s="219"/>
      <c r="T1004" s="220"/>
      <c r="AT1004" s="221" t="s">
        <v>247</v>
      </c>
      <c r="AU1004" s="221" t="s">
        <v>88</v>
      </c>
      <c r="AV1004" s="14" t="s">
        <v>88</v>
      </c>
      <c r="AW1004" s="14" t="s">
        <v>37</v>
      </c>
      <c r="AX1004" s="14" t="s">
        <v>76</v>
      </c>
      <c r="AY1004" s="221" t="s">
        <v>237</v>
      </c>
    </row>
    <row r="1005" spans="1:51" s="14" customFormat="1" ht="10.199999999999999">
      <c r="B1005" s="211"/>
      <c r="C1005" s="212"/>
      <c r="D1005" s="202" t="s">
        <v>247</v>
      </c>
      <c r="E1005" s="213" t="s">
        <v>19</v>
      </c>
      <c r="F1005" s="214" t="s">
        <v>1250</v>
      </c>
      <c r="G1005" s="212"/>
      <c r="H1005" s="215">
        <v>2.6</v>
      </c>
      <c r="I1005" s="216"/>
      <c r="J1005" s="212"/>
      <c r="K1005" s="212"/>
      <c r="L1005" s="217"/>
      <c r="M1005" s="218"/>
      <c r="N1005" s="219"/>
      <c r="O1005" s="219"/>
      <c r="P1005" s="219"/>
      <c r="Q1005" s="219"/>
      <c r="R1005" s="219"/>
      <c r="S1005" s="219"/>
      <c r="T1005" s="220"/>
      <c r="AT1005" s="221" t="s">
        <v>247</v>
      </c>
      <c r="AU1005" s="221" t="s">
        <v>88</v>
      </c>
      <c r="AV1005" s="14" t="s">
        <v>88</v>
      </c>
      <c r="AW1005" s="14" t="s">
        <v>37</v>
      </c>
      <c r="AX1005" s="14" t="s">
        <v>76</v>
      </c>
      <c r="AY1005" s="221" t="s">
        <v>237</v>
      </c>
    </row>
    <row r="1006" spans="1:51" s="14" customFormat="1" ht="10.199999999999999">
      <c r="B1006" s="211"/>
      <c r="C1006" s="212"/>
      <c r="D1006" s="202" t="s">
        <v>247</v>
      </c>
      <c r="E1006" s="213" t="s">
        <v>19</v>
      </c>
      <c r="F1006" s="214" t="s">
        <v>1251</v>
      </c>
      <c r="G1006" s="212"/>
      <c r="H1006" s="215">
        <v>2.6</v>
      </c>
      <c r="I1006" s="216"/>
      <c r="J1006" s="212"/>
      <c r="K1006" s="212"/>
      <c r="L1006" s="217"/>
      <c r="M1006" s="218"/>
      <c r="N1006" s="219"/>
      <c r="O1006" s="219"/>
      <c r="P1006" s="219"/>
      <c r="Q1006" s="219"/>
      <c r="R1006" s="219"/>
      <c r="S1006" s="219"/>
      <c r="T1006" s="220"/>
      <c r="AT1006" s="221" t="s">
        <v>247</v>
      </c>
      <c r="AU1006" s="221" t="s">
        <v>88</v>
      </c>
      <c r="AV1006" s="14" t="s">
        <v>88</v>
      </c>
      <c r="AW1006" s="14" t="s">
        <v>37</v>
      </c>
      <c r="AX1006" s="14" t="s">
        <v>76</v>
      </c>
      <c r="AY1006" s="221" t="s">
        <v>237</v>
      </c>
    </row>
    <row r="1007" spans="1:51" s="15" customFormat="1" ht="10.199999999999999">
      <c r="B1007" s="222"/>
      <c r="C1007" s="223"/>
      <c r="D1007" s="202" t="s">
        <v>247</v>
      </c>
      <c r="E1007" s="224" t="s">
        <v>19</v>
      </c>
      <c r="F1007" s="225" t="s">
        <v>251</v>
      </c>
      <c r="G1007" s="223"/>
      <c r="H1007" s="226">
        <v>23.6</v>
      </c>
      <c r="I1007" s="227"/>
      <c r="J1007" s="223"/>
      <c r="K1007" s="223"/>
      <c r="L1007" s="228"/>
      <c r="M1007" s="229"/>
      <c r="N1007" s="230"/>
      <c r="O1007" s="230"/>
      <c r="P1007" s="230"/>
      <c r="Q1007" s="230"/>
      <c r="R1007" s="230"/>
      <c r="S1007" s="230"/>
      <c r="T1007" s="231"/>
      <c r="AT1007" s="232" t="s">
        <v>247</v>
      </c>
      <c r="AU1007" s="232" t="s">
        <v>88</v>
      </c>
      <c r="AV1007" s="15" t="s">
        <v>92</v>
      </c>
      <c r="AW1007" s="15" t="s">
        <v>37</v>
      </c>
      <c r="AX1007" s="15" t="s">
        <v>76</v>
      </c>
      <c r="AY1007" s="232" t="s">
        <v>237</v>
      </c>
    </row>
    <row r="1008" spans="1:51" s="13" customFormat="1" ht="10.199999999999999">
      <c r="B1008" s="200"/>
      <c r="C1008" s="201"/>
      <c r="D1008" s="202" t="s">
        <v>247</v>
      </c>
      <c r="E1008" s="203" t="s">
        <v>19</v>
      </c>
      <c r="F1008" s="204" t="s">
        <v>256</v>
      </c>
      <c r="G1008" s="201"/>
      <c r="H1008" s="203" t="s">
        <v>19</v>
      </c>
      <c r="I1008" s="205"/>
      <c r="J1008" s="201"/>
      <c r="K1008" s="201"/>
      <c r="L1008" s="206"/>
      <c r="M1008" s="207"/>
      <c r="N1008" s="208"/>
      <c r="O1008" s="208"/>
      <c r="P1008" s="208"/>
      <c r="Q1008" s="208"/>
      <c r="R1008" s="208"/>
      <c r="S1008" s="208"/>
      <c r="T1008" s="209"/>
      <c r="AT1008" s="210" t="s">
        <v>247</v>
      </c>
      <c r="AU1008" s="210" t="s">
        <v>88</v>
      </c>
      <c r="AV1008" s="13" t="s">
        <v>83</v>
      </c>
      <c r="AW1008" s="13" t="s">
        <v>37</v>
      </c>
      <c r="AX1008" s="13" t="s">
        <v>76</v>
      </c>
      <c r="AY1008" s="210" t="s">
        <v>237</v>
      </c>
    </row>
    <row r="1009" spans="1:65" s="14" customFormat="1" ht="10.199999999999999">
      <c r="B1009" s="211"/>
      <c r="C1009" s="212"/>
      <c r="D1009" s="202" t="s">
        <v>247</v>
      </c>
      <c r="E1009" s="213" t="s">
        <v>19</v>
      </c>
      <c r="F1009" s="214" t="s">
        <v>1252</v>
      </c>
      <c r="G1009" s="212"/>
      <c r="H1009" s="215">
        <v>6.6</v>
      </c>
      <c r="I1009" s="216"/>
      <c r="J1009" s="212"/>
      <c r="K1009" s="212"/>
      <c r="L1009" s="217"/>
      <c r="M1009" s="218"/>
      <c r="N1009" s="219"/>
      <c r="O1009" s="219"/>
      <c r="P1009" s="219"/>
      <c r="Q1009" s="219"/>
      <c r="R1009" s="219"/>
      <c r="S1009" s="219"/>
      <c r="T1009" s="220"/>
      <c r="AT1009" s="221" t="s">
        <v>247</v>
      </c>
      <c r="AU1009" s="221" t="s">
        <v>88</v>
      </c>
      <c r="AV1009" s="14" t="s">
        <v>88</v>
      </c>
      <c r="AW1009" s="14" t="s">
        <v>37</v>
      </c>
      <c r="AX1009" s="14" t="s">
        <v>76</v>
      </c>
      <c r="AY1009" s="221" t="s">
        <v>237</v>
      </c>
    </row>
    <row r="1010" spans="1:65" s="14" customFormat="1" ht="10.199999999999999">
      <c r="B1010" s="211"/>
      <c r="C1010" s="212"/>
      <c r="D1010" s="202" t="s">
        <v>247</v>
      </c>
      <c r="E1010" s="213" t="s">
        <v>19</v>
      </c>
      <c r="F1010" s="214" t="s">
        <v>1253</v>
      </c>
      <c r="G1010" s="212"/>
      <c r="H1010" s="215">
        <v>6.6</v>
      </c>
      <c r="I1010" s="216"/>
      <c r="J1010" s="212"/>
      <c r="K1010" s="212"/>
      <c r="L1010" s="217"/>
      <c r="M1010" s="218"/>
      <c r="N1010" s="219"/>
      <c r="O1010" s="219"/>
      <c r="P1010" s="219"/>
      <c r="Q1010" s="219"/>
      <c r="R1010" s="219"/>
      <c r="S1010" s="219"/>
      <c r="T1010" s="220"/>
      <c r="AT1010" s="221" t="s">
        <v>247</v>
      </c>
      <c r="AU1010" s="221" t="s">
        <v>88</v>
      </c>
      <c r="AV1010" s="14" t="s">
        <v>88</v>
      </c>
      <c r="AW1010" s="14" t="s">
        <v>37</v>
      </c>
      <c r="AX1010" s="14" t="s">
        <v>76</v>
      </c>
      <c r="AY1010" s="221" t="s">
        <v>237</v>
      </c>
    </row>
    <row r="1011" spans="1:65" s="14" customFormat="1" ht="10.199999999999999">
      <c r="B1011" s="211"/>
      <c r="C1011" s="212"/>
      <c r="D1011" s="202" t="s">
        <v>247</v>
      </c>
      <c r="E1011" s="213" t="s">
        <v>19</v>
      </c>
      <c r="F1011" s="214" t="s">
        <v>1254</v>
      </c>
      <c r="G1011" s="212"/>
      <c r="H1011" s="215">
        <v>2.6</v>
      </c>
      <c r="I1011" s="216"/>
      <c r="J1011" s="212"/>
      <c r="K1011" s="212"/>
      <c r="L1011" s="217"/>
      <c r="M1011" s="218"/>
      <c r="N1011" s="219"/>
      <c r="O1011" s="219"/>
      <c r="P1011" s="219"/>
      <c r="Q1011" s="219"/>
      <c r="R1011" s="219"/>
      <c r="S1011" s="219"/>
      <c r="T1011" s="220"/>
      <c r="AT1011" s="221" t="s">
        <v>247</v>
      </c>
      <c r="AU1011" s="221" t="s">
        <v>88</v>
      </c>
      <c r="AV1011" s="14" t="s">
        <v>88</v>
      </c>
      <c r="AW1011" s="14" t="s">
        <v>37</v>
      </c>
      <c r="AX1011" s="14" t="s">
        <v>76</v>
      </c>
      <c r="AY1011" s="221" t="s">
        <v>237</v>
      </c>
    </row>
    <row r="1012" spans="1:65" s="14" customFormat="1" ht="10.199999999999999">
      <c r="B1012" s="211"/>
      <c r="C1012" s="212"/>
      <c r="D1012" s="202" t="s">
        <v>247</v>
      </c>
      <c r="E1012" s="213" t="s">
        <v>19</v>
      </c>
      <c r="F1012" s="214" t="s">
        <v>1255</v>
      </c>
      <c r="G1012" s="212"/>
      <c r="H1012" s="215">
        <v>2.6</v>
      </c>
      <c r="I1012" s="216"/>
      <c r="J1012" s="212"/>
      <c r="K1012" s="212"/>
      <c r="L1012" s="217"/>
      <c r="M1012" s="218"/>
      <c r="N1012" s="219"/>
      <c r="O1012" s="219"/>
      <c r="P1012" s="219"/>
      <c r="Q1012" s="219"/>
      <c r="R1012" s="219"/>
      <c r="S1012" s="219"/>
      <c r="T1012" s="220"/>
      <c r="AT1012" s="221" t="s">
        <v>247</v>
      </c>
      <c r="AU1012" s="221" t="s">
        <v>88</v>
      </c>
      <c r="AV1012" s="14" t="s">
        <v>88</v>
      </c>
      <c r="AW1012" s="14" t="s">
        <v>37</v>
      </c>
      <c r="AX1012" s="14" t="s">
        <v>76</v>
      </c>
      <c r="AY1012" s="221" t="s">
        <v>237</v>
      </c>
    </row>
    <row r="1013" spans="1:65" s="15" customFormat="1" ht="10.199999999999999">
      <c r="B1013" s="222"/>
      <c r="C1013" s="223"/>
      <c r="D1013" s="202" t="s">
        <v>247</v>
      </c>
      <c r="E1013" s="224" t="s">
        <v>19</v>
      </c>
      <c r="F1013" s="225" t="s">
        <v>251</v>
      </c>
      <c r="G1013" s="223"/>
      <c r="H1013" s="226">
        <v>18.399999999999999</v>
      </c>
      <c r="I1013" s="227"/>
      <c r="J1013" s="223"/>
      <c r="K1013" s="223"/>
      <c r="L1013" s="228"/>
      <c r="M1013" s="229"/>
      <c r="N1013" s="230"/>
      <c r="O1013" s="230"/>
      <c r="P1013" s="230"/>
      <c r="Q1013" s="230"/>
      <c r="R1013" s="230"/>
      <c r="S1013" s="230"/>
      <c r="T1013" s="231"/>
      <c r="AT1013" s="232" t="s">
        <v>247</v>
      </c>
      <c r="AU1013" s="232" t="s">
        <v>88</v>
      </c>
      <c r="AV1013" s="15" t="s">
        <v>92</v>
      </c>
      <c r="AW1013" s="15" t="s">
        <v>37</v>
      </c>
      <c r="AX1013" s="15" t="s">
        <v>76</v>
      </c>
      <c r="AY1013" s="232" t="s">
        <v>237</v>
      </c>
    </row>
    <row r="1014" spans="1:65" s="13" customFormat="1" ht="10.199999999999999">
      <c r="B1014" s="200"/>
      <c r="C1014" s="201"/>
      <c r="D1014" s="202" t="s">
        <v>247</v>
      </c>
      <c r="E1014" s="203" t="s">
        <v>19</v>
      </c>
      <c r="F1014" s="204" t="s">
        <v>1211</v>
      </c>
      <c r="G1014" s="201"/>
      <c r="H1014" s="203" t="s">
        <v>19</v>
      </c>
      <c r="I1014" s="205"/>
      <c r="J1014" s="201"/>
      <c r="K1014" s="201"/>
      <c r="L1014" s="206"/>
      <c r="M1014" s="207"/>
      <c r="N1014" s="208"/>
      <c r="O1014" s="208"/>
      <c r="P1014" s="208"/>
      <c r="Q1014" s="208"/>
      <c r="R1014" s="208"/>
      <c r="S1014" s="208"/>
      <c r="T1014" s="209"/>
      <c r="AT1014" s="210" t="s">
        <v>247</v>
      </c>
      <c r="AU1014" s="210" t="s">
        <v>88</v>
      </c>
      <c r="AV1014" s="13" t="s">
        <v>83</v>
      </c>
      <c r="AW1014" s="13" t="s">
        <v>37</v>
      </c>
      <c r="AX1014" s="13" t="s">
        <v>76</v>
      </c>
      <c r="AY1014" s="210" t="s">
        <v>237</v>
      </c>
    </row>
    <row r="1015" spans="1:65" s="14" customFormat="1" ht="10.199999999999999">
      <c r="B1015" s="211"/>
      <c r="C1015" s="212"/>
      <c r="D1015" s="202" t="s">
        <v>247</v>
      </c>
      <c r="E1015" s="213" t="s">
        <v>19</v>
      </c>
      <c r="F1015" s="214" t="s">
        <v>1256</v>
      </c>
      <c r="G1015" s="212"/>
      <c r="H1015" s="215">
        <v>3</v>
      </c>
      <c r="I1015" s="216"/>
      <c r="J1015" s="212"/>
      <c r="K1015" s="212"/>
      <c r="L1015" s="217"/>
      <c r="M1015" s="218"/>
      <c r="N1015" s="219"/>
      <c r="O1015" s="219"/>
      <c r="P1015" s="219"/>
      <c r="Q1015" s="219"/>
      <c r="R1015" s="219"/>
      <c r="S1015" s="219"/>
      <c r="T1015" s="220"/>
      <c r="AT1015" s="221" t="s">
        <v>247</v>
      </c>
      <c r="AU1015" s="221" t="s">
        <v>88</v>
      </c>
      <c r="AV1015" s="14" t="s">
        <v>88</v>
      </c>
      <c r="AW1015" s="14" t="s">
        <v>37</v>
      </c>
      <c r="AX1015" s="14" t="s">
        <v>76</v>
      </c>
      <c r="AY1015" s="221" t="s">
        <v>237</v>
      </c>
    </row>
    <row r="1016" spans="1:65" s="15" customFormat="1" ht="10.199999999999999">
      <c r="B1016" s="222"/>
      <c r="C1016" s="223"/>
      <c r="D1016" s="202" t="s">
        <v>247</v>
      </c>
      <c r="E1016" s="224" t="s">
        <v>19</v>
      </c>
      <c r="F1016" s="225" t="s">
        <v>251</v>
      </c>
      <c r="G1016" s="223"/>
      <c r="H1016" s="226">
        <v>3</v>
      </c>
      <c r="I1016" s="227"/>
      <c r="J1016" s="223"/>
      <c r="K1016" s="223"/>
      <c r="L1016" s="228"/>
      <c r="M1016" s="229"/>
      <c r="N1016" s="230"/>
      <c r="O1016" s="230"/>
      <c r="P1016" s="230"/>
      <c r="Q1016" s="230"/>
      <c r="R1016" s="230"/>
      <c r="S1016" s="230"/>
      <c r="T1016" s="231"/>
      <c r="AT1016" s="232" t="s">
        <v>247</v>
      </c>
      <c r="AU1016" s="232" t="s">
        <v>88</v>
      </c>
      <c r="AV1016" s="15" t="s">
        <v>92</v>
      </c>
      <c r="AW1016" s="15" t="s">
        <v>37</v>
      </c>
      <c r="AX1016" s="15" t="s">
        <v>76</v>
      </c>
      <c r="AY1016" s="232" t="s">
        <v>237</v>
      </c>
    </row>
    <row r="1017" spans="1:65" s="16" customFormat="1" ht="10.199999999999999">
      <c r="B1017" s="233"/>
      <c r="C1017" s="234"/>
      <c r="D1017" s="202" t="s">
        <v>247</v>
      </c>
      <c r="E1017" s="235" t="s">
        <v>19</v>
      </c>
      <c r="F1017" s="236" t="s">
        <v>260</v>
      </c>
      <c r="G1017" s="234"/>
      <c r="H1017" s="237">
        <v>61.6</v>
      </c>
      <c r="I1017" s="238"/>
      <c r="J1017" s="234"/>
      <c r="K1017" s="234"/>
      <c r="L1017" s="239"/>
      <c r="M1017" s="240"/>
      <c r="N1017" s="241"/>
      <c r="O1017" s="241"/>
      <c r="P1017" s="241"/>
      <c r="Q1017" s="241"/>
      <c r="R1017" s="241"/>
      <c r="S1017" s="241"/>
      <c r="T1017" s="242"/>
      <c r="AT1017" s="243" t="s">
        <v>247</v>
      </c>
      <c r="AU1017" s="243" t="s">
        <v>88</v>
      </c>
      <c r="AV1017" s="16" t="s">
        <v>243</v>
      </c>
      <c r="AW1017" s="16" t="s">
        <v>37</v>
      </c>
      <c r="AX1017" s="16" t="s">
        <v>83</v>
      </c>
      <c r="AY1017" s="243" t="s">
        <v>237</v>
      </c>
    </row>
    <row r="1018" spans="1:65" s="2" customFormat="1" ht="24.15" customHeight="1">
      <c r="A1018" s="37"/>
      <c r="B1018" s="38"/>
      <c r="C1018" s="182" t="s">
        <v>1257</v>
      </c>
      <c r="D1018" s="182" t="s">
        <v>239</v>
      </c>
      <c r="E1018" s="183" t="s">
        <v>1258</v>
      </c>
      <c r="F1018" s="184" t="s">
        <v>1259</v>
      </c>
      <c r="G1018" s="185" t="s">
        <v>141</v>
      </c>
      <c r="H1018" s="186">
        <v>92.67</v>
      </c>
      <c r="I1018" s="187"/>
      <c r="J1018" s="188">
        <f>ROUND(I1018*H1018,2)</f>
        <v>0</v>
      </c>
      <c r="K1018" s="184" t="s">
        <v>242</v>
      </c>
      <c r="L1018" s="42"/>
      <c r="M1018" s="189" t="s">
        <v>19</v>
      </c>
      <c r="N1018" s="190" t="s">
        <v>48</v>
      </c>
      <c r="O1018" s="67"/>
      <c r="P1018" s="191">
        <f>O1018*H1018</f>
        <v>0</v>
      </c>
      <c r="Q1018" s="191">
        <v>5.0000000000000002E-5</v>
      </c>
      <c r="R1018" s="191">
        <f>Q1018*H1018</f>
        <v>4.6335000000000005E-3</v>
      </c>
      <c r="S1018" s="191">
        <v>0</v>
      </c>
      <c r="T1018" s="192">
        <f>S1018*H1018</f>
        <v>0</v>
      </c>
      <c r="U1018" s="37"/>
      <c r="V1018" s="37"/>
      <c r="W1018" s="37"/>
      <c r="X1018" s="37"/>
      <c r="Y1018" s="37"/>
      <c r="Z1018" s="37"/>
      <c r="AA1018" s="37"/>
      <c r="AB1018" s="37"/>
      <c r="AC1018" s="37"/>
      <c r="AD1018" s="37"/>
      <c r="AE1018" s="37"/>
      <c r="AR1018" s="193" t="s">
        <v>366</v>
      </c>
      <c r="AT1018" s="193" t="s">
        <v>239</v>
      </c>
      <c r="AU1018" s="193" t="s">
        <v>88</v>
      </c>
      <c r="AY1018" s="20" t="s">
        <v>237</v>
      </c>
      <c r="BE1018" s="194">
        <f>IF(N1018="základní",J1018,0)</f>
        <v>0</v>
      </c>
      <c r="BF1018" s="194">
        <f>IF(N1018="snížená",J1018,0)</f>
        <v>0</v>
      </c>
      <c r="BG1018" s="194">
        <f>IF(N1018="zákl. přenesená",J1018,0)</f>
        <v>0</v>
      </c>
      <c r="BH1018" s="194">
        <f>IF(N1018="sníž. přenesená",J1018,0)</f>
        <v>0</v>
      </c>
      <c r="BI1018" s="194">
        <f>IF(N1018="nulová",J1018,0)</f>
        <v>0</v>
      </c>
      <c r="BJ1018" s="20" t="s">
        <v>88</v>
      </c>
      <c r="BK1018" s="194">
        <f>ROUND(I1018*H1018,2)</f>
        <v>0</v>
      </c>
      <c r="BL1018" s="20" t="s">
        <v>366</v>
      </c>
      <c r="BM1018" s="193" t="s">
        <v>1260</v>
      </c>
    </row>
    <row r="1019" spans="1:65" s="2" customFormat="1" ht="10.199999999999999">
      <c r="A1019" s="37"/>
      <c r="B1019" s="38"/>
      <c r="C1019" s="39"/>
      <c r="D1019" s="195" t="s">
        <v>245</v>
      </c>
      <c r="E1019" s="39"/>
      <c r="F1019" s="196" t="s">
        <v>1261</v>
      </c>
      <c r="G1019" s="39"/>
      <c r="H1019" s="39"/>
      <c r="I1019" s="197"/>
      <c r="J1019" s="39"/>
      <c r="K1019" s="39"/>
      <c r="L1019" s="42"/>
      <c r="M1019" s="198"/>
      <c r="N1019" s="199"/>
      <c r="O1019" s="67"/>
      <c r="P1019" s="67"/>
      <c r="Q1019" s="67"/>
      <c r="R1019" s="67"/>
      <c r="S1019" s="67"/>
      <c r="T1019" s="68"/>
      <c r="U1019" s="37"/>
      <c r="V1019" s="37"/>
      <c r="W1019" s="37"/>
      <c r="X1019" s="37"/>
      <c r="Y1019" s="37"/>
      <c r="Z1019" s="37"/>
      <c r="AA1019" s="37"/>
      <c r="AB1019" s="37"/>
      <c r="AC1019" s="37"/>
      <c r="AD1019" s="37"/>
      <c r="AE1019" s="37"/>
      <c r="AT1019" s="20" t="s">
        <v>245</v>
      </c>
      <c r="AU1019" s="20" t="s">
        <v>88</v>
      </c>
    </row>
    <row r="1020" spans="1:65" s="14" customFormat="1" ht="10.199999999999999">
      <c r="B1020" s="211"/>
      <c r="C1020" s="212"/>
      <c r="D1020" s="202" t="s">
        <v>247</v>
      </c>
      <c r="E1020" s="213" t="s">
        <v>19</v>
      </c>
      <c r="F1020" s="214" t="s">
        <v>1139</v>
      </c>
      <c r="G1020" s="212"/>
      <c r="H1020" s="215">
        <v>92.67</v>
      </c>
      <c r="I1020" s="216"/>
      <c r="J1020" s="212"/>
      <c r="K1020" s="212"/>
      <c r="L1020" s="217"/>
      <c r="M1020" s="218"/>
      <c r="N1020" s="219"/>
      <c r="O1020" s="219"/>
      <c r="P1020" s="219"/>
      <c r="Q1020" s="219"/>
      <c r="R1020" s="219"/>
      <c r="S1020" s="219"/>
      <c r="T1020" s="220"/>
      <c r="AT1020" s="221" t="s">
        <v>247</v>
      </c>
      <c r="AU1020" s="221" t="s">
        <v>88</v>
      </c>
      <c r="AV1020" s="14" t="s">
        <v>88</v>
      </c>
      <c r="AW1020" s="14" t="s">
        <v>37</v>
      </c>
      <c r="AX1020" s="14" t="s">
        <v>83</v>
      </c>
      <c r="AY1020" s="221" t="s">
        <v>237</v>
      </c>
    </row>
    <row r="1021" spans="1:65" s="2" customFormat="1" ht="24.15" customHeight="1">
      <c r="A1021" s="37"/>
      <c r="B1021" s="38"/>
      <c r="C1021" s="182" t="s">
        <v>1262</v>
      </c>
      <c r="D1021" s="182" t="s">
        <v>239</v>
      </c>
      <c r="E1021" s="183" t="s">
        <v>1263</v>
      </c>
      <c r="F1021" s="184" t="s">
        <v>1264</v>
      </c>
      <c r="G1021" s="185" t="s">
        <v>154</v>
      </c>
      <c r="H1021" s="186">
        <v>10.88</v>
      </c>
      <c r="I1021" s="187"/>
      <c r="J1021" s="188">
        <f>ROUND(I1021*H1021,2)</f>
        <v>0</v>
      </c>
      <c r="K1021" s="184" t="s">
        <v>242</v>
      </c>
      <c r="L1021" s="42"/>
      <c r="M1021" s="189" t="s">
        <v>19</v>
      </c>
      <c r="N1021" s="190" t="s">
        <v>48</v>
      </c>
      <c r="O1021" s="67"/>
      <c r="P1021" s="191">
        <f>O1021*H1021</f>
        <v>0</v>
      </c>
      <c r="Q1021" s="191">
        <v>0</v>
      </c>
      <c r="R1021" s="191">
        <f>Q1021*H1021</f>
        <v>0</v>
      </c>
      <c r="S1021" s="191">
        <v>1.174E-2</v>
      </c>
      <c r="T1021" s="192">
        <f>S1021*H1021</f>
        <v>0.12773120000000002</v>
      </c>
      <c r="U1021" s="37"/>
      <c r="V1021" s="37"/>
      <c r="W1021" s="37"/>
      <c r="X1021" s="37"/>
      <c r="Y1021" s="37"/>
      <c r="Z1021" s="37"/>
      <c r="AA1021" s="37"/>
      <c r="AB1021" s="37"/>
      <c r="AC1021" s="37"/>
      <c r="AD1021" s="37"/>
      <c r="AE1021" s="37"/>
      <c r="AR1021" s="193" t="s">
        <v>366</v>
      </c>
      <c r="AT1021" s="193" t="s">
        <v>239</v>
      </c>
      <c r="AU1021" s="193" t="s">
        <v>88</v>
      </c>
      <c r="AY1021" s="20" t="s">
        <v>237</v>
      </c>
      <c r="BE1021" s="194">
        <f>IF(N1021="základní",J1021,0)</f>
        <v>0</v>
      </c>
      <c r="BF1021" s="194">
        <f>IF(N1021="snížená",J1021,0)</f>
        <v>0</v>
      </c>
      <c r="BG1021" s="194">
        <f>IF(N1021="zákl. přenesená",J1021,0)</f>
        <v>0</v>
      </c>
      <c r="BH1021" s="194">
        <f>IF(N1021="sníž. přenesená",J1021,0)</f>
        <v>0</v>
      </c>
      <c r="BI1021" s="194">
        <f>IF(N1021="nulová",J1021,0)</f>
        <v>0</v>
      </c>
      <c r="BJ1021" s="20" t="s">
        <v>88</v>
      </c>
      <c r="BK1021" s="194">
        <f>ROUND(I1021*H1021,2)</f>
        <v>0</v>
      </c>
      <c r="BL1021" s="20" t="s">
        <v>366</v>
      </c>
      <c r="BM1021" s="193" t="s">
        <v>1265</v>
      </c>
    </row>
    <row r="1022" spans="1:65" s="2" customFormat="1" ht="10.199999999999999">
      <c r="A1022" s="37"/>
      <c r="B1022" s="38"/>
      <c r="C1022" s="39"/>
      <c r="D1022" s="195" t="s">
        <v>245</v>
      </c>
      <c r="E1022" s="39"/>
      <c r="F1022" s="196" t="s">
        <v>1266</v>
      </c>
      <c r="G1022" s="39"/>
      <c r="H1022" s="39"/>
      <c r="I1022" s="197"/>
      <c r="J1022" s="39"/>
      <c r="K1022" s="39"/>
      <c r="L1022" s="42"/>
      <c r="M1022" s="198"/>
      <c r="N1022" s="199"/>
      <c r="O1022" s="67"/>
      <c r="P1022" s="67"/>
      <c r="Q1022" s="67"/>
      <c r="R1022" s="67"/>
      <c r="S1022" s="67"/>
      <c r="T1022" s="68"/>
      <c r="U1022" s="37"/>
      <c r="V1022" s="37"/>
      <c r="W1022" s="37"/>
      <c r="X1022" s="37"/>
      <c r="Y1022" s="37"/>
      <c r="Z1022" s="37"/>
      <c r="AA1022" s="37"/>
      <c r="AB1022" s="37"/>
      <c r="AC1022" s="37"/>
      <c r="AD1022" s="37"/>
      <c r="AE1022" s="37"/>
      <c r="AT1022" s="20" t="s">
        <v>245</v>
      </c>
      <c r="AU1022" s="20" t="s">
        <v>88</v>
      </c>
    </row>
    <row r="1023" spans="1:65" s="14" customFormat="1" ht="10.199999999999999">
      <c r="B1023" s="211"/>
      <c r="C1023" s="212"/>
      <c r="D1023" s="202" t="s">
        <v>247</v>
      </c>
      <c r="E1023" s="213" t="s">
        <v>19</v>
      </c>
      <c r="F1023" s="214" t="s">
        <v>1267</v>
      </c>
      <c r="G1023" s="212"/>
      <c r="H1023" s="215">
        <v>10.88</v>
      </c>
      <c r="I1023" s="216"/>
      <c r="J1023" s="212"/>
      <c r="K1023" s="212"/>
      <c r="L1023" s="217"/>
      <c r="M1023" s="218"/>
      <c r="N1023" s="219"/>
      <c r="O1023" s="219"/>
      <c r="P1023" s="219"/>
      <c r="Q1023" s="219"/>
      <c r="R1023" s="219"/>
      <c r="S1023" s="219"/>
      <c r="T1023" s="220"/>
      <c r="AT1023" s="221" t="s">
        <v>247</v>
      </c>
      <c r="AU1023" s="221" t="s">
        <v>88</v>
      </c>
      <c r="AV1023" s="14" t="s">
        <v>88</v>
      </c>
      <c r="AW1023" s="14" t="s">
        <v>37</v>
      </c>
      <c r="AX1023" s="14" t="s">
        <v>83</v>
      </c>
      <c r="AY1023" s="221" t="s">
        <v>237</v>
      </c>
    </row>
    <row r="1024" spans="1:65" s="2" customFormat="1" ht="24.15" customHeight="1">
      <c r="A1024" s="37"/>
      <c r="B1024" s="38"/>
      <c r="C1024" s="182" t="s">
        <v>1268</v>
      </c>
      <c r="D1024" s="182" t="s">
        <v>239</v>
      </c>
      <c r="E1024" s="183" t="s">
        <v>1269</v>
      </c>
      <c r="F1024" s="184" t="s">
        <v>1270</v>
      </c>
      <c r="G1024" s="185" t="s">
        <v>141</v>
      </c>
      <c r="H1024" s="186">
        <v>79.05</v>
      </c>
      <c r="I1024" s="187"/>
      <c r="J1024" s="188">
        <f>ROUND(I1024*H1024,2)</f>
        <v>0</v>
      </c>
      <c r="K1024" s="184" t="s">
        <v>242</v>
      </c>
      <c r="L1024" s="42"/>
      <c r="M1024" s="189" t="s">
        <v>19</v>
      </c>
      <c r="N1024" s="190" t="s">
        <v>48</v>
      </c>
      <c r="O1024" s="67"/>
      <c r="P1024" s="191">
        <f>O1024*H1024</f>
        <v>0</v>
      </c>
      <c r="Q1024" s="191">
        <v>0</v>
      </c>
      <c r="R1024" s="191">
        <f>Q1024*H1024</f>
        <v>0</v>
      </c>
      <c r="S1024" s="191">
        <v>8.3169999999999994E-2</v>
      </c>
      <c r="T1024" s="192">
        <f>S1024*H1024</f>
        <v>6.5745884999999991</v>
      </c>
      <c r="U1024" s="37"/>
      <c r="V1024" s="37"/>
      <c r="W1024" s="37"/>
      <c r="X1024" s="37"/>
      <c r="Y1024" s="37"/>
      <c r="Z1024" s="37"/>
      <c r="AA1024" s="37"/>
      <c r="AB1024" s="37"/>
      <c r="AC1024" s="37"/>
      <c r="AD1024" s="37"/>
      <c r="AE1024" s="37"/>
      <c r="AR1024" s="193" t="s">
        <v>366</v>
      </c>
      <c r="AT1024" s="193" t="s">
        <v>239</v>
      </c>
      <c r="AU1024" s="193" t="s">
        <v>88</v>
      </c>
      <c r="AY1024" s="20" t="s">
        <v>237</v>
      </c>
      <c r="BE1024" s="194">
        <f>IF(N1024="základní",J1024,0)</f>
        <v>0</v>
      </c>
      <c r="BF1024" s="194">
        <f>IF(N1024="snížená",J1024,0)</f>
        <v>0</v>
      </c>
      <c r="BG1024" s="194">
        <f>IF(N1024="zákl. přenesená",J1024,0)</f>
        <v>0</v>
      </c>
      <c r="BH1024" s="194">
        <f>IF(N1024="sníž. přenesená",J1024,0)</f>
        <v>0</v>
      </c>
      <c r="BI1024" s="194">
        <f>IF(N1024="nulová",J1024,0)</f>
        <v>0</v>
      </c>
      <c r="BJ1024" s="20" t="s">
        <v>88</v>
      </c>
      <c r="BK1024" s="194">
        <f>ROUND(I1024*H1024,2)</f>
        <v>0</v>
      </c>
      <c r="BL1024" s="20" t="s">
        <v>366</v>
      </c>
      <c r="BM1024" s="193" t="s">
        <v>1271</v>
      </c>
    </row>
    <row r="1025" spans="1:65" s="2" customFormat="1" ht="10.199999999999999">
      <c r="A1025" s="37"/>
      <c r="B1025" s="38"/>
      <c r="C1025" s="39"/>
      <c r="D1025" s="195" t="s">
        <v>245</v>
      </c>
      <c r="E1025" s="39"/>
      <c r="F1025" s="196" t="s">
        <v>1272</v>
      </c>
      <c r="G1025" s="39"/>
      <c r="H1025" s="39"/>
      <c r="I1025" s="197"/>
      <c r="J1025" s="39"/>
      <c r="K1025" s="39"/>
      <c r="L1025" s="42"/>
      <c r="M1025" s="198"/>
      <c r="N1025" s="199"/>
      <c r="O1025" s="67"/>
      <c r="P1025" s="67"/>
      <c r="Q1025" s="67"/>
      <c r="R1025" s="67"/>
      <c r="S1025" s="67"/>
      <c r="T1025" s="68"/>
      <c r="U1025" s="37"/>
      <c r="V1025" s="37"/>
      <c r="W1025" s="37"/>
      <c r="X1025" s="37"/>
      <c r="Y1025" s="37"/>
      <c r="Z1025" s="37"/>
      <c r="AA1025" s="37"/>
      <c r="AB1025" s="37"/>
      <c r="AC1025" s="37"/>
      <c r="AD1025" s="37"/>
      <c r="AE1025" s="37"/>
      <c r="AT1025" s="20" t="s">
        <v>245</v>
      </c>
      <c r="AU1025" s="20" t="s">
        <v>88</v>
      </c>
    </row>
    <row r="1026" spans="1:65" s="14" customFormat="1" ht="10.199999999999999">
      <c r="B1026" s="211"/>
      <c r="C1026" s="212"/>
      <c r="D1026" s="202" t="s">
        <v>247</v>
      </c>
      <c r="E1026" s="213" t="s">
        <v>19</v>
      </c>
      <c r="F1026" s="214" t="s">
        <v>1273</v>
      </c>
      <c r="G1026" s="212"/>
      <c r="H1026" s="215">
        <v>9.3699999999999992</v>
      </c>
      <c r="I1026" s="216"/>
      <c r="J1026" s="212"/>
      <c r="K1026" s="212"/>
      <c r="L1026" s="217"/>
      <c r="M1026" s="218"/>
      <c r="N1026" s="219"/>
      <c r="O1026" s="219"/>
      <c r="P1026" s="219"/>
      <c r="Q1026" s="219"/>
      <c r="R1026" s="219"/>
      <c r="S1026" s="219"/>
      <c r="T1026" s="220"/>
      <c r="AT1026" s="221" t="s">
        <v>247</v>
      </c>
      <c r="AU1026" s="221" t="s">
        <v>88</v>
      </c>
      <c r="AV1026" s="14" t="s">
        <v>88</v>
      </c>
      <c r="AW1026" s="14" t="s">
        <v>37</v>
      </c>
      <c r="AX1026" s="14" t="s">
        <v>76</v>
      </c>
      <c r="AY1026" s="221" t="s">
        <v>237</v>
      </c>
    </row>
    <row r="1027" spans="1:65" s="14" customFormat="1" ht="10.199999999999999">
      <c r="B1027" s="211"/>
      <c r="C1027" s="212"/>
      <c r="D1027" s="202" t="s">
        <v>247</v>
      </c>
      <c r="E1027" s="213" t="s">
        <v>19</v>
      </c>
      <c r="F1027" s="214" t="s">
        <v>1274</v>
      </c>
      <c r="G1027" s="212"/>
      <c r="H1027" s="215">
        <v>14.09</v>
      </c>
      <c r="I1027" s="216"/>
      <c r="J1027" s="212"/>
      <c r="K1027" s="212"/>
      <c r="L1027" s="217"/>
      <c r="M1027" s="218"/>
      <c r="N1027" s="219"/>
      <c r="O1027" s="219"/>
      <c r="P1027" s="219"/>
      <c r="Q1027" s="219"/>
      <c r="R1027" s="219"/>
      <c r="S1027" s="219"/>
      <c r="T1027" s="220"/>
      <c r="AT1027" s="221" t="s">
        <v>247</v>
      </c>
      <c r="AU1027" s="221" t="s">
        <v>88</v>
      </c>
      <c r="AV1027" s="14" t="s">
        <v>88</v>
      </c>
      <c r="AW1027" s="14" t="s">
        <v>37</v>
      </c>
      <c r="AX1027" s="14" t="s">
        <v>76</v>
      </c>
      <c r="AY1027" s="221" t="s">
        <v>237</v>
      </c>
    </row>
    <row r="1028" spans="1:65" s="14" customFormat="1" ht="10.199999999999999">
      <c r="B1028" s="211"/>
      <c r="C1028" s="212"/>
      <c r="D1028" s="202" t="s">
        <v>247</v>
      </c>
      <c r="E1028" s="213" t="s">
        <v>19</v>
      </c>
      <c r="F1028" s="214" t="s">
        <v>1275</v>
      </c>
      <c r="G1028" s="212"/>
      <c r="H1028" s="215">
        <v>8.67</v>
      </c>
      <c r="I1028" s="216"/>
      <c r="J1028" s="212"/>
      <c r="K1028" s="212"/>
      <c r="L1028" s="217"/>
      <c r="M1028" s="218"/>
      <c r="N1028" s="219"/>
      <c r="O1028" s="219"/>
      <c r="P1028" s="219"/>
      <c r="Q1028" s="219"/>
      <c r="R1028" s="219"/>
      <c r="S1028" s="219"/>
      <c r="T1028" s="220"/>
      <c r="AT1028" s="221" t="s">
        <v>247</v>
      </c>
      <c r="AU1028" s="221" t="s">
        <v>88</v>
      </c>
      <c r="AV1028" s="14" t="s">
        <v>88</v>
      </c>
      <c r="AW1028" s="14" t="s">
        <v>37</v>
      </c>
      <c r="AX1028" s="14" t="s">
        <v>76</v>
      </c>
      <c r="AY1028" s="221" t="s">
        <v>237</v>
      </c>
    </row>
    <row r="1029" spans="1:65" s="14" customFormat="1" ht="10.199999999999999">
      <c r="B1029" s="211"/>
      <c r="C1029" s="212"/>
      <c r="D1029" s="202" t="s">
        <v>247</v>
      </c>
      <c r="E1029" s="213" t="s">
        <v>19</v>
      </c>
      <c r="F1029" s="214" t="s">
        <v>1276</v>
      </c>
      <c r="G1029" s="212"/>
      <c r="H1029" s="215">
        <v>9.3699999999999992</v>
      </c>
      <c r="I1029" s="216"/>
      <c r="J1029" s="212"/>
      <c r="K1029" s="212"/>
      <c r="L1029" s="217"/>
      <c r="M1029" s="218"/>
      <c r="N1029" s="219"/>
      <c r="O1029" s="219"/>
      <c r="P1029" s="219"/>
      <c r="Q1029" s="219"/>
      <c r="R1029" s="219"/>
      <c r="S1029" s="219"/>
      <c r="T1029" s="220"/>
      <c r="AT1029" s="221" t="s">
        <v>247</v>
      </c>
      <c r="AU1029" s="221" t="s">
        <v>88</v>
      </c>
      <c r="AV1029" s="14" t="s">
        <v>88</v>
      </c>
      <c r="AW1029" s="14" t="s">
        <v>37</v>
      </c>
      <c r="AX1029" s="14" t="s">
        <v>76</v>
      </c>
      <c r="AY1029" s="221" t="s">
        <v>237</v>
      </c>
    </row>
    <row r="1030" spans="1:65" s="14" customFormat="1" ht="10.199999999999999">
      <c r="B1030" s="211"/>
      <c r="C1030" s="212"/>
      <c r="D1030" s="202" t="s">
        <v>247</v>
      </c>
      <c r="E1030" s="213" t="s">
        <v>19</v>
      </c>
      <c r="F1030" s="214" t="s">
        <v>1277</v>
      </c>
      <c r="G1030" s="212"/>
      <c r="H1030" s="215">
        <v>14.09</v>
      </c>
      <c r="I1030" s="216"/>
      <c r="J1030" s="212"/>
      <c r="K1030" s="212"/>
      <c r="L1030" s="217"/>
      <c r="M1030" s="218"/>
      <c r="N1030" s="219"/>
      <c r="O1030" s="219"/>
      <c r="P1030" s="219"/>
      <c r="Q1030" s="219"/>
      <c r="R1030" s="219"/>
      <c r="S1030" s="219"/>
      <c r="T1030" s="220"/>
      <c r="AT1030" s="221" t="s">
        <v>247</v>
      </c>
      <c r="AU1030" s="221" t="s">
        <v>88</v>
      </c>
      <c r="AV1030" s="14" t="s">
        <v>88</v>
      </c>
      <c r="AW1030" s="14" t="s">
        <v>37</v>
      </c>
      <c r="AX1030" s="14" t="s">
        <v>76</v>
      </c>
      <c r="AY1030" s="221" t="s">
        <v>237</v>
      </c>
    </row>
    <row r="1031" spans="1:65" s="14" customFormat="1" ht="10.199999999999999">
      <c r="B1031" s="211"/>
      <c r="C1031" s="212"/>
      <c r="D1031" s="202" t="s">
        <v>247</v>
      </c>
      <c r="E1031" s="213" t="s">
        <v>19</v>
      </c>
      <c r="F1031" s="214" t="s">
        <v>1278</v>
      </c>
      <c r="G1031" s="212"/>
      <c r="H1031" s="215">
        <v>9.3699999999999992</v>
      </c>
      <c r="I1031" s="216"/>
      <c r="J1031" s="212"/>
      <c r="K1031" s="212"/>
      <c r="L1031" s="217"/>
      <c r="M1031" s="218"/>
      <c r="N1031" s="219"/>
      <c r="O1031" s="219"/>
      <c r="P1031" s="219"/>
      <c r="Q1031" s="219"/>
      <c r="R1031" s="219"/>
      <c r="S1031" s="219"/>
      <c r="T1031" s="220"/>
      <c r="AT1031" s="221" t="s">
        <v>247</v>
      </c>
      <c r="AU1031" s="221" t="s">
        <v>88</v>
      </c>
      <c r="AV1031" s="14" t="s">
        <v>88</v>
      </c>
      <c r="AW1031" s="14" t="s">
        <v>37</v>
      </c>
      <c r="AX1031" s="14" t="s">
        <v>76</v>
      </c>
      <c r="AY1031" s="221" t="s">
        <v>237</v>
      </c>
    </row>
    <row r="1032" spans="1:65" s="14" customFormat="1" ht="10.199999999999999">
      <c r="B1032" s="211"/>
      <c r="C1032" s="212"/>
      <c r="D1032" s="202" t="s">
        <v>247</v>
      </c>
      <c r="E1032" s="213" t="s">
        <v>19</v>
      </c>
      <c r="F1032" s="214" t="s">
        <v>1279</v>
      </c>
      <c r="G1032" s="212"/>
      <c r="H1032" s="215">
        <v>14.09</v>
      </c>
      <c r="I1032" s="216"/>
      <c r="J1032" s="212"/>
      <c r="K1032" s="212"/>
      <c r="L1032" s="217"/>
      <c r="M1032" s="218"/>
      <c r="N1032" s="219"/>
      <c r="O1032" s="219"/>
      <c r="P1032" s="219"/>
      <c r="Q1032" s="219"/>
      <c r="R1032" s="219"/>
      <c r="S1032" s="219"/>
      <c r="T1032" s="220"/>
      <c r="AT1032" s="221" t="s">
        <v>247</v>
      </c>
      <c r="AU1032" s="221" t="s">
        <v>88</v>
      </c>
      <c r="AV1032" s="14" t="s">
        <v>88</v>
      </c>
      <c r="AW1032" s="14" t="s">
        <v>37</v>
      </c>
      <c r="AX1032" s="14" t="s">
        <v>76</v>
      </c>
      <c r="AY1032" s="221" t="s">
        <v>237</v>
      </c>
    </row>
    <row r="1033" spans="1:65" s="16" customFormat="1" ht="10.199999999999999">
      <c r="B1033" s="233"/>
      <c r="C1033" s="234"/>
      <c r="D1033" s="202" t="s">
        <v>247</v>
      </c>
      <c r="E1033" s="235" t="s">
        <v>19</v>
      </c>
      <c r="F1033" s="236" t="s">
        <v>260</v>
      </c>
      <c r="G1033" s="234"/>
      <c r="H1033" s="237">
        <v>79.05</v>
      </c>
      <c r="I1033" s="238"/>
      <c r="J1033" s="234"/>
      <c r="K1033" s="234"/>
      <c r="L1033" s="239"/>
      <c r="M1033" s="240"/>
      <c r="N1033" s="241"/>
      <c r="O1033" s="241"/>
      <c r="P1033" s="241"/>
      <c r="Q1033" s="241"/>
      <c r="R1033" s="241"/>
      <c r="S1033" s="241"/>
      <c r="T1033" s="242"/>
      <c r="AT1033" s="243" t="s">
        <v>247</v>
      </c>
      <c r="AU1033" s="243" t="s">
        <v>88</v>
      </c>
      <c r="AV1033" s="16" t="s">
        <v>243</v>
      </c>
      <c r="AW1033" s="16" t="s">
        <v>37</v>
      </c>
      <c r="AX1033" s="16" t="s">
        <v>83</v>
      </c>
      <c r="AY1033" s="243" t="s">
        <v>237</v>
      </c>
    </row>
    <row r="1034" spans="1:65" s="2" customFormat="1" ht="55.5" customHeight="1">
      <c r="A1034" s="37"/>
      <c r="B1034" s="38"/>
      <c r="C1034" s="182" t="s">
        <v>1280</v>
      </c>
      <c r="D1034" s="182" t="s">
        <v>239</v>
      </c>
      <c r="E1034" s="183" t="s">
        <v>1281</v>
      </c>
      <c r="F1034" s="184" t="s">
        <v>1282</v>
      </c>
      <c r="G1034" s="185" t="s">
        <v>304</v>
      </c>
      <c r="H1034" s="186">
        <v>4.0940000000000003</v>
      </c>
      <c r="I1034" s="187"/>
      <c r="J1034" s="188">
        <f>ROUND(I1034*H1034,2)</f>
        <v>0</v>
      </c>
      <c r="K1034" s="184" t="s">
        <v>242</v>
      </c>
      <c r="L1034" s="42"/>
      <c r="M1034" s="189" t="s">
        <v>19</v>
      </c>
      <c r="N1034" s="190" t="s">
        <v>48</v>
      </c>
      <c r="O1034" s="67"/>
      <c r="P1034" s="191">
        <f>O1034*H1034</f>
        <v>0</v>
      </c>
      <c r="Q1034" s="191">
        <v>0</v>
      </c>
      <c r="R1034" s="191">
        <f>Q1034*H1034</f>
        <v>0</v>
      </c>
      <c r="S1034" s="191">
        <v>0</v>
      </c>
      <c r="T1034" s="192">
        <f>S1034*H1034</f>
        <v>0</v>
      </c>
      <c r="U1034" s="37"/>
      <c r="V1034" s="37"/>
      <c r="W1034" s="37"/>
      <c r="X1034" s="37"/>
      <c r="Y1034" s="37"/>
      <c r="Z1034" s="37"/>
      <c r="AA1034" s="37"/>
      <c r="AB1034" s="37"/>
      <c r="AC1034" s="37"/>
      <c r="AD1034" s="37"/>
      <c r="AE1034" s="37"/>
      <c r="AR1034" s="193" t="s">
        <v>366</v>
      </c>
      <c r="AT1034" s="193" t="s">
        <v>239</v>
      </c>
      <c r="AU1034" s="193" t="s">
        <v>88</v>
      </c>
      <c r="AY1034" s="20" t="s">
        <v>237</v>
      </c>
      <c r="BE1034" s="194">
        <f>IF(N1034="základní",J1034,0)</f>
        <v>0</v>
      </c>
      <c r="BF1034" s="194">
        <f>IF(N1034="snížená",J1034,0)</f>
        <v>0</v>
      </c>
      <c r="BG1034" s="194">
        <f>IF(N1034="zákl. přenesená",J1034,0)</f>
        <v>0</v>
      </c>
      <c r="BH1034" s="194">
        <f>IF(N1034="sníž. přenesená",J1034,0)</f>
        <v>0</v>
      </c>
      <c r="BI1034" s="194">
        <f>IF(N1034="nulová",J1034,0)</f>
        <v>0</v>
      </c>
      <c r="BJ1034" s="20" t="s">
        <v>88</v>
      </c>
      <c r="BK1034" s="194">
        <f>ROUND(I1034*H1034,2)</f>
        <v>0</v>
      </c>
      <c r="BL1034" s="20" t="s">
        <v>366</v>
      </c>
      <c r="BM1034" s="193" t="s">
        <v>1283</v>
      </c>
    </row>
    <row r="1035" spans="1:65" s="2" customFormat="1" ht="10.199999999999999">
      <c r="A1035" s="37"/>
      <c r="B1035" s="38"/>
      <c r="C1035" s="39"/>
      <c r="D1035" s="195" t="s">
        <v>245</v>
      </c>
      <c r="E1035" s="39"/>
      <c r="F1035" s="196" t="s">
        <v>1284</v>
      </c>
      <c r="G1035" s="39"/>
      <c r="H1035" s="39"/>
      <c r="I1035" s="197"/>
      <c r="J1035" s="39"/>
      <c r="K1035" s="39"/>
      <c r="L1035" s="42"/>
      <c r="M1035" s="198"/>
      <c r="N1035" s="199"/>
      <c r="O1035" s="67"/>
      <c r="P1035" s="67"/>
      <c r="Q1035" s="67"/>
      <c r="R1035" s="67"/>
      <c r="S1035" s="67"/>
      <c r="T1035" s="68"/>
      <c r="U1035" s="37"/>
      <c r="V1035" s="37"/>
      <c r="W1035" s="37"/>
      <c r="X1035" s="37"/>
      <c r="Y1035" s="37"/>
      <c r="Z1035" s="37"/>
      <c r="AA1035" s="37"/>
      <c r="AB1035" s="37"/>
      <c r="AC1035" s="37"/>
      <c r="AD1035" s="37"/>
      <c r="AE1035" s="37"/>
      <c r="AT1035" s="20" t="s">
        <v>245</v>
      </c>
      <c r="AU1035" s="20" t="s">
        <v>88</v>
      </c>
    </row>
    <row r="1036" spans="1:65" s="12" customFormat="1" ht="22.8" customHeight="1">
      <c r="B1036" s="166"/>
      <c r="C1036" s="167"/>
      <c r="D1036" s="168" t="s">
        <v>75</v>
      </c>
      <c r="E1036" s="180" t="s">
        <v>1285</v>
      </c>
      <c r="F1036" s="180" t="s">
        <v>1286</v>
      </c>
      <c r="G1036" s="167"/>
      <c r="H1036" s="167"/>
      <c r="I1036" s="170"/>
      <c r="J1036" s="181">
        <f>BK1036</f>
        <v>0</v>
      </c>
      <c r="K1036" s="167"/>
      <c r="L1036" s="172"/>
      <c r="M1036" s="173"/>
      <c r="N1036" s="174"/>
      <c r="O1036" s="174"/>
      <c r="P1036" s="175">
        <f>SUM(P1037:P1057)</f>
        <v>0</v>
      </c>
      <c r="Q1036" s="174"/>
      <c r="R1036" s="175">
        <f>SUM(R1037:R1057)</f>
        <v>5.8068708000000004</v>
      </c>
      <c r="S1036" s="174"/>
      <c r="T1036" s="176">
        <f>SUM(T1037:T1057)</f>
        <v>0</v>
      </c>
      <c r="AR1036" s="177" t="s">
        <v>88</v>
      </c>
      <c r="AT1036" s="178" t="s">
        <v>75</v>
      </c>
      <c r="AU1036" s="178" t="s">
        <v>83</v>
      </c>
      <c r="AY1036" s="177" t="s">
        <v>237</v>
      </c>
      <c r="BK1036" s="179">
        <f>SUM(BK1037:BK1057)</f>
        <v>0</v>
      </c>
    </row>
    <row r="1037" spans="1:65" s="2" customFormat="1" ht="33" customHeight="1">
      <c r="A1037" s="37"/>
      <c r="B1037" s="38"/>
      <c r="C1037" s="182" t="s">
        <v>1287</v>
      </c>
      <c r="D1037" s="182" t="s">
        <v>239</v>
      </c>
      <c r="E1037" s="183" t="s">
        <v>1288</v>
      </c>
      <c r="F1037" s="184" t="s">
        <v>1289</v>
      </c>
      <c r="G1037" s="185" t="s">
        <v>141</v>
      </c>
      <c r="H1037" s="186">
        <v>281.66000000000003</v>
      </c>
      <c r="I1037" s="187"/>
      <c r="J1037" s="188">
        <f>ROUND(I1037*H1037,2)</f>
        <v>0</v>
      </c>
      <c r="K1037" s="184" t="s">
        <v>242</v>
      </c>
      <c r="L1037" s="42"/>
      <c r="M1037" s="189" t="s">
        <v>19</v>
      </c>
      <c r="N1037" s="190" t="s">
        <v>48</v>
      </c>
      <c r="O1037" s="67"/>
      <c r="P1037" s="191">
        <f>O1037*H1037</f>
        <v>0</v>
      </c>
      <c r="Q1037" s="191">
        <v>0</v>
      </c>
      <c r="R1037" s="191">
        <f>Q1037*H1037</f>
        <v>0</v>
      </c>
      <c r="S1037" s="191">
        <v>0</v>
      </c>
      <c r="T1037" s="192">
        <f>S1037*H1037</f>
        <v>0</v>
      </c>
      <c r="U1037" s="37"/>
      <c r="V1037" s="37"/>
      <c r="W1037" s="37"/>
      <c r="X1037" s="37"/>
      <c r="Y1037" s="37"/>
      <c r="Z1037" s="37"/>
      <c r="AA1037" s="37"/>
      <c r="AB1037" s="37"/>
      <c r="AC1037" s="37"/>
      <c r="AD1037" s="37"/>
      <c r="AE1037" s="37"/>
      <c r="AR1037" s="193" t="s">
        <v>366</v>
      </c>
      <c r="AT1037" s="193" t="s">
        <v>239</v>
      </c>
      <c r="AU1037" s="193" t="s">
        <v>88</v>
      </c>
      <c r="AY1037" s="20" t="s">
        <v>237</v>
      </c>
      <c r="BE1037" s="194">
        <f>IF(N1037="základní",J1037,0)</f>
        <v>0</v>
      </c>
      <c r="BF1037" s="194">
        <f>IF(N1037="snížená",J1037,0)</f>
        <v>0</v>
      </c>
      <c r="BG1037" s="194">
        <f>IF(N1037="zákl. přenesená",J1037,0)</f>
        <v>0</v>
      </c>
      <c r="BH1037" s="194">
        <f>IF(N1037="sníž. přenesená",J1037,0)</f>
        <v>0</v>
      </c>
      <c r="BI1037" s="194">
        <f>IF(N1037="nulová",J1037,0)</f>
        <v>0</v>
      </c>
      <c r="BJ1037" s="20" t="s">
        <v>88</v>
      </c>
      <c r="BK1037" s="194">
        <f>ROUND(I1037*H1037,2)</f>
        <v>0</v>
      </c>
      <c r="BL1037" s="20" t="s">
        <v>366</v>
      </c>
      <c r="BM1037" s="193" t="s">
        <v>1290</v>
      </c>
    </row>
    <row r="1038" spans="1:65" s="2" customFormat="1" ht="10.199999999999999">
      <c r="A1038" s="37"/>
      <c r="B1038" s="38"/>
      <c r="C1038" s="39"/>
      <c r="D1038" s="195" t="s">
        <v>245</v>
      </c>
      <c r="E1038" s="39"/>
      <c r="F1038" s="196" t="s">
        <v>1291</v>
      </c>
      <c r="G1038" s="39"/>
      <c r="H1038" s="39"/>
      <c r="I1038" s="197"/>
      <c r="J1038" s="39"/>
      <c r="K1038" s="39"/>
      <c r="L1038" s="42"/>
      <c r="M1038" s="198"/>
      <c r="N1038" s="199"/>
      <c r="O1038" s="67"/>
      <c r="P1038" s="67"/>
      <c r="Q1038" s="67"/>
      <c r="R1038" s="67"/>
      <c r="S1038" s="67"/>
      <c r="T1038" s="68"/>
      <c r="U1038" s="37"/>
      <c r="V1038" s="37"/>
      <c r="W1038" s="37"/>
      <c r="X1038" s="37"/>
      <c r="Y1038" s="37"/>
      <c r="Z1038" s="37"/>
      <c r="AA1038" s="37"/>
      <c r="AB1038" s="37"/>
      <c r="AC1038" s="37"/>
      <c r="AD1038" s="37"/>
      <c r="AE1038" s="37"/>
      <c r="AT1038" s="20" t="s">
        <v>245</v>
      </c>
      <c r="AU1038" s="20" t="s">
        <v>88</v>
      </c>
    </row>
    <row r="1039" spans="1:65" s="14" customFormat="1" ht="10.199999999999999">
      <c r="B1039" s="211"/>
      <c r="C1039" s="212"/>
      <c r="D1039" s="202" t="s">
        <v>247</v>
      </c>
      <c r="E1039" s="213" t="s">
        <v>19</v>
      </c>
      <c r="F1039" s="214" t="s">
        <v>172</v>
      </c>
      <c r="G1039" s="212"/>
      <c r="H1039" s="215">
        <v>281.66000000000003</v>
      </c>
      <c r="I1039" s="216"/>
      <c r="J1039" s="212"/>
      <c r="K1039" s="212"/>
      <c r="L1039" s="217"/>
      <c r="M1039" s="218"/>
      <c r="N1039" s="219"/>
      <c r="O1039" s="219"/>
      <c r="P1039" s="219"/>
      <c r="Q1039" s="219"/>
      <c r="R1039" s="219"/>
      <c r="S1039" s="219"/>
      <c r="T1039" s="220"/>
      <c r="AT1039" s="221" t="s">
        <v>247</v>
      </c>
      <c r="AU1039" s="221" t="s">
        <v>88</v>
      </c>
      <c r="AV1039" s="14" t="s">
        <v>88</v>
      </c>
      <c r="AW1039" s="14" t="s">
        <v>37</v>
      </c>
      <c r="AX1039" s="14" t="s">
        <v>83</v>
      </c>
      <c r="AY1039" s="221" t="s">
        <v>237</v>
      </c>
    </row>
    <row r="1040" spans="1:65" s="2" customFormat="1" ht="37.799999999999997" customHeight="1">
      <c r="A1040" s="37"/>
      <c r="B1040" s="38"/>
      <c r="C1040" s="182" t="s">
        <v>1292</v>
      </c>
      <c r="D1040" s="182" t="s">
        <v>239</v>
      </c>
      <c r="E1040" s="183" t="s">
        <v>1293</v>
      </c>
      <c r="F1040" s="184" t="s">
        <v>1294</v>
      </c>
      <c r="G1040" s="185" t="s">
        <v>141</v>
      </c>
      <c r="H1040" s="186">
        <v>281.66000000000003</v>
      </c>
      <c r="I1040" s="187"/>
      <c r="J1040" s="188">
        <f>ROUND(I1040*H1040,2)</f>
        <v>0</v>
      </c>
      <c r="K1040" s="184" t="s">
        <v>242</v>
      </c>
      <c r="L1040" s="42"/>
      <c r="M1040" s="189" t="s">
        <v>19</v>
      </c>
      <c r="N1040" s="190" t="s">
        <v>48</v>
      </c>
      <c r="O1040" s="67"/>
      <c r="P1040" s="191">
        <f>O1040*H1040</f>
        <v>0</v>
      </c>
      <c r="Q1040" s="191">
        <v>1.2E-2</v>
      </c>
      <c r="R1040" s="191">
        <f>Q1040*H1040</f>
        <v>3.3799200000000003</v>
      </c>
      <c r="S1040" s="191">
        <v>0</v>
      </c>
      <c r="T1040" s="192">
        <f>S1040*H1040</f>
        <v>0</v>
      </c>
      <c r="U1040" s="37"/>
      <c r="V1040" s="37"/>
      <c r="W1040" s="37"/>
      <c r="X1040" s="37"/>
      <c r="Y1040" s="37"/>
      <c r="Z1040" s="37"/>
      <c r="AA1040" s="37"/>
      <c r="AB1040" s="37"/>
      <c r="AC1040" s="37"/>
      <c r="AD1040" s="37"/>
      <c r="AE1040" s="37"/>
      <c r="AR1040" s="193" t="s">
        <v>366</v>
      </c>
      <c r="AT1040" s="193" t="s">
        <v>239</v>
      </c>
      <c r="AU1040" s="193" t="s">
        <v>88</v>
      </c>
      <c r="AY1040" s="20" t="s">
        <v>237</v>
      </c>
      <c r="BE1040" s="194">
        <f>IF(N1040="základní",J1040,0)</f>
        <v>0</v>
      </c>
      <c r="BF1040" s="194">
        <f>IF(N1040="snížená",J1040,0)</f>
        <v>0</v>
      </c>
      <c r="BG1040" s="194">
        <f>IF(N1040="zákl. přenesená",J1040,0)</f>
        <v>0</v>
      </c>
      <c r="BH1040" s="194">
        <f>IF(N1040="sníž. přenesená",J1040,0)</f>
        <v>0</v>
      </c>
      <c r="BI1040" s="194">
        <f>IF(N1040="nulová",J1040,0)</f>
        <v>0</v>
      </c>
      <c r="BJ1040" s="20" t="s">
        <v>88</v>
      </c>
      <c r="BK1040" s="194">
        <f>ROUND(I1040*H1040,2)</f>
        <v>0</v>
      </c>
      <c r="BL1040" s="20" t="s">
        <v>366</v>
      </c>
      <c r="BM1040" s="193" t="s">
        <v>1295</v>
      </c>
    </row>
    <row r="1041" spans="1:65" s="2" customFormat="1" ht="10.199999999999999">
      <c r="A1041" s="37"/>
      <c r="B1041" s="38"/>
      <c r="C1041" s="39"/>
      <c r="D1041" s="195" t="s">
        <v>245</v>
      </c>
      <c r="E1041" s="39"/>
      <c r="F1041" s="196" t="s">
        <v>1296</v>
      </c>
      <c r="G1041" s="39"/>
      <c r="H1041" s="39"/>
      <c r="I1041" s="197"/>
      <c r="J1041" s="39"/>
      <c r="K1041" s="39"/>
      <c r="L1041" s="42"/>
      <c r="M1041" s="198"/>
      <c r="N1041" s="199"/>
      <c r="O1041" s="67"/>
      <c r="P1041" s="67"/>
      <c r="Q1041" s="67"/>
      <c r="R1041" s="67"/>
      <c r="S1041" s="67"/>
      <c r="T1041" s="68"/>
      <c r="U1041" s="37"/>
      <c r="V1041" s="37"/>
      <c r="W1041" s="37"/>
      <c r="X1041" s="37"/>
      <c r="Y1041" s="37"/>
      <c r="Z1041" s="37"/>
      <c r="AA1041" s="37"/>
      <c r="AB1041" s="37"/>
      <c r="AC1041" s="37"/>
      <c r="AD1041" s="37"/>
      <c r="AE1041" s="37"/>
      <c r="AT1041" s="20" t="s">
        <v>245</v>
      </c>
      <c r="AU1041" s="20" t="s">
        <v>88</v>
      </c>
    </row>
    <row r="1042" spans="1:65" s="14" customFormat="1" ht="10.199999999999999">
      <c r="B1042" s="211"/>
      <c r="C1042" s="212"/>
      <c r="D1042" s="202" t="s">
        <v>247</v>
      </c>
      <c r="E1042" s="213" t="s">
        <v>19</v>
      </c>
      <c r="F1042" s="214" t="s">
        <v>172</v>
      </c>
      <c r="G1042" s="212"/>
      <c r="H1042" s="215">
        <v>281.66000000000003</v>
      </c>
      <c r="I1042" s="216"/>
      <c r="J1042" s="212"/>
      <c r="K1042" s="212"/>
      <c r="L1042" s="217"/>
      <c r="M1042" s="218"/>
      <c r="N1042" s="219"/>
      <c r="O1042" s="219"/>
      <c r="P1042" s="219"/>
      <c r="Q1042" s="219"/>
      <c r="R1042" s="219"/>
      <c r="S1042" s="219"/>
      <c r="T1042" s="220"/>
      <c r="AT1042" s="221" t="s">
        <v>247</v>
      </c>
      <c r="AU1042" s="221" t="s">
        <v>88</v>
      </c>
      <c r="AV1042" s="14" t="s">
        <v>88</v>
      </c>
      <c r="AW1042" s="14" t="s">
        <v>37</v>
      </c>
      <c r="AX1042" s="14" t="s">
        <v>83</v>
      </c>
      <c r="AY1042" s="221" t="s">
        <v>237</v>
      </c>
    </row>
    <row r="1043" spans="1:65" s="2" customFormat="1" ht="16.5" customHeight="1">
      <c r="A1043" s="37"/>
      <c r="B1043" s="38"/>
      <c r="C1043" s="182" t="s">
        <v>1297</v>
      </c>
      <c r="D1043" s="182" t="s">
        <v>239</v>
      </c>
      <c r="E1043" s="183" t="s">
        <v>1298</v>
      </c>
      <c r="F1043" s="184" t="s">
        <v>1299</v>
      </c>
      <c r="G1043" s="185" t="s">
        <v>154</v>
      </c>
      <c r="H1043" s="186">
        <v>305.03399999999999</v>
      </c>
      <c r="I1043" s="187"/>
      <c r="J1043" s="188">
        <f>ROUND(I1043*H1043,2)</f>
        <v>0</v>
      </c>
      <c r="K1043" s="184" t="s">
        <v>242</v>
      </c>
      <c r="L1043" s="42"/>
      <c r="M1043" s="189" t="s">
        <v>19</v>
      </c>
      <c r="N1043" s="190" t="s">
        <v>48</v>
      </c>
      <c r="O1043" s="67"/>
      <c r="P1043" s="191">
        <f>O1043*H1043</f>
        <v>0</v>
      </c>
      <c r="Q1043" s="191">
        <v>0</v>
      </c>
      <c r="R1043" s="191">
        <f>Q1043*H1043</f>
        <v>0</v>
      </c>
      <c r="S1043" s="191">
        <v>0</v>
      </c>
      <c r="T1043" s="192">
        <f>S1043*H1043</f>
        <v>0</v>
      </c>
      <c r="U1043" s="37"/>
      <c r="V1043" s="37"/>
      <c r="W1043" s="37"/>
      <c r="X1043" s="37"/>
      <c r="Y1043" s="37"/>
      <c r="Z1043" s="37"/>
      <c r="AA1043" s="37"/>
      <c r="AB1043" s="37"/>
      <c r="AC1043" s="37"/>
      <c r="AD1043" s="37"/>
      <c r="AE1043" s="37"/>
      <c r="AR1043" s="193" t="s">
        <v>366</v>
      </c>
      <c r="AT1043" s="193" t="s">
        <v>239</v>
      </c>
      <c r="AU1043" s="193" t="s">
        <v>88</v>
      </c>
      <c r="AY1043" s="20" t="s">
        <v>237</v>
      </c>
      <c r="BE1043" s="194">
        <f>IF(N1043="základní",J1043,0)</f>
        <v>0</v>
      </c>
      <c r="BF1043" s="194">
        <f>IF(N1043="snížená",J1043,0)</f>
        <v>0</v>
      </c>
      <c r="BG1043" s="194">
        <f>IF(N1043="zákl. přenesená",J1043,0)</f>
        <v>0</v>
      </c>
      <c r="BH1043" s="194">
        <f>IF(N1043="sníž. přenesená",J1043,0)</f>
        <v>0</v>
      </c>
      <c r="BI1043" s="194">
        <f>IF(N1043="nulová",J1043,0)</f>
        <v>0</v>
      </c>
      <c r="BJ1043" s="20" t="s">
        <v>88</v>
      </c>
      <c r="BK1043" s="194">
        <f>ROUND(I1043*H1043,2)</f>
        <v>0</v>
      </c>
      <c r="BL1043" s="20" t="s">
        <v>366</v>
      </c>
      <c r="BM1043" s="193" t="s">
        <v>1300</v>
      </c>
    </row>
    <row r="1044" spans="1:65" s="2" customFormat="1" ht="10.199999999999999">
      <c r="A1044" s="37"/>
      <c r="B1044" s="38"/>
      <c r="C1044" s="39"/>
      <c r="D1044" s="195" t="s">
        <v>245</v>
      </c>
      <c r="E1044" s="39"/>
      <c r="F1044" s="196" t="s">
        <v>1301</v>
      </c>
      <c r="G1044" s="39"/>
      <c r="H1044" s="39"/>
      <c r="I1044" s="197"/>
      <c r="J1044" s="39"/>
      <c r="K1044" s="39"/>
      <c r="L1044" s="42"/>
      <c r="M1044" s="198"/>
      <c r="N1044" s="199"/>
      <c r="O1044" s="67"/>
      <c r="P1044" s="67"/>
      <c r="Q1044" s="67"/>
      <c r="R1044" s="67"/>
      <c r="S1044" s="67"/>
      <c r="T1044" s="68"/>
      <c r="U1044" s="37"/>
      <c r="V1044" s="37"/>
      <c r="W1044" s="37"/>
      <c r="X1044" s="37"/>
      <c r="Y1044" s="37"/>
      <c r="Z1044" s="37"/>
      <c r="AA1044" s="37"/>
      <c r="AB1044" s="37"/>
      <c r="AC1044" s="37"/>
      <c r="AD1044" s="37"/>
      <c r="AE1044" s="37"/>
      <c r="AT1044" s="20" t="s">
        <v>245</v>
      </c>
      <c r="AU1044" s="20" t="s">
        <v>88</v>
      </c>
    </row>
    <row r="1045" spans="1:65" s="14" customFormat="1" ht="10.199999999999999">
      <c r="B1045" s="211"/>
      <c r="C1045" s="212"/>
      <c r="D1045" s="202" t="s">
        <v>247</v>
      </c>
      <c r="E1045" s="213" t="s">
        <v>19</v>
      </c>
      <c r="F1045" s="214" t="s">
        <v>176</v>
      </c>
      <c r="G1045" s="212"/>
      <c r="H1045" s="215">
        <v>305.03399999999999</v>
      </c>
      <c r="I1045" s="216"/>
      <c r="J1045" s="212"/>
      <c r="K1045" s="212"/>
      <c r="L1045" s="217"/>
      <c r="M1045" s="218"/>
      <c r="N1045" s="219"/>
      <c r="O1045" s="219"/>
      <c r="P1045" s="219"/>
      <c r="Q1045" s="219"/>
      <c r="R1045" s="219"/>
      <c r="S1045" s="219"/>
      <c r="T1045" s="220"/>
      <c r="AT1045" s="221" t="s">
        <v>247</v>
      </c>
      <c r="AU1045" s="221" t="s">
        <v>88</v>
      </c>
      <c r="AV1045" s="14" t="s">
        <v>88</v>
      </c>
      <c r="AW1045" s="14" t="s">
        <v>37</v>
      </c>
      <c r="AX1045" s="14" t="s">
        <v>83</v>
      </c>
      <c r="AY1045" s="221" t="s">
        <v>237</v>
      </c>
    </row>
    <row r="1046" spans="1:65" s="2" customFormat="1" ht="16.5" customHeight="1">
      <c r="A1046" s="37"/>
      <c r="B1046" s="38"/>
      <c r="C1046" s="244" t="s">
        <v>1302</v>
      </c>
      <c r="D1046" s="244" t="s">
        <v>296</v>
      </c>
      <c r="E1046" s="245" t="s">
        <v>1303</v>
      </c>
      <c r="F1046" s="246" t="s">
        <v>1304</v>
      </c>
      <c r="G1046" s="247" t="s">
        <v>154</v>
      </c>
      <c r="H1046" s="248">
        <v>305.03399999999999</v>
      </c>
      <c r="I1046" s="249"/>
      <c r="J1046" s="250">
        <f>ROUND(I1046*H1046,2)</f>
        <v>0</v>
      </c>
      <c r="K1046" s="246" t="s">
        <v>19</v>
      </c>
      <c r="L1046" s="251"/>
      <c r="M1046" s="252" t="s">
        <v>19</v>
      </c>
      <c r="N1046" s="253" t="s">
        <v>48</v>
      </c>
      <c r="O1046" s="67"/>
      <c r="P1046" s="191">
        <f>O1046*H1046</f>
        <v>0</v>
      </c>
      <c r="Q1046" s="191">
        <v>2.0000000000000001E-4</v>
      </c>
      <c r="R1046" s="191">
        <f>Q1046*H1046</f>
        <v>6.10068E-2</v>
      </c>
      <c r="S1046" s="191">
        <v>0</v>
      </c>
      <c r="T1046" s="192">
        <f>S1046*H1046</f>
        <v>0</v>
      </c>
      <c r="U1046" s="37"/>
      <c r="V1046" s="37"/>
      <c r="W1046" s="37"/>
      <c r="X1046" s="37"/>
      <c r="Y1046" s="37"/>
      <c r="Z1046" s="37"/>
      <c r="AA1046" s="37"/>
      <c r="AB1046" s="37"/>
      <c r="AC1046" s="37"/>
      <c r="AD1046" s="37"/>
      <c r="AE1046" s="37"/>
      <c r="AR1046" s="193" t="s">
        <v>523</v>
      </c>
      <c r="AT1046" s="193" t="s">
        <v>296</v>
      </c>
      <c r="AU1046" s="193" t="s">
        <v>88</v>
      </c>
      <c r="AY1046" s="20" t="s">
        <v>237</v>
      </c>
      <c r="BE1046" s="194">
        <f>IF(N1046="základní",J1046,0)</f>
        <v>0</v>
      </c>
      <c r="BF1046" s="194">
        <f>IF(N1046="snížená",J1046,0)</f>
        <v>0</v>
      </c>
      <c r="BG1046" s="194">
        <f>IF(N1046="zákl. přenesená",J1046,0)</f>
        <v>0</v>
      </c>
      <c r="BH1046" s="194">
        <f>IF(N1046="sníž. přenesená",J1046,0)</f>
        <v>0</v>
      </c>
      <c r="BI1046" s="194">
        <f>IF(N1046="nulová",J1046,0)</f>
        <v>0</v>
      </c>
      <c r="BJ1046" s="20" t="s">
        <v>88</v>
      </c>
      <c r="BK1046" s="194">
        <f>ROUND(I1046*H1046,2)</f>
        <v>0</v>
      </c>
      <c r="BL1046" s="20" t="s">
        <v>366</v>
      </c>
      <c r="BM1046" s="193" t="s">
        <v>1305</v>
      </c>
    </row>
    <row r="1047" spans="1:65" s="2" customFormat="1" ht="19.2">
      <c r="A1047" s="37"/>
      <c r="B1047" s="38"/>
      <c r="C1047" s="39"/>
      <c r="D1047" s="202" t="s">
        <v>914</v>
      </c>
      <c r="E1047" s="39"/>
      <c r="F1047" s="254" t="s">
        <v>1306</v>
      </c>
      <c r="G1047" s="39"/>
      <c r="H1047" s="39"/>
      <c r="I1047" s="197"/>
      <c r="J1047" s="39"/>
      <c r="K1047" s="39"/>
      <c r="L1047" s="42"/>
      <c r="M1047" s="198"/>
      <c r="N1047" s="199"/>
      <c r="O1047" s="67"/>
      <c r="P1047" s="67"/>
      <c r="Q1047" s="67"/>
      <c r="R1047" s="67"/>
      <c r="S1047" s="67"/>
      <c r="T1047" s="68"/>
      <c r="U1047" s="37"/>
      <c r="V1047" s="37"/>
      <c r="W1047" s="37"/>
      <c r="X1047" s="37"/>
      <c r="Y1047" s="37"/>
      <c r="Z1047" s="37"/>
      <c r="AA1047" s="37"/>
      <c r="AB1047" s="37"/>
      <c r="AC1047" s="37"/>
      <c r="AD1047" s="37"/>
      <c r="AE1047" s="37"/>
      <c r="AT1047" s="20" t="s">
        <v>914</v>
      </c>
      <c r="AU1047" s="20" t="s">
        <v>88</v>
      </c>
    </row>
    <row r="1048" spans="1:65" s="2" customFormat="1" ht="37.799999999999997" customHeight="1">
      <c r="A1048" s="37"/>
      <c r="B1048" s="38"/>
      <c r="C1048" s="182" t="s">
        <v>1307</v>
      </c>
      <c r="D1048" s="182" t="s">
        <v>239</v>
      </c>
      <c r="E1048" s="183" t="s">
        <v>1308</v>
      </c>
      <c r="F1048" s="184" t="s">
        <v>1309</v>
      </c>
      <c r="G1048" s="185" t="s">
        <v>141</v>
      </c>
      <c r="H1048" s="186">
        <v>281.66000000000003</v>
      </c>
      <c r="I1048" s="187"/>
      <c r="J1048" s="188">
        <f>ROUND(I1048*H1048,2)</f>
        <v>0</v>
      </c>
      <c r="K1048" s="184" t="s">
        <v>242</v>
      </c>
      <c r="L1048" s="42"/>
      <c r="M1048" s="189" t="s">
        <v>19</v>
      </c>
      <c r="N1048" s="190" t="s">
        <v>48</v>
      </c>
      <c r="O1048" s="67"/>
      <c r="P1048" s="191">
        <f>O1048*H1048</f>
        <v>0</v>
      </c>
      <c r="Q1048" s="191">
        <v>0</v>
      </c>
      <c r="R1048" s="191">
        <f>Q1048*H1048</f>
        <v>0</v>
      </c>
      <c r="S1048" s="191">
        <v>0</v>
      </c>
      <c r="T1048" s="192">
        <f>S1048*H1048</f>
        <v>0</v>
      </c>
      <c r="U1048" s="37"/>
      <c r="V1048" s="37"/>
      <c r="W1048" s="37"/>
      <c r="X1048" s="37"/>
      <c r="Y1048" s="37"/>
      <c r="Z1048" s="37"/>
      <c r="AA1048" s="37"/>
      <c r="AB1048" s="37"/>
      <c r="AC1048" s="37"/>
      <c r="AD1048" s="37"/>
      <c r="AE1048" s="37"/>
      <c r="AR1048" s="193" t="s">
        <v>366</v>
      </c>
      <c r="AT1048" s="193" t="s">
        <v>239</v>
      </c>
      <c r="AU1048" s="193" t="s">
        <v>88</v>
      </c>
      <c r="AY1048" s="20" t="s">
        <v>237</v>
      </c>
      <c r="BE1048" s="194">
        <f>IF(N1048="základní",J1048,0)</f>
        <v>0</v>
      </c>
      <c r="BF1048" s="194">
        <f>IF(N1048="snížená",J1048,0)</f>
        <v>0</v>
      </c>
      <c r="BG1048" s="194">
        <f>IF(N1048="zákl. přenesená",J1048,0)</f>
        <v>0</v>
      </c>
      <c r="BH1048" s="194">
        <f>IF(N1048="sníž. přenesená",J1048,0)</f>
        <v>0</v>
      </c>
      <c r="BI1048" s="194">
        <f>IF(N1048="nulová",J1048,0)</f>
        <v>0</v>
      </c>
      <c r="BJ1048" s="20" t="s">
        <v>88</v>
      </c>
      <c r="BK1048" s="194">
        <f>ROUND(I1048*H1048,2)</f>
        <v>0</v>
      </c>
      <c r="BL1048" s="20" t="s">
        <v>366</v>
      </c>
      <c r="BM1048" s="193" t="s">
        <v>1310</v>
      </c>
    </row>
    <row r="1049" spans="1:65" s="2" customFormat="1" ht="10.199999999999999">
      <c r="A1049" s="37"/>
      <c r="B1049" s="38"/>
      <c r="C1049" s="39"/>
      <c r="D1049" s="195" t="s">
        <v>245</v>
      </c>
      <c r="E1049" s="39"/>
      <c r="F1049" s="196" t="s">
        <v>1311</v>
      </c>
      <c r="G1049" s="39"/>
      <c r="H1049" s="39"/>
      <c r="I1049" s="197"/>
      <c r="J1049" s="39"/>
      <c r="K1049" s="39"/>
      <c r="L1049" s="42"/>
      <c r="M1049" s="198"/>
      <c r="N1049" s="199"/>
      <c r="O1049" s="67"/>
      <c r="P1049" s="67"/>
      <c r="Q1049" s="67"/>
      <c r="R1049" s="67"/>
      <c r="S1049" s="67"/>
      <c r="T1049" s="68"/>
      <c r="U1049" s="37"/>
      <c r="V1049" s="37"/>
      <c r="W1049" s="37"/>
      <c r="X1049" s="37"/>
      <c r="Y1049" s="37"/>
      <c r="Z1049" s="37"/>
      <c r="AA1049" s="37"/>
      <c r="AB1049" s="37"/>
      <c r="AC1049" s="37"/>
      <c r="AD1049" s="37"/>
      <c r="AE1049" s="37"/>
      <c r="AT1049" s="20" t="s">
        <v>245</v>
      </c>
      <c r="AU1049" s="20" t="s">
        <v>88</v>
      </c>
    </row>
    <row r="1050" spans="1:65" s="14" customFormat="1" ht="10.199999999999999">
      <c r="B1050" s="211"/>
      <c r="C1050" s="212"/>
      <c r="D1050" s="202" t="s">
        <v>247</v>
      </c>
      <c r="E1050" s="213" t="s">
        <v>19</v>
      </c>
      <c r="F1050" s="214" t="s">
        <v>172</v>
      </c>
      <c r="G1050" s="212"/>
      <c r="H1050" s="215">
        <v>281.66000000000003</v>
      </c>
      <c r="I1050" s="216"/>
      <c r="J1050" s="212"/>
      <c r="K1050" s="212"/>
      <c r="L1050" s="217"/>
      <c r="M1050" s="218"/>
      <c r="N1050" s="219"/>
      <c r="O1050" s="219"/>
      <c r="P1050" s="219"/>
      <c r="Q1050" s="219"/>
      <c r="R1050" s="219"/>
      <c r="S1050" s="219"/>
      <c r="T1050" s="220"/>
      <c r="AT1050" s="221" t="s">
        <v>247</v>
      </c>
      <c r="AU1050" s="221" t="s">
        <v>88</v>
      </c>
      <c r="AV1050" s="14" t="s">
        <v>88</v>
      </c>
      <c r="AW1050" s="14" t="s">
        <v>37</v>
      </c>
      <c r="AX1050" s="14" t="s">
        <v>83</v>
      </c>
      <c r="AY1050" s="221" t="s">
        <v>237</v>
      </c>
    </row>
    <row r="1051" spans="1:65" s="2" customFormat="1" ht="44.25" customHeight="1">
      <c r="A1051" s="37"/>
      <c r="B1051" s="38"/>
      <c r="C1051" s="244" t="s">
        <v>1312</v>
      </c>
      <c r="D1051" s="244" t="s">
        <v>296</v>
      </c>
      <c r="E1051" s="245" t="s">
        <v>1313</v>
      </c>
      <c r="F1051" s="246" t="s">
        <v>1314</v>
      </c>
      <c r="G1051" s="247" t="s">
        <v>141</v>
      </c>
      <c r="H1051" s="248">
        <v>281.66000000000003</v>
      </c>
      <c r="I1051" s="249"/>
      <c r="J1051" s="250">
        <f>ROUND(I1051*H1051,2)</f>
        <v>0</v>
      </c>
      <c r="K1051" s="246" t="s">
        <v>242</v>
      </c>
      <c r="L1051" s="251"/>
      <c r="M1051" s="252" t="s">
        <v>19</v>
      </c>
      <c r="N1051" s="253" t="s">
        <v>48</v>
      </c>
      <c r="O1051" s="67"/>
      <c r="P1051" s="191">
        <f>O1051*H1051</f>
        <v>0</v>
      </c>
      <c r="Q1051" s="191">
        <v>7.7999999999999996E-3</v>
      </c>
      <c r="R1051" s="191">
        <f>Q1051*H1051</f>
        <v>2.1969479999999999</v>
      </c>
      <c r="S1051" s="191">
        <v>0</v>
      </c>
      <c r="T1051" s="192">
        <f>S1051*H1051</f>
        <v>0</v>
      </c>
      <c r="U1051" s="37"/>
      <c r="V1051" s="37"/>
      <c r="W1051" s="37"/>
      <c r="X1051" s="37"/>
      <c r="Y1051" s="37"/>
      <c r="Z1051" s="37"/>
      <c r="AA1051" s="37"/>
      <c r="AB1051" s="37"/>
      <c r="AC1051" s="37"/>
      <c r="AD1051" s="37"/>
      <c r="AE1051" s="37"/>
      <c r="AR1051" s="193" t="s">
        <v>523</v>
      </c>
      <c r="AT1051" s="193" t="s">
        <v>296</v>
      </c>
      <c r="AU1051" s="193" t="s">
        <v>88</v>
      </c>
      <c r="AY1051" s="20" t="s">
        <v>237</v>
      </c>
      <c r="BE1051" s="194">
        <f>IF(N1051="základní",J1051,0)</f>
        <v>0</v>
      </c>
      <c r="BF1051" s="194">
        <f>IF(N1051="snížená",J1051,0)</f>
        <v>0</v>
      </c>
      <c r="BG1051" s="194">
        <f>IF(N1051="zákl. přenesená",J1051,0)</f>
        <v>0</v>
      </c>
      <c r="BH1051" s="194">
        <f>IF(N1051="sníž. přenesená",J1051,0)</f>
        <v>0</v>
      </c>
      <c r="BI1051" s="194">
        <f>IF(N1051="nulová",J1051,0)</f>
        <v>0</v>
      </c>
      <c r="BJ1051" s="20" t="s">
        <v>88</v>
      </c>
      <c r="BK1051" s="194">
        <f>ROUND(I1051*H1051,2)</f>
        <v>0</v>
      </c>
      <c r="BL1051" s="20" t="s">
        <v>366</v>
      </c>
      <c r="BM1051" s="193" t="s">
        <v>1315</v>
      </c>
    </row>
    <row r="1052" spans="1:65" s="2" customFormat="1" ht="24.15" customHeight="1">
      <c r="A1052" s="37"/>
      <c r="B1052" s="38"/>
      <c r="C1052" s="182" t="s">
        <v>1316</v>
      </c>
      <c r="D1052" s="182" t="s">
        <v>239</v>
      </c>
      <c r="E1052" s="183" t="s">
        <v>1317</v>
      </c>
      <c r="F1052" s="184" t="s">
        <v>1318</v>
      </c>
      <c r="G1052" s="185" t="s">
        <v>141</v>
      </c>
      <c r="H1052" s="186">
        <v>281.66000000000003</v>
      </c>
      <c r="I1052" s="187"/>
      <c r="J1052" s="188">
        <f>ROUND(I1052*H1052,2)</f>
        <v>0</v>
      </c>
      <c r="K1052" s="184" t="s">
        <v>242</v>
      </c>
      <c r="L1052" s="42"/>
      <c r="M1052" s="189" t="s">
        <v>19</v>
      </c>
      <c r="N1052" s="190" t="s">
        <v>48</v>
      </c>
      <c r="O1052" s="67"/>
      <c r="P1052" s="191">
        <f>O1052*H1052</f>
        <v>0</v>
      </c>
      <c r="Q1052" s="191">
        <v>0</v>
      </c>
      <c r="R1052" s="191">
        <f>Q1052*H1052</f>
        <v>0</v>
      </c>
      <c r="S1052" s="191">
        <v>0</v>
      </c>
      <c r="T1052" s="192">
        <f>S1052*H1052</f>
        <v>0</v>
      </c>
      <c r="U1052" s="37"/>
      <c r="V1052" s="37"/>
      <c r="W1052" s="37"/>
      <c r="X1052" s="37"/>
      <c r="Y1052" s="37"/>
      <c r="Z1052" s="37"/>
      <c r="AA1052" s="37"/>
      <c r="AB1052" s="37"/>
      <c r="AC1052" s="37"/>
      <c r="AD1052" s="37"/>
      <c r="AE1052" s="37"/>
      <c r="AR1052" s="193" t="s">
        <v>366</v>
      </c>
      <c r="AT1052" s="193" t="s">
        <v>239</v>
      </c>
      <c r="AU1052" s="193" t="s">
        <v>88</v>
      </c>
      <c r="AY1052" s="20" t="s">
        <v>237</v>
      </c>
      <c r="BE1052" s="194">
        <f>IF(N1052="základní",J1052,0)</f>
        <v>0</v>
      </c>
      <c r="BF1052" s="194">
        <f>IF(N1052="snížená",J1052,0)</f>
        <v>0</v>
      </c>
      <c r="BG1052" s="194">
        <f>IF(N1052="zákl. přenesená",J1052,0)</f>
        <v>0</v>
      </c>
      <c r="BH1052" s="194">
        <f>IF(N1052="sníž. přenesená",J1052,0)</f>
        <v>0</v>
      </c>
      <c r="BI1052" s="194">
        <f>IF(N1052="nulová",J1052,0)</f>
        <v>0</v>
      </c>
      <c r="BJ1052" s="20" t="s">
        <v>88</v>
      </c>
      <c r="BK1052" s="194">
        <f>ROUND(I1052*H1052,2)</f>
        <v>0</v>
      </c>
      <c r="BL1052" s="20" t="s">
        <v>366</v>
      </c>
      <c r="BM1052" s="193" t="s">
        <v>1319</v>
      </c>
    </row>
    <row r="1053" spans="1:65" s="2" customFormat="1" ht="10.199999999999999">
      <c r="A1053" s="37"/>
      <c r="B1053" s="38"/>
      <c r="C1053" s="39"/>
      <c r="D1053" s="195" t="s">
        <v>245</v>
      </c>
      <c r="E1053" s="39"/>
      <c r="F1053" s="196" t="s">
        <v>1320</v>
      </c>
      <c r="G1053" s="39"/>
      <c r="H1053" s="39"/>
      <c r="I1053" s="197"/>
      <c r="J1053" s="39"/>
      <c r="K1053" s="39"/>
      <c r="L1053" s="42"/>
      <c r="M1053" s="198"/>
      <c r="N1053" s="199"/>
      <c r="O1053" s="67"/>
      <c r="P1053" s="67"/>
      <c r="Q1053" s="67"/>
      <c r="R1053" s="67"/>
      <c r="S1053" s="67"/>
      <c r="T1053" s="68"/>
      <c r="U1053" s="37"/>
      <c r="V1053" s="37"/>
      <c r="W1053" s="37"/>
      <c r="X1053" s="37"/>
      <c r="Y1053" s="37"/>
      <c r="Z1053" s="37"/>
      <c r="AA1053" s="37"/>
      <c r="AB1053" s="37"/>
      <c r="AC1053" s="37"/>
      <c r="AD1053" s="37"/>
      <c r="AE1053" s="37"/>
      <c r="AT1053" s="20" t="s">
        <v>245</v>
      </c>
      <c r="AU1053" s="20" t="s">
        <v>88</v>
      </c>
    </row>
    <row r="1054" spans="1:65" s="14" customFormat="1" ht="10.199999999999999">
      <c r="B1054" s="211"/>
      <c r="C1054" s="212"/>
      <c r="D1054" s="202" t="s">
        <v>247</v>
      </c>
      <c r="E1054" s="213" t="s">
        <v>19</v>
      </c>
      <c r="F1054" s="214" t="s">
        <v>172</v>
      </c>
      <c r="G1054" s="212"/>
      <c r="H1054" s="215">
        <v>281.66000000000003</v>
      </c>
      <c r="I1054" s="216"/>
      <c r="J1054" s="212"/>
      <c r="K1054" s="212"/>
      <c r="L1054" s="217"/>
      <c r="M1054" s="218"/>
      <c r="N1054" s="219"/>
      <c r="O1054" s="219"/>
      <c r="P1054" s="219"/>
      <c r="Q1054" s="219"/>
      <c r="R1054" s="219"/>
      <c r="S1054" s="219"/>
      <c r="T1054" s="220"/>
      <c r="AT1054" s="221" t="s">
        <v>247</v>
      </c>
      <c r="AU1054" s="221" t="s">
        <v>88</v>
      </c>
      <c r="AV1054" s="14" t="s">
        <v>88</v>
      </c>
      <c r="AW1054" s="14" t="s">
        <v>37</v>
      </c>
      <c r="AX1054" s="14" t="s">
        <v>83</v>
      </c>
      <c r="AY1054" s="221" t="s">
        <v>237</v>
      </c>
    </row>
    <row r="1055" spans="1:65" s="2" customFormat="1" ht="16.5" customHeight="1">
      <c r="A1055" s="37"/>
      <c r="B1055" s="38"/>
      <c r="C1055" s="244" t="s">
        <v>1321</v>
      </c>
      <c r="D1055" s="244" t="s">
        <v>296</v>
      </c>
      <c r="E1055" s="245" t="s">
        <v>1322</v>
      </c>
      <c r="F1055" s="246" t="s">
        <v>1323</v>
      </c>
      <c r="G1055" s="247" t="s">
        <v>141</v>
      </c>
      <c r="H1055" s="248">
        <v>281.66000000000003</v>
      </c>
      <c r="I1055" s="249"/>
      <c r="J1055" s="250">
        <f>ROUND(I1055*H1055,2)</f>
        <v>0</v>
      </c>
      <c r="K1055" s="246" t="s">
        <v>242</v>
      </c>
      <c r="L1055" s="251"/>
      <c r="M1055" s="252" t="s">
        <v>19</v>
      </c>
      <c r="N1055" s="253" t="s">
        <v>48</v>
      </c>
      <c r="O1055" s="67"/>
      <c r="P1055" s="191">
        <f>O1055*H1055</f>
        <v>0</v>
      </c>
      <c r="Q1055" s="191">
        <v>5.9999999999999995E-4</v>
      </c>
      <c r="R1055" s="191">
        <f>Q1055*H1055</f>
        <v>0.16899600000000001</v>
      </c>
      <c r="S1055" s="191">
        <v>0</v>
      </c>
      <c r="T1055" s="192">
        <f>S1055*H1055</f>
        <v>0</v>
      </c>
      <c r="U1055" s="37"/>
      <c r="V1055" s="37"/>
      <c r="W1055" s="37"/>
      <c r="X1055" s="37"/>
      <c r="Y1055" s="37"/>
      <c r="Z1055" s="37"/>
      <c r="AA1055" s="37"/>
      <c r="AB1055" s="37"/>
      <c r="AC1055" s="37"/>
      <c r="AD1055" s="37"/>
      <c r="AE1055" s="37"/>
      <c r="AR1055" s="193" t="s">
        <v>523</v>
      </c>
      <c r="AT1055" s="193" t="s">
        <v>296</v>
      </c>
      <c r="AU1055" s="193" t="s">
        <v>88</v>
      </c>
      <c r="AY1055" s="20" t="s">
        <v>237</v>
      </c>
      <c r="BE1055" s="194">
        <f>IF(N1055="základní",J1055,0)</f>
        <v>0</v>
      </c>
      <c r="BF1055" s="194">
        <f>IF(N1055="snížená",J1055,0)</f>
        <v>0</v>
      </c>
      <c r="BG1055" s="194">
        <f>IF(N1055="zákl. přenesená",J1055,0)</f>
        <v>0</v>
      </c>
      <c r="BH1055" s="194">
        <f>IF(N1055="sníž. přenesená",J1055,0)</f>
        <v>0</v>
      </c>
      <c r="BI1055" s="194">
        <f>IF(N1055="nulová",J1055,0)</f>
        <v>0</v>
      </c>
      <c r="BJ1055" s="20" t="s">
        <v>88</v>
      </c>
      <c r="BK1055" s="194">
        <f>ROUND(I1055*H1055,2)</f>
        <v>0</v>
      </c>
      <c r="BL1055" s="20" t="s">
        <v>366</v>
      </c>
      <c r="BM1055" s="193" t="s">
        <v>1324</v>
      </c>
    </row>
    <row r="1056" spans="1:65" s="2" customFormat="1" ht="55.5" customHeight="1">
      <c r="A1056" s="37"/>
      <c r="B1056" s="38"/>
      <c r="C1056" s="182" t="s">
        <v>1325</v>
      </c>
      <c r="D1056" s="182" t="s">
        <v>239</v>
      </c>
      <c r="E1056" s="183" t="s">
        <v>1326</v>
      </c>
      <c r="F1056" s="184" t="s">
        <v>1327</v>
      </c>
      <c r="G1056" s="185" t="s">
        <v>304</v>
      </c>
      <c r="H1056" s="186">
        <v>5.8070000000000004</v>
      </c>
      <c r="I1056" s="187"/>
      <c r="J1056" s="188">
        <f>ROUND(I1056*H1056,2)</f>
        <v>0</v>
      </c>
      <c r="K1056" s="184" t="s">
        <v>242</v>
      </c>
      <c r="L1056" s="42"/>
      <c r="M1056" s="189" t="s">
        <v>19</v>
      </c>
      <c r="N1056" s="190" t="s">
        <v>48</v>
      </c>
      <c r="O1056" s="67"/>
      <c r="P1056" s="191">
        <f>O1056*H1056</f>
        <v>0</v>
      </c>
      <c r="Q1056" s="191">
        <v>0</v>
      </c>
      <c r="R1056" s="191">
        <f>Q1056*H1056</f>
        <v>0</v>
      </c>
      <c r="S1056" s="191">
        <v>0</v>
      </c>
      <c r="T1056" s="192">
        <f>S1056*H1056</f>
        <v>0</v>
      </c>
      <c r="U1056" s="37"/>
      <c r="V1056" s="37"/>
      <c r="W1056" s="37"/>
      <c r="X1056" s="37"/>
      <c r="Y1056" s="37"/>
      <c r="Z1056" s="37"/>
      <c r="AA1056" s="37"/>
      <c r="AB1056" s="37"/>
      <c r="AC1056" s="37"/>
      <c r="AD1056" s="37"/>
      <c r="AE1056" s="37"/>
      <c r="AR1056" s="193" t="s">
        <v>366</v>
      </c>
      <c r="AT1056" s="193" t="s">
        <v>239</v>
      </c>
      <c r="AU1056" s="193" t="s">
        <v>88</v>
      </c>
      <c r="AY1056" s="20" t="s">
        <v>237</v>
      </c>
      <c r="BE1056" s="194">
        <f>IF(N1056="základní",J1056,0)</f>
        <v>0</v>
      </c>
      <c r="BF1056" s="194">
        <f>IF(N1056="snížená",J1056,0)</f>
        <v>0</v>
      </c>
      <c r="BG1056" s="194">
        <f>IF(N1056="zákl. přenesená",J1056,0)</f>
        <v>0</v>
      </c>
      <c r="BH1056" s="194">
        <f>IF(N1056="sníž. přenesená",J1056,0)</f>
        <v>0</v>
      </c>
      <c r="BI1056" s="194">
        <f>IF(N1056="nulová",J1056,0)</f>
        <v>0</v>
      </c>
      <c r="BJ1056" s="20" t="s">
        <v>88</v>
      </c>
      <c r="BK1056" s="194">
        <f>ROUND(I1056*H1056,2)</f>
        <v>0</v>
      </c>
      <c r="BL1056" s="20" t="s">
        <v>366</v>
      </c>
      <c r="BM1056" s="193" t="s">
        <v>1328</v>
      </c>
    </row>
    <row r="1057" spans="1:65" s="2" customFormat="1" ht="10.199999999999999">
      <c r="A1057" s="37"/>
      <c r="B1057" s="38"/>
      <c r="C1057" s="39"/>
      <c r="D1057" s="195" t="s">
        <v>245</v>
      </c>
      <c r="E1057" s="39"/>
      <c r="F1057" s="196" t="s">
        <v>1329</v>
      </c>
      <c r="G1057" s="39"/>
      <c r="H1057" s="39"/>
      <c r="I1057" s="197"/>
      <c r="J1057" s="39"/>
      <c r="K1057" s="39"/>
      <c r="L1057" s="42"/>
      <c r="M1057" s="198"/>
      <c r="N1057" s="199"/>
      <c r="O1057" s="67"/>
      <c r="P1057" s="67"/>
      <c r="Q1057" s="67"/>
      <c r="R1057" s="67"/>
      <c r="S1057" s="67"/>
      <c r="T1057" s="68"/>
      <c r="U1057" s="37"/>
      <c r="V1057" s="37"/>
      <c r="W1057" s="37"/>
      <c r="X1057" s="37"/>
      <c r="Y1057" s="37"/>
      <c r="Z1057" s="37"/>
      <c r="AA1057" s="37"/>
      <c r="AB1057" s="37"/>
      <c r="AC1057" s="37"/>
      <c r="AD1057" s="37"/>
      <c r="AE1057" s="37"/>
      <c r="AT1057" s="20" t="s">
        <v>245</v>
      </c>
      <c r="AU1057" s="20" t="s">
        <v>88</v>
      </c>
    </row>
    <row r="1058" spans="1:65" s="12" customFormat="1" ht="22.8" customHeight="1">
      <c r="B1058" s="166"/>
      <c r="C1058" s="167"/>
      <c r="D1058" s="168" t="s">
        <v>75</v>
      </c>
      <c r="E1058" s="180" t="s">
        <v>1330</v>
      </c>
      <c r="F1058" s="180" t="s">
        <v>1331</v>
      </c>
      <c r="G1058" s="167"/>
      <c r="H1058" s="167"/>
      <c r="I1058" s="170"/>
      <c r="J1058" s="181">
        <f>BK1058</f>
        <v>0</v>
      </c>
      <c r="K1058" s="167"/>
      <c r="L1058" s="172"/>
      <c r="M1058" s="173"/>
      <c r="N1058" s="174"/>
      <c r="O1058" s="174"/>
      <c r="P1058" s="175">
        <f>SUM(P1059:P1103)</f>
        <v>0</v>
      </c>
      <c r="Q1058" s="174"/>
      <c r="R1058" s="175">
        <f>SUM(R1059:R1103)</f>
        <v>0</v>
      </c>
      <c r="S1058" s="174"/>
      <c r="T1058" s="176">
        <f>SUM(T1059:T1103)</f>
        <v>1.0855176</v>
      </c>
      <c r="AR1058" s="177" t="s">
        <v>88</v>
      </c>
      <c r="AT1058" s="178" t="s">
        <v>75</v>
      </c>
      <c r="AU1058" s="178" t="s">
        <v>83</v>
      </c>
      <c r="AY1058" s="177" t="s">
        <v>237</v>
      </c>
      <c r="BK1058" s="179">
        <f>SUM(BK1059:BK1103)</f>
        <v>0</v>
      </c>
    </row>
    <row r="1059" spans="1:65" s="2" customFormat="1" ht="24.15" customHeight="1">
      <c r="A1059" s="37"/>
      <c r="B1059" s="38"/>
      <c r="C1059" s="182" t="s">
        <v>1332</v>
      </c>
      <c r="D1059" s="182" t="s">
        <v>239</v>
      </c>
      <c r="E1059" s="183" t="s">
        <v>1333</v>
      </c>
      <c r="F1059" s="184" t="s">
        <v>1334</v>
      </c>
      <c r="G1059" s="185" t="s">
        <v>141</v>
      </c>
      <c r="H1059" s="186">
        <v>327.56</v>
      </c>
      <c r="I1059" s="187"/>
      <c r="J1059" s="188">
        <f>ROUND(I1059*H1059,2)</f>
        <v>0</v>
      </c>
      <c r="K1059" s="184" t="s">
        <v>242</v>
      </c>
      <c r="L1059" s="42"/>
      <c r="M1059" s="189" t="s">
        <v>19</v>
      </c>
      <c r="N1059" s="190" t="s">
        <v>48</v>
      </c>
      <c r="O1059" s="67"/>
      <c r="P1059" s="191">
        <f>O1059*H1059</f>
        <v>0</v>
      </c>
      <c r="Q1059" s="191">
        <v>0</v>
      </c>
      <c r="R1059" s="191">
        <f>Q1059*H1059</f>
        <v>0</v>
      </c>
      <c r="S1059" s="191">
        <v>3.0000000000000001E-3</v>
      </c>
      <c r="T1059" s="192">
        <f>S1059*H1059</f>
        <v>0.98268</v>
      </c>
      <c r="U1059" s="37"/>
      <c r="V1059" s="37"/>
      <c r="W1059" s="37"/>
      <c r="X1059" s="37"/>
      <c r="Y1059" s="37"/>
      <c r="Z1059" s="37"/>
      <c r="AA1059" s="37"/>
      <c r="AB1059" s="37"/>
      <c r="AC1059" s="37"/>
      <c r="AD1059" s="37"/>
      <c r="AE1059" s="37"/>
      <c r="AR1059" s="193" t="s">
        <v>366</v>
      </c>
      <c r="AT1059" s="193" t="s">
        <v>239</v>
      </c>
      <c r="AU1059" s="193" t="s">
        <v>88</v>
      </c>
      <c r="AY1059" s="20" t="s">
        <v>237</v>
      </c>
      <c r="BE1059" s="194">
        <f>IF(N1059="základní",J1059,0)</f>
        <v>0</v>
      </c>
      <c r="BF1059" s="194">
        <f>IF(N1059="snížená",J1059,0)</f>
        <v>0</v>
      </c>
      <c r="BG1059" s="194">
        <f>IF(N1059="zákl. přenesená",J1059,0)</f>
        <v>0</v>
      </c>
      <c r="BH1059" s="194">
        <f>IF(N1059="sníž. přenesená",J1059,0)</f>
        <v>0</v>
      </c>
      <c r="BI1059" s="194">
        <f>IF(N1059="nulová",J1059,0)</f>
        <v>0</v>
      </c>
      <c r="BJ1059" s="20" t="s">
        <v>88</v>
      </c>
      <c r="BK1059" s="194">
        <f>ROUND(I1059*H1059,2)</f>
        <v>0</v>
      </c>
      <c r="BL1059" s="20" t="s">
        <v>366</v>
      </c>
      <c r="BM1059" s="193" t="s">
        <v>1335</v>
      </c>
    </row>
    <row r="1060" spans="1:65" s="2" customFormat="1" ht="10.199999999999999">
      <c r="A1060" s="37"/>
      <c r="B1060" s="38"/>
      <c r="C1060" s="39"/>
      <c r="D1060" s="195" t="s">
        <v>245</v>
      </c>
      <c r="E1060" s="39"/>
      <c r="F1060" s="196" t="s">
        <v>1336</v>
      </c>
      <c r="G1060" s="39"/>
      <c r="H1060" s="39"/>
      <c r="I1060" s="197"/>
      <c r="J1060" s="39"/>
      <c r="K1060" s="39"/>
      <c r="L1060" s="42"/>
      <c r="M1060" s="198"/>
      <c r="N1060" s="199"/>
      <c r="O1060" s="67"/>
      <c r="P1060" s="67"/>
      <c r="Q1060" s="67"/>
      <c r="R1060" s="67"/>
      <c r="S1060" s="67"/>
      <c r="T1060" s="68"/>
      <c r="U1060" s="37"/>
      <c r="V1060" s="37"/>
      <c r="W1060" s="37"/>
      <c r="X1060" s="37"/>
      <c r="Y1060" s="37"/>
      <c r="Z1060" s="37"/>
      <c r="AA1060" s="37"/>
      <c r="AB1060" s="37"/>
      <c r="AC1060" s="37"/>
      <c r="AD1060" s="37"/>
      <c r="AE1060" s="37"/>
      <c r="AT1060" s="20" t="s">
        <v>245</v>
      </c>
      <c r="AU1060" s="20" t="s">
        <v>88</v>
      </c>
    </row>
    <row r="1061" spans="1:65" s="13" customFormat="1" ht="10.199999999999999">
      <c r="B1061" s="200"/>
      <c r="C1061" s="201"/>
      <c r="D1061" s="202" t="s">
        <v>247</v>
      </c>
      <c r="E1061" s="203" t="s">
        <v>19</v>
      </c>
      <c r="F1061" s="204" t="s">
        <v>248</v>
      </c>
      <c r="G1061" s="201"/>
      <c r="H1061" s="203" t="s">
        <v>19</v>
      </c>
      <c r="I1061" s="205"/>
      <c r="J1061" s="201"/>
      <c r="K1061" s="201"/>
      <c r="L1061" s="206"/>
      <c r="M1061" s="207"/>
      <c r="N1061" s="208"/>
      <c r="O1061" s="208"/>
      <c r="P1061" s="208"/>
      <c r="Q1061" s="208"/>
      <c r="R1061" s="208"/>
      <c r="S1061" s="208"/>
      <c r="T1061" s="209"/>
      <c r="AT1061" s="210" t="s">
        <v>247</v>
      </c>
      <c r="AU1061" s="210" t="s">
        <v>88</v>
      </c>
      <c r="AV1061" s="13" t="s">
        <v>83</v>
      </c>
      <c r="AW1061" s="13" t="s">
        <v>37</v>
      </c>
      <c r="AX1061" s="13" t="s">
        <v>76</v>
      </c>
      <c r="AY1061" s="210" t="s">
        <v>237</v>
      </c>
    </row>
    <row r="1062" spans="1:65" s="14" customFormat="1" ht="10.199999999999999">
      <c r="B1062" s="211"/>
      <c r="C1062" s="212"/>
      <c r="D1062" s="202" t="s">
        <v>247</v>
      </c>
      <c r="E1062" s="213" t="s">
        <v>19</v>
      </c>
      <c r="F1062" s="214" t="s">
        <v>1337</v>
      </c>
      <c r="G1062" s="212"/>
      <c r="H1062" s="215">
        <v>63.67</v>
      </c>
      <c r="I1062" s="216"/>
      <c r="J1062" s="212"/>
      <c r="K1062" s="212"/>
      <c r="L1062" s="217"/>
      <c r="M1062" s="218"/>
      <c r="N1062" s="219"/>
      <c r="O1062" s="219"/>
      <c r="P1062" s="219"/>
      <c r="Q1062" s="219"/>
      <c r="R1062" s="219"/>
      <c r="S1062" s="219"/>
      <c r="T1062" s="220"/>
      <c r="AT1062" s="221" t="s">
        <v>247</v>
      </c>
      <c r="AU1062" s="221" t="s">
        <v>88</v>
      </c>
      <c r="AV1062" s="14" t="s">
        <v>88</v>
      </c>
      <c r="AW1062" s="14" t="s">
        <v>37</v>
      </c>
      <c r="AX1062" s="14" t="s">
        <v>76</v>
      </c>
      <c r="AY1062" s="221" t="s">
        <v>237</v>
      </c>
    </row>
    <row r="1063" spans="1:65" s="15" customFormat="1" ht="10.199999999999999">
      <c r="B1063" s="222"/>
      <c r="C1063" s="223"/>
      <c r="D1063" s="202" t="s">
        <v>247</v>
      </c>
      <c r="E1063" s="224" t="s">
        <v>19</v>
      </c>
      <c r="F1063" s="225" t="s">
        <v>251</v>
      </c>
      <c r="G1063" s="223"/>
      <c r="H1063" s="226">
        <v>63.67</v>
      </c>
      <c r="I1063" s="227"/>
      <c r="J1063" s="223"/>
      <c r="K1063" s="223"/>
      <c r="L1063" s="228"/>
      <c r="M1063" s="229"/>
      <c r="N1063" s="230"/>
      <c r="O1063" s="230"/>
      <c r="P1063" s="230"/>
      <c r="Q1063" s="230"/>
      <c r="R1063" s="230"/>
      <c r="S1063" s="230"/>
      <c r="T1063" s="231"/>
      <c r="AT1063" s="232" t="s">
        <v>247</v>
      </c>
      <c r="AU1063" s="232" t="s">
        <v>88</v>
      </c>
      <c r="AV1063" s="15" t="s">
        <v>92</v>
      </c>
      <c r="AW1063" s="15" t="s">
        <v>37</v>
      </c>
      <c r="AX1063" s="15" t="s">
        <v>76</v>
      </c>
      <c r="AY1063" s="232" t="s">
        <v>237</v>
      </c>
    </row>
    <row r="1064" spans="1:65" s="13" customFormat="1" ht="10.199999999999999">
      <c r="B1064" s="200"/>
      <c r="C1064" s="201"/>
      <c r="D1064" s="202" t="s">
        <v>247</v>
      </c>
      <c r="E1064" s="203" t="s">
        <v>19</v>
      </c>
      <c r="F1064" s="204" t="s">
        <v>252</v>
      </c>
      <c r="G1064" s="201"/>
      <c r="H1064" s="203" t="s">
        <v>19</v>
      </c>
      <c r="I1064" s="205"/>
      <c r="J1064" s="201"/>
      <c r="K1064" s="201"/>
      <c r="L1064" s="206"/>
      <c r="M1064" s="207"/>
      <c r="N1064" s="208"/>
      <c r="O1064" s="208"/>
      <c r="P1064" s="208"/>
      <c r="Q1064" s="208"/>
      <c r="R1064" s="208"/>
      <c r="S1064" s="208"/>
      <c r="T1064" s="209"/>
      <c r="AT1064" s="210" t="s">
        <v>247</v>
      </c>
      <c r="AU1064" s="210" t="s">
        <v>88</v>
      </c>
      <c r="AV1064" s="13" t="s">
        <v>83</v>
      </c>
      <c r="AW1064" s="13" t="s">
        <v>37</v>
      </c>
      <c r="AX1064" s="13" t="s">
        <v>76</v>
      </c>
      <c r="AY1064" s="210" t="s">
        <v>237</v>
      </c>
    </row>
    <row r="1065" spans="1:65" s="14" customFormat="1" ht="20.399999999999999">
      <c r="B1065" s="211"/>
      <c r="C1065" s="212"/>
      <c r="D1065" s="202" t="s">
        <v>247</v>
      </c>
      <c r="E1065" s="213" t="s">
        <v>19</v>
      </c>
      <c r="F1065" s="214" t="s">
        <v>1338</v>
      </c>
      <c r="G1065" s="212"/>
      <c r="H1065" s="215">
        <v>147.18</v>
      </c>
      <c r="I1065" s="216"/>
      <c r="J1065" s="212"/>
      <c r="K1065" s="212"/>
      <c r="L1065" s="217"/>
      <c r="M1065" s="218"/>
      <c r="N1065" s="219"/>
      <c r="O1065" s="219"/>
      <c r="P1065" s="219"/>
      <c r="Q1065" s="219"/>
      <c r="R1065" s="219"/>
      <c r="S1065" s="219"/>
      <c r="T1065" s="220"/>
      <c r="AT1065" s="221" t="s">
        <v>247</v>
      </c>
      <c r="AU1065" s="221" t="s">
        <v>88</v>
      </c>
      <c r="AV1065" s="14" t="s">
        <v>88</v>
      </c>
      <c r="AW1065" s="14" t="s">
        <v>37</v>
      </c>
      <c r="AX1065" s="14" t="s">
        <v>76</v>
      </c>
      <c r="AY1065" s="221" t="s">
        <v>237</v>
      </c>
    </row>
    <row r="1066" spans="1:65" s="15" customFormat="1" ht="10.199999999999999">
      <c r="B1066" s="222"/>
      <c r="C1066" s="223"/>
      <c r="D1066" s="202" t="s">
        <v>247</v>
      </c>
      <c r="E1066" s="224" t="s">
        <v>19</v>
      </c>
      <c r="F1066" s="225" t="s">
        <v>251</v>
      </c>
      <c r="G1066" s="223"/>
      <c r="H1066" s="226">
        <v>147.18</v>
      </c>
      <c r="I1066" s="227"/>
      <c r="J1066" s="223"/>
      <c r="K1066" s="223"/>
      <c r="L1066" s="228"/>
      <c r="M1066" s="229"/>
      <c r="N1066" s="230"/>
      <c r="O1066" s="230"/>
      <c r="P1066" s="230"/>
      <c r="Q1066" s="230"/>
      <c r="R1066" s="230"/>
      <c r="S1066" s="230"/>
      <c r="T1066" s="231"/>
      <c r="AT1066" s="232" t="s">
        <v>247</v>
      </c>
      <c r="AU1066" s="232" t="s">
        <v>88</v>
      </c>
      <c r="AV1066" s="15" t="s">
        <v>92</v>
      </c>
      <c r="AW1066" s="15" t="s">
        <v>37</v>
      </c>
      <c r="AX1066" s="15" t="s">
        <v>76</v>
      </c>
      <c r="AY1066" s="232" t="s">
        <v>237</v>
      </c>
    </row>
    <row r="1067" spans="1:65" s="13" customFormat="1" ht="10.199999999999999">
      <c r="B1067" s="200"/>
      <c r="C1067" s="201"/>
      <c r="D1067" s="202" t="s">
        <v>247</v>
      </c>
      <c r="E1067" s="203" t="s">
        <v>19</v>
      </c>
      <c r="F1067" s="204" t="s">
        <v>256</v>
      </c>
      <c r="G1067" s="201"/>
      <c r="H1067" s="203" t="s">
        <v>19</v>
      </c>
      <c r="I1067" s="205"/>
      <c r="J1067" s="201"/>
      <c r="K1067" s="201"/>
      <c r="L1067" s="206"/>
      <c r="M1067" s="207"/>
      <c r="N1067" s="208"/>
      <c r="O1067" s="208"/>
      <c r="P1067" s="208"/>
      <c r="Q1067" s="208"/>
      <c r="R1067" s="208"/>
      <c r="S1067" s="208"/>
      <c r="T1067" s="209"/>
      <c r="AT1067" s="210" t="s">
        <v>247</v>
      </c>
      <c r="AU1067" s="210" t="s">
        <v>88</v>
      </c>
      <c r="AV1067" s="13" t="s">
        <v>83</v>
      </c>
      <c r="AW1067" s="13" t="s">
        <v>37</v>
      </c>
      <c r="AX1067" s="13" t="s">
        <v>76</v>
      </c>
      <c r="AY1067" s="210" t="s">
        <v>237</v>
      </c>
    </row>
    <row r="1068" spans="1:65" s="14" customFormat="1" ht="10.199999999999999">
      <c r="B1068" s="211"/>
      <c r="C1068" s="212"/>
      <c r="D1068" s="202" t="s">
        <v>247</v>
      </c>
      <c r="E1068" s="213" t="s">
        <v>19</v>
      </c>
      <c r="F1068" s="214" t="s">
        <v>1339</v>
      </c>
      <c r="G1068" s="212"/>
      <c r="H1068" s="215">
        <v>67.44</v>
      </c>
      <c r="I1068" s="216"/>
      <c r="J1068" s="212"/>
      <c r="K1068" s="212"/>
      <c r="L1068" s="217"/>
      <c r="M1068" s="218"/>
      <c r="N1068" s="219"/>
      <c r="O1068" s="219"/>
      <c r="P1068" s="219"/>
      <c r="Q1068" s="219"/>
      <c r="R1068" s="219"/>
      <c r="S1068" s="219"/>
      <c r="T1068" s="220"/>
      <c r="AT1068" s="221" t="s">
        <v>247</v>
      </c>
      <c r="AU1068" s="221" t="s">
        <v>88</v>
      </c>
      <c r="AV1068" s="14" t="s">
        <v>88</v>
      </c>
      <c r="AW1068" s="14" t="s">
        <v>37</v>
      </c>
      <c r="AX1068" s="14" t="s">
        <v>76</v>
      </c>
      <c r="AY1068" s="221" t="s">
        <v>237</v>
      </c>
    </row>
    <row r="1069" spans="1:65" s="14" customFormat="1" ht="10.199999999999999">
      <c r="B1069" s="211"/>
      <c r="C1069" s="212"/>
      <c r="D1069" s="202" t="s">
        <v>247</v>
      </c>
      <c r="E1069" s="213" t="s">
        <v>19</v>
      </c>
      <c r="F1069" s="214" t="s">
        <v>1340</v>
      </c>
      <c r="G1069" s="212"/>
      <c r="H1069" s="215">
        <v>49.27</v>
      </c>
      <c r="I1069" s="216"/>
      <c r="J1069" s="212"/>
      <c r="K1069" s="212"/>
      <c r="L1069" s="217"/>
      <c r="M1069" s="218"/>
      <c r="N1069" s="219"/>
      <c r="O1069" s="219"/>
      <c r="P1069" s="219"/>
      <c r="Q1069" s="219"/>
      <c r="R1069" s="219"/>
      <c r="S1069" s="219"/>
      <c r="T1069" s="220"/>
      <c r="AT1069" s="221" t="s">
        <v>247</v>
      </c>
      <c r="AU1069" s="221" t="s">
        <v>88</v>
      </c>
      <c r="AV1069" s="14" t="s">
        <v>88</v>
      </c>
      <c r="AW1069" s="14" t="s">
        <v>37</v>
      </c>
      <c r="AX1069" s="14" t="s">
        <v>76</v>
      </c>
      <c r="AY1069" s="221" t="s">
        <v>237</v>
      </c>
    </row>
    <row r="1070" spans="1:65" s="15" customFormat="1" ht="10.199999999999999">
      <c r="B1070" s="222"/>
      <c r="C1070" s="223"/>
      <c r="D1070" s="202" t="s">
        <v>247</v>
      </c>
      <c r="E1070" s="224" t="s">
        <v>19</v>
      </c>
      <c r="F1070" s="225" t="s">
        <v>251</v>
      </c>
      <c r="G1070" s="223"/>
      <c r="H1070" s="226">
        <v>116.71</v>
      </c>
      <c r="I1070" s="227"/>
      <c r="J1070" s="223"/>
      <c r="K1070" s="223"/>
      <c r="L1070" s="228"/>
      <c r="M1070" s="229"/>
      <c r="N1070" s="230"/>
      <c r="O1070" s="230"/>
      <c r="P1070" s="230"/>
      <c r="Q1070" s="230"/>
      <c r="R1070" s="230"/>
      <c r="S1070" s="230"/>
      <c r="T1070" s="231"/>
      <c r="AT1070" s="232" t="s">
        <v>247</v>
      </c>
      <c r="AU1070" s="232" t="s">
        <v>88</v>
      </c>
      <c r="AV1070" s="15" t="s">
        <v>92</v>
      </c>
      <c r="AW1070" s="15" t="s">
        <v>37</v>
      </c>
      <c r="AX1070" s="15" t="s">
        <v>76</v>
      </c>
      <c r="AY1070" s="232" t="s">
        <v>237</v>
      </c>
    </row>
    <row r="1071" spans="1:65" s="16" customFormat="1" ht="10.199999999999999">
      <c r="B1071" s="233"/>
      <c r="C1071" s="234"/>
      <c r="D1071" s="202" t="s">
        <v>247</v>
      </c>
      <c r="E1071" s="235" t="s">
        <v>19</v>
      </c>
      <c r="F1071" s="236" t="s">
        <v>260</v>
      </c>
      <c r="G1071" s="234"/>
      <c r="H1071" s="237">
        <v>327.56</v>
      </c>
      <c r="I1071" s="238"/>
      <c r="J1071" s="234"/>
      <c r="K1071" s="234"/>
      <c r="L1071" s="239"/>
      <c r="M1071" s="240"/>
      <c r="N1071" s="241"/>
      <c r="O1071" s="241"/>
      <c r="P1071" s="241"/>
      <c r="Q1071" s="241"/>
      <c r="R1071" s="241"/>
      <c r="S1071" s="241"/>
      <c r="T1071" s="242"/>
      <c r="AT1071" s="243" t="s">
        <v>247</v>
      </c>
      <c r="AU1071" s="243" t="s">
        <v>88</v>
      </c>
      <c r="AV1071" s="16" t="s">
        <v>243</v>
      </c>
      <c r="AW1071" s="16" t="s">
        <v>37</v>
      </c>
      <c r="AX1071" s="16" t="s">
        <v>83</v>
      </c>
      <c r="AY1071" s="243" t="s">
        <v>237</v>
      </c>
    </row>
    <row r="1072" spans="1:65" s="2" customFormat="1" ht="21.75" customHeight="1">
      <c r="A1072" s="37"/>
      <c r="B1072" s="38"/>
      <c r="C1072" s="182" t="s">
        <v>1341</v>
      </c>
      <c r="D1072" s="182" t="s">
        <v>239</v>
      </c>
      <c r="E1072" s="183" t="s">
        <v>1342</v>
      </c>
      <c r="F1072" s="184" t="s">
        <v>1343</v>
      </c>
      <c r="G1072" s="185" t="s">
        <v>154</v>
      </c>
      <c r="H1072" s="186">
        <v>342.79199999999997</v>
      </c>
      <c r="I1072" s="187"/>
      <c r="J1072" s="188">
        <f>ROUND(I1072*H1072,2)</f>
        <v>0</v>
      </c>
      <c r="K1072" s="184" t="s">
        <v>242</v>
      </c>
      <c r="L1072" s="42"/>
      <c r="M1072" s="189" t="s">
        <v>19</v>
      </c>
      <c r="N1072" s="190" t="s">
        <v>48</v>
      </c>
      <c r="O1072" s="67"/>
      <c r="P1072" s="191">
        <f>O1072*H1072</f>
        <v>0</v>
      </c>
      <c r="Q1072" s="191">
        <v>0</v>
      </c>
      <c r="R1072" s="191">
        <f>Q1072*H1072</f>
        <v>0</v>
      </c>
      <c r="S1072" s="191">
        <v>2.9999999999999997E-4</v>
      </c>
      <c r="T1072" s="192">
        <f>S1072*H1072</f>
        <v>0.10283759999999999</v>
      </c>
      <c r="U1072" s="37"/>
      <c r="V1072" s="37"/>
      <c r="W1072" s="37"/>
      <c r="X1072" s="37"/>
      <c r="Y1072" s="37"/>
      <c r="Z1072" s="37"/>
      <c r="AA1072" s="37"/>
      <c r="AB1072" s="37"/>
      <c r="AC1072" s="37"/>
      <c r="AD1072" s="37"/>
      <c r="AE1072" s="37"/>
      <c r="AR1072" s="193" t="s">
        <v>366</v>
      </c>
      <c r="AT1072" s="193" t="s">
        <v>239</v>
      </c>
      <c r="AU1072" s="193" t="s">
        <v>88</v>
      </c>
      <c r="AY1072" s="20" t="s">
        <v>237</v>
      </c>
      <c r="BE1072" s="194">
        <f>IF(N1072="základní",J1072,0)</f>
        <v>0</v>
      </c>
      <c r="BF1072" s="194">
        <f>IF(N1072="snížená",J1072,0)</f>
        <v>0</v>
      </c>
      <c r="BG1072" s="194">
        <f>IF(N1072="zákl. přenesená",J1072,0)</f>
        <v>0</v>
      </c>
      <c r="BH1072" s="194">
        <f>IF(N1072="sníž. přenesená",J1072,0)</f>
        <v>0</v>
      </c>
      <c r="BI1072" s="194">
        <f>IF(N1072="nulová",J1072,0)</f>
        <v>0</v>
      </c>
      <c r="BJ1072" s="20" t="s">
        <v>88</v>
      </c>
      <c r="BK1072" s="194">
        <f>ROUND(I1072*H1072,2)</f>
        <v>0</v>
      </c>
      <c r="BL1072" s="20" t="s">
        <v>366</v>
      </c>
      <c r="BM1072" s="193" t="s">
        <v>1344</v>
      </c>
    </row>
    <row r="1073" spans="1:51" s="2" customFormat="1" ht="10.199999999999999">
      <c r="A1073" s="37"/>
      <c r="B1073" s="38"/>
      <c r="C1073" s="39"/>
      <c r="D1073" s="195" t="s">
        <v>245</v>
      </c>
      <c r="E1073" s="39"/>
      <c r="F1073" s="196" t="s">
        <v>1345</v>
      </c>
      <c r="G1073" s="39"/>
      <c r="H1073" s="39"/>
      <c r="I1073" s="197"/>
      <c r="J1073" s="39"/>
      <c r="K1073" s="39"/>
      <c r="L1073" s="42"/>
      <c r="M1073" s="198"/>
      <c r="N1073" s="199"/>
      <c r="O1073" s="67"/>
      <c r="P1073" s="67"/>
      <c r="Q1073" s="67"/>
      <c r="R1073" s="67"/>
      <c r="S1073" s="67"/>
      <c r="T1073" s="68"/>
      <c r="U1073" s="37"/>
      <c r="V1073" s="37"/>
      <c r="W1073" s="37"/>
      <c r="X1073" s="37"/>
      <c r="Y1073" s="37"/>
      <c r="Z1073" s="37"/>
      <c r="AA1073" s="37"/>
      <c r="AB1073" s="37"/>
      <c r="AC1073" s="37"/>
      <c r="AD1073" s="37"/>
      <c r="AE1073" s="37"/>
      <c r="AT1073" s="20" t="s">
        <v>245</v>
      </c>
      <c r="AU1073" s="20" t="s">
        <v>88</v>
      </c>
    </row>
    <row r="1074" spans="1:51" s="13" customFormat="1" ht="10.199999999999999">
      <c r="B1074" s="200"/>
      <c r="C1074" s="201"/>
      <c r="D1074" s="202" t="s">
        <v>247</v>
      </c>
      <c r="E1074" s="203" t="s">
        <v>19</v>
      </c>
      <c r="F1074" s="204" t="s">
        <v>248</v>
      </c>
      <c r="G1074" s="201"/>
      <c r="H1074" s="203" t="s">
        <v>19</v>
      </c>
      <c r="I1074" s="205"/>
      <c r="J1074" s="201"/>
      <c r="K1074" s="201"/>
      <c r="L1074" s="206"/>
      <c r="M1074" s="207"/>
      <c r="N1074" s="208"/>
      <c r="O1074" s="208"/>
      <c r="P1074" s="208"/>
      <c r="Q1074" s="208"/>
      <c r="R1074" s="208"/>
      <c r="S1074" s="208"/>
      <c r="T1074" s="209"/>
      <c r="AT1074" s="210" t="s">
        <v>247</v>
      </c>
      <c r="AU1074" s="210" t="s">
        <v>88</v>
      </c>
      <c r="AV1074" s="13" t="s">
        <v>83</v>
      </c>
      <c r="AW1074" s="13" t="s">
        <v>37</v>
      </c>
      <c r="AX1074" s="13" t="s">
        <v>76</v>
      </c>
      <c r="AY1074" s="210" t="s">
        <v>237</v>
      </c>
    </row>
    <row r="1075" spans="1:51" s="14" customFormat="1" ht="10.199999999999999">
      <c r="B1075" s="211"/>
      <c r="C1075" s="212"/>
      <c r="D1075" s="202" t="s">
        <v>247</v>
      </c>
      <c r="E1075" s="213" t="s">
        <v>19</v>
      </c>
      <c r="F1075" s="214" t="s">
        <v>1346</v>
      </c>
      <c r="G1075" s="212"/>
      <c r="H1075" s="215">
        <v>15.16</v>
      </c>
      <c r="I1075" s="216"/>
      <c r="J1075" s="212"/>
      <c r="K1075" s="212"/>
      <c r="L1075" s="217"/>
      <c r="M1075" s="218"/>
      <c r="N1075" s="219"/>
      <c r="O1075" s="219"/>
      <c r="P1075" s="219"/>
      <c r="Q1075" s="219"/>
      <c r="R1075" s="219"/>
      <c r="S1075" s="219"/>
      <c r="T1075" s="220"/>
      <c r="AT1075" s="221" t="s">
        <v>247</v>
      </c>
      <c r="AU1075" s="221" t="s">
        <v>88</v>
      </c>
      <c r="AV1075" s="14" t="s">
        <v>88</v>
      </c>
      <c r="AW1075" s="14" t="s">
        <v>37</v>
      </c>
      <c r="AX1075" s="14" t="s">
        <v>76</v>
      </c>
      <c r="AY1075" s="221" t="s">
        <v>237</v>
      </c>
    </row>
    <row r="1076" spans="1:51" s="14" customFormat="1" ht="10.199999999999999">
      <c r="B1076" s="211"/>
      <c r="C1076" s="212"/>
      <c r="D1076" s="202" t="s">
        <v>247</v>
      </c>
      <c r="E1076" s="213" t="s">
        <v>19</v>
      </c>
      <c r="F1076" s="214" t="s">
        <v>1347</v>
      </c>
      <c r="G1076" s="212"/>
      <c r="H1076" s="215">
        <v>14.42</v>
      </c>
      <c r="I1076" s="216"/>
      <c r="J1076" s="212"/>
      <c r="K1076" s="212"/>
      <c r="L1076" s="217"/>
      <c r="M1076" s="218"/>
      <c r="N1076" s="219"/>
      <c r="O1076" s="219"/>
      <c r="P1076" s="219"/>
      <c r="Q1076" s="219"/>
      <c r="R1076" s="219"/>
      <c r="S1076" s="219"/>
      <c r="T1076" s="220"/>
      <c r="AT1076" s="221" t="s">
        <v>247</v>
      </c>
      <c r="AU1076" s="221" t="s">
        <v>88</v>
      </c>
      <c r="AV1076" s="14" t="s">
        <v>88</v>
      </c>
      <c r="AW1076" s="14" t="s">
        <v>37</v>
      </c>
      <c r="AX1076" s="14" t="s">
        <v>76</v>
      </c>
      <c r="AY1076" s="221" t="s">
        <v>237</v>
      </c>
    </row>
    <row r="1077" spans="1:51" s="14" customFormat="1" ht="10.199999999999999">
      <c r="B1077" s="211"/>
      <c r="C1077" s="212"/>
      <c r="D1077" s="202" t="s">
        <v>247</v>
      </c>
      <c r="E1077" s="213" t="s">
        <v>19</v>
      </c>
      <c r="F1077" s="214" t="s">
        <v>1348</v>
      </c>
      <c r="G1077" s="212"/>
      <c r="H1077" s="215">
        <v>20.92</v>
      </c>
      <c r="I1077" s="216"/>
      <c r="J1077" s="212"/>
      <c r="K1077" s="212"/>
      <c r="L1077" s="217"/>
      <c r="M1077" s="218"/>
      <c r="N1077" s="219"/>
      <c r="O1077" s="219"/>
      <c r="P1077" s="219"/>
      <c r="Q1077" s="219"/>
      <c r="R1077" s="219"/>
      <c r="S1077" s="219"/>
      <c r="T1077" s="220"/>
      <c r="AT1077" s="221" t="s">
        <v>247</v>
      </c>
      <c r="AU1077" s="221" t="s">
        <v>88</v>
      </c>
      <c r="AV1077" s="14" t="s">
        <v>88</v>
      </c>
      <c r="AW1077" s="14" t="s">
        <v>37</v>
      </c>
      <c r="AX1077" s="14" t="s">
        <v>76</v>
      </c>
      <c r="AY1077" s="221" t="s">
        <v>237</v>
      </c>
    </row>
    <row r="1078" spans="1:51" s="14" customFormat="1" ht="10.199999999999999">
      <c r="B1078" s="211"/>
      <c r="C1078" s="212"/>
      <c r="D1078" s="202" t="s">
        <v>247</v>
      </c>
      <c r="E1078" s="213" t="s">
        <v>19</v>
      </c>
      <c r="F1078" s="214" t="s">
        <v>1349</v>
      </c>
      <c r="G1078" s="212"/>
      <c r="H1078" s="215">
        <v>14.52</v>
      </c>
      <c r="I1078" s="216"/>
      <c r="J1078" s="212"/>
      <c r="K1078" s="212"/>
      <c r="L1078" s="217"/>
      <c r="M1078" s="218"/>
      <c r="N1078" s="219"/>
      <c r="O1078" s="219"/>
      <c r="P1078" s="219"/>
      <c r="Q1078" s="219"/>
      <c r="R1078" s="219"/>
      <c r="S1078" s="219"/>
      <c r="T1078" s="220"/>
      <c r="AT1078" s="221" t="s">
        <v>247</v>
      </c>
      <c r="AU1078" s="221" t="s">
        <v>88</v>
      </c>
      <c r="AV1078" s="14" t="s">
        <v>88</v>
      </c>
      <c r="AW1078" s="14" t="s">
        <v>37</v>
      </c>
      <c r="AX1078" s="14" t="s">
        <v>76</v>
      </c>
      <c r="AY1078" s="221" t="s">
        <v>237</v>
      </c>
    </row>
    <row r="1079" spans="1:51" s="14" customFormat="1" ht="10.199999999999999">
      <c r="B1079" s="211"/>
      <c r="C1079" s="212"/>
      <c r="D1079" s="202" t="s">
        <v>247</v>
      </c>
      <c r="E1079" s="213" t="s">
        <v>19</v>
      </c>
      <c r="F1079" s="214" t="s">
        <v>1350</v>
      </c>
      <c r="G1079" s="212"/>
      <c r="H1079" s="215">
        <v>14.4</v>
      </c>
      <c r="I1079" s="216"/>
      <c r="J1079" s="212"/>
      <c r="K1079" s="212"/>
      <c r="L1079" s="217"/>
      <c r="M1079" s="218"/>
      <c r="N1079" s="219"/>
      <c r="O1079" s="219"/>
      <c r="P1079" s="219"/>
      <c r="Q1079" s="219"/>
      <c r="R1079" s="219"/>
      <c r="S1079" s="219"/>
      <c r="T1079" s="220"/>
      <c r="AT1079" s="221" t="s">
        <v>247</v>
      </c>
      <c r="AU1079" s="221" t="s">
        <v>88</v>
      </c>
      <c r="AV1079" s="14" t="s">
        <v>88</v>
      </c>
      <c r="AW1079" s="14" t="s">
        <v>37</v>
      </c>
      <c r="AX1079" s="14" t="s">
        <v>76</v>
      </c>
      <c r="AY1079" s="221" t="s">
        <v>237</v>
      </c>
    </row>
    <row r="1080" spans="1:51" s="15" customFormat="1" ht="10.199999999999999">
      <c r="B1080" s="222"/>
      <c r="C1080" s="223"/>
      <c r="D1080" s="202" t="s">
        <v>247</v>
      </c>
      <c r="E1080" s="224" t="s">
        <v>19</v>
      </c>
      <c r="F1080" s="225" t="s">
        <v>251</v>
      </c>
      <c r="G1080" s="223"/>
      <c r="H1080" s="226">
        <v>79.42</v>
      </c>
      <c r="I1080" s="227"/>
      <c r="J1080" s="223"/>
      <c r="K1080" s="223"/>
      <c r="L1080" s="228"/>
      <c r="M1080" s="229"/>
      <c r="N1080" s="230"/>
      <c r="O1080" s="230"/>
      <c r="P1080" s="230"/>
      <c r="Q1080" s="230"/>
      <c r="R1080" s="230"/>
      <c r="S1080" s="230"/>
      <c r="T1080" s="231"/>
      <c r="AT1080" s="232" t="s">
        <v>247</v>
      </c>
      <c r="AU1080" s="232" t="s">
        <v>88</v>
      </c>
      <c r="AV1080" s="15" t="s">
        <v>92</v>
      </c>
      <c r="AW1080" s="15" t="s">
        <v>37</v>
      </c>
      <c r="AX1080" s="15" t="s">
        <v>76</v>
      </c>
      <c r="AY1080" s="232" t="s">
        <v>237</v>
      </c>
    </row>
    <row r="1081" spans="1:51" s="13" customFormat="1" ht="10.199999999999999">
      <c r="B1081" s="200"/>
      <c r="C1081" s="201"/>
      <c r="D1081" s="202" t="s">
        <v>247</v>
      </c>
      <c r="E1081" s="203" t="s">
        <v>19</v>
      </c>
      <c r="F1081" s="204" t="s">
        <v>252</v>
      </c>
      <c r="G1081" s="201"/>
      <c r="H1081" s="203" t="s">
        <v>19</v>
      </c>
      <c r="I1081" s="205"/>
      <c r="J1081" s="201"/>
      <c r="K1081" s="201"/>
      <c r="L1081" s="206"/>
      <c r="M1081" s="207"/>
      <c r="N1081" s="208"/>
      <c r="O1081" s="208"/>
      <c r="P1081" s="208"/>
      <c r="Q1081" s="208"/>
      <c r="R1081" s="208"/>
      <c r="S1081" s="208"/>
      <c r="T1081" s="209"/>
      <c r="AT1081" s="210" t="s">
        <v>247</v>
      </c>
      <c r="AU1081" s="210" t="s">
        <v>88</v>
      </c>
      <c r="AV1081" s="13" t="s">
        <v>83</v>
      </c>
      <c r="AW1081" s="13" t="s">
        <v>37</v>
      </c>
      <c r="AX1081" s="13" t="s">
        <v>76</v>
      </c>
      <c r="AY1081" s="210" t="s">
        <v>237</v>
      </c>
    </row>
    <row r="1082" spans="1:51" s="14" customFormat="1" ht="10.199999999999999">
      <c r="B1082" s="211"/>
      <c r="C1082" s="212"/>
      <c r="D1082" s="202" t="s">
        <v>247</v>
      </c>
      <c r="E1082" s="213" t="s">
        <v>19</v>
      </c>
      <c r="F1082" s="214" t="s">
        <v>1351</v>
      </c>
      <c r="G1082" s="212"/>
      <c r="H1082" s="215">
        <v>15.16</v>
      </c>
      <c r="I1082" s="216"/>
      <c r="J1082" s="212"/>
      <c r="K1082" s="212"/>
      <c r="L1082" s="217"/>
      <c r="M1082" s="218"/>
      <c r="N1082" s="219"/>
      <c r="O1082" s="219"/>
      <c r="P1082" s="219"/>
      <c r="Q1082" s="219"/>
      <c r="R1082" s="219"/>
      <c r="S1082" s="219"/>
      <c r="T1082" s="220"/>
      <c r="AT1082" s="221" t="s">
        <v>247</v>
      </c>
      <c r="AU1082" s="221" t="s">
        <v>88</v>
      </c>
      <c r="AV1082" s="14" t="s">
        <v>88</v>
      </c>
      <c r="AW1082" s="14" t="s">
        <v>37</v>
      </c>
      <c r="AX1082" s="14" t="s">
        <v>76</v>
      </c>
      <c r="AY1082" s="221" t="s">
        <v>237</v>
      </c>
    </row>
    <row r="1083" spans="1:51" s="14" customFormat="1" ht="10.199999999999999">
      <c r="B1083" s="211"/>
      <c r="C1083" s="212"/>
      <c r="D1083" s="202" t="s">
        <v>247</v>
      </c>
      <c r="E1083" s="213" t="s">
        <v>19</v>
      </c>
      <c r="F1083" s="214" t="s">
        <v>1352</v>
      </c>
      <c r="G1083" s="212"/>
      <c r="H1083" s="215">
        <v>14.42</v>
      </c>
      <c r="I1083" s="216"/>
      <c r="J1083" s="212"/>
      <c r="K1083" s="212"/>
      <c r="L1083" s="217"/>
      <c r="M1083" s="218"/>
      <c r="N1083" s="219"/>
      <c r="O1083" s="219"/>
      <c r="P1083" s="219"/>
      <c r="Q1083" s="219"/>
      <c r="R1083" s="219"/>
      <c r="S1083" s="219"/>
      <c r="T1083" s="220"/>
      <c r="AT1083" s="221" t="s">
        <v>247</v>
      </c>
      <c r="AU1083" s="221" t="s">
        <v>88</v>
      </c>
      <c r="AV1083" s="14" t="s">
        <v>88</v>
      </c>
      <c r="AW1083" s="14" t="s">
        <v>37</v>
      </c>
      <c r="AX1083" s="14" t="s">
        <v>76</v>
      </c>
      <c r="AY1083" s="221" t="s">
        <v>237</v>
      </c>
    </row>
    <row r="1084" spans="1:51" s="14" customFormat="1" ht="10.199999999999999">
      <c r="B1084" s="211"/>
      <c r="C1084" s="212"/>
      <c r="D1084" s="202" t="s">
        <v>247</v>
      </c>
      <c r="E1084" s="213" t="s">
        <v>19</v>
      </c>
      <c r="F1084" s="214" t="s">
        <v>1353</v>
      </c>
      <c r="G1084" s="212"/>
      <c r="H1084" s="215">
        <v>14.56</v>
      </c>
      <c r="I1084" s="216"/>
      <c r="J1084" s="212"/>
      <c r="K1084" s="212"/>
      <c r="L1084" s="217"/>
      <c r="M1084" s="218"/>
      <c r="N1084" s="219"/>
      <c r="O1084" s="219"/>
      <c r="P1084" s="219"/>
      <c r="Q1084" s="219"/>
      <c r="R1084" s="219"/>
      <c r="S1084" s="219"/>
      <c r="T1084" s="220"/>
      <c r="AT1084" s="221" t="s">
        <v>247</v>
      </c>
      <c r="AU1084" s="221" t="s">
        <v>88</v>
      </c>
      <c r="AV1084" s="14" t="s">
        <v>88</v>
      </c>
      <c r="AW1084" s="14" t="s">
        <v>37</v>
      </c>
      <c r="AX1084" s="14" t="s">
        <v>76</v>
      </c>
      <c r="AY1084" s="221" t="s">
        <v>237</v>
      </c>
    </row>
    <row r="1085" spans="1:51" s="14" customFormat="1" ht="10.199999999999999">
      <c r="B1085" s="211"/>
      <c r="C1085" s="212"/>
      <c r="D1085" s="202" t="s">
        <v>247</v>
      </c>
      <c r="E1085" s="213" t="s">
        <v>19</v>
      </c>
      <c r="F1085" s="214" t="s">
        <v>1354</v>
      </c>
      <c r="G1085" s="212"/>
      <c r="H1085" s="215">
        <v>14.46</v>
      </c>
      <c r="I1085" s="216"/>
      <c r="J1085" s="212"/>
      <c r="K1085" s="212"/>
      <c r="L1085" s="217"/>
      <c r="M1085" s="218"/>
      <c r="N1085" s="219"/>
      <c r="O1085" s="219"/>
      <c r="P1085" s="219"/>
      <c r="Q1085" s="219"/>
      <c r="R1085" s="219"/>
      <c r="S1085" s="219"/>
      <c r="T1085" s="220"/>
      <c r="AT1085" s="221" t="s">
        <v>247</v>
      </c>
      <c r="AU1085" s="221" t="s">
        <v>88</v>
      </c>
      <c r="AV1085" s="14" t="s">
        <v>88</v>
      </c>
      <c r="AW1085" s="14" t="s">
        <v>37</v>
      </c>
      <c r="AX1085" s="14" t="s">
        <v>76</v>
      </c>
      <c r="AY1085" s="221" t="s">
        <v>237</v>
      </c>
    </row>
    <row r="1086" spans="1:51" s="14" customFormat="1" ht="10.199999999999999">
      <c r="B1086" s="211"/>
      <c r="C1086" s="212"/>
      <c r="D1086" s="202" t="s">
        <v>247</v>
      </c>
      <c r="E1086" s="213" t="s">
        <v>19</v>
      </c>
      <c r="F1086" s="214" t="s">
        <v>1355</v>
      </c>
      <c r="G1086" s="212"/>
      <c r="H1086" s="215">
        <v>13.9</v>
      </c>
      <c r="I1086" s="216"/>
      <c r="J1086" s="212"/>
      <c r="K1086" s="212"/>
      <c r="L1086" s="217"/>
      <c r="M1086" s="218"/>
      <c r="N1086" s="219"/>
      <c r="O1086" s="219"/>
      <c r="P1086" s="219"/>
      <c r="Q1086" s="219"/>
      <c r="R1086" s="219"/>
      <c r="S1086" s="219"/>
      <c r="T1086" s="220"/>
      <c r="AT1086" s="221" t="s">
        <v>247</v>
      </c>
      <c r="AU1086" s="221" t="s">
        <v>88</v>
      </c>
      <c r="AV1086" s="14" t="s">
        <v>88</v>
      </c>
      <c r="AW1086" s="14" t="s">
        <v>37</v>
      </c>
      <c r="AX1086" s="14" t="s">
        <v>76</v>
      </c>
      <c r="AY1086" s="221" t="s">
        <v>237</v>
      </c>
    </row>
    <row r="1087" spans="1:51" s="14" customFormat="1" ht="10.199999999999999">
      <c r="B1087" s="211"/>
      <c r="C1087" s="212"/>
      <c r="D1087" s="202" t="s">
        <v>247</v>
      </c>
      <c r="E1087" s="213" t="s">
        <v>19</v>
      </c>
      <c r="F1087" s="214" t="s">
        <v>1356</v>
      </c>
      <c r="G1087" s="212"/>
      <c r="H1087" s="215">
        <v>13.82</v>
      </c>
      <c r="I1087" s="216"/>
      <c r="J1087" s="212"/>
      <c r="K1087" s="212"/>
      <c r="L1087" s="217"/>
      <c r="M1087" s="218"/>
      <c r="N1087" s="219"/>
      <c r="O1087" s="219"/>
      <c r="P1087" s="219"/>
      <c r="Q1087" s="219"/>
      <c r="R1087" s="219"/>
      <c r="S1087" s="219"/>
      <c r="T1087" s="220"/>
      <c r="AT1087" s="221" t="s">
        <v>247</v>
      </c>
      <c r="AU1087" s="221" t="s">
        <v>88</v>
      </c>
      <c r="AV1087" s="14" t="s">
        <v>88</v>
      </c>
      <c r="AW1087" s="14" t="s">
        <v>37</v>
      </c>
      <c r="AX1087" s="14" t="s">
        <v>76</v>
      </c>
      <c r="AY1087" s="221" t="s">
        <v>237</v>
      </c>
    </row>
    <row r="1088" spans="1:51" s="14" customFormat="1" ht="10.199999999999999">
      <c r="B1088" s="211"/>
      <c r="C1088" s="212"/>
      <c r="D1088" s="202" t="s">
        <v>247</v>
      </c>
      <c r="E1088" s="213" t="s">
        <v>19</v>
      </c>
      <c r="F1088" s="214" t="s">
        <v>1357</v>
      </c>
      <c r="G1088" s="212"/>
      <c r="H1088" s="215">
        <v>14.44</v>
      </c>
      <c r="I1088" s="216"/>
      <c r="J1088" s="212"/>
      <c r="K1088" s="212"/>
      <c r="L1088" s="217"/>
      <c r="M1088" s="218"/>
      <c r="N1088" s="219"/>
      <c r="O1088" s="219"/>
      <c r="P1088" s="219"/>
      <c r="Q1088" s="219"/>
      <c r="R1088" s="219"/>
      <c r="S1088" s="219"/>
      <c r="T1088" s="220"/>
      <c r="AT1088" s="221" t="s">
        <v>247</v>
      </c>
      <c r="AU1088" s="221" t="s">
        <v>88</v>
      </c>
      <c r="AV1088" s="14" t="s">
        <v>88</v>
      </c>
      <c r="AW1088" s="14" t="s">
        <v>37</v>
      </c>
      <c r="AX1088" s="14" t="s">
        <v>76</v>
      </c>
      <c r="AY1088" s="221" t="s">
        <v>237</v>
      </c>
    </row>
    <row r="1089" spans="2:63" s="14" customFormat="1" ht="10.199999999999999">
      <c r="B1089" s="211"/>
      <c r="C1089" s="212"/>
      <c r="D1089" s="202" t="s">
        <v>247</v>
      </c>
      <c r="E1089" s="213" t="s">
        <v>19</v>
      </c>
      <c r="F1089" s="214" t="s">
        <v>1358</v>
      </c>
      <c r="G1089" s="212"/>
      <c r="H1089" s="215">
        <v>15.86</v>
      </c>
      <c r="I1089" s="216"/>
      <c r="J1089" s="212"/>
      <c r="K1089" s="212"/>
      <c r="L1089" s="217"/>
      <c r="M1089" s="218"/>
      <c r="N1089" s="219"/>
      <c r="O1089" s="219"/>
      <c r="P1089" s="219"/>
      <c r="Q1089" s="219"/>
      <c r="R1089" s="219"/>
      <c r="S1089" s="219"/>
      <c r="T1089" s="220"/>
      <c r="AT1089" s="221" t="s">
        <v>247</v>
      </c>
      <c r="AU1089" s="221" t="s">
        <v>88</v>
      </c>
      <c r="AV1089" s="14" t="s">
        <v>88</v>
      </c>
      <c r="AW1089" s="14" t="s">
        <v>37</v>
      </c>
      <c r="AX1089" s="14" t="s">
        <v>76</v>
      </c>
      <c r="AY1089" s="221" t="s">
        <v>237</v>
      </c>
    </row>
    <row r="1090" spans="2:63" s="15" customFormat="1" ht="10.199999999999999">
      <c r="B1090" s="222"/>
      <c r="C1090" s="223"/>
      <c r="D1090" s="202" t="s">
        <v>247</v>
      </c>
      <c r="E1090" s="224" t="s">
        <v>19</v>
      </c>
      <c r="F1090" s="225" t="s">
        <v>251</v>
      </c>
      <c r="G1090" s="223"/>
      <c r="H1090" s="226">
        <v>116.62</v>
      </c>
      <c r="I1090" s="227"/>
      <c r="J1090" s="223"/>
      <c r="K1090" s="223"/>
      <c r="L1090" s="228"/>
      <c r="M1090" s="229"/>
      <c r="N1090" s="230"/>
      <c r="O1090" s="230"/>
      <c r="P1090" s="230"/>
      <c r="Q1090" s="230"/>
      <c r="R1090" s="230"/>
      <c r="S1090" s="230"/>
      <c r="T1090" s="231"/>
      <c r="AT1090" s="232" t="s">
        <v>247</v>
      </c>
      <c r="AU1090" s="232" t="s">
        <v>88</v>
      </c>
      <c r="AV1090" s="15" t="s">
        <v>92</v>
      </c>
      <c r="AW1090" s="15" t="s">
        <v>37</v>
      </c>
      <c r="AX1090" s="15" t="s">
        <v>76</v>
      </c>
      <c r="AY1090" s="232" t="s">
        <v>237</v>
      </c>
    </row>
    <row r="1091" spans="2:63" s="13" customFormat="1" ht="10.199999999999999">
      <c r="B1091" s="200"/>
      <c r="C1091" s="201"/>
      <c r="D1091" s="202" t="s">
        <v>247</v>
      </c>
      <c r="E1091" s="203" t="s">
        <v>19</v>
      </c>
      <c r="F1091" s="204" t="s">
        <v>256</v>
      </c>
      <c r="G1091" s="201"/>
      <c r="H1091" s="203" t="s">
        <v>19</v>
      </c>
      <c r="I1091" s="205"/>
      <c r="J1091" s="201"/>
      <c r="K1091" s="201"/>
      <c r="L1091" s="206"/>
      <c r="M1091" s="207"/>
      <c r="N1091" s="208"/>
      <c r="O1091" s="208"/>
      <c r="P1091" s="208"/>
      <c r="Q1091" s="208"/>
      <c r="R1091" s="208"/>
      <c r="S1091" s="208"/>
      <c r="T1091" s="209"/>
      <c r="AT1091" s="210" t="s">
        <v>247</v>
      </c>
      <c r="AU1091" s="210" t="s">
        <v>88</v>
      </c>
      <c r="AV1091" s="13" t="s">
        <v>83</v>
      </c>
      <c r="AW1091" s="13" t="s">
        <v>37</v>
      </c>
      <c r="AX1091" s="13" t="s">
        <v>76</v>
      </c>
      <c r="AY1091" s="210" t="s">
        <v>237</v>
      </c>
    </row>
    <row r="1092" spans="2:63" s="14" customFormat="1" ht="10.199999999999999">
      <c r="B1092" s="211"/>
      <c r="C1092" s="212"/>
      <c r="D1092" s="202" t="s">
        <v>247</v>
      </c>
      <c r="E1092" s="213" t="s">
        <v>19</v>
      </c>
      <c r="F1092" s="214" t="s">
        <v>1359</v>
      </c>
      <c r="G1092" s="212"/>
      <c r="H1092" s="215">
        <v>15.16</v>
      </c>
      <c r="I1092" s="216"/>
      <c r="J1092" s="212"/>
      <c r="K1092" s="212"/>
      <c r="L1092" s="217"/>
      <c r="M1092" s="218"/>
      <c r="N1092" s="219"/>
      <c r="O1092" s="219"/>
      <c r="P1092" s="219"/>
      <c r="Q1092" s="219"/>
      <c r="R1092" s="219"/>
      <c r="S1092" s="219"/>
      <c r="T1092" s="220"/>
      <c r="AT1092" s="221" t="s">
        <v>247</v>
      </c>
      <c r="AU1092" s="221" t="s">
        <v>88</v>
      </c>
      <c r="AV1092" s="14" t="s">
        <v>88</v>
      </c>
      <c r="AW1092" s="14" t="s">
        <v>37</v>
      </c>
      <c r="AX1092" s="14" t="s">
        <v>76</v>
      </c>
      <c r="AY1092" s="221" t="s">
        <v>237</v>
      </c>
    </row>
    <row r="1093" spans="2:63" s="14" customFormat="1" ht="10.199999999999999">
      <c r="B1093" s="211"/>
      <c r="C1093" s="212"/>
      <c r="D1093" s="202" t="s">
        <v>247</v>
      </c>
      <c r="E1093" s="213" t="s">
        <v>19</v>
      </c>
      <c r="F1093" s="214" t="s">
        <v>1360</v>
      </c>
      <c r="G1093" s="212"/>
      <c r="H1093" s="215">
        <v>14.42</v>
      </c>
      <c r="I1093" s="216"/>
      <c r="J1093" s="212"/>
      <c r="K1093" s="212"/>
      <c r="L1093" s="217"/>
      <c r="M1093" s="218"/>
      <c r="N1093" s="219"/>
      <c r="O1093" s="219"/>
      <c r="P1093" s="219"/>
      <c r="Q1093" s="219"/>
      <c r="R1093" s="219"/>
      <c r="S1093" s="219"/>
      <c r="T1093" s="220"/>
      <c r="AT1093" s="221" t="s">
        <v>247</v>
      </c>
      <c r="AU1093" s="221" t="s">
        <v>88</v>
      </c>
      <c r="AV1093" s="14" t="s">
        <v>88</v>
      </c>
      <c r="AW1093" s="14" t="s">
        <v>37</v>
      </c>
      <c r="AX1093" s="14" t="s">
        <v>76</v>
      </c>
      <c r="AY1093" s="221" t="s">
        <v>237</v>
      </c>
    </row>
    <row r="1094" spans="2:63" s="14" customFormat="1" ht="10.199999999999999">
      <c r="B1094" s="211"/>
      <c r="C1094" s="212"/>
      <c r="D1094" s="202" t="s">
        <v>247</v>
      </c>
      <c r="E1094" s="213" t="s">
        <v>19</v>
      </c>
      <c r="F1094" s="214" t="s">
        <v>1361</v>
      </c>
      <c r="G1094" s="212"/>
      <c r="H1094" s="215">
        <v>14.56</v>
      </c>
      <c r="I1094" s="216"/>
      <c r="J1094" s="212"/>
      <c r="K1094" s="212"/>
      <c r="L1094" s="217"/>
      <c r="M1094" s="218"/>
      <c r="N1094" s="219"/>
      <c r="O1094" s="219"/>
      <c r="P1094" s="219"/>
      <c r="Q1094" s="219"/>
      <c r="R1094" s="219"/>
      <c r="S1094" s="219"/>
      <c r="T1094" s="220"/>
      <c r="AT1094" s="221" t="s">
        <v>247</v>
      </c>
      <c r="AU1094" s="221" t="s">
        <v>88</v>
      </c>
      <c r="AV1094" s="14" t="s">
        <v>88</v>
      </c>
      <c r="AW1094" s="14" t="s">
        <v>37</v>
      </c>
      <c r="AX1094" s="14" t="s">
        <v>76</v>
      </c>
      <c r="AY1094" s="221" t="s">
        <v>237</v>
      </c>
    </row>
    <row r="1095" spans="2:63" s="14" customFormat="1" ht="10.199999999999999">
      <c r="B1095" s="211"/>
      <c r="C1095" s="212"/>
      <c r="D1095" s="202" t="s">
        <v>247</v>
      </c>
      <c r="E1095" s="213" t="s">
        <v>19</v>
      </c>
      <c r="F1095" s="214" t="s">
        <v>1362</v>
      </c>
      <c r="G1095" s="212"/>
      <c r="H1095" s="215">
        <v>14.46</v>
      </c>
      <c r="I1095" s="216"/>
      <c r="J1095" s="212"/>
      <c r="K1095" s="212"/>
      <c r="L1095" s="217"/>
      <c r="M1095" s="218"/>
      <c r="N1095" s="219"/>
      <c r="O1095" s="219"/>
      <c r="P1095" s="219"/>
      <c r="Q1095" s="219"/>
      <c r="R1095" s="219"/>
      <c r="S1095" s="219"/>
      <c r="T1095" s="220"/>
      <c r="AT1095" s="221" t="s">
        <v>247</v>
      </c>
      <c r="AU1095" s="221" t="s">
        <v>88</v>
      </c>
      <c r="AV1095" s="14" t="s">
        <v>88</v>
      </c>
      <c r="AW1095" s="14" t="s">
        <v>37</v>
      </c>
      <c r="AX1095" s="14" t="s">
        <v>76</v>
      </c>
      <c r="AY1095" s="221" t="s">
        <v>237</v>
      </c>
    </row>
    <row r="1096" spans="2:63" s="14" customFormat="1" ht="10.199999999999999">
      <c r="B1096" s="211"/>
      <c r="C1096" s="212"/>
      <c r="D1096" s="202" t="s">
        <v>247</v>
      </c>
      <c r="E1096" s="213" t="s">
        <v>19</v>
      </c>
      <c r="F1096" s="214" t="s">
        <v>1363</v>
      </c>
      <c r="G1096" s="212"/>
      <c r="H1096" s="215">
        <v>14.5</v>
      </c>
      <c r="I1096" s="216"/>
      <c r="J1096" s="212"/>
      <c r="K1096" s="212"/>
      <c r="L1096" s="217"/>
      <c r="M1096" s="218"/>
      <c r="N1096" s="219"/>
      <c r="O1096" s="219"/>
      <c r="P1096" s="219"/>
      <c r="Q1096" s="219"/>
      <c r="R1096" s="219"/>
      <c r="S1096" s="219"/>
      <c r="T1096" s="220"/>
      <c r="AT1096" s="221" t="s">
        <v>247</v>
      </c>
      <c r="AU1096" s="221" t="s">
        <v>88</v>
      </c>
      <c r="AV1096" s="14" t="s">
        <v>88</v>
      </c>
      <c r="AW1096" s="14" t="s">
        <v>37</v>
      </c>
      <c r="AX1096" s="14" t="s">
        <v>76</v>
      </c>
      <c r="AY1096" s="221" t="s">
        <v>237</v>
      </c>
    </row>
    <row r="1097" spans="2:63" s="14" customFormat="1" ht="10.199999999999999">
      <c r="B1097" s="211"/>
      <c r="C1097" s="212"/>
      <c r="D1097" s="202" t="s">
        <v>247</v>
      </c>
      <c r="E1097" s="213" t="s">
        <v>19</v>
      </c>
      <c r="F1097" s="214" t="s">
        <v>1364</v>
      </c>
      <c r="G1097" s="212"/>
      <c r="H1097" s="215">
        <v>14.42</v>
      </c>
      <c r="I1097" s="216"/>
      <c r="J1097" s="212"/>
      <c r="K1097" s="212"/>
      <c r="L1097" s="217"/>
      <c r="M1097" s="218"/>
      <c r="N1097" s="219"/>
      <c r="O1097" s="219"/>
      <c r="P1097" s="219"/>
      <c r="Q1097" s="219"/>
      <c r="R1097" s="219"/>
      <c r="S1097" s="219"/>
      <c r="T1097" s="220"/>
      <c r="AT1097" s="221" t="s">
        <v>247</v>
      </c>
      <c r="AU1097" s="221" t="s">
        <v>88</v>
      </c>
      <c r="AV1097" s="14" t="s">
        <v>88</v>
      </c>
      <c r="AW1097" s="14" t="s">
        <v>37</v>
      </c>
      <c r="AX1097" s="14" t="s">
        <v>76</v>
      </c>
      <c r="AY1097" s="221" t="s">
        <v>237</v>
      </c>
    </row>
    <row r="1098" spans="2:63" s="14" customFormat="1" ht="10.199999999999999">
      <c r="B1098" s="211"/>
      <c r="C1098" s="212"/>
      <c r="D1098" s="202" t="s">
        <v>247</v>
      </c>
      <c r="E1098" s="213" t="s">
        <v>19</v>
      </c>
      <c r="F1098" s="214" t="s">
        <v>1365</v>
      </c>
      <c r="G1098" s="212"/>
      <c r="H1098" s="215">
        <v>14.44</v>
      </c>
      <c r="I1098" s="216"/>
      <c r="J1098" s="212"/>
      <c r="K1098" s="212"/>
      <c r="L1098" s="217"/>
      <c r="M1098" s="218"/>
      <c r="N1098" s="219"/>
      <c r="O1098" s="219"/>
      <c r="P1098" s="219"/>
      <c r="Q1098" s="219"/>
      <c r="R1098" s="219"/>
      <c r="S1098" s="219"/>
      <c r="T1098" s="220"/>
      <c r="AT1098" s="221" t="s">
        <v>247</v>
      </c>
      <c r="AU1098" s="221" t="s">
        <v>88</v>
      </c>
      <c r="AV1098" s="14" t="s">
        <v>88</v>
      </c>
      <c r="AW1098" s="14" t="s">
        <v>37</v>
      </c>
      <c r="AX1098" s="14" t="s">
        <v>76</v>
      </c>
      <c r="AY1098" s="221" t="s">
        <v>237</v>
      </c>
    </row>
    <row r="1099" spans="2:63" s="14" customFormat="1" ht="10.199999999999999">
      <c r="B1099" s="211"/>
      <c r="C1099" s="212"/>
      <c r="D1099" s="202" t="s">
        <v>247</v>
      </c>
      <c r="E1099" s="213" t="s">
        <v>19</v>
      </c>
      <c r="F1099" s="214" t="s">
        <v>1366</v>
      </c>
      <c r="G1099" s="212"/>
      <c r="H1099" s="215">
        <v>15.86</v>
      </c>
      <c r="I1099" s="216"/>
      <c r="J1099" s="212"/>
      <c r="K1099" s="212"/>
      <c r="L1099" s="217"/>
      <c r="M1099" s="218"/>
      <c r="N1099" s="219"/>
      <c r="O1099" s="219"/>
      <c r="P1099" s="219"/>
      <c r="Q1099" s="219"/>
      <c r="R1099" s="219"/>
      <c r="S1099" s="219"/>
      <c r="T1099" s="220"/>
      <c r="AT1099" s="221" t="s">
        <v>247</v>
      </c>
      <c r="AU1099" s="221" t="s">
        <v>88</v>
      </c>
      <c r="AV1099" s="14" t="s">
        <v>88</v>
      </c>
      <c r="AW1099" s="14" t="s">
        <v>37</v>
      </c>
      <c r="AX1099" s="14" t="s">
        <v>76</v>
      </c>
      <c r="AY1099" s="221" t="s">
        <v>237</v>
      </c>
    </row>
    <row r="1100" spans="2:63" s="14" customFormat="1" ht="10.199999999999999">
      <c r="B1100" s="211"/>
      <c r="C1100" s="212"/>
      <c r="D1100" s="202" t="s">
        <v>247</v>
      </c>
      <c r="E1100" s="213" t="s">
        <v>19</v>
      </c>
      <c r="F1100" s="214" t="s">
        <v>1367</v>
      </c>
      <c r="G1100" s="212"/>
      <c r="H1100" s="215">
        <v>14.42</v>
      </c>
      <c r="I1100" s="216"/>
      <c r="J1100" s="212"/>
      <c r="K1100" s="212"/>
      <c r="L1100" s="217"/>
      <c r="M1100" s="218"/>
      <c r="N1100" s="219"/>
      <c r="O1100" s="219"/>
      <c r="P1100" s="219"/>
      <c r="Q1100" s="219"/>
      <c r="R1100" s="219"/>
      <c r="S1100" s="219"/>
      <c r="T1100" s="220"/>
      <c r="AT1100" s="221" t="s">
        <v>247</v>
      </c>
      <c r="AU1100" s="221" t="s">
        <v>88</v>
      </c>
      <c r="AV1100" s="14" t="s">
        <v>88</v>
      </c>
      <c r="AW1100" s="14" t="s">
        <v>37</v>
      </c>
      <c r="AX1100" s="14" t="s">
        <v>76</v>
      </c>
      <c r="AY1100" s="221" t="s">
        <v>237</v>
      </c>
    </row>
    <row r="1101" spans="2:63" s="14" customFormat="1" ht="10.199999999999999">
      <c r="B1101" s="211"/>
      <c r="C1101" s="212"/>
      <c r="D1101" s="202" t="s">
        <v>247</v>
      </c>
      <c r="E1101" s="213" t="s">
        <v>19</v>
      </c>
      <c r="F1101" s="214" t="s">
        <v>1368</v>
      </c>
      <c r="G1101" s="212"/>
      <c r="H1101" s="215">
        <v>14.512</v>
      </c>
      <c r="I1101" s="216"/>
      <c r="J1101" s="212"/>
      <c r="K1101" s="212"/>
      <c r="L1101" s="217"/>
      <c r="M1101" s="218"/>
      <c r="N1101" s="219"/>
      <c r="O1101" s="219"/>
      <c r="P1101" s="219"/>
      <c r="Q1101" s="219"/>
      <c r="R1101" s="219"/>
      <c r="S1101" s="219"/>
      <c r="T1101" s="220"/>
      <c r="AT1101" s="221" t="s">
        <v>247</v>
      </c>
      <c r="AU1101" s="221" t="s">
        <v>88</v>
      </c>
      <c r="AV1101" s="14" t="s">
        <v>88</v>
      </c>
      <c r="AW1101" s="14" t="s">
        <v>37</v>
      </c>
      <c r="AX1101" s="14" t="s">
        <v>76</v>
      </c>
      <c r="AY1101" s="221" t="s">
        <v>237</v>
      </c>
    </row>
    <row r="1102" spans="2:63" s="15" customFormat="1" ht="10.199999999999999">
      <c r="B1102" s="222"/>
      <c r="C1102" s="223"/>
      <c r="D1102" s="202" t="s">
        <v>247</v>
      </c>
      <c r="E1102" s="224" t="s">
        <v>19</v>
      </c>
      <c r="F1102" s="225" t="s">
        <v>251</v>
      </c>
      <c r="G1102" s="223"/>
      <c r="H1102" s="226">
        <v>146.75200000000001</v>
      </c>
      <c r="I1102" s="227"/>
      <c r="J1102" s="223"/>
      <c r="K1102" s="223"/>
      <c r="L1102" s="228"/>
      <c r="M1102" s="229"/>
      <c r="N1102" s="230"/>
      <c r="O1102" s="230"/>
      <c r="P1102" s="230"/>
      <c r="Q1102" s="230"/>
      <c r="R1102" s="230"/>
      <c r="S1102" s="230"/>
      <c r="T1102" s="231"/>
      <c r="AT1102" s="232" t="s">
        <v>247</v>
      </c>
      <c r="AU1102" s="232" t="s">
        <v>88</v>
      </c>
      <c r="AV1102" s="15" t="s">
        <v>92</v>
      </c>
      <c r="AW1102" s="15" t="s">
        <v>37</v>
      </c>
      <c r="AX1102" s="15" t="s">
        <v>76</v>
      </c>
      <c r="AY1102" s="232" t="s">
        <v>237</v>
      </c>
    </row>
    <row r="1103" spans="2:63" s="16" customFormat="1" ht="10.199999999999999">
      <c r="B1103" s="233"/>
      <c r="C1103" s="234"/>
      <c r="D1103" s="202" t="s">
        <v>247</v>
      </c>
      <c r="E1103" s="235" t="s">
        <v>19</v>
      </c>
      <c r="F1103" s="236" t="s">
        <v>260</v>
      </c>
      <c r="G1103" s="234"/>
      <c r="H1103" s="237">
        <v>342.79199999999997</v>
      </c>
      <c r="I1103" s="238"/>
      <c r="J1103" s="234"/>
      <c r="K1103" s="234"/>
      <c r="L1103" s="239"/>
      <c r="M1103" s="240"/>
      <c r="N1103" s="241"/>
      <c r="O1103" s="241"/>
      <c r="P1103" s="241"/>
      <c r="Q1103" s="241"/>
      <c r="R1103" s="241"/>
      <c r="S1103" s="241"/>
      <c r="T1103" s="242"/>
      <c r="AT1103" s="243" t="s">
        <v>247</v>
      </c>
      <c r="AU1103" s="243" t="s">
        <v>88</v>
      </c>
      <c r="AV1103" s="16" t="s">
        <v>243</v>
      </c>
      <c r="AW1103" s="16" t="s">
        <v>37</v>
      </c>
      <c r="AX1103" s="16" t="s">
        <v>83</v>
      </c>
      <c r="AY1103" s="243" t="s">
        <v>237</v>
      </c>
    </row>
    <row r="1104" spans="2:63" s="12" customFormat="1" ht="22.8" customHeight="1">
      <c r="B1104" s="166"/>
      <c r="C1104" s="167"/>
      <c r="D1104" s="168" t="s">
        <v>75</v>
      </c>
      <c r="E1104" s="180" t="s">
        <v>1369</v>
      </c>
      <c r="F1104" s="180" t="s">
        <v>1370</v>
      </c>
      <c r="G1104" s="167"/>
      <c r="H1104" s="167"/>
      <c r="I1104" s="170"/>
      <c r="J1104" s="181">
        <f>BK1104</f>
        <v>0</v>
      </c>
      <c r="K1104" s="167"/>
      <c r="L1104" s="172"/>
      <c r="M1104" s="173"/>
      <c r="N1104" s="174"/>
      <c r="O1104" s="174"/>
      <c r="P1104" s="175">
        <f>SUM(P1105:P1207)</f>
        <v>0</v>
      </c>
      <c r="Q1104" s="174"/>
      <c r="R1104" s="175">
        <f>SUM(R1105:R1207)</f>
        <v>7.0086577400000003</v>
      </c>
      <c r="S1104" s="174"/>
      <c r="T1104" s="176">
        <f>SUM(T1105:T1207)</f>
        <v>3.0188414999999997</v>
      </c>
      <c r="AR1104" s="177" t="s">
        <v>88</v>
      </c>
      <c r="AT1104" s="178" t="s">
        <v>75</v>
      </c>
      <c r="AU1104" s="178" t="s">
        <v>83</v>
      </c>
      <c r="AY1104" s="177" t="s">
        <v>237</v>
      </c>
      <c r="BK1104" s="179">
        <f>SUM(BK1105:BK1207)</f>
        <v>0</v>
      </c>
    </row>
    <row r="1105" spans="1:65" s="2" customFormat="1" ht="24.15" customHeight="1">
      <c r="A1105" s="37"/>
      <c r="B1105" s="38"/>
      <c r="C1105" s="182" t="s">
        <v>1371</v>
      </c>
      <c r="D1105" s="182" t="s">
        <v>239</v>
      </c>
      <c r="E1105" s="183" t="s">
        <v>1372</v>
      </c>
      <c r="F1105" s="184" t="s">
        <v>1373</v>
      </c>
      <c r="G1105" s="185" t="s">
        <v>141</v>
      </c>
      <c r="H1105" s="186">
        <v>242.166</v>
      </c>
      <c r="I1105" s="187"/>
      <c r="J1105" s="188">
        <f>ROUND(I1105*H1105,2)</f>
        <v>0</v>
      </c>
      <c r="K1105" s="184" t="s">
        <v>242</v>
      </c>
      <c r="L1105" s="42"/>
      <c r="M1105" s="189" t="s">
        <v>19</v>
      </c>
      <c r="N1105" s="190" t="s">
        <v>48</v>
      </c>
      <c r="O1105" s="67"/>
      <c r="P1105" s="191">
        <f>O1105*H1105</f>
        <v>0</v>
      </c>
      <c r="Q1105" s="191">
        <v>0</v>
      </c>
      <c r="R1105" s="191">
        <f>Q1105*H1105</f>
        <v>0</v>
      </c>
      <c r="S1105" s="191">
        <v>0</v>
      </c>
      <c r="T1105" s="192">
        <f>S1105*H1105</f>
        <v>0</v>
      </c>
      <c r="U1105" s="37"/>
      <c r="V1105" s="37"/>
      <c r="W1105" s="37"/>
      <c r="X1105" s="37"/>
      <c r="Y1105" s="37"/>
      <c r="Z1105" s="37"/>
      <c r="AA1105" s="37"/>
      <c r="AB1105" s="37"/>
      <c r="AC1105" s="37"/>
      <c r="AD1105" s="37"/>
      <c r="AE1105" s="37"/>
      <c r="AR1105" s="193" t="s">
        <v>366</v>
      </c>
      <c r="AT1105" s="193" t="s">
        <v>239</v>
      </c>
      <c r="AU1105" s="193" t="s">
        <v>88</v>
      </c>
      <c r="AY1105" s="20" t="s">
        <v>237</v>
      </c>
      <c r="BE1105" s="194">
        <f>IF(N1105="základní",J1105,0)</f>
        <v>0</v>
      </c>
      <c r="BF1105" s="194">
        <f>IF(N1105="snížená",J1105,0)</f>
        <v>0</v>
      </c>
      <c r="BG1105" s="194">
        <f>IF(N1105="zákl. přenesená",J1105,0)</f>
        <v>0</v>
      </c>
      <c r="BH1105" s="194">
        <f>IF(N1105="sníž. přenesená",J1105,0)</f>
        <v>0</v>
      </c>
      <c r="BI1105" s="194">
        <f>IF(N1105="nulová",J1105,0)</f>
        <v>0</v>
      </c>
      <c r="BJ1105" s="20" t="s">
        <v>88</v>
      </c>
      <c r="BK1105" s="194">
        <f>ROUND(I1105*H1105,2)</f>
        <v>0</v>
      </c>
      <c r="BL1105" s="20" t="s">
        <v>366</v>
      </c>
      <c r="BM1105" s="193" t="s">
        <v>1374</v>
      </c>
    </row>
    <row r="1106" spans="1:65" s="2" customFormat="1" ht="10.199999999999999">
      <c r="A1106" s="37"/>
      <c r="B1106" s="38"/>
      <c r="C1106" s="39"/>
      <c r="D1106" s="195" t="s">
        <v>245</v>
      </c>
      <c r="E1106" s="39"/>
      <c r="F1106" s="196" t="s">
        <v>1375</v>
      </c>
      <c r="G1106" s="39"/>
      <c r="H1106" s="39"/>
      <c r="I1106" s="197"/>
      <c r="J1106" s="39"/>
      <c r="K1106" s="39"/>
      <c r="L1106" s="42"/>
      <c r="M1106" s="198"/>
      <c r="N1106" s="199"/>
      <c r="O1106" s="67"/>
      <c r="P1106" s="67"/>
      <c r="Q1106" s="67"/>
      <c r="R1106" s="67"/>
      <c r="S1106" s="67"/>
      <c r="T1106" s="68"/>
      <c r="U1106" s="37"/>
      <c r="V1106" s="37"/>
      <c r="W1106" s="37"/>
      <c r="X1106" s="37"/>
      <c r="Y1106" s="37"/>
      <c r="Z1106" s="37"/>
      <c r="AA1106" s="37"/>
      <c r="AB1106" s="37"/>
      <c r="AC1106" s="37"/>
      <c r="AD1106" s="37"/>
      <c r="AE1106" s="37"/>
      <c r="AT1106" s="20" t="s">
        <v>245</v>
      </c>
      <c r="AU1106" s="20" t="s">
        <v>88</v>
      </c>
    </row>
    <row r="1107" spans="1:65" s="14" customFormat="1" ht="10.199999999999999">
      <c r="B1107" s="211"/>
      <c r="C1107" s="212"/>
      <c r="D1107" s="202" t="s">
        <v>247</v>
      </c>
      <c r="E1107" s="213" t="s">
        <v>19</v>
      </c>
      <c r="F1107" s="214" t="s">
        <v>186</v>
      </c>
      <c r="G1107" s="212"/>
      <c r="H1107" s="215">
        <v>242.166</v>
      </c>
      <c r="I1107" s="216"/>
      <c r="J1107" s="212"/>
      <c r="K1107" s="212"/>
      <c r="L1107" s="217"/>
      <c r="M1107" s="218"/>
      <c r="N1107" s="219"/>
      <c r="O1107" s="219"/>
      <c r="P1107" s="219"/>
      <c r="Q1107" s="219"/>
      <c r="R1107" s="219"/>
      <c r="S1107" s="219"/>
      <c r="T1107" s="220"/>
      <c r="AT1107" s="221" t="s">
        <v>247</v>
      </c>
      <c r="AU1107" s="221" t="s">
        <v>88</v>
      </c>
      <c r="AV1107" s="14" t="s">
        <v>88</v>
      </c>
      <c r="AW1107" s="14" t="s">
        <v>37</v>
      </c>
      <c r="AX1107" s="14" t="s">
        <v>83</v>
      </c>
      <c r="AY1107" s="221" t="s">
        <v>237</v>
      </c>
    </row>
    <row r="1108" spans="1:65" s="2" customFormat="1" ht="24.15" customHeight="1">
      <c r="A1108" s="37"/>
      <c r="B1108" s="38"/>
      <c r="C1108" s="182" t="s">
        <v>1376</v>
      </c>
      <c r="D1108" s="182" t="s">
        <v>239</v>
      </c>
      <c r="E1108" s="183" t="s">
        <v>1377</v>
      </c>
      <c r="F1108" s="184" t="s">
        <v>1378</v>
      </c>
      <c r="G1108" s="185" t="s">
        <v>141</v>
      </c>
      <c r="H1108" s="186">
        <v>242.166</v>
      </c>
      <c r="I1108" s="187"/>
      <c r="J1108" s="188">
        <f>ROUND(I1108*H1108,2)</f>
        <v>0</v>
      </c>
      <c r="K1108" s="184" t="s">
        <v>242</v>
      </c>
      <c r="L1108" s="42"/>
      <c r="M1108" s="189" t="s">
        <v>19</v>
      </c>
      <c r="N1108" s="190" t="s">
        <v>48</v>
      </c>
      <c r="O1108" s="67"/>
      <c r="P1108" s="191">
        <f>O1108*H1108</f>
        <v>0</v>
      </c>
      <c r="Q1108" s="191">
        <v>2.9999999999999997E-4</v>
      </c>
      <c r="R1108" s="191">
        <f>Q1108*H1108</f>
        <v>7.2649799999999987E-2</v>
      </c>
      <c r="S1108" s="191">
        <v>0</v>
      </c>
      <c r="T1108" s="192">
        <f>S1108*H1108</f>
        <v>0</v>
      </c>
      <c r="U1108" s="37"/>
      <c r="V1108" s="37"/>
      <c r="W1108" s="37"/>
      <c r="X1108" s="37"/>
      <c r="Y1108" s="37"/>
      <c r="Z1108" s="37"/>
      <c r="AA1108" s="37"/>
      <c r="AB1108" s="37"/>
      <c r="AC1108" s="37"/>
      <c r="AD1108" s="37"/>
      <c r="AE1108" s="37"/>
      <c r="AR1108" s="193" t="s">
        <v>366</v>
      </c>
      <c r="AT1108" s="193" t="s">
        <v>239</v>
      </c>
      <c r="AU1108" s="193" t="s">
        <v>88</v>
      </c>
      <c r="AY1108" s="20" t="s">
        <v>237</v>
      </c>
      <c r="BE1108" s="194">
        <f>IF(N1108="základní",J1108,0)</f>
        <v>0</v>
      </c>
      <c r="BF1108" s="194">
        <f>IF(N1108="snížená",J1108,0)</f>
        <v>0</v>
      </c>
      <c r="BG1108" s="194">
        <f>IF(N1108="zákl. přenesená",J1108,0)</f>
        <v>0</v>
      </c>
      <c r="BH1108" s="194">
        <f>IF(N1108="sníž. přenesená",J1108,0)</f>
        <v>0</v>
      </c>
      <c r="BI1108" s="194">
        <f>IF(N1108="nulová",J1108,0)</f>
        <v>0</v>
      </c>
      <c r="BJ1108" s="20" t="s">
        <v>88</v>
      </c>
      <c r="BK1108" s="194">
        <f>ROUND(I1108*H1108,2)</f>
        <v>0</v>
      </c>
      <c r="BL1108" s="20" t="s">
        <v>366</v>
      </c>
      <c r="BM1108" s="193" t="s">
        <v>1379</v>
      </c>
    </row>
    <row r="1109" spans="1:65" s="2" customFormat="1" ht="10.199999999999999">
      <c r="A1109" s="37"/>
      <c r="B1109" s="38"/>
      <c r="C1109" s="39"/>
      <c r="D1109" s="195" t="s">
        <v>245</v>
      </c>
      <c r="E1109" s="39"/>
      <c r="F1109" s="196" t="s">
        <v>1380</v>
      </c>
      <c r="G1109" s="39"/>
      <c r="H1109" s="39"/>
      <c r="I1109" s="197"/>
      <c r="J1109" s="39"/>
      <c r="K1109" s="39"/>
      <c r="L1109" s="42"/>
      <c r="M1109" s="198"/>
      <c r="N1109" s="199"/>
      <c r="O1109" s="67"/>
      <c r="P1109" s="67"/>
      <c r="Q1109" s="67"/>
      <c r="R1109" s="67"/>
      <c r="S1109" s="67"/>
      <c r="T1109" s="68"/>
      <c r="U1109" s="37"/>
      <c r="V1109" s="37"/>
      <c r="W1109" s="37"/>
      <c r="X1109" s="37"/>
      <c r="Y1109" s="37"/>
      <c r="Z1109" s="37"/>
      <c r="AA1109" s="37"/>
      <c r="AB1109" s="37"/>
      <c r="AC1109" s="37"/>
      <c r="AD1109" s="37"/>
      <c r="AE1109" s="37"/>
      <c r="AT1109" s="20" t="s">
        <v>245</v>
      </c>
      <c r="AU1109" s="20" t="s">
        <v>88</v>
      </c>
    </row>
    <row r="1110" spans="1:65" s="14" customFormat="1" ht="10.199999999999999">
      <c r="B1110" s="211"/>
      <c r="C1110" s="212"/>
      <c r="D1110" s="202" t="s">
        <v>247</v>
      </c>
      <c r="E1110" s="213" t="s">
        <v>19</v>
      </c>
      <c r="F1110" s="214" t="s">
        <v>186</v>
      </c>
      <c r="G1110" s="212"/>
      <c r="H1110" s="215">
        <v>242.166</v>
      </c>
      <c r="I1110" s="216"/>
      <c r="J1110" s="212"/>
      <c r="K1110" s="212"/>
      <c r="L1110" s="217"/>
      <c r="M1110" s="218"/>
      <c r="N1110" s="219"/>
      <c r="O1110" s="219"/>
      <c r="P1110" s="219"/>
      <c r="Q1110" s="219"/>
      <c r="R1110" s="219"/>
      <c r="S1110" s="219"/>
      <c r="T1110" s="220"/>
      <c r="AT1110" s="221" t="s">
        <v>247</v>
      </c>
      <c r="AU1110" s="221" t="s">
        <v>88</v>
      </c>
      <c r="AV1110" s="14" t="s">
        <v>88</v>
      </c>
      <c r="AW1110" s="14" t="s">
        <v>37</v>
      </c>
      <c r="AX1110" s="14" t="s">
        <v>83</v>
      </c>
      <c r="AY1110" s="221" t="s">
        <v>237</v>
      </c>
    </row>
    <row r="1111" spans="1:65" s="2" customFormat="1" ht="24.15" customHeight="1">
      <c r="A1111" s="37"/>
      <c r="B1111" s="38"/>
      <c r="C1111" s="182" t="s">
        <v>1381</v>
      </c>
      <c r="D1111" s="182" t="s">
        <v>239</v>
      </c>
      <c r="E1111" s="183" t="s">
        <v>1382</v>
      </c>
      <c r="F1111" s="184" t="s">
        <v>1383</v>
      </c>
      <c r="G1111" s="185" t="s">
        <v>141</v>
      </c>
      <c r="H1111" s="186">
        <v>67.528999999999996</v>
      </c>
      <c r="I1111" s="187"/>
      <c r="J1111" s="188">
        <f>ROUND(I1111*H1111,2)</f>
        <v>0</v>
      </c>
      <c r="K1111" s="184" t="s">
        <v>242</v>
      </c>
      <c r="L1111" s="42"/>
      <c r="M1111" s="189" t="s">
        <v>19</v>
      </c>
      <c r="N1111" s="190" t="s">
        <v>48</v>
      </c>
      <c r="O1111" s="67"/>
      <c r="P1111" s="191">
        <f>O1111*H1111</f>
        <v>0</v>
      </c>
      <c r="Q1111" s="191">
        <v>1.5E-3</v>
      </c>
      <c r="R1111" s="191">
        <f>Q1111*H1111</f>
        <v>0.10129349999999999</v>
      </c>
      <c r="S1111" s="191">
        <v>0</v>
      </c>
      <c r="T1111" s="192">
        <f>S1111*H1111</f>
        <v>0</v>
      </c>
      <c r="U1111" s="37"/>
      <c r="V1111" s="37"/>
      <c r="W1111" s="37"/>
      <c r="X1111" s="37"/>
      <c r="Y1111" s="37"/>
      <c r="Z1111" s="37"/>
      <c r="AA1111" s="37"/>
      <c r="AB1111" s="37"/>
      <c r="AC1111" s="37"/>
      <c r="AD1111" s="37"/>
      <c r="AE1111" s="37"/>
      <c r="AR1111" s="193" t="s">
        <v>366</v>
      </c>
      <c r="AT1111" s="193" t="s">
        <v>239</v>
      </c>
      <c r="AU1111" s="193" t="s">
        <v>88</v>
      </c>
      <c r="AY1111" s="20" t="s">
        <v>237</v>
      </c>
      <c r="BE1111" s="194">
        <f>IF(N1111="základní",J1111,0)</f>
        <v>0</v>
      </c>
      <c r="BF1111" s="194">
        <f>IF(N1111="snížená",J1111,0)</f>
        <v>0</v>
      </c>
      <c r="BG1111" s="194">
        <f>IF(N1111="zákl. přenesená",J1111,0)</f>
        <v>0</v>
      </c>
      <c r="BH1111" s="194">
        <f>IF(N1111="sníž. přenesená",J1111,0)</f>
        <v>0</v>
      </c>
      <c r="BI1111" s="194">
        <f>IF(N1111="nulová",J1111,0)</f>
        <v>0</v>
      </c>
      <c r="BJ1111" s="20" t="s">
        <v>88</v>
      </c>
      <c r="BK1111" s="194">
        <f>ROUND(I1111*H1111,2)</f>
        <v>0</v>
      </c>
      <c r="BL1111" s="20" t="s">
        <v>366</v>
      </c>
      <c r="BM1111" s="193" t="s">
        <v>1384</v>
      </c>
    </row>
    <row r="1112" spans="1:65" s="2" customFormat="1" ht="10.199999999999999">
      <c r="A1112" s="37"/>
      <c r="B1112" s="38"/>
      <c r="C1112" s="39"/>
      <c r="D1112" s="195" t="s">
        <v>245</v>
      </c>
      <c r="E1112" s="39"/>
      <c r="F1112" s="196" t="s">
        <v>1385</v>
      </c>
      <c r="G1112" s="39"/>
      <c r="H1112" s="39"/>
      <c r="I1112" s="197"/>
      <c r="J1112" s="39"/>
      <c r="K1112" s="39"/>
      <c r="L1112" s="42"/>
      <c r="M1112" s="198"/>
      <c r="N1112" s="199"/>
      <c r="O1112" s="67"/>
      <c r="P1112" s="67"/>
      <c r="Q1112" s="67"/>
      <c r="R1112" s="67"/>
      <c r="S1112" s="67"/>
      <c r="T1112" s="68"/>
      <c r="U1112" s="37"/>
      <c r="V1112" s="37"/>
      <c r="W1112" s="37"/>
      <c r="X1112" s="37"/>
      <c r="Y1112" s="37"/>
      <c r="Z1112" s="37"/>
      <c r="AA1112" s="37"/>
      <c r="AB1112" s="37"/>
      <c r="AC1112" s="37"/>
      <c r="AD1112" s="37"/>
      <c r="AE1112" s="37"/>
      <c r="AT1112" s="20" t="s">
        <v>245</v>
      </c>
      <c r="AU1112" s="20" t="s">
        <v>88</v>
      </c>
    </row>
    <row r="1113" spans="1:65" s="13" customFormat="1" ht="10.199999999999999">
      <c r="B1113" s="200"/>
      <c r="C1113" s="201"/>
      <c r="D1113" s="202" t="s">
        <v>247</v>
      </c>
      <c r="E1113" s="203" t="s">
        <v>19</v>
      </c>
      <c r="F1113" s="204" t="s">
        <v>248</v>
      </c>
      <c r="G1113" s="201"/>
      <c r="H1113" s="203" t="s">
        <v>19</v>
      </c>
      <c r="I1113" s="205"/>
      <c r="J1113" s="201"/>
      <c r="K1113" s="201"/>
      <c r="L1113" s="206"/>
      <c r="M1113" s="207"/>
      <c r="N1113" s="208"/>
      <c r="O1113" s="208"/>
      <c r="P1113" s="208"/>
      <c r="Q1113" s="208"/>
      <c r="R1113" s="208"/>
      <c r="S1113" s="208"/>
      <c r="T1113" s="209"/>
      <c r="AT1113" s="210" t="s">
        <v>247</v>
      </c>
      <c r="AU1113" s="210" t="s">
        <v>88</v>
      </c>
      <c r="AV1113" s="13" t="s">
        <v>83</v>
      </c>
      <c r="AW1113" s="13" t="s">
        <v>37</v>
      </c>
      <c r="AX1113" s="13" t="s">
        <v>76</v>
      </c>
      <c r="AY1113" s="210" t="s">
        <v>237</v>
      </c>
    </row>
    <row r="1114" spans="1:65" s="14" customFormat="1" ht="10.199999999999999">
      <c r="B1114" s="211"/>
      <c r="C1114" s="212"/>
      <c r="D1114" s="202" t="s">
        <v>247</v>
      </c>
      <c r="E1114" s="213" t="s">
        <v>19</v>
      </c>
      <c r="F1114" s="214" t="s">
        <v>1386</v>
      </c>
      <c r="G1114" s="212"/>
      <c r="H1114" s="215">
        <v>1.4179999999999999</v>
      </c>
      <c r="I1114" s="216"/>
      <c r="J1114" s="212"/>
      <c r="K1114" s="212"/>
      <c r="L1114" s="217"/>
      <c r="M1114" s="218"/>
      <c r="N1114" s="219"/>
      <c r="O1114" s="219"/>
      <c r="P1114" s="219"/>
      <c r="Q1114" s="219"/>
      <c r="R1114" s="219"/>
      <c r="S1114" s="219"/>
      <c r="T1114" s="220"/>
      <c r="AT1114" s="221" t="s">
        <v>247</v>
      </c>
      <c r="AU1114" s="221" t="s">
        <v>88</v>
      </c>
      <c r="AV1114" s="14" t="s">
        <v>88</v>
      </c>
      <c r="AW1114" s="14" t="s">
        <v>37</v>
      </c>
      <c r="AX1114" s="14" t="s">
        <v>76</v>
      </c>
      <c r="AY1114" s="221" t="s">
        <v>237</v>
      </c>
    </row>
    <row r="1115" spans="1:65" s="14" customFormat="1" ht="10.199999999999999">
      <c r="B1115" s="211"/>
      <c r="C1115" s="212"/>
      <c r="D1115" s="202" t="s">
        <v>247</v>
      </c>
      <c r="E1115" s="213" t="s">
        <v>19</v>
      </c>
      <c r="F1115" s="214" t="s">
        <v>1387</v>
      </c>
      <c r="G1115" s="212"/>
      <c r="H1115" s="215">
        <v>4.1399999999999997</v>
      </c>
      <c r="I1115" s="216"/>
      <c r="J1115" s="212"/>
      <c r="K1115" s="212"/>
      <c r="L1115" s="217"/>
      <c r="M1115" s="218"/>
      <c r="N1115" s="219"/>
      <c r="O1115" s="219"/>
      <c r="P1115" s="219"/>
      <c r="Q1115" s="219"/>
      <c r="R1115" s="219"/>
      <c r="S1115" s="219"/>
      <c r="T1115" s="220"/>
      <c r="AT1115" s="221" t="s">
        <v>247</v>
      </c>
      <c r="AU1115" s="221" t="s">
        <v>88</v>
      </c>
      <c r="AV1115" s="14" t="s">
        <v>88</v>
      </c>
      <c r="AW1115" s="14" t="s">
        <v>37</v>
      </c>
      <c r="AX1115" s="14" t="s">
        <v>76</v>
      </c>
      <c r="AY1115" s="221" t="s">
        <v>237</v>
      </c>
    </row>
    <row r="1116" spans="1:65" s="14" customFormat="1" ht="10.199999999999999">
      <c r="B1116" s="211"/>
      <c r="C1116" s="212"/>
      <c r="D1116" s="202" t="s">
        <v>247</v>
      </c>
      <c r="E1116" s="213" t="s">
        <v>19</v>
      </c>
      <c r="F1116" s="214" t="s">
        <v>1388</v>
      </c>
      <c r="G1116" s="212"/>
      <c r="H1116" s="215">
        <v>0.95199999999999996</v>
      </c>
      <c r="I1116" s="216"/>
      <c r="J1116" s="212"/>
      <c r="K1116" s="212"/>
      <c r="L1116" s="217"/>
      <c r="M1116" s="218"/>
      <c r="N1116" s="219"/>
      <c r="O1116" s="219"/>
      <c r="P1116" s="219"/>
      <c r="Q1116" s="219"/>
      <c r="R1116" s="219"/>
      <c r="S1116" s="219"/>
      <c r="T1116" s="220"/>
      <c r="AT1116" s="221" t="s">
        <v>247</v>
      </c>
      <c r="AU1116" s="221" t="s">
        <v>88</v>
      </c>
      <c r="AV1116" s="14" t="s">
        <v>88</v>
      </c>
      <c r="AW1116" s="14" t="s">
        <v>37</v>
      </c>
      <c r="AX1116" s="14" t="s">
        <v>76</v>
      </c>
      <c r="AY1116" s="221" t="s">
        <v>237</v>
      </c>
    </row>
    <row r="1117" spans="1:65" s="14" customFormat="1" ht="10.199999999999999">
      <c r="B1117" s="211"/>
      <c r="C1117" s="212"/>
      <c r="D1117" s="202" t="s">
        <v>247</v>
      </c>
      <c r="E1117" s="213" t="s">
        <v>19</v>
      </c>
      <c r="F1117" s="214" t="s">
        <v>1389</v>
      </c>
      <c r="G1117" s="212"/>
      <c r="H1117" s="215">
        <v>1.742</v>
      </c>
      <c r="I1117" s="216"/>
      <c r="J1117" s="212"/>
      <c r="K1117" s="212"/>
      <c r="L1117" s="217"/>
      <c r="M1117" s="218"/>
      <c r="N1117" s="219"/>
      <c r="O1117" s="219"/>
      <c r="P1117" s="219"/>
      <c r="Q1117" s="219"/>
      <c r="R1117" s="219"/>
      <c r="S1117" s="219"/>
      <c r="T1117" s="220"/>
      <c r="AT1117" s="221" t="s">
        <v>247</v>
      </c>
      <c r="AU1117" s="221" t="s">
        <v>88</v>
      </c>
      <c r="AV1117" s="14" t="s">
        <v>88</v>
      </c>
      <c r="AW1117" s="14" t="s">
        <v>37</v>
      </c>
      <c r="AX1117" s="14" t="s">
        <v>76</v>
      </c>
      <c r="AY1117" s="221" t="s">
        <v>237</v>
      </c>
    </row>
    <row r="1118" spans="1:65" s="14" customFormat="1" ht="10.199999999999999">
      <c r="B1118" s="211"/>
      <c r="C1118" s="212"/>
      <c r="D1118" s="202" t="s">
        <v>247</v>
      </c>
      <c r="E1118" s="213" t="s">
        <v>19</v>
      </c>
      <c r="F1118" s="214" t="s">
        <v>1390</v>
      </c>
      <c r="G1118" s="212"/>
      <c r="H1118" s="215">
        <v>3.24</v>
      </c>
      <c r="I1118" s="216"/>
      <c r="J1118" s="212"/>
      <c r="K1118" s="212"/>
      <c r="L1118" s="217"/>
      <c r="M1118" s="218"/>
      <c r="N1118" s="219"/>
      <c r="O1118" s="219"/>
      <c r="P1118" s="219"/>
      <c r="Q1118" s="219"/>
      <c r="R1118" s="219"/>
      <c r="S1118" s="219"/>
      <c r="T1118" s="220"/>
      <c r="AT1118" s="221" t="s">
        <v>247</v>
      </c>
      <c r="AU1118" s="221" t="s">
        <v>88</v>
      </c>
      <c r="AV1118" s="14" t="s">
        <v>88</v>
      </c>
      <c r="AW1118" s="14" t="s">
        <v>37</v>
      </c>
      <c r="AX1118" s="14" t="s">
        <v>76</v>
      </c>
      <c r="AY1118" s="221" t="s">
        <v>237</v>
      </c>
    </row>
    <row r="1119" spans="1:65" s="14" customFormat="1" ht="10.199999999999999">
      <c r="B1119" s="211"/>
      <c r="C1119" s="212"/>
      <c r="D1119" s="202" t="s">
        <v>247</v>
      </c>
      <c r="E1119" s="213" t="s">
        <v>19</v>
      </c>
      <c r="F1119" s="214" t="s">
        <v>1391</v>
      </c>
      <c r="G1119" s="212"/>
      <c r="H1119" s="215">
        <v>1.3</v>
      </c>
      <c r="I1119" s="216"/>
      <c r="J1119" s="212"/>
      <c r="K1119" s="212"/>
      <c r="L1119" s="217"/>
      <c r="M1119" s="218"/>
      <c r="N1119" s="219"/>
      <c r="O1119" s="219"/>
      <c r="P1119" s="219"/>
      <c r="Q1119" s="219"/>
      <c r="R1119" s="219"/>
      <c r="S1119" s="219"/>
      <c r="T1119" s="220"/>
      <c r="AT1119" s="221" t="s">
        <v>247</v>
      </c>
      <c r="AU1119" s="221" t="s">
        <v>88</v>
      </c>
      <c r="AV1119" s="14" t="s">
        <v>88</v>
      </c>
      <c r="AW1119" s="14" t="s">
        <v>37</v>
      </c>
      <c r="AX1119" s="14" t="s">
        <v>76</v>
      </c>
      <c r="AY1119" s="221" t="s">
        <v>237</v>
      </c>
    </row>
    <row r="1120" spans="1:65" s="14" customFormat="1" ht="10.199999999999999">
      <c r="B1120" s="211"/>
      <c r="C1120" s="212"/>
      <c r="D1120" s="202" t="s">
        <v>247</v>
      </c>
      <c r="E1120" s="213" t="s">
        <v>19</v>
      </c>
      <c r="F1120" s="214" t="s">
        <v>1387</v>
      </c>
      <c r="G1120" s="212"/>
      <c r="H1120" s="215">
        <v>4.1399999999999997</v>
      </c>
      <c r="I1120" s="216"/>
      <c r="J1120" s="212"/>
      <c r="K1120" s="212"/>
      <c r="L1120" s="217"/>
      <c r="M1120" s="218"/>
      <c r="N1120" s="219"/>
      <c r="O1120" s="219"/>
      <c r="P1120" s="219"/>
      <c r="Q1120" s="219"/>
      <c r="R1120" s="219"/>
      <c r="S1120" s="219"/>
      <c r="T1120" s="220"/>
      <c r="AT1120" s="221" t="s">
        <v>247</v>
      </c>
      <c r="AU1120" s="221" t="s">
        <v>88</v>
      </c>
      <c r="AV1120" s="14" t="s">
        <v>88</v>
      </c>
      <c r="AW1120" s="14" t="s">
        <v>37</v>
      </c>
      <c r="AX1120" s="14" t="s">
        <v>76</v>
      </c>
      <c r="AY1120" s="221" t="s">
        <v>237</v>
      </c>
    </row>
    <row r="1121" spans="2:51" s="14" customFormat="1" ht="10.199999999999999">
      <c r="B1121" s="211"/>
      <c r="C1121" s="212"/>
      <c r="D1121" s="202" t="s">
        <v>247</v>
      </c>
      <c r="E1121" s="213" t="s">
        <v>19</v>
      </c>
      <c r="F1121" s="214" t="s">
        <v>1392</v>
      </c>
      <c r="G1121" s="212"/>
      <c r="H1121" s="215">
        <v>1.4359999999999999</v>
      </c>
      <c r="I1121" s="216"/>
      <c r="J1121" s="212"/>
      <c r="K1121" s="212"/>
      <c r="L1121" s="217"/>
      <c r="M1121" s="218"/>
      <c r="N1121" s="219"/>
      <c r="O1121" s="219"/>
      <c r="P1121" s="219"/>
      <c r="Q1121" s="219"/>
      <c r="R1121" s="219"/>
      <c r="S1121" s="219"/>
      <c r="T1121" s="220"/>
      <c r="AT1121" s="221" t="s">
        <v>247</v>
      </c>
      <c r="AU1121" s="221" t="s">
        <v>88</v>
      </c>
      <c r="AV1121" s="14" t="s">
        <v>88</v>
      </c>
      <c r="AW1121" s="14" t="s">
        <v>37</v>
      </c>
      <c r="AX1121" s="14" t="s">
        <v>76</v>
      </c>
      <c r="AY1121" s="221" t="s">
        <v>237</v>
      </c>
    </row>
    <row r="1122" spans="2:51" s="14" customFormat="1" ht="10.199999999999999">
      <c r="B1122" s="211"/>
      <c r="C1122" s="212"/>
      <c r="D1122" s="202" t="s">
        <v>247</v>
      </c>
      <c r="E1122" s="213" t="s">
        <v>19</v>
      </c>
      <c r="F1122" s="214" t="s">
        <v>1390</v>
      </c>
      <c r="G1122" s="212"/>
      <c r="H1122" s="215">
        <v>3.24</v>
      </c>
      <c r="I1122" s="216"/>
      <c r="J1122" s="212"/>
      <c r="K1122" s="212"/>
      <c r="L1122" s="217"/>
      <c r="M1122" s="218"/>
      <c r="N1122" s="219"/>
      <c r="O1122" s="219"/>
      <c r="P1122" s="219"/>
      <c r="Q1122" s="219"/>
      <c r="R1122" s="219"/>
      <c r="S1122" s="219"/>
      <c r="T1122" s="220"/>
      <c r="AT1122" s="221" t="s">
        <v>247</v>
      </c>
      <c r="AU1122" s="221" t="s">
        <v>88</v>
      </c>
      <c r="AV1122" s="14" t="s">
        <v>88</v>
      </c>
      <c r="AW1122" s="14" t="s">
        <v>37</v>
      </c>
      <c r="AX1122" s="14" t="s">
        <v>76</v>
      </c>
      <c r="AY1122" s="221" t="s">
        <v>237</v>
      </c>
    </row>
    <row r="1123" spans="2:51" s="15" customFormat="1" ht="10.199999999999999">
      <c r="B1123" s="222"/>
      <c r="C1123" s="223"/>
      <c r="D1123" s="202" t="s">
        <v>247</v>
      </c>
      <c r="E1123" s="224" t="s">
        <v>19</v>
      </c>
      <c r="F1123" s="225" t="s">
        <v>251</v>
      </c>
      <c r="G1123" s="223"/>
      <c r="H1123" s="226">
        <v>21.608000000000001</v>
      </c>
      <c r="I1123" s="227"/>
      <c r="J1123" s="223"/>
      <c r="K1123" s="223"/>
      <c r="L1123" s="228"/>
      <c r="M1123" s="229"/>
      <c r="N1123" s="230"/>
      <c r="O1123" s="230"/>
      <c r="P1123" s="230"/>
      <c r="Q1123" s="230"/>
      <c r="R1123" s="230"/>
      <c r="S1123" s="230"/>
      <c r="T1123" s="231"/>
      <c r="AT1123" s="232" t="s">
        <v>247</v>
      </c>
      <c r="AU1123" s="232" t="s">
        <v>88</v>
      </c>
      <c r="AV1123" s="15" t="s">
        <v>92</v>
      </c>
      <c r="AW1123" s="15" t="s">
        <v>37</v>
      </c>
      <c r="AX1123" s="15" t="s">
        <v>76</v>
      </c>
      <c r="AY1123" s="232" t="s">
        <v>237</v>
      </c>
    </row>
    <row r="1124" spans="2:51" s="13" customFormat="1" ht="10.199999999999999">
      <c r="B1124" s="200"/>
      <c r="C1124" s="201"/>
      <c r="D1124" s="202" t="s">
        <v>247</v>
      </c>
      <c r="E1124" s="203" t="s">
        <v>19</v>
      </c>
      <c r="F1124" s="204" t="s">
        <v>252</v>
      </c>
      <c r="G1124" s="201"/>
      <c r="H1124" s="203" t="s">
        <v>19</v>
      </c>
      <c r="I1124" s="205"/>
      <c r="J1124" s="201"/>
      <c r="K1124" s="201"/>
      <c r="L1124" s="206"/>
      <c r="M1124" s="207"/>
      <c r="N1124" s="208"/>
      <c r="O1124" s="208"/>
      <c r="P1124" s="208"/>
      <c r="Q1124" s="208"/>
      <c r="R1124" s="208"/>
      <c r="S1124" s="208"/>
      <c r="T1124" s="209"/>
      <c r="AT1124" s="210" t="s">
        <v>247</v>
      </c>
      <c r="AU1124" s="210" t="s">
        <v>88</v>
      </c>
      <c r="AV1124" s="13" t="s">
        <v>83</v>
      </c>
      <c r="AW1124" s="13" t="s">
        <v>37</v>
      </c>
      <c r="AX1124" s="13" t="s">
        <v>76</v>
      </c>
      <c r="AY1124" s="210" t="s">
        <v>237</v>
      </c>
    </row>
    <row r="1125" spans="2:51" s="14" customFormat="1" ht="10.199999999999999">
      <c r="B1125" s="211"/>
      <c r="C1125" s="212"/>
      <c r="D1125" s="202" t="s">
        <v>247</v>
      </c>
      <c r="E1125" s="213" t="s">
        <v>19</v>
      </c>
      <c r="F1125" s="214" t="s">
        <v>1393</v>
      </c>
      <c r="G1125" s="212"/>
      <c r="H1125" s="215">
        <v>1.4179999999999999</v>
      </c>
      <c r="I1125" s="216"/>
      <c r="J1125" s="212"/>
      <c r="K1125" s="212"/>
      <c r="L1125" s="217"/>
      <c r="M1125" s="218"/>
      <c r="N1125" s="219"/>
      <c r="O1125" s="219"/>
      <c r="P1125" s="219"/>
      <c r="Q1125" s="219"/>
      <c r="R1125" s="219"/>
      <c r="S1125" s="219"/>
      <c r="T1125" s="220"/>
      <c r="AT1125" s="221" t="s">
        <v>247</v>
      </c>
      <c r="AU1125" s="221" t="s">
        <v>88</v>
      </c>
      <c r="AV1125" s="14" t="s">
        <v>88</v>
      </c>
      <c r="AW1125" s="14" t="s">
        <v>37</v>
      </c>
      <c r="AX1125" s="14" t="s">
        <v>76</v>
      </c>
      <c r="AY1125" s="221" t="s">
        <v>237</v>
      </c>
    </row>
    <row r="1126" spans="2:51" s="14" customFormat="1" ht="10.199999999999999">
      <c r="B1126" s="211"/>
      <c r="C1126" s="212"/>
      <c r="D1126" s="202" t="s">
        <v>247</v>
      </c>
      <c r="E1126" s="213" t="s">
        <v>19</v>
      </c>
      <c r="F1126" s="214" t="s">
        <v>1387</v>
      </c>
      <c r="G1126" s="212"/>
      <c r="H1126" s="215">
        <v>4.1399999999999997</v>
      </c>
      <c r="I1126" s="216"/>
      <c r="J1126" s="212"/>
      <c r="K1126" s="212"/>
      <c r="L1126" s="217"/>
      <c r="M1126" s="218"/>
      <c r="N1126" s="219"/>
      <c r="O1126" s="219"/>
      <c r="P1126" s="219"/>
      <c r="Q1126" s="219"/>
      <c r="R1126" s="219"/>
      <c r="S1126" s="219"/>
      <c r="T1126" s="220"/>
      <c r="AT1126" s="221" t="s">
        <v>247</v>
      </c>
      <c r="AU1126" s="221" t="s">
        <v>88</v>
      </c>
      <c r="AV1126" s="14" t="s">
        <v>88</v>
      </c>
      <c r="AW1126" s="14" t="s">
        <v>37</v>
      </c>
      <c r="AX1126" s="14" t="s">
        <v>76</v>
      </c>
      <c r="AY1126" s="221" t="s">
        <v>237</v>
      </c>
    </row>
    <row r="1127" spans="2:51" s="14" customFormat="1" ht="10.199999999999999">
      <c r="B1127" s="211"/>
      <c r="C1127" s="212"/>
      <c r="D1127" s="202" t="s">
        <v>247</v>
      </c>
      <c r="E1127" s="213" t="s">
        <v>19</v>
      </c>
      <c r="F1127" s="214" t="s">
        <v>1394</v>
      </c>
      <c r="G1127" s="212"/>
      <c r="H1127" s="215">
        <v>1.3</v>
      </c>
      <c r="I1127" s="216"/>
      <c r="J1127" s="212"/>
      <c r="K1127" s="212"/>
      <c r="L1127" s="217"/>
      <c r="M1127" s="218"/>
      <c r="N1127" s="219"/>
      <c r="O1127" s="219"/>
      <c r="P1127" s="219"/>
      <c r="Q1127" s="219"/>
      <c r="R1127" s="219"/>
      <c r="S1127" s="219"/>
      <c r="T1127" s="220"/>
      <c r="AT1127" s="221" t="s">
        <v>247</v>
      </c>
      <c r="AU1127" s="221" t="s">
        <v>88</v>
      </c>
      <c r="AV1127" s="14" t="s">
        <v>88</v>
      </c>
      <c r="AW1127" s="14" t="s">
        <v>37</v>
      </c>
      <c r="AX1127" s="14" t="s">
        <v>76</v>
      </c>
      <c r="AY1127" s="221" t="s">
        <v>237</v>
      </c>
    </row>
    <row r="1128" spans="2:51" s="14" customFormat="1" ht="10.199999999999999">
      <c r="B1128" s="211"/>
      <c r="C1128" s="212"/>
      <c r="D1128" s="202" t="s">
        <v>247</v>
      </c>
      <c r="E1128" s="213" t="s">
        <v>19</v>
      </c>
      <c r="F1128" s="214" t="s">
        <v>1387</v>
      </c>
      <c r="G1128" s="212"/>
      <c r="H1128" s="215">
        <v>4.1399999999999997</v>
      </c>
      <c r="I1128" s="216"/>
      <c r="J1128" s="212"/>
      <c r="K1128" s="212"/>
      <c r="L1128" s="217"/>
      <c r="M1128" s="218"/>
      <c r="N1128" s="219"/>
      <c r="O1128" s="219"/>
      <c r="P1128" s="219"/>
      <c r="Q1128" s="219"/>
      <c r="R1128" s="219"/>
      <c r="S1128" s="219"/>
      <c r="T1128" s="220"/>
      <c r="AT1128" s="221" t="s">
        <v>247</v>
      </c>
      <c r="AU1128" s="221" t="s">
        <v>88</v>
      </c>
      <c r="AV1128" s="14" t="s">
        <v>88</v>
      </c>
      <c r="AW1128" s="14" t="s">
        <v>37</v>
      </c>
      <c r="AX1128" s="14" t="s">
        <v>76</v>
      </c>
      <c r="AY1128" s="221" t="s">
        <v>237</v>
      </c>
    </row>
    <row r="1129" spans="2:51" s="14" customFormat="1" ht="10.199999999999999">
      <c r="B1129" s="211"/>
      <c r="C1129" s="212"/>
      <c r="D1129" s="202" t="s">
        <v>247</v>
      </c>
      <c r="E1129" s="213" t="s">
        <v>19</v>
      </c>
      <c r="F1129" s="214" t="s">
        <v>1395</v>
      </c>
      <c r="G1129" s="212"/>
      <c r="H1129" s="215">
        <v>1.397</v>
      </c>
      <c r="I1129" s="216"/>
      <c r="J1129" s="212"/>
      <c r="K1129" s="212"/>
      <c r="L1129" s="217"/>
      <c r="M1129" s="218"/>
      <c r="N1129" s="219"/>
      <c r="O1129" s="219"/>
      <c r="P1129" s="219"/>
      <c r="Q1129" s="219"/>
      <c r="R1129" s="219"/>
      <c r="S1129" s="219"/>
      <c r="T1129" s="220"/>
      <c r="AT1129" s="221" t="s">
        <v>247</v>
      </c>
      <c r="AU1129" s="221" t="s">
        <v>88</v>
      </c>
      <c r="AV1129" s="14" t="s">
        <v>88</v>
      </c>
      <c r="AW1129" s="14" t="s">
        <v>37</v>
      </c>
      <c r="AX1129" s="14" t="s">
        <v>76</v>
      </c>
      <c r="AY1129" s="221" t="s">
        <v>237</v>
      </c>
    </row>
    <row r="1130" spans="2:51" s="14" customFormat="1" ht="10.199999999999999">
      <c r="B1130" s="211"/>
      <c r="C1130" s="212"/>
      <c r="D1130" s="202" t="s">
        <v>247</v>
      </c>
      <c r="E1130" s="213" t="s">
        <v>19</v>
      </c>
      <c r="F1130" s="214" t="s">
        <v>1387</v>
      </c>
      <c r="G1130" s="212"/>
      <c r="H1130" s="215">
        <v>4.1399999999999997</v>
      </c>
      <c r="I1130" s="216"/>
      <c r="J1130" s="212"/>
      <c r="K1130" s="212"/>
      <c r="L1130" s="217"/>
      <c r="M1130" s="218"/>
      <c r="N1130" s="219"/>
      <c r="O1130" s="219"/>
      <c r="P1130" s="219"/>
      <c r="Q1130" s="219"/>
      <c r="R1130" s="219"/>
      <c r="S1130" s="219"/>
      <c r="T1130" s="220"/>
      <c r="AT1130" s="221" t="s">
        <v>247</v>
      </c>
      <c r="AU1130" s="221" t="s">
        <v>88</v>
      </c>
      <c r="AV1130" s="14" t="s">
        <v>88</v>
      </c>
      <c r="AW1130" s="14" t="s">
        <v>37</v>
      </c>
      <c r="AX1130" s="14" t="s">
        <v>76</v>
      </c>
      <c r="AY1130" s="221" t="s">
        <v>237</v>
      </c>
    </row>
    <row r="1131" spans="2:51" s="14" customFormat="1" ht="10.199999999999999">
      <c r="B1131" s="211"/>
      <c r="C1131" s="212"/>
      <c r="D1131" s="202" t="s">
        <v>247</v>
      </c>
      <c r="E1131" s="213" t="s">
        <v>19</v>
      </c>
      <c r="F1131" s="214" t="s">
        <v>1396</v>
      </c>
      <c r="G1131" s="212"/>
      <c r="H1131" s="215">
        <v>1.36</v>
      </c>
      <c r="I1131" s="216"/>
      <c r="J1131" s="212"/>
      <c r="K1131" s="212"/>
      <c r="L1131" s="217"/>
      <c r="M1131" s="218"/>
      <c r="N1131" s="219"/>
      <c r="O1131" s="219"/>
      <c r="P1131" s="219"/>
      <c r="Q1131" s="219"/>
      <c r="R1131" s="219"/>
      <c r="S1131" s="219"/>
      <c r="T1131" s="220"/>
      <c r="AT1131" s="221" t="s">
        <v>247</v>
      </c>
      <c r="AU1131" s="221" t="s">
        <v>88</v>
      </c>
      <c r="AV1131" s="14" t="s">
        <v>88</v>
      </c>
      <c r="AW1131" s="14" t="s">
        <v>37</v>
      </c>
      <c r="AX1131" s="14" t="s">
        <v>76</v>
      </c>
      <c r="AY1131" s="221" t="s">
        <v>237</v>
      </c>
    </row>
    <row r="1132" spans="2:51" s="14" customFormat="1" ht="10.199999999999999">
      <c r="B1132" s="211"/>
      <c r="C1132" s="212"/>
      <c r="D1132" s="202" t="s">
        <v>247</v>
      </c>
      <c r="E1132" s="213" t="s">
        <v>19</v>
      </c>
      <c r="F1132" s="214" t="s">
        <v>1390</v>
      </c>
      <c r="G1132" s="212"/>
      <c r="H1132" s="215">
        <v>3.24</v>
      </c>
      <c r="I1132" s="216"/>
      <c r="J1132" s="212"/>
      <c r="K1132" s="212"/>
      <c r="L1132" s="217"/>
      <c r="M1132" s="218"/>
      <c r="N1132" s="219"/>
      <c r="O1132" s="219"/>
      <c r="P1132" s="219"/>
      <c r="Q1132" s="219"/>
      <c r="R1132" s="219"/>
      <c r="S1132" s="219"/>
      <c r="T1132" s="220"/>
      <c r="AT1132" s="221" t="s">
        <v>247</v>
      </c>
      <c r="AU1132" s="221" t="s">
        <v>88</v>
      </c>
      <c r="AV1132" s="14" t="s">
        <v>88</v>
      </c>
      <c r="AW1132" s="14" t="s">
        <v>37</v>
      </c>
      <c r="AX1132" s="14" t="s">
        <v>76</v>
      </c>
      <c r="AY1132" s="221" t="s">
        <v>237</v>
      </c>
    </row>
    <row r="1133" spans="2:51" s="14" customFormat="1" ht="10.199999999999999">
      <c r="B1133" s="211"/>
      <c r="C1133" s="212"/>
      <c r="D1133" s="202" t="s">
        <v>247</v>
      </c>
      <c r="E1133" s="213" t="s">
        <v>19</v>
      </c>
      <c r="F1133" s="214" t="s">
        <v>1397</v>
      </c>
      <c r="G1133" s="212"/>
      <c r="H1133" s="215">
        <v>1.3620000000000001</v>
      </c>
      <c r="I1133" s="216"/>
      <c r="J1133" s="212"/>
      <c r="K1133" s="212"/>
      <c r="L1133" s="217"/>
      <c r="M1133" s="218"/>
      <c r="N1133" s="219"/>
      <c r="O1133" s="219"/>
      <c r="P1133" s="219"/>
      <c r="Q1133" s="219"/>
      <c r="R1133" s="219"/>
      <c r="S1133" s="219"/>
      <c r="T1133" s="220"/>
      <c r="AT1133" s="221" t="s">
        <v>247</v>
      </c>
      <c r="AU1133" s="221" t="s">
        <v>88</v>
      </c>
      <c r="AV1133" s="14" t="s">
        <v>88</v>
      </c>
      <c r="AW1133" s="14" t="s">
        <v>37</v>
      </c>
      <c r="AX1133" s="14" t="s">
        <v>76</v>
      </c>
      <c r="AY1133" s="221" t="s">
        <v>237</v>
      </c>
    </row>
    <row r="1134" spans="2:51" s="14" customFormat="1" ht="10.199999999999999">
      <c r="B1134" s="211"/>
      <c r="C1134" s="212"/>
      <c r="D1134" s="202" t="s">
        <v>247</v>
      </c>
      <c r="E1134" s="213" t="s">
        <v>19</v>
      </c>
      <c r="F1134" s="214" t="s">
        <v>1390</v>
      </c>
      <c r="G1134" s="212"/>
      <c r="H1134" s="215">
        <v>3.24</v>
      </c>
      <c r="I1134" s="216"/>
      <c r="J1134" s="212"/>
      <c r="K1134" s="212"/>
      <c r="L1134" s="217"/>
      <c r="M1134" s="218"/>
      <c r="N1134" s="219"/>
      <c r="O1134" s="219"/>
      <c r="P1134" s="219"/>
      <c r="Q1134" s="219"/>
      <c r="R1134" s="219"/>
      <c r="S1134" s="219"/>
      <c r="T1134" s="220"/>
      <c r="AT1134" s="221" t="s">
        <v>247</v>
      </c>
      <c r="AU1134" s="221" t="s">
        <v>88</v>
      </c>
      <c r="AV1134" s="14" t="s">
        <v>88</v>
      </c>
      <c r="AW1134" s="14" t="s">
        <v>37</v>
      </c>
      <c r="AX1134" s="14" t="s">
        <v>76</v>
      </c>
      <c r="AY1134" s="221" t="s">
        <v>237</v>
      </c>
    </row>
    <row r="1135" spans="2:51" s="15" customFormat="1" ht="10.199999999999999">
      <c r="B1135" s="222"/>
      <c r="C1135" s="223"/>
      <c r="D1135" s="202" t="s">
        <v>247</v>
      </c>
      <c r="E1135" s="224" t="s">
        <v>19</v>
      </c>
      <c r="F1135" s="225" t="s">
        <v>251</v>
      </c>
      <c r="G1135" s="223"/>
      <c r="H1135" s="226">
        <v>25.736999999999998</v>
      </c>
      <c r="I1135" s="227"/>
      <c r="J1135" s="223"/>
      <c r="K1135" s="223"/>
      <c r="L1135" s="228"/>
      <c r="M1135" s="229"/>
      <c r="N1135" s="230"/>
      <c r="O1135" s="230"/>
      <c r="P1135" s="230"/>
      <c r="Q1135" s="230"/>
      <c r="R1135" s="230"/>
      <c r="S1135" s="230"/>
      <c r="T1135" s="231"/>
      <c r="AT1135" s="232" t="s">
        <v>247</v>
      </c>
      <c r="AU1135" s="232" t="s">
        <v>88</v>
      </c>
      <c r="AV1135" s="15" t="s">
        <v>92</v>
      </c>
      <c r="AW1135" s="15" t="s">
        <v>37</v>
      </c>
      <c r="AX1135" s="15" t="s">
        <v>76</v>
      </c>
      <c r="AY1135" s="232" t="s">
        <v>237</v>
      </c>
    </row>
    <row r="1136" spans="2:51" s="13" customFormat="1" ht="10.199999999999999">
      <c r="B1136" s="200"/>
      <c r="C1136" s="201"/>
      <c r="D1136" s="202" t="s">
        <v>247</v>
      </c>
      <c r="E1136" s="203" t="s">
        <v>19</v>
      </c>
      <c r="F1136" s="204" t="s">
        <v>256</v>
      </c>
      <c r="G1136" s="201"/>
      <c r="H1136" s="203" t="s">
        <v>19</v>
      </c>
      <c r="I1136" s="205"/>
      <c r="J1136" s="201"/>
      <c r="K1136" s="201"/>
      <c r="L1136" s="206"/>
      <c r="M1136" s="207"/>
      <c r="N1136" s="208"/>
      <c r="O1136" s="208"/>
      <c r="P1136" s="208"/>
      <c r="Q1136" s="208"/>
      <c r="R1136" s="208"/>
      <c r="S1136" s="208"/>
      <c r="T1136" s="209"/>
      <c r="AT1136" s="210" t="s">
        <v>247</v>
      </c>
      <c r="AU1136" s="210" t="s">
        <v>88</v>
      </c>
      <c r="AV1136" s="13" t="s">
        <v>83</v>
      </c>
      <c r="AW1136" s="13" t="s">
        <v>37</v>
      </c>
      <c r="AX1136" s="13" t="s">
        <v>76</v>
      </c>
      <c r="AY1136" s="210" t="s">
        <v>237</v>
      </c>
    </row>
    <row r="1137" spans="1:65" s="14" customFormat="1" ht="10.199999999999999">
      <c r="B1137" s="211"/>
      <c r="C1137" s="212"/>
      <c r="D1137" s="202" t="s">
        <v>247</v>
      </c>
      <c r="E1137" s="213" t="s">
        <v>19</v>
      </c>
      <c r="F1137" s="214" t="s">
        <v>1398</v>
      </c>
      <c r="G1137" s="212"/>
      <c r="H1137" s="215">
        <v>1.4179999999999999</v>
      </c>
      <c r="I1137" s="216"/>
      <c r="J1137" s="212"/>
      <c r="K1137" s="212"/>
      <c r="L1137" s="217"/>
      <c r="M1137" s="218"/>
      <c r="N1137" s="219"/>
      <c r="O1137" s="219"/>
      <c r="P1137" s="219"/>
      <c r="Q1137" s="219"/>
      <c r="R1137" s="219"/>
      <c r="S1137" s="219"/>
      <c r="T1137" s="220"/>
      <c r="AT1137" s="221" t="s">
        <v>247</v>
      </c>
      <c r="AU1137" s="221" t="s">
        <v>88</v>
      </c>
      <c r="AV1137" s="14" t="s">
        <v>88</v>
      </c>
      <c r="AW1137" s="14" t="s">
        <v>37</v>
      </c>
      <c r="AX1137" s="14" t="s">
        <v>76</v>
      </c>
      <c r="AY1137" s="221" t="s">
        <v>237</v>
      </c>
    </row>
    <row r="1138" spans="1:65" s="14" customFormat="1" ht="10.199999999999999">
      <c r="B1138" s="211"/>
      <c r="C1138" s="212"/>
      <c r="D1138" s="202" t="s">
        <v>247</v>
      </c>
      <c r="E1138" s="213" t="s">
        <v>19</v>
      </c>
      <c r="F1138" s="214" t="s">
        <v>1387</v>
      </c>
      <c r="G1138" s="212"/>
      <c r="H1138" s="215">
        <v>4.1399999999999997</v>
      </c>
      <c r="I1138" s="216"/>
      <c r="J1138" s="212"/>
      <c r="K1138" s="212"/>
      <c r="L1138" s="217"/>
      <c r="M1138" s="218"/>
      <c r="N1138" s="219"/>
      <c r="O1138" s="219"/>
      <c r="P1138" s="219"/>
      <c r="Q1138" s="219"/>
      <c r="R1138" s="219"/>
      <c r="S1138" s="219"/>
      <c r="T1138" s="220"/>
      <c r="AT1138" s="221" t="s">
        <v>247</v>
      </c>
      <c r="AU1138" s="221" t="s">
        <v>88</v>
      </c>
      <c r="AV1138" s="14" t="s">
        <v>88</v>
      </c>
      <c r="AW1138" s="14" t="s">
        <v>37</v>
      </c>
      <c r="AX1138" s="14" t="s">
        <v>76</v>
      </c>
      <c r="AY1138" s="221" t="s">
        <v>237</v>
      </c>
    </row>
    <row r="1139" spans="1:65" s="14" customFormat="1" ht="10.199999999999999">
      <c r="B1139" s="211"/>
      <c r="C1139" s="212"/>
      <c r="D1139" s="202" t="s">
        <v>247</v>
      </c>
      <c r="E1139" s="213" t="s">
        <v>19</v>
      </c>
      <c r="F1139" s="214" t="s">
        <v>1399</v>
      </c>
      <c r="G1139" s="212"/>
      <c r="H1139" s="215">
        <v>1.3</v>
      </c>
      <c r="I1139" s="216"/>
      <c r="J1139" s="212"/>
      <c r="K1139" s="212"/>
      <c r="L1139" s="217"/>
      <c r="M1139" s="218"/>
      <c r="N1139" s="219"/>
      <c r="O1139" s="219"/>
      <c r="P1139" s="219"/>
      <c r="Q1139" s="219"/>
      <c r="R1139" s="219"/>
      <c r="S1139" s="219"/>
      <c r="T1139" s="220"/>
      <c r="AT1139" s="221" t="s">
        <v>247</v>
      </c>
      <c r="AU1139" s="221" t="s">
        <v>88</v>
      </c>
      <c r="AV1139" s="14" t="s">
        <v>88</v>
      </c>
      <c r="AW1139" s="14" t="s">
        <v>37</v>
      </c>
      <c r="AX1139" s="14" t="s">
        <v>76</v>
      </c>
      <c r="AY1139" s="221" t="s">
        <v>237</v>
      </c>
    </row>
    <row r="1140" spans="1:65" s="14" customFormat="1" ht="10.199999999999999">
      <c r="B1140" s="211"/>
      <c r="C1140" s="212"/>
      <c r="D1140" s="202" t="s">
        <v>247</v>
      </c>
      <c r="E1140" s="213" t="s">
        <v>19</v>
      </c>
      <c r="F1140" s="214" t="s">
        <v>1387</v>
      </c>
      <c r="G1140" s="212"/>
      <c r="H1140" s="215">
        <v>4.1399999999999997</v>
      </c>
      <c r="I1140" s="216"/>
      <c r="J1140" s="212"/>
      <c r="K1140" s="212"/>
      <c r="L1140" s="217"/>
      <c r="M1140" s="218"/>
      <c r="N1140" s="219"/>
      <c r="O1140" s="219"/>
      <c r="P1140" s="219"/>
      <c r="Q1140" s="219"/>
      <c r="R1140" s="219"/>
      <c r="S1140" s="219"/>
      <c r="T1140" s="220"/>
      <c r="AT1140" s="221" t="s">
        <v>247</v>
      </c>
      <c r="AU1140" s="221" t="s">
        <v>88</v>
      </c>
      <c r="AV1140" s="14" t="s">
        <v>88</v>
      </c>
      <c r="AW1140" s="14" t="s">
        <v>37</v>
      </c>
      <c r="AX1140" s="14" t="s">
        <v>76</v>
      </c>
      <c r="AY1140" s="221" t="s">
        <v>237</v>
      </c>
    </row>
    <row r="1141" spans="1:65" s="14" customFormat="1" ht="10.199999999999999">
      <c r="B1141" s="211"/>
      <c r="C1141" s="212"/>
      <c r="D1141" s="202" t="s">
        <v>247</v>
      </c>
      <c r="E1141" s="213" t="s">
        <v>19</v>
      </c>
      <c r="F1141" s="214" t="s">
        <v>1400</v>
      </c>
      <c r="G1141" s="212"/>
      <c r="H1141" s="215">
        <v>1.3520000000000001</v>
      </c>
      <c r="I1141" s="216"/>
      <c r="J1141" s="212"/>
      <c r="K1141" s="212"/>
      <c r="L1141" s="217"/>
      <c r="M1141" s="218"/>
      <c r="N1141" s="219"/>
      <c r="O1141" s="219"/>
      <c r="P1141" s="219"/>
      <c r="Q1141" s="219"/>
      <c r="R1141" s="219"/>
      <c r="S1141" s="219"/>
      <c r="T1141" s="220"/>
      <c r="AT1141" s="221" t="s">
        <v>247</v>
      </c>
      <c r="AU1141" s="221" t="s">
        <v>88</v>
      </c>
      <c r="AV1141" s="14" t="s">
        <v>88</v>
      </c>
      <c r="AW1141" s="14" t="s">
        <v>37</v>
      </c>
      <c r="AX1141" s="14" t="s">
        <v>76</v>
      </c>
      <c r="AY1141" s="221" t="s">
        <v>237</v>
      </c>
    </row>
    <row r="1142" spans="1:65" s="14" customFormat="1" ht="10.199999999999999">
      <c r="B1142" s="211"/>
      <c r="C1142" s="212"/>
      <c r="D1142" s="202" t="s">
        <v>247</v>
      </c>
      <c r="E1142" s="213" t="s">
        <v>19</v>
      </c>
      <c r="F1142" s="214" t="s">
        <v>1390</v>
      </c>
      <c r="G1142" s="212"/>
      <c r="H1142" s="215">
        <v>3.24</v>
      </c>
      <c r="I1142" s="216"/>
      <c r="J1142" s="212"/>
      <c r="K1142" s="212"/>
      <c r="L1142" s="217"/>
      <c r="M1142" s="218"/>
      <c r="N1142" s="219"/>
      <c r="O1142" s="219"/>
      <c r="P1142" s="219"/>
      <c r="Q1142" s="219"/>
      <c r="R1142" s="219"/>
      <c r="S1142" s="219"/>
      <c r="T1142" s="220"/>
      <c r="AT1142" s="221" t="s">
        <v>247</v>
      </c>
      <c r="AU1142" s="221" t="s">
        <v>88</v>
      </c>
      <c r="AV1142" s="14" t="s">
        <v>88</v>
      </c>
      <c r="AW1142" s="14" t="s">
        <v>37</v>
      </c>
      <c r="AX1142" s="14" t="s">
        <v>76</v>
      </c>
      <c r="AY1142" s="221" t="s">
        <v>237</v>
      </c>
    </row>
    <row r="1143" spans="1:65" s="14" customFormat="1" ht="10.199999999999999">
      <c r="B1143" s="211"/>
      <c r="C1143" s="212"/>
      <c r="D1143" s="202" t="s">
        <v>247</v>
      </c>
      <c r="E1143" s="213" t="s">
        <v>19</v>
      </c>
      <c r="F1143" s="214" t="s">
        <v>1401</v>
      </c>
      <c r="G1143" s="212"/>
      <c r="H1143" s="215">
        <v>1.3540000000000001</v>
      </c>
      <c r="I1143" s="216"/>
      <c r="J1143" s="212"/>
      <c r="K1143" s="212"/>
      <c r="L1143" s="217"/>
      <c r="M1143" s="218"/>
      <c r="N1143" s="219"/>
      <c r="O1143" s="219"/>
      <c r="P1143" s="219"/>
      <c r="Q1143" s="219"/>
      <c r="R1143" s="219"/>
      <c r="S1143" s="219"/>
      <c r="T1143" s="220"/>
      <c r="AT1143" s="221" t="s">
        <v>247</v>
      </c>
      <c r="AU1143" s="221" t="s">
        <v>88</v>
      </c>
      <c r="AV1143" s="14" t="s">
        <v>88</v>
      </c>
      <c r="AW1143" s="14" t="s">
        <v>37</v>
      </c>
      <c r="AX1143" s="14" t="s">
        <v>76</v>
      </c>
      <c r="AY1143" s="221" t="s">
        <v>237</v>
      </c>
    </row>
    <row r="1144" spans="1:65" s="14" customFormat="1" ht="10.199999999999999">
      <c r="B1144" s="211"/>
      <c r="C1144" s="212"/>
      <c r="D1144" s="202" t="s">
        <v>247</v>
      </c>
      <c r="E1144" s="213" t="s">
        <v>19</v>
      </c>
      <c r="F1144" s="214" t="s">
        <v>1390</v>
      </c>
      <c r="G1144" s="212"/>
      <c r="H1144" s="215">
        <v>3.24</v>
      </c>
      <c r="I1144" s="216"/>
      <c r="J1144" s="212"/>
      <c r="K1144" s="212"/>
      <c r="L1144" s="217"/>
      <c r="M1144" s="218"/>
      <c r="N1144" s="219"/>
      <c r="O1144" s="219"/>
      <c r="P1144" s="219"/>
      <c r="Q1144" s="219"/>
      <c r="R1144" s="219"/>
      <c r="S1144" s="219"/>
      <c r="T1144" s="220"/>
      <c r="AT1144" s="221" t="s">
        <v>247</v>
      </c>
      <c r="AU1144" s="221" t="s">
        <v>88</v>
      </c>
      <c r="AV1144" s="14" t="s">
        <v>88</v>
      </c>
      <c r="AW1144" s="14" t="s">
        <v>37</v>
      </c>
      <c r="AX1144" s="14" t="s">
        <v>76</v>
      </c>
      <c r="AY1144" s="221" t="s">
        <v>237</v>
      </c>
    </row>
    <row r="1145" spans="1:65" s="15" customFormat="1" ht="10.199999999999999">
      <c r="B1145" s="222"/>
      <c r="C1145" s="223"/>
      <c r="D1145" s="202" t="s">
        <v>247</v>
      </c>
      <c r="E1145" s="224" t="s">
        <v>19</v>
      </c>
      <c r="F1145" s="225" t="s">
        <v>251</v>
      </c>
      <c r="G1145" s="223"/>
      <c r="H1145" s="226">
        <v>20.184000000000001</v>
      </c>
      <c r="I1145" s="227"/>
      <c r="J1145" s="223"/>
      <c r="K1145" s="223"/>
      <c r="L1145" s="228"/>
      <c r="M1145" s="229"/>
      <c r="N1145" s="230"/>
      <c r="O1145" s="230"/>
      <c r="P1145" s="230"/>
      <c r="Q1145" s="230"/>
      <c r="R1145" s="230"/>
      <c r="S1145" s="230"/>
      <c r="T1145" s="231"/>
      <c r="AT1145" s="232" t="s">
        <v>247</v>
      </c>
      <c r="AU1145" s="232" t="s">
        <v>88</v>
      </c>
      <c r="AV1145" s="15" t="s">
        <v>92</v>
      </c>
      <c r="AW1145" s="15" t="s">
        <v>37</v>
      </c>
      <c r="AX1145" s="15" t="s">
        <v>76</v>
      </c>
      <c r="AY1145" s="232" t="s">
        <v>237</v>
      </c>
    </row>
    <row r="1146" spans="1:65" s="16" customFormat="1" ht="10.199999999999999">
      <c r="B1146" s="233"/>
      <c r="C1146" s="234"/>
      <c r="D1146" s="202" t="s">
        <v>247</v>
      </c>
      <c r="E1146" s="235" t="s">
        <v>19</v>
      </c>
      <c r="F1146" s="236" t="s">
        <v>260</v>
      </c>
      <c r="G1146" s="234"/>
      <c r="H1146" s="237">
        <v>67.528999999999996</v>
      </c>
      <c r="I1146" s="238"/>
      <c r="J1146" s="234"/>
      <c r="K1146" s="234"/>
      <c r="L1146" s="239"/>
      <c r="M1146" s="240"/>
      <c r="N1146" s="241"/>
      <c r="O1146" s="241"/>
      <c r="P1146" s="241"/>
      <c r="Q1146" s="241"/>
      <c r="R1146" s="241"/>
      <c r="S1146" s="241"/>
      <c r="T1146" s="242"/>
      <c r="AT1146" s="243" t="s">
        <v>247</v>
      </c>
      <c r="AU1146" s="243" t="s">
        <v>88</v>
      </c>
      <c r="AV1146" s="16" t="s">
        <v>243</v>
      </c>
      <c r="AW1146" s="16" t="s">
        <v>37</v>
      </c>
      <c r="AX1146" s="16" t="s">
        <v>83</v>
      </c>
      <c r="AY1146" s="243" t="s">
        <v>237</v>
      </c>
    </row>
    <row r="1147" spans="1:65" s="2" customFormat="1" ht="24.15" customHeight="1">
      <c r="A1147" s="37"/>
      <c r="B1147" s="38"/>
      <c r="C1147" s="182" t="s">
        <v>1402</v>
      </c>
      <c r="D1147" s="182" t="s">
        <v>239</v>
      </c>
      <c r="E1147" s="183" t="s">
        <v>1403</v>
      </c>
      <c r="F1147" s="184" t="s">
        <v>1404</v>
      </c>
      <c r="G1147" s="185" t="s">
        <v>141</v>
      </c>
      <c r="H1147" s="186">
        <v>37.040999999999997</v>
      </c>
      <c r="I1147" s="187"/>
      <c r="J1147" s="188">
        <f>ROUND(I1147*H1147,2)</f>
        <v>0</v>
      </c>
      <c r="K1147" s="184" t="s">
        <v>242</v>
      </c>
      <c r="L1147" s="42"/>
      <c r="M1147" s="189" t="s">
        <v>19</v>
      </c>
      <c r="N1147" s="190" t="s">
        <v>48</v>
      </c>
      <c r="O1147" s="67"/>
      <c r="P1147" s="191">
        <f>O1147*H1147</f>
        <v>0</v>
      </c>
      <c r="Q1147" s="191">
        <v>0</v>
      </c>
      <c r="R1147" s="191">
        <f>Q1147*H1147</f>
        <v>0</v>
      </c>
      <c r="S1147" s="191">
        <v>8.1500000000000003E-2</v>
      </c>
      <c r="T1147" s="192">
        <f>S1147*H1147</f>
        <v>3.0188414999999997</v>
      </c>
      <c r="U1147" s="37"/>
      <c r="V1147" s="37"/>
      <c r="W1147" s="37"/>
      <c r="X1147" s="37"/>
      <c r="Y1147" s="37"/>
      <c r="Z1147" s="37"/>
      <c r="AA1147" s="37"/>
      <c r="AB1147" s="37"/>
      <c r="AC1147" s="37"/>
      <c r="AD1147" s="37"/>
      <c r="AE1147" s="37"/>
      <c r="AR1147" s="193" t="s">
        <v>366</v>
      </c>
      <c r="AT1147" s="193" t="s">
        <v>239</v>
      </c>
      <c r="AU1147" s="193" t="s">
        <v>88</v>
      </c>
      <c r="AY1147" s="20" t="s">
        <v>237</v>
      </c>
      <c r="BE1147" s="194">
        <f>IF(N1147="základní",J1147,0)</f>
        <v>0</v>
      </c>
      <c r="BF1147" s="194">
        <f>IF(N1147="snížená",J1147,0)</f>
        <v>0</v>
      </c>
      <c r="BG1147" s="194">
        <f>IF(N1147="zákl. přenesená",J1147,0)</f>
        <v>0</v>
      </c>
      <c r="BH1147" s="194">
        <f>IF(N1147="sníž. přenesená",J1147,0)</f>
        <v>0</v>
      </c>
      <c r="BI1147" s="194">
        <f>IF(N1147="nulová",J1147,0)</f>
        <v>0</v>
      </c>
      <c r="BJ1147" s="20" t="s">
        <v>88</v>
      </c>
      <c r="BK1147" s="194">
        <f>ROUND(I1147*H1147,2)</f>
        <v>0</v>
      </c>
      <c r="BL1147" s="20" t="s">
        <v>366</v>
      </c>
      <c r="BM1147" s="193" t="s">
        <v>1405</v>
      </c>
    </row>
    <row r="1148" spans="1:65" s="2" customFormat="1" ht="10.199999999999999">
      <c r="A1148" s="37"/>
      <c r="B1148" s="38"/>
      <c r="C1148" s="39"/>
      <c r="D1148" s="195" t="s">
        <v>245</v>
      </c>
      <c r="E1148" s="39"/>
      <c r="F1148" s="196" t="s">
        <v>1406</v>
      </c>
      <c r="G1148" s="39"/>
      <c r="H1148" s="39"/>
      <c r="I1148" s="197"/>
      <c r="J1148" s="39"/>
      <c r="K1148" s="39"/>
      <c r="L1148" s="42"/>
      <c r="M1148" s="198"/>
      <c r="N1148" s="199"/>
      <c r="O1148" s="67"/>
      <c r="P1148" s="67"/>
      <c r="Q1148" s="67"/>
      <c r="R1148" s="67"/>
      <c r="S1148" s="67"/>
      <c r="T1148" s="68"/>
      <c r="U1148" s="37"/>
      <c r="V1148" s="37"/>
      <c r="W1148" s="37"/>
      <c r="X1148" s="37"/>
      <c r="Y1148" s="37"/>
      <c r="Z1148" s="37"/>
      <c r="AA1148" s="37"/>
      <c r="AB1148" s="37"/>
      <c r="AC1148" s="37"/>
      <c r="AD1148" s="37"/>
      <c r="AE1148" s="37"/>
      <c r="AT1148" s="20" t="s">
        <v>245</v>
      </c>
      <c r="AU1148" s="20" t="s">
        <v>88</v>
      </c>
    </row>
    <row r="1149" spans="1:65" s="14" customFormat="1" ht="10.199999999999999">
      <c r="B1149" s="211"/>
      <c r="C1149" s="212"/>
      <c r="D1149" s="202" t="s">
        <v>247</v>
      </c>
      <c r="E1149" s="213" t="s">
        <v>19</v>
      </c>
      <c r="F1149" s="214" t="s">
        <v>1407</v>
      </c>
      <c r="G1149" s="212"/>
      <c r="H1149" s="215">
        <v>3.077</v>
      </c>
      <c r="I1149" s="216"/>
      <c r="J1149" s="212"/>
      <c r="K1149" s="212"/>
      <c r="L1149" s="217"/>
      <c r="M1149" s="218"/>
      <c r="N1149" s="219"/>
      <c r="O1149" s="219"/>
      <c r="P1149" s="219"/>
      <c r="Q1149" s="219"/>
      <c r="R1149" s="219"/>
      <c r="S1149" s="219"/>
      <c r="T1149" s="220"/>
      <c r="AT1149" s="221" t="s">
        <v>247</v>
      </c>
      <c r="AU1149" s="221" t="s">
        <v>88</v>
      </c>
      <c r="AV1149" s="14" t="s">
        <v>88</v>
      </c>
      <c r="AW1149" s="14" t="s">
        <v>37</v>
      </c>
      <c r="AX1149" s="14" t="s">
        <v>76</v>
      </c>
      <c r="AY1149" s="221" t="s">
        <v>237</v>
      </c>
    </row>
    <row r="1150" spans="1:65" s="14" customFormat="1" ht="10.199999999999999">
      <c r="B1150" s="211"/>
      <c r="C1150" s="212"/>
      <c r="D1150" s="202" t="s">
        <v>247</v>
      </c>
      <c r="E1150" s="213" t="s">
        <v>19</v>
      </c>
      <c r="F1150" s="214" t="s">
        <v>1408</v>
      </c>
      <c r="G1150" s="212"/>
      <c r="H1150" s="215">
        <v>1.47</v>
      </c>
      <c r="I1150" s="216"/>
      <c r="J1150" s="212"/>
      <c r="K1150" s="212"/>
      <c r="L1150" s="217"/>
      <c r="M1150" s="218"/>
      <c r="N1150" s="219"/>
      <c r="O1150" s="219"/>
      <c r="P1150" s="219"/>
      <c r="Q1150" s="219"/>
      <c r="R1150" s="219"/>
      <c r="S1150" s="219"/>
      <c r="T1150" s="220"/>
      <c r="AT1150" s="221" t="s">
        <v>247</v>
      </c>
      <c r="AU1150" s="221" t="s">
        <v>88</v>
      </c>
      <c r="AV1150" s="14" t="s">
        <v>88</v>
      </c>
      <c r="AW1150" s="14" t="s">
        <v>37</v>
      </c>
      <c r="AX1150" s="14" t="s">
        <v>76</v>
      </c>
      <c r="AY1150" s="221" t="s">
        <v>237</v>
      </c>
    </row>
    <row r="1151" spans="1:65" s="14" customFormat="1" ht="10.199999999999999">
      <c r="B1151" s="211"/>
      <c r="C1151" s="212"/>
      <c r="D1151" s="202" t="s">
        <v>247</v>
      </c>
      <c r="E1151" s="213" t="s">
        <v>19</v>
      </c>
      <c r="F1151" s="214" t="s">
        <v>1409</v>
      </c>
      <c r="G1151" s="212"/>
      <c r="H1151" s="215">
        <v>7.8</v>
      </c>
      <c r="I1151" s="216"/>
      <c r="J1151" s="212"/>
      <c r="K1151" s="212"/>
      <c r="L1151" s="217"/>
      <c r="M1151" s="218"/>
      <c r="N1151" s="219"/>
      <c r="O1151" s="219"/>
      <c r="P1151" s="219"/>
      <c r="Q1151" s="219"/>
      <c r="R1151" s="219"/>
      <c r="S1151" s="219"/>
      <c r="T1151" s="220"/>
      <c r="AT1151" s="221" t="s">
        <v>247</v>
      </c>
      <c r="AU1151" s="221" t="s">
        <v>88</v>
      </c>
      <c r="AV1151" s="14" t="s">
        <v>88</v>
      </c>
      <c r="AW1151" s="14" t="s">
        <v>37</v>
      </c>
      <c r="AX1151" s="14" t="s">
        <v>76</v>
      </c>
      <c r="AY1151" s="221" t="s">
        <v>237</v>
      </c>
    </row>
    <row r="1152" spans="1:65" s="15" customFormat="1" ht="10.199999999999999">
      <c r="B1152" s="222"/>
      <c r="C1152" s="223"/>
      <c r="D1152" s="202" t="s">
        <v>247</v>
      </c>
      <c r="E1152" s="224" t="s">
        <v>19</v>
      </c>
      <c r="F1152" s="225" t="s">
        <v>251</v>
      </c>
      <c r="G1152" s="223"/>
      <c r="H1152" s="226">
        <v>12.347</v>
      </c>
      <c r="I1152" s="227"/>
      <c r="J1152" s="223"/>
      <c r="K1152" s="223"/>
      <c r="L1152" s="228"/>
      <c r="M1152" s="229"/>
      <c r="N1152" s="230"/>
      <c r="O1152" s="230"/>
      <c r="P1152" s="230"/>
      <c r="Q1152" s="230"/>
      <c r="R1152" s="230"/>
      <c r="S1152" s="230"/>
      <c r="T1152" s="231"/>
      <c r="AT1152" s="232" t="s">
        <v>247</v>
      </c>
      <c r="AU1152" s="232" t="s">
        <v>88</v>
      </c>
      <c r="AV1152" s="15" t="s">
        <v>92</v>
      </c>
      <c r="AW1152" s="15" t="s">
        <v>37</v>
      </c>
      <c r="AX1152" s="15" t="s">
        <v>76</v>
      </c>
      <c r="AY1152" s="232" t="s">
        <v>237</v>
      </c>
    </row>
    <row r="1153" spans="1:65" s="14" customFormat="1" ht="10.199999999999999">
      <c r="B1153" s="211"/>
      <c r="C1153" s="212"/>
      <c r="D1153" s="202" t="s">
        <v>247</v>
      </c>
      <c r="E1153" s="213" t="s">
        <v>19</v>
      </c>
      <c r="F1153" s="214" t="s">
        <v>1410</v>
      </c>
      <c r="G1153" s="212"/>
      <c r="H1153" s="215">
        <v>3.077</v>
      </c>
      <c r="I1153" s="216"/>
      <c r="J1153" s="212"/>
      <c r="K1153" s="212"/>
      <c r="L1153" s="217"/>
      <c r="M1153" s="218"/>
      <c r="N1153" s="219"/>
      <c r="O1153" s="219"/>
      <c r="P1153" s="219"/>
      <c r="Q1153" s="219"/>
      <c r="R1153" s="219"/>
      <c r="S1153" s="219"/>
      <c r="T1153" s="220"/>
      <c r="AT1153" s="221" t="s">
        <v>247</v>
      </c>
      <c r="AU1153" s="221" t="s">
        <v>88</v>
      </c>
      <c r="AV1153" s="14" t="s">
        <v>88</v>
      </c>
      <c r="AW1153" s="14" t="s">
        <v>37</v>
      </c>
      <c r="AX1153" s="14" t="s">
        <v>76</v>
      </c>
      <c r="AY1153" s="221" t="s">
        <v>237</v>
      </c>
    </row>
    <row r="1154" spans="1:65" s="14" customFormat="1" ht="10.199999999999999">
      <c r="B1154" s="211"/>
      <c r="C1154" s="212"/>
      <c r="D1154" s="202" t="s">
        <v>247</v>
      </c>
      <c r="E1154" s="213" t="s">
        <v>19</v>
      </c>
      <c r="F1154" s="214" t="s">
        <v>1408</v>
      </c>
      <c r="G1154" s="212"/>
      <c r="H1154" s="215">
        <v>1.47</v>
      </c>
      <c r="I1154" s="216"/>
      <c r="J1154" s="212"/>
      <c r="K1154" s="212"/>
      <c r="L1154" s="217"/>
      <c r="M1154" s="218"/>
      <c r="N1154" s="219"/>
      <c r="O1154" s="219"/>
      <c r="P1154" s="219"/>
      <c r="Q1154" s="219"/>
      <c r="R1154" s="219"/>
      <c r="S1154" s="219"/>
      <c r="T1154" s="220"/>
      <c r="AT1154" s="221" t="s">
        <v>247</v>
      </c>
      <c r="AU1154" s="221" t="s">
        <v>88</v>
      </c>
      <c r="AV1154" s="14" t="s">
        <v>88</v>
      </c>
      <c r="AW1154" s="14" t="s">
        <v>37</v>
      </c>
      <c r="AX1154" s="14" t="s">
        <v>76</v>
      </c>
      <c r="AY1154" s="221" t="s">
        <v>237</v>
      </c>
    </row>
    <row r="1155" spans="1:65" s="14" customFormat="1" ht="10.199999999999999">
      <c r="B1155" s="211"/>
      <c r="C1155" s="212"/>
      <c r="D1155" s="202" t="s">
        <v>247</v>
      </c>
      <c r="E1155" s="213" t="s">
        <v>19</v>
      </c>
      <c r="F1155" s="214" t="s">
        <v>1409</v>
      </c>
      <c r="G1155" s="212"/>
      <c r="H1155" s="215">
        <v>7.8</v>
      </c>
      <c r="I1155" s="216"/>
      <c r="J1155" s="212"/>
      <c r="K1155" s="212"/>
      <c r="L1155" s="217"/>
      <c r="M1155" s="218"/>
      <c r="N1155" s="219"/>
      <c r="O1155" s="219"/>
      <c r="P1155" s="219"/>
      <c r="Q1155" s="219"/>
      <c r="R1155" s="219"/>
      <c r="S1155" s="219"/>
      <c r="T1155" s="220"/>
      <c r="AT1155" s="221" t="s">
        <v>247</v>
      </c>
      <c r="AU1155" s="221" t="s">
        <v>88</v>
      </c>
      <c r="AV1155" s="14" t="s">
        <v>88</v>
      </c>
      <c r="AW1155" s="14" t="s">
        <v>37</v>
      </c>
      <c r="AX1155" s="14" t="s">
        <v>76</v>
      </c>
      <c r="AY1155" s="221" t="s">
        <v>237</v>
      </c>
    </row>
    <row r="1156" spans="1:65" s="15" customFormat="1" ht="10.199999999999999">
      <c r="B1156" s="222"/>
      <c r="C1156" s="223"/>
      <c r="D1156" s="202" t="s">
        <v>247</v>
      </c>
      <c r="E1156" s="224" t="s">
        <v>19</v>
      </c>
      <c r="F1156" s="225" t="s">
        <v>251</v>
      </c>
      <c r="G1156" s="223"/>
      <c r="H1156" s="226">
        <v>12.347</v>
      </c>
      <c r="I1156" s="227"/>
      <c r="J1156" s="223"/>
      <c r="K1156" s="223"/>
      <c r="L1156" s="228"/>
      <c r="M1156" s="229"/>
      <c r="N1156" s="230"/>
      <c r="O1156" s="230"/>
      <c r="P1156" s="230"/>
      <c r="Q1156" s="230"/>
      <c r="R1156" s="230"/>
      <c r="S1156" s="230"/>
      <c r="T1156" s="231"/>
      <c r="AT1156" s="232" t="s">
        <v>247</v>
      </c>
      <c r="AU1156" s="232" t="s">
        <v>88</v>
      </c>
      <c r="AV1156" s="15" t="s">
        <v>92</v>
      </c>
      <c r="AW1156" s="15" t="s">
        <v>37</v>
      </c>
      <c r="AX1156" s="15" t="s">
        <v>76</v>
      </c>
      <c r="AY1156" s="232" t="s">
        <v>237</v>
      </c>
    </row>
    <row r="1157" spans="1:65" s="14" customFormat="1" ht="10.199999999999999">
      <c r="B1157" s="211"/>
      <c r="C1157" s="212"/>
      <c r="D1157" s="202" t="s">
        <v>247</v>
      </c>
      <c r="E1157" s="213" t="s">
        <v>19</v>
      </c>
      <c r="F1157" s="214" t="s">
        <v>1411</v>
      </c>
      <c r="G1157" s="212"/>
      <c r="H1157" s="215">
        <v>3.077</v>
      </c>
      <c r="I1157" s="216"/>
      <c r="J1157" s="212"/>
      <c r="K1157" s="212"/>
      <c r="L1157" s="217"/>
      <c r="M1157" s="218"/>
      <c r="N1157" s="219"/>
      <c r="O1157" s="219"/>
      <c r="P1157" s="219"/>
      <c r="Q1157" s="219"/>
      <c r="R1157" s="219"/>
      <c r="S1157" s="219"/>
      <c r="T1157" s="220"/>
      <c r="AT1157" s="221" t="s">
        <v>247</v>
      </c>
      <c r="AU1157" s="221" t="s">
        <v>88</v>
      </c>
      <c r="AV1157" s="14" t="s">
        <v>88</v>
      </c>
      <c r="AW1157" s="14" t="s">
        <v>37</v>
      </c>
      <c r="AX1157" s="14" t="s">
        <v>76</v>
      </c>
      <c r="AY1157" s="221" t="s">
        <v>237</v>
      </c>
    </row>
    <row r="1158" spans="1:65" s="14" customFormat="1" ht="10.199999999999999">
      <c r="B1158" s="211"/>
      <c r="C1158" s="212"/>
      <c r="D1158" s="202" t="s">
        <v>247</v>
      </c>
      <c r="E1158" s="213" t="s">
        <v>19</v>
      </c>
      <c r="F1158" s="214" t="s">
        <v>1408</v>
      </c>
      <c r="G1158" s="212"/>
      <c r="H1158" s="215">
        <v>1.47</v>
      </c>
      <c r="I1158" s="216"/>
      <c r="J1158" s="212"/>
      <c r="K1158" s="212"/>
      <c r="L1158" s="217"/>
      <c r="M1158" s="218"/>
      <c r="N1158" s="219"/>
      <c r="O1158" s="219"/>
      <c r="P1158" s="219"/>
      <c r="Q1158" s="219"/>
      <c r="R1158" s="219"/>
      <c r="S1158" s="219"/>
      <c r="T1158" s="220"/>
      <c r="AT1158" s="221" t="s">
        <v>247</v>
      </c>
      <c r="AU1158" s="221" t="s">
        <v>88</v>
      </c>
      <c r="AV1158" s="14" t="s">
        <v>88</v>
      </c>
      <c r="AW1158" s="14" t="s">
        <v>37</v>
      </c>
      <c r="AX1158" s="14" t="s">
        <v>76</v>
      </c>
      <c r="AY1158" s="221" t="s">
        <v>237</v>
      </c>
    </row>
    <row r="1159" spans="1:65" s="14" customFormat="1" ht="10.199999999999999">
      <c r="B1159" s="211"/>
      <c r="C1159" s="212"/>
      <c r="D1159" s="202" t="s">
        <v>247</v>
      </c>
      <c r="E1159" s="213" t="s">
        <v>19</v>
      </c>
      <c r="F1159" s="214" t="s">
        <v>1409</v>
      </c>
      <c r="G1159" s="212"/>
      <c r="H1159" s="215">
        <v>7.8</v>
      </c>
      <c r="I1159" s="216"/>
      <c r="J1159" s="212"/>
      <c r="K1159" s="212"/>
      <c r="L1159" s="217"/>
      <c r="M1159" s="218"/>
      <c r="N1159" s="219"/>
      <c r="O1159" s="219"/>
      <c r="P1159" s="219"/>
      <c r="Q1159" s="219"/>
      <c r="R1159" s="219"/>
      <c r="S1159" s="219"/>
      <c r="T1159" s="220"/>
      <c r="AT1159" s="221" t="s">
        <v>247</v>
      </c>
      <c r="AU1159" s="221" t="s">
        <v>88</v>
      </c>
      <c r="AV1159" s="14" t="s">
        <v>88</v>
      </c>
      <c r="AW1159" s="14" t="s">
        <v>37</v>
      </c>
      <c r="AX1159" s="14" t="s">
        <v>76</v>
      </c>
      <c r="AY1159" s="221" t="s">
        <v>237</v>
      </c>
    </row>
    <row r="1160" spans="1:65" s="15" customFormat="1" ht="10.199999999999999">
      <c r="B1160" s="222"/>
      <c r="C1160" s="223"/>
      <c r="D1160" s="202" t="s">
        <v>247</v>
      </c>
      <c r="E1160" s="224" t="s">
        <v>19</v>
      </c>
      <c r="F1160" s="225" t="s">
        <v>251</v>
      </c>
      <c r="G1160" s="223"/>
      <c r="H1160" s="226">
        <v>12.347</v>
      </c>
      <c r="I1160" s="227"/>
      <c r="J1160" s="223"/>
      <c r="K1160" s="223"/>
      <c r="L1160" s="228"/>
      <c r="M1160" s="229"/>
      <c r="N1160" s="230"/>
      <c r="O1160" s="230"/>
      <c r="P1160" s="230"/>
      <c r="Q1160" s="230"/>
      <c r="R1160" s="230"/>
      <c r="S1160" s="230"/>
      <c r="T1160" s="231"/>
      <c r="AT1160" s="232" t="s">
        <v>247</v>
      </c>
      <c r="AU1160" s="232" t="s">
        <v>88</v>
      </c>
      <c r="AV1160" s="15" t="s">
        <v>92</v>
      </c>
      <c r="AW1160" s="15" t="s">
        <v>37</v>
      </c>
      <c r="AX1160" s="15" t="s">
        <v>76</v>
      </c>
      <c r="AY1160" s="232" t="s">
        <v>237</v>
      </c>
    </row>
    <row r="1161" spans="1:65" s="16" customFormat="1" ht="10.199999999999999">
      <c r="B1161" s="233"/>
      <c r="C1161" s="234"/>
      <c r="D1161" s="202" t="s">
        <v>247</v>
      </c>
      <c r="E1161" s="235" t="s">
        <v>19</v>
      </c>
      <c r="F1161" s="236" t="s">
        <v>260</v>
      </c>
      <c r="G1161" s="234"/>
      <c r="H1161" s="237">
        <v>37.040999999999997</v>
      </c>
      <c r="I1161" s="238"/>
      <c r="J1161" s="234"/>
      <c r="K1161" s="234"/>
      <c r="L1161" s="239"/>
      <c r="M1161" s="240"/>
      <c r="N1161" s="241"/>
      <c r="O1161" s="241"/>
      <c r="P1161" s="241"/>
      <c r="Q1161" s="241"/>
      <c r="R1161" s="241"/>
      <c r="S1161" s="241"/>
      <c r="T1161" s="242"/>
      <c r="AT1161" s="243" t="s">
        <v>247</v>
      </c>
      <c r="AU1161" s="243" t="s">
        <v>88</v>
      </c>
      <c r="AV1161" s="16" t="s">
        <v>243</v>
      </c>
      <c r="AW1161" s="16" t="s">
        <v>37</v>
      </c>
      <c r="AX1161" s="16" t="s">
        <v>83</v>
      </c>
      <c r="AY1161" s="243" t="s">
        <v>237</v>
      </c>
    </row>
    <row r="1162" spans="1:65" s="2" customFormat="1" ht="37.799999999999997" customHeight="1">
      <c r="A1162" s="37"/>
      <c r="B1162" s="38"/>
      <c r="C1162" s="182" t="s">
        <v>1412</v>
      </c>
      <c r="D1162" s="182" t="s">
        <v>239</v>
      </c>
      <c r="E1162" s="183" t="s">
        <v>1413</v>
      </c>
      <c r="F1162" s="184" t="s">
        <v>1414</v>
      </c>
      <c r="G1162" s="185" t="s">
        <v>141</v>
      </c>
      <c r="H1162" s="186">
        <v>242.166</v>
      </c>
      <c r="I1162" s="187"/>
      <c r="J1162" s="188">
        <f>ROUND(I1162*H1162,2)</f>
        <v>0</v>
      </c>
      <c r="K1162" s="184" t="s">
        <v>242</v>
      </c>
      <c r="L1162" s="42"/>
      <c r="M1162" s="189" t="s">
        <v>19</v>
      </c>
      <c r="N1162" s="190" t="s">
        <v>48</v>
      </c>
      <c r="O1162" s="67"/>
      <c r="P1162" s="191">
        <f>O1162*H1162</f>
        <v>0</v>
      </c>
      <c r="Q1162" s="191">
        <v>9.0900000000000009E-3</v>
      </c>
      <c r="R1162" s="191">
        <f>Q1162*H1162</f>
        <v>2.20128894</v>
      </c>
      <c r="S1162" s="191">
        <v>0</v>
      </c>
      <c r="T1162" s="192">
        <f>S1162*H1162</f>
        <v>0</v>
      </c>
      <c r="U1162" s="37"/>
      <c r="V1162" s="37"/>
      <c r="W1162" s="37"/>
      <c r="X1162" s="37"/>
      <c r="Y1162" s="37"/>
      <c r="Z1162" s="37"/>
      <c r="AA1162" s="37"/>
      <c r="AB1162" s="37"/>
      <c r="AC1162" s="37"/>
      <c r="AD1162" s="37"/>
      <c r="AE1162" s="37"/>
      <c r="AR1162" s="193" t="s">
        <v>366</v>
      </c>
      <c r="AT1162" s="193" t="s">
        <v>239</v>
      </c>
      <c r="AU1162" s="193" t="s">
        <v>88</v>
      </c>
      <c r="AY1162" s="20" t="s">
        <v>237</v>
      </c>
      <c r="BE1162" s="194">
        <f>IF(N1162="základní",J1162,0)</f>
        <v>0</v>
      </c>
      <c r="BF1162" s="194">
        <f>IF(N1162="snížená",J1162,0)</f>
        <v>0</v>
      </c>
      <c r="BG1162" s="194">
        <f>IF(N1162="zákl. přenesená",J1162,0)</f>
        <v>0</v>
      </c>
      <c r="BH1162" s="194">
        <f>IF(N1162="sníž. přenesená",J1162,0)</f>
        <v>0</v>
      </c>
      <c r="BI1162" s="194">
        <f>IF(N1162="nulová",J1162,0)</f>
        <v>0</v>
      </c>
      <c r="BJ1162" s="20" t="s">
        <v>88</v>
      </c>
      <c r="BK1162" s="194">
        <f>ROUND(I1162*H1162,2)</f>
        <v>0</v>
      </c>
      <c r="BL1162" s="20" t="s">
        <v>366</v>
      </c>
      <c r="BM1162" s="193" t="s">
        <v>1415</v>
      </c>
    </row>
    <row r="1163" spans="1:65" s="2" customFormat="1" ht="10.199999999999999">
      <c r="A1163" s="37"/>
      <c r="B1163" s="38"/>
      <c r="C1163" s="39"/>
      <c r="D1163" s="195" t="s">
        <v>245</v>
      </c>
      <c r="E1163" s="39"/>
      <c r="F1163" s="196" t="s">
        <v>1416</v>
      </c>
      <c r="G1163" s="39"/>
      <c r="H1163" s="39"/>
      <c r="I1163" s="197"/>
      <c r="J1163" s="39"/>
      <c r="K1163" s="39"/>
      <c r="L1163" s="42"/>
      <c r="M1163" s="198"/>
      <c r="N1163" s="199"/>
      <c r="O1163" s="67"/>
      <c r="P1163" s="67"/>
      <c r="Q1163" s="67"/>
      <c r="R1163" s="67"/>
      <c r="S1163" s="67"/>
      <c r="T1163" s="68"/>
      <c r="U1163" s="37"/>
      <c r="V1163" s="37"/>
      <c r="W1163" s="37"/>
      <c r="X1163" s="37"/>
      <c r="Y1163" s="37"/>
      <c r="Z1163" s="37"/>
      <c r="AA1163" s="37"/>
      <c r="AB1163" s="37"/>
      <c r="AC1163" s="37"/>
      <c r="AD1163" s="37"/>
      <c r="AE1163" s="37"/>
      <c r="AT1163" s="20" t="s">
        <v>245</v>
      </c>
      <c r="AU1163" s="20" t="s">
        <v>88</v>
      </c>
    </row>
    <row r="1164" spans="1:65" s="14" customFormat="1" ht="10.199999999999999">
      <c r="B1164" s="211"/>
      <c r="C1164" s="212"/>
      <c r="D1164" s="202" t="s">
        <v>247</v>
      </c>
      <c r="E1164" s="213" t="s">
        <v>19</v>
      </c>
      <c r="F1164" s="214" t="s">
        <v>186</v>
      </c>
      <c r="G1164" s="212"/>
      <c r="H1164" s="215">
        <v>242.166</v>
      </c>
      <c r="I1164" s="216"/>
      <c r="J1164" s="212"/>
      <c r="K1164" s="212"/>
      <c r="L1164" s="217"/>
      <c r="M1164" s="218"/>
      <c r="N1164" s="219"/>
      <c r="O1164" s="219"/>
      <c r="P1164" s="219"/>
      <c r="Q1164" s="219"/>
      <c r="R1164" s="219"/>
      <c r="S1164" s="219"/>
      <c r="T1164" s="220"/>
      <c r="AT1164" s="221" t="s">
        <v>247</v>
      </c>
      <c r="AU1164" s="221" t="s">
        <v>88</v>
      </c>
      <c r="AV1164" s="14" t="s">
        <v>88</v>
      </c>
      <c r="AW1164" s="14" t="s">
        <v>37</v>
      </c>
      <c r="AX1164" s="14" t="s">
        <v>83</v>
      </c>
      <c r="AY1164" s="221" t="s">
        <v>237</v>
      </c>
    </row>
    <row r="1165" spans="1:65" s="2" customFormat="1" ht="24.15" customHeight="1">
      <c r="A1165" s="37"/>
      <c r="B1165" s="38"/>
      <c r="C1165" s="244" t="s">
        <v>1417</v>
      </c>
      <c r="D1165" s="244" t="s">
        <v>296</v>
      </c>
      <c r="E1165" s="245" t="s">
        <v>1418</v>
      </c>
      <c r="F1165" s="246" t="s">
        <v>1419</v>
      </c>
      <c r="G1165" s="247" t="s">
        <v>141</v>
      </c>
      <c r="H1165" s="248">
        <v>242.166</v>
      </c>
      <c r="I1165" s="249"/>
      <c r="J1165" s="250">
        <f>ROUND(I1165*H1165,2)</f>
        <v>0</v>
      </c>
      <c r="K1165" s="246" t="s">
        <v>242</v>
      </c>
      <c r="L1165" s="251"/>
      <c r="M1165" s="252" t="s">
        <v>19</v>
      </c>
      <c r="N1165" s="253" t="s">
        <v>48</v>
      </c>
      <c r="O1165" s="67"/>
      <c r="P1165" s="191">
        <f>O1165*H1165</f>
        <v>0</v>
      </c>
      <c r="Q1165" s="191">
        <v>1.9E-2</v>
      </c>
      <c r="R1165" s="191">
        <f>Q1165*H1165</f>
        <v>4.6011540000000002</v>
      </c>
      <c r="S1165" s="191">
        <v>0</v>
      </c>
      <c r="T1165" s="192">
        <f>S1165*H1165</f>
        <v>0</v>
      </c>
      <c r="U1165" s="37"/>
      <c r="V1165" s="37"/>
      <c r="W1165" s="37"/>
      <c r="X1165" s="37"/>
      <c r="Y1165" s="37"/>
      <c r="Z1165" s="37"/>
      <c r="AA1165" s="37"/>
      <c r="AB1165" s="37"/>
      <c r="AC1165" s="37"/>
      <c r="AD1165" s="37"/>
      <c r="AE1165" s="37"/>
      <c r="AR1165" s="193" t="s">
        <v>523</v>
      </c>
      <c r="AT1165" s="193" t="s">
        <v>296</v>
      </c>
      <c r="AU1165" s="193" t="s">
        <v>88</v>
      </c>
      <c r="AY1165" s="20" t="s">
        <v>237</v>
      </c>
      <c r="BE1165" s="194">
        <f>IF(N1165="základní",J1165,0)</f>
        <v>0</v>
      </c>
      <c r="BF1165" s="194">
        <f>IF(N1165="snížená",J1165,0)</f>
        <v>0</v>
      </c>
      <c r="BG1165" s="194">
        <f>IF(N1165="zákl. přenesená",J1165,0)</f>
        <v>0</v>
      </c>
      <c r="BH1165" s="194">
        <f>IF(N1165="sníž. přenesená",J1165,0)</f>
        <v>0</v>
      </c>
      <c r="BI1165" s="194">
        <f>IF(N1165="nulová",J1165,0)</f>
        <v>0</v>
      </c>
      <c r="BJ1165" s="20" t="s">
        <v>88</v>
      </c>
      <c r="BK1165" s="194">
        <f>ROUND(I1165*H1165,2)</f>
        <v>0</v>
      </c>
      <c r="BL1165" s="20" t="s">
        <v>366</v>
      </c>
      <c r="BM1165" s="193" t="s">
        <v>1420</v>
      </c>
    </row>
    <row r="1166" spans="1:65" s="2" customFormat="1" ht="33" customHeight="1">
      <c r="A1166" s="37"/>
      <c r="B1166" s="38"/>
      <c r="C1166" s="182" t="s">
        <v>1421</v>
      </c>
      <c r="D1166" s="182" t="s">
        <v>239</v>
      </c>
      <c r="E1166" s="183" t="s">
        <v>1422</v>
      </c>
      <c r="F1166" s="184" t="s">
        <v>1423</v>
      </c>
      <c r="G1166" s="185" t="s">
        <v>154</v>
      </c>
      <c r="H1166" s="186">
        <v>63.01</v>
      </c>
      <c r="I1166" s="187"/>
      <c r="J1166" s="188">
        <f>ROUND(I1166*H1166,2)</f>
        <v>0</v>
      </c>
      <c r="K1166" s="184" t="s">
        <v>242</v>
      </c>
      <c r="L1166" s="42"/>
      <c r="M1166" s="189" t="s">
        <v>19</v>
      </c>
      <c r="N1166" s="190" t="s">
        <v>48</v>
      </c>
      <c r="O1166" s="67"/>
      <c r="P1166" s="191">
        <f>O1166*H1166</f>
        <v>0</v>
      </c>
      <c r="Q1166" s="191">
        <v>2.0000000000000001E-4</v>
      </c>
      <c r="R1166" s="191">
        <f>Q1166*H1166</f>
        <v>1.2602E-2</v>
      </c>
      <c r="S1166" s="191">
        <v>0</v>
      </c>
      <c r="T1166" s="192">
        <f>S1166*H1166</f>
        <v>0</v>
      </c>
      <c r="U1166" s="37"/>
      <c r="V1166" s="37"/>
      <c r="W1166" s="37"/>
      <c r="X1166" s="37"/>
      <c r="Y1166" s="37"/>
      <c r="Z1166" s="37"/>
      <c r="AA1166" s="37"/>
      <c r="AB1166" s="37"/>
      <c r="AC1166" s="37"/>
      <c r="AD1166" s="37"/>
      <c r="AE1166" s="37"/>
      <c r="AR1166" s="193" t="s">
        <v>366</v>
      </c>
      <c r="AT1166" s="193" t="s">
        <v>239</v>
      </c>
      <c r="AU1166" s="193" t="s">
        <v>88</v>
      </c>
      <c r="AY1166" s="20" t="s">
        <v>237</v>
      </c>
      <c r="BE1166" s="194">
        <f>IF(N1166="základní",J1166,0)</f>
        <v>0</v>
      </c>
      <c r="BF1166" s="194">
        <f>IF(N1166="snížená",J1166,0)</f>
        <v>0</v>
      </c>
      <c r="BG1166" s="194">
        <f>IF(N1166="zákl. přenesená",J1166,0)</f>
        <v>0</v>
      </c>
      <c r="BH1166" s="194">
        <f>IF(N1166="sníž. přenesená",J1166,0)</f>
        <v>0</v>
      </c>
      <c r="BI1166" s="194">
        <f>IF(N1166="nulová",J1166,0)</f>
        <v>0</v>
      </c>
      <c r="BJ1166" s="20" t="s">
        <v>88</v>
      </c>
      <c r="BK1166" s="194">
        <f>ROUND(I1166*H1166,2)</f>
        <v>0</v>
      </c>
      <c r="BL1166" s="20" t="s">
        <v>366</v>
      </c>
      <c r="BM1166" s="193" t="s">
        <v>1424</v>
      </c>
    </row>
    <row r="1167" spans="1:65" s="2" customFormat="1" ht="10.199999999999999">
      <c r="A1167" s="37"/>
      <c r="B1167" s="38"/>
      <c r="C1167" s="39"/>
      <c r="D1167" s="195" t="s">
        <v>245</v>
      </c>
      <c r="E1167" s="39"/>
      <c r="F1167" s="196" t="s">
        <v>1425</v>
      </c>
      <c r="G1167" s="39"/>
      <c r="H1167" s="39"/>
      <c r="I1167" s="197"/>
      <c r="J1167" s="39"/>
      <c r="K1167" s="39"/>
      <c r="L1167" s="42"/>
      <c r="M1167" s="198"/>
      <c r="N1167" s="199"/>
      <c r="O1167" s="67"/>
      <c r="P1167" s="67"/>
      <c r="Q1167" s="67"/>
      <c r="R1167" s="67"/>
      <c r="S1167" s="67"/>
      <c r="T1167" s="68"/>
      <c r="U1167" s="37"/>
      <c r="V1167" s="37"/>
      <c r="W1167" s="37"/>
      <c r="X1167" s="37"/>
      <c r="Y1167" s="37"/>
      <c r="Z1167" s="37"/>
      <c r="AA1167" s="37"/>
      <c r="AB1167" s="37"/>
      <c r="AC1167" s="37"/>
      <c r="AD1167" s="37"/>
      <c r="AE1167" s="37"/>
      <c r="AT1167" s="20" t="s">
        <v>245</v>
      </c>
      <c r="AU1167" s="20" t="s">
        <v>88</v>
      </c>
    </row>
    <row r="1168" spans="1:65" s="13" customFormat="1" ht="10.199999999999999">
      <c r="B1168" s="200"/>
      <c r="C1168" s="201"/>
      <c r="D1168" s="202" t="s">
        <v>247</v>
      </c>
      <c r="E1168" s="203" t="s">
        <v>19</v>
      </c>
      <c r="F1168" s="204" t="s">
        <v>248</v>
      </c>
      <c r="G1168" s="201"/>
      <c r="H1168" s="203" t="s">
        <v>19</v>
      </c>
      <c r="I1168" s="205"/>
      <c r="J1168" s="201"/>
      <c r="K1168" s="201"/>
      <c r="L1168" s="206"/>
      <c r="M1168" s="207"/>
      <c r="N1168" s="208"/>
      <c r="O1168" s="208"/>
      <c r="P1168" s="208"/>
      <c r="Q1168" s="208"/>
      <c r="R1168" s="208"/>
      <c r="S1168" s="208"/>
      <c r="T1168" s="209"/>
      <c r="AT1168" s="210" t="s">
        <v>247</v>
      </c>
      <c r="AU1168" s="210" t="s">
        <v>88</v>
      </c>
      <c r="AV1168" s="13" t="s">
        <v>83</v>
      </c>
      <c r="AW1168" s="13" t="s">
        <v>37</v>
      </c>
      <c r="AX1168" s="13" t="s">
        <v>76</v>
      </c>
      <c r="AY1168" s="210" t="s">
        <v>237</v>
      </c>
    </row>
    <row r="1169" spans="2:51" s="14" customFormat="1" ht="10.199999999999999">
      <c r="B1169" s="211"/>
      <c r="C1169" s="212"/>
      <c r="D1169" s="202" t="s">
        <v>247</v>
      </c>
      <c r="E1169" s="213" t="s">
        <v>19</v>
      </c>
      <c r="F1169" s="214" t="s">
        <v>1426</v>
      </c>
      <c r="G1169" s="212"/>
      <c r="H1169" s="215">
        <v>2.93</v>
      </c>
      <c r="I1169" s="216"/>
      <c r="J1169" s="212"/>
      <c r="K1169" s="212"/>
      <c r="L1169" s="217"/>
      <c r="M1169" s="218"/>
      <c r="N1169" s="219"/>
      <c r="O1169" s="219"/>
      <c r="P1169" s="219"/>
      <c r="Q1169" s="219"/>
      <c r="R1169" s="219"/>
      <c r="S1169" s="219"/>
      <c r="T1169" s="220"/>
      <c r="AT1169" s="221" t="s">
        <v>247</v>
      </c>
      <c r="AU1169" s="221" t="s">
        <v>88</v>
      </c>
      <c r="AV1169" s="14" t="s">
        <v>88</v>
      </c>
      <c r="AW1169" s="14" t="s">
        <v>37</v>
      </c>
      <c r="AX1169" s="14" t="s">
        <v>76</v>
      </c>
      <c r="AY1169" s="221" t="s">
        <v>237</v>
      </c>
    </row>
    <row r="1170" spans="2:51" s="14" customFormat="1" ht="10.199999999999999">
      <c r="B1170" s="211"/>
      <c r="C1170" s="212"/>
      <c r="D1170" s="202" t="s">
        <v>247</v>
      </c>
      <c r="E1170" s="213" t="s">
        <v>19</v>
      </c>
      <c r="F1170" s="214" t="s">
        <v>1427</v>
      </c>
      <c r="G1170" s="212"/>
      <c r="H1170" s="215">
        <v>1.2</v>
      </c>
      <c r="I1170" s="216"/>
      <c r="J1170" s="212"/>
      <c r="K1170" s="212"/>
      <c r="L1170" s="217"/>
      <c r="M1170" s="218"/>
      <c r="N1170" s="219"/>
      <c r="O1170" s="219"/>
      <c r="P1170" s="219"/>
      <c r="Q1170" s="219"/>
      <c r="R1170" s="219"/>
      <c r="S1170" s="219"/>
      <c r="T1170" s="220"/>
      <c r="AT1170" s="221" t="s">
        <v>247</v>
      </c>
      <c r="AU1170" s="221" t="s">
        <v>88</v>
      </c>
      <c r="AV1170" s="14" t="s">
        <v>88</v>
      </c>
      <c r="AW1170" s="14" t="s">
        <v>37</v>
      </c>
      <c r="AX1170" s="14" t="s">
        <v>76</v>
      </c>
      <c r="AY1170" s="221" t="s">
        <v>237</v>
      </c>
    </row>
    <row r="1171" spans="2:51" s="14" customFormat="1" ht="10.199999999999999">
      <c r="B1171" s="211"/>
      <c r="C1171" s="212"/>
      <c r="D1171" s="202" t="s">
        <v>247</v>
      </c>
      <c r="E1171" s="213" t="s">
        <v>19</v>
      </c>
      <c r="F1171" s="214" t="s">
        <v>1428</v>
      </c>
      <c r="G1171" s="212"/>
      <c r="H1171" s="215">
        <v>1.2</v>
      </c>
      <c r="I1171" s="216"/>
      <c r="J1171" s="212"/>
      <c r="K1171" s="212"/>
      <c r="L1171" s="217"/>
      <c r="M1171" s="218"/>
      <c r="N1171" s="219"/>
      <c r="O1171" s="219"/>
      <c r="P1171" s="219"/>
      <c r="Q1171" s="219"/>
      <c r="R1171" s="219"/>
      <c r="S1171" s="219"/>
      <c r="T1171" s="220"/>
      <c r="AT1171" s="221" t="s">
        <v>247</v>
      </c>
      <c r="AU1171" s="221" t="s">
        <v>88</v>
      </c>
      <c r="AV1171" s="14" t="s">
        <v>88</v>
      </c>
      <c r="AW1171" s="14" t="s">
        <v>37</v>
      </c>
      <c r="AX1171" s="14" t="s">
        <v>76</v>
      </c>
      <c r="AY1171" s="221" t="s">
        <v>237</v>
      </c>
    </row>
    <row r="1172" spans="2:51" s="14" customFormat="1" ht="10.199999999999999">
      <c r="B1172" s="211"/>
      <c r="C1172" s="212"/>
      <c r="D1172" s="202" t="s">
        <v>247</v>
      </c>
      <c r="E1172" s="213" t="s">
        <v>19</v>
      </c>
      <c r="F1172" s="214" t="s">
        <v>1429</v>
      </c>
      <c r="G1172" s="212"/>
      <c r="H1172" s="215">
        <v>0.9</v>
      </c>
      <c r="I1172" s="216"/>
      <c r="J1172" s="212"/>
      <c r="K1172" s="212"/>
      <c r="L1172" s="217"/>
      <c r="M1172" s="218"/>
      <c r="N1172" s="219"/>
      <c r="O1172" s="219"/>
      <c r="P1172" s="219"/>
      <c r="Q1172" s="219"/>
      <c r="R1172" s="219"/>
      <c r="S1172" s="219"/>
      <c r="T1172" s="220"/>
      <c r="AT1172" s="221" t="s">
        <v>247</v>
      </c>
      <c r="AU1172" s="221" t="s">
        <v>88</v>
      </c>
      <c r="AV1172" s="14" t="s">
        <v>88</v>
      </c>
      <c r="AW1172" s="14" t="s">
        <v>37</v>
      </c>
      <c r="AX1172" s="14" t="s">
        <v>76</v>
      </c>
      <c r="AY1172" s="221" t="s">
        <v>237</v>
      </c>
    </row>
    <row r="1173" spans="2:51" s="14" customFormat="1" ht="10.199999999999999">
      <c r="B1173" s="211"/>
      <c r="C1173" s="212"/>
      <c r="D1173" s="202" t="s">
        <v>247</v>
      </c>
      <c r="E1173" s="213" t="s">
        <v>19</v>
      </c>
      <c r="F1173" s="214" t="s">
        <v>1430</v>
      </c>
      <c r="G1173" s="212"/>
      <c r="H1173" s="215">
        <v>0</v>
      </c>
      <c r="I1173" s="216"/>
      <c r="J1173" s="212"/>
      <c r="K1173" s="212"/>
      <c r="L1173" s="217"/>
      <c r="M1173" s="218"/>
      <c r="N1173" s="219"/>
      <c r="O1173" s="219"/>
      <c r="P1173" s="219"/>
      <c r="Q1173" s="219"/>
      <c r="R1173" s="219"/>
      <c r="S1173" s="219"/>
      <c r="T1173" s="220"/>
      <c r="AT1173" s="221" t="s">
        <v>247</v>
      </c>
      <c r="AU1173" s="221" t="s">
        <v>88</v>
      </c>
      <c r="AV1173" s="14" t="s">
        <v>88</v>
      </c>
      <c r="AW1173" s="14" t="s">
        <v>37</v>
      </c>
      <c r="AX1173" s="14" t="s">
        <v>76</v>
      </c>
      <c r="AY1173" s="221" t="s">
        <v>237</v>
      </c>
    </row>
    <row r="1174" spans="2:51" s="14" customFormat="1" ht="10.199999999999999">
      <c r="B1174" s="211"/>
      <c r="C1174" s="212"/>
      <c r="D1174" s="202" t="s">
        <v>247</v>
      </c>
      <c r="E1174" s="213" t="s">
        <v>19</v>
      </c>
      <c r="F1174" s="214" t="s">
        <v>1431</v>
      </c>
      <c r="G1174" s="212"/>
      <c r="H1174" s="215">
        <v>2.95</v>
      </c>
      <c r="I1174" s="216"/>
      <c r="J1174" s="212"/>
      <c r="K1174" s="212"/>
      <c r="L1174" s="217"/>
      <c r="M1174" s="218"/>
      <c r="N1174" s="219"/>
      <c r="O1174" s="219"/>
      <c r="P1174" s="219"/>
      <c r="Q1174" s="219"/>
      <c r="R1174" s="219"/>
      <c r="S1174" s="219"/>
      <c r="T1174" s="220"/>
      <c r="AT1174" s="221" t="s">
        <v>247</v>
      </c>
      <c r="AU1174" s="221" t="s">
        <v>88</v>
      </c>
      <c r="AV1174" s="14" t="s">
        <v>88</v>
      </c>
      <c r="AW1174" s="14" t="s">
        <v>37</v>
      </c>
      <c r="AX1174" s="14" t="s">
        <v>76</v>
      </c>
      <c r="AY1174" s="221" t="s">
        <v>237</v>
      </c>
    </row>
    <row r="1175" spans="2:51" s="14" customFormat="1" ht="10.199999999999999">
      <c r="B1175" s="211"/>
      <c r="C1175" s="212"/>
      <c r="D1175" s="202" t="s">
        <v>247</v>
      </c>
      <c r="E1175" s="213" t="s">
        <v>19</v>
      </c>
      <c r="F1175" s="214" t="s">
        <v>1432</v>
      </c>
      <c r="G1175" s="212"/>
      <c r="H1175" s="215">
        <v>1.2</v>
      </c>
      <c r="I1175" s="216"/>
      <c r="J1175" s="212"/>
      <c r="K1175" s="212"/>
      <c r="L1175" s="217"/>
      <c r="M1175" s="218"/>
      <c r="N1175" s="219"/>
      <c r="O1175" s="219"/>
      <c r="P1175" s="219"/>
      <c r="Q1175" s="219"/>
      <c r="R1175" s="219"/>
      <c r="S1175" s="219"/>
      <c r="T1175" s="220"/>
      <c r="AT1175" s="221" t="s">
        <v>247</v>
      </c>
      <c r="AU1175" s="221" t="s">
        <v>88</v>
      </c>
      <c r="AV1175" s="14" t="s">
        <v>88</v>
      </c>
      <c r="AW1175" s="14" t="s">
        <v>37</v>
      </c>
      <c r="AX1175" s="14" t="s">
        <v>76</v>
      </c>
      <c r="AY1175" s="221" t="s">
        <v>237</v>
      </c>
    </row>
    <row r="1176" spans="2:51" s="14" customFormat="1" ht="10.199999999999999">
      <c r="B1176" s="211"/>
      <c r="C1176" s="212"/>
      <c r="D1176" s="202" t="s">
        <v>247</v>
      </c>
      <c r="E1176" s="213" t="s">
        <v>19</v>
      </c>
      <c r="F1176" s="214" t="s">
        <v>1433</v>
      </c>
      <c r="G1176" s="212"/>
      <c r="H1176" s="215">
        <v>2.95</v>
      </c>
      <c r="I1176" s="216"/>
      <c r="J1176" s="212"/>
      <c r="K1176" s="212"/>
      <c r="L1176" s="217"/>
      <c r="M1176" s="218"/>
      <c r="N1176" s="219"/>
      <c r="O1176" s="219"/>
      <c r="P1176" s="219"/>
      <c r="Q1176" s="219"/>
      <c r="R1176" s="219"/>
      <c r="S1176" s="219"/>
      <c r="T1176" s="220"/>
      <c r="AT1176" s="221" t="s">
        <v>247</v>
      </c>
      <c r="AU1176" s="221" t="s">
        <v>88</v>
      </c>
      <c r="AV1176" s="14" t="s">
        <v>88</v>
      </c>
      <c r="AW1176" s="14" t="s">
        <v>37</v>
      </c>
      <c r="AX1176" s="14" t="s">
        <v>76</v>
      </c>
      <c r="AY1176" s="221" t="s">
        <v>237</v>
      </c>
    </row>
    <row r="1177" spans="2:51" s="14" customFormat="1" ht="10.199999999999999">
      <c r="B1177" s="211"/>
      <c r="C1177" s="212"/>
      <c r="D1177" s="202" t="s">
        <v>247</v>
      </c>
      <c r="E1177" s="213" t="s">
        <v>19</v>
      </c>
      <c r="F1177" s="214" t="s">
        <v>1434</v>
      </c>
      <c r="G1177" s="212"/>
      <c r="H1177" s="215">
        <v>1.2</v>
      </c>
      <c r="I1177" s="216"/>
      <c r="J1177" s="212"/>
      <c r="K1177" s="212"/>
      <c r="L1177" s="217"/>
      <c r="M1177" s="218"/>
      <c r="N1177" s="219"/>
      <c r="O1177" s="219"/>
      <c r="P1177" s="219"/>
      <c r="Q1177" s="219"/>
      <c r="R1177" s="219"/>
      <c r="S1177" s="219"/>
      <c r="T1177" s="220"/>
      <c r="AT1177" s="221" t="s">
        <v>247</v>
      </c>
      <c r="AU1177" s="221" t="s">
        <v>88</v>
      </c>
      <c r="AV1177" s="14" t="s">
        <v>88</v>
      </c>
      <c r="AW1177" s="14" t="s">
        <v>37</v>
      </c>
      <c r="AX1177" s="14" t="s">
        <v>76</v>
      </c>
      <c r="AY1177" s="221" t="s">
        <v>237</v>
      </c>
    </row>
    <row r="1178" spans="2:51" s="15" customFormat="1" ht="10.199999999999999">
      <c r="B1178" s="222"/>
      <c r="C1178" s="223"/>
      <c r="D1178" s="202" t="s">
        <v>247</v>
      </c>
      <c r="E1178" s="224" t="s">
        <v>19</v>
      </c>
      <c r="F1178" s="225" t="s">
        <v>251</v>
      </c>
      <c r="G1178" s="223"/>
      <c r="H1178" s="226">
        <v>14.53</v>
      </c>
      <c r="I1178" s="227"/>
      <c r="J1178" s="223"/>
      <c r="K1178" s="223"/>
      <c r="L1178" s="228"/>
      <c r="M1178" s="229"/>
      <c r="N1178" s="230"/>
      <c r="O1178" s="230"/>
      <c r="P1178" s="230"/>
      <c r="Q1178" s="230"/>
      <c r="R1178" s="230"/>
      <c r="S1178" s="230"/>
      <c r="T1178" s="231"/>
      <c r="AT1178" s="232" t="s">
        <v>247</v>
      </c>
      <c r="AU1178" s="232" t="s">
        <v>88</v>
      </c>
      <c r="AV1178" s="15" t="s">
        <v>92</v>
      </c>
      <c r="AW1178" s="15" t="s">
        <v>37</v>
      </c>
      <c r="AX1178" s="15" t="s">
        <v>76</v>
      </c>
      <c r="AY1178" s="232" t="s">
        <v>237</v>
      </c>
    </row>
    <row r="1179" spans="2:51" s="13" customFormat="1" ht="10.199999999999999">
      <c r="B1179" s="200"/>
      <c r="C1179" s="201"/>
      <c r="D1179" s="202" t="s">
        <v>247</v>
      </c>
      <c r="E1179" s="203" t="s">
        <v>19</v>
      </c>
      <c r="F1179" s="204" t="s">
        <v>252</v>
      </c>
      <c r="G1179" s="201"/>
      <c r="H1179" s="203" t="s">
        <v>19</v>
      </c>
      <c r="I1179" s="205"/>
      <c r="J1179" s="201"/>
      <c r="K1179" s="201"/>
      <c r="L1179" s="206"/>
      <c r="M1179" s="207"/>
      <c r="N1179" s="208"/>
      <c r="O1179" s="208"/>
      <c r="P1179" s="208"/>
      <c r="Q1179" s="208"/>
      <c r="R1179" s="208"/>
      <c r="S1179" s="208"/>
      <c r="T1179" s="209"/>
      <c r="AT1179" s="210" t="s">
        <v>247</v>
      </c>
      <c r="AU1179" s="210" t="s">
        <v>88</v>
      </c>
      <c r="AV1179" s="13" t="s">
        <v>83</v>
      </c>
      <c r="AW1179" s="13" t="s">
        <v>37</v>
      </c>
      <c r="AX1179" s="13" t="s">
        <v>76</v>
      </c>
      <c r="AY1179" s="210" t="s">
        <v>237</v>
      </c>
    </row>
    <row r="1180" spans="2:51" s="14" customFormat="1" ht="10.199999999999999">
      <c r="B1180" s="211"/>
      <c r="C1180" s="212"/>
      <c r="D1180" s="202" t="s">
        <v>247</v>
      </c>
      <c r="E1180" s="213" t="s">
        <v>19</v>
      </c>
      <c r="F1180" s="214" t="s">
        <v>1435</v>
      </c>
      <c r="G1180" s="212"/>
      <c r="H1180" s="215">
        <v>2.93</v>
      </c>
      <c r="I1180" s="216"/>
      <c r="J1180" s="212"/>
      <c r="K1180" s="212"/>
      <c r="L1180" s="217"/>
      <c r="M1180" s="218"/>
      <c r="N1180" s="219"/>
      <c r="O1180" s="219"/>
      <c r="P1180" s="219"/>
      <c r="Q1180" s="219"/>
      <c r="R1180" s="219"/>
      <c r="S1180" s="219"/>
      <c r="T1180" s="220"/>
      <c r="AT1180" s="221" t="s">
        <v>247</v>
      </c>
      <c r="AU1180" s="221" t="s">
        <v>88</v>
      </c>
      <c r="AV1180" s="14" t="s">
        <v>88</v>
      </c>
      <c r="AW1180" s="14" t="s">
        <v>37</v>
      </c>
      <c r="AX1180" s="14" t="s">
        <v>76</v>
      </c>
      <c r="AY1180" s="221" t="s">
        <v>237</v>
      </c>
    </row>
    <row r="1181" spans="2:51" s="14" customFormat="1" ht="10.199999999999999">
      <c r="B1181" s="211"/>
      <c r="C1181" s="212"/>
      <c r="D1181" s="202" t="s">
        <v>247</v>
      </c>
      <c r="E1181" s="213" t="s">
        <v>19</v>
      </c>
      <c r="F1181" s="214" t="s">
        <v>1436</v>
      </c>
      <c r="G1181" s="212"/>
      <c r="H1181" s="215">
        <v>1.2</v>
      </c>
      <c r="I1181" s="216"/>
      <c r="J1181" s="212"/>
      <c r="K1181" s="212"/>
      <c r="L1181" s="217"/>
      <c r="M1181" s="218"/>
      <c r="N1181" s="219"/>
      <c r="O1181" s="219"/>
      <c r="P1181" s="219"/>
      <c r="Q1181" s="219"/>
      <c r="R1181" s="219"/>
      <c r="S1181" s="219"/>
      <c r="T1181" s="220"/>
      <c r="AT1181" s="221" t="s">
        <v>247</v>
      </c>
      <c r="AU1181" s="221" t="s">
        <v>88</v>
      </c>
      <c r="AV1181" s="14" t="s">
        <v>88</v>
      </c>
      <c r="AW1181" s="14" t="s">
        <v>37</v>
      </c>
      <c r="AX1181" s="14" t="s">
        <v>76</v>
      </c>
      <c r="AY1181" s="221" t="s">
        <v>237</v>
      </c>
    </row>
    <row r="1182" spans="2:51" s="14" customFormat="1" ht="10.199999999999999">
      <c r="B1182" s="211"/>
      <c r="C1182" s="212"/>
      <c r="D1182" s="202" t="s">
        <v>247</v>
      </c>
      <c r="E1182" s="213" t="s">
        <v>19</v>
      </c>
      <c r="F1182" s="214" t="s">
        <v>1437</v>
      </c>
      <c r="G1182" s="212"/>
      <c r="H1182" s="215">
        <v>2.97</v>
      </c>
      <c r="I1182" s="216"/>
      <c r="J1182" s="212"/>
      <c r="K1182" s="212"/>
      <c r="L1182" s="217"/>
      <c r="M1182" s="218"/>
      <c r="N1182" s="219"/>
      <c r="O1182" s="219"/>
      <c r="P1182" s="219"/>
      <c r="Q1182" s="219"/>
      <c r="R1182" s="219"/>
      <c r="S1182" s="219"/>
      <c r="T1182" s="220"/>
      <c r="AT1182" s="221" t="s">
        <v>247</v>
      </c>
      <c r="AU1182" s="221" t="s">
        <v>88</v>
      </c>
      <c r="AV1182" s="14" t="s">
        <v>88</v>
      </c>
      <c r="AW1182" s="14" t="s">
        <v>37</v>
      </c>
      <c r="AX1182" s="14" t="s">
        <v>76</v>
      </c>
      <c r="AY1182" s="221" t="s">
        <v>237</v>
      </c>
    </row>
    <row r="1183" spans="2:51" s="14" customFormat="1" ht="10.199999999999999">
      <c r="B1183" s="211"/>
      <c r="C1183" s="212"/>
      <c r="D1183" s="202" t="s">
        <v>247</v>
      </c>
      <c r="E1183" s="213" t="s">
        <v>19</v>
      </c>
      <c r="F1183" s="214" t="s">
        <v>1438</v>
      </c>
      <c r="G1183" s="212"/>
      <c r="H1183" s="215">
        <v>1.2</v>
      </c>
      <c r="I1183" s="216"/>
      <c r="J1183" s="212"/>
      <c r="K1183" s="212"/>
      <c r="L1183" s="217"/>
      <c r="M1183" s="218"/>
      <c r="N1183" s="219"/>
      <c r="O1183" s="219"/>
      <c r="P1183" s="219"/>
      <c r="Q1183" s="219"/>
      <c r="R1183" s="219"/>
      <c r="S1183" s="219"/>
      <c r="T1183" s="220"/>
      <c r="AT1183" s="221" t="s">
        <v>247</v>
      </c>
      <c r="AU1183" s="221" t="s">
        <v>88</v>
      </c>
      <c r="AV1183" s="14" t="s">
        <v>88</v>
      </c>
      <c r="AW1183" s="14" t="s">
        <v>37</v>
      </c>
      <c r="AX1183" s="14" t="s">
        <v>76</v>
      </c>
      <c r="AY1183" s="221" t="s">
        <v>237</v>
      </c>
    </row>
    <row r="1184" spans="2:51" s="14" customFormat="1" ht="10.199999999999999">
      <c r="B1184" s="211"/>
      <c r="C1184" s="212"/>
      <c r="D1184" s="202" t="s">
        <v>247</v>
      </c>
      <c r="E1184" s="213" t="s">
        <v>19</v>
      </c>
      <c r="F1184" s="214" t="s">
        <v>1439</v>
      </c>
      <c r="G1184" s="212"/>
      <c r="H1184" s="215">
        <v>5.05</v>
      </c>
      <c r="I1184" s="216"/>
      <c r="J1184" s="212"/>
      <c r="K1184" s="212"/>
      <c r="L1184" s="217"/>
      <c r="M1184" s="218"/>
      <c r="N1184" s="219"/>
      <c r="O1184" s="219"/>
      <c r="P1184" s="219"/>
      <c r="Q1184" s="219"/>
      <c r="R1184" s="219"/>
      <c r="S1184" s="219"/>
      <c r="T1184" s="220"/>
      <c r="AT1184" s="221" t="s">
        <v>247</v>
      </c>
      <c r="AU1184" s="221" t="s">
        <v>88</v>
      </c>
      <c r="AV1184" s="14" t="s">
        <v>88</v>
      </c>
      <c r="AW1184" s="14" t="s">
        <v>37</v>
      </c>
      <c r="AX1184" s="14" t="s">
        <v>76</v>
      </c>
      <c r="AY1184" s="221" t="s">
        <v>237</v>
      </c>
    </row>
    <row r="1185" spans="2:51" s="14" customFormat="1" ht="10.199999999999999">
      <c r="B1185" s="211"/>
      <c r="C1185" s="212"/>
      <c r="D1185" s="202" t="s">
        <v>247</v>
      </c>
      <c r="E1185" s="213" t="s">
        <v>19</v>
      </c>
      <c r="F1185" s="214" t="s">
        <v>1440</v>
      </c>
      <c r="G1185" s="212"/>
      <c r="H1185" s="215">
        <v>1.2</v>
      </c>
      <c r="I1185" s="216"/>
      <c r="J1185" s="212"/>
      <c r="K1185" s="212"/>
      <c r="L1185" s="217"/>
      <c r="M1185" s="218"/>
      <c r="N1185" s="219"/>
      <c r="O1185" s="219"/>
      <c r="P1185" s="219"/>
      <c r="Q1185" s="219"/>
      <c r="R1185" s="219"/>
      <c r="S1185" s="219"/>
      <c r="T1185" s="220"/>
      <c r="AT1185" s="221" t="s">
        <v>247</v>
      </c>
      <c r="AU1185" s="221" t="s">
        <v>88</v>
      </c>
      <c r="AV1185" s="14" t="s">
        <v>88</v>
      </c>
      <c r="AW1185" s="14" t="s">
        <v>37</v>
      </c>
      <c r="AX1185" s="14" t="s">
        <v>76</v>
      </c>
      <c r="AY1185" s="221" t="s">
        <v>237</v>
      </c>
    </row>
    <row r="1186" spans="2:51" s="14" customFormat="1" ht="10.199999999999999">
      <c r="B1186" s="211"/>
      <c r="C1186" s="212"/>
      <c r="D1186" s="202" t="s">
        <v>247</v>
      </c>
      <c r="E1186" s="213" t="s">
        <v>19</v>
      </c>
      <c r="F1186" s="214" t="s">
        <v>1441</v>
      </c>
      <c r="G1186" s="212"/>
      <c r="H1186" s="215">
        <v>4.2</v>
      </c>
      <c r="I1186" s="216"/>
      <c r="J1186" s="212"/>
      <c r="K1186" s="212"/>
      <c r="L1186" s="217"/>
      <c r="M1186" s="218"/>
      <c r="N1186" s="219"/>
      <c r="O1186" s="219"/>
      <c r="P1186" s="219"/>
      <c r="Q1186" s="219"/>
      <c r="R1186" s="219"/>
      <c r="S1186" s="219"/>
      <c r="T1186" s="220"/>
      <c r="AT1186" s="221" t="s">
        <v>247</v>
      </c>
      <c r="AU1186" s="221" t="s">
        <v>88</v>
      </c>
      <c r="AV1186" s="14" t="s">
        <v>88</v>
      </c>
      <c r="AW1186" s="14" t="s">
        <v>37</v>
      </c>
      <c r="AX1186" s="14" t="s">
        <v>76</v>
      </c>
      <c r="AY1186" s="221" t="s">
        <v>237</v>
      </c>
    </row>
    <row r="1187" spans="2:51" s="14" customFormat="1" ht="10.199999999999999">
      <c r="B1187" s="211"/>
      <c r="C1187" s="212"/>
      <c r="D1187" s="202" t="s">
        <v>247</v>
      </c>
      <c r="E1187" s="213" t="s">
        <v>19</v>
      </c>
      <c r="F1187" s="214" t="s">
        <v>1442</v>
      </c>
      <c r="G1187" s="212"/>
      <c r="H1187" s="215">
        <v>1.2</v>
      </c>
      <c r="I1187" s="216"/>
      <c r="J1187" s="212"/>
      <c r="K1187" s="212"/>
      <c r="L1187" s="217"/>
      <c r="M1187" s="218"/>
      <c r="N1187" s="219"/>
      <c r="O1187" s="219"/>
      <c r="P1187" s="219"/>
      <c r="Q1187" s="219"/>
      <c r="R1187" s="219"/>
      <c r="S1187" s="219"/>
      <c r="T1187" s="220"/>
      <c r="AT1187" s="221" t="s">
        <v>247</v>
      </c>
      <c r="AU1187" s="221" t="s">
        <v>88</v>
      </c>
      <c r="AV1187" s="14" t="s">
        <v>88</v>
      </c>
      <c r="AW1187" s="14" t="s">
        <v>37</v>
      </c>
      <c r="AX1187" s="14" t="s">
        <v>76</v>
      </c>
      <c r="AY1187" s="221" t="s">
        <v>237</v>
      </c>
    </row>
    <row r="1188" spans="2:51" s="14" customFormat="1" ht="10.199999999999999">
      <c r="B1188" s="211"/>
      <c r="C1188" s="212"/>
      <c r="D1188" s="202" t="s">
        <v>247</v>
      </c>
      <c r="E1188" s="213" t="s">
        <v>19</v>
      </c>
      <c r="F1188" s="214" t="s">
        <v>1443</v>
      </c>
      <c r="G1188" s="212"/>
      <c r="H1188" s="215">
        <v>5.05</v>
      </c>
      <c r="I1188" s="216"/>
      <c r="J1188" s="212"/>
      <c r="K1188" s="212"/>
      <c r="L1188" s="217"/>
      <c r="M1188" s="218"/>
      <c r="N1188" s="219"/>
      <c r="O1188" s="219"/>
      <c r="P1188" s="219"/>
      <c r="Q1188" s="219"/>
      <c r="R1188" s="219"/>
      <c r="S1188" s="219"/>
      <c r="T1188" s="220"/>
      <c r="AT1188" s="221" t="s">
        <v>247</v>
      </c>
      <c r="AU1188" s="221" t="s">
        <v>88</v>
      </c>
      <c r="AV1188" s="14" t="s">
        <v>88</v>
      </c>
      <c r="AW1188" s="14" t="s">
        <v>37</v>
      </c>
      <c r="AX1188" s="14" t="s">
        <v>76</v>
      </c>
      <c r="AY1188" s="221" t="s">
        <v>237</v>
      </c>
    </row>
    <row r="1189" spans="2:51" s="14" customFormat="1" ht="10.199999999999999">
      <c r="B1189" s="211"/>
      <c r="C1189" s="212"/>
      <c r="D1189" s="202" t="s">
        <v>247</v>
      </c>
      <c r="E1189" s="213" t="s">
        <v>19</v>
      </c>
      <c r="F1189" s="214" t="s">
        <v>1444</v>
      </c>
      <c r="G1189" s="212"/>
      <c r="H1189" s="215">
        <v>0.6</v>
      </c>
      <c r="I1189" s="216"/>
      <c r="J1189" s="212"/>
      <c r="K1189" s="212"/>
      <c r="L1189" s="217"/>
      <c r="M1189" s="218"/>
      <c r="N1189" s="219"/>
      <c r="O1189" s="219"/>
      <c r="P1189" s="219"/>
      <c r="Q1189" s="219"/>
      <c r="R1189" s="219"/>
      <c r="S1189" s="219"/>
      <c r="T1189" s="220"/>
      <c r="AT1189" s="221" t="s">
        <v>247</v>
      </c>
      <c r="AU1189" s="221" t="s">
        <v>88</v>
      </c>
      <c r="AV1189" s="14" t="s">
        <v>88</v>
      </c>
      <c r="AW1189" s="14" t="s">
        <v>37</v>
      </c>
      <c r="AX1189" s="14" t="s">
        <v>76</v>
      </c>
      <c r="AY1189" s="221" t="s">
        <v>237</v>
      </c>
    </row>
    <row r="1190" spans="2:51" s="15" customFormat="1" ht="10.199999999999999">
      <c r="B1190" s="222"/>
      <c r="C1190" s="223"/>
      <c r="D1190" s="202" t="s">
        <v>247</v>
      </c>
      <c r="E1190" s="224" t="s">
        <v>19</v>
      </c>
      <c r="F1190" s="225" t="s">
        <v>251</v>
      </c>
      <c r="G1190" s="223"/>
      <c r="H1190" s="226">
        <v>25.6</v>
      </c>
      <c r="I1190" s="227"/>
      <c r="J1190" s="223"/>
      <c r="K1190" s="223"/>
      <c r="L1190" s="228"/>
      <c r="M1190" s="229"/>
      <c r="N1190" s="230"/>
      <c r="O1190" s="230"/>
      <c r="P1190" s="230"/>
      <c r="Q1190" s="230"/>
      <c r="R1190" s="230"/>
      <c r="S1190" s="230"/>
      <c r="T1190" s="231"/>
      <c r="AT1190" s="232" t="s">
        <v>247</v>
      </c>
      <c r="AU1190" s="232" t="s">
        <v>88</v>
      </c>
      <c r="AV1190" s="15" t="s">
        <v>92</v>
      </c>
      <c r="AW1190" s="15" t="s">
        <v>37</v>
      </c>
      <c r="AX1190" s="15" t="s">
        <v>76</v>
      </c>
      <c r="AY1190" s="232" t="s">
        <v>237</v>
      </c>
    </row>
    <row r="1191" spans="2:51" s="13" customFormat="1" ht="10.199999999999999">
      <c r="B1191" s="200"/>
      <c r="C1191" s="201"/>
      <c r="D1191" s="202" t="s">
        <v>247</v>
      </c>
      <c r="E1191" s="203" t="s">
        <v>19</v>
      </c>
      <c r="F1191" s="204" t="s">
        <v>256</v>
      </c>
      <c r="G1191" s="201"/>
      <c r="H1191" s="203" t="s">
        <v>19</v>
      </c>
      <c r="I1191" s="205"/>
      <c r="J1191" s="201"/>
      <c r="K1191" s="201"/>
      <c r="L1191" s="206"/>
      <c r="M1191" s="207"/>
      <c r="N1191" s="208"/>
      <c r="O1191" s="208"/>
      <c r="P1191" s="208"/>
      <c r="Q1191" s="208"/>
      <c r="R1191" s="208"/>
      <c r="S1191" s="208"/>
      <c r="T1191" s="209"/>
      <c r="AT1191" s="210" t="s">
        <v>247</v>
      </c>
      <c r="AU1191" s="210" t="s">
        <v>88</v>
      </c>
      <c r="AV1191" s="13" t="s">
        <v>83</v>
      </c>
      <c r="AW1191" s="13" t="s">
        <v>37</v>
      </c>
      <c r="AX1191" s="13" t="s">
        <v>76</v>
      </c>
      <c r="AY1191" s="210" t="s">
        <v>237</v>
      </c>
    </row>
    <row r="1192" spans="2:51" s="14" customFormat="1" ht="10.199999999999999">
      <c r="B1192" s="211"/>
      <c r="C1192" s="212"/>
      <c r="D1192" s="202" t="s">
        <v>247</v>
      </c>
      <c r="E1192" s="213" t="s">
        <v>19</v>
      </c>
      <c r="F1192" s="214" t="s">
        <v>1445</v>
      </c>
      <c r="G1192" s="212"/>
      <c r="H1192" s="215">
        <v>2.93</v>
      </c>
      <c r="I1192" s="216"/>
      <c r="J1192" s="212"/>
      <c r="K1192" s="212"/>
      <c r="L1192" s="217"/>
      <c r="M1192" s="218"/>
      <c r="N1192" s="219"/>
      <c r="O1192" s="219"/>
      <c r="P1192" s="219"/>
      <c r="Q1192" s="219"/>
      <c r="R1192" s="219"/>
      <c r="S1192" s="219"/>
      <c r="T1192" s="220"/>
      <c r="AT1192" s="221" t="s">
        <v>247</v>
      </c>
      <c r="AU1192" s="221" t="s">
        <v>88</v>
      </c>
      <c r="AV1192" s="14" t="s">
        <v>88</v>
      </c>
      <c r="AW1192" s="14" t="s">
        <v>37</v>
      </c>
      <c r="AX1192" s="14" t="s">
        <v>76</v>
      </c>
      <c r="AY1192" s="221" t="s">
        <v>237</v>
      </c>
    </row>
    <row r="1193" spans="2:51" s="14" customFormat="1" ht="10.199999999999999">
      <c r="B1193" s="211"/>
      <c r="C1193" s="212"/>
      <c r="D1193" s="202" t="s">
        <v>247</v>
      </c>
      <c r="E1193" s="213" t="s">
        <v>19</v>
      </c>
      <c r="F1193" s="214" t="s">
        <v>1446</v>
      </c>
      <c r="G1193" s="212"/>
      <c r="H1193" s="215">
        <v>1.2</v>
      </c>
      <c r="I1193" s="216"/>
      <c r="J1193" s="212"/>
      <c r="K1193" s="212"/>
      <c r="L1193" s="217"/>
      <c r="M1193" s="218"/>
      <c r="N1193" s="219"/>
      <c r="O1193" s="219"/>
      <c r="P1193" s="219"/>
      <c r="Q1193" s="219"/>
      <c r="R1193" s="219"/>
      <c r="S1193" s="219"/>
      <c r="T1193" s="220"/>
      <c r="AT1193" s="221" t="s">
        <v>247</v>
      </c>
      <c r="AU1193" s="221" t="s">
        <v>88</v>
      </c>
      <c r="AV1193" s="14" t="s">
        <v>88</v>
      </c>
      <c r="AW1193" s="14" t="s">
        <v>37</v>
      </c>
      <c r="AX1193" s="14" t="s">
        <v>76</v>
      </c>
      <c r="AY1193" s="221" t="s">
        <v>237</v>
      </c>
    </row>
    <row r="1194" spans="2:51" s="14" customFormat="1" ht="10.199999999999999">
      <c r="B1194" s="211"/>
      <c r="C1194" s="212"/>
      <c r="D1194" s="202" t="s">
        <v>247</v>
      </c>
      <c r="E1194" s="213" t="s">
        <v>19</v>
      </c>
      <c r="F1194" s="214" t="s">
        <v>1447</v>
      </c>
      <c r="G1194" s="212"/>
      <c r="H1194" s="215">
        <v>5.05</v>
      </c>
      <c r="I1194" s="216"/>
      <c r="J1194" s="212"/>
      <c r="K1194" s="212"/>
      <c r="L1194" s="217"/>
      <c r="M1194" s="218"/>
      <c r="N1194" s="219"/>
      <c r="O1194" s="219"/>
      <c r="P1194" s="219"/>
      <c r="Q1194" s="219"/>
      <c r="R1194" s="219"/>
      <c r="S1194" s="219"/>
      <c r="T1194" s="220"/>
      <c r="AT1194" s="221" t="s">
        <v>247</v>
      </c>
      <c r="AU1194" s="221" t="s">
        <v>88</v>
      </c>
      <c r="AV1194" s="14" t="s">
        <v>88</v>
      </c>
      <c r="AW1194" s="14" t="s">
        <v>37</v>
      </c>
      <c r="AX1194" s="14" t="s">
        <v>76</v>
      </c>
      <c r="AY1194" s="221" t="s">
        <v>237</v>
      </c>
    </row>
    <row r="1195" spans="2:51" s="14" customFormat="1" ht="10.199999999999999">
      <c r="B1195" s="211"/>
      <c r="C1195" s="212"/>
      <c r="D1195" s="202" t="s">
        <v>247</v>
      </c>
      <c r="E1195" s="213" t="s">
        <v>19</v>
      </c>
      <c r="F1195" s="214" t="s">
        <v>1448</v>
      </c>
      <c r="G1195" s="212"/>
      <c r="H1195" s="215">
        <v>1.2</v>
      </c>
      <c r="I1195" s="216"/>
      <c r="J1195" s="212"/>
      <c r="K1195" s="212"/>
      <c r="L1195" s="217"/>
      <c r="M1195" s="218"/>
      <c r="N1195" s="219"/>
      <c r="O1195" s="219"/>
      <c r="P1195" s="219"/>
      <c r="Q1195" s="219"/>
      <c r="R1195" s="219"/>
      <c r="S1195" s="219"/>
      <c r="T1195" s="220"/>
      <c r="AT1195" s="221" t="s">
        <v>247</v>
      </c>
      <c r="AU1195" s="221" t="s">
        <v>88</v>
      </c>
      <c r="AV1195" s="14" t="s">
        <v>88</v>
      </c>
      <c r="AW1195" s="14" t="s">
        <v>37</v>
      </c>
      <c r="AX1195" s="14" t="s">
        <v>76</v>
      </c>
      <c r="AY1195" s="221" t="s">
        <v>237</v>
      </c>
    </row>
    <row r="1196" spans="2:51" s="14" customFormat="1" ht="10.199999999999999">
      <c r="B1196" s="211"/>
      <c r="C1196" s="212"/>
      <c r="D1196" s="202" t="s">
        <v>247</v>
      </c>
      <c r="E1196" s="213" t="s">
        <v>19</v>
      </c>
      <c r="F1196" s="214" t="s">
        <v>1449</v>
      </c>
      <c r="G1196" s="212"/>
      <c r="H1196" s="215">
        <v>5.05</v>
      </c>
      <c r="I1196" s="216"/>
      <c r="J1196" s="212"/>
      <c r="K1196" s="212"/>
      <c r="L1196" s="217"/>
      <c r="M1196" s="218"/>
      <c r="N1196" s="219"/>
      <c r="O1196" s="219"/>
      <c r="P1196" s="219"/>
      <c r="Q1196" s="219"/>
      <c r="R1196" s="219"/>
      <c r="S1196" s="219"/>
      <c r="T1196" s="220"/>
      <c r="AT1196" s="221" t="s">
        <v>247</v>
      </c>
      <c r="AU1196" s="221" t="s">
        <v>88</v>
      </c>
      <c r="AV1196" s="14" t="s">
        <v>88</v>
      </c>
      <c r="AW1196" s="14" t="s">
        <v>37</v>
      </c>
      <c r="AX1196" s="14" t="s">
        <v>76</v>
      </c>
      <c r="AY1196" s="221" t="s">
        <v>237</v>
      </c>
    </row>
    <row r="1197" spans="2:51" s="14" customFormat="1" ht="10.199999999999999">
      <c r="B1197" s="211"/>
      <c r="C1197" s="212"/>
      <c r="D1197" s="202" t="s">
        <v>247</v>
      </c>
      <c r="E1197" s="213" t="s">
        <v>19</v>
      </c>
      <c r="F1197" s="214" t="s">
        <v>1450</v>
      </c>
      <c r="G1197" s="212"/>
      <c r="H1197" s="215">
        <v>1.2</v>
      </c>
      <c r="I1197" s="216"/>
      <c r="J1197" s="212"/>
      <c r="K1197" s="212"/>
      <c r="L1197" s="217"/>
      <c r="M1197" s="218"/>
      <c r="N1197" s="219"/>
      <c r="O1197" s="219"/>
      <c r="P1197" s="219"/>
      <c r="Q1197" s="219"/>
      <c r="R1197" s="219"/>
      <c r="S1197" s="219"/>
      <c r="T1197" s="220"/>
      <c r="AT1197" s="221" t="s">
        <v>247</v>
      </c>
      <c r="AU1197" s="221" t="s">
        <v>88</v>
      </c>
      <c r="AV1197" s="14" t="s">
        <v>88</v>
      </c>
      <c r="AW1197" s="14" t="s">
        <v>37</v>
      </c>
      <c r="AX1197" s="14" t="s">
        <v>76</v>
      </c>
      <c r="AY1197" s="221" t="s">
        <v>237</v>
      </c>
    </row>
    <row r="1198" spans="2:51" s="14" customFormat="1" ht="10.199999999999999">
      <c r="B1198" s="211"/>
      <c r="C1198" s="212"/>
      <c r="D1198" s="202" t="s">
        <v>247</v>
      </c>
      <c r="E1198" s="213" t="s">
        <v>19</v>
      </c>
      <c r="F1198" s="214" t="s">
        <v>1451</v>
      </c>
      <c r="G1198" s="212"/>
      <c r="H1198" s="215">
        <v>5.05</v>
      </c>
      <c r="I1198" s="216"/>
      <c r="J1198" s="212"/>
      <c r="K1198" s="212"/>
      <c r="L1198" s="217"/>
      <c r="M1198" s="218"/>
      <c r="N1198" s="219"/>
      <c r="O1198" s="219"/>
      <c r="P1198" s="219"/>
      <c r="Q1198" s="219"/>
      <c r="R1198" s="219"/>
      <c r="S1198" s="219"/>
      <c r="T1198" s="220"/>
      <c r="AT1198" s="221" t="s">
        <v>247</v>
      </c>
      <c r="AU1198" s="221" t="s">
        <v>88</v>
      </c>
      <c r="AV1198" s="14" t="s">
        <v>88</v>
      </c>
      <c r="AW1198" s="14" t="s">
        <v>37</v>
      </c>
      <c r="AX1198" s="14" t="s">
        <v>76</v>
      </c>
      <c r="AY1198" s="221" t="s">
        <v>237</v>
      </c>
    </row>
    <row r="1199" spans="2:51" s="14" customFormat="1" ht="10.199999999999999">
      <c r="B1199" s="211"/>
      <c r="C1199" s="212"/>
      <c r="D1199" s="202" t="s">
        <v>247</v>
      </c>
      <c r="E1199" s="213" t="s">
        <v>19</v>
      </c>
      <c r="F1199" s="214" t="s">
        <v>1452</v>
      </c>
      <c r="G1199" s="212"/>
      <c r="H1199" s="215">
        <v>1.2</v>
      </c>
      <c r="I1199" s="216"/>
      <c r="J1199" s="212"/>
      <c r="K1199" s="212"/>
      <c r="L1199" s="217"/>
      <c r="M1199" s="218"/>
      <c r="N1199" s="219"/>
      <c r="O1199" s="219"/>
      <c r="P1199" s="219"/>
      <c r="Q1199" s="219"/>
      <c r="R1199" s="219"/>
      <c r="S1199" s="219"/>
      <c r="T1199" s="220"/>
      <c r="AT1199" s="221" t="s">
        <v>247</v>
      </c>
      <c r="AU1199" s="221" t="s">
        <v>88</v>
      </c>
      <c r="AV1199" s="14" t="s">
        <v>88</v>
      </c>
      <c r="AW1199" s="14" t="s">
        <v>37</v>
      </c>
      <c r="AX1199" s="14" t="s">
        <v>76</v>
      </c>
      <c r="AY1199" s="221" t="s">
        <v>237</v>
      </c>
    </row>
    <row r="1200" spans="2:51" s="15" customFormat="1" ht="10.199999999999999">
      <c r="B1200" s="222"/>
      <c r="C1200" s="223"/>
      <c r="D1200" s="202" t="s">
        <v>247</v>
      </c>
      <c r="E1200" s="224" t="s">
        <v>19</v>
      </c>
      <c r="F1200" s="225" t="s">
        <v>251</v>
      </c>
      <c r="G1200" s="223"/>
      <c r="H1200" s="226">
        <v>22.88</v>
      </c>
      <c r="I1200" s="227"/>
      <c r="J1200" s="223"/>
      <c r="K1200" s="223"/>
      <c r="L1200" s="228"/>
      <c r="M1200" s="229"/>
      <c r="N1200" s="230"/>
      <c r="O1200" s="230"/>
      <c r="P1200" s="230"/>
      <c r="Q1200" s="230"/>
      <c r="R1200" s="230"/>
      <c r="S1200" s="230"/>
      <c r="T1200" s="231"/>
      <c r="AT1200" s="232" t="s">
        <v>247</v>
      </c>
      <c r="AU1200" s="232" t="s">
        <v>88</v>
      </c>
      <c r="AV1200" s="15" t="s">
        <v>92</v>
      </c>
      <c r="AW1200" s="15" t="s">
        <v>37</v>
      </c>
      <c r="AX1200" s="15" t="s">
        <v>76</v>
      </c>
      <c r="AY1200" s="232" t="s">
        <v>237</v>
      </c>
    </row>
    <row r="1201" spans="1:65" s="16" customFormat="1" ht="10.199999999999999">
      <c r="B1201" s="233"/>
      <c r="C1201" s="234"/>
      <c r="D1201" s="202" t="s">
        <v>247</v>
      </c>
      <c r="E1201" s="235" t="s">
        <v>19</v>
      </c>
      <c r="F1201" s="236" t="s">
        <v>260</v>
      </c>
      <c r="G1201" s="234"/>
      <c r="H1201" s="237">
        <v>63.01</v>
      </c>
      <c r="I1201" s="238"/>
      <c r="J1201" s="234"/>
      <c r="K1201" s="234"/>
      <c r="L1201" s="239"/>
      <c r="M1201" s="240"/>
      <c r="N1201" s="241"/>
      <c r="O1201" s="241"/>
      <c r="P1201" s="241"/>
      <c r="Q1201" s="241"/>
      <c r="R1201" s="241"/>
      <c r="S1201" s="241"/>
      <c r="T1201" s="242"/>
      <c r="AT1201" s="243" t="s">
        <v>247</v>
      </c>
      <c r="AU1201" s="243" t="s">
        <v>88</v>
      </c>
      <c r="AV1201" s="16" t="s">
        <v>243</v>
      </c>
      <c r="AW1201" s="16" t="s">
        <v>37</v>
      </c>
      <c r="AX1201" s="16" t="s">
        <v>83</v>
      </c>
      <c r="AY1201" s="243" t="s">
        <v>237</v>
      </c>
    </row>
    <row r="1202" spans="1:65" s="2" customFormat="1" ht="16.5" customHeight="1">
      <c r="A1202" s="37"/>
      <c r="B1202" s="38"/>
      <c r="C1202" s="244" t="s">
        <v>1453</v>
      </c>
      <c r="D1202" s="244" t="s">
        <v>296</v>
      </c>
      <c r="E1202" s="245" t="s">
        <v>1454</v>
      </c>
      <c r="F1202" s="246" t="s">
        <v>1455</v>
      </c>
      <c r="G1202" s="247" t="s">
        <v>154</v>
      </c>
      <c r="H1202" s="248">
        <v>63.01</v>
      </c>
      <c r="I1202" s="249"/>
      <c r="J1202" s="250">
        <f>ROUND(I1202*H1202,2)</f>
        <v>0</v>
      </c>
      <c r="K1202" s="246" t="s">
        <v>242</v>
      </c>
      <c r="L1202" s="251"/>
      <c r="M1202" s="252" t="s">
        <v>19</v>
      </c>
      <c r="N1202" s="253" t="s">
        <v>48</v>
      </c>
      <c r="O1202" s="67"/>
      <c r="P1202" s="191">
        <f>O1202*H1202</f>
        <v>0</v>
      </c>
      <c r="Q1202" s="191">
        <v>1.2E-4</v>
      </c>
      <c r="R1202" s="191">
        <f>Q1202*H1202</f>
        <v>7.5611999999999997E-3</v>
      </c>
      <c r="S1202" s="191">
        <v>0</v>
      </c>
      <c r="T1202" s="192">
        <f>S1202*H1202</f>
        <v>0</v>
      </c>
      <c r="U1202" s="37"/>
      <c r="V1202" s="37"/>
      <c r="W1202" s="37"/>
      <c r="X1202" s="37"/>
      <c r="Y1202" s="37"/>
      <c r="Z1202" s="37"/>
      <c r="AA1202" s="37"/>
      <c r="AB1202" s="37"/>
      <c r="AC1202" s="37"/>
      <c r="AD1202" s="37"/>
      <c r="AE1202" s="37"/>
      <c r="AR1202" s="193" t="s">
        <v>523</v>
      </c>
      <c r="AT1202" s="193" t="s">
        <v>296</v>
      </c>
      <c r="AU1202" s="193" t="s">
        <v>88</v>
      </c>
      <c r="AY1202" s="20" t="s">
        <v>237</v>
      </c>
      <c r="BE1202" s="194">
        <f>IF(N1202="základní",J1202,0)</f>
        <v>0</v>
      </c>
      <c r="BF1202" s="194">
        <f>IF(N1202="snížená",J1202,0)</f>
        <v>0</v>
      </c>
      <c r="BG1202" s="194">
        <f>IF(N1202="zákl. přenesená",J1202,0)</f>
        <v>0</v>
      </c>
      <c r="BH1202" s="194">
        <f>IF(N1202="sníž. přenesená",J1202,0)</f>
        <v>0</v>
      </c>
      <c r="BI1202" s="194">
        <f>IF(N1202="nulová",J1202,0)</f>
        <v>0</v>
      </c>
      <c r="BJ1202" s="20" t="s">
        <v>88</v>
      </c>
      <c r="BK1202" s="194">
        <f>ROUND(I1202*H1202,2)</f>
        <v>0</v>
      </c>
      <c r="BL1202" s="20" t="s">
        <v>366</v>
      </c>
      <c r="BM1202" s="193" t="s">
        <v>1456</v>
      </c>
    </row>
    <row r="1203" spans="1:65" s="2" customFormat="1" ht="24.15" customHeight="1">
      <c r="A1203" s="37"/>
      <c r="B1203" s="38"/>
      <c r="C1203" s="182" t="s">
        <v>1457</v>
      </c>
      <c r="D1203" s="182" t="s">
        <v>239</v>
      </c>
      <c r="E1203" s="183" t="s">
        <v>1458</v>
      </c>
      <c r="F1203" s="184" t="s">
        <v>1459</v>
      </c>
      <c r="G1203" s="185" t="s">
        <v>141</v>
      </c>
      <c r="H1203" s="186">
        <v>242.166</v>
      </c>
      <c r="I1203" s="187"/>
      <c r="J1203" s="188">
        <f>ROUND(I1203*H1203,2)</f>
        <v>0</v>
      </c>
      <c r="K1203" s="184" t="s">
        <v>242</v>
      </c>
      <c r="L1203" s="42"/>
      <c r="M1203" s="189" t="s">
        <v>19</v>
      </c>
      <c r="N1203" s="190" t="s">
        <v>48</v>
      </c>
      <c r="O1203" s="67"/>
      <c r="P1203" s="191">
        <f>O1203*H1203</f>
        <v>0</v>
      </c>
      <c r="Q1203" s="191">
        <v>5.0000000000000002E-5</v>
      </c>
      <c r="R1203" s="191">
        <f>Q1203*H1203</f>
        <v>1.2108300000000001E-2</v>
      </c>
      <c r="S1203" s="191">
        <v>0</v>
      </c>
      <c r="T1203" s="192">
        <f>S1203*H1203</f>
        <v>0</v>
      </c>
      <c r="U1203" s="37"/>
      <c r="V1203" s="37"/>
      <c r="W1203" s="37"/>
      <c r="X1203" s="37"/>
      <c r="Y1203" s="37"/>
      <c r="Z1203" s="37"/>
      <c r="AA1203" s="37"/>
      <c r="AB1203" s="37"/>
      <c r="AC1203" s="37"/>
      <c r="AD1203" s="37"/>
      <c r="AE1203" s="37"/>
      <c r="AR1203" s="193" t="s">
        <v>366</v>
      </c>
      <c r="AT1203" s="193" t="s">
        <v>239</v>
      </c>
      <c r="AU1203" s="193" t="s">
        <v>88</v>
      </c>
      <c r="AY1203" s="20" t="s">
        <v>237</v>
      </c>
      <c r="BE1203" s="194">
        <f>IF(N1203="základní",J1203,0)</f>
        <v>0</v>
      </c>
      <c r="BF1203" s="194">
        <f>IF(N1203="snížená",J1203,0)</f>
        <v>0</v>
      </c>
      <c r="BG1203" s="194">
        <f>IF(N1203="zákl. přenesená",J1203,0)</f>
        <v>0</v>
      </c>
      <c r="BH1203" s="194">
        <f>IF(N1203="sníž. přenesená",J1203,0)</f>
        <v>0</v>
      </c>
      <c r="BI1203" s="194">
        <f>IF(N1203="nulová",J1203,0)</f>
        <v>0</v>
      </c>
      <c r="BJ1203" s="20" t="s">
        <v>88</v>
      </c>
      <c r="BK1203" s="194">
        <f>ROUND(I1203*H1203,2)</f>
        <v>0</v>
      </c>
      <c r="BL1203" s="20" t="s">
        <v>366</v>
      </c>
      <c r="BM1203" s="193" t="s">
        <v>1460</v>
      </c>
    </row>
    <row r="1204" spans="1:65" s="2" customFormat="1" ht="10.199999999999999">
      <c r="A1204" s="37"/>
      <c r="B1204" s="38"/>
      <c r="C1204" s="39"/>
      <c r="D1204" s="195" t="s">
        <v>245</v>
      </c>
      <c r="E1204" s="39"/>
      <c r="F1204" s="196" t="s">
        <v>1461</v>
      </c>
      <c r="G1204" s="39"/>
      <c r="H1204" s="39"/>
      <c r="I1204" s="197"/>
      <c r="J1204" s="39"/>
      <c r="K1204" s="39"/>
      <c r="L1204" s="42"/>
      <c r="M1204" s="198"/>
      <c r="N1204" s="199"/>
      <c r="O1204" s="67"/>
      <c r="P1204" s="67"/>
      <c r="Q1204" s="67"/>
      <c r="R1204" s="67"/>
      <c r="S1204" s="67"/>
      <c r="T1204" s="68"/>
      <c r="U1204" s="37"/>
      <c r="V1204" s="37"/>
      <c r="W1204" s="37"/>
      <c r="X1204" s="37"/>
      <c r="Y1204" s="37"/>
      <c r="Z1204" s="37"/>
      <c r="AA1204" s="37"/>
      <c r="AB1204" s="37"/>
      <c r="AC1204" s="37"/>
      <c r="AD1204" s="37"/>
      <c r="AE1204" s="37"/>
      <c r="AT1204" s="20" t="s">
        <v>245</v>
      </c>
      <c r="AU1204" s="20" t="s">
        <v>88</v>
      </c>
    </row>
    <row r="1205" spans="1:65" s="14" customFormat="1" ht="10.199999999999999">
      <c r="B1205" s="211"/>
      <c r="C1205" s="212"/>
      <c r="D1205" s="202" t="s">
        <v>247</v>
      </c>
      <c r="E1205" s="213" t="s">
        <v>19</v>
      </c>
      <c r="F1205" s="214" t="s">
        <v>186</v>
      </c>
      <c r="G1205" s="212"/>
      <c r="H1205" s="215">
        <v>242.166</v>
      </c>
      <c r="I1205" s="216"/>
      <c r="J1205" s="212"/>
      <c r="K1205" s="212"/>
      <c r="L1205" s="217"/>
      <c r="M1205" s="218"/>
      <c r="N1205" s="219"/>
      <c r="O1205" s="219"/>
      <c r="P1205" s="219"/>
      <c r="Q1205" s="219"/>
      <c r="R1205" s="219"/>
      <c r="S1205" s="219"/>
      <c r="T1205" s="220"/>
      <c r="AT1205" s="221" t="s">
        <v>247</v>
      </c>
      <c r="AU1205" s="221" t="s">
        <v>88</v>
      </c>
      <c r="AV1205" s="14" t="s">
        <v>88</v>
      </c>
      <c r="AW1205" s="14" t="s">
        <v>37</v>
      </c>
      <c r="AX1205" s="14" t="s">
        <v>83</v>
      </c>
      <c r="AY1205" s="221" t="s">
        <v>237</v>
      </c>
    </row>
    <row r="1206" spans="1:65" s="2" customFormat="1" ht="55.5" customHeight="1">
      <c r="A1206" s="37"/>
      <c r="B1206" s="38"/>
      <c r="C1206" s="182" t="s">
        <v>1462</v>
      </c>
      <c r="D1206" s="182" t="s">
        <v>239</v>
      </c>
      <c r="E1206" s="183" t="s">
        <v>1463</v>
      </c>
      <c r="F1206" s="184" t="s">
        <v>1464</v>
      </c>
      <c r="G1206" s="185" t="s">
        <v>304</v>
      </c>
      <c r="H1206" s="186">
        <v>7.0090000000000003</v>
      </c>
      <c r="I1206" s="187"/>
      <c r="J1206" s="188">
        <f>ROUND(I1206*H1206,2)</f>
        <v>0</v>
      </c>
      <c r="K1206" s="184" t="s">
        <v>242</v>
      </c>
      <c r="L1206" s="42"/>
      <c r="M1206" s="189" t="s">
        <v>19</v>
      </c>
      <c r="N1206" s="190" t="s">
        <v>48</v>
      </c>
      <c r="O1206" s="67"/>
      <c r="P1206" s="191">
        <f>O1206*H1206</f>
        <v>0</v>
      </c>
      <c r="Q1206" s="191">
        <v>0</v>
      </c>
      <c r="R1206" s="191">
        <f>Q1206*H1206</f>
        <v>0</v>
      </c>
      <c r="S1206" s="191">
        <v>0</v>
      </c>
      <c r="T1206" s="192">
        <f>S1206*H1206</f>
        <v>0</v>
      </c>
      <c r="U1206" s="37"/>
      <c r="V1206" s="37"/>
      <c r="W1206" s="37"/>
      <c r="X1206" s="37"/>
      <c r="Y1206" s="37"/>
      <c r="Z1206" s="37"/>
      <c r="AA1206" s="37"/>
      <c r="AB1206" s="37"/>
      <c r="AC1206" s="37"/>
      <c r="AD1206" s="37"/>
      <c r="AE1206" s="37"/>
      <c r="AR1206" s="193" t="s">
        <v>366</v>
      </c>
      <c r="AT1206" s="193" t="s">
        <v>239</v>
      </c>
      <c r="AU1206" s="193" t="s">
        <v>88</v>
      </c>
      <c r="AY1206" s="20" t="s">
        <v>237</v>
      </c>
      <c r="BE1206" s="194">
        <f>IF(N1206="základní",J1206,0)</f>
        <v>0</v>
      </c>
      <c r="BF1206" s="194">
        <f>IF(N1206="snížená",J1206,0)</f>
        <v>0</v>
      </c>
      <c r="BG1206" s="194">
        <f>IF(N1206="zákl. přenesená",J1206,0)</f>
        <v>0</v>
      </c>
      <c r="BH1206" s="194">
        <f>IF(N1206="sníž. přenesená",J1206,0)</f>
        <v>0</v>
      </c>
      <c r="BI1206" s="194">
        <f>IF(N1206="nulová",J1206,0)</f>
        <v>0</v>
      </c>
      <c r="BJ1206" s="20" t="s">
        <v>88</v>
      </c>
      <c r="BK1206" s="194">
        <f>ROUND(I1206*H1206,2)</f>
        <v>0</v>
      </c>
      <c r="BL1206" s="20" t="s">
        <v>366</v>
      </c>
      <c r="BM1206" s="193" t="s">
        <v>1465</v>
      </c>
    </row>
    <row r="1207" spans="1:65" s="2" customFormat="1" ht="10.199999999999999">
      <c r="A1207" s="37"/>
      <c r="B1207" s="38"/>
      <c r="C1207" s="39"/>
      <c r="D1207" s="195" t="s">
        <v>245</v>
      </c>
      <c r="E1207" s="39"/>
      <c r="F1207" s="196" t="s">
        <v>1466</v>
      </c>
      <c r="G1207" s="39"/>
      <c r="H1207" s="39"/>
      <c r="I1207" s="197"/>
      <c r="J1207" s="39"/>
      <c r="K1207" s="39"/>
      <c r="L1207" s="42"/>
      <c r="M1207" s="198"/>
      <c r="N1207" s="199"/>
      <c r="O1207" s="67"/>
      <c r="P1207" s="67"/>
      <c r="Q1207" s="67"/>
      <c r="R1207" s="67"/>
      <c r="S1207" s="67"/>
      <c r="T1207" s="68"/>
      <c r="U1207" s="37"/>
      <c r="V1207" s="37"/>
      <c r="W1207" s="37"/>
      <c r="X1207" s="37"/>
      <c r="Y1207" s="37"/>
      <c r="Z1207" s="37"/>
      <c r="AA1207" s="37"/>
      <c r="AB1207" s="37"/>
      <c r="AC1207" s="37"/>
      <c r="AD1207" s="37"/>
      <c r="AE1207" s="37"/>
      <c r="AT1207" s="20" t="s">
        <v>245</v>
      </c>
      <c r="AU1207" s="20" t="s">
        <v>88</v>
      </c>
    </row>
    <row r="1208" spans="1:65" s="12" customFormat="1" ht="22.8" customHeight="1">
      <c r="B1208" s="166"/>
      <c r="C1208" s="167"/>
      <c r="D1208" s="168" t="s">
        <v>75</v>
      </c>
      <c r="E1208" s="180" t="s">
        <v>1467</v>
      </c>
      <c r="F1208" s="180" t="s">
        <v>1468</v>
      </c>
      <c r="G1208" s="167"/>
      <c r="H1208" s="167"/>
      <c r="I1208" s="170"/>
      <c r="J1208" s="181">
        <f>BK1208</f>
        <v>0</v>
      </c>
      <c r="K1208" s="167"/>
      <c r="L1208" s="172"/>
      <c r="M1208" s="173"/>
      <c r="N1208" s="174"/>
      <c r="O1208" s="174"/>
      <c r="P1208" s="175">
        <f>SUM(P1209:P1217)</f>
        <v>0</v>
      </c>
      <c r="Q1208" s="174"/>
      <c r="R1208" s="175">
        <f>SUM(R1209:R1217)</f>
        <v>0</v>
      </c>
      <c r="S1208" s="174"/>
      <c r="T1208" s="176">
        <f>SUM(T1209:T1217)</f>
        <v>3.1065</v>
      </c>
      <c r="AR1208" s="177" t="s">
        <v>88</v>
      </c>
      <c r="AT1208" s="178" t="s">
        <v>75</v>
      </c>
      <c r="AU1208" s="178" t="s">
        <v>83</v>
      </c>
      <c r="AY1208" s="177" t="s">
        <v>237</v>
      </c>
      <c r="BK1208" s="179">
        <f>SUM(BK1209:BK1217)</f>
        <v>0</v>
      </c>
    </row>
    <row r="1209" spans="1:65" s="2" customFormat="1" ht="24.15" customHeight="1">
      <c r="A1209" s="37"/>
      <c r="B1209" s="38"/>
      <c r="C1209" s="182" t="s">
        <v>1469</v>
      </c>
      <c r="D1209" s="182" t="s">
        <v>239</v>
      </c>
      <c r="E1209" s="183" t="s">
        <v>1470</v>
      </c>
      <c r="F1209" s="184" t="s">
        <v>1471</v>
      </c>
      <c r="G1209" s="185" t="s">
        <v>141</v>
      </c>
      <c r="H1209" s="186">
        <v>28.5</v>
      </c>
      <c r="I1209" s="187"/>
      <c r="J1209" s="188">
        <f>ROUND(I1209*H1209,2)</f>
        <v>0</v>
      </c>
      <c r="K1209" s="184" t="s">
        <v>242</v>
      </c>
      <c r="L1209" s="42"/>
      <c r="M1209" s="189" t="s">
        <v>19</v>
      </c>
      <c r="N1209" s="190" t="s">
        <v>48</v>
      </c>
      <c r="O1209" s="67"/>
      <c r="P1209" s="191">
        <f>O1209*H1209</f>
        <v>0</v>
      </c>
      <c r="Q1209" s="191">
        <v>0</v>
      </c>
      <c r="R1209" s="191">
        <f>Q1209*H1209</f>
        <v>0</v>
      </c>
      <c r="S1209" s="191">
        <v>0.109</v>
      </c>
      <c r="T1209" s="192">
        <f>S1209*H1209</f>
        <v>3.1065</v>
      </c>
      <c r="U1209" s="37"/>
      <c r="V1209" s="37"/>
      <c r="W1209" s="37"/>
      <c r="X1209" s="37"/>
      <c r="Y1209" s="37"/>
      <c r="Z1209" s="37"/>
      <c r="AA1209" s="37"/>
      <c r="AB1209" s="37"/>
      <c r="AC1209" s="37"/>
      <c r="AD1209" s="37"/>
      <c r="AE1209" s="37"/>
      <c r="AR1209" s="193" t="s">
        <v>366</v>
      </c>
      <c r="AT1209" s="193" t="s">
        <v>239</v>
      </c>
      <c r="AU1209" s="193" t="s">
        <v>88</v>
      </c>
      <c r="AY1209" s="20" t="s">
        <v>237</v>
      </c>
      <c r="BE1209" s="194">
        <f>IF(N1209="základní",J1209,0)</f>
        <v>0</v>
      </c>
      <c r="BF1209" s="194">
        <f>IF(N1209="snížená",J1209,0)</f>
        <v>0</v>
      </c>
      <c r="BG1209" s="194">
        <f>IF(N1209="zákl. přenesená",J1209,0)</f>
        <v>0</v>
      </c>
      <c r="BH1209" s="194">
        <f>IF(N1209="sníž. přenesená",J1209,0)</f>
        <v>0</v>
      </c>
      <c r="BI1209" s="194">
        <f>IF(N1209="nulová",J1209,0)</f>
        <v>0</v>
      </c>
      <c r="BJ1209" s="20" t="s">
        <v>88</v>
      </c>
      <c r="BK1209" s="194">
        <f>ROUND(I1209*H1209,2)</f>
        <v>0</v>
      </c>
      <c r="BL1209" s="20" t="s">
        <v>366</v>
      </c>
      <c r="BM1209" s="193" t="s">
        <v>1472</v>
      </c>
    </row>
    <row r="1210" spans="1:65" s="2" customFormat="1" ht="10.199999999999999">
      <c r="A1210" s="37"/>
      <c r="B1210" s="38"/>
      <c r="C1210" s="39"/>
      <c r="D1210" s="195" t="s">
        <v>245</v>
      </c>
      <c r="E1210" s="39"/>
      <c r="F1210" s="196" t="s">
        <v>1473</v>
      </c>
      <c r="G1210" s="39"/>
      <c r="H1210" s="39"/>
      <c r="I1210" s="197"/>
      <c r="J1210" s="39"/>
      <c r="K1210" s="39"/>
      <c r="L1210" s="42"/>
      <c r="M1210" s="198"/>
      <c r="N1210" s="199"/>
      <c r="O1210" s="67"/>
      <c r="P1210" s="67"/>
      <c r="Q1210" s="67"/>
      <c r="R1210" s="67"/>
      <c r="S1210" s="67"/>
      <c r="T1210" s="68"/>
      <c r="U1210" s="37"/>
      <c r="V1210" s="37"/>
      <c r="W1210" s="37"/>
      <c r="X1210" s="37"/>
      <c r="Y1210" s="37"/>
      <c r="Z1210" s="37"/>
      <c r="AA1210" s="37"/>
      <c r="AB1210" s="37"/>
      <c r="AC1210" s="37"/>
      <c r="AD1210" s="37"/>
      <c r="AE1210" s="37"/>
      <c r="AT1210" s="20" t="s">
        <v>245</v>
      </c>
      <c r="AU1210" s="20" t="s">
        <v>88</v>
      </c>
    </row>
    <row r="1211" spans="1:65" s="13" customFormat="1" ht="10.199999999999999">
      <c r="B1211" s="200"/>
      <c r="C1211" s="201"/>
      <c r="D1211" s="202" t="s">
        <v>247</v>
      </c>
      <c r="E1211" s="203" t="s">
        <v>19</v>
      </c>
      <c r="F1211" s="204" t="s">
        <v>248</v>
      </c>
      <c r="G1211" s="201"/>
      <c r="H1211" s="203" t="s">
        <v>19</v>
      </c>
      <c r="I1211" s="205"/>
      <c r="J1211" s="201"/>
      <c r="K1211" s="201"/>
      <c r="L1211" s="206"/>
      <c r="M1211" s="207"/>
      <c r="N1211" s="208"/>
      <c r="O1211" s="208"/>
      <c r="P1211" s="208"/>
      <c r="Q1211" s="208"/>
      <c r="R1211" s="208"/>
      <c r="S1211" s="208"/>
      <c r="T1211" s="209"/>
      <c r="AT1211" s="210" t="s">
        <v>247</v>
      </c>
      <c r="AU1211" s="210" t="s">
        <v>88</v>
      </c>
      <c r="AV1211" s="13" t="s">
        <v>83</v>
      </c>
      <c r="AW1211" s="13" t="s">
        <v>37</v>
      </c>
      <c r="AX1211" s="13" t="s">
        <v>76</v>
      </c>
      <c r="AY1211" s="210" t="s">
        <v>237</v>
      </c>
    </row>
    <row r="1212" spans="1:65" s="14" customFormat="1" ht="10.199999999999999">
      <c r="B1212" s="211"/>
      <c r="C1212" s="212"/>
      <c r="D1212" s="202" t="s">
        <v>247</v>
      </c>
      <c r="E1212" s="213" t="s">
        <v>19</v>
      </c>
      <c r="F1212" s="214" t="s">
        <v>1474</v>
      </c>
      <c r="G1212" s="212"/>
      <c r="H1212" s="215">
        <v>10.5</v>
      </c>
      <c r="I1212" s="216"/>
      <c r="J1212" s="212"/>
      <c r="K1212" s="212"/>
      <c r="L1212" s="217"/>
      <c r="M1212" s="218"/>
      <c r="N1212" s="219"/>
      <c r="O1212" s="219"/>
      <c r="P1212" s="219"/>
      <c r="Q1212" s="219"/>
      <c r="R1212" s="219"/>
      <c r="S1212" s="219"/>
      <c r="T1212" s="220"/>
      <c r="AT1212" s="221" t="s">
        <v>247</v>
      </c>
      <c r="AU1212" s="221" t="s">
        <v>88</v>
      </c>
      <c r="AV1212" s="14" t="s">
        <v>88</v>
      </c>
      <c r="AW1212" s="14" t="s">
        <v>37</v>
      </c>
      <c r="AX1212" s="14" t="s">
        <v>76</v>
      </c>
      <c r="AY1212" s="221" t="s">
        <v>237</v>
      </c>
    </row>
    <row r="1213" spans="1:65" s="13" customFormat="1" ht="10.199999999999999">
      <c r="B1213" s="200"/>
      <c r="C1213" s="201"/>
      <c r="D1213" s="202" t="s">
        <v>247</v>
      </c>
      <c r="E1213" s="203" t="s">
        <v>19</v>
      </c>
      <c r="F1213" s="204" t="s">
        <v>252</v>
      </c>
      <c r="G1213" s="201"/>
      <c r="H1213" s="203" t="s">
        <v>19</v>
      </c>
      <c r="I1213" s="205"/>
      <c r="J1213" s="201"/>
      <c r="K1213" s="201"/>
      <c r="L1213" s="206"/>
      <c r="M1213" s="207"/>
      <c r="N1213" s="208"/>
      <c r="O1213" s="208"/>
      <c r="P1213" s="208"/>
      <c r="Q1213" s="208"/>
      <c r="R1213" s="208"/>
      <c r="S1213" s="208"/>
      <c r="T1213" s="209"/>
      <c r="AT1213" s="210" t="s">
        <v>247</v>
      </c>
      <c r="AU1213" s="210" t="s">
        <v>88</v>
      </c>
      <c r="AV1213" s="13" t="s">
        <v>83</v>
      </c>
      <c r="AW1213" s="13" t="s">
        <v>37</v>
      </c>
      <c r="AX1213" s="13" t="s">
        <v>76</v>
      </c>
      <c r="AY1213" s="210" t="s">
        <v>237</v>
      </c>
    </row>
    <row r="1214" spans="1:65" s="14" customFormat="1" ht="10.199999999999999">
      <c r="B1214" s="211"/>
      <c r="C1214" s="212"/>
      <c r="D1214" s="202" t="s">
        <v>247</v>
      </c>
      <c r="E1214" s="213" t="s">
        <v>19</v>
      </c>
      <c r="F1214" s="214" t="s">
        <v>1475</v>
      </c>
      <c r="G1214" s="212"/>
      <c r="H1214" s="215">
        <v>11.25</v>
      </c>
      <c r="I1214" s="216"/>
      <c r="J1214" s="212"/>
      <c r="K1214" s="212"/>
      <c r="L1214" s="217"/>
      <c r="M1214" s="218"/>
      <c r="N1214" s="219"/>
      <c r="O1214" s="219"/>
      <c r="P1214" s="219"/>
      <c r="Q1214" s="219"/>
      <c r="R1214" s="219"/>
      <c r="S1214" s="219"/>
      <c r="T1214" s="220"/>
      <c r="AT1214" s="221" t="s">
        <v>247</v>
      </c>
      <c r="AU1214" s="221" t="s">
        <v>88</v>
      </c>
      <c r="AV1214" s="14" t="s">
        <v>88</v>
      </c>
      <c r="AW1214" s="14" t="s">
        <v>37</v>
      </c>
      <c r="AX1214" s="14" t="s">
        <v>76</v>
      </c>
      <c r="AY1214" s="221" t="s">
        <v>237</v>
      </c>
    </row>
    <row r="1215" spans="1:65" s="13" customFormat="1" ht="10.199999999999999">
      <c r="B1215" s="200"/>
      <c r="C1215" s="201"/>
      <c r="D1215" s="202" t="s">
        <v>247</v>
      </c>
      <c r="E1215" s="203" t="s">
        <v>19</v>
      </c>
      <c r="F1215" s="204" t="s">
        <v>256</v>
      </c>
      <c r="G1215" s="201"/>
      <c r="H1215" s="203" t="s">
        <v>19</v>
      </c>
      <c r="I1215" s="205"/>
      <c r="J1215" s="201"/>
      <c r="K1215" s="201"/>
      <c r="L1215" s="206"/>
      <c r="M1215" s="207"/>
      <c r="N1215" s="208"/>
      <c r="O1215" s="208"/>
      <c r="P1215" s="208"/>
      <c r="Q1215" s="208"/>
      <c r="R1215" s="208"/>
      <c r="S1215" s="208"/>
      <c r="T1215" s="209"/>
      <c r="AT1215" s="210" t="s">
        <v>247</v>
      </c>
      <c r="AU1215" s="210" t="s">
        <v>88</v>
      </c>
      <c r="AV1215" s="13" t="s">
        <v>83</v>
      </c>
      <c r="AW1215" s="13" t="s">
        <v>37</v>
      </c>
      <c r="AX1215" s="13" t="s">
        <v>76</v>
      </c>
      <c r="AY1215" s="210" t="s">
        <v>237</v>
      </c>
    </row>
    <row r="1216" spans="1:65" s="14" customFormat="1" ht="10.199999999999999">
      <c r="B1216" s="211"/>
      <c r="C1216" s="212"/>
      <c r="D1216" s="202" t="s">
        <v>247</v>
      </c>
      <c r="E1216" s="213" t="s">
        <v>19</v>
      </c>
      <c r="F1216" s="214" t="s">
        <v>1476</v>
      </c>
      <c r="G1216" s="212"/>
      <c r="H1216" s="215">
        <v>6.75</v>
      </c>
      <c r="I1216" s="216"/>
      <c r="J1216" s="212"/>
      <c r="K1216" s="212"/>
      <c r="L1216" s="217"/>
      <c r="M1216" s="218"/>
      <c r="N1216" s="219"/>
      <c r="O1216" s="219"/>
      <c r="P1216" s="219"/>
      <c r="Q1216" s="219"/>
      <c r="R1216" s="219"/>
      <c r="S1216" s="219"/>
      <c r="T1216" s="220"/>
      <c r="AT1216" s="221" t="s">
        <v>247</v>
      </c>
      <c r="AU1216" s="221" t="s">
        <v>88</v>
      </c>
      <c r="AV1216" s="14" t="s">
        <v>88</v>
      </c>
      <c r="AW1216" s="14" t="s">
        <v>37</v>
      </c>
      <c r="AX1216" s="14" t="s">
        <v>76</v>
      </c>
      <c r="AY1216" s="221" t="s">
        <v>237</v>
      </c>
    </row>
    <row r="1217" spans="1:65" s="16" customFormat="1" ht="10.199999999999999">
      <c r="B1217" s="233"/>
      <c r="C1217" s="234"/>
      <c r="D1217" s="202" t="s">
        <v>247</v>
      </c>
      <c r="E1217" s="235" t="s">
        <v>19</v>
      </c>
      <c r="F1217" s="236" t="s">
        <v>260</v>
      </c>
      <c r="G1217" s="234"/>
      <c r="H1217" s="237">
        <v>28.5</v>
      </c>
      <c r="I1217" s="238"/>
      <c r="J1217" s="234"/>
      <c r="K1217" s="234"/>
      <c r="L1217" s="239"/>
      <c r="M1217" s="240"/>
      <c r="N1217" s="241"/>
      <c r="O1217" s="241"/>
      <c r="P1217" s="241"/>
      <c r="Q1217" s="241"/>
      <c r="R1217" s="241"/>
      <c r="S1217" s="241"/>
      <c r="T1217" s="242"/>
      <c r="AT1217" s="243" t="s">
        <v>247</v>
      </c>
      <c r="AU1217" s="243" t="s">
        <v>88</v>
      </c>
      <c r="AV1217" s="16" t="s">
        <v>243</v>
      </c>
      <c r="AW1217" s="16" t="s">
        <v>37</v>
      </c>
      <c r="AX1217" s="16" t="s">
        <v>83</v>
      </c>
      <c r="AY1217" s="243" t="s">
        <v>237</v>
      </c>
    </row>
    <row r="1218" spans="1:65" s="12" customFormat="1" ht="22.8" customHeight="1">
      <c r="B1218" s="166"/>
      <c r="C1218" s="167"/>
      <c r="D1218" s="168" t="s">
        <v>75</v>
      </c>
      <c r="E1218" s="180" t="s">
        <v>1477</v>
      </c>
      <c r="F1218" s="180" t="s">
        <v>1478</v>
      </c>
      <c r="G1218" s="167"/>
      <c r="H1218" s="167"/>
      <c r="I1218" s="170"/>
      <c r="J1218" s="181">
        <f>BK1218</f>
        <v>0</v>
      </c>
      <c r="K1218" s="167"/>
      <c r="L1218" s="172"/>
      <c r="M1218" s="173"/>
      <c r="N1218" s="174"/>
      <c r="O1218" s="174"/>
      <c r="P1218" s="175">
        <f>SUM(P1219:P1232)</f>
        <v>0</v>
      </c>
      <c r="Q1218" s="174"/>
      <c r="R1218" s="175">
        <f>SUM(R1219:R1232)</f>
        <v>1.6731460600000001</v>
      </c>
      <c r="S1218" s="174"/>
      <c r="T1218" s="176">
        <f>SUM(T1219:T1232)</f>
        <v>0.49306702000000002</v>
      </c>
      <c r="AR1218" s="177" t="s">
        <v>88</v>
      </c>
      <c r="AT1218" s="178" t="s">
        <v>75</v>
      </c>
      <c r="AU1218" s="178" t="s">
        <v>83</v>
      </c>
      <c r="AY1218" s="177" t="s">
        <v>237</v>
      </c>
      <c r="BK1218" s="179">
        <f>SUM(BK1219:BK1232)</f>
        <v>0</v>
      </c>
    </row>
    <row r="1219" spans="1:65" s="2" customFormat="1" ht="24.15" customHeight="1">
      <c r="A1219" s="37"/>
      <c r="B1219" s="38"/>
      <c r="C1219" s="182" t="s">
        <v>1479</v>
      </c>
      <c r="D1219" s="182" t="s">
        <v>239</v>
      </c>
      <c r="E1219" s="183" t="s">
        <v>1480</v>
      </c>
      <c r="F1219" s="184" t="s">
        <v>1481</v>
      </c>
      <c r="G1219" s="185" t="s">
        <v>141</v>
      </c>
      <c r="H1219" s="186">
        <v>1471.739</v>
      </c>
      <c r="I1219" s="187"/>
      <c r="J1219" s="188">
        <f>ROUND(I1219*H1219,2)</f>
        <v>0</v>
      </c>
      <c r="K1219" s="184" t="s">
        <v>242</v>
      </c>
      <c r="L1219" s="42"/>
      <c r="M1219" s="189" t="s">
        <v>19</v>
      </c>
      <c r="N1219" s="190" t="s">
        <v>48</v>
      </c>
      <c r="O1219" s="67"/>
      <c r="P1219" s="191">
        <f>O1219*H1219</f>
        <v>0</v>
      </c>
      <c r="Q1219" s="191">
        <v>0</v>
      </c>
      <c r="R1219" s="191">
        <f>Q1219*H1219</f>
        <v>0</v>
      </c>
      <c r="S1219" s="191">
        <v>0</v>
      </c>
      <c r="T1219" s="192">
        <f>S1219*H1219</f>
        <v>0</v>
      </c>
      <c r="U1219" s="37"/>
      <c r="V1219" s="37"/>
      <c r="W1219" s="37"/>
      <c r="X1219" s="37"/>
      <c r="Y1219" s="37"/>
      <c r="Z1219" s="37"/>
      <c r="AA1219" s="37"/>
      <c r="AB1219" s="37"/>
      <c r="AC1219" s="37"/>
      <c r="AD1219" s="37"/>
      <c r="AE1219" s="37"/>
      <c r="AR1219" s="193" t="s">
        <v>366</v>
      </c>
      <c r="AT1219" s="193" t="s">
        <v>239</v>
      </c>
      <c r="AU1219" s="193" t="s">
        <v>88</v>
      </c>
      <c r="AY1219" s="20" t="s">
        <v>237</v>
      </c>
      <c r="BE1219" s="194">
        <f>IF(N1219="základní",J1219,0)</f>
        <v>0</v>
      </c>
      <c r="BF1219" s="194">
        <f>IF(N1219="snížená",J1219,0)</f>
        <v>0</v>
      </c>
      <c r="BG1219" s="194">
        <f>IF(N1219="zákl. přenesená",J1219,0)</f>
        <v>0</v>
      </c>
      <c r="BH1219" s="194">
        <f>IF(N1219="sníž. přenesená",J1219,0)</f>
        <v>0</v>
      </c>
      <c r="BI1219" s="194">
        <f>IF(N1219="nulová",J1219,0)</f>
        <v>0</v>
      </c>
      <c r="BJ1219" s="20" t="s">
        <v>88</v>
      </c>
      <c r="BK1219" s="194">
        <f>ROUND(I1219*H1219,2)</f>
        <v>0</v>
      </c>
      <c r="BL1219" s="20" t="s">
        <v>366</v>
      </c>
      <c r="BM1219" s="193" t="s">
        <v>1482</v>
      </c>
    </row>
    <row r="1220" spans="1:65" s="2" customFormat="1" ht="10.199999999999999">
      <c r="A1220" s="37"/>
      <c r="B1220" s="38"/>
      <c r="C1220" s="39"/>
      <c r="D1220" s="195" t="s">
        <v>245</v>
      </c>
      <c r="E1220" s="39"/>
      <c r="F1220" s="196" t="s">
        <v>1483</v>
      </c>
      <c r="G1220" s="39"/>
      <c r="H1220" s="39"/>
      <c r="I1220" s="197"/>
      <c r="J1220" s="39"/>
      <c r="K1220" s="39"/>
      <c r="L1220" s="42"/>
      <c r="M1220" s="198"/>
      <c r="N1220" s="199"/>
      <c r="O1220" s="67"/>
      <c r="P1220" s="67"/>
      <c r="Q1220" s="67"/>
      <c r="R1220" s="67"/>
      <c r="S1220" s="67"/>
      <c r="T1220" s="68"/>
      <c r="U1220" s="37"/>
      <c r="V1220" s="37"/>
      <c r="W1220" s="37"/>
      <c r="X1220" s="37"/>
      <c r="Y1220" s="37"/>
      <c r="Z1220" s="37"/>
      <c r="AA1220" s="37"/>
      <c r="AB1220" s="37"/>
      <c r="AC1220" s="37"/>
      <c r="AD1220" s="37"/>
      <c r="AE1220" s="37"/>
      <c r="AT1220" s="20" t="s">
        <v>245</v>
      </c>
      <c r="AU1220" s="20" t="s">
        <v>88</v>
      </c>
    </row>
    <row r="1221" spans="1:65" s="14" customFormat="1" ht="10.199999999999999">
      <c r="B1221" s="211"/>
      <c r="C1221" s="212"/>
      <c r="D1221" s="202" t="s">
        <v>247</v>
      </c>
      <c r="E1221" s="213" t="s">
        <v>19</v>
      </c>
      <c r="F1221" s="214" t="s">
        <v>189</v>
      </c>
      <c r="G1221" s="212"/>
      <c r="H1221" s="215">
        <v>1471.739</v>
      </c>
      <c r="I1221" s="216"/>
      <c r="J1221" s="212"/>
      <c r="K1221" s="212"/>
      <c r="L1221" s="217"/>
      <c r="M1221" s="218"/>
      <c r="N1221" s="219"/>
      <c r="O1221" s="219"/>
      <c r="P1221" s="219"/>
      <c r="Q1221" s="219"/>
      <c r="R1221" s="219"/>
      <c r="S1221" s="219"/>
      <c r="T1221" s="220"/>
      <c r="AT1221" s="221" t="s">
        <v>247</v>
      </c>
      <c r="AU1221" s="221" t="s">
        <v>88</v>
      </c>
      <c r="AV1221" s="14" t="s">
        <v>88</v>
      </c>
      <c r="AW1221" s="14" t="s">
        <v>37</v>
      </c>
      <c r="AX1221" s="14" t="s">
        <v>83</v>
      </c>
      <c r="AY1221" s="221" t="s">
        <v>237</v>
      </c>
    </row>
    <row r="1222" spans="1:65" s="2" customFormat="1" ht="24.15" customHeight="1">
      <c r="A1222" s="37"/>
      <c r="B1222" s="38"/>
      <c r="C1222" s="182" t="s">
        <v>1484</v>
      </c>
      <c r="D1222" s="182" t="s">
        <v>239</v>
      </c>
      <c r="E1222" s="183" t="s">
        <v>1485</v>
      </c>
      <c r="F1222" s="184" t="s">
        <v>1486</v>
      </c>
      <c r="G1222" s="185" t="s">
        <v>141</v>
      </c>
      <c r="H1222" s="186">
        <v>1471.739</v>
      </c>
      <c r="I1222" s="187"/>
      <c r="J1222" s="188">
        <f>ROUND(I1222*H1222,2)</f>
        <v>0</v>
      </c>
      <c r="K1222" s="184" t="s">
        <v>242</v>
      </c>
      <c r="L1222" s="42"/>
      <c r="M1222" s="189" t="s">
        <v>19</v>
      </c>
      <c r="N1222" s="190" t="s">
        <v>48</v>
      </c>
      <c r="O1222" s="67"/>
      <c r="P1222" s="191">
        <f>O1222*H1222</f>
        <v>0</v>
      </c>
      <c r="Q1222" s="191">
        <v>0</v>
      </c>
      <c r="R1222" s="191">
        <f>Q1222*H1222</f>
        <v>0</v>
      </c>
      <c r="S1222" s="191">
        <v>1.4999999999999999E-4</v>
      </c>
      <c r="T1222" s="192">
        <f>S1222*H1222</f>
        <v>0.22076084999999998</v>
      </c>
      <c r="U1222" s="37"/>
      <c r="V1222" s="37"/>
      <c r="W1222" s="37"/>
      <c r="X1222" s="37"/>
      <c r="Y1222" s="37"/>
      <c r="Z1222" s="37"/>
      <c r="AA1222" s="37"/>
      <c r="AB1222" s="37"/>
      <c r="AC1222" s="37"/>
      <c r="AD1222" s="37"/>
      <c r="AE1222" s="37"/>
      <c r="AR1222" s="193" t="s">
        <v>366</v>
      </c>
      <c r="AT1222" s="193" t="s">
        <v>239</v>
      </c>
      <c r="AU1222" s="193" t="s">
        <v>88</v>
      </c>
      <c r="AY1222" s="20" t="s">
        <v>237</v>
      </c>
      <c r="BE1222" s="194">
        <f>IF(N1222="základní",J1222,0)</f>
        <v>0</v>
      </c>
      <c r="BF1222" s="194">
        <f>IF(N1222="snížená",J1222,0)</f>
        <v>0</v>
      </c>
      <c r="BG1222" s="194">
        <f>IF(N1222="zákl. přenesená",J1222,0)</f>
        <v>0</v>
      </c>
      <c r="BH1222" s="194">
        <f>IF(N1222="sníž. přenesená",J1222,0)</f>
        <v>0</v>
      </c>
      <c r="BI1222" s="194">
        <f>IF(N1222="nulová",J1222,0)</f>
        <v>0</v>
      </c>
      <c r="BJ1222" s="20" t="s">
        <v>88</v>
      </c>
      <c r="BK1222" s="194">
        <f>ROUND(I1222*H1222,2)</f>
        <v>0</v>
      </c>
      <c r="BL1222" s="20" t="s">
        <v>366</v>
      </c>
      <c r="BM1222" s="193" t="s">
        <v>1487</v>
      </c>
    </row>
    <row r="1223" spans="1:65" s="2" customFormat="1" ht="10.199999999999999">
      <c r="A1223" s="37"/>
      <c r="B1223" s="38"/>
      <c r="C1223" s="39"/>
      <c r="D1223" s="195" t="s">
        <v>245</v>
      </c>
      <c r="E1223" s="39"/>
      <c r="F1223" s="196" t="s">
        <v>1488</v>
      </c>
      <c r="G1223" s="39"/>
      <c r="H1223" s="39"/>
      <c r="I1223" s="197"/>
      <c r="J1223" s="39"/>
      <c r="K1223" s="39"/>
      <c r="L1223" s="42"/>
      <c r="M1223" s="198"/>
      <c r="N1223" s="199"/>
      <c r="O1223" s="67"/>
      <c r="P1223" s="67"/>
      <c r="Q1223" s="67"/>
      <c r="R1223" s="67"/>
      <c r="S1223" s="67"/>
      <c r="T1223" s="68"/>
      <c r="U1223" s="37"/>
      <c r="V1223" s="37"/>
      <c r="W1223" s="37"/>
      <c r="X1223" s="37"/>
      <c r="Y1223" s="37"/>
      <c r="Z1223" s="37"/>
      <c r="AA1223" s="37"/>
      <c r="AB1223" s="37"/>
      <c r="AC1223" s="37"/>
      <c r="AD1223" s="37"/>
      <c r="AE1223" s="37"/>
      <c r="AT1223" s="20" t="s">
        <v>245</v>
      </c>
      <c r="AU1223" s="20" t="s">
        <v>88</v>
      </c>
    </row>
    <row r="1224" spans="1:65" s="14" customFormat="1" ht="10.199999999999999">
      <c r="B1224" s="211"/>
      <c r="C1224" s="212"/>
      <c r="D1224" s="202" t="s">
        <v>247</v>
      </c>
      <c r="E1224" s="213" t="s">
        <v>19</v>
      </c>
      <c r="F1224" s="214" t="s">
        <v>189</v>
      </c>
      <c r="G1224" s="212"/>
      <c r="H1224" s="215">
        <v>1471.739</v>
      </c>
      <c r="I1224" s="216"/>
      <c r="J1224" s="212"/>
      <c r="K1224" s="212"/>
      <c r="L1224" s="217"/>
      <c r="M1224" s="218"/>
      <c r="N1224" s="219"/>
      <c r="O1224" s="219"/>
      <c r="P1224" s="219"/>
      <c r="Q1224" s="219"/>
      <c r="R1224" s="219"/>
      <c r="S1224" s="219"/>
      <c r="T1224" s="220"/>
      <c r="AT1224" s="221" t="s">
        <v>247</v>
      </c>
      <c r="AU1224" s="221" t="s">
        <v>88</v>
      </c>
      <c r="AV1224" s="14" t="s">
        <v>88</v>
      </c>
      <c r="AW1224" s="14" t="s">
        <v>37</v>
      </c>
      <c r="AX1224" s="14" t="s">
        <v>83</v>
      </c>
      <c r="AY1224" s="221" t="s">
        <v>237</v>
      </c>
    </row>
    <row r="1225" spans="1:65" s="2" customFormat="1" ht="16.5" customHeight="1">
      <c r="A1225" s="37"/>
      <c r="B1225" s="38"/>
      <c r="C1225" s="182" t="s">
        <v>1489</v>
      </c>
      <c r="D1225" s="182" t="s">
        <v>239</v>
      </c>
      <c r="E1225" s="183" t="s">
        <v>1490</v>
      </c>
      <c r="F1225" s="184" t="s">
        <v>1491</v>
      </c>
      <c r="G1225" s="185" t="s">
        <v>141</v>
      </c>
      <c r="H1225" s="186">
        <v>878.40700000000004</v>
      </c>
      <c r="I1225" s="187"/>
      <c r="J1225" s="188">
        <f>ROUND(I1225*H1225,2)</f>
        <v>0</v>
      </c>
      <c r="K1225" s="184" t="s">
        <v>242</v>
      </c>
      <c r="L1225" s="42"/>
      <c r="M1225" s="189" t="s">
        <v>19</v>
      </c>
      <c r="N1225" s="190" t="s">
        <v>48</v>
      </c>
      <c r="O1225" s="67"/>
      <c r="P1225" s="191">
        <f>O1225*H1225</f>
        <v>0</v>
      </c>
      <c r="Q1225" s="191">
        <v>1E-3</v>
      </c>
      <c r="R1225" s="191">
        <f>Q1225*H1225</f>
        <v>0.87840700000000005</v>
      </c>
      <c r="S1225" s="191">
        <v>3.1E-4</v>
      </c>
      <c r="T1225" s="192">
        <f>S1225*H1225</f>
        <v>0.27230617000000001</v>
      </c>
      <c r="U1225" s="37"/>
      <c r="V1225" s="37"/>
      <c r="W1225" s="37"/>
      <c r="X1225" s="37"/>
      <c r="Y1225" s="37"/>
      <c r="Z1225" s="37"/>
      <c r="AA1225" s="37"/>
      <c r="AB1225" s="37"/>
      <c r="AC1225" s="37"/>
      <c r="AD1225" s="37"/>
      <c r="AE1225" s="37"/>
      <c r="AR1225" s="193" t="s">
        <v>366</v>
      </c>
      <c r="AT1225" s="193" t="s">
        <v>239</v>
      </c>
      <c r="AU1225" s="193" t="s">
        <v>88</v>
      </c>
      <c r="AY1225" s="20" t="s">
        <v>237</v>
      </c>
      <c r="BE1225" s="194">
        <f>IF(N1225="základní",J1225,0)</f>
        <v>0</v>
      </c>
      <c r="BF1225" s="194">
        <f>IF(N1225="snížená",J1225,0)</f>
        <v>0</v>
      </c>
      <c r="BG1225" s="194">
        <f>IF(N1225="zákl. přenesená",J1225,0)</f>
        <v>0</v>
      </c>
      <c r="BH1225" s="194">
        <f>IF(N1225="sníž. přenesená",J1225,0)</f>
        <v>0</v>
      </c>
      <c r="BI1225" s="194">
        <f>IF(N1225="nulová",J1225,0)</f>
        <v>0</v>
      </c>
      <c r="BJ1225" s="20" t="s">
        <v>88</v>
      </c>
      <c r="BK1225" s="194">
        <f>ROUND(I1225*H1225,2)</f>
        <v>0</v>
      </c>
      <c r="BL1225" s="20" t="s">
        <v>366</v>
      </c>
      <c r="BM1225" s="193" t="s">
        <v>1492</v>
      </c>
    </row>
    <row r="1226" spans="1:65" s="2" customFormat="1" ht="10.199999999999999">
      <c r="A1226" s="37"/>
      <c r="B1226" s="38"/>
      <c r="C1226" s="39"/>
      <c r="D1226" s="195" t="s">
        <v>245</v>
      </c>
      <c r="E1226" s="39"/>
      <c r="F1226" s="196" t="s">
        <v>1493</v>
      </c>
      <c r="G1226" s="39"/>
      <c r="H1226" s="39"/>
      <c r="I1226" s="197"/>
      <c r="J1226" s="39"/>
      <c r="K1226" s="39"/>
      <c r="L1226" s="42"/>
      <c r="M1226" s="198"/>
      <c r="N1226" s="199"/>
      <c r="O1226" s="67"/>
      <c r="P1226" s="67"/>
      <c r="Q1226" s="67"/>
      <c r="R1226" s="67"/>
      <c r="S1226" s="67"/>
      <c r="T1226" s="68"/>
      <c r="U1226" s="37"/>
      <c r="V1226" s="37"/>
      <c r="W1226" s="37"/>
      <c r="X1226" s="37"/>
      <c r="Y1226" s="37"/>
      <c r="Z1226" s="37"/>
      <c r="AA1226" s="37"/>
      <c r="AB1226" s="37"/>
      <c r="AC1226" s="37"/>
      <c r="AD1226" s="37"/>
      <c r="AE1226" s="37"/>
      <c r="AT1226" s="20" t="s">
        <v>245</v>
      </c>
      <c r="AU1226" s="20" t="s">
        <v>88</v>
      </c>
    </row>
    <row r="1227" spans="1:65" s="14" customFormat="1" ht="10.199999999999999">
      <c r="B1227" s="211"/>
      <c r="C1227" s="212"/>
      <c r="D1227" s="202" t="s">
        <v>247</v>
      </c>
      <c r="E1227" s="213" t="s">
        <v>19</v>
      </c>
      <c r="F1227" s="214" t="s">
        <v>1494</v>
      </c>
      <c r="G1227" s="212"/>
      <c r="H1227" s="215">
        <v>878.40700000000004</v>
      </c>
      <c r="I1227" s="216"/>
      <c r="J1227" s="212"/>
      <c r="K1227" s="212"/>
      <c r="L1227" s="217"/>
      <c r="M1227" s="218"/>
      <c r="N1227" s="219"/>
      <c r="O1227" s="219"/>
      <c r="P1227" s="219"/>
      <c r="Q1227" s="219"/>
      <c r="R1227" s="219"/>
      <c r="S1227" s="219"/>
      <c r="T1227" s="220"/>
      <c r="AT1227" s="221" t="s">
        <v>247</v>
      </c>
      <c r="AU1227" s="221" t="s">
        <v>88</v>
      </c>
      <c r="AV1227" s="14" t="s">
        <v>88</v>
      </c>
      <c r="AW1227" s="14" t="s">
        <v>37</v>
      </c>
      <c r="AX1227" s="14" t="s">
        <v>83</v>
      </c>
      <c r="AY1227" s="221" t="s">
        <v>237</v>
      </c>
    </row>
    <row r="1228" spans="1:65" s="2" customFormat="1" ht="33" customHeight="1">
      <c r="A1228" s="37"/>
      <c r="B1228" s="38"/>
      <c r="C1228" s="182" t="s">
        <v>1495</v>
      </c>
      <c r="D1228" s="182" t="s">
        <v>239</v>
      </c>
      <c r="E1228" s="183" t="s">
        <v>1496</v>
      </c>
      <c r="F1228" s="184" t="s">
        <v>1497</v>
      </c>
      <c r="G1228" s="185" t="s">
        <v>141</v>
      </c>
      <c r="H1228" s="186">
        <v>1471.739</v>
      </c>
      <c r="I1228" s="187"/>
      <c r="J1228" s="188">
        <f>ROUND(I1228*H1228,2)</f>
        <v>0</v>
      </c>
      <c r="K1228" s="184" t="s">
        <v>242</v>
      </c>
      <c r="L1228" s="42"/>
      <c r="M1228" s="189" t="s">
        <v>19</v>
      </c>
      <c r="N1228" s="190" t="s">
        <v>48</v>
      </c>
      <c r="O1228" s="67"/>
      <c r="P1228" s="191">
        <f>O1228*H1228</f>
        <v>0</v>
      </c>
      <c r="Q1228" s="191">
        <v>2.1000000000000001E-4</v>
      </c>
      <c r="R1228" s="191">
        <f>Q1228*H1228</f>
        <v>0.30906519000000005</v>
      </c>
      <c r="S1228" s="191">
        <v>0</v>
      </c>
      <c r="T1228" s="192">
        <f>S1228*H1228</f>
        <v>0</v>
      </c>
      <c r="U1228" s="37"/>
      <c r="V1228" s="37"/>
      <c r="W1228" s="37"/>
      <c r="X1228" s="37"/>
      <c r="Y1228" s="37"/>
      <c r="Z1228" s="37"/>
      <c r="AA1228" s="37"/>
      <c r="AB1228" s="37"/>
      <c r="AC1228" s="37"/>
      <c r="AD1228" s="37"/>
      <c r="AE1228" s="37"/>
      <c r="AR1228" s="193" t="s">
        <v>366</v>
      </c>
      <c r="AT1228" s="193" t="s">
        <v>239</v>
      </c>
      <c r="AU1228" s="193" t="s">
        <v>88</v>
      </c>
      <c r="AY1228" s="20" t="s">
        <v>237</v>
      </c>
      <c r="BE1228" s="194">
        <f>IF(N1228="základní",J1228,0)</f>
        <v>0</v>
      </c>
      <c r="BF1228" s="194">
        <f>IF(N1228="snížená",J1228,0)</f>
        <v>0</v>
      </c>
      <c r="BG1228" s="194">
        <f>IF(N1228="zákl. přenesená",J1228,0)</f>
        <v>0</v>
      </c>
      <c r="BH1228" s="194">
        <f>IF(N1228="sníž. přenesená",J1228,0)</f>
        <v>0</v>
      </c>
      <c r="BI1228" s="194">
        <f>IF(N1228="nulová",J1228,0)</f>
        <v>0</v>
      </c>
      <c r="BJ1228" s="20" t="s">
        <v>88</v>
      </c>
      <c r="BK1228" s="194">
        <f>ROUND(I1228*H1228,2)</f>
        <v>0</v>
      </c>
      <c r="BL1228" s="20" t="s">
        <v>366</v>
      </c>
      <c r="BM1228" s="193" t="s">
        <v>1498</v>
      </c>
    </row>
    <row r="1229" spans="1:65" s="2" customFormat="1" ht="10.199999999999999">
      <c r="A1229" s="37"/>
      <c r="B1229" s="38"/>
      <c r="C1229" s="39"/>
      <c r="D1229" s="195" t="s">
        <v>245</v>
      </c>
      <c r="E1229" s="39"/>
      <c r="F1229" s="196" t="s">
        <v>1499</v>
      </c>
      <c r="G1229" s="39"/>
      <c r="H1229" s="39"/>
      <c r="I1229" s="197"/>
      <c r="J1229" s="39"/>
      <c r="K1229" s="39"/>
      <c r="L1229" s="42"/>
      <c r="M1229" s="198"/>
      <c r="N1229" s="199"/>
      <c r="O1229" s="67"/>
      <c r="P1229" s="67"/>
      <c r="Q1229" s="67"/>
      <c r="R1229" s="67"/>
      <c r="S1229" s="67"/>
      <c r="T1229" s="68"/>
      <c r="U1229" s="37"/>
      <c r="V1229" s="37"/>
      <c r="W1229" s="37"/>
      <c r="X1229" s="37"/>
      <c r="Y1229" s="37"/>
      <c r="Z1229" s="37"/>
      <c r="AA1229" s="37"/>
      <c r="AB1229" s="37"/>
      <c r="AC1229" s="37"/>
      <c r="AD1229" s="37"/>
      <c r="AE1229" s="37"/>
      <c r="AT1229" s="20" t="s">
        <v>245</v>
      </c>
      <c r="AU1229" s="20" t="s">
        <v>88</v>
      </c>
    </row>
    <row r="1230" spans="1:65" s="14" customFormat="1" ht="10.199999999999999">
      <c r="B1230" s="211"/>
      <c r="C1230" s="212"/>
      <c r="D1230" s="202" t="s">
        <v>247</v>
      </c>
      <c r="E1230" s="213" t="s">
        <v>19</v>
      </c>
      <c r="F1230" s="214" t="s">
        <v>189</v>
      </c>
      <c r="G1230" s="212"/>
      <c r="H1230" s="215">
        <v>1471.739</v>
      </c>
      <c r="I1230" s="216"/>
      <c r="J1230" s="212"/>
      <c r="K1230" s="212"/>
      <c r="L1230" s="217"/>
      <c r="M1230" s="218"/>
      <c r="N1230" s="219"/>
      <c r="O1230" s="219"/>
      <c r="P1230" s="219"/>
      <c r="Q1230" s="219"/>
      <c r="R1230" s="219"/>
      <c r="S1230" s="219"/>
      <c r="T1230" s="220"/>
      <c r="AT1230" s="221" t="s">
        <v>247</v>
      </c>
      <c r="AU1230" s="221" t="s">
        <v>88</v>
      </c>
      <c r="AV1230" s="14" t="s">
        <v>88</v>
      </c>
      <c r="AW1230" s="14" t="s">
        <v>37</v>
      </c>
      <c r="AX1230" s="14" t="s">
        <v>83</v>
      </c>
      <c r="AY1230" s="221" t="s">
        <v>237</v>
      </c>
    </row>
    <row r="1231" spans="1:65" s="2" customFormat="1" ht="24.15" customHeight="1">
      <c r="A1231" s="37"/>
      <c r="B1231" s="38"/>
      <c r="C1231" s="182" t="s">
        <v>1500</v>
      </c>
      <c r="D1231" s="182" t="s">
        <v>239</v>
      </c>
      <c r="E1231" s="183" t="s">
        <v>1501</v>
      </c>
      <c r="F1231" s="184" t="s">
        <v>1502</v>
      </c>
      <c r="G1231" s="185" t="s">
        <v>141</v>
      </c>
      <c r="H1231" s="186">
        <v>1471.739</v>
      </c>
      <c r="I1231" s="187"/>
      <c r="J1231" s="188">
        <f>ROUND(I1231*H1231,2)</f>
        <v>0</v>
      </c>
      <c r="K1231" s="184" t="s">
        <v>242</v>
      </c>
      <c r="L1231" s="42"/>
      <c r="M1231" s="189" t="s">
        <v>19</v>
      </c>
      <c r="N1231" s="190" t="s">
        <v>48</v>
      </c>
      <c r="O1231" s="67"/>
      <c r="P1231" s="191">
        <f>O1231*H1231</f>
        <v>0</v>
      </c>
      <c r="Q1231" s="191">
        <v>3.3E-4</v>
      </c>
      <c r="R1231" s="191">
        <f>Q1231*H1231</f>
        <v>0.48567387000000001</v>
      </c>
      <c r="S1231" s="191">
        <v>0</v>
      </c>
      <c r="T1231" s="192">
        <f>S1231*H1231</f>
        <v>0</v>
      </c>
      <c r="U1231" s="37"/>
      <c r="V1231" s="37"/>
      <c r="W1231" s="37"/>
      <c r="X1231" s="37"/>
      <c r="Y1231" s="37"/>
      <c r="Z1231" s="37"/>
      <c r="AA1231" s="37"/>
      <c r="AB1231" s="37"/>
      <c r="AC1231" s="37"/>
      <c r="AD1231" s="37"/>
      <c r="AE1231" s="37"/>
      <c r="AR1231" s="193" t="s">
        <v>366</v>
      </c>
      <c r="AT1231" s="193" t="s">
        <v>239</v>
      </c>
      <c r="AU1231" s="193" t="s">
        <v>88</v>
      </c>
      <c r="AY1231" s="20" t="s">
        <v>237</v>
      </c>
      <c r="BE1231" s="194">
        <f>IF(N1231="základní",J1231,0)</f>
        <v>0</v>
      </c>
      <c r="BF1231" s="194">
        <f>IF(N1231="snížená",J1231,0)</f>
        <v>0</v>
      </c>
      <c r="BG1231" s="194">
        <f>IF(N1231="zákl. přenesená",J1231,0)</f>
        <v>0</v>
      </c>
      <c r="BH1231" s="194">
        <f>IF(N1231="sníž. přenesená",J1231,0)</f>
        <v>0</v>
      </c>
      <c r="BI1231" s="194">
        <f>IF(N1231="nulová",J1231,0)</f>
        <v>0</v>
      </c>
      <c r="BJ1231" s="20" t="s">
        <v>88</v>
      </c>
      <c r="BK1231" s="194">
        <f>ROUND(I1231*H1231,2)</f>
        <v>0</v>
      </c>
      <c r="BL1231" s="20" t="s">
        <v>366</v>
      </c>
      <c r="BM1231" s="193" t="s">
        <v>1503</v>
      </c>
    </row>
    <row r="1232" spans="1:65" s="2" customFormat="1" ht="10.199999999999999">
      <c r="A1232" s="37"/>
      <c r="B1232" s="38"/>
      <c r="C1232" s="39"/>
      <c r="D1232" s="195" t="s">
        <v>245</v>
      </c>
      <c r="E1232" s="39"/>
      <c r="F1232" s="196" t="s">
        <v>1504</v>
      </c>
      <c r="G1232" s="39"/>
      <c r="H1232" s="39"/>
      <c r="I1232" s="197"/>
      <c r="J1232" s="39"/>
      <c r="K1232" s="39"/>
      <c r="L1232" s="42"/>
      <c r="M1232" s="198"/>
      <c r="N1232" s="199"/>
      <c r="O1232" s="67"/>
      <c r="P1232" s="67"/>
      <c r="Q1232" s="67"/>
      <c r="R1232" s="67"/>
      <c r="S1232" s="67"/>
      <c r="T1232" s="68"/>
      <c r="U1232" s="37"/>
      <c r="V1232" s="37"/>
      <c r="W1232" s="37"/>
      <c r="X1232" s="37"/>
      <c r="Y1232" s="37"/>
      <c r="Z1232" s="37"/>
      <c r="AA1232" s="37"/>
      <c r="AB1232" s="37"/>
      <c r="AC1232" s="37"/>
      <c r="AD1232" s="37"/>
      <c r="AE1232" s="37"/>
      <c r="AT1232" s="20" t="s">
        <v>245</v>
      </c>
      <c r="AU1232" s="20" t="s">
        <v>88</v>
      </c>
    </row>
    <row r="1233" spans="1:65" s="12" customFormat="1" ht="25.95" customHeight="1">
      <c r="B1233" s="166"/>
      <c r="C1233" s="167"/>
      <c r="D1233" s="168" t="s">
        <v>75</v>
      </c>
      <c r="E1233" s="169" t="s">
        <v>1505</v>
      </c>
      <c r="F1233" s="169" t="s">
        <v>1506</v>
      </c>
      <c r="G1233" s="167"/>
      <c r="H1233" s="167"/>
      <c r="I1233" s="170"/>
      <c r="J1233" s="171">
        <f>BK1233</f>
        <v>0</v>
      </c>
      <c r="K1233" s="167"/>
      <c r="L1233" s="172"/>
      <c r="M1233" s="173"/>
      <c r="N1233" s="174"/>
      <c r="O1233" s="174"/>
      <c r="P1233" s="175">
        <f>SUM(P1234:P1237)</f>
        <v>0</v>
      </c>
      <c r="Q1233" s="174"/>
      <c r="R1233" s="175">
        <f>SUM(R1234:R1237)</f>
        <v>0</v>
      </c>
      <c r="S1233" s="174"/>
      <c r="T1233" s="176">
        <f>SUM(T1234:T1237)</f>
        <v>0</v>
      </c>
      <c r="AR1233" s="177" t="s">
        <v>243</v>
      </c>
      <c r="AT1233" s="178" t="s">
        <v>75</v>
      </c>
      <c r="AU1233" s="178" t="s">
        <v>76</v>
      </c>
      <c r="AY1233" s="177" t="s">
        <v>237</v>
      </c>
      <c r="BK1233" s="179">
        <f>SUM(BK1234:BK1237)</f>
        <v>0</v>
      </c>
    </row>
    <row r="1234" spans="1:65" s="2" customFormat="1" ht="37.799999999999997" customHeight="1">
      <c r="A1234" s="37"/>
      <c r="B1234" s="38"/>
      <c r="C1234" s="182" t="s">
        <v>1507</v>
      </c>
      <c r="D1234" s="182" t="s">
        <v>239</v>
      </c>
      <c r="E1234" s="183" t="s">
        <v>1508</v>
      </c>
      <c r="F1234" s="184" t="s">
        <v>1509</v>
      </c>
      <c r="G1234" s="185" t="s">
        <v>1510</v>
      </c>
      <c r="H1234" s="186">
        <v>50</v>
      </c>
      <c r="I1234" s="187"/>
      <c r="J1234" s="188">
        <f>ROUND(I1234*H1234,2)</f>
        <v>0</v>
      </c>
      <c r="K1234" s="184" t="s">
        <v>242</v>
      </c>
      <c r="L1234" s="42"/>
      <c r="M1234" s="189" t="s">
        <v>19</v>
      </c>
      <c r="N1234" s="190" t="s">
        <v>48</v>
      </c>
      <c r="O1234" s="67"/>
      <c r="P1234" s="191">
        <f>O1234*H1234</f>
        <v>0</v>
      </c>
      <c r="Q1234" s="191">
        <v>0</v>
      </c>
      <c r="R1234" s="191">
        <f>Q1234*H1234</f>
        <v>0</v>
      </c>
      <c r="S1234" s="191">
        <v>0</v>
      </c>
      <c r="T1234" s="192">
        <f>S1234*H1234</f>
        <v>0</v>
      </c>
      <c r="U1234" s="37"/>
      <c r="V1234" s="37"/>
      <c r="W1234" s="37"/>
      <c r="X1234" s="37"/>
      <c r="Y1234" s="37"/>
      <c r="Z1234" s="37"/>
      <c r="AA1234" s="37"/>
      <c r="AB1234" s="37"/>
      <c r="AC1234" s="37"/>
      <c r="AD1234" s="37"/>
      <c r="AE1234" s="37"/>
      <c r="AR1234" s="193" t="s">
        <v>1511</v>
      </c>
      <c r="AT1234" s="193" t="s">
        <v>239</v>
      </c>
      <c r="AU1234" s="193" t="s">
        <v>83</v>
      </c>
      <c r="AY1234" s="20" t="s">
        <v>237</v>
      </c>
      <c r="BE1234" s="194">
        <f>IF(N1234="základní",J1234,0)</f>
        <v>0</v>
      </c>
      <c r="BF1234" s="194">
        <f>IF(N1234="snížená",J1234,0)</f>
        <v>0</v>
      </c>
      <c r="BG1234" s="194">
        <f>IF(N1234="zákl. přenesená",J1234,0)</f>
        <v>0</v>
      </c>
      <c r="BH1234" s="194">
        <f>IF(N1234="sníž. přenesená",J1234,0)</f>
        <v>0</v>
      </c>
      <c r="BI1234" s="194">
        <f>IF(N1234="nulová",J1234,0)</f>
        <v>0</v>
      </c>
      <c r="BJ1234" s="20" t="s">
        <v>88</v>
      </c>
      <c r="BK1234" s="194">
        <f>ROUND(I1234*H1234,2)</f>
        <v>0</v>
      </c>
      <c r="BL1234" s="20" t="s">
        <v>1511</v>
      </c>
      <c r="BM1234" s="193" t="s">
        <v>1512</v>
      </c>
    </row>
    <row r="1235" spans="1:65" s="2" customFormat="1" ht="10.199999999999999">
      <c r="A1235" s="37"/>
      <c r="B1235" s="38"/>
      <c r="C1235" s="39"/>
      <c r="D1235" s="195" t="s">
        <v>245</v>
      </c>
      <c r="E1235" s="39"/>
      <c r="F1235" s="196" t="s">
        <v>1513</v>
      </c>
      <c r="G1235" s="39"/>
      <c r="H1235" s="39"/>
      <c r="I1235" s="197"/>
      <c r="J1235" s="39"/>
      <c r="K1235" s="39"/>
      <c r="L1235" s="42"/>
      <c r="M1235" s="198"/>
      <c r="N1235" s="199"/>
      <c r="O1235" s="67"/>
      <c r="P1235" s="67"/>
      <c r="Q1235" s="67"/>
      <c r="R1235" s="67"/>
      <c r="S1235" s="67"/>
      <c r="T1235" s="68"/>
      <c r="U1235" s="37"/>
      <c r="V1235" s="37"/>
      <c r="W1235" s="37"/>
      <c r="X1235" s="37"/>
      <c r="Y1235" s="37"/>
      <c r="Z1235" s="37"/>
      <c r="AA1235" s="37"/>
      <c r="AB1235" s="37"/>
      <c r="AC1235" s="37"/>
      <c r="AD1235" s="37"/>
      <c r="AE1235" s="37"/>
      <c r="AT1235" s="20" t="s">
        <v>245</v>
      </c>
      <c r="AU1235" s="20" t="s">
        <v>83</v>
      </c>
    </row>
    <row r="1236" spans="1:65" s="2" customFormat="1" ht="33" customHeight="1">
      <c r="A1236" s="37"/>
      <c r="B1236" s="38"/>
      <c r="C1236" s="182" t="s">
        <v>1514</v>
      </c>
      <c r="D1236" s="182" t="s">
        <v>239</v>
      </c>
      <c r="E1236" s="183" t="s">
        <v>1515</v>
      </c>
      <c r="F1236" s="184" t="s">
        <v>1516</v>
      </c>
      <c r="G1236" s="185" t="s">
        <v>1510</v>
      </c>
      <c r="H1236" s="186">
        <v>50</v>
      </c>
      <c r="I1236" s="187"/>
      <c r="J1236" s="188">
        <f>ROUND(I1236*H1236,2)</f>
        <v>0</v>
      </c>
      <c r="K1236" s="184" t="s">
        <v>242</v>
      </c>
      <c r="L1236" s="42"/>
      <c r="M1236" s="189" t="s">
        <v>19</v>
      </c>
      <c r="N1236" s="190" t="s">
        <v>48</v>
      </c>
      <c r="O1236" s="67"/>
      <c r="P1236" s="191">
        <f>O1236*H1236</f>
        <v>0</v>
      </c>
      <c r="Q1236" s="191">
        <v>0</v>
      </c>
      <c r="R1236" s="191">
        <f>Q1236*H1236</f>
        <v>0</v>
      </c>
      <c r="S1236" s="191">
        <v>0</v>
      </c>
      <c r="T1236" s="192">
        <f>S1236*H1236</f>
        <v>0</v>
      </c>
      <c r="U1236" s="37"/>
      <c r="V1236" s="37"/>
      <c r="W1236" s="37"/>
      <c r="X1236" s="37"/>
      <c r="Y1236" s="37"/>
      <c r="Z1236" s="37"/>
      <c r="AA1236" s="37"/>
      <c r="AB1236" s="37"/>
      <c r="AC1236" s="37"/>
      <c r="AD1236" s="37"/>
      <c r="AE1236" s="37"/>
      <c r="AR1236" s="193" t="s">
        <v>1511</v>
      </c>
      <c r="AT1236" s="193" t="s">
        <v>239</v>
      </c>
      <c r="AU1236" s="193" t="s">
        <v>83</v>
      </c>
      <c r="AY1236" s="20" t="s">
        <v>237</v>
      </c>
      <c r="BE1236" s="194">
        <f>IF(N1236="základní",J1236,0)</f>
        <v>0</v>
      </c>
      <c r="BF1236" s="194">
        <f>IF(N1236="snížená",J1236,0)</f>
        <v>0</v>
      </c>
      <c r="BG1236" s="194">
        <f>IF(N1236="zákl. přenesená",J1236,0)</f>
        <v>0</v>
      </c>
      <c r="BH1236" s="194">
        <f>IF(N1236="sníž. přenesená",J1236,0)</f>
        <v>0</v>
      </c>
      <c r="BI1236" s="194">
        <f>IF(N1236="nulová",J1236,0)</f>
        <v>0</v>
      </c>
      <c r="BJ1236" s="20" t="s">
        <v>88</v>
      </c>
      <c r="BK1236" s="194">
        <f>ROUND(I1236*H1236,2)</f>
        <v>0</v>
      </c>
      <c r="BL1236" s="20" t="s">
        <v>1511</v>
      </c>
      <c r="BM1236" s="193" t="s">
        <v>1517</v>
      </c>
    </row>
    <row r="1237" spans="1:65" s="2" customFormat="1" ht="10.199999999999999">
      <c r="A1237" s="37"/>
      <c r="B1237" s="38"/>
      <c r="C1237" s="39"/>
      <c r="D1237" s="195" t="s">
        <v>245</v>
      </c>
      <c r="E1237" s="39"/>
      <c r="F1237" s="196" t="s">
        <v>1518</v>
      </c>
      <c r="G1237" s="39"/>
      <c r="H1237" s="39"/>
      <c r="I1237" s="197"/>
      <c r="J1237" s="39"/>
      <c r="K1237" s="39"/>
      <c r="L1237" s="42"/>
      <c r="M1237" s="255"/>
      <c r="N1237" s="256"/>
      <c r="O1237" s="257"/>
      <c r="P1237" s="257"/>
      <c r="Q1237" s="257"/>
      <c r="R1237" s="257"/>
      <c r="S1237" s="257"/>
      <c r="T1237" s="258"/>
      <c r="U1237" s="37"/>
      <c r="V1237" s="37"/>
      <c r="W1237" s="37"/>
      <c r="X1237" s="37"/>
      <c r="Y1237" s="37"/>
      <c r="Z1237" s="37"/>
      <c r="AA1237" s="37"/>
      <c r="AB1237" s="37"/>
      <c r="AC1237" s="37"/>
      <c r="AD1237" s="37"/>
      <c r="AE1237" s="37"/>
      <c r="AT1237" s="20" t="s">
        <v>245</v>
      </c>
      <c r="AU1237" s="20" t="s">
        <v>83</v>
      </c>
    </row>
    <row r="1238" spans="1:65" s="2" customFormat="1" ht="6.9" customHeight="1">
      <c r="A1238" s="37"/>
      <c r="B1238" s="50"/>
      <c r="C1238" s="51"/>
      <c r="D1238" s="51"/>
      <c r="E1238" s="51"/>
      <c r="F1238" s="51"/>
      <c r="G1238" s="51"/>
      <c r="H1238" s="51"/>
      <c r="I1238" s="51"/>
      <c r="J1238" s="51"/>
      <c r="K1238" s="51"/>
      <c r="L1238" s="42"/>
      <c r="M1238" s="37"/>
      <c r="O1238" s="37"/>
      <c r="P1238" s="37"/>
      <c r="Q1238" s="37"/>
      <c r="R1238" s="37"/>
      <c r="S1238" s="37"/>
      <c r="T1238" s="37"/>
      <c r="U1238" s="37"/>
      <c r="V1238" s="37"/>
      <c r="W1238" s="37"/>
      <c r="X1238" s="37"/>
      <c r="Y1238" s="37"/>
      <c r="Z1238" s="37"/>
      <c r="AA1238" s="37"/>
      <c r="AB1238" s="37"/>
      <c r="AC1238" s="37"/>
      <c r="AD1238" s="37"/>
      <c r="AE1238" s="37"/>
    </row>
  </sheetData>
  <sheetProtection algorithmName="SHA-512" hashValue="je6oIQSSX/MSadIra4EiNyXMM9Y31LLFfIg/BAykM3QczQ0HIM6KRpkqmWuosNLxq+n9CAraxr35jG2upRVSdg==" saltValue="UzUp90R9MDTUxxSriO1X6w==" spinCount="100000" sheet="1" objects="1" scenarios="1" formatColumns="0" formatRows="0" autoFilter="0"/>
  <autoFilter ref="C116:K1237" xr:uid="{00000000-0009-0000-0000-000001000000}"/>
  <mergeCells count="15">
    <mergeCell ref="E103:H103"/>
    <mergeCell ref="E107:H107"/>
    <mergeCell ref="E105:H105"/>
    <mergeCell ref="E109:H109"/>
    <mergeCell ref="L2:V2"/>
    <mergeCell ref="E31:H31"/>
    <mergeCell ref="E52:H52"/>
    <mergeCell ref="E56:H56"/>
    <mergeCell ref="E54:H54"/>
    <mergeCell ref="E58:H58"/>
    <mergeCell ref="E7:H7"/>
    <mergeCell ref="E11:H11"/>
    <mergeCell ref="E9:H9"/>
    <mergeCell ref="E13:H13"/>
    <mergeCell ref="E22:H22"/>
  </mergeCells>
  <hyperlinks>
    <hyperlink ref="F121" r:id="rId1" xr:uid="{00000000-0004-0000-0100-000000000000}"/>
    <hyperlink ref="F138" r:id="rId2" xr:uid="{00000000-0004-0000-0100-000001000000}"/>
    <hyperlink ref="F154" r:id="rId3" xr:uid="{00000000-0004-0000-0100-000002000000}"/>
    <hyperlink ref="F166" r:id="rId4" xr:uid="{00000000-0004-0000-0100-000003000000}"/>
    <hyperlink ref="F176" r:id="rId5" xr:uid="{00000000-0004-0000-0100-000004000000}"/>
    <hyperlink ref="F181" r:id="rId6" xr:uid="{00000000-0004-0000-0100-000005000000}"/>
    <hyperlink ref="F194" r:id="rId7" xr:uid="{00000000-0004-0000-0100-000006000000}"/>
    <hyperlink ref="F201" r:id="rId8" xr:uid="{00000000-0004-0000-0100-000007000000}"/>
    <hyperlink ref="F213" r:id="rId9" xr:uid="{00000000-0004-0000-0100-000008000000}"/>
    <hyperlink ref="F218" r:id="rId10" xr:uid="{00000000-0004-0000-0100-000009000000}"/>
    <hyperlink ref="F221" r:id="rId11" xr:uid="{00000000-0004-0000-0100-00000A000000}"/>
    <hyperlink ref="F225" r:id="rId12" xr:uid="{00000000-0004-0000-0100-00000B000000}"/>
    <hyperlink ref="F228" r:id="rId13" xr:uid="{00000000-0004-0000-0100-00000C000000}"/>
    <hyperlink ref="F231" r:id="rId14" xr:uid="{00000000-0004-0000-0100-00000D000000}"/>
    <hyperlink ref="F266" r:id="rId15" xr:uid="{00000000-0004-0000-0100-00000E000000}"/>
    <hyperlink ref="F268" r:id="rId16" xr:uid="{00000000-0004-0000-0100-00000F000000}"/>
    <hyperlink ref="F295" r:id="rId17" xr:uid="{00000000-0004-0000-0100-000010000000}"/>
    <hyperlink ref="F309" r:id="rId18" xr:uid="{00000000-0004-0000-0100-000011000000}"/>
    <hyperlink ref="F326" r:id="rId19" xr:uid="{00000000-0004-0000-0100-000012000000}"/>
    <hyperlink ref="F334" r:id="rId20" xr:uid="{00000000-0004-0000-0100-000013000000}"/>
    <hyperlink ref="F339" r:id="rId21" xr:uid="{00000000-0004-0000-0100-000014000000}"/>
    <hyperlink ref="F357" r:id="rId22" xr:uid="{00000000-0004-0000-0100-000015000000}"/>
    <hyperlink ref="F359" r:id="rId23" xr:uid="{00000000-0004-0000-0100-000016000000}"/>
    <hyperlink ref="F364" r:id="rId24" xr:uid="{00000000-0004-0000-0100-000017000000}"/>
    <hyperlink ref="F394" r:id="rId25" xr:uid="{00000000-0004-0000-0100-000018000000}"/>
    <hyperlink ref="F403" r:id="rId26" xr:uid="{00000000-0004-0000-0100-000019000000}"/>
    <hyperlink ref="F407" r:id="rId27" xr:uid="{00000000-0004-0000-0100-00001A000000}"/>
    <hyperlink ref="F411" r:id="rId28" xr:uid="{00000000-0004-0000-0100-00001B000000}"/>
    <hyperlink ref="F414" r:id="rId29" xr:uid="{00000000-0004-0000-0100-00001C000000}"/>
    <hyperlink ref="F430" r:id="rId30" xr:uid="{00000000-0004-0000-0100-00001D000000}"/>
    <hyperlink ref="F433" r:id="rId31" xr:uid="{00000000-0004-0000-0100-00001E000000}"/>
    <hyperlink ref="F436" r:id="rId32" xr:uid="{00000000-0004-0000-0100-00001F000000}"/>
    <hyperlink ref="F452" r:id="rId33" xr:uid="{00000000-0004-0000-0100-000020000000}"/>
    <hyperlink ref="F454" r:id="rId34" xr:uid="{00000000-0004-0000-0100-000021000000}"/>
    <hyperlink ref="F456" r:id="rId35" xr:uid="{00000000-0004-0000-0100-000022000000}"/>
    <hyperlink ref="F458" r:id="rId36" xr:uid="{00000000-0004-0000-0100-000023000000}"/>
    <hyperlink ref="F461" r:id="rId37" xr:uid="{00000000-0004-0000-0100-000024000000}"/>
    <hyperlink ref="F468" r:id="rId38" xr:uid="{00000000-0004-0000-0100-000025000000}"/>
    <hyperlink ref="F471" r:id="rId39" xr:uid="{00000000-0004-0000-0100-000026000000}"/>
    <hyperlink ref="F484" r:id="rId40" xr:uid="{00000000-0004-0000-0100-000027000000}"/>
    <hyperlink ref="F488" r:id="rId41" xr:uid="{00000000-0004-0000-0100-000028000000}"/>
    <hyperlink ref="F493" r:id="rId42" xr:uid="{00000000-0004-0000-0100-000029000000}"/>
    <hyperlink ref="F497" r:id="rId43" xr:uid="{00000000-0004-0000-0100-00002A000000}"/>
    <hyperlink ref="F500" r:id="rId44" xr:uid="{00000000-0004-0000-0100-00002B000000}"/>
    <hyperlink ref="F507" r:id="rId45" xr:uid="{00000000-0004-0000-0100-00002C000000}"/>
    <hyperlink ref="F513" r:id="rId46" xr:uid="{00000000-0004-0000-0100-00002D000000}"/>
    <hyperlink ref="F519" r:id="rId47" xr:uid="{00000000-0004-0000-0100-00002E000000}"/>
    <hyperlink ref="F525" r:id="rId48" xr:uid="{00000000-0004-0000-0100-00002F000000}"/>
    <hyperlink ref="F529" r:id="rId49" xr:uid="{00000000-0004-0000-0100-000030000000}"/>
    <hyperlink ref="F533" r:id="rId50" xr:uid="{00000000-0004-0000-0100-000031000000}"/>
    <hyperlink ref="F537" r:id="rId51" xr:uid="{00000000-0004-0000-0100-000032000000}"/>
    <hyperlink ref="F543" r:id="rId52" xr:uid="{00000000-0004-0000-0100-000033000000}"/>
    <hyperlink ref="F549" r:id="rId53" xr:uid="{00000000-0004-0000-0100-000034000000}"/>
    <hyperlink ref="F552" r:id="rId54" xr:uid="{00000000-0004-0000-0100-000035000000}"/>
    <hyperlink ref="F555" r:id="rId55" xr:uid="{00000000-0004-0000-0100-000036000000}"/>
    <hyperlink ref="F558" r:id="rId56" xr:uid="{00000000-0004-0000-0100-000037000000}"/>
    <hyperlink ref="F565" r:id="rId57" xr:uid="{00000000-0004-0000-0100-000038000000}"/>
    <hyperlink ref="F585" r:id="rId58" xr:uid="{00000000-0004-0000-0100-000039000000}"/>
    <hyperlink ref="F607" r:id="rId59" xr:uid="{00000000-0004-0000-0100-00003A000000}"/>
    <hyperlink ref="F625" r:id="rId60" xr:uid="{00000000-0004-0000-0100-00003B000000}"/>
    <hyperlink ref="F642" r:id="rId61" xr:uid="{00000000-0004-0000-0100-00003C000000}"/>
    <hyperlink ref="F659" r:id="rId62" xr:uid="{00000000-0004-0000-0100-00003D000000}"/>
    <hyperlink ref="F684" r:id="rId63" xr:uid="{00000000-0004-0000-0100-00003E000000}"/>
    <hyperlink ref="F687" r:id="rId64" xr:uid="{00000000-0004-0000-0100-00003F000000}"/>
    <hyperlink ref="F703" r:id="rId65" xr:uid="{00000000-0004-0000-0100-000040000000}"/>
    <hyperlink ref="F723" r:id="rId66" xr:uid="{00000000-0004-0000-0100-000041000000}"/>
    <hyperlink ref="F771" r:id="rId67" xr:uid="{00000000-0004-0000-0100-000042000000}"/>
    <hyperlink ref="F774" r:id="rId68" xr:uid="{00000000-0004-0000-0100-000043000000}"/>
    <hyperlink ref="F777" r:id="rId69" xr:uid="{00000000-0004-0000-0100-000044000000}"/>
    <hyperlink ref="F779" r:id="rId70" xr:uid="{00000000-0004-0000-0100-000045000000}"/>
    <hyperlink ref="F783" r:id="rId71" xr:uid="{00000000-0004-0000-0100-000046000000}"/>
    <hyperlink ref="F789" r:id="rId72" xr:uid="{00000000-0004-0000-0100-000047000000}"/>
    <hyperlink ref="F792" r:id="rId73" xr:uid="{00000000-0004-0000-0100-000048000000}"/>
    <hyperlink ref="F801" r:id="rId74" xr:uid="{00000000-0004-0000-0100-000049000000}"/>
    <hyperlink ref="F805" r:id="rId75" xr:uid="{00000000-0004-0000-0100-00004A000000}"/>
    <hyperlink ref="F811" r:id="rId76" xr:uid="{00000000-0004-0000-0100-00004B000000}"/>
    <hyperlink ref="F817" r:id="rId77" xr:uid="{00000000-0004-0000-0100-00004C000000}"/>
    <hyperlink ref="F825" r:id="rId78" xr:uid="{00000000-0004-0000-0100-00004D000000}"/>
    <hyperlink ref="F829" r:id="rId79" xr:uid="{00000000-0004-0000-0100-00004E000000}"/>
    <hyperlink ref="F835" r:id="rId80" xr:uid="{00000000-0004-0000-0100-00004F000000}"/>
    <hyperlink ref="F843" r:id="rId81" xr:uid="{00000000-0004-0000-0100-000050000000}"/>
    <hyperlink ref="F851" r:id="rId82" xr:uid="{00000000-0004-0000-0100-000051000000}"/>
    <hyperlink ref="F857" r:id="rId83" xr:uid="{00000000-0004-0000-0100-000052000000}"/>
    <hyperlink ref="F864" r:id="rId84" xr:uid="{00000000-0004-0000-0100-000053000000}"/>
    <hyperlink ref="F887" r:id="rId85" xr:uid="{00000000-0004-0000-0100-000054000000}"/>
    <hyperlink ref="F890" r:id="rId86" xr:uid="{00000000-0004-0000-0100-000055000000}"/>
    <hyperlink ref="F896" r:id="rId87" xr:uid="{00000000-0004-0000-0100-000056000000}"/>
    <hyperlink ref="F902" r:id="rId88" xr:uid="{00000000-0004-0000-0100-000057000000}"/>
    <hyperlink ref="F908" r:id="rId89" xr:uid="{00000000-0004-0000-0100-000058000000}"/>
    <hyperlink ref="F911" r:id="rId90" xr:uid="{00000000-0004-0000-0100-000059000000}"/>
    <hyperlink ref="F914" r:id="rId91" xr:uid="{00000000-0004-0000-0100-00005A000000}"/>
    <hyperlink ref="F917" r:id="rId92" xr:uid="{00000000-0004-0000-0100-00005B000000}"/>
    <hyperlink ref="F920" r:id="rId93" xr:uid="{00000000-0004-0000-0100-00005C000000}"/>
    <hyperlink ref="F923" r:id="rId94" xr:uid="{00000000-0004-0000-0100-00005D000000}"/>
    <hyperlink ref="F927" r:id="rId95" xr:uid="{00000000-0004-0000-0100-00005E000000}"/>
    <hyperlink ref="F931" r:id="rId96" xr:uid="{00000000-0004-0000-0100-00005F000000}"/>
    <hyperlink ref="F934" r:id="rId97" xr:uid="{00000000-0004-0000-0100-000060000000}"/>
    <hyperlink ref="F937" r:id="rId98" xr:uid="{00000000-0004-0000-0100-000061000000}"/>
    <hyperlink ref="F940" r:id="rId99" xr:uid="{00000000-0004-0000-0100-000062000000}"/>
    <hyperlink ref="F966" r:id="rId100" xr:uid="{00000000-0004-0000-0100-000063000000}"/>
    <hyperlink ref="F986" r:id="rId101" xr:uid="{00000000-0004-0000-0100-000064000000}"/>
    <hyperlink ref="F989" r:id="rId102" xr:uid="{00000000-0004-0000-0100-000065000000}"/>
    <hyperlink ref="F993" r:id="rId103" xr:uid="{00000000-0004-0000-0100-000066000000}"/>
    <hyperlink ref="F1019" r:id="rId104" xr:uid="{00000000-0004-0000-0100-000067000000}"/>
    <hyperlink ref="F1022" r:id="rId105" xr:uid="{00000000-0004-0000-0100-000068000000}"/>
    <hyperlink ref="F1025" r:id="rId106" xr:uid="{00000000-0004-0000-0100-000069000000}"/>
    <hyperlink ref="F1035" r:id="rId107" xr:uid="{00000000-0004-0000-0100-00006A000000}"/>
    <hyperlink ref="F1038" r:id="rId108" xr:uid="{00000000-0004-0000-0100-00006B000000}"/>
    <hyperlink ref="F1041" r:id="rId109" xr:uid="{00000000-0004-0000-0100-00006C000000}"/>
    <hyperlink ref="F1044" r:id="rId110" xr:uid="{00000000-0004-0000-0100-00006D000000}"/>
    <hyperlink ref="F1049" r:id="rId111" xr:uid="{00000000-0004-0000-0100-00006E000000}"/>
    <hyperlink ref="F1053" r:id="rId112" xr:uid="{00000000-0004-0000-0100-00006F000000}"/>
    <hyperlink ref="F1057" r:id="rId113" xr:uid="{00000000-0004-0000-0100-000070000000}"/>
    <hyperlink ref="F1060" r:id="rId114" xr:uid="{00000000-0004-0000-0100-000071000000}"/>
    <hyperlink ref="F1073" r:id="rId115" xr:uid="{00000000-0004-0000-0100-000072000000}"/>
    <hyperlink ref="F1106" r:id="rId116" xr:uid="{00000000-0004-0000-0100-000073000000}"/>
    <hyperlink ref="F1109" r:id="rId117" xr:uid="{00000000-0004-0000-0100-000074000000}"/>
    <hyperlink ref="F1112" r:id="rId118" xr:uid="{00000000-0004-0000-0100-000075000000}"/>
    <hyperlink ref="F1148" r:id="rId119" xr:uid="{00000000-0004-0000-0100-000076000000}"/>
    <hyperlink ref="F1163" r:id="rId120" xr:uid="{00000000-0004-0000-0100-000077000000}"/>
    <hyperlink ref="F1167" r:id="rId121" xr:uid="{00000000-0004-0000-0100-000078000000}"/>
    <hyperlink ref="F1204" r:id="rId122" xr:uid="{00000000-0004-0000-0100-000079000000}"/>
    <hyperlink ref="F1207" r:id="rId123" xr:uid="{00000000-0004-0000-0100-00007A000000}"/>
    <hyperlink ref="F1210" r:id="rId124" xr:uid="{00000000-0004-0000-0100-00007B000000}"/>
    <hyperlink ref="F1220" r:id="rId125" xr:uid="{00000000-0004-0000-0100-00007C000000}"/>
    <hyperlink ref="F1223" r:id="rId126" xr:uid="{00000000-0004-0000-0100-00007D000000}"/>
    <hyperlink ref="F1226" r:id="rId127" xr:uid="{00000000-0004-0000-0100-00007E000000}"/>
    <hyperlink ref="F1229" r:id="rId128" xr:uid="{00000000-0004-0000-0100-00007F000000}"/>
    <hyperlink ref="F1232" r:id="rId129" xr:uid="{00000000-0004-0000-0100-000080000000}"/>
    <hyperlink ref="F1235" r:id="rId130" xr:uid="{00000000-0004-0000-0100-000081000000}"/>
    <hyperlink ref="F1237" r:id="rId131" xr:uid="{00000000-0004-0000-0100-00008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BM160"/>
  <sheetViews>
    <sheetView showGridLines="0" topLeftCell="A79"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132</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s="1" customFormat="1" ht="12" customHeight="1">
      <c r="B8" s="23"/>
      <c r="D8" s="116" t="s">
        <v>159</v>
      </c>
      <c r="L8" s="23"/>
    </row>
    <row r="9" spans="1:4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4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46" s="2" customFormat="1" ht="16.5" customHeight="1">
      <c r="A11" s="37"/>
      <c r="B11" s="42"/>
      <c r="C11" s="37"/>
      <c r="D11" s="37"/>
      <c r="E11" s="417" t="s">
        <v>4869</v>
      </c>
      <c r="F11" s="416"/>
      <c r="G11" s="416"/>
      <c r="H11" s="416"/>
      <c r="I11" s="37"/>
      <c r="J11" s="37"/>
      <c r="K11" s="37"/>
      <c r="L11" s="118"/>
      <c r="S11" s="37"/>
      <c r="T11" s="37"/>
      <c r="U11" s="37"/>
      <c r="V11" s="37"/>
      <c r="W11" s="37"/>
      <c r="X11" s="37"/>
      <c r="Y11" s="37"/>
      <c r="Z11" s="37"/>
      <c r="AA11" s="37"/>
      <c r="AB11" s="37"/>
      <c r="AC11" s="37"/>
      <c r="AD11" s="37"/>
      <c r="AE11" s="37"/>
    </row>
    <row r="12" spans="1:4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5" t="s">
        <v>1520</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4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5" t="str">
        <f>IF('Rekapitulace stavby'!AN10="","",'Rekapitulace stavby'!AN10)</f>
        <v>00263991</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tr">
        <f>IF('Rekapitulace stavby'!E11="","",'Rekapitulace stavby'!E11)</f>
        <v>Město Lovosice</v>
      </c>
      <c r="F17" s="37"/>
      <c r="G17" s="37"/>
      <c r="H17" s="37"/>
      <c r="I17" s="116" t="s">
        <v>29</v>
      </c>
      <c r="J17" s="105" t="str">
        <f>IF('Rekapitulace stavby'!AN11="","",'Rekapitulace stavby'!AN11)</f>
        <v>CZ00263991</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tr">
        <f>IF('Rekapitulace stavby'!AN16="","",'Rekapitulace stavby'!AN16)</f>
        <v>27245918</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tr">
        <f>IF('Rekapitulace stavby'!E17="","",'Rekapitulace stavby'!E17)</f>
        <v>APREA s.r.o.</v>
      </c>
      <c r="F23" s="37"/>
      <c r="G23" s="37"/>
      <c r="H23" s="37"/>
      <c r="I23" s="116" t="s">
        <v>29</v>
      </c>
      <c r="J23" s="105" t="str">
        <f>IF('Rekapitulace stavby'!AN17="","",'Rekapitulace stavby'!AN17)</f>
        <v>CZ27245918</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tr">
        <f>IF('Rekapitulace stavby'!AN19="","",'Rekapitulace stavby'!AN19)</f>
        <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tr">
        <f>IF('Rekapitulace stavby'!E20="","",'Rekapitulace stavby'!E20)</f>
        <v>Kateřina Bačová</v>
      </c>
      <c r="F26" s="37"/>
      <c r="G26" s="37"/>
      <c r="H26" s="37"/>
      <c r="I26" s="116" t="s">
        <v>29</v>
      </c>
      <c r="J26" s="105" t="str">
        <f>IF('Rekapitulace stavby'!AN20="","",'Rekapitulace stavby'!AN20)</f>
        <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238.5" customHeight="1">
      <c r="A29" s="120"/>
      <c r="B29" s="121"/>
      <c r="C29" s="120"/>
      <c r="D29" s="120"/>
      <c r="E29" s="420" t="s">
        <v>2300</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ROUND(J88,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ROUND((SUM(BE88:BE159)),  2)</f>
        <v>0</v>
      </c>
      <c r="G35" s="37"/>
      <c r="H35" s="37"/>
      <c r="I35" s="128">
        <v>0.21</v>
      </c>
      <c r="J35" s="127">
        <f>ROUND(((SUM(BE88:BE159))*I35),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ROUND((SUM(BF88:BF159)),  2)</f>
        <v>0</v>
      </c>
      <c r="G36" s="37"/>
      <c r="H36" s="37"/>
      <c r="I36" s="128">
        <v>0.12</v>
      </c>
      <c r="J36" s="127">
        <f>ROUND(((SUM(BF88:BF159))*I36),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ROUND((SUM(BG88:BG159)),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ROUND((SUM(BH88:BH159)),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ROUND((SUM(BI88:BI159)),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07 - Vzduchotechnika a klimatizace</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J88</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206</v>
      </c>
      <c r="E64" s="147"/>
      <c r="F64" s="147"/>
      <c r="G64" s="147"/>
      <c r="H64" s="147"/>
      <c r="I64" s="147"/>
      <c r="J64" s="148">
        <f>J89</f>
        <v>0</v>
      </c>
      <c r="K64" s="145"/>
      <c r="L64" s="149"/>
    </row>
    <row r="65" spans="1:31" s="10" customFormat="1" ht="19.95" customHeight="1">
      <c r="B65" s="150"/>
      <c r="C65" s="99"/>
      <c r="D65" s="151" t="s">
        <v>2301</v>
      </c>
      <c r="E65" s="152"/>
      <c r="F65" s="152"/>
      <c r="G65" s="152"/>
      <c r="H65" s="152"/>
      <c r="I65" s="152"/>
      <c r="J65" s="153">
        <f>J90</f>
        <v>0</v>
      </c>
      <c r="K65" s="99"/>
      <c r="L65" s="154"/>
    </row>
    <row r="66" spans="1:31" s="9" customFormat="1" ht="24.9" customHeight="1">
      <c r="B66" s="144"/>
      <c r="C66" s="145"/>
      <c r="D66" s="146" t="s">
        <v>221</v>
      </c>
      <c r="E66" s="147"/>
      <c r="F66" s="147"/>
      <c r="G66" s="147"/>
      <c r="H66" s="147"/>
      <c r="I66" s="147"/>
      <c r="J66" s="148">
        <f>J157</f>
        <v>0</v>
      </c>
      <c r="K66" s="145"/>
      <c r="L66" s="149"/>
    </row>
    <row r="67" spans="1:31" s="2" customFormat="1" ht="21.75" customHeight="1">
      <c r="A67" s="37"/>
      <c r="B67" s="38"/>
      <c r="C67" s="39"/>
      <c r="D67" s="39"/>
      <c r="E67" s="39"/>
      <c r="F67" s="39"/>
      <c r="G67" s="39"/>
      <c r="H67" s="39"/>
      <c r="I67" s="39"/>
      <c r="J67" s="39"/>
      <c r="K67" s="39"/>
      <c r="L67" s="118"/>
      <c r="S67" s="37"/>
      <c r="T67" s="37"/>
      <c r="U67" s="37"/>
      <c r="V67" s="37"/>
      <c r="W67" s="37"/>
      <c r="X67" s="37"/>
      <c r="Y67" s="37"/>
      <c r="Z67" s="37"/>
      <c r="AA67" s="37"/>
      <c r="AB67" s="37"/>
      <c r="AC67" s="37"/>
      <c r="AD67" s="37"/>
      <c r="AE67" s="37"/>
    </row>
    <row r="68" spans="1:31" s="2" customFormat="1" ht="6.9" customHeight="1">
      <c r="A68" s="37"/>
      <c r="B68" s="50"/>
      <c r="C68" s="51"/>
      <c r="D68" s="51"/>
      <c r="E68" s="51"/>
      <c r="F68" s="51"/>
      <c r="G68" s="51"/>
      <c r="H68" s="51"/>
      <c r="I68" s="51"/>
      <c r="J68" s="51"/>
      <c r="K68" s="51"/>
      <c r="L68" s="118"/>
      <c r="S68" s="37"/>
      <c r="T68" s="37"/>
      <c r="U68" s="37"/>
      <c r="V68" s="37"/>
      <c r="W68" s="37"/>
      <c r="X68" s="37"/>
      <c r="Y68" s="37"/>
      <c r="Z68" s="37"/>
      <c r="AA68" s="37"/>
      <c r="AB68" s="37"/>
      <c r="AC68" s="37"/>
      <c r="AD68" s="37"/>
      <c r="AE68" s="37"/>
    </row>
    <row r="72" spans="1:31" s="2" customFormat="1" ht="6.9" customHeight="1">
      <c r="A72" s="37"/>
      <c r="B72" s="52"/>
      <c r="C72" s="53"/>
      <c r="D72" s="53"/>
      <c r="E72" s="53"/>
      <c r="F72" s="53"/>
      <c r="G72" s="53"/>
      <c r="H72" s="53"/>
      <c r="I72" s="53"/>
      <c r="J72" s="53"/>
      <c r="K72" s="53"/>
      <c r="L72" s="118"/>
      <c r="S72" s="37"/>
      <c r="T72" s="37"/>
      <c r="U72" s="37"/>
      <c r="V72" s="37"/>
      <c r="W72" s="37"/>
      <c r="X72" s="37"/>
      <c r="Y72" s="37"/>
      <c r="Z72" s="37"/>
      <c r="AA72" s="37"/>
      <c r="AB72" s="37"/>
      <c r="AC72" s="37"/>
      <c r="AD72" s="37"/>
      <c r="AE72" s="37"/>
    </row>
    <row r="73" spans="1:31" s="2" customFormat="1" ht="24.9" customHeight="1">
      <c r="A73" s="37"/>
      <c r="B73" s="38"/>
      <c r="C73" s="26" t="s">
        <v>222</v>
      </c>
      <c r="D73" s="39"/>
      <c r="E73" s="39"/>
      <c r="F73" s="39"/>
      <c r="G73" s="39"/>
      <c r="H73" s="39"/>
      <c r="I73" s="39"/>
      <c r="J73" s="39"/>
      <c r="K73" s="39"/>
      <c r="L73" s="118"/>
      <c r="S73" s="37"/>
      <c r="T73" s="37"/>
      <c r="U73" s="37"/>
      <c r="V73" s="37"/>
      <c r="W73" s="37"/>
      <c r="X73" s="37"/>
      <c r="Y73" s="37"/>
      <c r="Z73" s="37"/>
      <c r="AA73" s="37"/>
      <c r="AB73" s="37"/>
      <c r="AC73" s="37"/>
      <c r="AD73" s="37"/>
      <c r="AE73" s="37"/>
    </row>
    <row r="74" spans="1:31" s="2" customFormat="1" ht="6.9" customHeight="1">
      <c r="A74" s="37"/>
      <c r="B74" s="38"/>
      <c r="C74" s="39"/>
      <c r="D74" s="39"/>
      <c r="E74" s="39"/>
      <c r="F74" s="39"/>
      <c r="G74" s="39"/>
      <c r="H74" s="39"/>
      <c r="I74" s="39"/>
      <c r="J74" s="39"/>
      <c r="K74" s="39"/>
      <c r="L74" s="118"/>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8"/>
      <c r="S75" s="37"/>
      <c r="T75" s="37"/>
      <c r="U75" s="37"/>
      <c r="V75" s="37"/>
      <c r="W75" s="37"/>
      <c r="X75" s="37"/>
      <c r="Y75" s="37"/>
      <c r="Z75" s="37"/>
      <c r="AA75" s="37"/>
      <c r="AB75" s="37"/>
      <c r="AC75" s="37"/>
      <c r="AD75" s="37"/>
      <c r="AE75" s="37"/>
    </row>
    <row r="76" spans="1:31" s="2" customFormat="1" ht="16.5" customHeight="1">
      <c r="A76" s="37"/>
      <c r="B76" s="38"/>
      <c r="C76" s="39"/>
      <c r="D76" s="39"/>
      <c r="E76" s="421" t="str">
        <f>E7</f>
        <v>Lovosice - startovací bydlení</v>
      </c>
      <c r="F76" s="422"/>
      <c r="G76" s="422"/>
      <c r="H76" s="422"/>
      <c r="I76" s="39"/>
      <c r="J76" s="39"/>
      <c r="K76" s="39"/>
      <c r="L76" s="118"/>
      <c r="S76" s="37"/>
      <c r="T76" s="37"/>
      <c r="U76" s="37"/>
      <c r="V76" s="37"/>
      <c r="W76" s="37"/>
      <c r="X76" s="37"/>
      <c r="Y76" s="37"/>
      <c r="Z76" s="37"/>
      <c r="AA76" s="37"/>
      <c r="AB76" s="37"/>
      <c r="AC76" s="37"/>
      <c r="AD76" s="37"/>
      <c r="AE76" s="37"/>
    </row>
    <row r="77" spans="1:31" s="1" customFormat="1" ht="12" customHeight="1">
      <c r="B77" s="24"/>
      <c r="C77" s="32" t="s">
        <v>159</v>
      </c>
      <c r="D77" s="25"/>
      <c r="E77" s="25"/>
      <c r="F77" s="25"/>
      <c r="G77" s="25"/>
      <c r="H77" s="25"/>
      <c r="I77" s="25"/>
      <c r="J77" s="25"/>
      <c r="K77" s="25"/>
      <c r="L77" s="23"/>
    </row>
    <row r="78" spans="1:31" s="2" customFormat="1" ht="16.5" customHeight="1">
      <c r="A78" s="37"/>
      <c r="B78" s="38"/>
      <c r="C78" s="39"/>
      <c r="D78" s="39"/>
      <c r="E78" s="421" t="s">
        <v>4886</v>
      </c>
      <c r="F78" s="424"/>
      <c r="G78" s="424"/>
      <c r="H78" s="424"/>
      <c r="I78" s="39"/>
      <c r="J78" s="39"/>
      <c r="K78" s="39"/>
      <c r="L78" s="118"/>
      <c r="S78" s="37"/>
      <c r="T78" s="37"/>
      <c r="U78" s="37"/>
      <c r="V78" s="37"/>
      <c r="W78" s="37"/>
      <c r="X78" s="37"/>
      <c r="Y78" s="37"/>
      <c r="Z78" s="37"/>
      <c r="AA78" s="37"/>
      <c r="AB78" s="37"/>
      <c r="AC78" s="37"/>
      <c r="AD78" s="37"/>
      <c r="AE78" s="37"/>
    </row>
    <row r="79" spans="1:31" s="2" customFormat="1" ht="12" customHeight="1">
      <c r="A79" s="37"/>
      <c r="B79" s="38"/>
      <c r="C79" s="32" t="s">
        <v>167</v>
      </c>
      <c r="D79" s="39"/>
      <c r="E79" s="39"/>
      <c r="F79" s="39"/>
      <c r="G79" s="39"/>
      <c r="H79" s="39"/>
      <c r="I79" s="39"/>
      <c r="J79" s="39"/>
      <c r="K79" s="39"/>
      <c r="L79" s="118"/>
      <c r="S79" s="37"/>
      <c r="T79" s="37"/>
      <c r="U79" s="37"/>
      <c r="V79" s="37"/>
      <c r="W79" s="37"/>
      <c r="X79" s="37"/>
      <c r="Y79" s="37"/>
      <c r="Z79" s="37"/>
      <c r="AA79" s="37"/>
      <c r="AB79" s="37"/>
      <c r="AC79" s="37"/>
      <c r="AD79" s="37"/>
      <c r="AE79" s="37"/>
    </row>
    <row r="80" spans="1:31" s="2" customFormat="1" ht="16.5" customHeight="1">
      <c r="A80" s="37"/>
      <c r="B80" s="38"/>
      <c r="C80" s="39"/>
      <c r="D80" s="39"/>
      <c r="E80" s="376" t="str">
        <f>E11</f>
        <v>07 - Vzduchotechnika a klimatizace</v>
      </c>
      <c r="F80" s="424"/>
      <c r="G80" s="424"/>
      <c r="H80" s="424"/>
      <c r="I80" s="39"/>
      <c r="J80" s="39"/>
      <c r="K80" s="39"/>
      <c r="L80" s="118"/>
      <c r="S80" s="37"/>
      <c r="T80" s="37"/>
      <c r="U80" s="37"/>
      <c r="V80" s="37"/>
      <c r="W80" s="37"/>
      <c r="X80" s="37"/>
      <c r="Y80" s="37"/>
      <c r="Z80" s="37"/>
      <c r="AA80" s="37"/>
      <c r="AB80" s="37"/>
      <c r="AC80" s="37"/>
      <c r="AD80" s="37"/>
      <c r="AE80" s="37"/>
    </row>
    <row r="81" spans="1:65" s="2" customFormat="1" ht="6.9" customHeight="1">
      <c r="A81" s="37"/>
      <c r="B81" s="38"/>
      <c r="C81" s="39"/>
      <c r="D81" s="39"/>
      <c r="E81" s="39"/>
      <c r="F81" s="39"/>
      <c r="G81" s="39"/>
      <c r="H81" s="39"/>
      <c r="I81" s="39"/>
      <c r="J81" s="39"/>
      <c r="K81" s="39"/>
      <c r="L81" s="118"/>
      <c r="S81" s="37"/>
      <c r="T81" s="37"/>
      <c r="U81" s="37"/>
      <c r="V81" s="37"/>
      <c r="W81" s="37"/>
      <c r="X81" s="37"/>
      <c r="Y81" s="37"/>
      <c r="Z81" s="37"/>
      <c r="AA81" s="37"/>
      <c r="AB81" s="37"/>
      <c r="AC81" s="37"/>
      <c r="AD81" s="37"/>
      <c r="AE81" s="37"/>
    </row>
    <row r="82" spans="1:65" s="2" customFormat="1" ht="12" customHeight="1">
      <c r="A82" s="37"/>
      <c r="B82" s="38"/>
      <c r="C82" s="32" t="s">
        <v>21</v>
      </c>
      <c r="D82" s="39"/>
      <c r="E82" s="39"/>
      <c r="F82" s="30" t="str">
        <f>F14</f>
        <v xml:space="preserve"> </v>
      </c>
      <c r="G82" s="39"/>
      <c r="H82" s="39"/>
      <c r="I82" s="32" t="s">
        <v>23</v>
      </c>
      <c r="J82" s="62" t="str">
        <f>IF(J14="","",J14)</f>
        <v>23. 4. 2025</v>
      </c>
      <c r="K82" s="39"/>
      <c r="L82" s="118"/>
      <c r="S82" s="37"/>
      <c r="T82" s="37"/>
      <c r="U82" s="37"/>
      <c r="V82" s="37"/>
      <c r="W82" s="37"/>
      <c r="X82" s="37"/>
      <c r="Y82" s="37"/>
      <c r="Z82" s="37"/>
      <c r="AA82" s="37"/>
      <c r="AB82" s="37"/>
      <c r="AC82" s="37"/>
      <c r="AD82" s="37"/>
      <c r="AE82" s="37"/>
    </row>
    <row r="83" spans="1:65" s="2" customFormat="1" ht="6.9" customHeight="1">
      <c r="A83" s="37"/>
      <c r="B83" s="38"/>
      <c r="C83" s="39"/>
      <c r="D83" s="39"/>
      <c r="E83" s="39"/>
      <c r="F83" s="39"/>
      <c r="G83" s="39"/>
      <c r="H83" s="39"/>
      <c r="I83" s="39"/>
      <c r="J83" s="39"/>
      <c r="K83" s="39"/>
      <c r="L83" s="118"/>
      <c r="S83" s="37"/>
      <c r="T83" s="37"/>
      <c r="U83" s="37"/>
      <c r="V83" s="37"/>
      <c r="W83" s="37"/>
      <c r="X83" s="37"/>
      <c r="Y83" s="37"/>
      <c r="Z83" s="37"/>
      <c r="AA83" s="37"/>
      <c r="AB83" s="37"/>
      <c r="AC83" s="37"/>
      <c r="AD83" s="37"/>
      <c r="AE83" s="37"/>
    </row>
    <row r="84" spans="1:65" s="2" customFormat="1" ht="15.15" customHeight="1">
      <c r="A84" s="37"/>
      <c r="B84" s="38"/>
      <c r="C84" s="32" t="s">
        <v>25</v>
      </c>
      <c r="D84" s="39"/>
      <c r="E84" s="39"/>
      <c r="F84" s="30" t="str">
        <f>E17</f>
        <v>Město Lovosice</v>
      </c>
      <c r="G84" s="39"/>
      <c r="H84" s="39"/>
      <c r="I84" s="32" t="s">
        <v>33</v>
      </c>
      <c r="J84" s="35" t="str">
        <f>E23</f>
        <v>APREA s.r.o.</v>
      </c>
      <c r="K84" s="39"/>
      <c r="L84" s="118"/>
      <c r="S84" s="37"/>
      <c r="T84" s="37"/>
      <c r="U84" s="37"/>
      <c r="V84" s="37"/>
      <c r="W84" s="37"/>
      <c r="X84" s="37"/>
      <c r="Y84" s="37"/>
      <c r="Z84" s="37"/>
      <c r="AA84" s="37"/>
      <c r="AB84" s="37"/>
      <c r="AC84" s="37"/>
      <c r="AD84" s="37"/>
      <c r="AE84" s="37"/>
    </row>
    <row r="85" spans="1:65" s="2" customFormat="1" ht="15.15" customHeight="1">
      <c r="A85" s="37"/>
      <c r="B85" s="38"/>
      <c r="C85" s="32" t="s">
        <v>31</v>
      </c>
      <c r="D85" s="39"/>
      <c r="E85" s="39"/>
      <c r="F85" s="30" t="str">
        <f>IF(E20="","",E20)</f>
        <v>Vyplň údaj</v>
      </c>
      <c r="G85" s="39"/>
      <c r="H85" s="39"/>
      <c r="I85" s="32" t="s">
        <v>38</v>
      </c>
      <c r="J85" s="35" t="str">
        <f>E26</f>
        <v>Kateřina Bačová</v>
      </c>
      <c r="K85" s="39"/>
      <c r="L85" s="118"/>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8"/>
      <c r="S86" s="37"/>
      <c r="T86" s="37"/>
      <c r="U86" s="37"/>
      <c r="V86" s="37"/>
      <c r="W86" s="37"/>
      <c r="X86" s="37"/>
      <c r="Y86" s="37"/>
      <c r="Z86" s="37"/>
      <c r="AA86" s="37"/>
      <c r="AB86" s="37"/>
      <c r="AC86" s="37"/>
      <c r="AD86" s="37"/>
      <c r="AE86" s="37"/>
    </row>
    <row r="87" spans="1:65" s="11" customFormat="1" ht="29.25" customHeight="1">
      <c r="A87" s="155"/>
      <c r="B87" s="156"/>
      <c r="C87" s="157" t="s">
        <v>223</v>
      </c>
      <c r="D87" s="158" t="s">
        <v>61</v>
      </c>
      <c r="E87" s="158" t="s">
        <v>57</v>
      </c>
      <c r="F87" s="158" t="s">
        <v>58</v>
      </c>
      <c r="G87" s="158" t="s">
        <v>224</v>
      </c>
      <c r="H87" s="158" t="s">
        <v>225</v>
      </c>
      <c r="I87" s="158" t="s">
        <v>226</v>
      </c>
      <c r="J87" s="158" t="s">
        <v>194</v>
      </c>
      <c r="K87" s="159" t="s">
        <v>227</v>
      </c>
      <c r="L87" s="160"/>
      <c r="M87" s="71" t="s">
        <v>19</v>
      </c>
      <c r="N87" s="72" t="s">
        <v>46</v>
      </c>
      <c r="O87" s="72" t="s">
        <v>228</v>
      </c>
      <c r="P87" s="72" t="s">
        <v>229</v>
      </c>
      <c r="Q87" s="72" t="s">
        <v>230</v>
      </c>
      <c r="R87" s="72" t="s">
        <v>231</v>
      </c>
      <c r="S87" s="72" t="s">
        <v>232</v>
      </c>
      <c r="T87" s="73" t="s">
        <v>233</v>
      </c>
      <c r="U87" s="155"/>
      <c r="V87" s="155"/>
      <c r="W87" s="155"/>
      <c r="X87" s="155"/>
      <c r="Y87" s="155"/>
      <c r="Z87" s="155"/>
      <c r="AA87" s="155"/>
      <c r="AB87" s="155"/>
      <c r="AC87" s="155"/>
      <c r="AD87" s="155"/>
      <c r="AE87" s="155"/>
    </row>
    <row r="88" spans="1:65" s="2" customFormat="1" ht="22.8" customHeight="1">
      <c r="A88" s="37"/>
      <c r="B88" s="38"/>
      <c r="C88" s="78" t="s">
        <v>234</v>
      </c>
      <c r="D88" s="39"/>
      <c r="E88" s="39"/>
      <c r="F88" s="39"/>
      <c r="G88" s="39"/>
      <c r="H88" s="39"/>
      <c r="I88" s="39"/>
      <c r="J88" s="161">
        <f>BK88</f>
        <v>0</v>
      </c>
      <c r="K88" s="39"/>
      <c r="L88" s="42"/>
      <c r="M88" s="74"/>
      <c r="N88" s="162"/>
      <c r="O88" s="75"/>
      <c r="P88" s="163">
        <f>P89+P157</f>
        <v>0</v>
      </c>
      <c r="Q88" s="75"/>
      <c r="R88" s="163">
        <f>R89+R157</f>
        <v>0</v>
      </c>
      <c r="S88" s="75"/>
      <c r="T88" s="164">
        <f>T89+T157</f>
        <v>0</v>
      </c>
      <c r="U88" s="37"/>
      <c r="V88" s="37"/>
      <c r="W88" s="37"/>
      <c r="X88" s="37"/>
      <c r="Y88" s="37"/>
      <c r="Z88" s="37"/>
      <c r="AA88" s="37"/>
      <c r="AB88" s="37"/>
      <c r="AC88" s="37"/>
      <c r="AD88" s="37"/>
      <c r="AE88" s="37"/>
      <c r="AT88" s="20" t="s">
        <v>75</v>
      </c>
      <c r="AU88" s="20" t="s">
        <v>195</v>
      </c>
      <c r="BK88" s="165">
        <f>BK89+BK157</f>
        <v>0</v>
      </c>
    </row>
    <row r="89" spans="1:65" s="12" customFormat="1" ht="25.95" customHeight="1">
      <c r="B89" s="166"/>
      <c r="C89" s="167"/>
      <c r="D89" s="168" t="s">
        <v>75</v>
      </c>
      <c r="E89" s="169" t="s">
        <v>629</v>
      </c>
      <c r="F89" s="169" t="s">
        <v>630</v>
      </c>
      <c r="G89" s="167"/>
      <c r="H89" s="167"/>
      <c r="I89" s="170"/>
      <c r="J89" s="171">
        <f>BK89</f>
        <v>0</v>
      </c>
      <c r="K89" s="167"/>
      <c r="L89" s="172"/>
      <c r="M89" s="173"/>
      <c r="N89" s="174"/>
      <c r="O89" s="174"/>
      <c r="P89" s="175">
        <f>P90</f>
        <v>0</v>
      </c>
      <c r="Q89" s="174"/>
      <c r="R89" s="175">
        <f>R90</f>
        <v>0</v>
      </c>
      <c r="S89" s="174"/>
      <c r="T89" s="176">
        <f>T90</f>
        <v>0</v>
      </c>
      <c r="AR89" s="177" t="s">
        <v>88</v>
      </c>
      <c r="AT89" s="178" t="s">
        <v>75</v>
      </c>
      <c r="AU89" s="178" t="s">
        <v>76</v>
      </c>
      <c r="AY89" s="177" t="s">
        <v>237</v>
      </c>
      <c r="BK89" s="179">
        <f>BK90</f>
        <v>0</v>
      </c>
    </row>
    <row r="90" spans="1:65" s="12" customFormat="1" ht="22.8" customHeight="1">
      <c r="B90" s="166"/>
      <c r="C90" s="167"/>
      <c r="D90" s="168" t="s">
        <v>75</v>
      </c>
      <c r="E90" s="180" t="s">
        <v>2302</v>
      </c>
      <c r="F90" s="180" t="s">
        <v>2303</v>
      </c>
      <c r="G90" s="167"/>
      <c r="H90" s="167"/>
      <c r="I90" s="170"/>
      <c r="J90" s="181">
        <f>BK90</f>
        <v>0</v>
      </c>
      <c r="K90" s="167"/>
      <c r="L90" s="172"/>
      <c r="M90" s="173"/>
      <c r="N90" s="174"/>
      <c r="O90" s="174"/>
      <c r="P90" s="175">
        <f>SUM(P91:P156)</f>
        <v>0</v>
      </c>
      <c r="Q90" s="174"/>
      <c r="R90" s="175">
        <f>SUM(R91:R156)</f>
        <v>0</v>
      </c>
      <c r="S90" s="174"/>
      <c r="T90" s="176">
        <f>SUM(T91:T156)</f>
        <v>0</v>
      </c>
      <c r="AR90" s="177" t="s">
        <v>88</v>
      </c>
      <c r="AT90" s="178" t="s">
        <v>75</v>
      </c>
      <c r="AU90" s="178" t="s">
        <v>83</v>
      </c>
      <c r="AY90" s="177" t="s">
        <v>237</v>
      </c>
      <c r="BK90" s="179">
        <f>SUM(BK91:BK156)</f>
        <v>0</v>
      </c>
    </row>
    <row r="91" spans="1:65" s="2" customFormat="1" ht="16.5" customHeight="1">
      <c r="A91" s="37"/>
      <c r="B91" s="38"/>
      <c r="C91" s="182" t="s">
        <v>83</v>
      </c>
      <c r="D91" s="182" t="s">
        <v>239</v>
      </c>
      <c r="E91" s="183" t="s">
        <v>2304</v>
      </c>
      <c r="F91" s="184" t="s">
        <v>2305</v>
      </c>
      <c r="G91" s="185" t="s">
        <v>290</v>
      </c>
      <c r="H91" s="186">
        <v>7</v>
      </c>
      <c r="I91" s="187"/>
      <c r="J91" s="188">
        <f>ROUND(I91*H91,2)</f>
        <v>0</v>
      </c>
      <c r="K91" s="184" t="s">
        <v>19</v>
      </c>
      <c r="L91" s="42"/>
      <c r="M91" s="189" t="s">
        <v>19</v>
      </c>
      <c r="N91" s="190" t="s">
        <v>48</v>
      </c>
      <c r="O91" s="67"/>
      <c r="P91" s="191">
        <f>O91*H91</f>
        <v>0</v>
      </c>
      <c r="Q91" s="191">
        <v>0</v>
      </c>
      <c r="R91" s="191">
        <f>Q91*H91</f>
        <v>0</v>
      </c>
      <c r="S91" s="191">
        <v>0</v>
      </c>
      <c r="T91" s="192">
        <f>S91*H91</f>
        <v>0</v>
      </c>
      <c r="U91" s="37"/>
      <c r="V91" s="37"/>
      <c r="W91" s="37"/>
      <c r="X91" s="37"/>
      <c r="Y91" s="37"/>
      <c r="Z91" s="37"/>
      <c r="AA91" s="37"/>
      <c r="AB91" s="37"/>
      <c r="AC91" s="37"/>
      <c r="AD91" s="37"/>
      <c r="AE91" s="37"/>
      <c r="AR91" s="193" t="s">
        <v>366</v>
      </c>
      <c r="AT91" s="193" t="s">
        <v>239</v>
      </c>
      <c r="AU91" s="193" t="s">
        <v>88</v>
      </c>
      <c r="AY91" s="20" t="s">
        <v>237</v>
      </c>
      <c r="BE91" s="194">
        <f>IF(N91="základní",J91,0)</f>
        <v>0</v>
      </c>
      <c r="BF91" s="194">
        <f>IF(N91="snížená",J91,0)</f>
        <v>0</v>
      </c>
      <c r="BG91" s="194">
        <f>IF(N91="zákl. přenesená",J91,0)</f>
        <v>0</v>
      </c>
      <c r="BH91" s="194">
        <f>IF(N91="sníž. přenesená",J91,0)</f>
        <v>0</v>
      </c>
      <c r="BI91" s="194">
        <f>IF(N91="nulová",J91,0)</f>
        <v>0</v>
      </c>
      <c r="BJ91" s="20" t="s">
        <v>88</v>
      </c>
      <c r="BK91" s="194">
        <f>ROUND(I91*H91,2)</f>
        <v>0</v>
      </c>
      <c r="BL91" s="20" t="s">
        <v>366</v>
      </c>
      <c r="BM91" s="193" t="s">
        <v>88</v>
      </c>
    </row>
    <row r="92" spans="1:65" s="2" customFormat="1" ht="48">
      <c r="A92" s="37"/>
      <c r="B92" s="38"/>
      <c r="C92" s="39"/>
      <c r="D92" s="202" t="s">
        <v>914</v>
      </c>
      <c r="E92" s="39"/>
      <c r="F92" s="254" t="s">
        <v>2306</v>
      </c>
      <c r="G92" s="39"/>
      <c r="H92" s="39"/>
      <c r="I92" s="197"/>
      <c r="J92" s="39"/>
      <c r="K92" s="39"/>
      <c r="L92" s="42"/>
      <c r="M92" s="198"/>
      <c r="N92" s="199"/>
      <c r="O92" s="67"/>
      <c r="P92" s="67"/>
      <c r="Q92" s="67"/>
      <c r="R92" s="67"/>
      <c r="S92" s="67"/>
      <c r="T92" s="68"/>
      <c r="U92" s="37"/>
      <c r="V92" s="37"/>
      <c r="W92" s="37"/>
      <c r="X92" s="37"/>
      <c r="Y92" s="37"/>
      <c r="Z92" s="37"/>
      <c r="AA92" s="37"/>
      <c r="AB92" s="37"/>
      <c r="AC92" s="37"/>
      <c r="AD92" s="37"/>
      <c r="AE92" s="37"/>
      <c r="AT92" s="20" t="s">
        <v>914</v>
      </c>
      <c r="AU92" s="20" t="s">
        <v>88</v>
      </c>
    </row>
    <row r="93" spans="1:65" s="2" customFormat="1" ht="16.5" customHeight="1">
      <c r="A93" s="37"/>
      <c r="B93" s="38"/>
      <c r="C93" s="182" t="s">
        <v>88</v>
      </c>
      <c r="D93" s="182" t="s">
        <v>239</v>
      </c>
      <c r="E93" s="183" t="s">
        <v>2307</v>
      </c>
      <c r="F93" s="184" t="s">
        <v>2308</v>
      </c>
      <c r="G93" s="185" t="s">
        <v>290</v>
      </c>
      <c r="H93" s="186">
        <v>6</v>
      </c>
      <c r="I93" s="187"/>
      <c r="J93" s="188">
        <f>ROUND(I93*H93,2)</f>
        <v>0</v>
      </c>
      <c r="K93" s="184" t="s">
        <v>19</v>
      </c>
      <c r="L93" s="42"/>
      <c r="M93" s="189" t="s">
        <v>19</v>
      </c>
      <c r="N93" s="190" t="s">
        <v>48</v>
      </c>
      <c r="O93" s="67"/>
      <c r="P93" s="191">
        <f>O93*H93</f>
        <v>0</v>
      </c>
      <c r="Q93" s="191">
        <v>0</v>
      </c>
      <c r="R93" s="191">
        <f>Q93*H93</f>
        <v>0</v>
      </c>
      <c r="S93" s="191">
        <v>0</v>
      </c>
      <c r="T93" s="192">
        <f>S93*H93</f>
        <v>0</v>
      </c>
      <c r="U93" s="37"/>
      <c r="V93" s="37"/>
      <c r="W93" s="37"/>
      <c r="X93" s="37"/>
      <c r="Y93" s="37"/>
      <c r="Z93" s="37"/>
      <c r="AA93" s="37"/>
      <c r="AB93" s="37"/>
      <c r="AC93" s="37"/>
      <c r="AD93" s="37"/>
      <c r="AE93" s="37"/>
      <c r="AR93" s="193" t="s">
        <v>366</v>
      </c>
      <c r="AT93" s="193" t="s">
        <v>239</v>
      </c>
      <c r="AU93" s="193" t="s">
        <v>88</v>
      </c>
      <c r="AY93" s="20" t="s">
        <v>237</v>
      </c>
      <c r="BE93" s="194">
        <f>IF(N93="základní",J93,0)</f>
        <v>0</v>
      </c>
      <c r="BF93" s="194">
        <f>IF(N93="snížená",J93,0)</f>
        <v>0</v>
      </c>
      <c r="BG93" s="194">
        <f>IF(N93="zákl. přenesená",J93,0)</f>
        <v>0</v>
      </c>
      <c r="BH93" s="194">
        <f>IF(N93="sníž. přenesená",J93,0)</f>
        <v>0</v>
      </c>
      <c r="BI93" s="194">
        <f>IF(N93="nulová",J93,0)</f>
        <v>0</v>
      </c>
      <c r="BJ93" s="20" t="s">
        <v>88</v>
      </c>
      <c r="BK93" s="194">
        <f>ROUND(I93*H93,2)</f>
        <v>0</v>
      </c>
      <c r="BL93" s="20" t="s">
        <v>366</v>
      </c>
      <c r="BM93" s="193" t="s">
        <v>243</v>
      </c>
    </row>
    <row r="94" spans="1:65" s="2" customFormat="1" ht="48">
      <c r="A94" s="37"/>
      <c r="B94" s="38"/>
      <c r="C94" s="39"/>
      <c r="D94" s="202" t="s">
        <v>914</v>
      </c>
      <c r="E94" s="39"/>
      <c r="F94" s="254" t="s">
        <v>2309</v>
      </c>
      <c r="G94" s="39"/>
      <c r="H94" s="39"/>
      <c r="I94" s="197"/>
      <c r="J94" s="39"/>
      <c r="K94" s="39"/>
      <c r="L94" s="42"/>
      <c r="M94" s="198"/>
      <c r="N94" s="199"/>
      <c r="O94" s="67"/>
      <c r="P94" s="67"/>
      <c r="Q94" s="67"/>
      <c r="R94" s="67"/>
      <c r="S94" s="67"/>
      <c r="T94" s="68"/>
      <c r="U94" s="37"/>
      <c r="V94" s="37"/>
      <c r="W94" s="37"/>
      <c r="X94" s="37"/>
      <c r="Y94" s="37"/>
      <c r="Z94" s="37"/>
      <c r="AA94" s="37"/>
      <c r="AB94" s="37"/>
      <c r="AC94" s="37"/>
      <c r="AD94" s="37"/>
      <c r="AE94" s="37"/>
      <c r="AT94" s="20" t="s">
        <v>914</v>
      </c>
      <c r="AU94" s="20" t="s">
        <v>88</v>
      </c>
    </row>
    <row r="95" spans="1:65" s="2" customFormat="1" ht="16.5" customHeight="1">
      <c r="A95" s="37"/>
      <c r="B95" s="38"/>
      <c r="C95" s="182" t="s">
        <v>92</v>
      </c>
      <c r="D95" s="182" t="s">
        <v>239</v>
      </c>
      <c r="E95" s="183" t="s">
        <v>2310</v>
      </c>
      <c r="F95" s="184" t="s">
        <v>2311</v>
      </c>
      <c r="G95" s="185" t="s">
        <v>290</v>
      </c>
      <c r="H95" s="186">
        <v>4</v>
      </c>
      <c r="I95" s="187"/>
      <c r="J95" s="188">
        <f>ROUND(I95*H95,2)</f>
        <v>0</v>
      </c>
      <c r="K95" s="184" t="s">
        <v>19</v>
      </c>
      <c r="L95" s="42"/>
      <c r="M95" s="189" t="s">
        <v>19</v>
      </c>
      <c r="N95" s="190" t="s">
        <v>48</v>
      </c>
      <c r="O95" s="67"/>
      <c r="P95" s="191">
        <f>O95*H95</f>
        <v>0</v>
      </c>
      <c r="Q95" s="191">
        <v>0</v>
      </c>
      <c r="R95" s="191">
        <f>Q95*H95</f>
        <v>0</v>
      </c>
      <c r="S95" s="191">
        <v>0</v>
      </c>
      <c r="T95" s="192">
        <f>S95*H95</f>
        <v>0</v>
      </c>
      <c r="U95" s="37"/>
      <c r="V95" s="37"/>
      <c r="W95" s="37"/>
      <c r="X95" s="37"/>
      <c r="Y95" s="37"/>
      <c r="Z95" s="37"/>
      <c r="AA95" s="37"/>
      <c r="AB95" s="37"/>
      <c r="AC95" s="37"/>
      <c r="AD95" s="37"/>
      <c r="AE95" s="37"/>
      <c r="AR95" s="193" t="s">
        <v>366</v>
      </c>
      <c r="AT95" s="193" t="s">
        <v>239</v>
      </c>
      <c r="AU95" s="193" t="s">
        <v>88</v>
      </c>
      <c r="AY95" s="20" t="s">
        <v>237</v>
      </c>
      <c r="BE95" s="194">
        <f>IF(N95="základní",J95,0)</f>
        <v>0</v>
      </c>
      <c r="BF95" s="194">
        <f>IF(N95="snížená",J95,0)</f>
        <v>0</v>
      </c>
      <c r="BG95" s="194">
        <f>IF(N95="zákl. přenesená",J95,0)</f>
        <v>0</v>
      </c>
      <c r="BH95" s="194">
        <f>IF(N95="sníž. přenesená",J95,0)</f>
        <v>0</v>
      </c>
      <c r="BI95" s="194">
        <f>IF(N95="nulová",J95,0)</f>
        <v>0</v>
      </c>
      <c r="BJ95" s="20" t="s">
        <v>88</v>
      </c>
      <c r="BK95" s="194">
        <f>ROUND(I95*H95,2)</f>
        <v>0</v>
      </c>
      <c r="BL95" s="20" t="s">
        <v>366</v>
      </c>
      <c r="BM95" s="193" t="s">
        <v>295</v>
      </c>
    </row>
    <row r="96" spans="1:65" s="2" customFormat="1" ht="48">
      <c r="A96" s="37"/>
      <c r="B96" s="38"/>
      <c r="C96" s="39"/>
      <c r="D96" s="202" t="s">
        <v>914</v>
      </c>
      <c r="E96" s="39"/>
      <c r="F96" s="254" t="s">
        <v>2312</v>
      </c>
      <c r="G96" s="39"/>
      <c r="H96" s="39"/>
      <c r="I96" s="197"/>
      <c r="J96" s="39"/>
      <c r="K96" s="39"/>
      <c r="L96" s="42"/>
      <c r="M96" s="198"/>
      <c r="N96" s="199"/>
      <c r="O96" s="67"/>
      <c r="P96" s="67"/>
      <c r="Q96" s="67"/>
      <c r="R96" s="67"/>
      <c r="S96" s="67"/>
      <c r="T96" s="68"/>
      <c r="U96" s="37"/>
      <c r="V96" s="37"/>
      <c r="W96" s="37"/>
      <c r="X96" s="37"/>
      <c r="Y96" s="37"/>
      <c r="Z96" s="37"/>
      <c r="AA96" s="37"/>
      <c r="AB96" s="37"/>
      <c r="AC96" s="37"/>
      <c r="AD96" s="37"/>
      <c r="AE96" s="37"/>
      <c r="AT96" s="20" t="s">
        <v>914</v>
      </c>
      <c r="AU96" s="20" t="s">
        <v>88</v>
      </c>
    </row>
    <row r="97" spans="1:65" s="2" customFormat="1" ht="16.5" customHeight="1">
      <c r="A97" s="37"/>
      <c r="B97" s="38"/>
      <c r="C97" s="182" t="s">
        <v>243</v>
      </c>
      <c r="D97" s="182" t="s">
        <v>239</v>
      </c>
      <c r="E97" s="183" t="s">
        <v>2313</v>
      </c>
      <c r="F97" s="184" t="s">
        <v>2314</v>
      </c>
      <c r="G97" s="185" t="s">
        <v>290</v>
      </c>
      <c r="H97" s="186">
        <v>0</v>
      </c>
      <c r="I97" s="187"/>
      <c r="J97" s="188">
        <f>ROUND(I97*H97,2)</f>
        <v>0</v>
      </c>
      <c r="K97" s="184" t="s">
        <v>19</v>
      </c>
      <c r="L97" s="42"/>
      <c r="M97" s="189" t="s">
        <v>19</v>
      </c>
      <c r="N97" s="190" t="s">
        <v>48</v>
      </c>
      <c r="O97" s="67"/>
      <c r="P97" s="191">
        <f>O97*H97</f>
        <v>0</v>
      </c>
      <c r="Q97" s="191">
        <v>0</v>
      </c>
      <c r="R97" s="191">
        <f>Q97*H97</f>
        <v>0</v>
      </c>
      <c r="S97" s="191">
        <v>0</v>
      </c>
      <c r="T97" s="192">
        <f>S97*H97</f>
        <v>0</v>
      </c>
      <c r="U97" s="37"/>
      <c r="V97" s="37"/>
      <c r="W97" s="37"/>
      <c r="X97" s="37"/>
      <c r="Y97" s="37"/>
      <c r="Z97" s="37"/>
      <c r="AA97" s="37"/>
      <c r="AB97" s="37"/>
      <c r="AC97" s="37"/>
      <c r="AD97" s="37"/>
      <c r="AE97" s="37"/>
      <c r="AR97" s="193" t="s">
        <v>366</v>
      </c>
      <c r="AT97" s="193" t="s">
        <v>239</v>
      </c>
      <c r="AU97" s="193" t="s">
        <v>88</v>
      </c>
      <c r="AY97" s="20" t="s">
        <v>237</v>
      </c>
      <c r="BE97" s="194">
        <f>IF(N97="základní",J97,0)</f>
        <v>0</v>
      </c>
      <c r="BF97" s="194">
        <f>IF(N97="snížená",J97,0)</f>
        <v>0</v>
      </c>
      <c r="BG97" s="194">
        <f>IF(N97="zákl. přenesená",J97,0)</f>
        <v>0</v>
      </c>
      <c r="BH97" s="194">
        <f>IF(N97="sníž. přenesená",J97,0)</f>
        <v>0</v>
      </c>
      <c r="BI97" s="194">
        <f>IF(N97="nulová",J97,0)</f>
        <v>0</v>
      </c>
      <c r="BJ97" s="20" t="s">
        <v>88</v>
      </c>
      <c r="BK97" s="194">
        <f>ROUND(I97*H97,2)</f>
        <v>0</v>
      </c>
      <c r="BL97" s="20" t="s">
        <v>366</v>
      </c>
      <c r="BM97" s="193" t="s">
        <v>299</v>
      </c>
    </row>
    <row r="98" spans="1:65" s="2" customFormat="1" ht="48">
      <c r="A98" s="37"/>
      <c r="B98" s="38"/>
      <c r="C98" s="39"/>
      <c r="D98" s="202" t="s">
        <v>914</v>
      </c>
      <c r="E98" s="39"/>
      <c r="F98" s="254" t="s">
        <v>2306</v>
      </c>
      <c r="G98" s="39"/>
      <c r="H98" s="39"/>
      <c r="I98" s="197"/>
      <c r="J98" s="39"/>
      <c r="K98" s="39"/>
      <c r="L98" s="42"/>
      <c r="M98" s="198"/>
      <c r="N98" s="199"/>
      <c r="O98" s="67"/>
      <c r="P98" s="67"/>
      <c r="Q98" s="67"/>
      <c r="R98" s="67"/>
      <c r="S98" s="67"/>
      <c r="T98" s="68"/>
      <c r="U98" s="37"/>
      <c r="V98" s="37"/>
      <c r="W98" s="37"/>
      <c r="X98" s="37"/>
      <c r="Y98" s="37"/>
      <c r="Z98" s="37"/>
      <c r="AA98" s="37"/>
      <c r="AB98" s="37"/>
      <c r="AC98" s="37"/>
      <c r="AD98" s="37"/>
      <c r="AE98" s="37"/>
      <c r="AT98" s="20" t="s">
        <v>914</v>
      </c>
      <c r="AU98" s="20" t="s">
        <v>88</v>
      </c>
    </row>
    <row r="99" spans="1:65" s="2" customFormat="1" ht="16.5" customHeight="1">
      <c r="A99" s="37"/>
      <c r="B99" s="38"/>
      <c r="C99" s="182" t="s">
        <v>287</v>
      </c>
      <c r="D99" s="182" t="s">
        <v>239</v>
      </c>
      <c r="E99" s="183" t="s">
        <v>2315</v>
      </c>
      <c r="F99" s="184" t="s">
        <v>2316</v>
      </c>
      <c r="G99" s="185" t="s">
        <v>290</v>
      </c>
      <c r="H99" s="186">
        <v>1</v>
      </c>
      <c r="I99" s="187"/>
      <c r="J99" s="188">
        <f>ROUND(I99*H99,2)</f>
        <v>0</v>
      </c>
      <c r="K99" s="184" t="s">
        <v>19</v>
      </c>
      <c r="L99" s="42"/>
      <c r="M99" s="189" t="s">
        <v>19</v>
      </c>
      <c r="N99" s="190" t="s">
        <v>48</v>
      </c>
      <c r="O99" s="67"/>
      <c r="P99" s="191">
        <f>O99*H99</f>
        <v>0</v>
      </c>
      <c r="Q99" s="191">
        <v>0</v>
      </c>
      <c r="R99" s="191">
        <f>Q99*H99</f>
        <v>0</v>
      </c>
      <c r="S99" s="191">
        <v>0</v>
      </c>
      <c r="T99" s="192">
        <f>S99*H99</f>
        <v>0</v>
      </c>
      <c r="U99" s="37"/>
      <c r="V99" s="37"/>
      <c r="W99" s="37"/>
      <c r="X99" s="37"/>
      <c r="Y99" s="37"/>
      <c r="Z99" s="37"/>
      <c r="AA99" s="37"/>
      <c r="AB99" s="37"/>
      <c r="AC99" s="37"/>
      <c r="AD99" s="37"/>
      <c r="AE99" s="37"/>
      <c r="AR99" s="193" t="s">
        <v>366</v>
      </c>
      <c r="AT99" s="193" t="s">
        <v>239</v>
      </c>
      <c r="AU99" s="193" t="s">
        <v>88</v>
      </c>
      <c r="AY99" s="20" t="s">
        <v>237</v>
      </c>
      <c r="BE99" s="194">
        <f>IF(N99="základní",J99,0)</f>
        <v>0</v>
      </c>
      <c r="BF99" s="194">
        <f>IF(N99="snížená",J99,0)</f>
        <v>0</v>
      </c>
      <c r="BG99" s="194">
        <f>IF(N99="zákl. přenesená",J99,0)</f>
        <v>0</v>
      </c>
      <c r="BH99" s="194">
        <f>IF(N99="sníž. přenesená",J99,0)</f>
        <v>0</v>
      </c>
      <c r="BI99" s="194">
        <f>IF(N99="nulová",J99,0)</f>
        <v>0</v>
      </c>
      <c r="BJ99" s="20" t="s">
        <v>88</v>
      </c>
      <c r="BK99" s="194">
        <f>ROUND(I99*H99,2)</f>
        <v>0</v>
      </c>
      <c r="BL99" s="20" t="s">
        <v>366</v>
      </c>
      <c r="BM99" s="193" t="s">
        <v>326</v>
      </c>
    </row>
    <row r="100" spans="1:65" s="2" customFormat="1" ht="48">
      <c r="A100" s="37"/>
      <c r="B100" s="38"/>
      <c r="C100" s="39"/>
      <c r="D100" s="202" t="s">
        <v>914</v>
      </c>
      <c r="E100" s="39"/>
      <c r="F100" s="254" t="s">
        <v>2317</v>
      </c>
      <c r="G100" s="39"/>
      <c r="H100" s="39"/>
      <c r="I100" s="197"/>
      <c r="J100" s="39"/>
      <c r="K100" s="39"/>
      <c r="L100" s="42"/>
      <c r="M100" s="198"/>
      <c r="N100" s="199"/>
      <c r="O100" s="67"/>
      <c r="P100" s="67"/>
      <c r="Q100" s="67"/>
      <c r="R100" s="67"/>
      <c r="S100" s="67"/>
      <c r="T100" s="68"/>
      <c r="U100" s="37"/>
      <c r="V100" s="37"/>
      <c r="W100" s="37"/>
      <c r="X100" s="37"/>
      <c r="Y100" s="37"/>
      <c r="Z100" s="37"/>
      <c r="AA100" s="37"/>
      <c r="AB100" s="37"/>
      <c r="AC100" s="37"/>
      <c r="AD100" s="37"/>
      <c r="AE100" s="37"/>
      <c r="AT100" s="20" t="s">
        <v>914</v>
      </c>
      <c r="AU100" s="20" t="s">
        <v>88</v>
      </c>
    </row>
    <row r="101" spans="1:65" s="2" customFormat="1" ht="16.5" customHeight="1">
      <c r="A101" s="37"/>
      <c r="B101" s="38"/>
      <c r="C101" s="182" t="s">
        <v>295</v>
      </c>
      <c r="D101" s="182" t="s">
        <v>239</v>
      </c>
      <c r="E101" s="183" t="s">
        <v>2318</v>
      </c>
      <c r="F101" s="184" t="s">
        <v>2319</v>
      </c>
      <c r="G101" s="185" t="s">
        <v>290</v>
      </c>
      <c r="H101" s="186">
        <v>0</v>
      </c>
      <c r="I101" s="187"/>
      <c r="J101" s="188">
        <f>ROUND(I101*H101,2)</f>
        <v>0</v>
      </c>
      <c r="K101" s="184" t="s">
        <v>19</v>
      </c>
      <c r="L101" s="42"/>
      <c r="M101" s="189" t="s">
        <v>19</v>
      </c>
      <c r="N101" s="190" t="s">
        <v>48</v>
      </c>
      <c r="O101" s="67"/>
      <c r="P101" s="191">
        <f>O101*H101</f>
        <v>0</v>
      </c>
      <c r="Q101" s="191">
        <v>0</v>
      </c>
      <c r="R101" s="191">
        <f>Q101*H101</f>
        <v>0</v>
      </c>
      <c r="S101" s="191">
        <v>0</v>
      </c>
      <c r="T101" s="192">
        <f>S101*H101</f>
        <v>0</v>
      </c>
      <c r="U101" s="37"/>
      <c r="V101" s="37"/>
      <c r="W101" s="37"/>
      <c r="X101" s="37"/>
      <c r="Y101" s="37"/>
      <c r="Z101" s="37"/>
      <c r="AA101" s="37"/>
      <c r="AB101" s="37"/>
      <c r="AC101" s="37"/>
      <c r="AD101" s="37"/>
      <c r="AE101" s="37"/>
      <c r="AR101" s="193" t="s">
        <v>366</v>
      </c>
      <c r="AT101" s="193" t="s">
        <v>239</v>
      </c>
      <c r="AU101" s="193" t="s">
        <v>88</v>
      </c>
      <c r="AY101" s="20" t="s">
        <v>237</v>
      </c>
      <c r="BE101" s="194">
        <f>IF(N101="základní",J101,0)</f>
        <v>0</v>
      </c>
      <c r="BF101" s="194">
        <f>IF(N101="snížená",J101,0)</f>
        <v>0</v>
      </c>
      <c r="BG101" s="194">
        <f>IF(N101="zákl. přenesená",J101,0)</f>
        <v>0</v>
      </c>
      <c r="BH101" s="194">
        <f>IF(N101="sníž. přenesená",J101,0)</f>
        <v>0</v>
      </c>
      <c r="BI101" s="194">
        <f>IF(N101="nulová",J101,0)</f>
        <v>0</v>
      </c>
      <c r="BJ101" s="20" t="s">
        <v>88</v>
      </c>
      <c r="BK101" s="194">
        <f>ROUND(I101*H101,2)</f>
        <v>0</v>
      </c>
      <c r="BL101" s="20" t="s">
        <v>366</v>
      </c>
      <c r="BM101" s="193" t="s">
        <v>8</v>
      </c>
    </row>
    <row r="102" spans="1:65" s="2" customFormat="1" ht="48">
      <c r="A102" s="37"/>
      <c r="B102" s="38"/>
      <c r="C102" s="39"/>
      <c r="D102" s="202" t="s">
        <v>914</v>
      </c>
      <c r="E102" s="39"/>
      <c r="F102" s="254" t="s">
        <v>2320</v>
      </c>
      <c r="G102" s="39"/>
      <c r="H102" s="39"/>
      <c r="I102" s="197"/>
      <c r="J102" s="39"/>
      <c r="K102" s="39"/>
      <c r="L102" s="42"/>
      <c r="M102" s="198"/>
      <c r="N102" s="199"/>
      <c r="O102" s="67"/>
      <c r="P102" s="67"/>
      <c r="Q102" s="67"/>
      <c r="R102" s="67"/>
      <c r="S102" s="67"/>
      <c r="T102" s="68"/>
      <c r="U102" s="37"/>
      <c r="V102" s="37"/>
      <c r="W102" s="37"/>
      <c r="X102" s="37"/>
      <c r="Y102" s="37"/>
      <c r="Z102" s="37"/>
      <c r="AA102" s="37"/>
      <c r="AB102" s="37"/>
      <c r="AC102" s="37"/>
      <c r="AD102" s="37"/>
      <c r="AE102" s="37"/>
      <c r="AT102" s="20" t="s">
        <v>914</v>
      </c>
      <c r="AU102" s="20" t="s">
        <v>88</v>
      </c>
    </row>
    <row r="103" spans="1:65" s="2" customFormat="1" ht="16.5" customHeight="1">
      <c r="A103" s="37"/>
      <c r="B103" s="38"/>
      <c r="C103" s="182" t="s">
        <v>301</v>
      </c>
      <c r="D103" s="182" t="s">
        <v>239</v>
      </c>
      <c r="E103" s="183" t="s">
        <v>2321</v>
      </c>
      <c r="F103" s="184" t="s">
        <v>2322</v>
      </c>
      <c r="G103" s="185" t="s">
        <v>290</v>
      </c>
      <c r="H103" s="186">
        <v>0</v>
      </c>
      <c r="I103" s="187"/>
      <c r="J103" s="188">
        <f>ROUND(I103*H103,2)</f>
        <v>0</v>
      </c>
      <c r="K103" s="184" t="s">
        <v>19</v>
      </c>
      <c r="L103" s="42"/>
      <c r="M103" s="189" t="s">
        <v>19</v>
      </c>
      <c r="N103" s="190" t="s">
        <v>48</v>
      </c>
      <c r="O103" s="67"/>
      <c r="P103" s="191">
        <f>O103*H103</f>
        <v>0</v>
      </c>
      <c r="Q103" s="191">
        <v>0</v>
      </c>
      <c r="R103" s="191">
        <f>Q103*H103</f>
        <v>0</v>
      </c>
      <c r="S103" s="191">
        <v>0</v>
      </c>
      <c r="T103" s="192">
        <f>S103*H103</f>
        <v>0</v>
      </c>
      <c r="U103" s="37"/>
      <c r="V103" s="37"/>
      <c r="W103" s="37"/>
      <c r="X103" s="37"/>
      <c r="Y103" s="37"/>
      <c r="Z103" s="37"/>
      <c r="AA103" s="37"/>
      <c r="AB103" s="37"/>
      <c r="AC103" s="37"/>
      <c r="AD103" s="37"/>
      <c r="AE103" s="37"/>
      <c r="AR103" s="193" t="s">
        <v>366</v>
      </c>
      <c r="AT103" s="193" t="s">
        <v>239</v>
      </c>
      <c r="AU103" s="193" t="s">
        <v>88</v>
      </c>
      <c r="AY103" s="20" t="s">
        <v>237</v>
      </c>
      <c r="BE103" s="194">
        <f>IF(N103="základní",J103,0)</f>
        <v>0</v>
      </c>
      <c r="BF103" s="194">
        <f>IF(N103="snížená",J103,0)</f>
        <v>0</v>
      </c>
      <c r="BG103" s="194">
        <f>IF(N103="zákl. přenesená",J103,0)</f>
        <v>0</v>
      </c>
      <c r="BH103" s="194">
        <f>IF(N103="sníž. přenesená",J103,0)</f>
        <v>0</v>
      </c>
      <c r="BI103" s="194">
        <f>IF(N103="nulová",J103,0)</f>
        <v>0</v>
      </c>
      <c r="BJ103" s="20" t="s">
        <v>88</v>
      </c>
      <c r="BK103" s="194">
        <f>ROUND(I103*H103,2)</f>
        <v>0</v>
      </c>
      <c r="BL103" s="20" t="s">
        <v>366</v>
      </c>
      <c r="BM103" s="193" t="s">
        <v>354</v>
      </c>
    </row>
    <row r="104" spans="1:65" s="2" customFormat="1" ht="19.2">
      <c r="A104" s="37"/>
      <c r="B104" s="38"/>
      <c r="C104" s="39"/>
      <c r="D104" s="202" t="s">
        <v>914</v>
      </c>
      <c r="E104" s="39"/>
      <c r="F104" s="254" t="s">
        <v>2323</v>
      </c>
      <c r="G104" s="39"/>
      <c r="H104" s="39"/>
      <c r="I104" s="197"/>
      <c r="J104" s="39"/>
      <c r="K104" s="39"/>
      <c r="L104" s="42"/>
      <c r="M104" s="198"/>
      <c r="N104" s="199"/>
      <c r="O104" s="67"/>
      <c r="P104" s="67"/>
      <c r="Q104" s="67"/>
      <c r="R104" s="67"/>
      <c r="S104" s="67"/>
      <c r="T104" s="68"/>
      <c r="U104" s="37"/>
      <c r="V104" s="37"/>
      <c r="W104" s="37"/>
      <c r="X104" s="37"/>
      <c r="Y104" s="37"/>
      <c r="Z104" s="37"/>
      <c r="AA104" s="37"/>
      <c r="AB104" s="37"/>
      <c r="AC104" s="37"/>
      <c r="AD104" s="37"/>
      <c r="AE104" s="37"/>
      <c r="AT104" s="20" t="s">
        <v>914</v>
      </c>
      <c r="AU104" s="20" t="s">
        <v>88</v>
      </c>
    </row>
    <row r="105" spans="1:65" s="2" customFormat="1" ht="16.5" customHeight="1">
      <c r="A105" s="37"/>
      <c r="B105" s="38"/>
      <c r="C105" s="182" t="s">
        <v>299</v>
      </c>
      <c r="D105" s="182" t="s">
        <v>239</v>
      </c>
      <c r="E105" s="183" t="s">
        <v>2324</v>
      </c>
      <c r="F105" s="184" t="s">
        <v>2325</v>
      </c>
      <c r="G105" s="185" t="s">
        <v>290</v>
      </c>
      <c r="H105" s="186">
        <v>1</v>
      </c>
      <c r="I105" s="187"/>
      <c r="J105" s="188">
        <f>ROUND(I105*H105,2)</f>
        <v>0</v>
      </c>
      <c r="K105" s="184" t="s">
        <v>19</v>
      </c>
      <c r="L105" s="42"/>
      <c r="M105" s="189" t="s">
        <v>19</v>
      </c>
      <c r="N105" s="190" t="s">
        <v>48</v>
      </c>
      <c r="O105" s="67"/>
      <c r="P105" s="191">
        <f>O105*H105</f>
        <v>0</v>
      </c>
      <c r="Q105" s="191">
        <v>0</v>
      </c>
      <c r="R105" s="191">
        <f>Q105*H105</f>
        <v>0</v>
      </c>
      <c r="S105" s="191">
        <v>0</v>
      </c>
      <c r="T105" s="192">
        <f>S105*H105</f>
        <v>0</v>
      </c>
      <c r="U105" s="37"/>
      <c r="V105" s="37"/>
      <c r="W105" s="37"/>
      <c r="X105" s="37"/>
      <c r="Y105" s="37"/>
      <c r="Z105" s="37"/>
      <c r="AA105" s="37"/>
      <c r="AB105" s="37"/>
      <c r="AC105" s="37"/>
      <c r="AD105" s="37"/>
      <c r="AE105" s="37"/>
      <c r="AR105" s="193" t="s">
        <v>366</v>
      </c>
      <c r="AT105" s="193" t="s">
        <v>239</v>
      </c>
      <c r="AU105" s="193" t="s">
        <v>88</v>
      </c>
      <c r="AY105" s="20" t="s">
        <v>237</v>
      </c>
      <c r="BE105" s="194">
        <f>IF(N105="základní",J105,0)</f>
        <v>0</v>
      </c>
      <c r="BF105" s="194">
        <f>IF(N105="snížená",J105,0)</f>
        <v>0</v>
      </c>
      <c r="BG105" s="194">
        <f>IF(N105="zákl. přenesená",J105,0)</f>
        <v>0</v>
      </c>
      <c r="BH105" s="194">
        <f>IF(N105="sníž. přenesená",J105,0)</f>
        <v>0</v>
      </c>
      <c r="BI105" s="194">
        <f>IF(N105="nulová",J105,0)</f>
        <v>0</v>
      </c>
      <c r="BJ105" s="20" t="s">
        <v>88</v>
      </c>
      <c r="BK105" s="194">
        <f>ROUND(I105*H105,2)</f>
        <v>0</v>
      </c>
      <c r="BL105" s="20" t="s">
        <v>366</v>
      </c>
      <c r="BM105" s="193" t="s">
        <v>366</v>
      </c>
    </row>
    <row r="106" spans="1:65" s="2" customFormat="1" ht="16.5" customHeight="1">
      <c r="A106" s="37"/>
      <c r="B106" s="38"/>
      <c r="C106" s="182" t="s">
        <v>319</v>
      </c>
      <c r="D106" s="182" t="s">
        <v>239</v>
      </c>
      <c r="E106" s="183" t="s">
        <v>2326</v>
      </c>
      <c r="F106" s="184" t="s">
        <v>2327</v>
      </c>
      <c r="G106" s="185" t="s">
        <v>290</v>
      </c>
      <c r="H106" s="186">
        <v>2</v>
      </c>
      <c r="I106" s="187"/>
      <c r="J106" s="188">
        <f>ROUND(I106*H106,2)</f>
        <v>0</v>
      </c>
      <c r="K106" s="184" t="s">
        <v>19</v>
      </c>
      <c r="L106" s="42"/>
      <c r="M106" s="189" t="s">
        <v>19</v>
      </c>
      <c r="N106" s="190" t="s">
        <v>48</v>
      </c>
      <c r="O106" s="67"/>
      <c r="P106" s="191">
        <f>O106*H106</f>
        <v>0</v>
      </c>
      <c r="Q106" s="191">
        <v>0</v>
      </c>
      <c r="R106" s="191">
        <f>Q106*H106</f>
        <v>0</v>
      </c>
      <c r="S106" s="191">
        <v>0</v>
      </c>
      <c r="T106" s="192">
        <f>S106*H106</f>
        <v>0</v>
      </c>
      <c r="U106" s="37"/>
      <c r="V106" s="37"/>
      <c r="W106" s="37"/>
      <c r="X106" s="37"/>
      <c r="Y106" s="37"/>
      <c r="Z106" s="37"/>
      <c r="AA106" s="37"/>
      <c r="AB106" s="37"/>
      <c r="AC106" s="37"/>
      <c r="AD106" s="37"/>
      <c r="AE106" s="37"/>
      <c r="AR106" s="193" t="s">
        <v>366</v>
      </c>
      <c r="AT106" s="193" t="s">
        <v>239</v>
      </c>
      <c r="AU106" s="193" t="s">
        <v>88</v>
      </c>
      <c r="AY106" s="20" t="s">
        <v>237</v>
      </c>
      <c r="BE106" s="194">
        <f>IF(N106="základní",J106,0)</f>
        <v>0</v>
      </c>
      <c r="BF106" s="194">
        <f>IF(N106="snížená",J106,0)</f>
        <v>0</v>
      </c>
      <c r="BG106" s="194">
        <f>IF(N106="zákl. přenesená",J106,0)</f>
        <v>0</v>
      </c>
      <c r="BH106" s="194">
        <f>IF(N106="sníž. přenesená",J106,0)</f>
        <v>0</v>
      </c>
      <c r="BI106" s="194">
        <f>IF(N106="nulová",J106,0)</f>
        <v>0</v>
      </c>
      <c r="BJ106" s="20" t="s">
        <v>88</v>
      </c>
      <c r="BK106" s="194">
        <f>ROUND(I106*H106,2)</f>
        <v>0</v>
      </c>
      <c r="BL106" s="20" t="s">
        <v>366</v>
      </c>
      <c r="BM106" s="193" t="s">
        <v>389</v>
      </c>
    </row>
    <row r="107" spans="1:65" s="2" customFormat="1" ht="16.5" customHeight="1">
      <c r="A107" s="37"/>
      <c r="B107" s="38"/>
      <c r="C107" s="182" t="s">
        <v>326</v>
      </c>
      <c r="D107" s="182" t="s">
        <v>239</v>
      </c>
      <c r="E107" s="183" t="s">
        <v>2328</v>
      </c>
      <c r="F107" s="184" t="s">
        <v>2329</v>
      </c>
      <c r="G107" s="185" t="s">
        <v>290</v>
      </c>
      <c r="H107" s="186">
        <v>0</v>
      </c>
      <c r="I107" s="187"/>
      <c r="J107" s="188">
        <f>ROUND(I107*H107,2)</f>
        <v>0</v>
      </c>
      <c r="K107" s="184" t="s">
        <v>19</v>
      </c>
      <c r="L107" s="42"/>
      <c r="M107" s="189" t="s">
        <v>19</v>
      </c>
      <c r="N107" s="190" t="s">
        <v>48</v>
      </c>
      <c r="O107" s="67"/>
      <c r="P107" s="191">
        <f>O107*H107</f>
        <v>0</v>
      </c>
      <c r="Q107" s="191">
        <v>0</v>
      </c>
      <c r="R107" s="191">
        <f>Q107*H107</f>
        <v>0</v>
      </c>
      <c r="S107" s="191">
        <v>0</v>
      </c>
      <c r="T107" s="192">
        <f>S107*H107</f>
        <v>0</v>
      </c>
      <c r="U107" s="37"/>
      <c r="V107" s="37"/>
      <c r="W107" s="37"/>
      <c r="X107" s="37"/>
      <c r="Y107" s="37"/>
      <c r="Z107" s="37"/>
      <c r="AA107" s="37"/>
      <c r="AB107" s="37"/>
      <c r="AC107" s="37"/>
      <c r="AD107" s="37"/>
      <c r="AE107" s="37"/>
      <c r="AR107" s="193" t="s">
        <v>366</v>
      </c>
      <c r="AT107" s="193" t="s">
        <v>239</v>
      </c>
      <c r="AU107" s="193" t="s">
        <v>88</v>
      </c>
      <c r="AY107" s="20" t="s">
        <v>237</v>
      </c>
      <c r="BE107" s="194">
        <f>IF(N107="základní",J107,0)</f>
        <v>0</v>
      </c>
      <c r="BF107" s="194">
        <f>IF(N107="snížená",J107,0)</f>
        <v>0</v>
      </c>
      <c r="BG107" s="194">
        <f>IF(N107="zákl. přenesená",J107,0)</f>
        <v>0</v>
      </c>
      <c r="BH107" s="194">
        <f>IF(N107="sníž. přenesená",J107,0)</f>
        <v>0</v>
      </c>
      <c r="BI107" s="194">
        <f>IF(N107="nulová",J107,0)</f>
        <v>0</v>
      </c>
      <c r="BJ107" s="20" t="s">
        <v>88</v>
      </c>
      <c r="BK107" s="194">
        <f>ROUND(I107*H107,2)</f>
        <v>0</v>
      </c>
      <c r="BL107" s="20" t="s">
        <v>366</v>
      </c>
      <c r="BM107" s="193" t="s">
        <v>400</v>
      </c>
    </row>
    <row r="108" spans="1:65" s="2" customFormat="1" ht="16.5" customHeight="1">
      <c r="A108" s="37"/>
      <c r="B108" s="38"/>
      <c r="C108" s="182" t="s">
        <v>330</v>
      </c>
      <c r="D108" s="182" t="s">
        <v>239</v>
      </c>
      <c r="E108" s="183" t="s">
        <v>2330</v>
      </c>
      <c r="F108" s="184" t="s">
        <v>2331</v>
      </c>
      <c r="G108" s="185" t="s">
        <v>290</v>
      </c>
      <c r="H108" s="186">
        <v>10</v>
      </c>
      <c r="I108" s="187"/>
      <c r="J108" s="188">
        <f>ROUND(I108*H108,2)</f>
        <v>0</v>
      </c>
      <c r="K108" s="184" t="s">
        <v>19</v>
      </c>
      <c r="L108" s="42"/>
      <c r="M108" s="189" t="s">
        <v>19</v>
      </c>
      <c r="N108" s="190" t="s">
        <v>48</v>
      </c>
      <c r="O108" s="67"/>
      <c r="P108" s="191">
        <f>O108*H108</f>
        <v>0</v>
      </c>
      <c r="Q108" s="191">
        <v>0</v>
      </c>
      <c r="R108" s="191">
        <f>Q108*H108</f>
        <v>0</v>
      </c>
      <c r="S108" s="191">
        <v>0</v>
      </c>
      <c r="T108" s="192">
        <f>S108*H108</f>
        <v>0</v>
      </c>
      <c r="U108" s="37"/>
      <c r="V108" s="37"/>
      <c r="W108" s="37"/>
      <c r="X108" s="37"/>
      <c r="Y108" s="37"/>
      <c r="Z108" s="37"/>
      <c r="AA108" s="37"/>
      <c r="AB108" s="37"/>
      <c r="AC108" s="37"/>
      <c r="AD108" s="37"/>
      <c r="AE108" s="37"/>
      <c r="AR108" s="193" t="s">
        <v>366</v>
      </c>
      <c r="AT108" s="193" t="s">
        <v>239</v>
      </c>
      <c r="AU108" s="193" t="s">
        <v>88</v>
      </c>
      <c r="AY108" s="20" t="s">
        <v>237</v>
      </c>
      <c r="BE108" s="194">
        <f>IF(N108="základní",J108,0)</f>
        <v>0</v>
      </c>
      <c r="BF108" s="194">
        <f>IF(N108="snížená",J108,0)</f>
        <v>0</v>
      </c>
      <c r="BG108" s="194">
        <f>IF(N108="zákl. přenesená",J108,0)</f>
        <v>0</v>
      </c>
      <c r="BH108" s="194">
        <f>IF(N108="sníž. přenesená",J108,0)</f>
        <v>0</v>
      </c>
      <c r="BI108" s="194">
        <f>IF(N108="nulová",J108,0)</f>
        <v>0</v>
      </c>
      <c r="BJ108" s="20" t="s">
        <v>88</v>
      </c>
      <c r="BK108" s="194">
        <f>ROUND(I108*H108,2)</f>
        <v>0</v>
      </c>
      <c r="BL108" s="20" t="s">
        <v>366</v>
      </c>
      <c r="BM108" s="193" t="s">
        <v>427</v>
      </c>
    </row>
    <row r="109" spans="1:65" s="2" customFormat="1" ht="24.15" customHeight="1">
      <c r="A109" s="37"/>
      <c r="B109" s="38"/>
      <c r="C109" s="182" t="s">
        <v>8</v>
      </c>
      <c r="D109" s="182" t="s">
        <v>239</v>
      </c>
      <c r="E109" s="183" t="s">
        <v>2332</v>
      </c>
      <c r="F109" s="184" t="s">
        <v>2333</v>
      </c>
      <c r="G109" s="185" t="s">
        <v>290</v>
      </c>
      <c r="H109" s="186">
        <v>7</v>
      </c>
      <c r="I109" s="187"/>
      <c r="J109" s="188">
        <f>ROUND(I109*H109,2)</f>
        <v>0</v>
      </c>
      <c r="K109" s="184" t="s">
        <v>19</v>
      </c>
      <c r="L109" s="42"/>
      <c r="M109" s="189" t="s">
        <v>19</v>
      </c>
      <c r="N109" s="190" t="s">
        <v>48</v>
      </c>
      <c r="O109" s="67"/>
      <c r="P109" s="191">
        <f>O109*H109</f>
        <v>0</v>
      </c>
      <c r="Q109" s="191">
        <v>0</v>
      </c>
      <c r="R109" s="191">
        <f>Q109*H109</f>
        <v>0</v>
      </c>
      <c r="S109" s="191">
        <v>0</v>
      </c>
      <c r="T109" s="192">
        <f>S109*H109</f>
        <v>0</v>
      </c>
      <c r="U109" s="37"/>
      <c r="V109" s="37"/>
      <c r="W109" s="37"/>
      <c r="X109" s="37"/>
      <c r="Y109" s="37"/>
      <c r="Z109" s="37"/>
      <c r="AA109" s="37"/>
      <c r="AB109" s="37"/>
      <c r="AC109" s="37"/>
      <c r="AD109" s="37"/>
      <c r="AE109" s="37"/>
      <c r="AR109" s="193" t="s">
        <v>366</v>
      </c>
      <c r="AT109" s="193" t="s">
        <v>239</v>
      </c>
      <c r="AU109" s="193" t="s">
        <v>88</v>
      </c>
      <c r="AY109" s="20" t="s">
        <v>237</v>
      </c>
      <c r="BE109" s="194">
        <f>IF(N109="základní",J109,0)</f>
        <v>0</v>
      </c>
      <c r="BF109" s="194">
        <f>IF(N109="snížená",J109,0)</f>
        <v>0</v>
      </c>
      <c r="BG109" s="194">
        <f>IF(N109="zákl. přenesená",J109,0)</f>
        <v>0</v>
      </c>
      <c r="BH109" s="194">
        <f>IF(N109="sníž. přenesená",J109,0)</f>
        <v>0</v>
      </c>
      <c r="BI109" s="194">
        <f>IF(N109="nulová",J109,0)</f>
        <v>0</v>
      </c>
      <c r="BJ109" s="20" t="s">
        <v>88</v>
      </c>
      <c r="BK109" s="194">
        <f>ROUND(I109*H109,2)</f>
        <v>0</v>
      </c>
      <c r="BL109" s="20" t="s">
        <v>366</v>
      </c>
      <c r="BM109" s="193" t="s">
        <v>440</v>
      </c>
    </row>
    <row r="110" spans="1:65" s="2" customFormat="1" ht="19.2">
      <c r="A110" s="37"/>
      <c r="B110" s="38"/>
      <c r="C110" s="39"/>
      <c r="D110" s="202" t="s">
        <v>914</v>
      </c>
      <c r="E110" s="39"/>
      <c r="F110" s="254" t="s">
        <v>2334</v>
      </c>
      <c r="G110" s="39"/>
      <c r="H110" s="39"/>
      <c r="I110" s="197"/>
      <c r="J110" s="39"/>
      <c r="K110" s="39"/>
      <c r="L110" s="42"/>
      <c r="M110" s="198"/>
      <c r="N110" s="199"/>
      <c r="O110" s="67"/>
      <c r="P110" s="67"/>
      <c r="Q110" s="67"/>
      <c r="R110" s="67"/>
      <c r="S110" s="67"/>
      <c r="T110" s="68"/>
      <c r="U110" s="37"/>
      <c r="V110" s="37"/>
      <c r="W110" s="37"/>
      <c r="X110" s="37"/>
      <c r="Y110" s="37"/>
      <c r="Z110" s="37"/>
      <c r="AA110" s="37"/>
      <c r="AB110" s="37"/>
      <c r="AC110" s="37"/>
      <c r="AD110" s="37"/>
      <c r="AE110" s="37"/>
      <c r="AT110" s="20" t="s">
        <v>914</v>
      </c>
      <c r="AU110" s="20" t="s">
        <v>88</v>
      </c>
    </row>
    <row r="111" spans="1:65" s="2" customFormat="1" ht="16.5" customHeight="1">
      <c r="A111" s="37"/>
      <c r="B111" s="38"/>
      <c r="C111" s="182" t="s">
        <v>348</v>
      </c>
      <c r="D111" s="182" t="s">
        <v>239</v>
      </c>
      <c r="E111" s="183" t="s">
        <v>2335</v>
      </c>
      <c r="F111" s="184" t="s">
        <v>2336</v>
      </c>
      <c r="G111" s="185" t="s">
        <v>290</v>
      </c>
      <c r="H111" s="186">
        <v>2</v>
      </c>
      <c r="I111" s="187"/>
      <c r="J111" s="188">
        <f>ROUND(I111*H111,2)</f>
        <v>0</v>
      </c>
      <c r="K111" s="184" t="s">
        <v>19</v>
      </c>
      <c r="L111" s="42"/>
      <c r="M111" s="189" t="s">
        <v>19</v>
      </c>
      <c r="N111" s="190" t="s">
        <v>48</v>
      </c>
      <c r="O111" s="67"/>
      <c r="P111" s="191">
        <f>O111*H111</f>
        <v>0</v>
      </c>
      <c r="Q111" s="191">
        <v>0</v>
      </c>
      <c r="R111" s="191">
        <f>Q111*H111</f>
        <v>0</v>
      </c>
      <c r="S111" s="191">
        <v>0</v>
      </c>
      <c r="T111" s="192">
        <f>S111*H111</f>
        <v>0</v>
      </c>
      <c r="U111" s="37"/>
      <c r="V111" s="37"/>
      <c r="W111" s="37"/>
      <c r="X111" s="37"/>
      <c r="Y111" s="37"/>
      <c r="Z111" s="37"/>
      <c r="AA111" s="37"/>
      <c r="AB111" s="37"/>
      <c r="AC111" s="37"/>
      <c r="AD111" s="37"/>
      <c r="AE111" s="37"/>
      <c r="AR111" s="193" t="s">
        <v>366</v>
      </c>
      <c r="AT111" s="193" t="s">
        <v>239</v>
      </c>
      <c r="AU111" s="193" t="s">
        <v>88</v>
      </c>
      <c r="AY111" s="20" t="s">
        <v>237</v>
      </c>
      <c r="BE111" s="194">
        <f>IF(N111="základní",J111,0)</f>
        <v>0</v>
      </c>
      <c r="BF111" s="194">
        <f>IF(N111="snížená",J111,0)</f>
        <v>0</v>
      </c>
      <c r="BG111" s="194">
        <f>IF(N111="zákl. přenesená",J111,0)</f>
        <v>0</v>
      </c>
      <c r="BH111" s="194">
        <f>IF(N111="sníž. přenesená",J111,0)</f>
        <v>0</v>
      </c>
      <c r="BI111" s="194">
        <f>IF(N111="nulová",J111,0)</f>
        <v>0</v>
      </c>
      <c r="BJ111" s="20" t="s">
        <v>88</v>
      </c>
      <c r="BK111" s="194">
        <f>ROUND(I111*H111,2)</f>
        <v>0</v>
      </c>
      <c r="BL111" s="20" t="s">
        <v>366</v>
      </c>
      <c r="BM111" s="193" t="s">
        <v>452</v>
      </c>
    </row>
    <row r="112" spans="1:65" s="2" customFormat="1" ht="16.5" customHeight="1">
      <c r="A112" s="37"/>
      <c r="B112" s="38"/>
      <c r="C112" s="182" t="s">
        <v>354</v>
      </c>
      <c r="D112" s="182" t="s">
        <v>239</v>
      </c>
      <c r="E112" s="183" t="s">
        <v>2337</v>
      </c>
      <c r="F112" s="184" t="s">
        <v>2338</v>
      </c>
      <c r="G112" s="185" t="s">
        <v>290</v>
      </c>
      <c r="H112" s="186">
        <v>0</v>
      </c>
      <c r="I112" s="187"/>
      <c r="J112" s="188">
        <f>ROUND(I112*H112,2)</f>
        <v>0</v>
      </c>
      <c r="K112" s="184" t="s">
        <v>19</v>
      </c>
      <c r="L112" s="42"/>
      <c r="M112" s="189" t="s">
        <v>19</v>
      </c>
      <c r="N112" s="190" t="s">
        <v>48</v>
      </c>
      <c r="O112" s="67"/>
      <c r="P112" s="191">
        <f>O112*H112</f>
        <v>0</v>
      </c>
      <c r="Q112" s="191">
        <v>0</v>
      </c>
      <c r="R112" s="191">
        <f>Q112*H112</f>
        <v>0</v>
      </c>
      <c r="S112" s="191">
        <v>0</v>
      </c>
      <c r="T112" s="192">
        <f>S112*H112</f>
        <v>0</v>
      </c>
      <c r="U112" s="37"/>
      <c r="V112" s="37"/>
      <c r="W112" s="37"/>
      <c r="X112" s="37"/>
      <c r="Y112" s="37"/>
      <c r="Z112" s="37"/>
      <c r="AA112" s="37"/>
      <c r="AB112" s="37"/>
      <c r="AC112" s="37"/>
      <c r="AD112" s="37"/>
      <c r="AE112" s="37"/>
      <c r="AR112" s="193" t="s">
        <v>366</v>
      </c>
      <c r="AT112" s="193" t="s">
        <v>239</v>
      </c>
      <c r="AU112" s="193" t="s">
        <v>88</v>
      </c>
      <c r="AY112" s="20" t="s">
        <v>237</v>
      </c>
      <c r="BE112" s="194">
        <f>IF(N112="základní",J112,0)</f>
        <v>0</v>
      </c>
      <c r="BF112" s="194">
        <f>IF(N112="snížená",J112,0)</f>
        <v>0</v>
      </c>
      <c r="BG112" s="194">
        <f>IF(N112="zákl. přenesená",J112,0)</f>
        <v>0</v>
      </c>
      <c r="BH112" s="194">
        <f>IF(N112="sníž. přenesená",J112,0)</f>
        <v>0</v>
      </c>
      <c r="BI112" s="194">
        <f>IF(N112="nulová",J112,0)</f>
        <v>0</v>
      </c>
      <c r="BJ112" s="20" t="s">
        <v>88</v>
      </c>
      <c r="BK112" s="194">
        <f>ROUND(I112*H112,2)</f>
        <v>0</v>
      </c>
      <c r="BL112" s="20" t="s">
        <v>366</v>
      </c>
      <c r="BM112" s="193" t="s">
        <v>476</v>
      </c>
    </row>
    <row r="113" spans="1:65" s="2" customFormat="1" ht="16.5" customHeight="1">
      <c r="A113" s="37"/>
      <c r="B113" s="38"/>
      <c r="C113" s="182" t="s">
        <v>361</v>
      </c>
      <c r="D113" s="182" t="s">
        <v>239</v>
      </c>
      <c r="E113" s="183" t="s">
        <v>2339</v>
      </c>
      <c r="F113" s="184" t="s">
        <v>2340</v>
      </c>
      <c r="G113" s="185" t="s">
        <v>290</v>
      </c>
      <c r="H113" s="186">
        <v>0</v>
      </c>
      <c r="I113" s="187"/>
      <c r="J113" s="188">
        <f>ROUND(I113*H113,2)</f>
        <v>0</v>
      </c>
      <c r="K113" s="184" t="s">
        <v>19</v>
      </c>
      <c r="L113" s="42"/>
      <c r="M113" s="189" t="s">
        <v>19</v>
      </c>
      <c r="N113" s="190" t="s">
        <v>48</v>
      </c>
      <c r="O113" s="67"/>
      <c r="P113" s="191">
        <f>O113*H113</f>
        <v>0</v>
      </c>
      <c r="Q113" s="191">
        <v>0</v>
      </c>
      <c r="R113" s="191">
        <f>Q113*H113</f>
        <v>0</v>
      </c>
      <c r="S113" s="191">
        <v>0</v>
      </c>
      <c r="T113" s="192">
        <f>S113*H113</f>
        <v>0</v>
      </c>
      <c r="U113" s="37"/>
      <c r="V113" s="37"/>
      <c r="W113" s="37"/>
      <c r="X113" s="37"/>
      <c r="Y113" s="37"/>
      <c r="Z113" s="37"/>
      <c r="AA113" s="37"/>
      <c r="AB113" s="37"/>
      <c r="AC113" s="37"/>
      <c r="AD113" s="37"/>
      <c r="AE113" s="37"/>
      <c r="AR113" s="193" t="s">
        <v>366</v>
      </c>
      <c r="AT113" s="193" t="s">
        <v>239</v>
      </c>
      <c r="AU113" s="193" t="s">
        <v>88</v>
      </c>
      <c r="AY113" s="20" t="s">
        <v>237</v>
      </c>
      <c r="BE113" s="194">
        <f>IF(N113="základní",J113,0)</f>
        <v>0</v>
      </c>
      <c r="BF113" s="194">
        <f>IF(N113="snížená",J113,0)</f>
        <v>0</v>
      </c>
      <c r="BG113" s="194">
        <f>IF(N113="zákl. přenesená",J113,0)</f>
        <v>0</v>
      </c>
      <c r="BH113" s="194">
        <f>IF(N113="sníž. přenesená",J113,0)</f>
        <v>0</v>
      </c>
      <c r="BI113" s="194">
        <f>IF(N113="nulová",J113,0)</f>
        <v>0</v>
      </c>
      <c r="BJ113" s="20" t="s">
        <v>88</v>
      </c>
      <c r="BK113" s="194">
        <f>ROUND(I113*H113,2)</f>
        <v>0</v>
      </c>
      <c r="BL113" s="20" t="s">
        <v>366</v>
      </c>
      <c r="BM113" s="193" t="s">
        <v>508</v>
      </c>
    </row>
    <row r="114" spans="1:65" s="2" customFormat="1" ht="16.5" customHeight="1">
      <c r="A114" s="37"/>
      <c r="B114" s="38"/>
      <c r="C114" s="182" t="s">
        <v>366</v>
      </c>
      <c r="D114" s="182" t="s">
        <v>239</v>
      </c>
      <c r="E114" s="183" t="s">
        <v>2341</v>
      </c>
      <c r="F114" s="184" t="s">
        <v>2342</v>
      </c>
      <c r="G114" s="185" t="s">
        <v>290</v>
      </c>
      <c r="H114" s="186">
        <v>0</v>
      </c>
      <c r="I114" s="187"/>
      <c r="J114" s="188">
        <f>ROUND(I114*H114,2)</f>
        <v>0</v>
      </c>
      <c r="K114" s="184" t="s">
        <v>19</v>
      </c>
      <c r="L114" s="42"/>
      <c r="M114" s="189" t="s">
        <v>19</v>
      </c>
      <c r="N114" s="190" t="s">
        <v>48</v>
      </c>
      <c r="O114" s="67"/>
      <c r="P114" s="191">
        <f>O114*H114</f>
        <v>0</v>
      </c>
      <c r="Q114" s="191">
        <v>0</v>
      </c>
      <c r="R114" s="191">
        <f>Q114*H114</f>
        <v>0</v>
      </c>
      <c r="S114" s="191">
        <v>0</v>
      </c>
      <c r="T114" s="192">
        <f>S114*H114</f>
        <v>0</v>
      </c>
      <c r="U114" s="37"/>
      <c r="V114" s="37"/>
      <c r="W114" s="37"/>
      <c r="X114" s="37"/>
      <c r="Y114" s="37"/>
      <c r="Z114" s="37"/>
      <c r="AA114" s="37"/>
      <c r="AB114" s="37"/>
      <c r="AC114" s="37"/>
      <c r="AD114" s="37"/>
      <c r="AE114" s="37"/>
      <c r="AR114" s="193" t="s">
        <v>366</v>
      </c>
      <c r="AT114" s="193" t="s">
        <v>239</v>
      </c>
      <c r="AU114" s="193" t="s">
        <v>88</v>
      </c>
      <c r="AY114" s="20" t="s">
        <v>237</v>
      </c>
      <c r="BE114" s="194">
        <f>IF(N114="základní",J114,0)</f>
        <v>0</v>
      </c>
      <c r="BF114" s="194">
        <f>IF(N114="snížená",J114,0)</f>
        <v>0</v>
      </c>
      <c r="BG114" s="194">
        <f>IF(N114="zákl. přenesená",J114,0)</f>
        <v>0</v>
      </c>
      <c r="BH114" s="194">
        <f>IF(N114="sníž. přenesená",J114,0)</f>
        <v>0</v>
      </c>
      <c r="BI114" s="194">
        <f>IF(N114="nulová",J114,0)</f>
        <v>0</v>
      </c>
      <c r="BJ114" s="20" t="s">
        <v>88</v>
      </c>
      <c r="BK114" s="194">
        <f>ROUND(I114*H114,2)</f>
        <v>0</v>
      </c>
      <c r="BL114" s="20" t="s">
        <v>366</v>
      </c>
      <c r="BM114" s="193" t="s">
        <v>523</v>
      </c>
    </row>
    <row r="115" spans="1:65" s="2" customFormat="1" ht="67.2">
      <c r="A115" s="37"/>
      <c r="B115" s="38"/>
      <c r="C115" s="39"/>
      <c r="D115" s="202" t="s">
        <v>914</v>
      </c>
      <c r="E115" s="39"/>
      <c r="F115" s="254" t="s">
        <v>2343</v>
      </c>
      <c r="G115" s="39"/>
      <c r="H115" s="39"/>
      <c r="I115" s="197"/>
      <c r="J115" s="39"/>
      <c r="K115" s="39"/>
      <c r="L115" s="42"/>
      <c r="M115" s="198"/>
      <c r="N115" s="199"/>
      <c r="O115" s="67"/>
      <c r="P115" s="67"/>
      <c r="Q115" s="67"/>
      <c r="R115" s="67"/>
      <c r="S115" s="67"/>
      <c r="T115" s="68"/>
      <c r="U115" s="37"/>
      <c r="V115" s="37"/>
      <c r="W115" s="37"/>
      <c r="X115" s="37"/>
      <c r="Y115" s="37"/>
      <c r="Z115" s="37"/>
      <c r="AA115" s="37"/>
      <c r="AB115" s="37"/>
      <c r="AC115" s="37"/>
      <c r="AD115" s="37"/>
      <c r="AE115" s="37"/>
      <c r="AT115" s="20" t="s">
        <v>914</v>
      </c>
      <c r="AU115" s="20" t="s">
        <v>88</v>
      </c>
    </row>
    <row r="116" spans="1:65" s="2" customFormat="1" ht="21.75" customHeight="1">
      <c r="A116" s="37"/>
      <c r="B116" s="38"/>
      <c r="C116" s="182" t="s">
        <v>371</v>
      </c>
      <c r="D116" s="182" t="s">
        <v>239</v>
      </c>
      <c r="E116" s="183" t="s">
        <v>2344</v>
      </c>
      <c r="F116" s="184" t="s">
        <v>2345</v>
      </c>
      <c r="G116" s="185" t="s">
        <v>290</v>
      </c>
      <c r="H116" s="186">
        <v>0</v>
      </c>
      <c r="I116" s="187"/>
      <c r="J116" s="188">
        <f>ROUND(I116*H116,2)</f>
        <v>0</v>
      </c>
      <c r="K116" s="184" t="s">
        <v>19</v>
      </c>
      <c r="L116" s="42"/>
      <c r="M116" s="189" t="s">
        <v>19</v>
      </c>
      <c r="N116" s="190" t="s">
        <v>48</v>
      </c>
      <c r="O116" s="67"/>
      <c r="P116" s="191">
        <f>O116*H116</f>
        <v>0</v>
      </c>
      <c r="Q116" s="191">
        <v>0</v>
      </c>
      <c r="R116" s="191">
        <f>Q116*H116</f>
        <v>0</v>
      </c>
      <c r="S116" s="191">
        <v>0</v>
      </c>
      <c r="T116" s="192">
        <f>S116*H116</f>
        <v>0</v>
      </c>
      <c r="U116" s="37"/>
      <c r="V116" s="37"/>
      <c r="W116" s="37"/>
      <c r="X116" s="37"/>
      <c r="Y116" s="37"/>
      <c r="Z116" s="37"/>
      <c r="AA116" s="37"/>
      <c r="AB116" s="37"/>
      <c r="AC116" s="37"/>
      <c r="AD116" s="37"/>
      <c r="AE116" s="37"/>
      <c r="AR116" s="193" t="s">
        <v>366</v>
      </c>
      <c r="AT116" s="193" t="s">
        <v>239</v>
      </c>
      <c r="AU116" s="193" t="s">
        <v>88</v>
      </c>
      <c r="AY116" s="20" t="s">
        <v>237</v>
      </c>
      <c r="BE116" s="194">
        <f>IF(N116="základní",J116,0)</f>
        <v>0</v>
      </c>
      <c r="BF116" s="194">
        <f>IF(N116="snížená",J116,0)</f>
        <v>0</v>
      </c>
      <c r="BG116" s="194">
        <f>IF(N116="zákl. přenesená",J116,0)</f>
        <v>0</v>
      </c>
      <c r="BH116" s="194">
        <f>IF(N116="sníž. přenesená",J116,0)</f>
        <v>0</v>
      </c>
      <c r="BI116" s="194">
        <f>IF(N116="nulová",J116,0)</f>
        <v>0</v>
      </c>
      <c r="BJ116" s="20" t="s">
        <v>88</v>
      </c>
      <c r="BK116" s="194">
        <f>ROUND(I116*H116,2)</f>
        <v>0</v>
      </c>
      <c r="BL116" s="20" t="s">
        <v>366</v>
      </c>
      <c r="BM116" s="193" t="s">
        <v>535</v>
      </c>
    </row>
    <row r="117" spans="1:65" s="2" customFormat="1" ht="19.2">
      <c r="A117" s="37"/>
      <c r="B117" s="38"/>
      <c r="C117" s="39"/>
      <c r="D117" s="202" t="s">
        <v>914</v>
      </c>
      <c r="E117" s="39"/>
      <c r="F117" s="254" t="s">
        <v>2346</v>
      </c>
      <c r="G117" s="39"/>
      <c r="H117" s="39"/>
      <c r="I117" s="197"/>
      <c r="J117" s="39"/>
      <c r="K117" s="39"/>
      <c r="L117" s="42"/>
      <c r="M117" s="198"/>
      <c r="N117" s="199"/>
      <c r="O117" s="67"/>
      <c r="P117" s="67"/>
      <c r="Q117" s="67"/>
      <c r="R117" s="67"/>
      <c r="S117" s="67"/>
      <c r="T117" s="68"/>
      <c r="U117" s="37"/>
      <c r="V117" s="37"/>
      <c r="W117" s="37"/>
      <c r="X117" s="37"/>
      <c r="Y117" s="37"/>
      <c r="Z117" s="37"/>
      <c r="AA117" s="37"/>
      <c r="AB117" s="37"/>
      <c r="AC117" s="37"/>
      <c r="AD117" s="37"/>
      <c r="AE117" s="37"/>
      <c r="AT117" s="20" t="s">
        <v>914</v>
      </c>
      <c r="AU117" s="20" t="s">
        <v>88</v>
      </c>
    </row>
    <row r="118" spans="1:65" s="2" customFormat="1" ht="21.75" customHeight="1">
      <c r="A118" s="37"/>
      <c r="B118" s="38"/>
      <c r="C118" s="182" t="s">
        <v>389</v>
      </c>
      <c r="D118" s="182" t="s">
        <v>239</v>
      </c>
      <c r="E118" s="183" t="s">
        <v>2347</v>
      </c>
      <c r="F118" s="184" t="s">
        <v>2348</v>
      </c>
      <c r="G118" s="185" t="s">
        <v>290</v>
      </c>
      <c r="H118" s="186">
        <v>0</v>
      </c>
      <c r="I118" s="187"/>
      <c r="J118" s="188">
        <f>ROUND(I118*H118,2)</f>
        <v>0</v>
      </c>
      <c r="K118" s="184" t="s">
        <v>19</v>
      </c>
      <c r="L118" s="42"/>
      <c r="M118" s="189" t="s">
        <v>19</v>
      </c>
      <c r="N118" s="190" t="s">
        <v>48</v>
      </c>
      <c r="O118" s="67"/>
      <c r="P118" s="191">
        <f>O118*H118</f>
        <v>0</v>
      </c>
      <c r="Q118" s="191">
        <v>0</v>
      </c>
      <c r="R118" s="191">
        <f>Q118*H118</f>
        <v>0</v>
      </c>
      <c r="S118" s="191">
        <v>0</v>
      </c>
      <c r="T118" s="192">
        <f>S118*H118</f>
        <v>0</v>
      </c>
      <c r="U118" s="37"/>
      <c r="V118" s="37"/>
      <c r="W118" s="37"/>
      <c r="X118" s="37"/>
      <c r="Y118" s="37"/>
      <c r="Z118" s="37"/>
      <c r="AA118" s="37"/>
      <c r="AB118" s="37"/>
      <c r="AC118" s="37"/>
      <c r="AD118" s="37"/>
      <c r="AE118" s="37"/>
      <c r="AR118" s="193" t="s">
        <v>366</v>
      </c>
      <c r="AT118" s="193" t="s">
        <v>239</v>
      </c>
      <c r="AU118" s="193" t="s">
        <v>88</v>
      </c>
      <c r="AY118" s="20" t="s">
        <v>237</v>
      </c>
      <c r="BE118" s="194">
        <f>IF(N118="základní",J118,0)</f>
        <v>0</v>
      </c>
      <c r="BF118" s="194">
        <f>IF(N118="snížená",J118,0)</f>
        <v>0</v>
      </c>
      <c r="BG118" s="194">
        <f>IF(N118="zákl. přenesená",J118,0)</f>
        <v>0</v>
      </c>
      <c r="BH118" s="194">
        <f>IF(N118="sníž. přenesená",J118,0)</f>
        <v>0</v>
      </c>
      <c r="BI118" s="194">
        <f>IF(N118="nulová",J118,0)</f>
        <v>0</v>
      </c>
      <c r="BJ118" s="20" t="s">
        <v>88</v>
      </c>
      <c r="BK118" s="194">
        <f>ROUND(I118*H118,2)</f>
        <v>0</v>
      </c>
      <c r="BL118" s="20" t="s">
        <v>366</v>
      </c>
      <c r="BM118" s="193" t="s">
        <v>550</v>
      </c>
    </row>
    <row r="119" spans="1:65" s="2" customFormat="1" ht="19.2">
      <c r="A119" s="37"/>
      <c r="B119" s="38"/>
      <c r="C119" s="39"/>
      <c r="D119" s="202" t="s">
        <v>914</v>
      </c>
      <c r="E119" s="39"/>
      <c r="F119" s="254" t="s">
        <v>2346</v>
      </c>
      <c r="G119" s="39"/>
      <c r="H119" s="39"/>
      <c r="I119" s="197"/>
      <c r="J119" s="39"/>
      <c r="K119" s="39"/>
      <c r="L119" s="42"/>
      <c r="M119" s="198"/>
      <c r="N119" s="199"/>
      <c r="O119" s="67"/>
      <c r="P119" s="67"/>
      <c r="Q119" s="67"/>
      <c r="R119" s="67"/>
      <c r="S119" s="67"/>
      <c r="T119" s="68"/>
      <c r="U119" s="37"/>
      <c r="V119" s="37"/>
      <c r="W119" s="37"/>
      <c r="X119" s="37"/>
      <c r="Y119" s="37"/>
      <c r="Z119" s="37"/>
      <c r="AA119" s="37"/>
      <c r="AB119" s="37"/>
      <c r="AC119" s="37"/>
      <c r="AD119" s="37"/>
      <c r="AE119" s="37"/>
      <c r="AT119" s="20" t="s">
        <v>914</v>
      </c>
      <c r="AU119" s="20" t="s">
        <v>88</v>
      </c>
    </row>
    <row r="120" spans="1:65" s="2" customFormat="1" ht="16.5" customHeight="1">
      <c r="A120" s="37"/>
      <c r="B120" s="38"/>
      <c r="C120" s="182" t="s">
        <v>394</v>
      </c>
      <c r="D120" s="182" t="s">
        <v>239</v>
      </c>
      <c r="E120" s="183" t="s">
        <v>2349</v>
      </c>
      <c r="F120" s="184" t="s">
        <v>2350</v>
      </c>
      <c r="G120" s="185" t="s">
        <v>290</v>
      </c>
      <c r="H120" s="186">
        <v>0</v>
      </c>
      <c r="I120" s="187"/>
      <c r="J120" s="188">
        <f>ROUND(I120*H120,2)</f>
        <v>0</v>
      </c>
      <c r="K120" s="184" t="s">
        <v>19</v>
      </c>
      <c r="L120" s="42"/>
      <c r="M120" s="189" t="s">
        <v>19</v>
      </c>
      <c r="N120" s="190" t="s">
        <v>48</v>
      </c>
      <c r="O120" s="67"/>
      <c r="P120" s="191">
        <f>O120*H120</f>
        <v>0</v>
      </c>
      <c r="Q120" s="191">
        <v>0</v>
      </c>
      <c r="R120" s="191">
        <f>Q120*H120</f>
        <v>0</v>
      </c>
      <c r="S120" s="191">
        <v>0</v>
      </c>
      <c r="T120" s="192">
        <f>S120*H120</f>
        <v>0</v>
      </c>
      <c r="U120" s="37"/>
      <c r="V120" s="37"/>
      <c r="W120" s="37"/>
      <c r="X120" s="37"/>
      <c r="Y120" s="37"/>
      <c r="Z120" s="37"/>
      <c r="AA120" s="37"/>
      <c r="AB120" s="37"/>
      <c r="AC120" s="37"/>
      <c r="AD120" s="37"/>
      <c r="AE120" s="37"/>
      <c r="AR120" s="193" t="s">
        <v>366</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366</v>
      </c>
      <c r="BM120" s="193" t="s">
        <v>567</v>
      </c>
    </row>
    <row r="121" spans="1:65" s="2" customFormat="1" ht="16.5" customHeight="1">
      <c r="A121" s="37"/>
      <c r="B121" s="38"/>
      <c r="C121" s="182" t="s">
        <v>400</v>
      </c>
      <c r="D121" s="182" t="s">
        <v>239</v>
      </c>
      <c r="E121" s="183" t="s">
        <v>2351</v>
      </c>
      <c r="F121" s="184" t="s">
        <v>2352</v>
      </c>
      <c r="G121" s="185" t="s">
        <v>290</v>
      </c>
      <c r="H121" s="186">
        <v>1</v>
      </c>
      <c r="I121" s="187"/>
      <c r="J121" s="188">
        <f>ROUND(I121*H121,2)</f>
        <v>0</v>
      </c>
      <c r="K121" s="184" t="s">
        <v>19</v>
      </c>
      <c r="L121" s="42"/>
      <c r="M121" s="189" t="s">
        <v>19</v>
      </c>
      <c r="N121" s="190" t="s">
        <v>48</v>
      </c>
      <c r="O121" s="67"/>
      <c r="P121" s="191">
        <f>O121*H121</f>
        <v>0</v>
      </c>
      <c r="Q121" s="191">
        <v>0</v>
      </c>
      <c r="R121" s="191">
        <f>Q121*H121</f>
        <v>0</v>
      </c>
      <c r="S121" s="191">
        <v>0</v>
      </c>
      <c r="T121" s="192">
        <f>S121*H121</f>
        <v>0</v>
      </c>
      <c r="U121" s="37"/>
      <c r="V121" s="37"/>
      <c r="W121" s="37"/>
      <c r="X121" s="37"/>
      <c r="Y121" s="37"/>
      <c r="Z121" s="37"/>
      <c r="AA121" s="37"/>
      <c r="AB121" s="37"/>
      <c r="AC121" s="37"/>
      <c r="AD121" s="37"/>
      <c r="AE121" s="37"/>
      <c r="AR121" s="193" t="s">
        <v>366</v>
      </c>
      <c r="AT121" s="193" t="s">
        <v>239</v>
      </c>
      <c r="AU121" s="193" t="s">
        <v>88</v>
      </c>
      <c r="AY121" s="20" t="s">
        <v>237</v>
      </c>
      <c r="BE121" s="194">
        <f>IF(N121="základní",J121,0)</f>
        <v>0</v>
      </c>
      <c r="BF121" s="194">
        <f>IF(N121="snížená",J121,0)</f>
        <v>0</v>
      </c>
      <c r="BG121" s="194">
        <f>IF(N121="zákl. přenesená",J121,0)</f>
        <v>0</v>
      </c>
      <c r="BH121" s="194">
        <f>IF(N121="sníž. přenesená",J121,0)</f>
        <v>0</v>
      </c>
      <c r="BI121" s="194">
        <f>IF(N121="nulová",J121,0)</f>
        <v>0</v>
      </c>
      <c r="BJ121" s="20" t="s">
        <v>88</v>
      </c>
      <c r="BK121" s="194">
        <f>ROUND(I121*H121,2)</f>
        <v>0</v>
      </c>
      <c r="BL121" s="20" t="s">
        <v>366</v>
      </c>
      <c r="BM121" s="193" t="s">
        <v>577</v>
      </c>
    </row>
    <row r="122" spans="1:65" s="2" customFormat="1" ht="16.5" customHeight="1">
      <c r="A122" s="37"/>
      <c r="B122" s="38"/>
      <c r="C122" s="182" t="s">
        <v>7</v>
      </c>
      <c r="D122" s="182" t="s">
        <v>239</v>
      </c>
      <c r="E122" s="183" t="s">
        <v>2353</v>
      </c>
      <c r="F122" s="184" t="s">
        <v>2354</v>
      </c>
      <c r="G122" s="185" t="s">
        <v>290</v>
      </c>
      <c r="H122" s="186">
        <v>1</v>
      </c>
      <c r="I122" s="187"/>
      <c r="J122" s="188">
        <f>ROUND(I122*H122,2)</f>
        <v>0</v>
      </c>
      <c r="K122" s="184" t="s">
        <v>19</v>
      </c>
      <c r="L122" s="42"/>
      <c r="M122" s="189" t="s">
        <v>19</v>
      </c>
      <c r="N122" s="190" t="s">
        <v>48</v>
      </c>
      <c r="O122" s="67"/>
      <c r="P122" s="191">
        <f>O122*H122</f>
        <v>0</v>
      </c>
      <c r="Q122" s="191">
        <v>0</v>
      </c>
      <c r="R122" s="191">
        <f>Q122*H122</f>
        <v>0</v>
      </c>
      <c r="S122" s="191">
        <v>0</v>
      </c>
      <c r="T122" s="192">
        <f>S122*H122</f>
        <v>0</v>
      </c>
      <c r="U122" s="37"/>
      <c r="V122" s="37"/>
      <c r="W122" s="37"/>
      <c r="X122" s="37"/>
      <c r="Y122" s="37"/>
      <c r="Z122" s="37"/>
      <c r="AA122" s="37"/>
      <c r="AB122" s="37"/>
      <c r="AC122" s="37"/>
      <c r="AD122" s="37"/>
      <c r="AE122" s="37"/>
      <c r="AR122" s="193" t="s">
        <v>366</v>
      </c>
      <c r="AT122" s="193" t="s">
        <v>239</v>
      </c>
      <c r="AU122" s="193" t="s">
        <v>88</v>
      </c>
      <c r="AY122" s="20" t="s">
        <v>237</v>
      </c>
      <c r="BE122" s="194">
        <f>IF(N122="základní",J122,0)</f>
        <v>0</v>
      </c>
      <c r="BF122" s="194">
        <f>IF(N122="snížená",J122,0)</f>
        <v>0</v>
      </c>
      <c r="BG122" s="194">
        <f>IF(N122="zákl. přenesená",J122,0)</f>
        <v>0</v>
      </c>
      <c r="BH122" s="194">
        <f>IF(N122="sníž. přenesená",J122,0)</f>
        <v>0</v>
      </c>
      <c r="BI122" s="194">
        <f>IF(N122="nulová",J122,0)</f>
        <v>0</v>
      </c>
      <c r="BJ122" s="20" t="s">
        <v>88</v>
      </c>
      <c r="BK122" s="194">
        <f>ROUND(I122*H122,2)</f>
        <v>0</v>
      </c>
      <c r="BL122" s="20" t="s">
        <v>366</v>
      </c>
      <c r="BM122" s="193" t="s">
        <v>588</v>
      </c>
    </row>
    <row r="123" spans="1:65" s="2" customFormat="1" ht="16.5" customHeight="1">
      <c r="A123" s="37"/>
      <c r="B123" s="38"/>
      <c r="C123" s="182" t="s">
        <v>427</v>
      </c>
      <c r="D123" s="182" t="s">
        <v>239</v>
      </c>
      <c r="E123" s="183" t="s">
        <v>2355</v>
      </c>
      <c r="F123" s="184" t="s">
        <v>2356</v>
      </c>
      <c r="G123" s="185" t="s">
        <v>290</v>
      </c>
      <c r="H123" s="186">
        <v>2</v>
      </c>
      <c r="I123" s="187"/>
      <c r="J123" s="188">
        <f>ROUND(I123*H123,2)</f>
        <v>0</v>
      </c>
      <c r="K123" s="184" t="s">
        <v>19</v>
      </c>
      <c r="L123" s="42"/>
      <c r="M123" s="189" t="s">
        <v>19</v>
      </c>
      <c r="N123" s="190" t="s">
        <v>48</v>
      </c>
      <c r="O123" s="67"/>
      <c r="P123" s="191">
        <f>O123*H123</f>
        <v>0</v>
      </c>
      <c r="Q123" s="191">
        <v>0</v>
      </c>
      <c r="R123" s="191">
        <f>Q123*H123</f>
        <v>0</v>
      </c>
      <c r="S123" s="191">
        <v>0</v>
      </c>
      <c r="T123" s="192">
        <f>S123*H123</f>
        <v>0</v>
      </c>
      <c r="U123" s="37"/>
      <c r="V123" s="37"/>
      <c r="W123" s="37"/>
      <c r="X123" s="37"/>
      <c r="Y123" s="37"/>
      <c r="Z123" s="37"/>
      <c r="AA123" s="37"/>
      <c r="AB123" s="37"/>
      <c r="AC123" s="37"/>
      <c r="AD123" s="37"/>
      <c r="AE123" s="37"/>
      <c r="AR123" s="193" t="s">
        <v>366</v>
      </c>
      <c r="AT123" s="193" t="s">
        <v>239</v>
      </c>
      <c r="AU123" s="193" t="s">
        <v>88</v>
      </c>
      <c r="AY123" s="20" t="s">
        <v>237</v>
      </c>
      <c r="BE123" s="194">
        <f>IF(N123="základní",J123,0)</f>
        <v>0</v>
      </c>
      <c r="BF123" s="194">
        <f>IF(N123="snížená",J123,0)</f>
        <v>0</v>
      </c>
      <c r="BG123" s="194">
        <f>IF(N123="zákl. přenesená",J123,0)</f>
        <v>0</v>
      </c>
      <c r="BH123" s="194">
        <f>IF(N123="sníž. přenesená",J123,0)</f>
        <v>0</v>
      </c>
      <c r="BI123" s="194">
        <f>IF(N123="nulová",J123,0)</f>
        <v>0</v>
      </c>
      <c r="BJ123" s="20" t="s">
        <v>88</v>
      </c>
      <c r="BK123" s="194">
        <f>ROUND(I123*H123,2)</f>
        <v>0</v>
      </c>
      <c r="BL123" s="20" t="s">
        <v>366</v>
      </c>
      <c r="BM123" s="193" t="s">
        <v>603</v>
      </c>
    </row>
    <row r="124" spans="1:65" s="2" customFormat="1" ht="16.5" customHeight="1">
      <c r="A124" s="37"/>
      <c r="B124" s="38"/>
      <c r="C124" s="182" t="s">
        <v>436</v>
      </c>
      <c r="D124" s="182" t="s">
        <v>239</v>
      </c>
      <c r="E124" s="183" t="s">
        <v>2357</v>
      </c>
      <c r="F124" s="184" t="s">
        <v>2358</v>
      </c>
      <c r="G124" s="185" t="s">
        <v>290</v>
      </c>
      <c r="H124" s="186">
        <v>2</v>
      </c>
      <c r="I124" s="187"/>
      <c r="J124" s="188">
        <f>ROUND(I124*H124,2)</f>
        <v>0</v>
      </c>
      <c r="K124" s="184" t="s">
        <v>19</v>
      </c>
      <c r="L124" s="42"/>
      <c r="M124" s="189" t="s">
        <v>19</v>
      </c>
      <c r="N124" s="190" t="s">
        <v>48</v>
      </c>
      <c r="O124" s="67"/>
      <c r="P124" s="191">
        <f>O124*H124</f>
        <v>0</v>
      </c>
      <c r="Q124" s="191">
        <v>0</v>
      </c>
      <c r="R124" s="191">
        <f>Q124*H124</f>
        <v>0</v>
      </c>
      <c r="S124" s="191">
        <v>0</v>
      </c>
      <c r="T124" s="192">
        <f>S124*H124</f>
        <v>0</v>
      </c>
      <c r="U124" s="37"/>
      <c r="V124" s="37"/>
      <c r="W124" s="37"/>
      <c r="X124" s="37"/>
      <c r="Y124" s="37"/>
      <c r="Z124" s="37"/>
      <c r="AA124" s="37"/>
      <c r="AB124" s="37"/>
      <c r="AC124" s="37"/>
      <c r="AD124" s="37"/>
      <c r="AE124" s="37"/>
      <c r="AR124" s="193" t="s">
        <v>366</v>
      </c>
      <c r="AT124" s="193" t="s">
        <v>239</v>
      </c>
      <c r="AU124" s="193" t="s">
        <v>88</v>
      </c>
      <c r="AY124" s="20" t="s">
        <v>237</v>
      </c>
      <c r="BE124" s="194">
        <f>IF(N124="základní",J124,0)</f>
        <v>0</v>
      </c>
      <c r="BF124" s="194">
        <f>IF(N124="snížená",J124,0)</f>
        <v>0</v>
      </c>
      <c r="BG124" s="194">
        <f>IF(N124="zákl. přenesená",J124,0)</f>
        <v>0</v>
      </c>
      <c r="BH124" s="194">
        <f>IF(N124="sníž. přenesená",J124,0)</f>
        <v>0</v>
      </c>
      <c r="BI124" s="194">
        <f>IF(N124="nulová",J124,0)</f>
        <v>0</v>
      </c>
      <c r="BJ124" s="20" t="s">
        <v>88</v>
      </c>
      <c r="BK124" s="194">
        <f>ROUND(I124*H124,2)</f>
        <v>0</v>
      </c>
      <c r="BL124" s="20" t="s">
        <v>366</v>
      </c>
      <c r="BM124" s="193" t="s">
        <v>617</v>
      </c>
    </row>
    <row r="125" spans="1:65" s="2" customFormat="1" ht="19.2">
      <c r="A125" s="37"/>
      <c r="B125" s="38"/>
      <c r="C125" s="39"/>
      <c r="D125" s="202" t="s">
        <v>914</v>
      </c>
      <c r="E125" s="39"/>
      <c r="F125" s="254" t="s">
        <v>2323</v>
      </c>
      <c r="G125" s="39"/>
      <c r="H125" s="39"/>
      <c r="I125" s="197"/>
      <c r="J125" s="39"/>
      <c r="K125" s="39"/>
      <c r="L125" s="42"/>
      <c r="M125" s="198"/>
      <c r="N125" s="199"/>
      <c r="O125" s="67"/>
      <c r="P125" s="67"/>
      <c r="Q125" s="67"/>
      <c r="R125" s="67"/>
      <c r="S125" s="67"/>
      <c r="T125" s="68"/>
      <c r="U125" s="37"/>
      <c r="V125" s="37"/>
      <c r="W125" s="37"/>
      <c r="X125" s="37"/>
      <c r="Y125" s="37"/>
      <c r="Z125" s="37"/>
      <c r="AA125" s="37"/>
      <c r="AB125" s="37"/>
      <c r="AC125" s="37"/>
      <c r="AD125" s="37"/>
      <c r="AE125" s="37"/>
      <c r="AT125" s="20" t="s">
        <v>914</v>
      </c>
      <c r="AU125" s="20" t="s">
        <v>88</v>
      </c>
    </row>
    <row r="126" spans="1:65" s="2" customFormat="1" ht="16.5" customHeight="1">
      <c r="A126" s="37"/>
      <c r="B126" s="38"/>
      <c r="C126" s="182" t="s">
        <v>440</v>
      </c>
      <c r="D126" s="182" t="s">
        <v>239</v>
      </c>
      <c r="E126" s="183" t="s">
        <v>2359</v>
      </c>
      <c r="F126" s="184" t="s">
        <v>2360</v>
      </c>
      <c r="G126" s="185" t="s">
        <v>290</v>
      </c>
      <c r="H126" s="186">
        <v>1</v>
      </c>
      <c r="I126" s="187"/>
      <c r="J126" s="188">
        <f>ROUND(I126*H126,2)</f>
        <v>0</v>
      </c>
      <c r="K126" s="184" t="s">
        <v>19</v>
      </c>
      <c r="L126" s="42"/>
      <c r="M126" s="189" t="s">
        <v>19</v>
      </c>
      <c r="N126" s="190" t="s">
        <v>48</v>
      </c>
      <c r="O126" s="67"/>
      <c r="P126" s="191">
        <f>O126*H126</f>
        <v>0</v>
      </c>
      <c r="Q126" s="191">
        <v>0</v>
      </c>
      <c r="R126" s="191">
        <f>Q126*H126</f>
        <v>0</v>
      </c>
      <c r="S126" s="191">
        <v>0</v>
      </c>
      <c r="T126" s="192">
        <f>S126*H126</f>
        <v>0</v>
      </c>
      <c r="U126" s="37"/>
      <c r="V126" s="37"/>
      <c r="W126" s="37"/>
      <c r="X126" s="37"/>
      <c r="Y126" s="37"/>
      <c r="Z126" s="37"/>
      <c r="AA126" s="37"/>
      <c r="AB126" s="37"/>
      <c r="AC126" s="37"/>
      <c r="AD126" s="37"/>
      <c r="AE126" s="37"/>
      <c r="AR126" s="193" t="s">
        <v>366</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366</v>
      </c>
      <c r="BM126" s="193" t="s">
        <v>633</v>
      </c>
    </row>
    <row r="127" spans="1:65" s="2" customFormat="1" ht="19.2">
      <c r="A127" s="37"/>
      <c r="B127" s="38"/>
      <c r="C127" s="39"/>
      <c r="D127" s="202" t="s">
        <v>914</v>
      </c>
      <c r="E127" s="39"/>
      <c r="F127" s="254" t="s">
        <v>2323</v>
      </c>
      <c r="G127" s="39"/>
      <c r="H127" s="39"/>
      <c r="I127" s="197"/>
      <c r="J127" s="39"/>
      <c r="K127" s="39"/>
      <c r="L127" s="42"/>
      <c r="M127" s="198"/>
      <c r="N127" s="199"/>
      <c r="O127" s="67"/>
      <c r="P127" s="67"/>
      <c r="Q127" s="67"/>
      <c r="R127" s="67"/>
      <c r="S127" s="67"/>
      <c r="T127" s="68"/>
      <c r="U127" s="37"/>
      <c r="V127" s="37"/>
      <c r="W127" s="37"/>
      <c r="X127" s="37"/>
      <c r="Y127" s="37"/>
      <c r="Z127" s="37"/>
      <c r="AA127" s="37"/>
      <c r="AB127" s="37"/>
      <c r="AC127" s="37"/>
      <c r="AD127" s="37"/>
      <c r="AE127" s="37"/>
      <c r="AT127" s="20" t="s">
        <v>914</v>
      </c>
      <c r="AU127" s="20" t="s">
        <v>88</v>
      </c>
    </row>
    <row r="128" spans="1:65" s="2" customFormat="1" ht="16.5" customHeight="1">
      <c r="A128" s="37"/>
      <c r="B128" s="38"/>
      <c r="C128" s="182" t="s">
        <v>446</v>
      </c>
      <c r="D128" s="182" t="s">
        <v>239</v>
      </c>
      <c r="E128" s="183" t="s">
        <v>2361</v>
      </c>
      <c r="F128" s="184" t="s">
        <v>2362</v>
      </c>
      <c r="G128" s="185" t="s">
        <v>290</v>
      </c>
      <c r="H128" s="186">
        <v>1</v>
      </c>
      <c r="I128" s="187"/>
      <c r="J128" s="188">
        <f>ROUND(I128*H128,2)</f>
        <v>0</v>
      </c>
      <c r="K128" s="184" t="s">
        <v>19</v>
      </c>
      <c r="L128" s="42"/>
      <c r="M128" s="189" t="s">
        <v>19</v>
      </c>
      <c r="N128" s="190" t="s">
        <v>48</v>
      </c>
      <c r="O128" s="67"/>
      <c r="P128" s="191">
        <f>O128*H128</f>
        <v>0</v>
      </c>
      <c r="Q128" s="191">
        <v>0</v>
      </c>
      <c r="R128" s="191">
        <f>Q128*H128</f>
        <v>0</v>
      </c>
      <c r="S128" s="191">
        <v>0</v>
      </c>
      <c r="T128" s="192">
        <f>S128*H128</f>
        <v>0</v>
      </c>
      <c r="U128" s="37"/>
      <c r="V128" s="37"/>
      <c r="W128" s="37"/>
      <c r="X128" s="37"/>
      <c r="Y128" s="37"/>
      <c r="Z128" s="37"/>
      <c r="AA128" s="37"/>
      <c r="AB128" s="37"/>
      <c r="AC128" s="37"/>
      <c r="AD128" s="37"/>
      <c r="AE128" s="37"/>
      <c r="AR128" s="193" t="s">
        <v>366</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366</v>
      </c>
      <c r="BM128" s="193" t="s">
        <v>643</v>
      </c>
    </row>
    <row r="129" spans="1:65" s="2" customFormat="1" ht="19.2">
      <c r="A129" s="37"/>
      <c r="B129" s="38"/>
      <c r="C129" s="39"/>
      <c r="D129" s="202" t="s">
        <v>914</v>
      </c>
      <c r="E129" s="39"/>
      <c r="F129" s="254" t="s">
        <v>2323</v>
      </c>
      <c r="G129" s="39"/>
      <c r="H129" s="39"/>
      <c r="I129" s="197"/>
      <c r="J129" s="39"/>
      <c r="K129" s="39"/>
      <c r="L129" s="42"/>
      <c r="M129" s="198"/>
      <c r="N129" s="199"/>
      <c r="O129" s="67"/>
      <c r="P129" s="67"/>
      <c r="Q129" s="67"/>
      <c r="R129" s="67"/>
      <c r="S129" s="67"/>
      <c r="T129" s="68"/>
      <c r="U129" s="37"/>
      <c r="V129" s="37"/>
      <c r="W129" s="37"/>
      <c r="X129" s="37"/>
      <c r="Y129" s="37"/>
      <c r="Z129" s="37"/>
      <c r="AA129" s="37"/>
      <c r="AB129" s="37"/>
      <c r="AC129" s="37"/>
      <c r="AD129" s="37"/>
      <c r="AE129" s="37"/>
      <c r="AT129" s="20" t="s">
        <v>914</v>
      </c>
      <c r="AU129" s="20" t="s">
        <v>88</v>
      </c>
    </row>
    <row r="130" spans="1:65" s="2" customFormat="1" ht="16.5" customHeight="1">
      <c r="A130" s="37"/>
      <c r="B130" s="38"/>
      <c r="C130" s="182" t="s">
        <v>452</v>
      </c>
      <c r="D130" s="182" t="s">
        <v>239</v>
      </c>
      <c r="E130" s="183" t="s">
        <v>2363</v>
      </c>
      <c r="F130" s="184" t="s">
        <v>2364</v>
      </c>
      <c r="G130" s="185" t="s">
        <v>290</v>
      </c>
      <c r="H130" s="186">
        <v>0</v>
      </c>
      <c r="I130" s="187"/>
      <c r="J130" s="188">
        <f>ROUND(I130*H130,2)</f>
        <v>0</v>
      </c>
      <c r="K130" s="184" t="s">
        <v>19</v>
      </c>
      <c r="L130" s="42"/>
      <c r="M130" s="189" t="s">
        <v>19</v>
      </c>
      <c r="N130" s="190" t="s">
        <v>48</v>
      </c>
      <c r="O130" s="67"/>
      <c r="P130" s="191">
        <f>O130*H130</f>
        <v>0</v>
      </c>
      <c r="Q130" s="191">
        <v>0</v>
      </c>
      <c r="R130" s="191">
        <f>Q130*H130</f>
        <v>0</v>
      </c>
      <c r="S130" s="191">
        <v>0</v>
      </c>
      <c r="T130" s="192">
        <f>S130*H130</f>
        <v>0</v>
      </c>
      <c r="U130" s="37"/>
      <c r="V130" s="37"/>
      <c r="W130" s="37"/>
      <c r="X130" s="37"/>
      <c r="Y130" s="37"/>
      <c r="Z130" s="37"/>
      <c r="AA130" s="37"/>
      <c r="AB130" s="37"/>
      <c r="AC130" s="37"/>
      <c r="AD130" s="37"/>
      <c r="AE130" s="37"/>
      <c r="AR130" s="193" t="s">
        <v>366</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653</v>
      </c>
    </row>
    <row r="131" spans="1:65" s="2" customFormat="1" ht="19.2">
      <c r="A131" s="37"/>
      <c r="B131" s="38"/>
      <c r="C131" s="39"/>
      <c r="D131" s="202" t="s">
        <v>914</v>
      </c>
      <c r="E131" s="39"/>
      <c r="F131" s="254" t="s">
        <v>2323</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914</v>
      </c>
      <c r="AU131" s="20" t="s">
        <v>88</v>
      </c>
    </row>
    <row r="132" spans="1:65" s="2" customFormat="1" ht="16.5" customHeight="1">
      <c r="A132" s="37"/>
      <c r="B132" s="38"/>
      <c r="C132" s="182" t="s">
        <v>471</v>
      </c>
      <c r="D132" s="182" t="s">
        <v>239</v>
      </c>
      <c r="E132" s="183" t="s">
        <v>2365</v>
      </c>
      <c r="F132" s="184" t="s">
        <v>2366</v>
      </c>
      <c r="G132" s="185" t="s">
        <v>290</v>
      </c>
      <c r="H132" s="186">
        <v>0</v>
      </c>
      <c r="I132" s="187"/>
      <c r="J132" s="188">
        <f t="shared" ref="J132:J145" si="0">ROUND(I132*H132,2)</f>
        <v>0</v>
      </c>
      <c r="K132" s="184" t="s">
        <v>19</v>
      </c>
      <c r="L132" s="42"/>
      <c r="M132" s="189" t="s">
        <v>19</v>
      </c>
      <c r="N132" s="190" t="s">
        <v>48</v>
      </c>
      <c r="O132" s="67"/>
      <c r="P132" s="191">
        <f t="shared" ref="P132:P145" si="1">O132*H132</f>
        <v>0</v>
      </c>
      <c r="Q132" s="191">
        <v>0</v>
      </c>
      <c r="R132" s="191">
        <f t="shared" ref="R132:R145" si="2">Q132*H132</f>
        <v>0</v>
      </c>
      <c r="S132" s="191">
        <v>0</v>
      </c>
      <c r="T132" s="192">
        <f t="shared" ref="T132:T145" si="3">S132*H132</f>
        <v>0</v>
      </c>
      <c r="U132" s="37"/>
      <c r="V132" s="37"/>
      <c r="W132" s="37"/>
      <c r="X132" s="37"/>
      <c r="Y132" s="37"/>
      <c r="Z132" s="37"/>
      <c r="AA132" s="37"/>
      <c r="AB132" s="37"/>
      <c r="AC132" s="37"/>
      <c r="AD132" s="37"/>
      <c r="AE132" s="37"/>
      <c r="AR132" s="193" t="s">
        <v>366</v>
      </c>
      <c r="AT132" s="193" t="s">
        <v>239</v>
      </c>
      <c r="AU132" s="193" t="s">
        <v>88</v>
      </c>
      <c r="AY132" s="20" t="s">
        <v>237</v>
      </c>
      <c r="BE132" s="194">
        <f t="shared" ref="BE132:BE145" si="4">IF(N132="základní",J132,0)</f>
        <v>0</v>
      </c>
      <c r="BF132" s="194">
        <f t="shared" ref="BF132:BF145" si="5">IF(N132="snížená",J132,0)</f>
        <v>0</v>
      </c>
      <c r="BG132" s="194">
        <f t="shared" ref="BG132:BG145" si="6">IF(N132="zákl. přenesená",J132,0)</f>
        <v>0</v>
      </c>
      <c r="BH132" s="194">
        <f t="shared" ref="BH132:BH145" si="7">IF(N132="sníž. přenesená",J132,0)</f>
        <v>0</v>
      </c>
      <c r="BI132" s="194">
        <f t="shared" ref="BI132:BI145" si="8">IF(N132="nulová",J132,0)</f>
        <v>0</v>
      </c>
      <c r="BJ132" s="20" t="s">
        <v>88</v>
      </c>
      <c r="BK132" s="194">
        <f t="shared" ref="BK132:BK145" si="9">ROUND(I132*H132,2)</f>
        <v>0</v>
      </c>
      <c r="BL132" s="20" t="s">
        <v>366</v>
      </c>
      <c r="BM132" s="193" t="s">
        <v>670</v>
      </c>
    </row>
    <row r="133" spans="1:65" s="2" customFormat="1" ht="16.5" customHeight="1">
      <c r="A133" s="37"/>
      <c r="B133" s="38"/>
      <c r="C133" s="182" t="s">
        <v>476</v>
      </c>
      <c r="D133" s="182" t="s">
        <v>239</v>
      </c>
      <c r="E133" s="183" t="s">
        <v>2367</v>
      </c>
      <c r="F133" s="184" t="s">
        <v>2368</v>
      </c>
      <c r="G133" s="185" t="s">
        <v>290</v>
      </c>
      <c r="H133" s="186">
        <v>0</v>
      </c>
      <c r="I133" s="187"/>
      <c r="J133" s="188">
        <f t="shared" si="0"/>
        <v>0</v>
      </c>
      <c r="K133" s="184" t="s">
        <v>19</v>
      </c>
      <c r="L133" s="42"/>
      <c r="M133" s="189" t="s">
        <v>19</v>
      </c>
      <c r="N133" s="190" t="s">
        <v>48</v>
      </c>
      <c r="O133" s="67"/>
      <c r="P133" s="191">
        <f t="shared" si="1"/>
        <v>0</v>
      </c>
      <c r="Q133" s="191">
        <v>0</v>
      </c>
      <c r="R133" s="191">
        <f t="shared" si="2"/>
        <v>0</v>
      </c>
      <c r="S133" s="191">
        <v>0</v>
      </c>
      <c r="T133" s="192">
        <f t="shared" si="3"/>
        <v>0</v>
      </c>
      <c r="U133" s="37"/>
      <c r="V133" s="37"/>
      <c r="W133" s="37"/>
      <c r="X133" s="37"/>
      <c r="Y133" s="37"/>
      <c r="Z133" s="37"/>
      <c r="AA133" s="37"/>
      <c r="AB133" s="37"/>
      <c r="AC133" s="37"/>
      <c r="AD133" s="37"/>
      <c r="AE133" s="37"/>
      <c r="AR133" s="193" t="s">
        <v>366</v>
      </c>
      <c r="AT133" s="193" t="s">
        <v>239</v>
      </c>
      <c r="AU133" s="193" t="s">
        <v>88</v>
      </c>
      <c r="AY133" s="20" t="s">
        <v>237</v>
      </c>
      <c r="BE133" s="194">
        <f t="shared" si="4"/>
        <v>0</v>
      </c>
      <c r="BF133" s="194">
        <f t="shared" si="5"/>
        <v>0</v>
      </c>
      <c r="BG133" s="194">
        <f t="shared" si="6"/>
        <v>0</v>
      </c>
      <c r="BH133" s="194">
        <f t="shared" si="7"/>
        <v>0</v>
      </c>
      <c r="BI133" s="194">
        <f t="shared" si="8"/>
        <v>0</v>
      </c>
      <c r="BJ133" s="20" t="s">
        <v>88</v>
      </c>
      <c r="BK133" s="194">
        <f t="shared" si="9"/>
        <v>0</v>
      </c>
      <c r="BL133" s="20" t="s">
        <v>366</v>
      </c>
      <c r="BM133" s="193" t="s">
        <v>684</v>
      </c>
    </row>
    <row r="134" spans="1:65" s="2" customFormat="1" ht="16.5" customHeight="1">
      <c r="A134" s="37"/>
      <c r="B134" s="38"/>
      <c r="C134" s="182" t="s">
        <v>485</v>
      </c>
      <c r="D134" s="182" t="s">
        <v>239</v>
      </c>
      <c r="E134" s="183" t="s">
        <v>2369</v>
      </c>
      <c r="F134" s="184" t="s">
        <v>2370</v>
      </c>
      <c r="G134" s="185" t="s">
        <v>154</v>
      </c>
      <c r="H134" s="186">
        <v>19</v>
      </c>
      <c r="I134" s="187"/>
      <c r="J134" s="188">
        <f t="shared" si="0"/>
        <v>0</v>
      </c>
      <c r="K134" s="184" t="s">
        <v>19</v>
      </c>
      <c r="L134" s="42"/>
      <c r="M134" s="189" t="s">
        <v>19</v>
      </c>
      <c r="N134" s="190" t="s">
        <v>48</v>
      </c>
      <c r="O134" s="67"/>
      <c r="P134" s="191">
        <f t="shared" si="1"/>
        <v>0</v>
      </c>
      <c r="Q134" s="191">
        <v>0</v>
      </c>
      <c r="R134" s="191">
        <f t="shared" si="2"/>
        <v>0</v>
      </c>
      <c r="S134" s="191">
        <v>0</v>
      </c>
      <c r="T134" s="192">
        <f t="shared" si="3"/>
        <v>0</v>
      </c>
      <c r="U134" s="37"/>
      <c r="V134" s="37"/>
      <c r="W134" s="37"/>
      <c r="X134" s="37"/>
      <c r="Y134" s="37"/>
      <c r="Z134" s="37"/>
      <c r="AA134" s="37"/>
      <c r="AB134" s="37"/>
      <c r="AC134" s="37"/>
      <c r="AD134" s="37"/>
      <c r="AE134" s="37"/>
      <c r="AR134" s="193" t="s">
        <v>366</v>
      </c>
      <c r="AT134" s="193" t="s">
        <v>239</v>
      </c>
      <c r="AU134" s="193" t="s">
        <v>88</v>
      </c>
      <c r="AY134" s="20" t="s">
        <v>237</v>
      </c>
      <c r="BE134" s="194">
        <f t="shared" si="4"/>
        <v>0</v>
      </c>
      <c r="BF134" s="194">
        <f t="shared" si="5"/>
        <v>0</v>
      </c>
      <c r="BG134" s="194">
        <f t="shared" si="6"/>
        <v>0</v>
      </c>
      <c r="BH134" s="194">
        <f t="shared" si="7"/>
        <v>0</v>
      </c>
      <c r="BI134" s="194">
        <f t="shared" si="8"/>
        <v>0</v>
      </c>
      <c r="BJ134" s="20" t="s">
        <v>88</v>
      </c>
      <c r="BK134" s="194">
        <f t="shared" si="9"/>
        <v>0</v>
      </c>
      <c r="BL134" s="20" t="s">
        <v>366</v>
      </c>
      <c r="BM134" s="193" t="s">
        <v>698</v>
      </c>
    </row>
    <row r="135" spans="1:65" s="2" customFormat="1" ht="16.5" customHeight="1">
      <c r="A135" s="37"/>
      <c r="B135" s="38"/>
      <c r="C135" s="182" t="s">
        <v>508</v>
      </c>
      <c r="D135" s="182" t="s">
        <v>239</v>
      </c>
      <c r="E135" s="183" t="s">
        <v>2371</v>
      </c>
      <c r="F135" s="184" t="s">
        <v>2372</v>
      </c>
      <c r="G135" s="185" t="s">
        <v>154</v>
      </c>
      <c r="H135" s="186">
        <v>20</v>
      </c>
      <c r="I135" s="187"/>
      <c r="J135" s="188">
        <f t="shared" si="0"/>
        <v>0</v>
      </c>
      <c r="K135" s="184" t="s">
        <v>19</v>
      </c>
      <c r="L135" s="42"/>
      <c r="M135" s="189" t="s">
        <v>19</v>
      </c>
      <c r="N135" s="190" t="s">
        <v>48</v>
      </c>
      <c r="O135" s="67"/>
      <c r="P135" s="191">
        <f t="shared" si="1"/>
        <v>0</v>
      </c>
      <c r="Q135" s="191">
        <v>0</v>
      </c>
      <c r="R135" s="191">
        <f t="shared" si="2"/>
        <v>0</v>
      </c>
      <c r="S135" s="191">
        <v>0</v>
      </c>
      <c r="T135" s="192">
        <f t="shared" si="3"/>
        <v>0</v>
      </c>
      <c r="U135" s="37"/>
      <c r="V135" s="37"/>
      <c r="W135" s="37"/>
      <c r="X135" s="37"/>
      <c r="Y135" s="37"/>
      <c r="Z135" s="37"/>
      <c r="AA135" s="37"/>
      <c r="AB135" s="37"/>
      <c r="AC135" s="37"/>
      <c r="AD135" s="37"/>
      <c r="AE135" s="37"/>
      <c r="AR135" s="193" t="s">
        <v>366</v>
      </c>
      <c r="AT135" s="193" t="s">
        <v>239</v>
      </c>
      <c r="AU135" s="193" t="s">
        <v>88</v>
      </c>
      <c r="AY135" s="20" t="s">
        <v>237</v>
      </c>
      <c r="BE135" s="194">
        <f t="shared" si="4"/>
        <v>0</v>
      </c>
      <c r="BF135" s="194">
        <f t="shared" si="5"/>
        <v>0</v>
      </c>
      <c r="BG135" s="194">
        <f t="shared" si="6"/>
        <v>0</v>
      </c>
      <c r="BH135" s="194">
        <f t="shared" si="7"/>
        <v>0</v>
      </c>
      <c r="BI135" s="194">
        <f t="shared" si="8"/>
        <v>0</v>
      </c>
      <c r="BJ135" s="20" t="s">
        <v>88</v>
      </c>
      <c r="BK135" s="194">
        <f t="shared" si="9"/>
        <v>0</v>
      </c>
      <c r="BL135" s="20" t="s">
        <v>366</v>
      </c>
      <c r="BM135" s="193" t="s">
        <v>705</v>
      </c>
    </row>
    <row r="136" spans="1:65" s="2" customFormat="1" ht="16.5" customHeight="1">
      <c r="A136" s="37"/>
      <c r="B136" s="38"/>
      <c r="C136" s="182" t="s">
        <v>516</v>
      </c>
      <c r="D136" s="182" t="s">
        <v>239</v>
      </c>
      <c r="E136" s="183" t="s">
        <v>2373</v>
      </c>
      <c r="F136" s="184" t="s">
        <v>2374</v>
      </c>
      <c r="G136" s="185" t="s">
        <v>154</v>
      </c>
      <c r="H136" s="186">
        <v>13</v>
      </c>
      <c r="I136" s="187"/>
      <c r="J136" s="188">
        <f t="shared" si="0"/>
        <v>0</v>
      </c>
      <c r="K136" s="184" t="s">
        <v>19</v>
      </c>
      <c r="L136" s="42"/>
      <c r="M136" s="189" t="s">
        <v>19</v>
      </c>
      <c r="N136" s="190" t="s">
        <v>48</v>
      </c>
      <c r="O136" s="67"/>
      <c r="P136" s="191">
        <f t="shared" si="1"/>
        <v>0</v>
      </c>
      <c r="Q136" s="191">
        <v>0</v>
      </c>
      <c r="R136" s="191">
        <f t="shared" si="2"/>
        <v>0</v>
      </c>
      <c r="S136" s="191">
        <v>0</v>
      </c>
      <c r="T136" s="192">
        <f t="shared" si="3"/>
        <v>0</v>
      </c>
      <c r="U136" s="37"/>
      <c r="V136" s="37"/>
      <c r="W136" s="37"/>
      <c r="X136" s="37"/>
      <c r="Y136" s="37"/>
      <c r="Z136" s="37"/>
      <c r="AA136" s="37"/>
      <c r="AB136" s="37"/>
      <c r="AC136" s="37"/>
      <c r="AD136" s="37"/>
      <c r="AE136" s="37"/>
      <c r="AR136" s="193" t="s">
        <v>366</v>
      </c>
      <c r="AT136" s="193" t="s">
        <v>239</v>
      </c>
      <c r="AU136" s="193" t="s">
        <v>88</v>
      </c>
      <c r="AY136" s="20" t="s">
        <v>237</v>
      </c>
      <c r="BE136" s="194">
        <f t="shared" si="4"/>
        <v>0</v>
      </c>
      <c r="BF136" s="194">
        <f t="shared" si="5"/>
        <v>0</v>
      </c>
      <c r="BG136" s="194">
        <f t="shared" si="6"/>
        <v>0</v>
      </c>
      <c r="BH136" s="194">
        <f t="shared" si="7"/>
        <v>0</v>
      </c>
      <c r="BI136" s="194">
        <f t="shared" si="8"/>
        <v>0</v>
      </c>
      <c r="BJ136" s="20" t="s">
        <v>88</v>
      </c>
      <c r="BK136" s="194">
        <f t="shared" si="9"/>
        <v>0</v>
      </c>
      <c r="BL136" s="20" t="s">
        <v>366</v>
      </c>
      <c r="BM136" s="193" t="s">
        <v>713</v>
      </c>
    </row>
    <row r="137" spans="1:65" s="2" customFormat="1" ht="16.5" customHeight="1">
      <c r="A137" s="37"/>
      <c r="B137" s="38"/>
      <c r="C137" s="182" t="s">
        <v>523</v>
      </c>
      <c r="D137" s="182" t="s">
        <v>239</v>
      </c>
      <c r="E137" s="183" t="s">
        <v>2375</v>
      </c>
      <c r="F137" s="184" t="s">
        <v>2376</v>
      </c>
      <c r="G137" s="185" t="s">
        <v>154</v>
      </c>
      <c r="H137" s="186">
        <v>20</v>
      </c>
      <c r="I137" s="187"/>
      <c r="J137" s="188">
        <f t="shared" si="0"/>
        <v>0</v>
      </c>
      <c r="K137" s="184" t="s">
        <v>19</v>
      </c>
      <c r="L137" s="42"/>
      <c r="M137" s="189" t="s">
        <v>19</v>
      </c>
      <c r="N137" s="190" t="s">
        <v>48</v>
      </c>
      <c r="O137" s="67"/>
      <c r="P137" s="191">
        <f t="shared" si="1"/>
        <v>0</v>
      </c>
      <c r="Q137" s="191">
        <v>0</v>
      </c>
      <c r="R137" s="191">
        <f t="shared" si="2"/>
        <v>0</v>
      </c>
      <c r="S137" s="191">
        <v>0</v>
      </c>
      <c r="T137" s="192">
        <f t="shared" si="3"/>
        <v>0</v>
      </c>
      <c r="U137" s="37"/>
      <c r="V137" s="37"/>
      <c r="W137" s="37"/>
      <c r="X137" s="37"/>
      <c r="Y137" s="37"/>
      <c r="Z137" s="37"/>
      <c r="AA137" s="37"/>
      <c r="AB137" s="37"/>
      <c r="AC137" s="37"/>
      <c r="AD137" s="37"/>
      <c r="AE137" s="37"/>
      <c r="AR137" s="193" t="s">
        <v>366</v>
      </c>
      <c r="AT137" s="193" t="s">
        <v>239</v>
      </c>
      <c r="AU137" s="193" t="s">
        <v>88</v>
      </c>
      <c r="AY137" s="20" t="s">
        <v>237</v>
      </c>
      <c r="BE137" s="194">
        <f t="shared" si="4"/>
        <v>0</v>
      </c>
      <c r="BF137" s="194">
        <f t="shared" si="5"/>
        <v>0</v>
      </c>
      <c r="BG137" s="194">
        <f t="shared" si="6"/>
        <v>0</v>
      </c>
      <c r="BH137" s="194">
        <f t="shared" si="7"/>
        <v>0</v>
      </c>
      <c r="BI137" s="194">
        <f t="shared" si="8"/>
        <v>0</v>
      </c>
      <c r="BJ137" s="20" t="s">
        <v>88</v>
      </c>
      <c r="BK137" s="194">
        <f t="shared" si="9"/>
        <v>0</v>
      </c>
      <c r="BL137" s="20" t="s">
        <v>366</v>
      </c>
      <c r="BM137" s="193" t="s">
        <v>425</v>
      </c>
    </row>
    <row r="138" spans="1:65" s="2" customFormat="1" ht="16.5" customHeight="1">
      <c r="A138" s="37"/>
      <c r="B138" s="38"/>
      <c r="C138" s="182" t="s">
        <v>529</v>
      </c>
      <c r="D138" s="182" t="s">
        <v>239</v>
      </c>
      <c r="E138" s="183" t="s">
        <v>2377</v>
      </c>
      <c r="F138" s="184" t="s">
        <v>2378</v>
      </c>
      <c r="G138" s="185" t="s">
        <v>154</v>
      </c>
      <c r="H138" s="186">
        <v>35</v>
      </c>
      <c r="I138" s="187"/>
      <c r="J138" s="188">
        <f t="shared" si="0"/>
        <v>0</v>
      </c>
      <c r="K138" s="184" t="s">
        <v>19</v>
      </c>
      <c r="L138" s="42"/>
      <c r="M138" s="189" t="s">
        <v>19</v>
      </c>
      <c r="N138" s="190" t="s">
        <v>48</v>
      </c>
      <c r="O138" s="67"/>
      <c r="P138" s="191">
        <f t="shared" si="1"/>
        <v>0</v>
      </c>
      <c r="Q138" s="191">
        <v>0</v>
      </c>
      <c r="R138" s="191">
        <f t="shared" si="2"/>
        <v>0</v>
      </c>
      <c r="S138" s="191">
        <v>0</v>
      </c>
      <c r="T138" s="192">
        <f t="shared" si="3"/>
        <v>0</v>
      </c>
      <c r="U138" s="37"/>
      <c r="V138" s="37"/>
      <c r="W138" s="37"/>
      <c r="X138" s="37"/>
      <c r="Y138" s="37"/>
      <c r="Z138" s="37"/>
      <c r="AA138" s="37"/>
      <c r="AB138" s="37"/>
      <c r="AC138" s="37"/>
      <c r="AD138" s="37"/>
      <c r="AE138" s="37"/>
      <c r="AR138" s="193" t="s">
        <v>366</v>
      </c>
      <c r="AT138" s="193" t="s">
        <v>239</v>
      </c>
      <c r="AU138" s="193" t="s">
        <v>88</v>
      </c>
      <c r="AY138" s="20" t="s">
        <v>237</v>
      </c>
      <c r="BE138" s="194">
        <f t="shared" si="4"/>
        <v>0</v>
      </c>
      <c r="BF138" s="194">
        <f t="shared" si="5"/>
        <v>0</v>
      </c>
      <c r="BG138" s="194">
        <f t="shared" si="6"/>
        <v>0</v>
      </c>
      <c r="BH138" s="194">
        <f t="shared" si="7"/>
        <v>0</v>
      </c>
      <c r="BI138" s="194">
        <f t="shared" si="8"/>
        <v>0</v>
      </c>
      <c r="BJ138" s="20" t="s">
        <v>88</v>
      </c>
      <c r="BK138" s="194">
        <f t="shared" si="9"/>
        <v>0</v>
      </c>
      <c r="BL138" s="20" t="s">
        <v>366</v>
      </c>
      <c r="BM138" s="193" t="s">
        <v>733</v>
      </c>
    </row>
    <row r="139" spans="1:65" s="2" customFormat="1" ht="16.5" customHeight="1">
      <c r="A139" s="37"/>
      <c r="B139" s="38"/>
      <c r="C139" s="182" t="s">
        <v>535</v>
      </c>
      <c r="D139" s="182" t="s">
        <v>239</v>
      </c>
      <c r="E139" s="183" t="s">
        <v>2379</v>
      </c>
      <c r="F139" s="184" t="s">
        <v>2380</v>
      </c>
      <c r="G139" s="185" t="s">
        <v>154</v>
      </c>
      <c r="H139" s="186">
        <v>25</v>
      </c>
      <c r="I139" s="187"/>
      <c r="J139" s="188">
        <f t="shared" si="0"/>
        <v>0</v>
      </c>
      <c r="K139" s="184" t="s">
        <v>19</v>
      </c>
      <c r="L139" s="42"/>
      <c r="M139" s="189" t="s">
        <v>19</v>
      </c>
      <c r="N139" s="190" t="s">
        <v>48</v>
      </c>
      <c r="O139" s="67"/>
      <c r="P139" s="191">
        <f t="shared" si="1"/>
        <v>0</v>
      </c>
      <c r="Q139" s="191">
        <v>0</v>
      </c>
      <c r="R139" s="191">
        <f t="shared" si="2"/>
        <v>0</v>
      </c>
      <c r="S139" s="191">
        <v>0</v>
      </c>
      <c r="T139" s="192">
        <f t="shared" si="3"/>
        <v>0</v>
      </c>
      <c r="U139" s="37"/>
      <c r="V139" s="37"/>
      <c r="W139" s="37"/>
      <c r="X139" s="37"/>
      <c r="Y139" s="37"/>
      <c r="Z139" s="37"/>
      <c r="AA139" s="37"/>
      <c r="AB139" s="37"/>
      <c r="AC139" s="37"/>
      <c r="AD139" s="37"/>
      <c r="AE139" s="37"/>
      <c r="AR139" s="193" t="s">
        <v>366</v>
      </c>
      <c r="AT139" s="193" t="s">
        <v>239</v>
      </c>
      <c r="AU139" s="193" t="s">
        <v>88</v>
      </c>
      <c r="AY139" s="20" t="s">
        <v>237</v>
      </c>
      <c r="BE139" s="194">
        <f t="shared" si="4"/>
        <v>0</v>
      </c>
      <c r="BF139" s="194">
        <f t="shared" si="5"/>
        <v>0</v>
      </c>
      <c r="BG139" s="194">
        <f t="shared" si="6"/>
        <v>0</v>
      </c>
      <c r="BH139" s="194">
        <f t="shared" si="7"/>
        <v>0</v>
      </c>
      <c r="BI139" s="194">
        <f t="shared" si="8"/>
        <v>0</v>
      </c>
      <c r="BJ139" s="20" t="s">
        <v>88</v>
      </c>
      <c r="BK139" s="194">
        <f t="shared" si="9"/>
        <v>0</v>
      </c>
      <c r="BL139" s="20" t="s">
        <v>366</v>
      </c>
      <c r="BM139" s="193" t="s">
        <v>746</v>
      </c>
    </row>
    <row r="140" spans="1:65" s="2" customFormat="1" ht="16.5" customHeight="1">
      <c r="A140" s="37"/>
      <c r="B140" s="38"/>
      <c r="C140" s="182" t="s">
        <v>545</v>
      </c>
      <c r="D140" s="182" t="s">
        <v>239</v>
      </c>
      <c r="E140" s="183" t="s">
        <v>2381</v>
      </c>
      <c r="F140" s="184" t="s">
        <v>2382</v>
      </c>
      <c r="G140" s="185" t="s">
        <v>154</v>
      </c>
      <c r="H140" s="186">
        <v>3</v>
      </c>
      <c r="I140" s="187"/>
      <c r="J140" s="188">
        <f t="shared" si="0"/>
        <v>0</v>
      </c>
      <c r="K140" s="184" t="s">
        <v>19</v>
      </c>
      <c r="L140" s="42"/>
      <c r="M140" s="189" t="s">
        <v>19</v>
      </c>
      <c r="N140" s="190" t="s">
        <v>48</v>
      </c>
      <c r="O140" s="67"/>
      <c r="P140" s="191">
        <f t="shared" si="1"/>
        <v>0</v>
      </c>
      <c r="Q140" s="191">
        <v>0</v>
      </c>
      <c r="R140" s="191">
        <f t="shared" si="2"/>
        <v>0</v>
      </c>
      <c r="S140" s="191">
        <v>0</v>
      </c>
      <c r="T140" s="192">
        <f t="shared" si="3"/>
        <v>0</v>
      </c>
      <c r="U140" s="37"/>
      <c r="V140" s="37"/>
      <c r="W140" s="37"/>
      <c r="X140" s="37"/>
      <c r="Y140" s="37"/>
      <c r="Z140" s="37"/>
      <c r="AA140" s="37"/>
      <c r="AB140" s="37"/>
      <c r="AC140" s="37"/>
      <c r="AD140" s="37"/>
      <c r="AE140" s="37"/>
      <c r="AR140" s="193" t="s">
        <v>366</v>
      </c>
      <c r="AT140" s="193" t="s">
        <v>239</v>
      </c>
      <c r="AU140" s="193" t="s">
        <v>88</v>
      </c>
      <c r="AY140" s="20" t="s">
        <v>237</v>
      </c>
      <c r="BE140" s="194">
        <f t="shared" si="4"/>
        <v>0</v>
      </c>
      <c r="BF140" s="194">
        <f t="shared" si="5"/>
        <v>0</v>
      </c>
      <c r="BG140" s="194">
        <f t="shared" si="6"/>
        <v>0</v>
      </c>
      <c r="BH140" s="194">
        <f t="shared" si="7"/>
        <v>0</v>
      </c>
      <c r="BI140" s="194">
        <f t="shared" si="8"/>
        <v>0</v>
      </c>
      <c r="BJ140" s="20" t="s">
        <v>88</v>
      </c>
      <c r="BK140" s="194">
        <f t="shared" si="9"/>
        <v>0</v>
      </c>
      <c r="BL140" s="20" t="s">
        <v>366</v>
      </c>
      <c r="BM140" s="193" t="s">
        <v>772</v>
      </c>
    </row>
    <row r="141" spans="1:65" s="2" customFormat="1" ht="16.5" customHeight="1">
      <c r="A141" s="37"/>
      <c r="B141" s="38"/>
      <c r="C141" s="182" t="s">
        <v>550</v>
      </c>
      <c r="D141" s="182" t="s">
        <v>239</v>
      </c>
      <c r="E141" s="183" t="s">
        <v>2383</v>
      </c>
      <c r="F141" s="184" t="s">
        <v>2384</v>
      </c>
      <c r="G141" s="185" t="s">
        <v>154</v>
      </c>
      <c r="H141" s="186">
        <v>6</v>
      </c>
      <c r="I141" s="187"/>
      <c r="J141" s="188">
        <f t="shared" si="0"/>
        <v>0</v>
      </c>
      <c r="K141" s="184" t="s">
        <v>19</v>
      </c>
      <c r="L141" s="42"/>
      <c r="M141" s="189" t="s">
        <v>19</v>
      </c>
      <c r="N141" s="190" t="s">
        <v>48</v>
      </c>
      <c r="O141" s="67"/>
      <c r="P141" s="191">
        <f t="shared" si="1"/>
        <v>0</v>
      </c>
      <c r="Q141" s="191">
        <v>0</v>
      </c>
      <c r="R141" s="191">
        <f t="shared" si="2"/>
        <v>0</v>
      </c>
      <c r="S141" s="191">
        <v>0</v>
      </c>
      <c r="T141" s="192">
        <f t="shared" si="3"/>
        <v>0</v>
      </c>
      <c r="U141" s="37"/>
      <c r="V141" s="37"/>
      <c r="W141" s="37"/>
      <c r="X141" s="37"/>
      <c r="Y141" s="37"/>
      <c r="Z141" s="37"/>
      <c r="AA141" s="37"/>
      <c r="AB141" s="37"/>
      <c r="AC141" s="37"/>
      <c r="AD141" s="37"/>
      <c r="AE141" s="37"/>
      <c r="AR141" s="193" t="s">
        <v>366</v>
      </c>
      <c r="AT141" s="193" t="s">
        <v>239</v>
      </c>
      <c r="AU141" s="193" t="s">
        <v>88</v>
      </c>
      <c r="AY141" s="20" t="s">
        <v>237</v>
      </c>
      <c r="BE141" s="194">
        <f t="shared" si="4"/>
        <v>0</v>
      </c>
      <c r="BF141" s="194">
        <f t="shared" si="5"/>
        <v>0</v>
      </c>
      <c r="BG141" s="194">
        <f t="shared" si="6"/>
        <v>0</v>
      </c>
      <c r="BH141" s="194">
        <f t="shared" si="7"/>
        <v>0</v>
      </c>
      <c r="BI141" s="194">
        <f t="shared" si="8"/>
        <v>0</v>
      </c>
      <c r="BJ141" s="20" t="s">
        <v>88</v>
      </c>
      <c r="BK141" s="194">
        <f t="shared" si="9"/>
        <v>0</v>
      </c>
      <c r="BL141" s="20" t="s">
        <v>366</v>
      </c>
      <c r="BM141" s="193" t="s">
        <v>804</v>
      </c>
    </row>
    <row r="142" spans="1:65" s="2" customFormat="1" ht="16.5" customHeight="1">
      <c r="A142" s="37"/>
      <c r="B142" s="38"/>
      <c r="C142" s="182" t="s">
        <v>555</v>
      </c>
      <c r="D142" s="182" t="s">
        <v>239</v>
      </c>
      <c r="E142" s="183" t="s">
        <v>2385</v>
      </c>
      <c r="F142" s="184" t="s">
        <v>2386</v>
      </c>
      <c r="G142" s="185" t="s">
        <v>141</v>
      </c>
      <c r="H142" s="186">
        <v>0</v>
      </c>
      <c r="I142" s="187"/>
      <c r="J142" s="188">
        <f t="shared" si="0"/>
        <v>0</v>
      </c>
      <c r="K142" s="184" t="s">
        <v>19</v>
      </c>
      <c r="L142" s="42"/>
      <c r="M142" s="189" t="s">
        <v>19</v>
      </c>
      <c r="N142" s="190" t="s">
        <v>48</v>
      </c>
      <c r="O142" s="67"/>
      <c r="P142" s="191">
        <f t="shared" si="1"/>
        <v>0</v>
      </c>
      <c r="Q142" s="191">
        <v>0</v>
      </c>
      <c r="R142" s="191">
        <f t="shared" si="2"/>
        <v>0</v>
      </c>
      <c r="S142" s="191">
        <v>0</v>
      </c>
      <c r="T142" s="192">
        <f t="shared" si="3"/>
        <v>0</v>
      </c>
      <c r="U142" s="37"/>
      <c r="V142" s="37"/>
      <c r="W142" s="37"/>
      <c r="X142" s="37"/>
      <c r="Y142" s="37"/>
      <c r="Z142" s="37"/>
      <c r="AA142" s="37"/>
      <c r="AB142" s="37"/>
      <c r="AC142" s="37"/>
      <c r="AD142" s="37"/>
      <c r="AE142" s="37"/>
      <c r="AR142" s="193" t="s">
        <v>366</v>
      </c>
      <c r="AT142" s="193" t="s">
        <v>239</v>
      </c>
      <c r="AU142" s="193" t="s">
        <v>88</v>
      </c>
      <c r="AY142" s="20" t="s">
        <v>237</v>
      </c>
      <c r="BE142" s="194">
        <f t="shared" si="4"/>
        <v>0</v>
      </c>
      <c r="BF142" s="194">
        <f t="shared" si="5"/>
        <v>0</v>
      </c>
      <c r="BG142" s="194">
        <f t="shared" si="6"/>
        <v>0</v>
      </c>
      <c r="BH142" s="194">
        <f t="shared" si="7"/>
        <v>0</v>
      </c>
      <c r="BI142" s="194">
        <f t="shared" si="8"/>
        <v>0</v>
      </c>
      <c r="BJ142" s="20" t="s">
        <v>88</v>
      </c>
      <c r="BK142" s="194">
        <f t="shared" si="9"/>
        <v>0</v>
      </c>
      <c r="BL142" s="20" t="s">
        <v>366</v>
      </c>
      <c r="BM142" s="193" t="s">
        <v>830</v>
      </c>
    </row>
    <row r="143" spans="1:65" s="2" customFormat="1" ht="16.5" customHeight="1">
      <c r="A143" s="37"/>
      <c r="B143" s="38"/>
      <c r="C143" s="182" t="s">
        <v>567</v>
      </c>
      <c r="D143" s="182" t="s">
        <v>239</v>
      </c>
      <c r="E143" s="183" t="s">
        <v>2387</v>
      </c>
      <c r="F143" s="184" t="s">
        <v>2388</v>
      </c>
      <c r="G143" s="185" t="s">
        <v>141</v>
      </c>
      <c r="H143" s="186">
        <v>4</v>
      </c>
      <c r="I143" s="187"/>
      <c r="J143" s="188">
        <f t="shared" si="0"/>
        <v>0</v>
      </c>
      <c r="K143" s="184" t="s">
        <v>19</v>
      </c>
      <c r="L143" s="42"/>
      <c r="M143" s="189" t="s">
        <v>19</v>
      </c>
      <c r="N143" s="190" t="s">
        <v>48</v>
      </c>
      <c r="O143" s="67"/>
      <c r="P143" s="191">
        <f t="shared" si="1"/>
        <v>0</v>
      </c>
      <c r="Q143" s="191">
        <v>0</v>
      </c>
      <c r="R143" s="191">
        <f t="shared" si="2"/>
        <v>0</v>
      </c>
      <c r="S143" s="191">
        <v>0</v>
      </c>
      <c r="T143" s="192">
        <f t="shared" si="3"/>
        <v>0</v>
      </c>
      <c r="U143" s="37"/>
      <c r="V143" s="37"/>
      <c r="W143" s="37"/>
      <c r="X143" s="37"/>
      <c r="Y143" s="37"/>
      <c r="Z143" s="37"/>
      <c r="AA143" s="37"/>
      <c r="AB143" s="37"/>
      <c r="AC143" s="37"/>
      <c r="AD143" s="37"/>
      <c r="AE143" s="37"/>
      <c r="AR143" s="193" t="s">
        <v>366</v>
      </c>
      <c r="AT143" s="193" t="s">
        <v>239</v>
      </c>
      <c r="AU143" s="193" t="s">
        <v>88</v>
      </c>
      <c r="AY143" s="20" t="s">
        <v>237</v>
      </c>
      <c r="BE143" s="194">
        <f t="shared" si="4"/>
        <v>0</v>
      </c>
      <c r="BF143" s="194">
        <f t="shared" si="5"/>
        <v>0</v>
      </c>
      <c r="BG143" s="194">
        <f t="shared" si="6"/>
        <v>0</v>
      </c>
      <c r="BH143" s="194">
        <f t="shared" si="7"/>
        <v>0</v>
      </c>
      <c r="BI143" s="194">
        <f t="shared" si="8"/>
        <v>0</v>
      </c>
      <c r="BJ143" s="20" t="s">
        <v>88</v>
      </c>
      <c r="BK143" s="194">
        <f t="shared" si="9"/>
        <v>0</v>
      </c>
      <c r="BL143" s="20" t="s">
        <v>366</v>
      </c>
      <c r="BM143" s="193" t="s">
        <v>863</v>
      </c>
    </row>
    <row r="144" spans="1:65" s="2" customFormat="1" ht="21.75" customHeight="1">
      <c r="A144" s="37"/>
      <c r="B144" s="38"/>
      <c r="C144" s="182" t="s">
        <v>572</v>
      </c>
      <c r="D144" s="182" t="s">
        <v>239</v>
      </c>
      <c r="E144" s="183" t="s">
        <v>2389</v>
      </c>
      <c r="F144" s="184" t="s">
        <v>2390</v>
      </c>
      <c r="G144" s="185" t="s">
        <v>141</v>
      </c>
      <c r="H144" s="186">
        <v>7</v>
      </c>
      <c r="I144" s="187"/>
      <c r="J144" s="188">
        <f t="shared" si="0"/>
        <v>0</v>
      </c>
      <c r="K144" s="184" t="s">
        <v>19</v>
      </c>
      <c r="L144" s="42"/>
      <c r="M144" s="189" t="s">
        <v>19</v>
      </c>
      <c r="N144" s="190" t="s">
        <v>48</v>
      </c>
      <c r="O144" s="67"/>
      <c r="P144" s="191">
        <f t="shared" si="1"/>
        <v>0</v>
      </c>
      <c r="Q144" s="191">
        <v>0</v>
      </c>
      <c r="R144" s="191">
        <f t="shared" si="2"/>
        <v>0</v>
      </c>
      <c r="S144" s="191">
        <v>0</v>
      </c>
      <c r="T144" s="192">
        <f t="shared" si="3"/>
        <v>0</v>
      </c>
      <c r="U144" s="37"/>
      <c r="V144" s="37"/>
      <c r="W144" s="37"/>
      <c r="X144" s="37"/>
      <c r="Y144" s="37"/>
      <c r="Z144" s="37"/>
      <c r="AA144" s="37"/>
      <c r="AB144" s="37"/>
      <c r="AC144" s="37"/>
      <c r="AD144" s="37"/>
      <c r="AE144" s="37"/>
      <c r="AR144" s="193" t="s">
        <v>366</v>
      </c>
      <c r="AT144" s="193" t="s">
        <v>239</v>
      </c>
      <c r="AU144" s="193" t="s">
        <v>88</v>
      </c>
      <c r="AY144" s="20" t="s">
        <v>237</v>
      </c>
      <c r="BE144" s="194">
        <f t="shared" si="4"/>
        <v>0</v>
      </c>
      <c r="BF144" s="194">
        <f t="shared" si="5"/>
        <v>0</v>
      </c>
      <c r="BG144" s="194">
        <f t="shared" si="6"/>
        <v>0</v>
      </c>
      <c r="BH144" s="194">
        <f t="shared" si="7"/>
        <v>0</v>
      </c>
      <c r="BI144" s="194">
        <f t="shared" si="8"/>
        <v>0</v>
      </c>
      <c r="BJ144" s="20" t="s">
        <v>88</v>
      </c>
      <c r="BK144" s="194">
        <f t="shared" si="9"/>
        <v>0</v>
      </c>
      <c r="BL144" s="20" t="s">
        <v>366</v>
      </c>
      <c r="BM144" s="193" t="s">
        <v>897</v>
      </c>
    </row>
    <row r="145" spans="1:65" s="2" customFormat="1" ht="16.5" customHeight="1">
      <c r="A145" s="37"/>
      <c r="B145" s="38"/>
      <c r="C145" s="182" t="s">
        <v>577</v>
      </c>
      <c r="D145" s="182" t="s">
        <v>239</v>
      </c>
      <c r="E145" s="183" t="s">
        <v>2391</v>
      </c>
      <c r="F145" s="184" t="s">
        <v>2392</v>
      </c>
      <c r="G145" s="185" t="s">
        <v>1591</v>
      </c>
      <c r="H145" s="186">
        <v>1</v>
      </c>
      <c r="I145" s="187"/>
      <c r="J145" s="188">
        <f t="shared" si="0"/>
        <v>0</v>
      </c>
      <c r="K145" s="184" t="s">
        <v>19</v>
      </c>
      <c r="L145" s="42"/>
      <c r="M145" s="189" t="s">
        <v>19</v>
      </c>
      <c r="N145" s="190" t="s">
        <v>48</v>
      </c>
      <c r="O145" s="67"/>
      <c r="P145" s="191">
        <f t="shared" si="1"/>
        <v>0</v>
      </c>
      <c r="Q145" s="191">
        <v>0</v>
      </c>
      <c r="R145" s="191">
        <f t="shared" si="2"/>
        <v>0</v>
      </c>
      <c r="S145" s="191">
        <v>0</v>
      </c>
      <c r="T145" s="192">
        <f t="shared" si="3"/>
        <v>0</v>
      </c>
      <c r="U145" s="37"/>
      <c r="V145" s="37"/>
      <c r="W145" s="37"/>
      <c r="X145" s="37"/>
      <c r="Y145" s="37"/>
      <c r="Z145" s="37"/>
      <c r="AA145" s="37"/>
      <c r="AB145" s="37"/>
      <c r="AC145" s="37"/>
      <c r="AD145" s="37"/>
      <c r="AE145" s="37"/>
      <c r="AR145" s="193" t="s">
        <v>366</v>
      </c>
      <c r="AT145" s="193" t="s">
        <v>239</v>
      </c>
      <c r="AU145" s="193" t="s">
        <v>88</v>
      </c>
      <c r="AY145" s="20" t="s">
        <v>237</v>
      </c>
      <c r="BE145" s="194">
        <f t="shared" si="4"/>
        <v>0</v>
      </c>
      <c r="BF145" s="194">
        <f t="shared" si="5"/>
        <v>0</v>
      </c>
      <c r="BG145" s="194">
        <f t="shared" si="6"/>
        <v>0</v>
      </c>
      <c r="BH145" s="194">
        <f t="shared" si="7"/>
        <v>0</v>
      </c>
      <c r="BI145" s="194">
        <f t="shared" si="8"/>
        <v>0</v>
      </c>
      <c r="BJ145" s="20" t="s">
        <v>88</v>
      </c>
      <c r="BK145" s="194">
        <f t="shared" si="9"/>
        <v>0</v>
      </c>
      <c r="BL145" s="20" t="s">
        <v>366</v>
      </c>
      <c r="BM145" s="193" t="s">
        <v>922</v>
      </c>
    </row>
    <row r="146" spans="1:65" s="2" customFormat="1" ht="76.8">
      <c r="A146" s="37"/>
      <c r="B146" s="38"/>
      <c r="C146" s="39"/>
      <c r="D146" s="202" t="s">
        <v>914</v>
      </c>
      <c r="E146" s="39"/>
      <c r="F146" s="254" t="s">
        <v>2393</v>
      </c>
      <c r="G146" s="39"/>
      <c r="H146" s="39"/>
      <c r="I146" s="197"/>
      <c r="J146" s="39"/>
      <c r="K146" s="39"/>
      <c r="L146" s="42"/>
      <c r="M146" s="198"/>
      <c r="N146" s="199"/>
      <c r="O146" s="67"/>
      <c r="P146" s="67"/>
      <c r="Q146" s="67"/>
      <c r="R146" s="67"/>
      <c r="S146" s="67"/>
      <c r="T146" s="68"/>
      <c r="U146" s="37"/>
      <c r="V146" s="37"/>
      <c r="W146" s="37"/>
      <c r="X146" s="37"/>
      <c r="Y146" s="37"/>
      <c r="Z146" s="37"/>
      <c r="AA146" s="37"/>
      <c r="AB146" s="37"/>
      <c r="AC146" s="37"/>
      <c r="AD146" s="37"/>
      <c r="AE146" s="37"/>
      <c r="AT146" s="20" t="s">
        <v>914</v>
      </c>
      <c r="AU146" s="20" t="s">
        <v>88</v>
      </c>
    </row>
    <row r="147" spans="1:65" s="2" customFormat="1" ht="21.75" customHeight="1">
      <c r="A147" s="37"/>
      <c r="B147" s="38"/>
      <c r="C147" s="182" t="s">
        <v>582</v>
      </c>
      <c r="D147" s="182" t="s">
        <v>239</v>
      </c>
      <c r="E147" s="183" t="s">
        <v>2394</v>
      </c>
      <c r="F147" s="184" t="s">
        <v>2395</v>
      </c>
      <c r="G147" s="185" t="s">
        <v>1591</v>
      </c>
      <c r="H147" s="186">
        <v>1</v>
      </c>
      <c r="I147" s="187"/>
      <c r="J147" s="188">
        <f>ROUND(I147*H147,2)</f>
        <v>0</v>
      </c>
      <c r="K147" s="184" t="s">
        <v>19</v>
      </c>
      <c r="L147" s="42"/>
      <c r="M147" s="189" t="s">
        <v>19</v>
      </c>
      <c r="N147" s="190" t="s">
        <v>48</v>
      </c>
      <c r="O147" s="67"/>
      <c r="P147" s="191">
        <f>O147*H147</f>
        <v>0</v>
      </c>
      <c r="Q147" s="191">
        <v>0</v>
      </c>
      <c r="R147" s="191">
        <f>Q147*H147</f>
        <v>0</v>
      </c>
      <c r="S147" s="191">
        <v>0</v>
      </c>
      <c r="T147" s="192">
        <f>S147*H147</f>
        <v>0</v>
      </c>
      <c r="U147" s="37"/>
      <c r="V147" s="37"/>
      <c r="W147" s="37"/>
      <c r="X147" s="37"/>
      <c r="Y147" s="37"/>
      <c r="Z147" s="37"/>
      <c r="AA147" s="37"/>
      <c r="AB147" s="37"/>
      <c r="AC147" s="37"/>
      <c r="AD147" s="37"/>
      <c r="AE147" s="37"/>
      <c r="AR147" s="193" t="s">
        <v>366</v>
      </c>
      <c r="AT147" s="193" t="s">
        <v>239</v>
      </c>
      <c r="AU147" s="193" t="s">
        <v>88</v>
      </c>
      <c r="AY147" s="20" t="s">
        <v>237</v>
      </c>
      <c r="BE147" s="194">
        <f>IF(N147="základní",J147,0)</f>
        <v>0</v>
      </c>
      <c r="BF147" s="194">
        <f>IF(N147="snížená",J147,0)</f>
        <v>0</v>
      </c>
      <c r="BG147" s="194">
        <f>IF(N147="zákl. přenesená",J147,0)</f>
        <v>0</v>
      </c>
      <c r="BH147" s="194">
        <f>IF(N147="sníž. přenesená",J147,0)</f>
        <v>0</v>
      </c>
      <c r="BI147" s="194">
        <f>IF(N147="nulová",J147,0)</f>
        <v>0</v>
      </c>
      <c r="BJ147" s="20" t="s">
        <v>88</v>
      </c>
      <c r="BK147" s="194">
        <f>ROUND(I147*H147,2)</f>
        <v>0</v>
      </c>
      <c r="BL147" s="20" t="s">
        <v>366</v>
      </c>
      <c r="BM147" s="193" t="s">
        <v>940</v>
      </c>
    </row>
    <row r="148" spans="1:65" s="2" customFormat="1" ht="105.6">
      <c r="A148" s="37"/>
      <c r="B148" s="38"/>
      <c r="C148" s="39"/>
      <c r="D148" s="202" t="s">
        <v>914</v>
      </c>
      <c r="E148" s="39"/>
      <c r="F148" s="254" t="s">
        <v>2396</v>
      </c>
      <c r="G148" s="39"/>
      <c r="H148" s="39"/>
      <c r="I148" s="197"/>
      <c r="J148" s="39"/>
      <c r="K148" s="39"/>
      <c r="L148" s="42"/>
      <c r="M148" s="198"/>
      <c r="N148" s="199"/>
      <c r="O148" s="67"/>
      <c r="P148" s="67"/>
      <c r="Q148" s="67"/>
      <c r="R148" s="67"/>
      <c r="S148" s="67"/>
      <c r="T148" s="68"/>
      <c r="U148" s="37"/>
      <c r="V148" s="37"/>
      <c r="W148" s="37"/>
      <c r="X148" s="37"/>
      <c r="Y148" s="37"/>
      <c r="Z148" s="37"/>
      <c r="AA148" s="37"/>
      <c r="AB148" s="37"/>
      <c r="AC148" s="37"/>
      <c r="AD148" s="37"/>
      <c r="AE148" s="37"/>
      <c r="AT148" s="20" t="s">
        <v>914</v>
      </c>
      <c r="AU148" s="20" t="s">
        <v>88</v>
      </c>
    </row>
    <row r="149" spans="1:65" s="2" customFormat="1" ht="33" customHeight="1">
      <c r="A149" s="37"/>
      <c r="B149" s="38"/>
      <c r="C149" s="182" t="s">
        <v>588</v>
      </c>
      <c r="D149" s="182" t="s">
        <v>239</v>
      </c>
      <c r="E149" s="183" t="s">
        <v>2397</v>
      </c>
      <c r="F149" s="184" t="s">
        <v>2398</v>
      </c>
      <c r="G149" s="185" t="s">
        <v>6624</v>
      </c>
      <c r="H149" s="186">
        <v>20</v>
      </c>
      <c r="I149" s="187"/>
      <c r="J149" s="188">
        <f t="shared" ref="J149:J156" si="10">ROUND(I149*H149,2)</f>
        <v>0</v>
      </c>
      <c r="K149" s="184" t="s">
        <v>19</v>
      </c>
      <c r="L149" s="42"/>
      <c r="M149" s="189" t="s">
        <v>19</v>
      </c>
      <c r="N149" s="190" t="s">
        <v>48</v>
      </c>
      <c r="O149" s="67"/>
      <c r="P149" s="191">
        <f t="shared" ref="P149:P156" si="11">O149*H149</f>
        <v>0</v>
      </c>
      <c r="Q149" s="191">
        <v>0</v>
      </c>
      <c r="R149" s="191">
        <f t="shared" ref="R149:R156" si="12">Q149*H149</f>
        <v>0</v>
      </c>
      <c r="S149" s="191">
        <v>0</v>
      </c>
      <c r="T149" s="192">
        <f t="shared" ref="T149:T156" si="13">S149*H149</f>
        <v>0</v>
      </c>
      <c r="U149" s="37"/>
      <c r="V149" s="37"/>
      <c r="W149" s="37"/>
      <c r="X149" s="37"/>
      <c r="Y149" s="37"/>
      <c r="Z149" s="37"/>
      <c r="AA149" s="37"/>
      <c r="AB149" s="37"/>
      <c r="AC149" s="37"/>
      <c r="AD149" s="37"/>
      <c r="AE149" s="37"/>
      <c r="AR149" s="193" t="s">
        <v>366</v>
      </c>
      <c r="AT149" s="193" t="s">
        <v>239</v>
      </c>
      <c r="AU149" s="193" t="s">
        <v>88</v>
      </c>
      <c r="AY149" s="20" t="s">
        <v>237</v>
      </c>
      <c r="BE149" s="194">
        <f t="shared" ref="BE149:BE156" si="14">IF(N149="základní",J149,0)</f>
        <v>0</v>
      </c>
      <c r="BF149" s="194">
        <f t="shared" ref="BF149:BF156" si="15">IF(N149="snížená",J149,0)</f>
        <v>0</v>
      </c>
      <c r="BG149" s="194">
        <f t="shared" ref="BG149:BG156" si="16">IF(N149="zákl. přenesená",J149,0)</f>
        <v>0</v>
      </c>
      <c r="BH149" s="194">
        <f t="shared" ref="BH149:BH156" si="17">IF(N149="sníž. přenesená",J149,0)</f>
        <v>0</v>
      </c>
      <c r="BI149" s="194">
        <f t="shared" ref="BI149:BI156" si="18">IF(N149="nulová",J149,0)</f>
        <v>0</v>
      </c>
      <c r="BJ149" s="20" t="s">
        <v>88</v>
      </c>
      <c r="BK149" s="194">
        <f t="shared" ref="BK149:BK156" si="19">ROUND(I149*H149,2)</f>
        <v>0</v>
      </c>
      <c r="BL149" s="20" t="s">
        <v>366</v>
      </c>
      <c r="BM149" s="193" t="s">
        <v>950</v>
      </c>
    </row>
    <row r="150" spans="1:65" s="2" customFormat="1" ht="21.75" customHeight="1">
      <c r="A150" s="37"/>
      <c r="B150" s="38"/>
      <c r="C150" s="182" t="s">
        <v>597</v>
      </c>
      <c r="D150" s="182" t="s">
        <v>239</v>
      </c>
      <c r="E150" s="183" t="s">
        <v>2399</v>
      </c>
      <c r="F150" s="184" t="s">
        <v>2400</v>
      </c>
      <c r="G150" s="185" t="s">
        <v>1591</v>
      </c>
      <c r="H150" s="186">
        <v>1</v>
      </c>
      <c r="I150" s="187"/>
      <c r="J150" s="188">
        <f t="shared" si="10"/>
        <v>0</v>
      </c>
      <c r="K150" s="184" t="s">
        <v>19</v>
      </c>
      <c r="L150" s="42"/>
      <c r="M150" s="189" t="s">
        <v>19</v>
      </c>
      <c r="N150" s="190" t="s">
        <v>48</v>
      </c>
      <c r="O150" s="67"/>
      <c r="P150" s="191">
        <f t="shared" si="11"/>
        <v>0</v>
      </c>
      <c r="Q150" s="191">
        <v>0</v>
      </c>
      <c r="R150" s="191">
        <f t="shared" si="12"/>
        <v>0</v>
      </c>
      <c r="S150" s="191">
        <v>0</v>
      </c>
      <c r="T150" s="192">
        <f t="shared" si="13"/>
        <v>0</v>
      </c>
      <c r="U150" s="37"/>
      <c r="V150" s="37"/>
      <c r="W150" s="37"/>
      <c r="X150" s="37"/>
      <c r="Y150" s="37"/>
      <c r="Z150" s="37"/>
      <c r="AA150" s="37"/>
      <c r="AB150" s="37"/>
      <c r="AC150" s="37"/>
      <c r="AD150" s="37"/>
      <c r="AE150" s="37"/>
      <c r="AR150" s="193" t="s">
        <v>366</v>
      </c>
      <c r="AT150" s="193" t="s">
        <v>239</v>
      </c>
      <c r="AU150" s="193" t="s">
        <v>88</v>
      </c>
      <c r="AY150" s="20" t="s">
        <v>237</v>
      </c>
      <c r="BE150" s="194">
        <f t="shared" si="14"/>
        <v>0</v>
      </c>
      <c r="BF150" s="194">
        <f t="shared" si="15"/>
        <v>0</v>
      </c>
      <c r="BG150" s="194">
        <f t="shared" si="16"/>
        <v>0</v>
      </c>
      <c r="BH150" s="194">
        <f t="shared" si="17"/>
        <v>0</v>
      </c>
      <c r="BI150" s="194">
        <f t="shared" si="18"/>
        <v>0</v>
      </c>
      <c r="BJ150" s="20" t="s">
        <v>88</v>
      </c>
      <c r="BK150" s="194">
        <f t="shared" si="19"/>
        <v>0</v>
      </c>
      <c r="BL150" s="20" t="s">
        <v>366</v>
      </c>
      <c r="BM150" s="193" t="s">
        <v>959</v>
      </c>
    </row>
    <row r="151" spans="1:65" s="2" customFormat="1" ht="16.5" customHeight="1">
      <c r="A151" s="37"/>
      <c r="B151" s="38"/>
      <c r="C151" s="182" t="s">
        <v>603</v>
      </c>
      <c r="D151" s="182" t="s">
        <v>239</v>
      </c>
      <c r="E151" s="183" t="s">
        <v>2401</v>
      </c>
      <c r="F151" s="184" t="s">
        <v>2402</v>
      </c>
      <c r="G151" s="185" t="s">
        <v>1591</v>
      </c>
      <c r="H151" s="186">
        <v>1</v>
      </c>
      <c r="I151" s="187"/>
      <c r="J151" s="188">
        <f t="shared" si="10"/>
        <v>0</v>
      </c>
      <c r="K151" s="184" t="s">
        <v>19</v>
      </c>
      <c r="L151" s="42"/>
      <c r="M151" s="189" t="s">
        <v>19</v>
      </c>
      <c r="N151" s="190" t="s">
        <v>48</v>
      </c>
      <c r="O151" s="67"/>
      <c r="P151" s="191">
        <f t="shared" si="11"/>
        <v>0</v>
      </c>
      <c r="Q151" s="191">
        <v>0</v>
      </c>
      <c r="R151" s="191">
        <f t="shared" si="12"/>
        <v>0</v>
      </c>
      <c r="S151" s="191">
        <v>0</v>
      </c>
      <c r="T151" s="192">
        <f t="shared" si="13"/>
        <v>0</v>
      </c>
      <c r="U151" s="37"/>
      <c r="V151" s="37"/>
      <c r="W151" s="37"/>
      <c r="X151" s="37"/>
      <c r="Y151" s="37"/>
      <c r="Z151" s="37"/>
      <c r="AA151" s="37"/>
      <c r="AB151" s="37"/>
      <c r="AC151" s="37"/>
      <c r="AD151" s="37"/>
      <c r="AE151" s="37"/>
      <c r="AR151" s="193" t="s">
        <v>366</v>
      </c>
      <c r="AT151" s="193" t="s">
        <v>239</v>
      </c>
      <c r="AU151" s="193" t="s">
        <v>88</v>
      </c>
      <c r="AY151" s="20" t="s">
        <v>237</v>
      </c>
      <c r="BE151" s="194">
        <f t="shared" si="14"/>
        <v>0</v>
      </c>
      <c r="BF151" s="194">
        <f t="shared" si="15"/>
        <v>0</v>
      </c>
      <c r="BG151" s="194">
        <f t="shared" si="16"/>
        <v>0</v>
      </c>
      <c r="BH151" s="194">
        <f t="shared" si="17"/>
        <v>0</v>
      </c>
      <c r="BI151" s="194">
        <f t="shared" si="18"/>
        <v>0</v>
      </c>
      <c r="BJ151" s="20" t="s">
        <v>88</v>
      </c>
      <c r="BK151" s="194">
        <f t="shared" si="19"/>
        <v>0</v>
      </c>
      <c r="BL151" s="20" t="s">
        <v>366</v>
      </c>
      <c r="BM151" s="193" t="s">
        <v>974</v>
      </c>
    </row>
    <row r="152" spans="1:65" s="2" customFormat="1" ht="16.5" customHeight="1">
      <c r="A152" s="37"/>
      <c r="B152" s="38"/>
      <c r="C152" s="182" t="s">
        <v>611</v>
      </c>
      <c r="D152" s="266" t="s">
        <v>239</v>
      </c>
      <c r="E152" s="183" t="s">
        <v>6625</v>
      </c>
      <c r="F152" s="184" t="s">
        <v>6626</v>
      </c>
      <c r="G152" s="185" t="s">
        <v>1591</v>
      </c>
      <c r="H152" s="186">
        <v>1</v>
      </c>
      <c r="I152" s="187"/>
      <c r="J152" s="188">
        <f t="shared" si="10"/>
        <v>0</v>
      </c>
      <c r="K152" s="184" t="s">
        <v>19</v>
      </c>
      <c r="L152" s="42"/>
      <c r="M152" s="189" t="s">
        <v>19</v>
      </c>
      <c r="N152" s="190" t="s">
        <v>48</v>
      </c>
      <c r="O152" s="67"/>
      <c r="P152" s="191">
        <f t="shared" si="11"/>
        <v>0</v>
      </c>
      <c r="Q152" s="191">
        <v>0</v>
      </c>
      <c r="R152" s="191">
        <f t="shared" si="12"/>
        <v>0</v>
      </c>
      <c r="S152" s="191">
        <v>0</v>
      </c>
      <c r="T152" s="192">
        <f t="shared" si="13"/>
        <v>0</v>
      </c>
      <c r="U152" s="37"/>
      <c r="V152" s="37"/>
      <c r="W152" s="37"/>
      <c r="X152" s="37"/>
      <c r="Y152" s="37"/>
      <c r="Z152" s="37"/>
      <c r="AA152" s="37"/>
      <c r="AB152" s="37"/>
      <c r="AC152" s="37"/>
      <c r="AD152" s="37"/>
      <c r="AE152" s="37"/>
      <c r="AR152" s="193" t="s">
        <v>366</v>
      </c>
      <c r="AT152" s="193" t="s">
        <v>239</v>
      </c>
      <c r="AU152" s="193" t="s">
        <v>88</v>
      </c>
      <c r="AY152" s="20" t="s">
        <v>237</v>
      </c>
      <c r="BE152" s="194">
        <f t="shared" si="14"/>
        <v>0</v>
      </c>
      <c r="BF152" s="194">
        <f t="shared" si="15"/>
        <v>0</v>
      </c>
      <c r="BG152" s="194">
        <f t="shared" si="16"/>
        <v>0</v>
      </c>
      <c r="BH152" s="194">
        <f t="shared" si="17"/>
        <v>0</v>
      </c>
      <c r="BI152" s="194">
        <f t="shared" si="18"/>
        <v>0</v>
      </c>
      <c r="BJ152" s="20" t="s">
        <v>88</v>
      </c>
      <c r="BK152" s="194">
        <f t="shared" si="19"/>
        <v>0</v>
      </c>
      <c r="BL152" s="20" t="s">
        <v>366</v>
      </c>
      <c r="BM152" s="193" t="s">
        <v>985</v>
      </c>
    </row>
    <row r="153" spans="1:65" s="2" customFormat="1" ht="16.5" customHeight="1">
      <c r="A153" s="37"/>
      <c r="B153" s="38"/>
      <c r="C153" s="182" t="s">
        <v>617</v>
      </c>
      <c r="D153" s="266" t="s">
        <v>239</v>
      </c>
      <c r="E153" s="183" t="s">
        <v>6627</v>
      </c>
      <c r="F153" s="184" t="s">
        <v>6628</v>
      </c>
      <c r="G153" s="185" t="s">
        <v>1591</v>
      </c>
      <c r="H153" s="186">
        <v>1</v>
      </c>
      <c r="I153" s="187"/>
      <c r="J153" s="188">
        <f t="shared" si="10"/>
        <v>0</v>
      </c>
      <c r="K153" s="184" t="s">
        <v>19</v>
      </c>
      <c r="L153" s="42"/>
      <c r="M153" s="189" t="s">
        <v>19</v>
      </c>
      <c r="N153" s="190" t="s">
        <v>48</v>
      </c>
      <c r="O153" s="67"/>
      <c r="P153" s="191">
        <f t="shared" si="11"/>
        <v>0</v>
      </c>
      <c r="Q153" s="191">
        <v>0</v>
      </c>
      <c r="R153" s="191">
        <f t="shared" si="12"/>
        <v>0</v>
      </c>
      <c r="S153" s="191">
        <v>0</v>
      </c>
      <c r="T153" s="192">
        <f t="shared" si="13"/>
        <v>0</v>
      </c>
      <c r="U153" s="37"/>
      <c r="V153" s="37"/>
      <c r="W153" s="37"/>
      <c r="X153" s="37"/>
      <c r="Y153" s="37"/>
      <c r="Z153" s="37"/>
      <c r="AA153" s="37"/>
      <c r="AB153" s="37"/>
      <c r="AC153" s="37"/>
      <c r="AD153" s="37"/>
      <c r="AE153" s="37"/>
      <c r="AR153" s="193" t="s">
        <v>366</v>
      </c>
      <c r="AT153" s="193" t="s">
        <v>239</v>
      </c>
      <c r="AU153" s="193" t="s">
        <v>88</v>
      </c>
      <c r="AY153" s="20" t="s">
        <v>237</v>
      </c>
      <c r="BE153" s="194">
        <f t="shared" si="14"/>
        <v>0</v>
      </c>
      <c r="BF153" s="194">
        <f t="shared" si="15"/>
        <v>0</v>
      </c>
      <c r="BG153" s="194">
        <f t="shared" si="16"/>
        <v>0</v>
      </c>
      <c r="BH153" s="194">
        <f t="shared" si="17"/>
        <v>0</v>
      </c>
      <c r="BI153" s="194">
        <f t="shared" si="18"/>
        <v>0</v>
      </c>
      <c r="BJ153" s="20" t="s">
        <v>88</v>
      </c>
      <c r="BK153" s="194">
        <f t="shared" si="19"/>
        <v>0</v>
      </c>
      <c r="BL153" s="20" t="s">
        <v>366</v>
      </c>
      <c r="BM153" s="193" t="s">
        <v>994</v>
      </c>
    </row>
    <row r="154" spans="1:65" s="2" customFormat="1" ht="16.5" customHeight="1">
      <c r="A154" s="37"/>
      <c r="B154" s="38"/>
      <c r="C154" s="182" t="s">
        <v>624</v>
      </c>
      <c r="D154" s="182" t="s">
        <v>239</v>
      </c>
      <c r="E154" s="183" t="s">
        <v>2403</v>
      </c>
      <c r="F154" s="184" t="s">
        <v>2404</v>
      </c>
      <c r="G154" s="185" t="s">
        <v>1591</v>
      </c>
      <c r="H154" s="186">
        <v>1</v>
      </c>
      <c r="I154" s="187"/>
      <c r="J154" s="188">
        <f t="shared" si="10"/>
        <v>0</v>
      </c>
      <c r="K154" s="184" t="s">
        <v>19</v>
      </c>
      <c r="L154" s="42"/>
      <c r="M154" s="189" t="s">
        <v>19</v>
      </c>
      <c r="N154" s="190" t="s">
        <v>48</v>
      </c>
      <c r="O154" s="67"/>
      <c r="P154" s="191">
        <f t="shared" si="11"/>
        <v>0</v>
      </c>
      <c r="Q154" s="191">
        <v>0</v>
      </c>
      <c r="R154" s="191">
        <f t="shared" si="12"/>
        <v>0</v>
      </c>
      <c r="S154" s="191">
        <v>0</v>
      </c>
      <c r="T154" s="192">
        <f t="shared" si="13"/>
        <v>0</v>
      </c>
      <c r="U154" s="37"/>
      <c r="V154" s="37"/>
      <c r="W154" s="37"/>
      <c r="X154" s="37"/>
      <c r="Y154" s="37"/>
      <c r="Z154" s="37"/>
      <c r="AA154" s="37"/>
      <c r="AB154" s="37"/>
      <c r="AC154" s="37"/>
      <c r="AD154" s="37"/>
      <c r="AE154" s="37"/>
      <c r="AR154" s="193" t="s">
        <v>366</v>
      </c>
      <c r="AT154" s="193" t="s">
        <v>239</v>
      </c>
      <c r="AU154" s="193" t="s">
        <v>88</v>
      </c>
      <c r="AY154" s="20" t="s">
        <v>237</v>
      </c>
      <c r="BE154" s="194">
        <f t="shared" si="14"/>
        <v>0</v>
      </c>
      <c r="BF154" s="194">
        <f t="shared" si="15"/>
        <v>0</v>
      </c>
      <c r="BG154" s="194">
        <f t="shared" si="16"/>
        <v>0</v>
      </c>
      <c r="BH154" s="194">
        <f t="shared" si="17"/>
        <v>0</v>
      </c>
      <c r="BI154" s="194">
        <f t="shared" si="18"/>
        <v>0</v>
      </c>
      <c r="BJ154" s="20" t="s">
        <v>88</v>
      </c>
      <c r="BK154" s="194">
        <f t="shared" si="19"/>
        <v>0</v>
      </c>
      <c r="BL154" s="20" t="s">
        <v>366</v>
      </c>
      <c r="BM154" s="193" t="s">
        <v>450</v>
      </c>
    </row>
    <row r="155" spans="1:65" s="2" customFormat="1" ht="16.5" customHeight="1">
      <c r="A155" s="37"/>
      <c r="B155" s="38"/>
      <c r="C155" s="182" t="s">
        <v>633</v>
      </c>
      <c r="D155" s="266" t="s">
        <v>239</v>
      </c>
      <c r="E155" s="183" t="s">
        <v>6629</v>
      </c>
      <c r="F155" s="184" t="s">
        <v>6630</v>
      </c>
      <c r="G155" s="185" t="s">
        <v>1591</v>
      </c>
      <c r="H155" s="186">
        <v>1</v>
      </c>
      <c r="I155" s="187"/>
      <c r="J155" s="188">
        <f t="shared" si="10"/>
        <v>0</v>
      </c>
      <c r="K155" s="184" t="s">
        <v>19</v>
      </c>
      <c r="L155" s="42"/>
      <c r="M155" s="189" t="s">
        <v>19</v>
      </c>
      <c r="N155" s="190" t="s">
        <v>48</v>
      </c>
      <c r="O155" s="67"/>
      <c r="P155" s="191">
        <f t="shared" si="11"/>
        <v>0</v>
      </c>
      <c r="Q155" s="191">
        <v>0</v>
      </c>
      <c r="R155" s="191">
        <f t="shared" si="12"/>
        <v>0</v>
      </c>
      <c r="S155" s="191">
        <v>0</v>
      </c>
      <c r="T155" s="192">
        <f t="shared" si="13"/>
        <v>0</v>
      </c>
      <c r="U155" s="37"/>
      <c r="V155" s="37"/>
      <c r="W155" s="37"/>
      <c r="X155" s="37"/>
      <c r="Y155" s="37"/>
      <c r="Z155" s="37"/>
      <c r="AA155" s="37"/>
      <c r="AB155" s="37"/>
      <c r="AC155" s="37"/>
      <c r="AD155" s="37"/>
      <c r="AE155" s="37"/>
      <c r="AR155" s="193" t="s">
        <v>366</v>
      </c>
      <c r="AT155" s="193" t="s">
        <v>239</v>
      </c>
      <c r="AU155" s="193" t="s">
        <v>88</v>
      </c>
      <c r="AY155" s="20" t="s">
        <v>237</v>
      </c>
      <c r="BE155" s="194">
        <f t="shared" si="14"/>
        <v>0</v>
      </c>
      <c r="BF155" s="194">
        <f t="shared" si="15"/>
        <v>0</v>
      </c>
      <c r="BG155" s="194">
        <f t="shared" si="16"/>
        <v>0</v>
      </c>
      <c r="BH155" s="194">
        <f t="shared" si="17"/>
        <v>0</v>
      </c>
      <c r="BI155" s="194">
        <f t="shared" si="18"/>
        <v>0</v>
      </c>
      <c r="BJ155" s="20" t="s">
        <v>88</v>
      </c>
      <c r="BK155" s="194">
        <f t="shared" si="19"/>
        <v>0</v>
      </c>
      <c r="BL155" s="20" t="s">
        <v>366</v>
      </c>
      <c r="BM155" s="193" t="s">
        <v>483</v>
      </c>
    </row>
    <row r="156" spans="1:65" s="2" customFormat="1" ht="24.15" customHeight="1">
      <c r="A156" s="37"/>
      <c r="B156" s="38"/>
      <c r="C156" s="182" t="s">
        <v>638</v>
      </c>
      <c r="D156" s="182" t="s">
        <v>239</v>
      </c>
      <c r="E156" s="183" t="s">
        <v>2405</v>
      </c>
      <c r="F156" s="184" t="s">
        <v>2406</v>
      </c>
      <c r="G156" s="185" t="s">
        <v>1591</v>
      </c>
      <c r="H156" s="186">
        <v>1</v>
      </c>
      <c r="I156" s="187"/>
      <c r="J156" s="188">
        <f t="shared" si="10"/>
        <v>0</v>
      </c>
      <c r="K156" s="184" t="s">
        <v>19</v>
      </c>
      <c r="L156" s="42"/>
      <c r="M156" s="189" t="s">
        <v>19</v>
      </c>
      <c r="N156" s="190" t="s">
        <v>48</v>
      </c>
      <c r="O156" s="67"/>
      <c r="P156" s="191">
        <f t="shared" si="11"/>
        <v>0</v>
      </c>
      <c r="Q156" s="191">
        <v>0</v>
      </c>
      <c r="R156" s="191">
        <f t="shared" si="12"/>
        <v>0</v>
      </c>
      <c r="S156" s="191">
        <v>0</v>
      </c>
      <c r="T156" s="192">
        <f t="shared" si="13"/>
        <v>0</v>
      </c>
      <c r="U156" s="37"/>
      <c r="V156" s="37"/>
      <c r="W156" s="37"/>
      <c r="X156" s="37"/>
      <c r="Y156" s="37"/>
      <c r="Z156" s="37"/>
      <c r="AA156" s="37"/>
      <c r="AB156" s="37"/>
      <c r="AC156" s="37"/>
      <c r="AD156" s="37"/>
      <c r="AE156" s="37"/>
      <c r="AR156" s="193" t="s">
        <v>366</v>
      </c>
      <c r="AT156" s="193" t="s">
        <v>239</v>
      </c>
      <c r="AU156" s="193" t="s">
        <v>88</v>
      </c>
      <c r="AY156" s="20" t="s">
        <v>237</v>
      </c>
      <c r="BE156" s="194">
        <f t="shared" si="14"/>
        <v>0</v>
      </c>
      <c r="BF156" s="194">
        <f t="shared" si="15"/>
        <v>0</v>
      </c>
      <c r="BG156" s="194">
        <f t="shared" si="16"/>
        <v>0</v>
      </c>
      <c r="BH156" s="194">
        <f t="shared" si="17"/>
        <v>0</v>
      </c>
      <c r="BI156" s="194">
        <f t="shared" si="18"/>
        <v>0</v>
      </c>
      <c r="BJ156" s="20" t="s">
        <v>88</v>
      </c>
      <c r="BK156" s="194">
        <f t="shared" si="19"/>
        <v>0</v>
      </c>
      <c r="BL156" s="20" t="s">
        <v>366</v>
      </c>
      <c r="BM156" s="193" t="s">
        <v>1015</v>
      </c>
    </row>
    <row r="157" spans="1:65" s="12" customFormat="1" ht="25.95" customHeight="1">
      <c r="B157" s="166"/>
      <c r="C157" s="167"/>
      <c r="D157" s="168" t="s">
        <v>75</v>
      </c>
      <c r="E157" s="169" t="s">
        <v>1505</v>
      </c>
      <c r="F157" s="169" t="s">
        <v>1506</v>
      </c>
      <c r="G157" s="167"/>
      <c r="H157" s="167"/>
      <c r="I157" s="170"/>
      <c r="J157" s="171">
        <f>BK157</f>
        <v>0</v>
      </c>
      <c r="K157" s="167"/>
      <c r="L157" s="172"/>
      <c r="M157" s="173"/>
      <c r="N157" s="174"/>
      <c r="O157" s="174"/>
      <c r="P157" s="175">
        <f>SUM(P158:P159)</f>
        <v>0</v>
      </c>
      <c r="Q157" s="174"/>
      <c r="R157" s="175">
        <f>SUM(R158:R159)</f>
        <v>0</v>
      </c>
      <c r="S157" s="174"/>
      <c r="T157" s="176">
        <f>SUM(T158:T159)</f>
        <v>0</v>
      </c>
      <c r="AR157" s="177" t="s">
        <v>243</v>
      </c>
      <c r="AT157" s="178" t="s">
        <v>75</v>
      </c>
      <c r="AU157" s="178" t="s">
        <v>76</v>
      </c>
      <c r="AY157" s="177" t="s">
        <v>237</v>
      </c>
      <c r="BK157" s="179">
        <f>SUM(BK158:BK159)</f>
        <v>0</v>
      </c>
    </row>
    <row r="158" spans="1:65" s="2" customFormat="1" ht="37.799999999999997" customHeight="1">
      <c r="A158" s="37"/>
      <c r="B158" s="38"/>
      <c r="C158" s="182" t="s">
        <v>643</v>
      </c>
      <c r="D158" s="182" t="s">
        <v>239</v>
      </c>
      <c r="E158" s="183" t="s">
        <v>1508</v>
      </c>
      <c r="F158" s="184" t="s">
        <v>1509</v>
      </c>
      <c r="G158" s="185" t="s">
        <v>1510</v>
      </c>
      <c r="H158" s="186">
        <v>15</v>
      </c>
      <c r="I158" s="187"/>
      <c r="J158" s="188">
        <f>ROUND(I158*H158,2)</f>
        <v>0</v>
      </c>
      <c r="K158" s="184" t="s">
        <v>242</v>
      </c>
      <c r="L158" s="42"/>
      <c r="M158" s="189" t="s">
        <v>19</v>
      </c>
      <c r="N158" s="190" t="s">
        <v>48</v>
      </c>
      <c r="O158" s="67"/>
      <c r="P158" s="191">
        <f>O158*H158</f>
        <v>0</v>
      </c>
      <c r="Q158" s="191">
        <v>0</v>
      </c>
      <c r="R158" s="191">
        <f>Q158*H158</f>
        <v>0</v>
      </c>
      <c r="S158" s="191">
        <v>0</v>
      </c>
      <c r="T158" s="192">
        <f>S158*H158</f>
        <v>0</v>
      </c>
      <c r="U158" s="37"/>
      <c r="V158" s="37"/>
      <c r="W158" s="37"/>
      <c r="X158" s="37"/>
      <c r="Y158" s="37"/>
      <c r="Z158" s="37"/>
      <c r="AA158" s="37"/>
      <c r="AB158" s="37"/>
      <c r="AC158" s="37"/>
      <c r="AD158" s="37"/>
      <c r="AE158" s="37"/>
      <c r="AR158" s="193" t="s">
        <v>1511</v>
      </c>
      <c r="AT158" s="193" t="s">
        <v>239</v>
      </c>
      <c r="AU158" s="193" t="s">
        <v>83</v>
      </c>
      <c r="AY158" s="20" t="s">
        <v>237</v>
      </c>
      <c r="BE158" s="194">
        <f>IF(N158="základní",J158,0)</f>
        <v>0</v>
      </c>
      <c r="BF158" s="194">
        <f>IF(N158="snížená",J158,0)</f>
        <v>0</v>
      </c>
      <c r="BG158" s="194">
        <f>IF(N158="zákl. přenesená",J158,0)</f>
        <v>0</v>
      </c>
      <c r="BH158" s="194">
        <f>IF(N158="sníž. přenesená",J158,0)</f>
        <v>0</v>
      </c>
      <c r="BI158" s="194">
        <f>IF(N158="nulová",J158,0)</f>
        <v>0</v>
      </c>
      <c r="BJ158" s="20" t="s">
        <v>88</v>
      </c>
      <c r="BK158" s="194">
        <f>ROUND(I158*H158,2)</f>
        <v>0</v>
      </c>
      <c r="BL158" s="20" t="s">
        <v>1511</v>
      </c>
      <c r="BM158" s="193" t="s">
        <v>6631</v>
      </c>
    </row>
    <row r="159" spans="1:65" s="2" customFormat="1" ht="10.199999999999999">
      <c r="A159" s="37"/>
      <c r="B159" s="38"/>
      <c r="C159" s="39"/>
      <c r="D159" s="195" t="s">
        <v>245</v>
      </c>
      <c r="E159" s="39"/>
      <c r="F159" s="196" t="s">
        <v>1513</v>
      </c>
      <c r="G159" s="39"/>
      <c r="H159" s="39"/>
      <c r="I159" s="197"/>
      <c r="J159" s="39"/>
      <c r="K159" s="39"/>
      <c r="L159" s="42"/>
      <c r="M159" s="255"/>
      <c r="N159" s="256"/>
      <c r="O159" s="257"/>
      <c r="P159" s="257"/>
      <c r="Q159" s="257"/>
      <c r="R159" s="257"/>
      <c r="S159" s="257"/>
      <c r="T159" s="258"/>
      <c r="U159" s="37"/>
      <c r="V159" s="37"/>
      <c r="W159" s="37"/>
      <c r="X159" s="37"/>
      <c r="Y159" s="37"/>
      <c r="Z159" s="37"/>
      <c r="AA159" s="37"/>
      <c r="AB159" s="37"/>
      <c r="AC159" s="37"/>
      <c r="AD159" s="37"/>
      <c r="AE159" s="37"/>
      <c r="AT159" s="20" t="s">
        <v>245</v>
      </c>
      <c r="AU159" s="20" t="s">
        <v>83</v>
      </c>
    </row>
    <row r="160" spans="1:65" s="2" customFormat="1" ht="6.9" customHeight="1">
      <c r="A160" s="37"/>
      <c r="B160" s="50"/>
      <c r="C160" s="51"/>
      <c r="D160" s="51"/>
      <c r="E160" s="51"/>
      <c r="F160" s="51"/>
      <c r="G160" s="51"/>
      <c r="H160" s="51"/>
      <c r="I160" s="51"/>
      <c r="J160" s="51"/>
      <c r="K160" s="51"/>
      <c r="L160" s="42"/>
      <c r="M160" s="37"/>
      <c r="O160" s="37"/>
      <c r="P160" s="37"/>
      <c r="Q160" s="37"/>
      <c r="R160" s="37"/>
      <c r="S160" s="37"/>
      <c r="T160" s="37"/>
      <c r="U160" s="37"/>
      <c r="V160" s="37"/>
      <c r="W160" s="37"/>
      <c r="X160" s="37"/>
      <c r="Y160" s="37"/>
      <c r="Z160" s="37"/>
      <c r="AA160" s="37"/>
      <c r="AB160" s="37"/>
      <c r="AC160" s="37"/>
      <c r="AD160" s="37"/>
      <c r="AE160" s="37"/>
    </row>
  </sheetData>
  <sheetProtection algorithmName="SHA-512" hashValue="0ynWIew5YU584gpV/1IeIwuCwBC1+Kk1r3Mdpp3iHtVN5mvwjdB2bYi4Pf2XH5F4yW8W2XlaRPdT/MRbDm/cKQ==" saltValue="o/XWFkjghtrz7n5iKwEclDLXnYxeJszYdDjgzWQG6PWSRwgHfp/6JVFVU2xtt3RViQpWYSRKP74DXhIYNOAINA==" spinCount="100000" sheet="1" objects="1" scenarios="1" formatColumns="0" formatRows="0" autoFilter="0"/>
  <autoFilter ref="C87:K159" xr:uid="{00000000-0009-0000-0000-000013000000}"/>
  <mergeCells count="12">
    <mergeCell ref="E80:H80"/>
    <mergeCell ref="L2:V2"/>
    <mergeCell ref="E50:H50"/>
    <mergeCell ref="E52:H52"/>
    <mergeCell ref="E54:H54"/>
    <mergeCell ref="E76:H76"/>
    <mergeCell ref="E78:H78"/>
    <mergeCell ref="E7:H7"/>
    <mergeCell ref="E9:H9"/>
    <mergeCell ref="E11:H11"/>
    <mergeCell ref="E20:H20"/>
    <mergeCell ref="E29:H29"/>
  </mergeCells>
  <hyperlinks>
    <hyperlink ref="F159" r:id="rId1" xr:uid="{00000000-0004-0000-1300-00000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BM140"/>
  <sheetViews>
    <sheetView showGridLines="0" topLeftCell="A19"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135</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s="1" customFormat="1" ht="12" customHeight="1">
      <c r="B8" s="23"/>
      <c r="D8" s="116" t="s">
        <v>159</v>
      </c>
      <c r="L8" s="23"/>
    </row>
    <row r="9" spans="1:4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4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46" s="2" customFormat="1" ht="16.5" customHeight="1">
      <c r="A11" s="37"/>
      <c r="B11" s="42"/>
      <c r="C11" s="37"/>
      <c r="D11" s="37"/>
      <c r="E11" s="417" t="s">
        <v>6632</v>
      </c>
      <c r="F11" s="416"/>
      <c r="G11" s="416"/>
      <c r="H11" s="416"/>
      <c r="I11" s="37"/>
      <c r="J11" s="37"/>
      <c r="K11" s="37"/>
      <c r="L11" s="118"/>
      <c r="S11" s="37"/>
      <c r="T11" s="37"/>
      <c r="U11" s="37"/>
      <c r="V11" s="37"/>
      <c r="W11" s="37"/>
      <c r="X11" s="37"/>
      <c r="Y11" s="37"/>
      <c r="Z11" s="37"/>
      <c r="AA11" s="37"/>
      <c r="AB11" s="37"/>
      <c r="AC11" s="37"/>
      <c r="AD11" s="37"/>
      <c r="AE11" s="37"/>
    </row>
    <row r="12" spans="1:4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5" t="s">
        <v>22</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4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5" t="s">
        <v>27</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
        <v>28</v>
      </c>
      <c r="F17" s="37"/>
      <c r="G17" s="37"/>
      <c r="H17" s="37"/>
      <c r="I17" s="116" t="s">
        <v>29</v>
      </c>
      <c r="J17" s="105" t="s">
        <v>30</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
        <v>34</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
        <v>35</v>
      </c>
      <c r="F23" s="37"/>
      <c r="G23" s="37"/>
      <c r="H23" s="37"/>
      <c r="I23" s="116" t="s">
        <v>29</v>
      </c>
      <c r="J23" s="105" t="s">
        <v>36</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
        <v>19</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
        <v>39</v>
      </c>
      <c r="F26" s="37"/>
      <c r="G26" s="37"/>
      <c r="H26" s="37"/>
      <c r="I26" s="116" t="s">
        <v>29</v>
      </c>
      <c r="J26" s="105" t="s">
        <v>19</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16.5" customHeight="1">
      <c r="A29" s="120"/>
      <c r="B29" s="121"/>
      <c r="C29" s="120"/>
      <c r="D29" s="120"/>
      <c r="E29" s="420" t="s">
        <v>19</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ROUND(J92,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ROUND((SUM(BE92:BE139)),  2)</f>
        <v>0</v>
      </c>
      <c r="G35" s="37"/>
      <c r="H35" s="37"/>
      <c r="I35" s="128">
        <v>0.21</v>
      </c>
      <c r="J35" s="127">
        <f>ROUND(((SUM(BE92:BE139))*I35),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ROUND((SUM(BF92:BF139)),  2)</f>
        <v>0</v>
      </c>
      <c r="G36" s="37"/>
      <c r="H36" s="37"/>
      <c r="I36" s="128">
        <v>0.12</v>
      </c>
      <c r="J36" s="127">
        <f>ROUND(((SUM(BF92:BF139))*I36),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ROUND((SUM(BG92:BG139)),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ROUND((SUM(BH92:BH139)),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ROUND((SUM(BI92:BI139)),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08 - Plyn</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Nádražní ulice č.p.805, 410 30, Lovosice</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J92</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206</v>
      </c>
      <c r="E64" s="147"/>
      <c r="F64" s="147"/>
      <c r="G64" s="147"/>
      <c r="H64" s="147"/>
      <c r="I64" s="147"/>
      <c r="J64" s="148">
        <f>J93</f>
        <v>0</v>
      </c>
      <c r="K64" s="145"/>
      <c r="L64" s="149"/>
    </row>
    <row r="65" spans="1:31" s="10" customFormat="1" ht="19.95" customHeight="1">
      <c r="B65" s="150"/>
      <c r="C65" s="99"/>
      <c r="D65" s="151" t="s">
        <v>6633</v>
      </c>
      <c r="E65" s="152"/>
      <c r="F65" s="152"/>
      <c r="G65" s="152"/>
      <c r="H65" s="152"/>
      <c r="I65" s="152"/>
      <c r="J65" s="153">
        <f>J94</f>
        <v>0</v>
      </c>
      <c r="K65" s="99"/>
      <c r="L65" s="154"/>
    </row>
    <row r="66" spans="1:31" s="9" customFormat="1" ht="24.9" customHeight="1">
      <c r="B66" s="144"/>
      <c r="C66" s="145"/>
      <c r="D66" s="146" t="s">
        <v>6634</v>
      </c>
      <c r="E66" s="147"/>
      <c r="F66" s="147"/>
      <c r="G66" s="147"/>
      <c r="H66" s="147"/>
      <c r="I66" s="147"/>
      <c r="J66" s="148">
        <f>J108</f>
        <v>0</v>
      </c>
      <c r="K66" s="145"/>
      <c r="L66" s="149"/>
    </row>
    <row r="67" spans="1:31" s="10" customFormat="1" ht="19.95" customHeight="1">
      <c r="B67" s="150"/>
      <c r="C67" s="99"/>
      <c r="D67" s="151" t="s">
        <v>6635</v>
      </c>
      <c r="E67" s="152"/>
      <c r="F67" s="152"/>
      <c r="G67" s="152"/>
      <c r="H67" s="152"/>
      <c r="I67" s="152"/>
      <c r="J67" s="153">
        <f>J109</f>
        <v>0</v>
      </c>
      <c r="K67" s="99"/>
      <c r="L67" s="154"/>
    </row>
    <row r="68" spans="1:31" s="10" customFormat="1" ht="14.85" customHeight="1">
      <c r="B68" s="150"/>
      <c r="C68" s="99"/>
      <c r="D68" s="151" t="s">
        <v>6636</v>
      </c>
      <c r="E68" s="152"/>
      <c r="F68" s="152"/>
      <c r="G68" s="152"/>
      <c r="H68" s="152"/>
      <c r="I68" s="152"/>
      <c r="J68" s="153">
        <f>J110</f>
        <v>0</v>
      </c>
      <c r="K68" s="99"/>
      <c r="L68" s="154"/>
    </row>
    <row r="69" spans="1:31" s="10" customFormat="1" ht="14.85" customHeight="1">
      <c r="B69" s="150"/>
      <c r="C69" s="99"/>
      <c r="D69" s="151" t="s">
        <v>6637</v>
      </c>
      <c r="E69" s="152"/>
      <c r="F69" s="152"/>
      <c r="G69" s="152"/>
      <c r="H69" s="152"/>
      <c r="I69" s="152"/>
      <c r="J69" s="153">
        <f>J128</f>
        <v>0</v>
      </c>
      <c r="K69" s="99"/>
      <c r="L69" s="154"/>
    </row>
    <row r="70" spans="1:31" s="9" customFormat="1" ht="24.9" customHeight="1">
      <c r="B70" s="144"/>
      <c r="C70" s="145"/>
      <c r="D70" s="146" t="s">
        <v>221</v>
      </c>
      <c r="E70" s="147"/>
      <c r="F70" s="147"/>
      <c r="G70" s="147"/>
      <c r="H70" s="147"/>
      <c r="I70" s="147"/>
      <c r="J70" s="148">
        <f>J137</f>
        <v>0</v>
      </c>
      <c r="K70" s="145"/>
      <c r="L70" s="149"/>
    </row>
    <row r="71" spans="1:31" s="2" customFormat="1" ht="21.75" customHeight="1">
      <c r="A71" s="37"/>
      <c r="B71" s="38"/>
      <c r="C71" s="39"/>
      <c r="D71" s="39"/>
      <c r="E71" s="39"/>
      <c r="F71" s="39"/>
      <c r="G71" s="39"/>
      <c r="H71" s="39"/>
      <c r="I71" s="39"/>
      <c r="J71" s="39"/>
      <c r="K71" s="39"/>
      <c r="L71" s="118"/>
      <c r="S71" s="37"/>
      <c r="T71" s="37"/>
      <c r="U71" s="37"/>
      <c r="V71" s="37"/>
      <c r="W71" s="37"/>
      <c r="X71" s="37"/>
      <c r="Y71" s="37"/>
      <c r="Z71" s="37"/>
      <c r="AA71" s="37"/>
      <c r="AB71" s="37"/>
      <c r="AC71" s="37"/>
      <c r="AD71" s="37"/>
      <c r="AE71" s="37"/>
    </row>
    <row r="72" spans="1:31" s="2" customFormat="1" ht="6.9" customHeight="1">
      <c r="A72" s="37"/>
      <c r="B72" s="50"/>
      <c r="C72" s="51"/>
      <c r="D72" s="51"/>
      <c r="E72" s="51"/>
      <c r="F72" s="51"/>
      <c r="G72" s="51"/>
      <c r="H72" s="51"/>
      <c r="I72" s="51"/>
      <c r="J72" s="51"/>
      <c r="K72" s="51"/>
      <c r="L72" s="118"/>
      <c r="S72" s="37"/>
      <c r="T72" s="37"/>
      <c r="U72" s="37"/>
      <c r="V72" s="37"/>
      <c r="W72" s="37"/>
      <c r="X72" s="37"/>
      <c r="Y72" s="37"/>
      <c r="Z72" s="37"/>
      <c r="AA72" s="37"/>
      <c r="AB72" s="37"/>
      <c r="AC72" s="37"/>
      <c r="AD72" s="37"/>
      <c r="AE72" s="37"/>
    </row>
    <row r="76" spans="1:31" s="2" customFormat="1" ht="6.9" customHeight="1">
      <c r="A76" s="37"/>
      <c r="B76" s="52"/>
      <c r="C76" s="53"/>
      <c r="D76" s="53"/>
      <c r="E76" s="53"/>
      <c r="F76" s="53"/>
      <c r="G76" s="53"/>
      <c r="H76" s="53"/>
      <c r="I76" s="53"/>
      <c r="J76" s="53"/>
      <c r="K76" s="53"/>
      <c r="L76" s="118"/>
      <c r="S76" s="37"/>
      <c r="T76" s="37"/>
      <c r="U76" s="37"/>
      <c r="V76" s="37"/>
      <c r="W76" s="37"/>
      <c r="X76" s="37"/>
      <c r="Y76" s="37"/>
      <c r="Z76" s="37"/>
      <c r="AA76" s="37"/>
      <c r="AB76" s="37"/>
      <c r="AC76" s="37"/>
      <c r="AD76" s="37"/>
      <c r="AE76" s="37"/>
    </row>
    <row r="77" spans="1:31" s="2" customFormat="1" ht="24.9" customHeight="1">
      <c r="A77" s="37"/>
      <c r="B77" s="38"/>
      <c r="C77" s="26" t="s">
        <v>222</v>
      </c>
      <c r="D77" s="39"/>
      <c r="E77" s="39"/>
      <c r="F77" s="39"/>
      <c r="G77" s="39"/>
      <c r="H77" s="39"/>
      <c r="I77" s="39"/>
      <c r="J77" s="39"/>
      <c r="K77" s="39"/>
      <c r="L77" s="118"/>
      <c r="S77" s="37"/>
      <c r="T77" s="37"/>
      <c r="U77" s="37"/>
      <c r="V77" s="37"/>
      <c r="W77" s="37"/>
      <c r="X77" s="37"/>
      <c r="Y77" s="37"/>
      <c r="Z77" s="37"/>
      <c r="AA77" s="37"/>
      <c r="AB77" s="37"/>
      <c r="AC77" s="37"/>
      <c r="AD77" s="37"/>
      <c r="AE77" s="37"/>
    </row>
    <row r="78" spans="1:31" s="2" customFormat="1" ht="6.9" customHeight="1">
      <c r="A78" s="37"/>
      <c r="B78" s="38"/>
      <c r="C78" s="39"/>
      <c r="D78" s="39"/>
      <c r="E78" s="39"/>
      <c r="F78" s="39"/>
      <c r="G78" s="39"/>
      <c r="H78" s="39"/>
      <c r="I78" s="39"/>
      <c r="J78" s="39"/>
      <c r="K78" s="39"/>
      <c r="L78" s="118"/>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8"/>
      <c r="S79" s="37"/>
      <c r="T79" s="37"/>
      <c r="U79" s="37"/>
      <c r="V79" s="37"/>
      <c r="W79" s="37"/>
      <c r="X79" s="37"/>
      <c r="Y79" s="37"/>
      <c r="Z79" s="37"/>
      <c r="AA79" s="37"/>
      <c r="AB79" s="37"/>
      <c r="AC79" s="37"/>
      <c r="AD79" s="37"/>
      <c r="AE79" s="37"/>
    </row>
    <row r="80" spans="1:31" s="2" customFormat="1" ht="16.5" customHeight="1">
      <c r="A80" s="37"/>
      <c r="B80" s="38"/>
      <c r="C80" s="39"/>
      <c r="D80" s="39"/>
      <c r="E80" s="421" t="str">
        <f>E7</f>
        <v>Lovosice - startovací bydlení</v>
      </c>
      <c r="F80" s="422"/>
      <c r="G80" s="422"/>
      <c r="H80" s="422"/>
      <c r="I80" s="39"/>
      <c r="J80" s="39"/>
      <c r="K80" s="39"/>
      <c r="L80" s="118"/>
      <c r="S80" s="37"/>
      <c r="T80" s="37"/>
      <c r="U80" s="37"/>
      <c r="V80" s="37"/>
      <c r="W80" s="37"/>
      <c r="X80" s="37"/>
      <c r="Y80" s="37"/>
      <c r="Z80" s="37"/>
      <c r="AA80" s="37"/>
      <c r="AB80" s="37"/>
      <c r="AC80" s="37"/>
      <c r="AD80" s="37"/>
      <c r="AE80" s="37"/>
    </row>
    <row r="81" spans="1:65" s="1" customFormat="1" ht="12" customHeight="1">
      <c r="B81" s="24"/>
      <c r="C81" s="32" t="s">
        <v>159</v>
      </c>
      <c r="D81" s="25"/>
      <c r="E81" s="25"/>
      <c r="F81" s="25"/>
      <c r="G81" s="25"/>
      <c r="H81" s="25"/>
      <c r="I81" s="25"/>
      <c r="J81" s="25"/>
      <c r="K81" s="25"/>
      <c r="L81" s="23"/>
    </row>
    <row r="82" spans="1:65" s="2" customFormat="1" ht="16.5" customHeight="1">
      <c r="A82" s="37"/>
      <c r="B82" s="38"/>
      <c r="C82" s="39"/>
      <c r="D82" s="39"/>
      <c r="E82" s="421" t="s">
        <v>4886</v>
      </c>
      <c r="F82" s="424"/>
      <c r="G82" s="424"/>
      <c r="H82" s="424"/>
      <c r="I82" s="39"/>
      <c r="J82" s="39"/>
      <c r="K82" s="39"/>
      <c r="L82" s="118"/>
      <c r="S82" s="37"/>
      <c r="T82" s="37"/>
      <c r="U82" s="37"/>
      <c r="V82" s="37"/>
      <c r="W82" s="37"/>
      <c r="X82" s="37"/>
      <c r="Y82" s="37"/>
      <c r="Z82" s="37"/>
      <c r="AA82" s="37"/>
      <c r="AB82" s="37"/>
      <c r="AC82" s="37"/>
      <c r="AD82" s="37"/>
      <c r="AE82" s="37"/>
    </row>
    <row r="83" spans="1:65" s="2" customFormat="1" ht="12" customHeight="1">
      <c r="A83" s="37"/>
      <c r="B83" s="38"/>
      <c r="C83" s="32" t="s">
        <v>167</v>
      </c>
      <c r="D83" s="39"/>
      <c r="E83" s="39"/>
      <c r="F83" s="39"/>
      <c r="G83" s="39"/>
      <c r="H83" s="39"/>
      <c r="I83" s="39"/>
      <c r="J83" s="39"/>
      <c r="K83" s="39"/>
      <c r="L83" s="118"/>
      <c r="S83" s="37"/>
      <c r="T83" s="37"/>
      <c r="U83" s="37"/>
      <c r="V83" s="37"/>
      <c r="W83" s="37"/>
      <c r="X83" s="37"/>
      <c r="Y83" s="37"/>
      <c r="Z83" s="37"/>
      <c r="AA83" s="37"/>
      <c r="AB83" s="37"/>
      <c r="AC83" s="37"/>
      <c r="AD83" s="37"/>
      <c r="AE83" s="37"/>
    </row>
    <row r="84" spans="1:65" s="2" customFormat="1" ht="16.5" customHeight="1">
      <c r="A84" s="37"/>
      <c r="B84" s="38"/>
      <c r="C84" s="39"/>
      <c r="D84" s="39"/>
      <c r="E84" s="376" t="str">
        <f>E11</f>
        <v>08 - Plyn</v>
      </c>
      <c r="F84" s="424"/>
      <c r="G84" s="424"/>
      <c r="H84" s="424"/>
      <c r="I84" s="39"/>
      <c r="J84" s="39"/>
      <c r="K84" s="39"/>
      <c r="L84" s="118"/>
      <c r="S84" s="37"/>
      <c r="T84" s="37"/>
      <c r="U84" s="37"/>
      <c r="V84" s="37"/>
      <c r="W84" s="37"/>
      <c r="X84" s="37"/>
      <c r="Y84" s="37"/>
      <c r="Z84" s="37"/>
      <c r="AA84" s="37"/>
      <c r="AB84" s="37"/>
      <c r="AC84" s="37"/>
      <c r="AD84" s="37"/>
      <c r="AE84" s="37"/>
    </row>
    <row r="85" spans="1:65" s="2" customFormat="1" ht="6.9" customHeight="1">
      <c r="A85" s="37"/>
      <c r="B85" s="38"/>
      <c r="C85" s="39"/>
      <c r="D85" s="39"/>
      <c r="E85" s="39"/>
      <c r="F85" s="39"/>
      <c r="G85" s="39"/>
      <c r="H85" s="39"/>
      <c r="I85" s="39"/>
      <c r="J85" s="39"/>
      <c r="K85" s="39"/>
      <c r="L85" s="118"/>
      <c r="S85" s="37"/>
      <c r="T85" s="37"/>
      <c r="U85" s="37"/>
      <c r="V85" s="37"/>
      <c r="W85" s="37"/>
      <c r="X85" s="37"/>
      <c r="Y85" s="37"/>
      <c r="Z85" s="37"/>
      <c r="AA85" s="37"/>
      <c r="AB85" s="37"/>
      <c r="AC85" s="37"/>
      <c r="AD85" s="37"/>
      <c r="AE85" s="37"/>
    </row>
    <row r="86" spans="1:65" s="2" customFormat="1" ht="12" customHeight="1">
      <c r="A86" s="37"/>
      <c r="B86" s="38"/>
      <c r="C86" s="32" t="s">
        <v>21</v>
      </c>
      <c r="D86" s="39"/>
      <c r="E86" s="39"/>
      <c r="F86" s="30" t="str">
        <f>F14</f>
        <v>Nádražní ulice č.p.805, 410 30, Lovosice</v>
      </c>
      <c r="G86" s="39"/>
      <c r="H86" s="39"/>
      <c r="I86" s="32" t="s">
        <v>23</v>
      </c>
      <c r="J86" s="62" t="str">
        <f>IF(J14="","",J14)</f>
        <v>23. 4. 2025</v>
      </c>
      <c r="K86" s="39"/>
      <c r="L86" s="118"/>
      <c r="S86" s="37"/>
      <c r="T86" s="37"/>
      <c r="U86" s="37"/>
      <c r="V86" s="37"/>
      <c r="W86" s="37"/>
      <c r="X86" s="37"/>
      <c r="Y86" s="37"/>
      <c r="Z86" s="37"/>
      <c r="AA86" s="37"/>
      <c r="AB86" s="37"/>
      <c r="AC86" s="37"/>
      <c r="AD86" s="37"/>
      <c r="AE86" s="37"/>
    </row>
    <row r="87" spans="1:65" s="2" customFormat="1" ht="6.9" customHeight="1">
      <c r="A87" s="37"/>
      <c r="B87" s="38"/>
      <c r="C87" s="39"/>
      <c r="D87" s="39"/>
      <c r="E87" s="39"/>
      <c r="F87" s="39"/>
      <c r="G87" s="39"/>
      <c r="H87" s="39"/>
      <c r="I87" s="39"/>
      <c r="J87" s="39"/>
      <c r="K87" s="39"/>
      <c r="L87" s="118"/>
      <c r="S87" s="37"/>
      <c r="T87" s="37"/>
      <c r="U87" s="37"/>
      <c r="V87" s="37"/>
      <c r="W87" s="37"/>
      <c r="X87" s="37"/>
      <c r="Y87" s="37"/>
      <c r="Z87" s="37"/>
      <c r="AA87" s="37"/>
      <c r="AB87" s="37"/>
      <c r="AC87" s="37"/>
      <c r="AD87" s="37"/>
      <c r="AE87" s="37"/>
    </row>
    <row r="88" spans="1:65" s="2" customFormat="1" ht="15.15" customHeight="1">
      <c r="A88" s="37"/>
      <c r="B88" s="38"/>
      <c r="C88" s="32" t="s">
        <v>25</v>
      </c>
      <c r="D88" s="39"/>
      <c r="E88" s="39"/>
      <c r="F88" s="30" t="str">
        <f>E17</f>
        <v>Město Lovosice</v>
      </c>
      <c r="G88" s="39"/>
      <c r="H88" s="39"/>
      <c r="I88" s="32" t="s">
        <v>33</v>
      </c>
      <c r="J88" s="35" t="str">
        <f>E23</f>
        <v>APREA s.r.o.</v>
      </c>
      <c r="K88" s="39"/>
      <c r="L88" s="118"/>
      <c r="S88" s="37"/>
      <c r="T88" s="37"/>
      <c r="U88" s="37"/>
      <c r="V88" s="37"/>
      <c r="W88" s="37"/>
      <c r="X88" s="37"/>
      <c r="Y88" s="37"/>
      <c r="Z88" s="37"/>
      <c r="AA88" s="37"/>
      <c r="AB88" s="37"/>
      <c r="AC88" s="37"/>
      <c r="AD88" s="37"/>
      <c r="AE88" s="37"/>
    </row>
    <row r="89" spans="1:65" s="2" customFormat="1" ht="15.15" customHeight="1">
      <c r="A89" s="37"/>
      <c r="B89" s="38"/>
      <c r="C89" s="32" t="s">
        <v>31</v>
      </c>
      <c r="D89" s="39"/>
      <c r="E89" s="39"/>
      <c r="F89" s="30" t="str">
        <f>IF(E20="","",E20)</f>
        <v>Vyplň údaj</v>
      </c>
      <c r="G89" s="39"/>
      <c r="H89" s="39"/>
      <c r="I89" s="32" t="s">
        <v>38</v>
      </c>
      <c r="J89" s="35" t="str">
        <f>E26</f>
        <v>Kateřina Bačová</v>
      </c>
      <c r="K89" s="39"/>
      <c r="L89" s="118"/>
      <c r="S89" s="37"/>
      <c r="T89" s="37"/>
      <c r="U89" s="37"/>
      <c r="V89" s="37"/>
      <c r="W89" s="37"/>
      <c r="X89" s="37"/>
      <c r="Y89" s="37"/>
      <c r="Z89" s="37"/>
      <c r="AA89" s="37"/>
      <c r="AB89" s="37"/>
      <c r="AC89" s="37"/>
      <c r="AD89" s="37"/>
      <c r="AE89" s="37"/>
    </row>
    <row r="90" spans="1:65" s="2" customFormat="1" ht="10.35" customHeight="1">
      <c r="A90" s="37"/>
      <c r="B90" s="38"/>
      <c r="C90" s="39"/>
      <c r="D90" s="39"/>
      <c r="E90" s="39"/>
      <c r="F90" s="39"/>
      <c r="G90" s="39"/>
      <c r="H90" s="39"/>
      <c r="I90" s="39"/>
      <c r="J90" s="39"/>
      <c r="K90" s="39"/>
      <c r="L90" s="118"/>
      <c r="S90" s="37"/>
      <c r="T90" s="37"/>
      <c r="U90" s="37"/>
      <c r="V90" s="37"/>
      <c r="W90" s="37"/>
      <c r="X90" s="37"/>
      <c r="Y90" s="37"/>
      <c r="Z90" s="37"/>
      <c r="AA90" s="37"/>
      <c r="AB90" s="37"/>
      <c r="AC90" s="37"/>
      <c r="AD90" s="37"/>
      <c r="AE90" s="37"/>
    </row>
    <row r="91" spans="1:65" s="11" customFormat="1" ht="29.25" customHeight="1">
      <c r="A91" s="155"/>
      <c r="B91" s="156"/>
      <c r="C91" s="157" t="s">
        <v>223</v>
      </c>
      <c r="D91" s="158" t="s">
        <v>61</v>
      </c>
      <c r="E91" s="158" t="s">
        <v>57</v>
      </c>
      <c r="F91" s="158" t="s">
        <v>58</v>
      </c>
      <c r="G91" s="158" t="s">
        <v>224</v>
      </c>
      <c r="H91" s="158" t="s">
        <v>225</v>
      </c>
      <c r="I91" s="158" t="s">
        <v>226</v>
      </c>
      <c r="J91" s="158" t="s">
        <v>194</v>
      </c>
      <c r="K91" s="159" t="s">
        <v>227</v>
      </c>
      <c r="L91" s="160"/>
      <c r="M91" s="71" t="s">
        <v>19</v>
      </c>
      <c r="N91" s="72" t="s">
        <v>46</v>
      </c>
      <c r="O91" s="72" t="s">
        <v>228</v>
      </c>
      <c r="P91" s="72" t="s">
        <v>229</v>
      </c>
      <c r="Q91" s="72" t="s">
        <v>230</v>
      </c>
      <c r="R91" s="72" t="s">
        <v>231</v>
      </c>
      <c r="S91" s="72" t="s">
        <v>232</v>
      </c>
      <c r="T91" s="73" t="s">
        <v>233</v>
      </c>
      <c r="U91" s="155"/>
      <c r="V91" s="155"/>
      <c r="W91" s="155"/>
      <c r="X91" s="155"/>
      <c r="Y91" s="155"/>
      <c r="Z91" s="155"/>
      <c r="AA91" s="155"/>
      <c r="AB91" s="155"/>
      <c r="AC91" s="155"/>
      <c r="AD91" s="155"/>
      <c r="AE91" s="155"/>
    </row>
    <row r="92" spans="1:65" s="2" customFormat="1" ht="22.8" customHeight="1">
      <c r="A92" s="37"/>
      <c r="B92" s="38"/>
      <c r="C92" s="78" t="s">
        <v>234</v>
      </c>
      <c r="D92" s="39"/>
      <c r="E92" s="39"/>
      <c r="F92" s="39"/>
      <c r="G92" s="39"/>
      <c r="H92" s="39"/>
      <c r="I92" s="39"/>
      <c r="J92" s="161">
        <f>BK92</f>
        <v>0</v>
      </c>
      <c r="K92" s="39"/>
      <c r="L92" s="42"/>
      <c r="M92" s="74"/>
      <c r="N92" s="162"/>
      <c r="O92" s="75"/>
      <c r="P92" s="163">
        <f>P93+P108+P137</f>
        <v>0</v>
      </c>
      <c r="Q92" s="75"/>
      <c r="R92" s="163">
        <f>R93+R108+R137</f>
        <v>0</v>
      </c>
      <c r="S92" s="75"/>
      <c r="T92" s="164">
        <f>T93+T108+T137</f>
        <v>0</v>
      </c>
      <c r="U92" s="37"/>
      <c r="V92" s="37"/>
      <c r="W92" s="37"/>
      <c r="X92" s="37"/>
      <c r="Y92" s="37"/>
      <c r="Z92" s="37"/>
      <c r="AA92" s="37"/>
      <c r="AB92" s="37"/>
      <c r="AC92" s="37"/>
      <c r="AD92" s="37"/>
      <c r="AE92" s="37"/>
      <c r="AT92" s="20" t="s">
        <v>75</v>
      </c>
      <c r="AU92" s="20" t="s">
        <v>195</v>
      </c>
      <c r="BK92" s="165">
        <f>BK93+BK108+BK137</f>
        <v>0</v>
      </c>
    </row>
    <row r="93" spans="1:65" s="12" customFormat="1" ht="25.95" customHeight="1">
      <c r="B93" s="166"/>
      <c r="C93" s="167"/>
      <c r="D93" s="168" t="s">
        <v>75</v>
      </c>
      <c r="E93" s="169" t="s">
        <v>629</v>
      </c>
      <c r="F93" s="169" t="s">
        <v>630</v>
      </c>
      <c r="G93" s="167"/>
      <c r="H93" s="167"/>
      <c r="I93" s="170"/>
      <c r="J93" s="171">
        <f>BK93</f>
        <v>0</v>
      </c>
      <c r="K93" s="167"/>
      <c r="L93" s="172"/>
      <c r="M93" s="173"/>
      <c r="N93" s="174"/>
      <c r="O93" s="174"/>
      <c r="P93" s="175">
        <f>P94</f>
        <v>0</v>
      </c>
      <c r="Q93" s="174"/>
      <c r="R93" s="175">
        <f>R94</f>
        <v>0</v>
      </c>
      <c r="S93" s="174"/>
      <c r="T93" s="176">
        <f>T94</f>
        <v>0</v>
      </c>
      <c r="AR93" s="177" t="s">
        <v>88</v>
      </c>
      <c r="AT93" s="178" t="s">
        <v>75</v>
      </c>
      <c r="AU93" s="178" t="s">
        <v>76</v>
      </c>
      <c r="AY93" s="177" t="s">
        <v>237</v>
      </c>
      <c r="BK93" s="179">
        <f>BK94</f>
        <v>0</v>
      </c>
    </row>
    <row r="94" spans="1:65" s="12" customFormat="1" ht="22.8" customHeight="1">
      <c r="B94" s="166"/>
      <c r="C94" s="167"/>
      <c r="D94" s="168" t="s">
        <v>75</v>
      </c>
      <c r="E94" s="180" t="s">
        <v>6638</v>
      </c>
      <c r="F94" s="180" t="s">
        <v>6639</v>
      </c>
      <c r="G94" s="167"/>
      <c r="H94" s="167"/>
      <c r="I94" s="170"/>
      <c r="J94" s="181">
        <f>BK94</f>
        <v>0</v>
      </c>
      <c r="K94" s="167"/>
      <c r="L94" s="172"/>
      <c r="M94" s="173"/>
      <c r="N94" s="174"/>
      <c r="O94" s="174"/>
      <c r="P94" s="175">
        <f>SUM(P95:P107)</f>
        <v>0</v>
      </c>
      <c r="Q94" s="174"/>
      <c r="R94" s="175">
        <f>SUM(R95:R107)</f>
        <v>0</v>
      </c>
      <c r="S94" s="174"/>
      <c r="T94" s="176">
        <f>SUM(T95:T107)</f>
        <v>0</v>
      </c>
      <c r="AR94" s="177" t="s">
        <v>88</v>
      </c>
      <c r="AT94" s="178" t="s">
        <v>75</v>
      </c>
      <c r="AU94" s="178" t="s">
        <v>83</v>
      </c>
      <c r="AY94" s="177" t="s">
        <v>237</v>
      </c>
      <c r="BK94" s="179">
        <f>SUM(BK95:BK107)</f>
        <v>0</v>
      </c>
    </row>
    <row r="95" spans="1:65" s="2" customFormat="1" ht="16.5" customHeight="1">
      <c r="A95" s="37"/>
      <c r="B95" s="38"/>
      <c r="C95" s="182" t="s">
        <v>83</v>
      </c>
      <c r="D95" s="182" t="s">
        <v>239</v>
      </c>
      <c r="E95" s="183" t="s">
        <v>6640</v>
      </c>
      <c r="F95" s="184" t="s">
        <v>6641</v>
      </c>
      <c r="G95" s="185" t="s">
        <v>290</v>
      </c>
      <c r="H95" s="186">
        <v>1</v>
      </c>
      <c r="I95" s="187"/>
      <c r="J95" s="188">
        <f t="shared" ref="J95:J107" si="0">ROUND(I95*H95,2)</f>
        <v>0</v>
      </c>
      <c r="K95" s="184" t="s">
        <v>19</v>
      </c>
      <c r="L95" s="42"/>
      <c r="M95" s="189" t="s">
        <v>19</v>
      </c>
      <c r="N95" s="190" t="s">
        <v>48</v>
      </c>
      <c r="O95" s="67"/>
      <c r="P95" s="191">
        <f t="shared" ref="P95:P107" si="1">O95*H95</f>
        <v>0</v>
      </c>
      <c r="Q95" s="191">
        <v>0</v>
      </c>
      <c r="R95" s="191">
        <f t="shared" ref="R95:R107" si="2">Q95*H95</f>
        <v>0</v>
      </c>
      <c r="S95" s="191">
        <v>0</v>
      </c>
      <c r="T95" s="192">
        <f t="shared" ref="T95:T107" si="3">S95*H95</f>
        <v>0</v>
      </c>
      <c r="U95" s="37"/>
      <c r="V95" s="37"/>
      <c r="W95" s="37"/>
      <c r="X95" s="37"/>
      <c r="Y95" s="37"/>
      <c r="Z95" s="37"/>
      <c r="AA95" s="37"/>
      <c r="AB95" s="37"/>
      <c r="AC95" s="37"/>
      <c r="AD95" s="37"/>
      <c r="AE95" s="37"/>
      <c r="AR95" s="193" t="s">
        <v>366</v>
      </c>
      <c r="AT95" s="193" t="s">
        <v>239</v>
      </c>
      <c r="AU95" s="193" t="s">
        <v>88</v>
      </c>
      <c r="AY95" s="20" t="s">
        <v>237</v>
      </c>
      <c r="BE95" s="194">
        <f t="shared" ref="BE95:BE107" si="4">IF(N95="základní",J95,0)</f>
        <v>0</v>
      </c>
      <c r="BF95" s="194">
        <f t="shared" ref="BF95:BF107" si="5">IF(N95="snížená",J95,0)</f>
        <v>0</v>
      </c>
      <c r="BG95" s="194">
        <f t="shared" ref="BG95:BG107" si="6">IF(N95="zákl. přenesená",J95,0)</f>
        <v>0</v>
      </c>
      <c r="BH95" s="194">
        <f t="shared" ref="BH95:BH107" si="7">IF(N95="sníž. přenesená",J95,0)</f>
        <v>0</v>
      </c>
      <c r="BI95" s="194">
        <f t="shared" ref="BI95:BI107" si="8">IF(N95="nulová",J95,0)</f>
        <v>0</v>
      </c>
      <c r="BJ95" s="20" t="s">
        <v>88</v>
      </c>
      <c r="BK95" s="194">
        <f t="shared" ref="BK95:BK107" si="9">ROUND(I95*H95,2)</f>
        <v>0</v>
      </c>
      <c r="BL95" s="20" t="s">
        <v>366</v>
      </c>
      <c r="BM95" s="193" t="s">
        <v>6642</v>
      </c>
    </row>
    <row r="96" spans="1:65" s="2" customFormat="1" ht="16.5" customHeight="1">
      <c r="A96" s="37"/>
      <c r="B96" s="38"/>
      <c r="C96" s="182" t="s">
        <v>88</v>
      </c>
      <c r="D96" s="182" t="s">
        <v>239</v>
      </c>
      <c r="E96" s="183" t="s">
        <v>6643</v>
      </c>
      <c r="F96" s="184" t="s">
        <v>6644</v>
      </c>
      <c r="G96" s="185" t="s">
        <v>290</v>
      </c>
      <c r="H96" s="186">
        <v>1</v>
      </c>
      <c r="I96" s="187"/>
      <c r="J96" s="188">
        <f t="shared" si="0"/>
        <v>0</v>
      </c>
      <c r="K96" s="184" t="s">
        <v>19</v>
      </c>
      <c r="L96" s="42"/>
      <c r="M96" s="189" t="s">
        <v>19</v>
      </c>
      <c r="N96" s="190" t="s">
        <v>48</v>
      </c>
      <c r="O96" s="67"/>
      <c r="P96" s="191">
        <f t="shared" si="1"/>
        <v>0</v>
      </c>
      <c r="Q96" s="191">
        <v>0</v>
      </c>
      <c r="R96" s="191">
        <f t="shared" si="2"/>
        <v>0</v>
      </c>
      <c r="S96" s="191">
        <v>0</v>
      </c>
      <c r="T96" s="192">
        <f t="shared" si="3"/>
        <v>0</v>
      </c>
      <c r="U96" s="37"/>
      <c r="V96" s="37"/>
      <c r="W96" s="37"/>
      <c r="X96" s="37"/>
      <c r="Y96" s="37"/>
      <c r="Z96" s="37"/>
      <c r="AA96" s="37"/>
      <c r="AB96" s="37"/>
      <c r="AC96" s="37"/>
      <c r="AD96" s="37"/>
      <c r="AE96" s="37"/>
      <c r="AR96" s="193" t="s">
        <v>366</v>
      </c>
      <c r="AT96" s="193" t="s">
        <v>239</v>
      </c>
      <c r="AU96" s="193" t="s">
        <v>88</v>
      </c>
      <c r="AY96" s="20" t="s">
        <v>237</v>
      </c>
      <c r="BE96" s="194">
        <f t="shared" si="4"/>
        <v>0</v>
      </c>
      <c r="BF96" s="194">
        <f t="shared" si="5"/>
        <v>0</v>
      </c>
      <c r="BG96" s="194">
        <f t="shared" si="6"/>
        <v>0</v>
      </c>
      <c r="BH96" s="194">
        <f t="shared" si="7"/>
        <v>0</v>
      </c>
      <c r="BI96" s="194">
        <f t="shared" si="8"/>
        <v>0</v>
      </c>
      <c r="BJ96" s="20" t="s">
        <v>88</v>
      </c>
      <c r="BK96" s="194">
        <f t="shared" si="9"/>
        <v>0</v>
      </c>
      <c r="BL96" s="20" t="s">
        <v>366</v>
      </c>
      <c r="BM96" s="193" t="s">
        <v>6645</v>
      </c>
    </row>
    <row r="97" spans="1:65" s="2" customFormat="1" ht="16.5" customHeight="1">
      <c r="A97" s="37"/>
      <c r="B97" s="38"/>
      <c r="C97" s="182" t="s">
        <v>92</v>
      </c>
      <c r="D97" s="182" t="s">
        <v>239</v>
      </c>
      <c r="E97" s="183" t="s">
        <v>6646</v>
      </c>
      <c r="F97" s="184" t="s">
        <v>6647</v>
      </c>
      <c r="G97" s="185" t="s">
        <v>290</v>
      </c>
      <c r="H97" s="186">
        <v>6</v>
      </c>
      <c r="I97" s="187"/>
      <c r="J97" s="188">
        <f t="shared" si="0"/>
        <v>0</v>
      </c>
      <c r="K97" s="184" t="s">
        <v>19</v>
      </c>
      <c r="L97" s="42"/>
      <c r="M97" s="189" t="s">
        <v>19</v>
      </c>
      <c r="N97" s="190" t="s">
        <v>48</v>
      </c>
      <c r="O97" s="67"/>
      <c r="P97" s="191">
        <f t="shared" si="1"/>
        <v>0</v>
      </c>
      <c r="Q97" s="191">
        <v>0</v>
      </c>
      <c r="R97" s="191">
        <f t="shared" si="2"/>
        <v>0</v>
      </c>
      <c r="S97" s="191">
        <v>0</v>
      </c>
      <c r="T97" s="192">
        <f t="shared" si="3"/>
        <v>0</v>
      </c>
      <c r="U97" s="37"/>
      <c r="V97" s="37"/>
      <c r="W97" s="37"/>
      <c r="X97" s="37"/>
      <c r="Y97" s="37"/>
      <c r="Z97" s="37"/>
      <c r="AA97" s="37"/>
      <c r="AB97" s="37"/>
      <c r="AC97" s="37"/>
      <c r="AD97" s="37"/>
      <c r="AE97" s="37"/>
      <c r="AR97" s="193" t="s">
        <v>366</v>
      </c>
      <c r="AT97" s="193" t="s">
        <v>239</v>
      </c>
      <c r="AU97" s="193" t="s">
        <v>88</v>
      </c>
      <c r="AY97" s="20" t="s">
        <v>237</v>
      </c>
      <c r="BE97" s="194">
        <f t="shared" si="4"/>
        <v>0</v>
      </c>
      <c r="BF97" s="194">
        <f t="shared" si="5"/>
        <v>0</v>
      </c>
      <c r="BG97" s="194">
        <f t="shared" si="6"/>
        <v>0</v>
      </c>
      <c r="BH97" s="194">
        <f t="shared" si="7"/>
        <v>0</v>
      </c>
      <c r="BI97" s="194">
        <f t="shared" si="8"/>
        <v>0</v>
      </c>
      <c r="BJ97" s="20" t="s">
        <v>88</v>
      </c>
      <c r="BK97" s="194">
        <f t="shared" si="9"/>
        <v>0</v>
      </c>
      <c r="BL97" s="20" t="s">
        <v>366</v>
      </c>
      <c r="BM97" s="193" t="s">
        <v>6648</v>
      </c>
    </row>
    <row r="98" spans="1:65" s="2" customFormat="1" ht="16.5" customHeight="1">
      <c r="A98" s="37"/>
      <c r="B98" s="38"/>
      <c r="C98" s="182" t="s">
        <v>243</v>
      </c>
      <c r="D98" s="182" t="s">
        <v>239</v>
      </c>
      <c r="E98" s="183" t="s">
        <v>6649</v>
      </c>
      <c r="F98" s="184" t="s">
        <v>6545</v>
      </c>
      <c r="G98" s="185" t="s">
        <v>290</v>
      </c>
      <c r="H98" s="186">
        <v>11</v>
      </c>
      <c r="I98" s="187"/>
      <c r="J98" s="188">
        <f t="shared" si="0"/>
        <v>0</v>
      </c>
      <c r="K98" s="184" t="s">
        <v>19</v>
      </c>
      <c r="L98" s="42"/>
      <c r="M98" s="189" t="s">
        <v>19</v>
      </c>
      <c r="N98" s="190" t="s">
        <v>48</v>
      </c>
      <c r="O98" s="67"/>
      <c r="P98" s="191">
        <f t="shared" si="1"/>
        <v>0</v>
      </c>
      <c r="Q98" s="191">
        <v>0</v>
      </c>
      <c r="R98" s="191">
        <f t="shared" si="2"/>
        <v>0</v>
      </c>
      <c r="S98" s="191">
        <v>0</v>
      </c>
      <c r="T98" s="192">
        <f t="shared" si="3"/>
        <v>0</v>
      </c>
      <c r="U98" s="37"/>
      <c r="V98" s="37"/>
      <c r="W98" s="37"/>
      <c r="X98" s="37"/>
      <c r="Y98" s="37"/>
      <c r="Z98" s="37"/>
      <c r="AA98" s="37"/>
      <c r="AB98" s="37"/>
      <c r="AC98" s="37"/>
      <c r="AD98" s="37"/>
      <c r="AE98" s="37"/>
      <c r="AR98" s="193" t="s">
        <v>366</v>
      </c>
      <c r="AT98" s="193" t="s">
        <v>239</v>
      </c>
      <c r="AU98" s="193" t="s">
        <v>88</v>
      </c>
      <c r="AY98" s="20" t="s">
        <v>237</v>
      </c>
      <c r="BE98" s="194">
        <f t="shared" si="4"/>
        <v>0</v>
      </c>
      <c r="BF98" s="194">
        <f t="shared" si="5"/>
        <v>0</v>
      </c>
      <c r="BG98" s="194">
        <f t="shared" si="6"/>
        <v>0</v>
      </c>
      <c r="BH98" s="194">
        <f t="shared" si="7"/>
        <v>0</v>
      </c>
      <c r="BI98" s="194">
        <f t="shared" si="8"/>
        <v>0</v>
      </c>
      <c r="BJ98" s="20" t="s">
        <v>88</v>
      </c>
      <c r="BK98" s="194">
        <f t="shared" si="9"/>
        <v>0</v>
      </c>
      <c r="BL98" s="20" t="s">
        <v>366</v>
      </c>
      <c r="BM98" s="193" t="s">
        <v>6650</v>
      </c>
    </row>
    <row r="99" spans="1:65" s="2" customFormat="1" ht="33" customHeight="1">
      <c r="A99" s="37"/>
      <c r="B99" s="38"/>
      <c r="C99" s="182" t="s">
        <v>287</v>
      </c>
      <c r="D99" s="182" t="s">
        <v>239</v>
      </c>
      <c r="E99" s="183" t="s">
        <v>6651</v>
      </c>
      <c r="F99" s="184" t="s">
        <v>6652</v>
      </c>
      <c r="G99" s="185" t="s">
        <v>154</v>
      </c>
      <c r="H99" s="186">
        <v>9</v>
      </c>
      <c r="I99" s="187"/>
      <c r="J99" s="188">
        <f t="shared" si="0"/>
        <v>0</v>
      </c>
      <c r="K99" s="184" t="s">
        <v>19</v>
      </c>
      <c r="L99" s="42"/>
      <c r="M99" s="189" t="s">
        <v>19</v>
      </c>
      <c r="N99" s="190" t="s">
        <v>48</v>
      </c>
      <c r="O99" s="67"/>
      <c r="P99" s="191">
        <f t="shared" si="1"/>
        <v>0</v>
      </c>
      <c r="Q99" s="191">
        <v>0</v>
      </c>
      <c r="R99" s="191">
        <f t="shared" si="2"/>
        <v>0</v>
      </c>
      <c r="S99" s="191">
        <v>0</v>
      </c>
      <c r="T99" s="192">
        <f t="shared" si="3"/>
        <v>0</v>
      </c>
      <c r="U99" s="37"/>
      <c r="V99" s="37"/>
      <c r="W99" s="37"/>
      <c r="X99" s="37"/>
      <c r="Y99" s="37"/>
      <c r="Z99" s="37"/>
      <c r="AA99" s="37"/>
      <c r="AB99" s="37"/>
      <c r="AC99" s="37"/>
      <c r="AD99" s="37"/>
      <c r="AE99" s="37"/>
      <c r="AR99" s="193" t="s">
        <v>366</v>
      </c>
      <c r="AT99" s="193" t="s">
        <v>239</v>
      </c>
      <c r="AU99" s="193" t="s">
        <v>88</v>
      </c>
      <c r="AY99" s="20" t="s">
        <v>237</v>
      </c>
      <c r="BE99" s="194">
        <f t="shared" si="4"/>
        <v>0</v>
      </c>
      <c r="BF99" s="194">
        <f t="shared" si="5"/>
        <v>0</v>
      </c>
      <c r="BG99" s="194">
        <f t="shared" si="6"/>
        <v>0</v>
      </c>
      <c r="BH99" s="194">
        <f t="shared" si="7"/>
        <v>0</v>
      </c>
      <c r="BI99" s="194">
        <f t="shared" si="8"/>
        <v>0</v>
      </c>
      <c r="BJ99" s="20" t="s">
        <v>88</v>
      </c>
      <c r="BK99" s="194">
        <f t="shared" si="9"/>
        <v>0</v>
      </c>
      <c r="BL99" s="20" t="s">
        <v>366</v>
      </c>
      <c r="BM99" s="193" t="s">
        <v>6653</v>
      </c>
    </row>
    <row r="100" spans="1:65" s="2" customFormat="1" ht="33" customHeight="1">
      <c r="A100" s="37"/>
      <c r="B100" s="38"/>
      <c r="C100" s="182" t="s">
        <v>295</v>
      </c>
      <c r="D100" s="182" t="s">
        <v>239</v>
      </c>
      <c r="E100" s="183" t="s">
        <v>6654</v>
      </c>
      <c r="F100" s="184" t="s">
        <v>6655</v>
      </c>
      <c r="G100" s="185" t="s">
        <v>154</v>
      </c>
      <c r="H100" s="186">
        <v>39.5</v>
      </c>
      <c r="I100" s="187"/>
      <c r="J100" s="188">
        <f t="shared" si="0"/>
        <v>0</v>
      </c>
      <c r="K100" s="184" t="s">
        <v>19</v>
      </c>
      <c r="L100" s="42"/>
      <c r="M100" s="189" t="s">
        <v>19</v>
      </c>
      <c r="N100" s="190" t="s">
        <v>48</v>
      </c>
      <c r="O100" s="67"/>
      <c r="P100" s="191">
        <f t="shared" si="1"/>
        <v>0</v>
      </c>
      <c r="Q100" s="191">
        <v>0</v>
      </c>
      <c r="R100" s="191">
        <f t="shared" si="2"/>
        <v>0</v>
      </c>
      <c r="S100" s="191">
        <v>0</v>
      </c>
      <c r="T100" s="192">
        <f t="shared" si="3"/>
        <v>0</v>
      </c>
      <c r="U100" s="37"/>
      <c r="V100" s="37"/>
      <c r="W100" s="37"/>
      <c r="X100" s="37"/>
      <c r="Y100" s="37"/>
      <c r="Z100" s="37"/>
      <c r="AA100" s="37"/>
      <c r="AB100" s="37"/>
      <c r="AC100" s="37"/>
      <c r="AD100" s="37"/>
      <c r="AE100" s="37"/>
      <c r="AR100" s="193" t="s">
        <v>366</v>
      </c>
      <c r="AT100" s="193" t="s">
        <v>239</v>
      </c>
      <c r="AU100" s="193" t="s">
        <v>88</v>
      </c>
      <c r="AY100" s="20" t="s">
        <v>237</v>
      </c>
      <c r="BE100" s="194">
        <f t="shared" si="4"/>
        <v>0</v>
      </c>
      <c r="BF100" s="194">
        <f t="shared" si="5"/>
        <v>0</v>
      </c>
      <c r="BG100" s="194">
        <f t="shared" si="6"/>
        <v>0</v>
      </c>
      <c r="BH100" s="194">
        <f t="shared" si="7"/>
        <v>0</v>
      </c>
      <c r="BI100" s="194">
        <f t="shared" si="8"/>
        <v>0</v>
      </c>
      <c r="BJ100" s="20" t="s">
        <v>88</v>
      </c>
      <c r="BK100" s="194">
        <f t="shared" si="9"/>
        <v>0</v>
      </c>
      <c r="BL100" s="20" t="s">
        <v>366</v>
      </c>
      <c r="BM100" s="193" t="s">
        <v>6656</v>
      </c>
    </row>
    <row r="101" spans="1:65" s="2" customFormat="1" ht="16.5" customHeight="1">
      <c r="A101" s="37"/>
      <c r="B101" s="38"/>
      <c r="C101" s="182" t="s">
        <v>301</v>
      </c>
      <c r="D101" s="182" t="s">
        <v>239</v>
      </c>
      <c r="E101" s="183" t="s">
        <v>6657</v>
      </c>
      <c r="F101" s="184" t="s">
        <v>6658</v>
      </c>
      <c r="G101" s="185" t="s">
        <v>154</v>
      </c>
      <c r="H101" s="186">
        <v>48.5</v>
      </c>
      <c r="I101" s="187"/>
      <c r="J101" s="188">
        <f t="shared" si="0"/>
        <v>0</v>
      </c>
      <c r="K101" s="184" t="s">
        <v>19</v>
      </c>
      <c r="L101" s="42"/>
      <c r="M101" s="189" t="s">
        <v>19</v>
      </c>
      <c r="N101" s="190" t="s">
        <v>48</v>
      </c>
      <c r="O101" s="67"/>
      <c r="P101" s="191">
        <f t="shared" si="1"/>
        <v>0</v>
      </c>
      <c r="Q101" s="191">
        <v>0</v>
      </c>
      <c r="R101" s="191">
        <f t="shared" si="2"/>
        <v>0</v>
      </c>
      <c r="S101" s="191">
        <v>0</v>
      </c>
      <c r="T101" s="192">
        <f t="shared" si="3"/>
        <v>0</v>
      </c>
      <c r="U101" s="37"/>
      <c r="V101" s="37"/>
      <c r="W101" s="37"/>
      <c r="X101" s="37"/>
      <c r="Y101" s="37"/>
      <c r="Z101" s="37"/>
      <c r="AA101" s="37"/>
      <c r="AB101" s="37"/>
      <c r="AC101" s="37"/>
      <c r="AD101" s="37"/>
      <c r="AE101" s="37"/>
      <c r="AR101" s="193" t="s">
        <v>366</v>
      </c>
      <c r="AT101" s="193" t="s">
        <v>239</v>
      </c>
      <c r="AU101" s="193" t="s">
        <v>88</v>
      </c>
      <c r="AY101" s="20" t="s">
        <v>237</v>
      </c>
      <c r="BE101" s="194">
        <f t="shared" si="4"/>
        <v>0</v>
      </c>
      <c r="BF101" s="194">
        <f t="shared" si="5"/>
        <v>0</v>
      </c>
      <c r="BG101" s="194">
        <f t="shared" si="6"/>
        <v>0</v>
      </c>
      <c r="BH101" s="194">
        <f t="shared" si="7"/>
        <v>0</v>
      </c>
      <c r="BI101" s="194">
        <f t="shared" si="8"/>
        <v>0</v>
      </c>
      <c r="BJ101" s="20" t="s">
        <v>88</v>
      </c>
      <c r="BK101" s="194">
        <f t="shared" si="9"/>
        <v>0</v>
      </c>
      <c r="BL101" s="20" t="s">
        <v>366</v>
      </c>
      <c r="BM101" s="193" t="s">
        <v>6659</v>
      </c>
    </row>
    <row r="102" spans="1:65" s="2" customFormat="1" ht="16.5" customHeight="1">
      <c r="A102" s="37"/>
      <c r="B102" s="38"/>
      <c r="C102" s="182" t="s">
        <v>299</v>
      </c>
      <c r="D102" s="182" t="s">
        <v>239</v>
      </c>
      <c r="E102" s="183" t="s">
        <v>6660</v>
      </c>
      <c r="F102" s="184" t="s">
        <v>6661</v>
      </c>
      <c r="G102" s="185" t="s">
        <v>290</v>
      </c>
      <c r="H102" s="186">
        <v>1</v>
      </c>
      <c r="I102" s="187"/>
      <c r="J102" s="188">
        <f t="shared" si="0"/>
        <v>0</v>
      </c>
      <c r="K102" s="184" t="s">
        <v>19</v>
      </c>
      <c r="L102" s="42"/>
      <c r="M102" s="189" t="s">
        <v>19</v>
      </c>
      <c r="N102" s="190" t="s">
        <v>48</v>
      </c>
      <c r="O102" s="67"/>
      <c r="P102" s="191">
        <f t="shared" si="1"/>
        <v>0</v>
      </c>
      <c r="Q102" s="191">
        <v>0</v>
      </c>
      <c r="R102" s="191">
        <f t="shared" si="2"/>
        <v>0</v>
      </c>
      <c r="S102" s="191">
        <v>0</v>
      </c>
      <c r="T102" s="192">
        <f t="shared" si="3"/>
        <v>0</v>
      </c>
      <c r="U102" s="37"/>
      <c r="V102" s="37"/>
      <c r="W102" s="37"/>
      <c r="X102" s="37"/>
      <c r="Y102" s="37"/>
      <c r="Z102" s="37"/>
      <c r="AA102" s="37"/>
      <c r="AB102" s="37"/>
      <c r="AC102" s="37"/>
      <c r="AD102" s="37"/>
      <c r="AE102" s="37"/>
      <c r="AR102" s="193" t="s">
        <v>366</v>
      </c>
      <c r="AT102" s="193" t="s">
        <v>239</v>
      </c>
      <c r="AU102" s="193" t="s">
        <v>88</v>
      </c>
      <c r="AY102" s="20" t="s">
        <v>237</v>
      </c>
      <c r="BE102" s="194">
        <f t="shared" si="4"/>
        <v>0</v>
      </c>
      <c r="BF102" s="194">
        <f t="shared" si="5"/>
        <v>0</v>
      </c>
      <c r="BG102" s="194">
        <f t="shared" si="6"/>
        <v>0</v>
      </c>
      <c r="BH102" s="194">
        <f t="shared" si="7"/>
        <v>0</v>
      </c>
      <c r="BI102" s="194">
        <f t="shared" si="8"/>
        <v>0</v>
      </c>
      <c r="BJ102" s="20" t="s">
        <v>88</v>
      </c>
      <c r="BK102" s="194">
        <f t="shared" si="9"/>
        <v>0</v>
      </c>
      <c r="BL102" s="20" t="s">
        <v>366</v>
      </c>
      <c r="BM102" s="193" t="s">
        <v>6662</v>
      </c>
    </row>
    <row r="103" spans="1:65" s="2" customFormat="1" ht="16.5" customHeight="1">
      <c r="A103" s="37"/>
      <c r="B103" s="38"/>
      <c r="C103" s="182" t="s">
        <v>319</v>
      </c>
      <c r="D103" s="182" t="s">
        <v>239</v>
      </c>
      <c r="E103" s="183" t="s">
        <v>6663</v>
      </c>
      <c r="F103" s="184" t="s">
        <v>6664</v>
      </c>
      <c r="G103" s="185" t="s">
        <v>154</v>
      </c>
      <c r="H103" s="186">
        <v>48.5</v>
      </c>
      <c r="I103" s="187"/>
      <c r="J103" s="188">
        <f t="shared" si="0"/>
        <v>0</v>
      </c>
      <c r="K103" s="184" t="s">
        <v>19</v>
      </c>
      <c r="L103" s="42"/>
      <c r="M103" s="189" t="s">
        <v>19</v>
      </c>
      <c r="N103" s="190" t="s">
        <v>48</v>
      </c>
      <c r="O103" s="67"/>
      <c r="P103" s="191">
        <f t="shared" si="1"/>
        <v>0</v>
      </c>
      <c r="Q103" s="191">
        <v>0</v>
      </c>
      <c r="R103" s="191">
        <f t="shared" si="2"/>
        <v>0</v>
      </c>
      <c r="S103" s="191">
        <v>0</v>
      </c>
      <c r="T103" s="192">
        <f t="shared" si="3"/>
        <v>0</v>
      </c>
      <c r="U103" s="37"/>
      <c r="V103" s="37"/>
      <c r="W103" s="37"/>
      <c r="X103" s="37"/>
      <c r="Y103" s="37"/>
      <c r="Z103" s="37"/>
      <c r="AA103" s="37"/>
      <c r="AB103" s="37"/>
      <c r="AC103" s="37"/>
      <c r="AD103" s="37"/>
      <c r="AE103" s="37"/>
      <c r="AR103" s="193" t="s">
        <v>366</v>
      </c>
      <c r="AT103" s="193" t="s">
        <v>239</v>
      </c>
      <c r="AU103" s="193" t="s">
        <v>88</v>
      </c>
      <c r="AY103" s="20" t="s">
        <v>237</v>
      </c>
      <c r="BE103" s="194">
        <f t="shared" si="4"/>
        <v>0</v>
      </c>
      <c r="BF103" s="194">
        <f t="shared" si="5"/>
        <v>0</v>
      </c>
      <c r="BG103" s="194">
        <f t="shared" si="6"/>
        <v>0</v>
      </c>
      <c r="BH103" s="194">
        <f t="shared" si="7"/>
        <v>0</v>
      </c>
      <c r="BI103" s="194">
        <f t="shared" si="8"/>
        <v>0</v>
      </c>
      <c r="BJ103" s="20" t="s">
        <v>88</v>
      </c>
      <c r="BK103" s="194">
        <f t="shared" si="9"/>
        <v>0</v>
      </c>
      <c r="BL103" s="20" t="s">
        <v>366</v>
      </c>
      <c r="BM103" s="193" t="s">
        <v>6665</v>
      </c>
    </row>
    <row r="104" spans="1:65" s="2" customFormat="1" ht="16.5" customHeight="1">
      <c r="A104" s="37"/>
      <c r="B104" s="38"/>
      <c r="C104" s="182" t="s">
        <v>326</v>
      </c>
      <c r="D104" s="182" t="s">
        <v>239</v>
      </c>
      <c r="E104" s="183" t="s">
        <v>6666</v>
      </c>
      <c r="F104" s="184" t="s">
        <v>6667</v>
      </c>
      <c r="G104" s="185" t="s">
        <v>154</v>
      </c>
      <c r="H104" s="186">
        <v>1</v>
      </c>
      <c r="I104" s="187"/>
      <c r="J104" s="188">
        <f t="shared" si="0"/>
        <v>0</v>
      </c>
      <c r="K104" s="184" t="s">
        <v>19</v>
      </c>
      <c r="L104" s="42"/>
      <c r="M104" s="189" t="s">
        <v>19</v>
      </c>
      <c r="N104" s="190" t="s">
        <v>48</v>
      </c>
      <c r="O104" s="67"/>
      <c r="P104" s="191">
        <f t="shared" si="1"/>
        <v>0</v>
      </c>
      <c r="Q104" s="191">
        <v>0</v>
      </c>
      <c r="R104" s="191">
        <f t="shared" si="2"/>
        <v>0</v>
      </c>
      <c r="S104" s="191">
        <v>0</v>
      </c>
      <c r="T104" s="192">
        <f t="shared" si="3"/>
        <v>0</v>
      </c>
      <c r="U104" s="37"/>
      <c r="V104" s="37"/>
      <c r="W104" s="37"/>
      <c r="X104" s="37"/>
      <c r="Y104" s="37"/>
      <c r="Z104" s="37"/>
      <c r="AA104" s="37"/>
      <c r="AB104" s="37"/>
      <c r="AC104" s="37"/>
      <c r="AD104" s="37"/>
      <c r="AE104" s="37"/>
      <c r="AR104" s="193" t="s">
        <v>366</v>
      </c>
      <c r="AT104" s="193" t="s">
        <v>239</v>
      </c>
      <c r="AU104" s="193" t="s">
        <v>88</v>
      </c>
      <c r="AY104" s="20" t="s">
        <v>237</v>
      </c>
      <c r="BE104" s="194">
        <f t="shared" si="4"/>
        <v>0</v>
      </c>
      <c r="BF104" s="194">
        <f t="shared" si="5"/>
        <v>0</v>
      </c>
      <c r="BG104" s="194">
        <f t="shared" si="6"/>
        <v>0</v>
      </c>
      <c r="BH104" s="194">
        <f t="shared" si="7"/>
        <v>0</v>
      </c>
      <c r="BI104" s="194">
        <f t="shared" si="8"/>
        <v>0</v>
      </c>
      <c r="BJ104" s="20" t="s">
        <v>88</v>
      </c>
      <c r="BK104" s="194">
        <f t="shared" si="9"/>
        <v>0</v>
      </c>
      <c r="BL104" s="20" t="s">
        <v>366</v>
      </c>
      <c r="BM104" s="193" t="s">
        <v>6668</v>
      </c>
    </row>
    <row r="105" spans="1:65" s="2" customFormat="1" ht="16.5" customHeight="1">
      <c r="A105" s="37"/>
      <c r="B105" s="38"/>
      <c r="C105" s="182" t="s">
        <v>330</v>
      </c>
      <c r="D105" s="182" t="s">
        <v>239</v>
      </c>
      <c r="E105" s="183" t="s">
        <v>6669</v>
      </c>
      <c r="F105" s="184" t="s">
        <v>6670</v>
      </c>
      <c r="G105" s="185" t="s">
        <v>290</v>
      </c>
      <c r="H105" s="186">
        <v>1</v>
      </c>
      <c r="I105" s="187"/>
      <c r="J105" s="188">
        <f t="shared" si="0"/>
        <v>0</v>
      </c>
      <c r="K105" s="184" t="s">
        <v>19</v>
      </c>
      <c r="L105" s="42"/>
      <c r="M105" s="189" t="s">
        <v>19</v>
      </c>
      <c r="N105" s="190" t="s">
        <v>48</v>
      </c>
      <c r="O105" s="67"/>
      <c r="P105" s="191">
        <f t="shared" si="1"/>
        <v>0</v>
      </c>
      <c r="Q105" s="191">
        <v>0</v>
      </c>
      <c r="R105" s="191">
        <f t="shared" si="2"/>
        <v>0</v>
      </c>
      <c r="S105" s="191">
        <v>0</v>
      </c>
      <c r="T105" s="192">
        <f t="shared" si="3"/>
        <v>0</v>
      </c>
      <c r="U105" s="37"/>
      <c r="V105" s="37"/>
      <c r="W105" s="37"/>
      <c r="X105" s="37"/>
      <c r="Y105" s="37"/>
      <c r="Z105" s="37"/>
      <c r="AA105" s="37"/>
      <c r="AB105" s="37"/>
      <c r="AC105" s="37"/>
      <c r="AD105" s="37"/>
      <c r="AE105" s="37"/>
      <c r="AR105" s="193" t="s">
        <v>366</v>
      </c>
      <c r="AT105" s="193" t="s">
        <v>239</v>
      </c>
      <c r="AU105" s="193" t="s">
        <v>88</v>
      </c>
      <c r="AY105" s="20" t="s">
        <v>237</v>
      </c>
      <c r="BE105" s="194">
        <f t="shared" si="4"/>
        <v>0</v>
      </c>
      <c r="BF105" s="194">
        <f t="shared" si="5"/>
        <v>0</v>
      </c>
      <c r="BG105" s="194">
        <f t="shared" si="6"/>
        <v>0</v>
      </c>
      <c r="BH105" s="194">
        <f t="shared" si="7"/>
        <v>0</v>
      </c>
      <c r="BI105" s="194">
        <f t="shared" si="8"/>
        <v>0</v>
      </c>
      <c r="BJ105" s="20" t="s">
        <v>88</v>
      </c>
      <c r="BK105" s="194">
        <f t="shared" si="9"/>
        <v>0</v>
      </c>
      <c r="BL105" s="20" t="s">
        <v>366</v>
      </c>
      <c r="BM105" s="193" t="s">
        <v>6671</v>
      </c>
    </row>
    <row r="106" spans="1:65" s="2" customFormat="1" ht="16.5" customHeight="1">
      <c r="A106" s="37"/>
      <c r="B106" s="38"/>
      <c r="C106" s="182" t="s">
        <v>8</v>
      </c>
      <c r="D106" s="182" t="s">
        <v>239</v>
      </c>
      <c r="E106" s="183" t="s">
        <v>6672</v>
      </c>
      <c r="F106" s="184" t="s">
        <v>6673</v>
      </c>
      <c r="G106" s="185" t="s">
        <v>290</v>
      </c>
      <c r="H106" s="186">
        <v>18</v>
      </c>
      <c r="I106" s="187"/>
      <c r="J106" s="188">
        <f t="shared" si="0"/>
        <v>0</v>
      </c>
      <c r="K106" s="184" t="s">
        <v>19</v>
      </c>
      <c r="L106" s="42"/>
      <c r="M106" s="189" t="s">
        <v>19</v>
      </c>
      <c r="N106" s="190" t="s">
        <v>48</v>
      </c>
      <c r="O106" s="67"/>
      <c r="P106" s="191">
        <f t="shared" si="1"/>
        <v>0</v>
      </c>
      <c r="Q106" s="191">
        <v>0</v>
      </c>
      <c r="R106" s="191">
        <f t="shared" si="2"/>
        <v>0</v>
      </c>
      <c r="S106" s="191">
        <v>0</v>
      </c>
      <c r="T106" s="192">
        <f t="shared" si="3"/>
        <v>0</v>
      </c>
      <c r="U106" s="37"/>
      <c r="V106" s="37"/>
      <c r="W106" s="37"/>
      <c r="X106" s="37"/>
      <c r="Y106" s="37"/>
      <c r="Z106" s="37"/>
      <c r="AA106" s="37"/>
      <c r="AB106" s="37"/>
      <c r="AC106" s="37"/>
      <c r="AD106" s="37"/>
      <c r="AE106" s="37"/>
      <c r="AR106" s="193" t="s">
        <v>366</v>
      </c>
      <c r="AT106" s="193" t="s">
        <v>239</v>
      </c>
      <c r="AU106" s="193" t="s">
        <v>88</v>
      </c>
      <c r="AY106" s="20" t="s">
        <v>237</v>
      </c>
      <c r="BE106" s="194">
        <f t="shared" si="4"/>
        <v>0</v>
      </c>
      <c r="BF106" s="194">
        <f t="shared" si="5"/>
        <v>0</v>
      </c>
      <c r="BG106" s="194">
        <f t="shared" si="6"/>
        <v>0</v>
      </c>
      <c r="BH106" s="194">
        <f t="shared" si="7"/>
        <v>0</v>
      </c>
      <c r="BI106" s="194">
        <f t="shared" si="8"/>
        <v>0</v>
      </c>
      <c r="BJ106" s="20" t="s">
        <v>88</v>
      </c>
      <c r="BK106" s="194">
        <f t="shared" si="9"/>
        <v>0</v>
      </c>
      <c r="BL106" s="20" t="s">
        <v>366</v>
      </c>
      <c r="BM106" s="193" t="s">
        <v>6674</v>
      </c>
    </row>
    <row r="107" spans="1:65" s="2" customFormat="1" ht="24.15" customHeight="1">
      <c r="A107" s="37"/>
      <c r="B107" s="38"/>
      <c r="C107" s="182" t="s">
        <v>348</v>
      </c>
      <c r="D107" s="182" t="s">
        <v>239</v>
      </c>
      <c r="E107" s="183" t="s">
        <v>6675</v>
      </c>
      <c r="F107" s="184" t="s">
        <v>6676</v>
      </c>
      <c r="G107" s="185" t="s">
        <v>290</v>
      </c>
      <c r="H107" s="186">
        <v>9</v>
      </c>
      <c r="I107" s="187"/>
      <c r="J107" s="188">
        <f t="shared" si="0"/>
        <v>0</v>
      </c>
      <c r="K107" s="184" t="s">
        <v>19</v>
      </c>
      <c r="L107" s="42"/>
      <c r="M107" s="189" t="s">
        <v>19</v>
      </c>
      <c r="N107" s="190" t="s">
        <v>48</v>
      </c>
      <c r="O107" s="67"/>
      <c r="P107" s="191">
        <f t="shared" si="1"/>
        <v>0</v>
      </c>
      <c r="Q107" s="191">
        <v>0</v>
      </c>
      <c r="R107" s="191">
        <f t="shared" si="2"/>
        <v>0</v>
      </c>
      <c r="S107" s="191">
        <v>0</v>
      </c>
      <c r="T107" s="192">
        <f t="shared" si="3"/>
        <v>0</v>
      </c>
      <c r="U107" s="37"/>
      <c r="V107" s="37"/>
      <c r="W107" s="37"/>
      <c r="X107" s="37"/>
      <c r="Y107" s="37"/>
      <c r="Z107" s="37"/>
      <c r="AA107" s="37"/>
      <c r="AB107" s="37"/>
      <c r="AC107" s="37"/>
      <c r="AD107" s="37"/>
      <c r="AE107" s="37"/>
      <c r="AR107" s="193" t="s">
        <v>366</v>
      </c>
      <c r="AT107" s="193" t="s">
        <v>239</v>
      </c>
      <c r="AU107" s="193" t="s">
        <v>88</v>
      </c>
      <c r="AY107" s="20" t="s">
        <v>237</v>
      </c>
      <c r="BE107" s="194">
        <f t="shared" si="4"/>
        <v>0</v>
      </c>
      <c r="BF107" s="194">
        <f t="shared" si="5"/>
        <v>0</v>
      </c>
      <c r="BG107" s="194">
        <f t="shared" si="6"/>
        <v>0</v>
      </c>
      <c r="BH107" s="194">
        <f t="shared" si="7"/>
        <v>0</v>
      </c>
      <c r="BI107" s="194">
        <f t="shared" si="8"/>
        <v>0</v>
      </c>
      <c r="BJ107" s="20" t="s">
        <v>88</v>
      </c>
      <c r="BK107" s="194">
        <f t="shared" si="9"/>
        <v>0</v>
      </c>
      <c r="BL107" s="20" t="s">
        <v>366</v>
      </c>
      <c r="BM107" s="193" t="s">
        <v>6677</v>
      </c>
    </row>
    <row r="108" spans="1:65" s="12" customFormat="1" ht="25.95" customHeight="1">
      <c r="B108" s="166"/>
      <c r="C108" s="167"/>
      <c r="D108" s="168" t="s">
        <v>75</v>
      </c>
      <c r="E108" s="169" t="s">
        <v>296</v>
      </c>
      <c r="F108" s="169" t="s">
        <v>6678</v>
      </c>
      <c r="G108" s="167"/>
      <c r="H108" s="167"/>
      <c r="I108" s="170"/>
      <c r="J108" s="171">
        <f>BK108</f>
        <v>0</v>
      </c>
      <c r="K108" s="167"/>
      <c r="L108" s="172"/>
      <c r="M108" s="173"/>
      <c r="N108" s="174"/>
      <c r="O108" s="174"/>
      <c r="P108" s="175">
        <f>P109</f>
        <v>0</v>
      </c>
      <c r="Q108" s="174"/>
      <c r="R108" s="175">
        <f>R109</f>
        <v>0</v>
      </c>
      <c r="S108" s="174"/>
      <c r="T108" s="176">
        <f>T109</f>
        <v>0</v>
      </c>
      <c r="AR108" s="177" t="s">
        <v>92</v>
      </c>
      <c r="AT108" s="178" t="s">
        <v>75</v>
      </c>
      <c r="AU108" s="178" t="s">
        <v>76</v>
      </c>
      <c r="AY108" s="177" t="s">
        <v>237</v>
      </c>
      <c r="BK108" s="179">
        <f>BK109</f>
        <v>0</v>
      </c>
    </row>
    <row r="109" spans="1:65" s="12" customFormat="1" ht="22.8" customHeight="1">
      <c r="B109" s="166"/>
      <c r="C109" s="167"/>
      <c r="D109" s="168" t="s">
        <v>75</v>
      </c>
      <c r="E109" s="180" t="s">
        <v>6679</v>
      </c>
      <c r="F109" s="180" t="s">
        <v>6680</v>
      </c>
      <c r="G109" s="167"/>
      <c r="H109" s="167"/>
      <c r="I109" s="170"/>
      <c r="J109" s="181">
        <f>BK109</f>
        <v>0</v>
      </c>
      <c r="K109" s="167"/>
      <c r="L109" s="172"/>
      <c r="M109" s="173"/>
      <c r="N109" s="174"/>
      <c r="O109" s="174"/>
      <c r="P109" s="175">
        <f>P110+P128</f>
        <v>0</v>
      </c>
      <c r="Q109" s="174"/>
      <c r="R109" s="175">
        <f>R110+R128</f>
        <v>0</v>
      </c>
      <c r="S109" s="174"/>
      <c r="T109" s="176">
        <f>T110+T128</f>
        <v>0</v>
      </c>
      <c r="AR109" s="177" t="s">
        <v>92</v>
      </c>
      <c r="AT109" s="178" t="s">
        <v>75</v>
      </c>
      <c r="AU109" s="178" t="s">
        <v>83</v>
      </c>
      <c r="AY109" s="177" t="s">
        <v>237</v>
      </c>
      <c r="BK109" s="179">
        <f>BK110+BK128</f>
        <v>0</v>
      </c>
    </row>
    <row r="110" spans="1:65" s="12" customFormat="1" ht="20.85" customHeight="1">
      <c r="B110" s="166"/>
      <c r="C110" s="167"/>
      <c r="D110" s="168" t="s">
        <v>75</v>
      </c>
      <c r="E110" s="180" t="s">
        <v>1537</v>
      </c>
      <c r="F110" s="180" t="s">
        <v>6681</v>
      </c>
      <c r="G110" s="167"/>
      <c r="H110" s="167"/>
      <c r="I110" s="170"/>
      <c r="J110" s="181">
        <f>BK110</f>
        <v>0</v>
      </c>
      <c r="K110" s="167"/>
      <c r="L110" s="172"/>
      <c r="M110" s="173"/>
      <c r="N110" s="174"/>
      <c r="O110" s="174"/>
      <c r="P110" s="175">
        <f>SUM(P111:P127)</f>
        <v>0</v>
      </c>
      <c r="Q110" s="174"/>
      <c r="R110" s="175">
        <f>SUM(R111:R127)</f>
        <v>0</v>
      </c>
      <c r="S110" s="174"/>
      <c r="T110" s="176">
        <f>SUM(T111:T127)</f>
        <v>0</v>
      </c>
      <c r="AR110" s="177" t="s">
        <v>92</v>
      </c>
      <c r="AT110" s="178" t="s">
        <v>75</v>
      </c>
      <c r="AU110" s="178" t="s">
        <v>88</v>
      </c>
      <c r="AY110" s="177" t="s">
        <v>237</v>
      </c>
      <c r="BK110" s="179">
        <f>SUM(BK111:BK127)</f>
        <v>0</v>
      </c>
    </row>
    <row r="111" spans="1:65" s="2" customFormat="1" ht="24.15" customHeight="1">
      <c r="A111" s="37"/>
      <c r="B111" s="38"/>
      <c r="C111" s="182" t="s">
        <v>354</v>
      </c>
      <c r="D111" s="182" t="s">
        <v>239</v>
      </c>
      <c r="E111" s="183" t="s">
        <v>6682</v>
      </c>
      <c r="F111" s="184" t="s">
        <v>6683</v>
      </c>
      <c r="G111" s="185" t="s">
        <v>290</v>
      </c>
      <c r="H111" s="186">
        <v>1</v>
      </c>
      <c r="I111" s="187"/>
      <c r="J111" s="188">
        <f t="shared" ref="J111:J127" si="10">ROUND(I111*H111,2)</f>
        <v>0</v>
      </c>
      <c r="K111" s="184" t="s">
        <v>19</v>
      </c>
      <c r="L111" s="42"/>
      <c r="M111" s="189" t="s">
        <v>19</v>
      </c>
      <c r="N111" s="190" t="s">
        <v>48</v>
      </c>
      <c r="O111" s="67"/>
      <c r="P111" s="191">
        <f t="shared" ref="P111:P127" si="11">O111*H111</f>
        <v>0</v>
      </c>
      <c r="Q111" s="191">
        <v>0</v>
      </c>
      <c r="R111" s="191">
        <f t="shared" ref="R111:R127" si="12">Q111*H111</f>
        <v>0</v>
      </c>
      <c r="S111" s="191">
        <v>0</v>
      </c>
      <c r="T111" s="192">
        <f t="shared" ref="T111:T127" si="13">S111*H111</f>
        <v>0</v>
      </c>
      <c r="U111" s="37"/>
      <c r="V111" s="37"/>
      <c r="W111" s="37"/>
      <c r="X111" s="37"/>
      <c r="Y111" s="37"/>
      <c r="Z111" s="37"/>
      <c r="AA111" s="37"/>
      <c r="AB111" s="37"/>
      <c r="AC111" s="37"/>
      <c r="AD111" s="37"/>
      <c r="AE111" s="37"/>
      <c r="AR111" s="193" t="s">
        <v>425</v>
      </c>
      <c r="AT111" s="193" t="s">
        <v>239</v>
      </c>
      <c r="AU111" s="193" t="s">
        <v>92</v>
      </c>
      <c r="AY111" s="20" t="s">
        <v>237</v>
      </c>
      <c r="BE111" s="194">
        <f t="shared" ref="BE111:BE127" si="14">IF(N111="základní",J111,0)</f>
        <v>0</v>
      </c>
      <c r="BF111" s="194">
        <f t="shared" ref="BF111:BF127" si="15">IF(N111="snížená",J111,0)</f>
        <v>0</v>
      </c>
      <c r="BG111" s="194">
        <f t="shared" ref="BG111:BG127" si="16">IF(N111="zákl. přenesená",J111,0)</f>
        <v>0</v>
      </c>
      <c r="BH111" s="194">
        <f t="shared" ref="BH111:BH127" si="17">IF(N111="sníž. přenesená",J111,0)</f>
        <v>0</v>
      </c>
      <c r="BI111" s="194">
        <f t="shared" ref="BI111:BI127" si="18">IF(N111="nulová",J111,0)</f>
        <v>0</v>
      </c>
      <c r="BJ111" s="20" t="s">
        <v>88</v>
      </c>
      <c r="BK111" s="194">
        <f t="shared" ref="BK111:BK127" si="19">ROUND(I111*H111,2)</f>
        <v>0</v>
      </c>
      <c r="BL111" s="20" t="s">
        <v>425</v>
      </c>
      <c r="BM111" s="193" t="s">
        <v>6684</v>
      </c>
    </row>
    <row r="112" spans="1:65" s="2" customFormat="1" ht="24.15" customHeight="1">
      <c r="A112" s="37"/>
      <c r="B112" s="38"/>
      <c r="C112" s="182" t="s">
        <v>361</v>
      </c>
      <c r="D112" s="182" t="s">
        <v>239</v>
      </c>
      <c r="E112" s="183" t="s">
        <v>6685</v>
      </c>
      <c r="F112" s="184" t="s">
        <v>6686</v>
      </c>
      <c r="G112" s="185" t="s">
        <v>290</v>
      </c>
      <c r="H112" s="186">
        <v>1</v>
      </c>
      <c r="I112" s="187"/>
      <c r="J112" s="188">
        <f t="shared" si="10"/>
        <v>0</v>
      </c>
      <c r="K112" s="184" t="s">
        <v>19</v>
      </c>
      <c r="L112" s="42"/>
      <c r="M112" s="189" t="s">
        <v>19</v>
      </c>
      <c r="N112" s="190" t="s">
        <v>48</v>
      </c>
      <c r="O112" s="67"/>
      <c r="P112" s="191">
        <f t="shared" si="11"/>
        <v>0</v>
      </c>
      <c r="Q112" s="191">
        <v>0</v>
      </c>
      <c r="R112" s="191">
        <f t="shared" si="12"/>
        <v>0</v>
      </c>
      <c r="S112" s="191">
        <v>0</v>
      </c>
      <c r="T112" s="192">
        <f t="shared" si="13"/>
        <v>0</v>
      </c>
      <c r="U112" s="37"/>
      <c r="V112" s="37"/>
      <c r="W112" s="37"/>
      <c r="X112" s="37"/>
      <c r="Y112" s="37"/>
      <c r="Z112" s="37"/>
      <c r="AA112" s="37"/>
      <c r="AB112" s="37"/>
      <c r="AC112" s="37"/>
      <c r="AD112" s="37"/>
      <c r="AE112" s="37"/>
      <c r="AR112" s="193" t="s">
        <v>425</v>
      </c>
      <c r="AT112" s="193" t="s">
        <v>239</v>
      </c>
      <c r="AU112" s="193" t="s">
        <v>92</v>
      </c>
      <c r="AY112" s="20" t="s">
        <v>237</v>
      </c>
      <c r="BE112" s="194">
        <f t="shared" si="14"/>
        <v>0</v>
      </c>
      <c r="BF112" s="194">
        <f t="shared" si="15"/>
        <v>0</v>
      </c>
      <c r="BG112" s="194">
        <f t="shared" si="16"/>
        <v>0</v>
      </c>
      <c r="BH112" s="194">
        <f t="shared" si="17"/>
        <v>0</v>
      </c>
      <c r="BI112" s="194">
        <f t="shared" si="18"/>
        <v>0</v>
      </c>
      <c r="BJ112" s="20" t="s">
        <v>88</v>
      </c>
      <c r="BK112" s="194">
        <f t="shared" si="19"/>
        <v>0</v>
      </c>
      <c r="BL112" s="20" t="s">
        <v>425</v>
      </c>
      <c r="BM112" s="193" t="s">
        <v>6687</v>
      </c>
    </row>
    <row r="113" spans="1:65" s="2" customFormat="1" ht="16.5" customHeight="1">
      <c r="A113" s="37"/>
      <c r="B113" s="38"/>
      <c r="C113" s="182" t="s">
        <v>366</v>
      </c>
      <c r="D113" s="182" t="s">
        <v>239</v>
      </c>
      <c r="E113" s="183" t="s">
        <v>6688</v>
      </c>
      <c r="F113" s="184" t="s">
        <v>6689</v>
      </c>
      <c r="G113" s="185" t="s">
        <v>290</v>
      </c>
      <c r="H113" s="186">
        <v>1</v>
      </c>
      <c r="I113" s="187"/>
      <c r="J113" s="188">
        <f t="shared" si="10"/>
        <v>0</v>
      </c>
      <c r="K113" s="184" t="s">
        <v>19</v>
      </c>
      <c r="L113" s="42"/>
      <c r="M113" s="189" t="s">
        <v>19</v>
      </c>
      <c r="N113" s="190" t="s">
        <v>48</v>
      </c>
      <c r="O113" s="67"/>
      <c r="P113" s="191">
        <f t="shared" si="11"/>
        <v>0</v>
      </c>
      <c r="Q113" s="191">
        <v>0</v>
      </c>
      <c r="R113" s="191">
        <f t="shared" si="12"/>
        <v>0</v>
      </c>
      <c r="S113" s="191">
        <v>0</v>
      </c>
      <c r="T113" s="192">
        <f t="shared" si="13"/>
        <v>0</v>
      </c>
      <c r="U113" s="37"/>
      <c r="V113" s="37"/>
      <c r="W113" s="37"/>
      <c r="X113" s="37"/>
      <c r="Y113" s="37"/>
      <c r="Z113" s="37"/>
      <c r="AA113" s="37"/>
      <c r="AB113" s="37"/>
      <c r="AC113" s="37"/>
      <c r="AD113" s="37"/>
      <c r="AE113" s="37"/>
      <c r="AR113" s="193" t="s">
        <v>425</v>
      </c>
      <c r="AT113" s="193" t="s">
        <v>239</v>
      </c>
      <c r="AU113" s="193" t="s">
        <v>92</v>
      </c>
      <c r="AY113" s="20" t="s">
        <v>237</v>
      </c>
      <c r="BE113" s="194">
        <f t="shared" si="14"/>
        <v>0</v>
      </c>
      <c r="BF113" s="194">
        <f t="shared" si="15"/>
        <v>0</v>
      </c>
      <c r="BG113" s="194">
        <f t="shared" si="16"/>
        <v>0</v>
      </c>
      <c r="BH113" s="194">
        <f t="shared" si="17"/>
        <v>0</v>
      </c>
      <c r="BI113" s="194">
        <f t="shared" si="18"/>
        <v>0</v>
      </c>
      <c r="BJ113" s="20" t="s">
        <v>88</v>
      </c>
      <c r="BK113" s="194">
        <f t="shared" si="19"/>
        <v>0</v>
      </c>
      <c r="BL113" s="20" t="s">
        <v>425</v>
      </c>
      <c r="BM113" s="193" t="s">
        <v>6690</v>
      </c>
    </row>
    <row r="114" spans="1:65" s="2" customFormat="1" ht="16.5" customHeight="1">
      <c r="A114" s="37"/>
      <c r="B114" s="38"/>
      <c r="C114" s="182" t="s">
        <v>371</v>
      </c>
      <c r="D114" s="182" t="s">
        <v>239</v>
      </c>
      <c r="E114" s="183" t="s">
        <v>6691</v>
      </c>
      <c r="F114" s="184" t="s">
        <v>6692</v>
      </c>
      <c r="G114" s="185" t="s">
        <v>290</v>
      </c>
      <c r="H114" s="186">
        <v>1</v>
      </c>
      <c r="I114" s="187"/>
      <c r="J114" s="188">
        <f t="shared" si="10"/>
        <v>0</v>
      </c>
      <c r="K114" s="184" t="s">
        <v>19</v>
      </c>
      <c r="L114" s="42"/>
      <c r="M114" s="189" t="s">
        <v>19</v>
      </c>
      <c r="N114" s="190" t="s">
        <v>48</v>
      </c>
      <c r="O114" s="67"/>
      <c r="P114" s="191">
        <f t="shared" si="11"/>
        <v>0</v>
      </c>
      <c r="Q114" s="191">
        <v>0</v>
      </c>
      <c r="R114" s="191">
        <f t="shared" si="12"/>
        <v>0</v>
      </c>
      <c r="S114" s="191">
        <v>0</v>
      </c>
      <c r="T114" s="192">
        <f t="shared" si="13"/>
        <v>0</v>
      </c>
      <c r="U114" s="37"/>
      <c r="V114" s="37"/>
      <c r="W114" s="37"/>
      <c r="X114" s="37"/>
      <c r="Y114" s="37"/>
      <c r="Z114" s="37"/>
      <c r="AA114" s="37"/>
      <c r="AB114" s="37"/>
      <c r="AC114" s="37"/>
      <c r="AD114" s="37"/>
      <c r="AE114" s="37"/>
      <c r="AR114" s="193" t="s">
        <v>425</v>
      </c>
      <c r="AT114" s="193" t="s">
        <v>239</v>
      </c>
      <c r="AU114" s="193" t="s">
        <v>92</v>
      </c>
      <c r="AY114" s="20" t="s">
        <v>237</v>
      </c>
      <c r="BE114" s="194">
        <f t="shared" si="14"/>
        <v>0</v>
      </c>
      <c r="BF114" s="194">
        <f t="shared" si="15"/>
        <v>0</v>
      </c>
      <c r="BG114" s="194">
        <f t="shared" si="16"/>
        <v>0</v>
      </c>
      <c r="BH114" s="194">
        <f t="shared" si="17"/>
        <v>0</v>
      </c>
      <c r="BI114" s="194">
        <f t="shared" si="18"/>
        <v>0</v>
      </c>
      <c r="BJ114" s="20" t="s">
        <v>88</v>
      </c>
      <c r="BK114" s="194">
        <f t="shared" si="19"/>
        <v>0</v>
      </c>
      <c r="BL114" s="20" t="s">
        <v>425</v>
      </c>
      <c r="BM114" s="193" t="s">
        <v>6693</v>
      </c>
    </row>
    <row r="115" spans="1:65" s="2" customFormat="1" ht="16.5" customHeight="1">
      <c r="A115" s="37"/>
      <c r="B115" s="38"/>
      <c r="C115" s="182" t="s">
        <v>389</v>
      </c>
      <c r="D115" s="182" t="s">
        <v>239</v>
      </c>
      <c r="E115" s="183" t="s">
        <v>6694</v>
      </c>
      <c r="F115" s="184" t="s">
        <v>6695</v>
      </c>
      <c r="G115" s="185" t="s">
        <v>290</v>
      </c>
      <c r="H115" s="186">
        <v>1</v>
      </c>
      <c r="I115" s="187"/>
      <c r="J115" s="188">
        <f t="shared" si="10"/>
        <v>0</v>
      </c>
      <c r="K115" s="184" t="s">
        <v>19</v>
      </c>
      <c r="L115" s="42"/>
      <c r="M115" s="189" t="s">
        <v>19</v>
      </c>
      <c r="N115" s="190" t="s">
        <v>48</v>
      </c>
      <c r="O115" s="67"/>
      <c r="P115" s="191">
        <f t="shared" si="11"/>
        <v>0</v>
      </c>
      <c r="Q115" s="191">
        <v>0</v>
      </c>
      <c r="R115" s="191">
        <f t="shared" si="12"/>
        <v>0</v>
      </c>
      <c r="S115" s="191">
        <v>0</v>
      </c>
      <c r="T115" s="192">
        <f t="shared" si="13"/>
        <v>0</v>
      </c>
      <c r="U115" s="37"/>
      <c r="V115" s="37"/>
      <c r="W115" s="37"/>
      <c r="X115" s="37"/>
      <c r="Y115" s="37"/>
      <c r="Z115" s="37"/>
      <c r="AA115" s="37"/>
      <c r="AB115" s="37"/>
      <c r="AC115" s="37"/>
      <c r="AD115" s="37"/>
      <c r="AE115" s="37"/>
      <c r="AR115" s="193" t="s">
        <v>425</v>
      </c>
      <c r="AT115" s="193" t="s">
        <v>239</v>
      </c>
      <c r="AU115" s="193" t="s">
        <v>92</v>
      </c>
      <c r="AY115" s="20" t="s">
        <v>237</v>
      </c>
      <c r="BE115" s="194">
        <f t="shared" si="14"/>
        <v>0</v>
      </c>
      <c r="BF115" s="194">
        <f t="shared" si="15"/>
        <v>0</v>
      </c>
      <c r="BG115" s="194">
        <f t="shared" si="16"/>
        <v>0</v>
      </c>
      <c r="BH115" s="194">
        <f t="shared" si="17"/>
        <v>0</v>
      </c>
      <c r="BI115" s="194">
        <f t="shared" si="18"/>
        <v>0</v>
      </c>
      <c r="BJ115" s="20" t="s">
        <v>88</v>
      </c>
      <c r="BK115" s="194">
        <f t="shared" si="19"/>
        <v>0</v>
      </c>
      <c r="BL115" s="20" t="s">
        <v>425</v>
      </c>
      <c r="BM115" s="193" t="s">
        <v>6696</v>
      </c>
    </row>
    <row r="116" spans="1:65" s="2" customFormat="1" ht="21.75" customHeight="1">
      <c r="A116" s="37"/>
      <c r="B116" s="38"/>
      <c r="C116" s="182" t="s">
        <v>394</v>
      </c>
      <c r="D116" s="182" t="s">
        <v>239</v>
      </c>
      <c r="E116" s="183" t="s">
        <v>6697</v>
      </c>
      <c r="F116" s="184" t="s">
        <v>6698</v>
      </c>
      <c r="G116" s="185" t="s">
        <v>290</v>
      </c>
      <c r="H116" s="186">
        <v>9.5</v>
      </c>
      <c r="I116" s="187"/>
      <c r="J116" s="188">
        <f t="shared" si="10"/>
        <v>0</v>
      </c>
      <c r="K116" s="184" t="s">
        <v>19</v>
      </c>
      <c r="L116" s="42"/>
      <c r="M116" s="189" t="s">
        <v>19</v>
      </c>
      <c r="N116" s="190" t="s">
        <v>48</v>
      </c>
      <c r="O116" s="67"/>
      <c r="P116" s="191">
        <f t="shared" si="11"/>
        <v>0</v>
      </c>
      <c r="Q116" s="191">
        <v>0</v>
      </c>
      <c r="R116" s="191">
        <f t="shared" si="12"/>
        <v>0</v>
      </c>
      <c r="S116" s="191">
        <v>0</v>
      </c>
      <c r="T116" s="192">
        <f t="shared" si="13"/>
        <v>0</v>
      </c>
      <c r="U116" s="37"/>
      <c r="V116" s="37"/>
      <c r="W116" s="37"/>
      <c r="X116" s="37"/>
      <c r="Y116" s="37"/>
      <c r="Z116" s="37"/>
      <c r="AA116" s="37"/>
      <c r="AB116" s="37"/>
      <c r="AC116" s="37"/>
      <c r="AD116" s="37"/>
      <c r="AE116" s="37"/>
      <c r="AR116" s="193" t="s">
        <v>425</v>
      </c>
      <c r="AT116" s="193" t="s">
        <v>239</v>
      </c>
      <c r="AU116" s="193" t="s">
        <v>92</v>
      </c>
      <c r="AY116" s="20" t="s">
        <v>237</v>
      </c>
      <c r="BE116" s="194">
        <f t="shared" si="14"/>
        <v>0</v>
      </c>
      <c r="BF116" s="194">
        <f t="shared" si="15"/>
        <v>0</v>
      </c>
      <c r="BG116" s="194">
        <f t="shared" si="16"/>
        <v>0</v>
      </c>
      <c r="BH116" s="194">
        <f t="shared" si="17"/>
        <v>0</v>
      </c>
      <c r="BI116" s="194">
        <f t="shared" si="18"/>
        <v>0</v>
      </c>
      <c r="BJ116" s="20" t="s">
        <v>88</v>
      </c>
      <c r="BK116" s="194">
        <f t="shared" si="19"/>
        <v>0</v>
      </c>
      <c r="BL116" s="20" t="s">
        <v>425</v>
      </c>
      <c r="BM116" s="193" t="s">
        <v>6699</v>
      </c>
    </row>
    <row r="117" spans="1:65" s="2" customFormat="1" ht="16.5" customHeight="1">
      <c r="A117" s="37"/>
      <c r="B117" s="38"/>
      <c r="C117" s="182" t="s">
        <v>400</v>
      </c>
      <c r="D117" s="182" t="s">
        <v>239</v>
      </c>
      <c r="E117" s="183" t="s">
        <v>6700</v>
      </c>
      <c r="F117" s="184" t="s">
        <v>6701</v>
      </c>
      <c r="G117" s="185" t="s">
        <v>290</v>
      </c>
      <c r="H117" s="186">
        <v>1</v>
      </c>
      <c r="I117" s="187"/>
      <c r="J117" s="188">
        <f t="shared" si="10"/>
        <v>0</v>
      </c>
      <c r="K117" s="184" t="s">
        <v>19</v>
      </c>
      <c r="L117" s="42"/>
      <c r="M117" s="189" t="s">
        <v>19</v>
      </c>
      <c r="N117" s="190" t="s">
        <v>48</v>
      </c>
      <c r="O117" s="67"/>
      <c r="P117" s="191">
        <f t="shared" si="11"/>
        <v>0</v>
      </c>
      <c r="Q117" s="191">
        <v>0</v>
      </c>
      <c r="R117" s="191">
        <f t="shared" si="12"/>
        <v>0</v>
      </c>
      <c r="S117" s="191">
        <v>0</v>
      </c>
      <c r="T117" s="192">
        <f t="shared" si="13"/>
        <v>0</v>
      </c>
      <c r="U117" s="37"/>
      <c r="V117" s="37"/>
      <c r="W117" s="37"/>
      <c r="X117" s="37"/>
      <c r="Y117" s="37"/>
      <c r="Z117" s="37"/>
      <c r="AA117" s="37"/>
      <c r="AB117" s="37"/>
      <c r="AC117" s="37"/>
      <c r="AD117" s="37"/>
      <c r="AE117" s="37"/>
      <c r="AR117" s="193" t="s">
        <v>425</v>
      </c>
      <c r="AT117" s="193" t="s">
        <v>239</v>
      </c>
      <c r="AU117" s="193" t="s">
        <v>92</v>
      </c>
      <c r="AY117" s="20" t="s">
        <v>237</v>
      </c>
      <c r="BE117" s="194">
        <f t="shared" si="14"/>
        <v>0</v>
      </c>
      <c r="BF117" s="194">
        <f t="shared" si="15"/>
        <v>0</v>
      </c>
      <c r="BG117" s="194">
        <f t="shared" si="16"/>
        <v>0</v>
      </c>
      <c r="BH117" s="194">
        <f t="shared" si="17"/>
        <v>0</v>
      </c>
      <c r="BI117" s="194">
        <f t="shared" si="18"/>
        <v>0</v>
      </c>
      <c r="BJ117" s="20" t="s">
        <v>88</v>
      </c>
      <c r="BK117" s="194">
        <f t="shared" si="19"/>
        <v>0</v>
      </c>
      <c r="BL117" s="20" t="s">
        <v>425</v>
      </c>
      <c r="BM117" s="193" t="s">
        <v>6702</v>
      </c>
    </row>
    <row r="118" spans="1:65" s="2" customFormat="1" ht="16.5" customHeight="1">
      <c r="A118" s="37"/>
      <c r="B118" s="38"/>
      <c r="C118" s="182" t="s">
        <v>7</v>
      </c>
      <c r="D118" s="182" t="s">
        <v>239</v>
      </c>
      <c r="E118" s="183" t="s">
        <v>6703</v>
      </c>
      <c r="F118" s="184" t="s">
        <v>6704</v>
      </c>
      <c r="G118" s="185" t="s">
        <v>290</v>
      </c>
      <c r="H118" s="186">
        <v>1</v>
      </c>
      <c r="I118" s="187"/>
      <c r="J118" s="188">
        <f t="shared" si="10"/>
        <v>0</v>
      </c>
      <c r="K118" s="184" t="s">
        <v>19</v>
      </c>
      <c r="L118" s="42"/>
      <c r="M118" s="189" t="s">
        <v>19</v>
      </c>
      <c r="N118" s="190" t="s">
        <v>48</v>
      </c>
      <c r="O118" s="67"/>
      <c r="P118" s="191">
        <f t="shared" si="11"/>
        <v>0</v>
      </c>
      <c r="Q118" s="191">
        <v>0</v>
      </c>
      <c r="R118" s="191">
        <f t="shared" si="12"/>
        <v>0</v>
      </c>
      <c r="S118" s="191">
        <v>0</v>
      </c>
      <c r="T118" s="192">
        <f t="shared" si="13"/>
        <v>0</v>
      </c>
      <c r="U118" s="37"/>
      <c r="V118" s="37"/>
      <c r="W118" s="37"/>
      <c r="X118" s="37"/>
      <c r="Y118" s="37"/>
      <c r="Z118" s="37"/>
      <c r="AA118" s="37"/>
      <c r="AB118" s="37"/>
      <c r="AC118" s="37"/>
      <c r="AD118" s="37"/>
      <c r="AE118" s="37"/>
      <c r="AR118" s="193" t="s">
        <v>425</v>
      </c>
      <c r="AT118" s="193" t="s">
        <v>239</v>
      </c>
      <c r="AU118" s="193" t="s">
        <v>92</v>
      </c>
      <c r="AY118" s="20" t="s">
        <v>237</v>
      </c>
      <c r="BE118" s="194">
        <f t="shared" si="14"/>
        <v>0</v>
      </c>
      <c r="BF118" s="194">
        <f t="shared" si="15"/>
        <v>0</v>
      </c>
      <c r="BG118" s="194">
        <f t="shared" si="16"/>
        <v>0</v>
      </c>
      <c r="BH118" s="194">
        <f t="shared" si="17"/>
        <v>0</v>
      </c>
      <c r="BI118" s="194">
        <f t="shared" si="18"/>
        <v>0</v>
      </c>
      <c r="BJ118" s="20" t="s">
        <v>88</v>
      </c>
      <c r="BK118" s="194">
        <f t="shared" si="19"/>
        <v>0</v>
      </c>
      <c r="BL118" s="20" t="s">
        <v>425</v>
      </c>
      <c r="BM118" s="193" t="s">
        <v>6705</v>
      </c>
    </row>
    <row r="119" spans="1:65" s="2" customFormat="1" ht="16.5" customHeight="1">
      <c r="A119" s="37"/>
      <c r="B119" s="38"/>
      <c r="C119" s="182" t="s">
        <v>427</v>
      </c>
      <c r="D119" s="182" t="s">
        <v>239</v>
      </c>
      <c r="E119" s="183" t="s">
        <v>6706</v>
      </c>
      <c r="F119" s="184" t="s">
        <v>6661</v>
      </c>
      <c r="G119" s="185" t="s">
        <v>290</v>
      </c>
      <c r="H119" s="186">
        <v>1</v>
      </c>
      <c r="I119" s="187"/>
      <c r="J119" s="188">
        <f t="shared" si="10"/>
        <v>0</v>
      </c>
      <c r="K119" s="184" t="s">
        <v>19</v>
      </c>
      <c r="L119" s="42"/>
      <c r="M119" s="189" t="s">
        <v>19</v>
      </c>
      <c r="N119" s="190" t="s">
        <v>48</v>
      </c>
      <c r="O119" s="67"/>
      <c r="P119" s="191">
        <f t="shared" si="11"/>
        <v>0</v>
      </c>
      <c r="Q119" s="191">
        <v>0</v>
      </c>
      <c r="R119" s="191">
        <f t="shared" si="12"/>
        <v>0</v>
      </c>
      <c r="S119" s="191">
        <v>0</v>
      </c>
      <c r="T119" s="192">
        <f t="shared" si="13"/>
        <v>0</v>
      </c>
      <c r="U119" s="37"/>
      <c r="V119" s="37"/>
      <c r="W119" s="37"/>
      <c r="X119" s="37"/>
      <c r="Y119" s="37"/>
      <c r="Z119" s="37"/>
      <c r="AA119" s="37"/>
      <c r="AB119" s="37"/>
      <c r="AC119" s="37"/>
      <c r="AD119" s="37"/>
      <c r="AE119" s="37"/>
      <c r="AR119" s="193" t="s">
        <v>425</v>
      </c>
      <c r="AT119" s="193" t="s">
        <v>239</v>
      </c>
      <c r="AU119" s="193" t="s">
        <v>92</v>
      </c>
      <c r="AY119" s="20" t="s">
        <v>237</v>
      </c>
      <c r="BE119" s="194">
        <f t="shared" si="14"/>
        <v>0</v>
      </c>
      <c r="BF119" s="194">
        <f t="shared" si="15"/>
        <v>0</v>
      </c>
      <c r="BG119" s="194">
        <f t="shared" si="16"/>
        <v>0</v>
      </c>
      <c r="BH119" s="194">
        <f t="shared" si="17"/>
        <v>0</v>
      </c>
      <c r="BI119" s="194">
        <f t="shared" si="18"/>
        <v>0</v>
      </c>
      <c r="BJ119" s="20" t="s">
        <v>88</v>
      </c>
      <c r="BK119" s="194">
        <f t="shared" si="19"/>
        <v>0</v>
      </c>
      <c r="BL119" s="20" t="s">
        <v>425</v>
      </c>
      <c r="BM119" s="193" t="s">
        <v>6707</v>
      </c>
    </row>
    <row r="120" spans="1:65" s="2" customFormat="1" ht="16.5" customHeight="1">
      <c r="A120" s="37"/>
      <c r="B120" s="38"/>
      <c r="C120" s="182" t="s">
        <v>436</v>
      </c>
      <c r="D120" s="182" t="s">
        <v>239</v>
      </c>
      <c r="E120" s="183" t="s">
        <v>6708</v>
      </c>
      <c r="F120" s="184" t="s">
        <v>6664</v>
      </c>
      <c r="G120" s="185" t="s">
        <v>154</v>
      </c>
      <c r="H120" s="186">
        <v>9.5</v>
      </c>
      <c r="I120" s="187"/>
      <c r="J120" s="188">
        <f t="shared" si="10"/>
        <v>0</v>
      </c>
      <c r="K120" s="184" t="s">
        <v>19</v>
      </c>
      <c r="L120" s="42"/>
      <c r="M120" s="189" t="s">
        <v>19</v>
      </c>
      <c r="N120" s="190" t="s">
        <v>48</v>
      </c>
      <c r="O120" s="67"/>
      <c r="P120" s="191">
        <f t="shared" si="11"/>
        <v>0</v>
      </c>
      <c r="Q120" s="191">
        <v>0</v>
      </c>
      <c r="R120" s="191">
        <f t="shared" si="12"/>
        <v>0</v>
      </c>
      <c r="S120" s="191">
        <v>0</v>
      </c>
      <c r="T120" s="192">
        <f t="shared" si="13"/>
        <v>0</v>
      </c>
      <c r="U120" s="37"/>
      <c r="V120" s="37"/>
      <c r="W120" s="37"/>
      <c r="X120" s="37"/>
      <c r="Y120" s="37"/>
      <c r="Z120" s="37"/>
      <c r="AA120" s="37"/>
      <c r="AB120" s="37"/>
      <c r="AC120" s="37"/>
      <c r="AD120" s="37"/>
      <c r="AE120" s="37"/>
      <c r="AR120" s="193" t="s">
        <v>425</v>
      </c>
      <c r="AT120" s="193" t="s">
        <v>239</v>
      </c>
      <c r="AU120" s="193" t="s">
        <v>92</v>
      </c>
      <c r="AY120" s="20" t="s">
        <v>237</v>
      </c>
      <c r="BE120" s="194">
        <f t="shared" si="14"/>
        <v>0</v>
      </c>
      <c r="BF120" s="194">
        <f t="shared" si="15"/>
        <v>0</v>
      </c>
      <c r="BG120" s="194">
        <f t="shared" si="16"/>
        <v>0</v>
      </c>
      <c r="BH120" s="194">
        <f t="shared" si="17"/>
        <v>0</v>
      </c>
      <c r="BI120" s="194">
        <f t="shared" si="18"/>
        <v>0</v>
      </c>
      <c r="BJ120" s="20" t="s">
        <v>88</v>
      </c>
      <c r="BK120" s="194">
        <f t="shared" si="19"/>
        <v>0</v>
      </c>
      <c r="BL120" s="20" t="s">
        <v>425</v>
      </c>
      <c r="BM120" s="193" t="s">
        <v>6709</v>
      </c>
    </row>
    <row r="121" spans="1:65" s="2" customFormat="1" ht="16.5" customHeight="1">
      <c r="A121" s="37"/>
      <c r="B121" s="38"/>
      <c r="C121" s="182" t="s">
        <v>440</v>
      </c>
      <c r="D121" s="182" t="s">
        <v>239</v>
      </c>
      <c r="E121" s="183" t="s">
        <v>6710</v>
      </c>
      <c r="F121" s="184" t="s">
        <v>6711</v>
      </c>
      <c r="G121" s="185" t="s">
        <v>154</v>
      </c>
      <c r="H121" s="186">
        <v>7.5</v>
      </c>
      <c r="I121" s="187"/>
      <c r="J121" s="188">
        <f t="shared" si="10"/>
        <v>0</v>
      </c>
      <c r="K121" s="184" t="s">
        <v>19</v>
      </c>
      <c r="L121" s="42"/>
      <c r="M121" s="189" t="s">
        <v>19</v>
      </c>
      <c r="N121" s="190" t="s">
        <v>48</v>
      </c>
      <c r="O121" s="67"/>
      <c r="P121" s="191">
        <f t="shared" si="11"/>
        <v>0</v>
      </c>
      <c r="Q121" s="191">
        <v>0</v>
      </c>
      <c r="R121" s="191">
        <f t="shared" si="12"/>
        <v>0</v>
      </c>
      <c r="S121" s="191">
        <v>0</v>
      </c>
      <c r="T121" s="192">
        <f t="shared" si="13"/>
        <v>0</v>
      </c>
      <c r="U121" s="37"/>
      <c r="V121" s="37"/>
      <c r="W121" s="37"/>
      <c r="X121" s="37"/>
      <c r="Y121" s="37"/>
      <c r="Z121" s="37"/>
      <c r="AA121" s="37"/>
      <c r="AB121" s="37"/>
      <c r="AC121" s="37"/>
      <c r="AD121" s="37"/>
      <c r="AE121" s="37"/>
      <c r="AR121" s="193" t="s">
        <v>425</v>
      </c>
      <c r="AT121" s="193" t="s">
        <v>239</v>
      </c>
      <c r="AU121" s="193" t="s">
        <v>92</v>
      </c>
      <c r="AY121" s="20" t="s">
        <v>237</v>
      </c>
      <c r="BE121" s="194">
        <f t="shared" si="14"/>
        <v>0</v>
      </c>
      <c r="BF121" s="194">
        <f t="shared" si="15"/>
        <v>0</v>
      </c>
      <c r="BG121" s="194">
        <f t="shared" si="16"/>
        <v>0</v>
      </c>
      <c r="BH121" s="194">
        <f t="shared" si="17"/>
        <v>0</v>
      </c>
      <c r="BI121" s="194">
        <f t="shared" si="18"/>
        <v>0</v>
      </c>
      <c r="BJ121" s="20" t="s">
        <v>88</v>
      </c>
      <c r="BK121" s="194">
        <f t="shared" si="19"/>
        <v>0</v>
      </c>
      <c r="BL121" s="20" t="s">
        <v>425</v>
      </c>
      <c r="BM121" s="193" t="s">
        <v>6712</v>
      </c>
    </row>
    <row r="122" spans="1:65" s="2" customFormat="1" ht="16.5" customHeight="1">
      <c r="A122" s="37"/>
      <c r="B122" s="38"/>
      <c r="C122" s="182" t="s">
        <v>446</v>
      </c>
      <c r="D122" s="182" t="s">
        <v>239</v>
      </c>
      <c r="E122" s="183" t="s">
        <v>6713</v>
      </c>
      <c r="F122" s="184" t="s">
        <v>6714</v>
      </c>
      <c r="G122" s="185" t="s">
        <v>154</v>
      </c>
      <c r="H122" s="186">
        <v>7.5</v>
      </c>
      <c r="I122" s="187"/>
      <c r="J122" s="188">
        <f t="shared" si="10"/>
        <v>0</v>
      </c>
      <c r="K122" s="184" t="s">
        <v>19</v>
      </c>
      <c r="L122" s="42"/>
      <c r="M122" s="189" t="s">
        <v>19</v>
      </c>
      <c r="N122" s="190" t="s">
        <v>48</v>
      </c>
      <c r="O122" s="67"/>
      <c r="P122" s="191">
        <f t="shared" si="11"/>
        <v>0</v>
      </c>
      <c r="Q122" s="191">
        <v>0</v>
      </c>
      <c r="R122" s="191">
        <f t="shared" si="12"/>
        <v>0</v>
      </c>
      <c r="S122" s="191">
        <v>0</v>
      </c>
      <c r="T122" s="192">
        <f t="shared" si="13"/>
        <v>0</v>
      </c>
      <c r="U122" s="37"/>
      <c r="V122" s="37"/>
      <c r="W122" s="37"/>
      <c r="X122" s="37"/>
      <c r="Y122" s="37"/>
      <c r="Z122" s="37"/>
      <c r="AA122" s="37"/>
      <c r="AB122" s="37"/>
      <c r="AC122" s="37"/>
      <c r="AD122" s="37"/>
      <c r="AE122" s="37"/>
      <c r="AR122" s="193" t="s">
        <v>425</v>
      </c>
      <c r="AT122" s="193" t="s">
        <v>239</v>
      </c>
      <c r="AU122" s="193" t="s">
        <v>92</v>
      </c>
      <c r="AY122" s="20" t="s">
        <v>237</v>
      </c>
      <c r="BE122" s="194">
        <f t="shared" si="14"/>
        <v>0</v>
      </c>
      <c r="BF122" s="194">
        <f t="shared" si="15"/>
        <v>0</v>
      </c>
      <c r="BG122" s="194">
        <f t="shared" si="16"/>
        <v>0</v>
      </c>
      <c r="BH122" s="194">
        <f t="shared" si="17"/>
        <v>0</v>
      </c>
      <c r="BI122" s="194">
        <f t="shared" si="18"/>
        <v>0</v>
      </c>
      <c r="BJ122" s="20" t="s">
        <v>88</v>
      </c>
      <c r="BK122" s="194">
        <f t="shared" si="19"/>
        <v>0</v>
      </c>
      <c r="BL122" s="20" t="s">
        <v>425</v>
      </c>
      <c r="BM122" s="193" t="s">
        <v>6715</v>
      </c>
    </row>
    <row r="123" spans="1:65" s="2" customFormat="1" ht="16.5" customHeight="1">
      <c r="A123" s="37"/>
      <c r="B123" s="38"/>
      <c r="C123" s="182" t="s">
        <v>452</v>
      </c>
      <c r="D123" s="182" t="s">
        <v>239</v>
      </c>
      <c r="E123" s="183" t="s">
        <v>6716</v>
      </c>
      <c r="F123" s="184" t="s">
        <v>6717</v>
      </c>
      <c r="G123" s="185" t="s">
        <v>519</v>
      </c>
      <c r="H123" s="186">
        <v>3.11</v>
      </c>
      <c r="I123" s="187"/>
      <c r="J123" s="188">
        <f t="shared" si="10"/>
        <v>0</v>
      </c>
      <c r="K123" s="184" t="s">
        <v>19</v>
      </c>
      <c r="L123" s="42"/>
      <c r="M123" s="189" t="s">
        <v>19</v>
      </c>
      <c r="N123" s="190" t="s">
        <v>48</v>
      </c>
      <c r="O123" s="67"/>
      <c r="P123" s="191">
        <f t="shared" si="11"/>
        <v>0</v>
      </c>
      <c r="Q123" s="191">
        <v>0</v>
      </c>
      <c r="R123" s="191">
        <f t="shared" si="12"/>
        <v>0</v>
      </c>
      <c r="S123" s="191">
        <v>0</v>
      </c>
      <c r="T123" s="192">
        <f t="shared" si="13"/>
        <v>0</v>
      </c>
      <c r="U123" s="37"/>
      <c r="V123" s="37"/>
      <c r="W123" s="37"/>
      <c r="X123" s="37"/>
      <c r="Y123" s="37"/>
      <c r="Z123" s="37"/>
      <c r="AA123" s="37"/>
      <c r="AB123" s="37"/>
      <c r="AC123" s="37"/>
      <c r="AD123" s="37"/>
      <c r="AE123" s="37"/>
      <c r="AR123" s="193" t="s">
        <v>425</v>
      </c>
      <c r="AT123" s="193" t="s">
        <v>239</v>
      </c>
      <c r="AU123" s="193" t="s">
        <v>92</v>
      </c>
      <c r="AY123" s="20" t="s">
        <v>237</v>
      </c>
      <c r="BE123" s="194">
        <f t="shared" si="14"/>
        <v>0</v>
      </c>
      <c r="BF123" s="194">
        <f t="shared" si="15"/>
        <v>0</v>
      </c>
      <c r="BG123" s="194">
        <f t="shared" si="16"/>
        <v>0</v>
      </c>
      <c r="BH123" s="194">
        <f t="shared" si="17"/>
        <v>0</v>
      </c>
      <c r="BI123" s="194">
        <f t="shared" si="18"/>
        <v>0</v>
      </c>
      <c r="BJ123" s="20" t="s">
        <v>88</v>
      </c>
      <c r="BK123" s="194">
        <f t="shared" si="19"/>
        <v>0</v>
      </c>
      <c r="BL123" s="20" t="s">
        <v>425</v>
      </c>
      <c r="BM123" s="193" t="s">
        <v>6718</v>
      </c>
    </row>
    <row r="124" spans="1:65" s="2" customFormat="1" ht="16.5" customHeight="1">
      <c r="A124" s="37"/>
      <c r="B124" s="38"/>
      <c r="C124" s="182" t="s">
        <v>471</v>
      </c>
      <c r="D124" s="182" t="s">
        <v>239</v>
      </c>
      <c r="E124" s="183" t="s">
        <v>6719</v>
      </c>
      <c r="F124" s="184" t="s">
        <v>6720</v>
      </c>
      <c r="G124" s="185" t="s">
        <v>519</v>
      </c>
      <c r="H124" s="186">
        <v>5.36</v>
      </c>
      <c r="I124" s="187"/>
      <c r="J124" s="188">
        <f t="shared" si="10"/>
        <v>0</v>
      </c>
      <c r="K124" s="184" t="s">
        <v>19</v>
      </c>
      <c r="L124" s="42"/>
      <c r="M124" s="189" t="s">
        <v>19</v>
      </c>
      <c r="N124" s="190" t="s">
        <v>48</v>
      </c>
      <c r="O124" s="67"/>
      <c r="P124" s="191">
        <f t="shared" si="11"/>
        <v>0</v>
      </c>
      <c r="Q124" s="191">
        <v>0</v>
      </c>
      <c r="R124" s="191">
        <f t="shared" si="12"/>
        <v>0</v>
      </c>
      <c r="S124" s="191">
        <v>0</v>
      </c>
      <c r="T124" s="192">
        <f t="shared" si="13"/>
        <v>0</v>
      </c>
      <c r="U124" s="37"/>
      <c r="V124" s="37"/>
      <c r="W124" s="37"/>
      <c r="X124" s="37"/>
      <c r="Y124" s="37"/>
      <c r="Z124" s="37"/>
      <c r="AA124" s="37"/>
      <c r="AB124" s="37"/>
      <c r="AC124" s="37"/>
      <c r="AD124" s="37"/>
      <c r="AE124" s="37"/>
      <c r="AR124" s="193" t="s">
        <v>425</v>
      </c>
      <c r="AT124" s="193" t="s">
        <v>239</v>
      </c>
      <c r="AU124" s="193" t="s">
        <v>92</v>
      </c>
      <c r="AY124" s="20" t="s">
        <v>237</v>
      </c>
      <c r="BE124" s="194">
        <f t="shared" si="14"/>
        <v>0</v>
      </c>
      <c r="BF124" s="194">
        <f t="shared" si="15"/>
        <v>0</v>
      </c>
      <c r="BG124" s="194">
        <f t="shared" si="16"/>
        <v>0</v>
      </c>
      <c r="BH124" s="194">
        <f t="shared" si="17"/>
        <v>0</v>
      </c>
      <c r="BI124" s="194">
        <f t="shared" si="18"/>
        <v>0</v>
      </c>
      <c r="BJ124" s="20" t="s">
        <v>88</v>
      </c>
      <c r="BK124" s="194">
        <f t="shared" si="19"/>
        <v>0</v>
      </c>
      <c r="BL124" s="20" t="s">
        <v>425</v>
      </c>
      <c r="BM124" s="193" t="s">
        <v>6721</v>
      </c>
    </row>
    <row r="125" spans="1:65" s="2" customFormat="1" ht="24.15" customHeight="1">
      <c r="A125" s="37"/>
      <c r="B125" s="38"/>
      <c r="C125" s="182" t="s">
        <v>476</v>
      </c>
      <c r="D125" s="182" t="s">
        <v>239</v>
      </c>
      <c r="E125" s="183" t="s">
        <v>6722</v>
      </c>
      <c r="F125" s="184" t="s">
        <v>2003</v>
      </c>
      <c r="G125" s="185" t="s">
        <v>519</v>
      </c>
      <c r="H125" s="186">
        <v>8.4700000000000006</v>
      </c>
      <c r="I125" s="187"/>
      <c r="J125" s="188">
        <f t="shared" si="10"/>
        <v>0</v>
      </c>
      <c r="K125" s="184" t="s">
        <v>19</v>
      </c>
      <c r="L125" s="42"/>
      <c r="M125" s="189" t="s">
        <v>19</v>
      </c>
      <c r="N125" s="190" t="s">
        <v>48</v>
      </c>
      <c r="O125" s="67"/>
      <c r="P125" s="191">
        <f t="shared" si="11"/>
        <v>0</v>
      </c>
      <c r="Q125" s="191">
        <v>0</v>
      </c>
      <c r="R125" s="191">
        <f t="shared" si="12"/>
        <v>0</v>
      </c>
      <c r="S125" s="191">
        <v>0</v>
      </c>
      <c r="T125" s="192">
        <f t="shared" si="13"/>
        <v>0</v>
      </c>
      <c r="U125" s="37"/>
      <c r="V125" s="37"/>
      <c r="W125" s="37"/>
      <c r="X125" s="37"/>
      <c r="Y125" s="37"/>
      <c r="Z125" s="37"/>
      <c r="AA125" s="37"/>
      <c r="AB125" s="37"/>
      <c r="AC125" s="37"/>
      <c r="AD125" s="37"/>
      <c r="AE125" s="37"/>
      <c r="AR125" s="193" t="s">
        <v>425</v>
      </c>
      <c r="AT125" s="193" t="s">
        <v>239</v>
      </c>
      <c r="AU125" s="193" t="s">
        <v>92</v>
      </c>
      <c r="AY125" s="20" t="s">
        <v>237</v>
      </c>
      <c r="BE125" s="194">
        <f t="shared" si="14"/>
        <v>0</v>
      </c>
      <c r="BF125" s="194">
        <f t="shared" si="15"/>
        <v>0</v>
      </c>
      <c r="BG125" s="194">
        <f t="shared" si="16"/>
        <v>0</v>
      </c>
      <c r="BH125" s="194">
        <f t="shared" si="17"/>
        <v>0</v>
      </c>
      <c r="BI125" s="194">
        <f t="shared" si="18"/>
        <v>0</v>
      </c>
      <c r="BJ125" s="20" t="s">
        <v>88</v>
      </c>
      <c r="BK125" s="194">
        <f t="shared" si="19"/>
        <v>0</v>
      </c>
      <c r="BL125" s="20" t="s">
        <v>425</v>
      </c>
      <c r="BM125" s="193" t="s">
        <v>6723</v>
      </c>
    </row>
    <row r="126" spans="1:65" s="2" customFormat="1" ht="16.5" customHeight="1">
      <c r="A126" s="37"/>
      <c r="B126" s="38"/>
      <c r="C126" s="182" t="s">
        <v>485</v>
      </c>
      <c r="D126" s="182" t="s">
        <v>239</v>
      </c>
      <c r="E126" s="183" t="s">
        <v>6724</v>
      </c>
      <c r="F126" s="184" t="s">
        <v>6725</v>
      </c>
      <c r="G126" s="185" t="s">
        <v>290</v>
      </c>
      <c r="H126" s="186">
        <v>1</v>
      </c>
      <c r="I126" s="187"/>
      <c r="J126" s="188">
        <f t="shared" si="10"/>
        <v>0</v>
      </c>
      <c r="K126" s="184" t="s">
        <v>19</v>
      </c>
      <c r="L126" s="42"/>
      <c r="M126" s="189" t="s">
        <v>19</v>
      </c>
      <c r="N126" s="190" t="s">
        <v>48</v>
      </c>
      <c r="O126" s="67"/>
      <c r="P126" s="191">
        <f t="shared" si="11"/>
        <v>0</v>
      </c>
      <c r="Q126" s="191">
        <v>0</v>
      </c>
      <c r="R126" s="191">
        <f t="shared" si="12"/>
        <v>0</v>
      </c>
      <c r="S126" s="191">
        <v>0</v>
      </c>
      <c r="T126" s="192">
        <f t="shared" si="13"/>
        <v>0</v>
      </c>
      <c r="U126" s="37"/>
      <c r="V126" s="37"/>
      <c r="W126" s="37"/>
      <c r="X126" s="37"/>
      <c r="Y126" s="37"/>
      <c r="Z126" s="37"/>
      <c r="AA126" s="37"/>
      <c r="AB126" s="37"/>
      <c r="AC126" s="37"/>
      <c r="AD126" s="37"/>
      <c r="AE126" s="37"/>
      <c r="AR126" s="193" t="s">
        <v>425</v>
      </c>
      <c r="AT126" s="193" t="s">
        <v>239</v>
      </c>
      <c r="AU126" s="193" t="s">
        <v>92</v>
      </c>
      <c r="AY126" s="20" t="s">
        <v>237</v>
      </c>
      <c r="BE126" s="194">
        <f t="shared" si="14"/>
        <v>0</v>
      </c>
      <c r="BF126" s="194">
        <f t="shared" si="15"/>
        <v>0</v>
      </c>
      <c r="BG126" s="194">
        <f t="shared" si="16"/>
        <v>0</v>
      </c>
      <c r="BH126" s="194">
        <f t="shared" si="17"/>
        <v>0</v>
      </c>
      <c r="BI126" s="194">
        <f t="shared" si="18"/>
        <v>0</v>
      </c>
      <c r="BJ126" s="20" t="s">
        <v>88</v>
      </c>
      <c r="BK126" s="194">
        <f t="shared" si="19"/>
        <v>0</v>
      </c>
      <c r="BL126" s="20" t="s">
        <v>425</v>
      </c>
      <c r="BM126" s="193" t="s">
        <v>6726</v>
      </c>
    </row>
    <row r="127" spans="1:65" s="2" customFormat="1" ht="16.5" customHeight="1">
      <c r="A127" s="37"/>
      <c r="B127" s="38"/>
      <c r="C127" s="182" t="s">
        <v>508</v>
      </c>
      <c r="D127" s="182" t="s">
        <v>239</v>
      </c>
      <c r="E127" s="183" t="s">
        <v>6727</v>
      </c>
      <c r="F127" s="184" t="s">
        <v>6670</v>
      </c>
      <c r="G127" s="185" t="s">
        <v>290</v>
      </c>
      <c r="H127" s="186">
        <v>1</v>
      </c>
      <c r="I127" s="187"/>
      <c r="J127" s="188">
        <f t="shared" si="10"/>
        <v>0</v>
      </c>
      <c r="K127" s="184" t="s">
        <v>19</v>
      </c>
      <c r="L127" s="42"/>
      <c r="M127" s="189" t="s">
        <v>19</v>
      </c>
      <c r="N127" s="190" t="s">
        <v>48</v>
      </c>
      <c r="O127" s="67"/>
      <c r="P127" s="191">
        <f t="shared" si="11"/>
        <v>0</v>
      </c>
      <c r="Q127" s="191">
        <v>0</v>
      </c>
      <c r="R127" s="191">
        <f t="shared" si="12"/>
        <v>0</v>
      </c>
      <c r="S127" s="191">
        <v>0</v>
      </c>
      <c r="T127" s="192">
        <f t="shared" si="13"/>
        <v>0</v>
      </c>
      <c r="U127" s="37"/>
      <c r="V127" s="37"/>
      <c r="W127" s="37"/>
      <c r="X127" s="37"/>
      <c r="Y127" s="37"/>
      <c r="Z127" s="37"/>
      <c r="AA127" s="37"/>
      <c r="AB127" s="37"/>
      <c r="AC127" s="37"/>
      <c r="AD127" s="37"/>
      <c r="AE127" s="37"/>
      <c r="AR127" s="193" t="s">
        <v>425</v>
      </c>
      <c r="AT127" s="193" t="s">
        <v>239</v>
      </c>
      <c r="AU127" s="193" t="s">
        <v>92</v>
      </c>
      <c r="AY127" s="20" t="s">
        <v>237</v>
      </c>
      <c r="BE127" s="194">
        <f t="shared" si="14"/>
        <v>0</v>
      </c>
      <c r="BF127" s="194">
        <f t="shared" si="15"/>
        <v>0</v>
      </c>
      <c r="BG127" s="194">
        <f t="shared" si="16"/>
        <v>0</v>
      </c>
      <c r="BH127" s="194">
        <f t="shared" si="17"/>
        <v>0</v>
      </c>
      <c r="BI127" s="194">
        <f t="shared" si="18"/>
        <v>0</v>
      </c>
      <c r="BJ127" s="20" t="s">
        <v>88</v>
      </c>
      <c r="BK127" s="194">
        <f t="shared" si="19"/>
        <v>0</v>
      </c>
      <c r="BL127" s="20" t="s">
        <v>425</v>
      </c>
      <c r="BM127" s="193" t="s">
        <v>6728</v>
      </c>
    </row>
    <row r="128" spans="1:65" s="12" customFormat="1" ht="20.85" customHeight="1">
      <c r="B128" s="166"/>
      <c r="C128" s="167"/>
      <c r="D128" s="168" t="s">
        <v>75</v>
      </c>
      <c r="E128" s="180" t="s">
        <v>1592</v>
      </c>
      <c r="F128" s="180" t="s">
        <v>6729</v>
      </c>
      <c r="G128" s="167"/>
      <c r="H128" s="167"/>
      <c r="I128" s="170"/>
      <c r="J128" s="181">
        <f>BK128</f>
        <v>0</v>
      </c>
      <c r="K128" s="167"/>
      <c r="L128" s="172"/>
      <c r="M128" s="173"/>
      <c r="N128" s="174"/>
      <c r="O128" s="174"/>
      <c r="P128" s="175">
        <f>SUM(P129:P136)</f>
        <v>0</v>
      </c>
      <c r="Q128" s="174"/>
      <c r="R128" s="175">
        <f>SUM(R129:R136)</f>
        <v>0</v>
      </c>
      <c r="S128" s="174"/>
      <c r="T128" s="176">
        <f>SUM(T129:T136)</f>
        <v>0</v>
      </c>
      <c r="AR128" s="177" t="s">
        <v>92</v>
      </c>
      <c r="AT128" s="178" t="s">
        <v>75</v>
      </c>
      <c r="AU128" s="178" t="s">
        <v>88</v>
      </c>
      <c r="AY128" s="177" t="s">
        <v>237</v>
      </c>
      <c r="BK128" s="179">
        <f>SUM(BK129:BK136)</f>
        <v>0</v>
      </c>
    </row>
    <row r="129" spans="1:65" s="2" customFormat="1" ht="16.5" customHeight="1">
      <c r="A129" s="37"/>
      <c r="B129" s="38"/>
      <c r="C129" s="182" t="s">
        <v>516</v>
      </c>
      <c r="D129" s="182" t="s">
        <v>239</v>
      </c>
      <c r="E129" s="183" t="s">
        <v>6730</v>
      </c>
      <c r="F129" s="184" t="s">
        <v>6731</v>
      </c>
      <c r="G129" s="185" t="s">
        <v>290</v>
      </c>
      <c r="H129" s="186">
        <v>1</v>
      </c>
      <c r="I129" s="187"/>
      <c r="J129" s="188">
        <f t="shared" ref="J129:J136" si="20">ROUND(I129*H129,2)</f>
        <v>0</v>
      </c>
      <c r="K129" s="184" t="s">
        <v>19</v>
      </c>
      <c r="L129" s="42"/>
      <c r="M129" s="189" t="s">
        <v>19</v>
      </c>
      <c r="N129" s="190" t="s">
        <v>48</v>
      </c>
      <c r="O129" s="67"/>
      <c r="P129" s="191">
        <f t="shared" ref="P129:P136" si="21">O129*H129</f>
        <v>0</v>
      </c>
      <c r="Q129" s="191">
        <v>0</v>
      </c>
      <c r="R129" s="191">
        <f t="shared" ref="R129:R136" si="22">Q129*H129</f>
        <v>0</v>
      </c>
      <c r="S129" s="191">
        <v>0</v>
      </c>
      <c r="T129" s="192">
        <f t="shared" ref="T129:T136" si="23">S129*H129</f>
        <v>0</v>
      </c>
      <c r="U129" s="37"/>
      <c r="V129" s="37"/>
      <c r="W129" s="37"/>
      <c r="X129" s="37"/>
      <c r="Y129" s="37"/>
      <c r="Z129" s="37"/>
      <c r="AA129" s="37"/>
      <c r="AB129" s="37"/>
      <c r="AC129" s="37"/>
      <c r="AD129" s="37"/>
      <c r="AE129" s="37"/>
      <c r="AR129" s="193" t="s">
        <v>425</v>
      </c>
      <c r="AT129" s="193" t="s">
        <v>239</v>
      </c>
      <c r="AU129" s="193" t="s">
        <v>92</v>
      </c>
      <c r="AY129" s="20" t="s">
        <v>237</v>
      </c>
      <c r="BE129" s="194">
        <f t="shared" ref="BE129:BE136" si="24">IF(N129="základní",J129,0)</f>
        <v>0</v>
      </c>
      <c r="BF129" s="194">
        <f t="shared" ref="BF129:BF136" si="25">IF(N129="snížená",J129,0)</f>
        <v>0</v>
      </c>
      <c r="BG129" s="194">
        <f t="shared" ref="BG129:BG136" si="26">IF(N129="zákl. přenesená",J129,0)</f>
        <v>0</v>
      </c>
      <c r="BH129" s="194">
        <f t="shared" ref="BH129:BH136" si="27">IF(N129="sníž. přenesená",J129,0)</f>
        <v>0</v>
      </c>
      <c r="BI129" s="194">
        <f t="shared" ref="BI129:BI136" si="28">IF(N129="nulová",J129,0)</f>
        <v>0</v>
      </c>
      <c r="BJ129" s="20" t="s">
        <v>88</v>
      </c>
      <c r="BK129" s="194">
        <f t="shared" ref="BK129:BK136" si="29">ROUND(I129*H129,2)</f>
        <v>0</v>
      </c>
      <c r="BL129" s="20" t="s">
        <v>425</v>
      </c>
      <c r="BM129" s="193" t="s">
        <v>6732</v>
      </c>
    </row>
    <row r="130" spans="1:65" s="2" customFormat="1" ht="16.5" customHeight="1">
      <c r="A130" s="37"/>
      <c r="B130" s="38"/>
      <c r="C130" s="182" t="s">
        <v>523</v>
      </c>
      <c r="D130" s="182" t="s">
        <v>239</v>
      </c>
      <c r="E130" s="183" t="s">
        <v>6733</v>
      </c>
      <c r="F130" s="184" t="s">
        <v>6734</v>
      </c>
      <c r="G130" s="185" t="s">
        <v>290</v>
      </c>
      <c r="H130" s="186">
        <v>1</v>
      </c>
      <c r="I130" s="187"/>
      <c r="J130" s="188">
        <f t="shared" si="20"/>
        <v>0</v>
      </c>
      <c r="K130" s="184" t="s">
        <v>19</v>
      </c>
      <c r="L130" s="42"/>
      <c r="M130" s="189" t="s">
        <v>19</v>
      </c>
      <c r="N130" s="190" t="s">
        <v>48</v>
      </c>
      <c r="O130" s="67"/>
      <c r="P130" s="191">
        <f t="shared" si="21"/>
        <v>0</v>
      </c>
      <c r="Q130" s="191">
        <v>0</v>
      </c>
      <c r="R130" s="191">
        <f t="shared" si="22"/>
        <v>0</v>
      </c>
      <c r="S130" s="191">
        <v>0</v>
      </c>
      <c r="T130" s="192">
        <f t="shared" si="23"/>
        <v>0</v>
      </c>
      <c r="U130" s="37"/>
      <c r="V130" s="37"/>
      <c r="W130" s="37"/>
      <c r="X130" s="37"/>
      <c r="Y130" s="37"/>
      <c r="Z130" s="37"/>
      <c r="AA130" s="37"/>
      <c r="AB130" s="37"/>
      <c r="AC130" s="37"/>
      <c r="AD130" s="37"/>
      <c r="AE130" s="37"/>
      <c r="AR130" s="193" t="s">
        <v>425</v>
      </c>
      <c r="AT130" s="193" t="s">
        <v>239</v>
      </c>
      <c r="AU130" s="193" t="s">
        <v>92</v>
      </c>
      <c r="AY130" s="20" t="s">
        <v>237</v>
      </c>
      <c r="BE130" s="194">
        <f t="shared" si="24"/>
        <v>0</v>
      </c>
      <c r="BF130" s="194">
        <f t="shared" si="25"/>
        <v>0</v>
      </c>
      <c r="BG130" s="194">
        <f t="shared" si="26"/>
        <v>0</v>
      </c>
      <c r="BH130" s="194">
        <f t="shared" si="27"/>
        <v>0</v>
      </c>
      <c r="BI130" s="194">
        <f t="shared" si="28"/>
        <v>0</v>
      </c>
      <c r="BJ130" s="20" t="s">
        <v>88</v>
      </c>
      <c r="BK130" s="194">
        <f t="shared" si="29"/>
        <v>0</v>
      </c>
      <c r="BL130" s="20" t="s">
        <v>425</v>
      </c>
      <c r="BM130" s="193" t="s">
        <v>6735</v>
      </c>
    </row>
    <row r="131" spans="1:65" s="2" customFormat="1" ht="16.5" customHeight="1">
      <c r="A131" s="37"/>
      <c r="B131" s="38"/>
      <c r="C131" s="182" t="s">
        <v>529</v>
      </c>
      <c r="D131" s="182" t="s">
        <v>239</v>
      </c>
      <c r="E131" s="183" t="s">
        <v>6736</v>
      </c>
      <c r="F131" s="184" t="s">
        <v>6737</v>
      </c>
      <c r="G131" s="185" t="s">
        <v>290</v>
      </c>
      <c r="H131" s="186">
        <v>1</v>
      </c>
      <c r="I131" s="187"/>
      <c r="J131" s="188">
        <f t="shared" si="20"/>
        <v>0</v>
      </c>
      <c r="K131" s="184" t="s">
        <v>19</v>
      </c>
      <c r="L131" s="42"/>
      <c r="M131" s="189" t="s">
        <v>19</v>
      </c>
      <c r="N131" s="190" t="s">
        <v>48</v>
      </c>
      <c r="O131" s="67"/>
      <c r="P131" s="191">
        <f t="shared" si="21"/>
        <v>0</v>
      </c>
      <c r="Q131" s="191">
        <v>0</v>
      </c>
      <c r="R131" s="191">
        <f t="shared" si="22"/>
        <v>0</v>
      </c>
      <c r="S131" s="191">
        <v>0</v>
      </c>
      <c r="T131" s="192">
        <f t="shared" si="23"/>
        <v>0</v>
      </c>
      <c r="U131" s="37"/>
      <c r="V131" s="37"/>
      <c r="W131" s="37"/>
      <c r="X131" s="37"/>
      <c r="Y131" s="37"/>
      <c r="Z131" s="37"/>
      <c r="AA131" s="37"/>
      <c r="AB131" s="37"/>
      <c r="AC131" s="37"/>
      <c r="AD131" s="37"/>
      <c r="AE131" s="37"/>
      <c r="AR131" s="193" t="s">
        <v>425</v>
      </c>
      <c r="AT131" s="193" t="s">
        <v>239</v>
      </c>
      <c r="AU131" s="193" t="s">
        <v>92</v>
      </c>
      <c r="AY131" s="20" t="s">
        <v>237</v>
      </c>
      <c r="BE131" s="194">
        <f t="shared" si="24"/>
        <v>0</v>
      </c>
      <c r="BF131" s="194">
        <f t="shared" si="25"/>
        <v>0</v>
      </c>
      <c r="BG131" s="194">
        <f t="shared" si="26"/>
        <v>0</v>
      </c>
      <c r="BH131" s="194">
        <f t="shared" si="27"/>
        <v>0</v>
      </c>
      <c r="BI131" s="194">
        <f t="shared" si="28"/>
        <v>0</v>
      </c>
      <c r="BJ131" s="20" t="s">
        <v>88</v>
      </c>
      <c r="BK131" s="194">
        <f t="shared" si="29"/>
        <v>0</v>
      </c>
      <c r="BL131" s="20" t="s">
        <v>425</v>
      </c>
      <c r="BM131" s="193" t="s">
        <v>6738</v>
      </c>
    </row>
    <row r="132" spans="1:65" s="2" customFormat="1" ht="16.5" customHeight="1">
      <c r="A132" s="37"/>
      <c r="B132" s="38"/>
      <c r="C132" s="182" t="s">
        <v>535</v>
      </c>
      <c r="D132" s="182" t="s">
        <v>239</v>
      </c>
      <c r="E132" s="183" t="s">
        <v>6739</v>
      </c>
      <c r="F132" s="184" t="s">
        <v>6740</v>
      </c>
      <c r="G132" s="185" t="s">
        <v>290</v>
      </c>
      <c r="H132" s="186">
        <v>1</v>
      </c>
      <c r="I132" s="187"/>
      <c r="J132" s="188">
        <f t="shared" si="20"/>
        <v>0</v>
      </c>
      <c r="K132" s="184" t="s">
        <v>19</v>
      </c>
      <c r="L132" s="42"/>
      <c r="M132" s="189" t="s">
        <v>19</v>
      </c>
      <c r="N132" s="190" t="s">
        <v>48</v>
      </c>
      <c r="O132" s="67"/>
      <c r="P132" s="191">
        <f t="shared" si="21"/>
        <v>0</v>
      </c>
      <c r="Q132" s="191">
        <v>0</v>
      </c>
      <c r="R132" s="191">
        <f t="shared" si="22"/>
        <v>0</v>
      </c>
      <c r="S132" s="191">
        <v>0</v>
      </c>
      <c r="T132" s="192">
        <f t="shared" si="23"/>
        <v>0</v>
      </c>
      <c r="U132" s="37"/>
      <c r="V132" s="37"/>
      <c r="W132" s="37"/>
      <c r="X132" s="37"/>
      <c r="Y132" s="37"/>
      <c r="Z132" s="37"/>
      <c r="AA132" s="37"/>
      <c r="AB132" s="37"/>
      <c r="AC132" s="37"/>
      <c r="AD132" s="37"/>
      <c r="AE132" s="37"/>
      <c r="AR132" s="193" t="s">
        <v>425</v>
      </c>
      <c r="AT132" s="193" t="s">
        <v>239</v>
      </c>
      <c r="AU132" s="193" t="s">
        <v>92</v>
      </c>
      <c r="AY132" s="20" t="s">
        <v>237</v>
      </c>
      <c r="BE132" s="194">
        <f t="shared" si="24"/>
        <v>0</v>
      </c>
      <c r="BF132" s="194">
        <f t="shared" si="25"/>
        <v>0</v>
      </c>
      <c r="BG132" s="194">
        <f t="shared" si="26"/>
        <v>0</v>
      </c>
      <c r="BH132" s="194">
        <f t="shared" si="27"/>
        <v>0</v>
      </c>
      <c r="BI132" s="194">
        <f t="shared" si="28"/>
        <v>0</v>
      </c>
      <c r="BJ132" s="20" t="s">
        <v>88</v>
      </c>
      <c r="BK132" s="194">
        <f t="shared" si="29"/>
        <v>0</v>
      </c>
      <c r="BL132" s="20" t="s">
        <v>425</v>
      </c>
      <c r="BM132" s="193" t="s">
        <v>6741</v>
      </c>
    </row>
    <row r="133" spans="1:65" s="2" customFormat="1" ht="16.5" customHeight="1">
      <c r="A133" s="37"/>
      <c r="B133" s="38"/>
      <c r="C133" s="182" t="s">
        <v>545</v>
      </c>
      <c r="D133" s="182" t="s">
        <v>239</v>
      </c>
      <c r="E133" s="183" t="s">
        <v>6742</v>
      </c>
      <c r="F133" s="184" t="s">
        <v>6743</v>
      </c>
      <c r="G133" s="185" t="s">
        <v>290</v>
      </c>
      <c r="H133" s="186">
        <v>1</v>
      </c>
      <c r="I133" s="187"/>
      <c r="J133" s="188">
        <f t="shared" si="20"/>
        <v>0</v>
      </c>
      <c r="K133" s="184" t="s">
        <v>19</v>
      </c>
      <c r="L133" s="42"/>
      <c r="M133" s="189" t="s">
        <v>19</v>
      </c>
      <c r="N133" s="190" t="s">
        <v>48</v>
      </c>
      <c r="O133" s="67"/>
      <c r="P133" s="191">
        <f t="shared" si="21"/>
        <v>0</v>
      </c>
      <c r="Q133" s="191">
        <v>0</v>
      </c>
      <c r="R133" s="191">
        <f t="shared" si="22"/>
        <v>0</v>
      </c>
      <c r="S133" s="191">
        <v>0</v>
      </c>
      <c r="T133" s="192">
        <f t="shared" si="23"/>
        <v>0</v>
      </c>
      <c r="U133" s="37"/>
      <c r="V133" s="37"/>
      <c r="W133" s="37"/>
      <c r="X133" s="37"/>
      <c r="Y133" s="37"/>
      <c r="Z133" s="37"/>
      <c r="AA133" s="37"/>
      <c r="AB133" s="37"/>
      <c r="AC133" s="37"/>
      <c r="AD133" s="37"/>
      <c r="AE133" s="37"/>
      <c r="AR133" s="193" t="s">
        <v>425</v>
      </c>
      <c r="AT133" s="193" t="s">
        <v>239</v>
      </c>
      <c r="AU133" s="193" t="s">
        <v>92</v>
      </c>
      <c r="AY133" s="20" t="s">
        <v>237</v>
      </c>
      <c r="BE133" s="194">
        <f t="shared" si="24"/>
        <v>0</v>
      </c>
      <c r="BF133" s="194">
        <f t="shared" si="25"/>
        <v>0</v>
      </c>
      <c r="BG133" s="194">
        <f t="shared" si="26"/>
        <v>0</v>
      </c>
      <c r="BH133" s="194">
        <f t="shared" si="27"/>
        <v>0</v>
      </c>
      <c r="BI133" s="194">
        <f t="shared" si="28"/>
        <v>0</v>
      </c>
      <c r="BJ133" s="20" t="s">
        <v>88</v>
      </c>
      <c r="BK133" s="194">
        <f t="shared" si="29"/>
        <v>0</v>
      </c>
      <c r="BL133" s="20" t="s">
        <v>425</v>
      </c>
      <c r="BM133" s="193" t="s">
        <v>6744</v>
      </c>
    </row>
    <row r="134" spans="1:65" s="2" customFormat="1" ht="16.5" customHeight="1">
      <c r="A134" s="37"/>
      <c r="B134" s="38"/>
      <c r="C134" s="182" t="s">
        <v>550</v>
      </c>
      <c r="D134" s="182" t="s">
        <v>239</v>
      </c>
      <c r="E134" s="183" t="s">
        <v>6745</v>
      </c>
      <c r="F134" s="184" t="s">
        <v>6563</v>
      </c>
      <c r="G134" s="185" t="s">
        <v>290</v>
      </c>
      <c r="H134" s="186">
        <v>1</v>
      </c>
      <c r="I134" s="187"/>
      <c r="J134" s="188">
        <f t="shared" si="20"/>
        <v>0</v>
      </c>
      <c r="K134" s="184" t="s">
        <v>19</v>
      </c>
      <c r="L134" s="42"/>
      <c r="M134" s="189" t="s">
        <v>19</v>
      </c>
      <c r="N134" s="190" t="s">
        <v>48</v>
      </c>
      <c r="O134" s="67"/>
      <c r="P134" s="191">
        <f t="shared" si="21"/>
        <v>0</v>
      </c>
      <c r="Q134" s="191">
        <v>0</v>
      </c>
      <c r="R134" s="191">
        <f t="shared" si="22"/>
        <v>0</v>
      </c>
      <c r="S134" s="191">
        <v>0</v>
      </c>
      <c r="T134" s="192">
        <f t="shared" si="23"/>
        <v>0</v>
      </c>
      <c r="U134" s="37"/>
      <c r="V134" s="37"/>
      <c r="W134" s="37"/>
      <c r="X134" s="37"/>
      <c r="Y134" s="37"/>
      <c r="Z134" s="37"/>
      <c r="AA134" s="37"/>
      <c r="AB134" s="37"/>
      <c r="AC134" s="37"/>
      <c r="AD134" s="37"/>
      <c r="AE134" s="37"/>
      <c r="AR134" s="193" t="s">
        <v>425</v>
      </c>
      <c r="AT134" s="193" t="s">
        <v>239</v>
      </c>
      <c r="AU134" s="193" t="s">
        <v>92</v>
      </c>
      <c r="AY134" s="20" t="s">
        <v>237</v>
      </c>
      <c r="BE134" s="194">
        <f t="shared" si="24"/>
        <v>0</v>
      </c>
      <c r="BF134" s="194">
        <f t="shared" si="25"/>
        <v>0</v>
      </c>
      <c r="BG134" s="194">
        <f t="shared" si="26"/>
        <v>0</v>
      </c>
      <c r="BH134" s="194">
        <f t="shared" si="27"/>
        <v>0</v>
      </c>
      <c r="BI134" s="194">
        <f t="shared" si="28"/>
        <v>0</v>
      </c>
      <c r="BJ134" s="20" t="s">
        <v>88</v>
      </c>
      <c r="BK134" s="194">
        <f t="shared" si="29"/>
        <v>0</v>
      </c>
      <c r="BL134" s="20" t="s">
        <v>425</v>
      </c>
      <c r="BM134" s="193" t="s">
        <v>6746</v>
      </c>
    </row>
    <row r="135" spans="1:65" s="2" customFormat="1" ht="16.5" customHeight="1">
      <c r="A135" s="37"/>
      <c r="B135" s="38"/>
      <c r="C135" s="182" t="s">
        <v>555</v>
      </c>
      <c r="D135" s="182" t="s">
        <v>239</v>
      </c>
      <c r="E135" s="183" t="s">
        <v>6747</v>
      </c>
      <c r="F135" s="184" t="s">
        <v>6748</v>
      </c>
      <c r="G135" s="185" t="s">
        <v>290</v>
      </c>
      <c r="H135" s="186">
        <v>1</v>
      </c>
      <c r="I135" s="187"/>
      <c r="J135" s="188">
        <f t="shared" si="20"/>
        <v>0</v>
      </c>
      <c r="K135" s="184" t="s">
        <v>19</v>
      </c>
      <c r="L135" s="42"/>
      <c r="M135" s="189" t="s">
        <v>19</v>
      </c>
      <c r="N135" s="190" t="s">
        <v>48</v>
      </c>
      <c r="O135" s="67"/>
      <c r="P135" s="191">
        <f t="shared" si="21"/>
        <v>0</v>
      </c>
      <c r="Q135" s="191">
        <v>0</v>
      </c>
      <c r="R135" s="191">
        <f t="shared" si="22"/>
        <v>0</v>
      </c>
      <c r="S135" s="191">
        <v>0</v>
      </c>
      <c r="T135" s="192">
        <f t="shared" si="23"/>
        <v>0</v>
      </c>
      <c r="U135" s="37"/>
      <c r="V135" s="37"/>
      <c r="W135" s="37"/>
      <c r="X135" s="37"/>
      <c r="Y135" s="37"/>
      <c r="Z135" s="37"/>
      <c r="AA135" s="37"/>
      <c r="AB135" s="37"/>
      <c r="AC135" s="37"/>
      <c r="AD135" s="37"/>
      <c r="AE135" s="37"/>
      <c r="AR135" s="193" t="s">
        <v>425</v>
      </c>
      <c r="AT135" s="193" t="s">
        <v>239</v>
      </c>
      <c r="AU135" s="193" t="s">
        <v>92</v>
      </c>
      <c r="AY135" s="20" t="s">
        <v>237</v>
      </c>
      <c r="BE135" s="194">
        <f t="shared" si="24"/>
        <v>0</v>
      </c>
      <c r="BF135" s="194">
        <f t="shared" si="25"/>
        <v>0</v>
      </c>
      <c r="BG135" s="194">
        <f t="shared" si="26"/>
        <v>0</v>
      </c>
      <c r="BH135" s="194">
        <f t="shared" si="27"/>
        <v>0</v>
      </c>
      <c r="BI135" s="194">
        <f t="shared" si="28"/>
        <v>0</v>
      </c>
      <c r="BJ135" s="20" t="s">
        <v>88</v>
      </c>
      <c r="BK135" s="194">
        <f t="shared" si="29"/>
        <v>0</v>
      </c>
      <c r="BL135" s="20" t="s">
        <v>425</v>
      </c>
      <c r="BM135" s="193" t="s">
        <v>6749</v>
      </c>
    </row>
    <row r="136" spans="1:65" s="2" customFormat="1" ht="16.5" customHeight="1">
      <c r="A136" s="37"/>
      <c r="B136" s="38"/>
      <c r="C136" s="182" t="s">
        <v>567</v>
      </c>
      <c r="D136" s="182" t="s">
        <v>239</v>
      </c>
      <c r="E136" s="183" t="s">
        <v>6750</v>
      </c>
      <c r="F136" s="184" t="s">
        <v>6751</v>
      </c>
      <c r="G136" s="185" t="s">
        <v>290</v>
      </c>
      <c r="H136" s="186">
        <v>1</v>
      </c>
      <c r="I136" s="187"/>
      <c r="J136" s="188">
        <f t="shared" si="20"/>
        <v>0</v>
      </c>
      <c r="K136" s="184" t="s">
        <v>19</v>
      </c>
      <c r="L136" s="42"/>
      <c r="M136" s="189" t="s">
        <v>19</v>
      </c>
      <c r="N136" s="190" t="s">
        <v>48</v>
      </c>
      <c r="O136" s="67"/>
      <c r="P136" s="191">
        <f t="shared" si="21"/>
        <v>0</v>
      </c>
      <c r="Q136" s="191">
        <v>0</v>
      </c>
      <c r="R136" s="191">
        <f t="shared" si="22"/>
        <v>0</v>
      </c>
      <c r="S136" s="191">
        <v>0</v>
      </c>
      <c r="T136" s="192">
        <f t="shared" si="23"/>
        <v>0</v>
      </c>
      <c r="U136" s="37"/>
      <c r="V136" s="37"/>
      <c r="W136" s="37"/>
      <c r="X136" s="37"/>
      <c r="Y136" s="37"/>
      <c r="Z136" s="37"/>
      <c r="AA136" s="37"/>
      <c r="AB136" s="37"/>
      <c r="AC136" s="37"/>
      <c r="AD136" s="37"/>
      <c r="AE136" s="37"/>
      <c r="AR136" s="193" t="s">
        <v>425</v>
      </c>
      <c r="AT136" s="193" t="s">
        <v>239</v>
      </c>
      <c r="AU136" s="193" t="s">
        <v>92</v>
      </c>
      <c r="AY136" s="20" t="s">
        <v>237</v>
      </c>
      <c r="BE136" s="194">
        <f t="shared" si="24"/>
        <v>0</v>
      </c>
      <c r="BF136" s="194">
        <f t="shared" si="25"/>
        <v>0</v>
      </c>
      <c r="BG136" s="194">
        <f t="shared" si="26"/>
        <v>0</v>
      </c>
      <c r="BH136" s="194">
        <f t="shared" si="27"/>
        <v>0</v>
      </c>
      <c r="BI136" s="194">
        <f t="shared" si="28"/>
        <v>0</v>
      </c>
      <c r="BJ136" s="20" t="s">
        <v>88</v>
      </c>
      <c r="BK136" s="194">
        <f t="shared" si="29"/>
        <v>0</v>
      </c>
      <c r="BL136" s="20" t="s">
        <v>425</v>
      </c>
      <c r="BM136" s="193" t="s">
        <v>6752</v>
      </c>
    </row>
    <row r="137" spans="1:65" s="12" customFormat="1" ht="25.95" customHeight="1">
      <c r="B137" s="166"/>
      <c r="C137" s="167"/>
      <c r="D137" s="168" t="s">
        <v>75</v>
      </c>
      <c r="E137" s="169" t="s">
        <v>1505</v>
      </c>
      <c r="F137" s="169" t="s">
        <v>1506</v>
      </c>
      <c r="G137" s="167"/>
      <c r="H137" s="167"/>
      <c r="I137" s="170"/>
      <c r="J137" s="171">
        <f>BK137</f>
        <v>0</v>
      </c>
      <c r="K137" s="167"/>
      <c r="L137" s="172"/>
      <c r="M137" s="173"/>
      <c r="N137" s="174"/>
      <c r="O137" s="174"/>
      <c r="P137" s="175">
        <f>SUM(P138:P139)</f>
        <v>0</v>
      </c>
      <c r="Q137" s="174"/>
      <c r="R137" s="175">
        <f>SUM(R138:R139)</f>
        <v>0</v>
      </c>
      <c r="S137" s="174"/>
      <c r="T137" s="176">
        <f>SUM(T138:T139)</f>
        <v>0</v>
      </c>
      <c r="AR137" s="177" t="s">
        <v>243</v>
      </c>
      <c r="AT137" s="178" t="s">
        <v>75</v>
      </c>
      <c r="AU137" s="178" t="s">
        <v>76</v>
      </c>
      <c r="AY137" s="177" t="s">
        <v>237</v>
      </c>
      <c r="BK137" s="179">
        <f>SUM(BK138:BK139)</f>
        <v>0</v>
      </c>
    </row>
    <row r="138" spans="1:65" s="2" customFormat="1" ht="37.799999999999997" customHeight="1">
      <c r="A138" s="37"/>
      <c r="B138" s="38"/>
      <c r="C138" s="182" t="s">
        <v>572</v>
      </c>
      <c r="D138" s="182" t="s">
        <v>239</v>
      </c>
      <c r="E138" s="183" t="s">
        <v>1508</v>
      </c>
      <c r="F138" s="184" t="s">
        <v>1509</v>
      </c>
      <c r="G138" s="185" t="s">
        <v>1510</v>
      </c>
      <c r="H138" s="186">
        <v>50</v>
      </c>
      <c r="I138" s="187"/>
      <c r="J138" s="188">
        <f>ROUND(I138*H138,2)</f>
        <v>0</v>
      </c>
      <c r="K138" s="184" t="s">
        <v>242</v>
      </c>
      <c r="L138" s="42"/>
      <c r="M138" s="189" t="s">
        <v>19</v>
      </c>
      <c r="N138" s="190" t="s">
        <v>48</v>
      </c>
      <c r="O138" s="67"/>
      <c r="P138" s="191">
        <f>O138*H138</f>
        <v>0</v>
      </c>
      <c r="Q138" s="191">
        <v>0</v>
      </c>
      <c r="R138" s="191">
        <f>Q138*H138</f>
        <v>0</v>
      </c>
      <c r="S138" s="191">
        <v>0</v>
      </c>
      <c r="T138" s="192">
        <f>S138*H138</f>
        <v>0</v>
      </c>
      <c r="U138" s="37"/>
      <c r="V138" s="37"/>
      <c r="W138" s="37"/>
      <c r="X138" s="37"/>
      <c r="Y138" s="37"/>
      <c r="Z138" s="37"/>
      <c r="AA138" s="37"/>
      <c r="AB138" s="37"/>
      <c r="AC138" s="37"/>
      <c r="AD138" s="37"/>
      <c r="AE138" s="37"/>
      <c r="AR138" s="193" t="s">
        <v>1511</v>
      </c>
      <c r="AT138" s="193" t="s">
        <v>239</v>
      </c>
      <c r="AU138" s="193" t="s">
        <v>83</v>
      </c>
      <c r="AY138" s="20" t="s">
        <v>237</v>
      </c>
      <c r="BE138" s="194">
        <f>IF(N138="základní",J138,0)</f>
        <v>0</v>
      </c>
      <c r="BF138" s="194">
        <f>IF(N138="snížená",J138,0)</f>
        <v>0</v>
      </c>
      <c r="BG138" s="194">
        <f>IF(N138="zákl. přenesená",J138,0)</f>
        <v>0</v>
      </c>
      <c r="BH138" s="194">
        <f>IF(N138="sníž. přenesená",J138,0)</f>
        <v>0</v>
      </c>
      <c r="BI138" s="194">
        <f>IF(N138="nulová",J138,0)</f>
        <v>0</v>
      </c>
      <c r="BJ138" s="20" t="s">
        <v>88</v>
      </c>
      <c r="BK138" s="194">
        <f>ROUND(I138*H138,2)</f>
        <v>0</v>
      </c>
      <c r="BL138" s="20" t="s">
        <v>1511</v>
      </c>
      <c r="BM138" s="193" t="s">
        <v>6753</v>
      </c>
    </row>
    <row r="139" spans="1:65" s="2" customFormat="1" ht="10.199999999999999">
      <c r="A139" s="37"/>
      <c r="B139" s="38"/>
      <c r="C139" s="39"/>
      <c r="D139" s="195" t="s">
        <v>245</v>
      </c>
      <c r="E139" s="39"/>
      <c r="F139" s="196" t="s">
        <v>1513</v>
      </c>
      <c r="G139" s="39"/>
      <c r="H139" s="39"/>
      <c r="I139" s="197"/>
      <c r="J139" s="39"/>
      <c r="K139" s="39"/>
      <c r="L139" s="42"/>
      <c r="M139" s="255"/>
      <c r="N139" s="256"/>
      <c r="O139" s="257"/>
      <c r="P139" s="257"/>
      <c r="Q139" s="257"/>
      <c r="R139" s="257"/>
      <c r="S139" s="257"/>
      <c r="T139" s="258"/>
      <c r="U139" s="37"/>
      <c r="V139" s="37"/>
      <c r="W139" s="37"/>
      <c r="X139" s="37"/>
      <c r="Y139" s="37"/>
      <c r="Z139" s="37"/>
      <c r="AA139" s="37"/>
      <c r="AB139" s="37"/>
      <c r="AC139" s="37"/>
      <c r="AD139" s="37"/>
      <c r="AE139" s="37"/>
      <c r="AT139" s="20" t="s">
        <v>245</v>
      </c>
      <c r="AU139" s="20" t="s">
        <v>83</v>
      </c>
    </row>
    <row r="140" spans="1:65" s="2" customFormat="1" ht="6.9" customHeight="1">
      <c r="A140" s="37"/>
      <c r="B140" s="50"/>
      <c r="C140" s="51"/>
      <c r="D140" s="51"/>
      <c r="E140" s="51"/>
      <c r="F140" s="51"/>
      <c r="G140" s="51"/>
      <c r="H140" s="51"/>
      <c r="I140" s="51"/>
      <c r="J140" s="51"/>
      <c r="K140" s="51"/>
      <c r="L140" s="42"/>
      <c r="M140" s="37"/>
      <c r="O140" s="37"/>
      <c r="P140" s="37"/>
      <c r="Q140" s="37"/>
      <c r="R140" s="37"/>
      <c r="S140" s="37"/>
      <c r="T140" s="37"/>
      <c r="U140" s="37"/>
      <c r="V140" s="37"/>
      <c r="W140" s="37"/>
      <c r="X140" s="37"/>
      <c r="Y140" s="37"/>
      <c r="Z140" s="37"/>
      <c r="AA140" s="37"/>
      <c r="AB140" s="37"/>
      <c r="AC140" s="37"/>
      <c r="AD140" s="37"/>
      <c r="AE140" s="37"/>
    </row>
  </sheetData>
  <sheetProtection algorithmName="SHA-512" hashValue="oym1WqpPRAK8/kPmpNqjlIJUV2HNTpmqWOqvWfOmN3JTD4yTv4qL1V9RU82ZhKQueQmeRyFK3X1pkHAOqPEwEA==" saltValue="gnlVDvpwIyUY7CgjMLvCW3kGfvc+CHn3XRfetsRsZzHAFGML5dhC9bvq79taEn1A5gwZylKYO8+6hy4PJLtp1Q==" spinCount="100000" sheet="1" objects="1" scenarios="1" formatColumns="0" formatRows="0" autoFilter="0"/>
  <autoFilter ref="C91:K139" xr:uid="{00000000-0009-0000-0000-000014000000}"/>
  <mergeCells count="12">
    <mergeCell ref="E84:H84"/>
    <mergeCell ref="L2:V2"/>
    <mergeCell ref="E50:H50"/>
    <mergeCell ref="E52:H52"/>
    <mergeCell ref="E54:H54"/>
    <mergeCell ref="E80:H80"/>
    <mergeCell ref="E82:H82"/>
    <mergeCell ref="E7:H7"/>
    <mergeCell ref="E9:H9"/>
    <mergeCell ref="E11:H11"/>
    <mergeCell ref="E20:H20"/>
    <mergeCell ref="E29:H29"/>
  </mergeCells>
  <hyperlinks>
    <hyperlink ref="F139" r:id="rId1" xr:uid="{00000000-0004-0000-1400-00000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BM102"/>
  <sheetViews>
    <sheetView showGridLines="0" topLeftCell="A79"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138</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s="1" customFormat="1" ht="12" customHeight="1">
      <c r="B8" s="23"/>
      <c r="D8" s="116" t="s">
        <v>159</v>
      </c>
      <c r="L8" s="23"/>
    </row>
    <row r="9" spans="1:46" s="2" customFormat="1" ht="16.5" customHeight="1">
      <c r="A9" s="37"/>
      <c r="B9" s="42"/>
      <c r="C9" s="37"/>
      <c r="D9" s="37"/>
      <c r="E9" s="413" t="s">
        <v>4886</v>
      </c>
      <c r="F9" s="416"/>
      <c r="G9" s="416"/>
      <c r="H9" s="416"/>
      <c r="I9" s="37"/>
      <c r="J9" s="37"/>
      <c r="K9" s="37"/>
      <c r="L9" s="118"/>
      <c r="S9" s="37"/>
      <c r="T9" s="37"/>
      <c r="U9" s="37"/>
      <c r="V9" s="37"/>
      <c r="W9" s="37"/>
      <c r="X9" s="37"/>
      <c r="Y9" s="37"/>
      <c r="Z9" s="37"/>
      <c r="AA9" s="37"/>
      <c r="AB9" s="37"/>
      <c r="AC9" s="37"/>
      <c r="AD9" s="37"/>
      <c r="AE9" s="37"/>
    </row>
    <row r="10" spans="1:46" s="2" customFormat="1" ht="12" customHeight="1">
      <c r="A10" s="37"/>
      <c r="B10" s="42"/>
      <c r="C10" s="37"/>
      <c r="D10" s="116" t="s">
        <v>167</v>
      </c>
      <c r="E10" s="37"/>
      <c r="F10" s="37"/>
      <c r="G10" s="37"/>
      <c r="H10" s="37"/>
      <c r="I10" s="37"/>
      <c r="J10" s="37"/>
      <c r="K10" s="37"/>
      <c r="L10" s="118"/>
      <c r="S10" s="37"/>
      <c r="T10" s="37"/>
      <c r="U10" s="37"/>
      <c r="V10" s="37"/>
      <c r="W10" s="37"/>
      <c r="X10" s="37"/>
      <c r="Y10" s="37"/>
      <c r="Z10" s="37"/>
      <c r="AA10" s="37"/>
      <c r="AB10" s="37"/>
      <c r="AC10" s="37"/>
      <c r="AD10" s="37"/>
      <c r="AE10" s="37"/>
    </row>
    <row r="11" spans="1:46" s="2" customFormat="1" ht="16.5" customHeight="1">
      <c r="A11" s="37"/>
      <c r="B11" s="42"/>
      <c r="C11" s="37"/>
      <c r="D11" s="37"/>
      <c r="E11" s="417" t="s">
        <v>6754</v>
      </c>
      <c r="F11" s="416"/>
      <c r="G11" s="416"/>
      <c r="H11" s="416"/>
      <c r="I11" s="37"/>
      <c r="J11" s="37"/>
      <c r="K11" s="37"/>
      <c r="L11" s="118"/>
      <c r="S11" s="37"/>
      <c r="T11" s="37"/>
      <c r="U11" s="37"/>
      <c r="V11" s="37"/>
      <c r="W11" s="37"/>
      <c r="X11" s="37"/>
      <c r="Y11" s="37"/>
      <c r="Z11" s="37"/>
      <c r="AA11" s="37"/>
      <c r="AB11" s="37"/>
      <c r="AC11" s="37"/>
      <c r="AD11" s="37"/>
      <c r="AE11" s="37"/>
    </row>
    <row r="12" spans="1:46" s="2" customFormat="1" ht="10.199999999999999">
      <c r="A12" s="37"/>
      <c r="B12" s="42"/>
      <c r="C12" s="37"/>
      <c r="D12" s="37"/>
      <c r="E12" s="37"/>
      <c r="F12" s="37"/>
      <c r="G12" s="37"/>
      <c r="H12" s="37"/>
      <c r="I12" s="37"/>
      <c r="J12" s="37"/>
      <c r="K12" s="37"/>
      <c r="L12" s="118"/>
      <c r="S12" s="37"/>
      <c r="T12" s="37"/>
      <c r="U12" s="37"/>
      <c r="V12" s="37"/>
      <c r="W12" s="37"/>
      <c r="X12" s="37"/>
      <c r="Y12" s="37"/>
      <c r="Z12" s="37"/>
      <c r="AA12" s="37"/>
      <c r="AB12" s="37"/>
      <c r="AC12" s="37"/>
      <c r="AD12" s="37"/>
      <c r="AE12" s="37"/>
    </row>
    <row r="13" spans="1:46" s="2" customFormat="1" ht="12" customHeight="1">
      <c r="A13" s="37"/>
      <c r="B13" s="42"/>
      <c r="C13" s="37"/>
      <c r="D13" s="116" t="s">
        <v>18</v>
      </c>
      <c r="E13" s="37"/>
      <c r="F13" s="105" t="s">
        <v>19</v>
      </c>
      <c r="G13" s="37"/>
      <c r="H13" s="37"/>
      <c r="I13" s="116" t="s">
        <v>20</v>
      </c>
      <c r="J13" s="105" t="s">
        <v>19</v>
      </c>
      <c r="K13" s="37"/>
      <c r="L13" s="118"/>
      <c r="S13" s="37"/>
      <c r="T13" s="37"/>
      <c r="U13" s="37"/>
      <c r="V13" s="37"/>
      <c r="W13" s="37"/>
      <c r="X13" s="37"/>
      <c r="Y13" s="37"/>
      <c r="Z13" s="37"/>
      <c r="AA13" s="37"/>
      <c r="AB13" s="37"/>
      <c r="AC13" s="37"/>
      <c r="AD13" s="37"/>
      <c r="AE13" s="37"/>
    </row>
    <row r="14" spans="1:46" s="2" customFormat="1" ht="12" customHeight="1">
      <c r="A14" s="37"/>
      <c r="B14" s="42"/>
      <c r="C14" s="37"/>
      <c r="D14" s="116" t="s">
        <v>21</v>
      </c>
      <c r="E14" s="37"/>
      <c r="F14" s="105" t="s">
        <v>22</v>
      </c>
      <c r="G14" s="37"/>
      <c r="H14" s="37"/>
      <c r="I14" s="116" t="s">
        <v>23</v>
      </c>
      <c r="J14" s="119" t="str">
        <f>'Rekapitulace stavby'!AN8</f>
        <v>23. 4. 2025</v>
      </c>
      <c r="K14" s="37"/>
      <c r="L14" s="118"/>
      <c r="S14" s="37"/>
      <c r="T14" s="37"/>
      <c r="U14" s="37"/>
      <c r="V14" s="37"/>
      <c r="W14" s="37"/>
      <c r="X14" s="37"/>
      <c r="Y14" s="37"/>
      <c r="Z14" s="37"/>
      <c r="AA14" s="37"/>
      <c r="AB14" s="37"/>
      <c r="AC14" s="37"/>
      <c r="AD14" s="37"/>
      <c r="AE14" s="37"/>
    </row>
    <row r="15" spans="1:46" s="2" customFormat="1" ht="10.8" customHeight="1">
      <c r="A15" s="37"/>
      <c r="B15" s="42"/>
      <c r="C15" s="37"/>
      <c r="D15" s="37"/>
      <c r="E15" s="37"/>
      <c r="F15" s="37"/>
      <c r="G15" s="37"/>
      <c r="H15" s="37"/>
      <c r="I15" s="37"/>
      <c r="J15" s="37"/>
      <c r="K15" s="37"/>
      <c r="L15" s="118"/>
      <c r="S15" s="37"/>
      <c r="T15" s="37"/>
      <c r="U15" s="37"/>
      <c r="V15" s="37"/>
      <c r="W15" s="37"/>
      <c r="X15" s="37"/>
      <c r="Y15" s="37"/>
      <c r="Z15" s="37"/>
      <c r="AA15" s="37"/>
      <c r="AB15" s="37"/>
      <c r="AC15" s="37"/>
      <c r="AD15" s="37"/>
      <c r="AE15" s="37"/>
    </row>
    <row r="16" spans="1:46" s="2" customFormat="1" ht="12" customHeight="1">
      <c r="A16" s="37"/>
      <c r="B16" s="42"/>
      <c r="C16" s="37"/>
      <c r="D16" s="116" t="s">
        <v>25</v>
      </c>
      <c r="E16" s="37"/>
      <c r="F16" s="37"/>
      <c r="G16" s="37"/>
      <c r="H16" s="37"/>
      <c r="I16" s="116" t="s">
        <v>26</v>
      </c>
      <c r="J16" s="105" t="s">
        <v>27</v>
      </c>
      <c r="K16" s="37"/>
      <c r="L16" s="118"/>
      <c r="S16" s="37"/>
      <c r="T16" s="37"/>
      <c r="U16" s="37"/>
      <c r="V16" s="37"/>
      <c r="W16" s="37"/>
      <c r="X16" s="37"/>
      <c r="Y16" s="37"/>
      <c r="Z16" s="37"/>
      <c r="AA16" s="37"/>
      <c r="AB16" s="37"/>
      <c r="AC16" s="37"/>
      <c r="AD16" s="37"/>
      <c r="AE16" s="37"/>
    </row>
    <row r="17" spans="1:31" s="2" customFormat="1" ht="18" customHeight="1">
      <c r="A17" s="37"/>
      <c r="B17" s="42"/>
      <c r="C17" s="37"/>
      <c r="D17" s="37"/>
      <c r="E17" s="105" t="s">
        <v>28</v>
      </c>
      <c r="F17" s="37"/>
      <c r="G17" s="37"/>
      <c r="H17" s="37"/>
      <c r="I17" s="116" t="s">
        <v>29</v>
      </c>
      <c r="J17" s="105" t="s">
        <v>30</v>
      </c>
      <c r="K17" s="37"/>
      <c r="L17" s="118"/>
      <c r="S17" s="37"/>
      <c r="T17" s="37"/>
      <c r="U17" s="37"/>
      <c r="V17" s="37"/>
      <c r="W17" s="37"/>
      <c r="X17" s="37"/>
      <c r="Y17" s="37"/>
      <c r="Z17" s="37"/>
      <c r="AA17" s="37"/>
      <c r="AB17" s="37"/>
      <c r="AC17" s="37"/>
      <c r="AD17" s="37"/>
      <c r="AE17" s="37"/>
    </row>
    <row r="18" spans="1:31" s="2" customFormat="1" ht="6.9" customHeight="1">
      <c r="A18" s="37"/>
      <c r="B18" s="42"/>
      <c r="C18" s="37"/>
      <c r="D18" s="37"/>
      <c r="E18" s="37"/>
      <c r="F18" s="37"/>
      <c r="G18" s="37"/>
      <c r="H18" s="37"/>
      <c r="I18" s="37"/>
      <c r="J18" s="37"/>
      <c r="K18" s="37"/>
      <c r="L18" s="118"/>
      <c r="S18" s="37"/>
      <c r="T18" s="37"/>
      <c r="U18" s="37"/>
      <c r="V18" s="37"/>
      <c r="W18" s="37"/>
      <c r="X18" s="37"/>
      <c r="Y18" s="37"/>
      <c r="Z18" s="37"/>
      <c r="AA18" s="37"/>
      <c r="AB18" s="37"/>
      <c r="AC18" s="37"/>
      <c r="AD18" s="37"/>
      <c r="AE18" s="37"/>
    </row>
    <row r="19" spans="1:31" s="2" customFormat="1" ht="12" customHeight="1">
      <c r="A19" s="37"/>
      <c r="B19" s="42"/>
      <c r="C19" s="37"/>
      <c r="D19" s="116" t="s">
        <v>31</v>
      </c>
      <c r="E19" s="37"/>
      <c r="F19" s="37"/>
      <c r="G19" s="37"/>
      <c r="H19" s="37"/>
      <c r="I19" s="116" t="s">
        <v>26</v>
      </c>
      <c r="J19" s="33" t="str">
        <f>'Rekapitulace stavby'!AN13</f>
        <v>Vyplň údaj</v>
      </c>
      <c r="K19" s="37"/>
      <c r="L19" s="118"/>
      <c r="S19" s="37"/>
      <c r="T19" s="37"/>
      <c r="U19" s="37"/>
      <c r="V19" s="37"/>
      <c r="W19" s="37"/>
      <c r="X19" s="37"/>
      <c r="Y19" s="37"/>
      <c r="Z19" s="37"/>
      <c r="AA19" s="37"/>
      <c r="AB19" s="37"/>
      <c r="AC19" s="37"/>
      <c r="AD19" s="37"/>
      <c r="AE19" s="37"/>
    </row>
    <row r="20" spans="1:31" s="2" customFormat="1" ht="18" customHeight="1">
      <c r="A20" s="37"/>
      <c r="B20" s="42"/>
      <c r="C20" s="37"/>
      <c r="D20" s="37"/>
      <c r="E20" s="418" t="str">
        <f>'Rekapitulace stavby'!E14</f>
        <v>Vyplň údaj</v>
      </c>
      <c r="F20" s="419"/>
      <c r="G20" s="419"/>
      <c r="H20" s="419"/>
      <c r="I20" s="116" t="s">
        <v>29</v>
      </c>
      <c r="J20" s="33" t="str">
        <f>'Rekapitulace stavby'!AN14</f>
        <v>Vyplň údaj</v>
      </c>
      <c r="K20" s="37"/>
      <c r="L20" s="118"/>
      <c r="S20" s="37"/>
      <c r="T20" s="37"/>
      <c r="U20" s="37"/>
      <c r="V20" s="37"/>
      <c r="W20" s="37"/>
      <c r="X20" s="37"/>
      <c r="Y20" s="37"/>
      <c r="Z20" s="37"/>
      <c r="AA20" s="37"/>
      <c r="AB20" s="37"/>
      <c r="AC20" s="37"/>
      <c r="AD20" s="37"/>
      <c r="AE20" s="37"/>
    </row>
    <row r="21" spans="1:31" s="2" customFormat="1" ht="6.9" customHeight="1">
      <c r="A21" s="37"/>
      <c r="B21" s="42"/>
      <c r="C21" s="37"/>
      <c r="D21" s="37"/>
      <c r="E21" s="37"/>
      <c r="F21" s="37"/>
      <c r="G21" s="37"/>
      <c r="H21" s="37"/>
      <c r="I21" s="37"/>
      <c r="J21" s="37"/>
      <c r="K21" s="37"/>
      <c r="L21" s="118"/>
      <c r="S21" s="37"/>
      <c r="T21" s="37"/>
      <c r="U21" s="37"/>
      <c r="V21" s="37"/>
      <c r="W21" s="37"/>
      <c r="X21" s="37"/>
      <c r="Y21" s="37"/>
      <c r="Z21" s="37"/>
      <c r="AA21" s="37"/>
      <c r="AB21" s="37"/>
      <c r="AC21" s="37"/>
      <c r="AD21" s="37"/>
      <c r="AE21" s="37"/>
    </row>
    <row r="22" spans="1:31" s="2" customFormat="1" ht="12" customHeight="1">
      <c r="A22" s="37"/>
      <c r="B22" s="42"/>
      <c r="C22" s="37"/>
      <c r="D22" s="116" t="s">
        <v>33</v>
      </c>
      <c r="E22" s="37"/>
      <c r="F22" s="37"/>
      <c r="G22" s="37"/>
      <c r="H22" s="37"/>
      <c r="I22" s="116" t="s">
        <v>26</v>
      </c>
      <c r="J22" s="105" t="s">
        <v>34</v>
      </c>
      <c r="K22" s="37"/>
      <c r="L22" s="118"/>
      <c r="S22" s="37"/>
      <c r="T22" s="37"/>
      <c r="U22" s="37"/>
      <c r="V22" s="37"/>
      <c r="W22" s="37"/>
      <c r="X22" s="37"/>
      <c r="Y22" s="37"/>
      <c r="Z22" s="37"/>
      <c r="AA22" s="37"/>
      <c r="AB22" s="37"/>
      <c r="AC22" s="37"/>
      <c r="AD22" s="37"/>
      <c r="AE22" s="37"/>
    </row>
    <row r="23" spans="1:31" s="2" customFormat="1" ht="18" customHeight="1">
      <c r="A23" s="37"/>
      <c r="B23" s="42"/>
      <c r="C23" s="37"/>
      <c r="D23" s="37"/>
      <c r="E23" s="105" t="s">
        <v>35</v>
      </c>
      <c r="F23" s="37"/>
      <c r="G23" s="37"/>
      <c r="H23" s="37"/>
      <c r="I23" s="116" t="s">
        <v>29</v>
      </c>
      <c r="J23" s="105" t="s">
        <v>36</v>
      </c>
      <c r="K23" s="37"/>
      <c r="L23" s="118"/>
      <c r="S23" s="37"/>
      <c r="T23" s="37"/>
      <c r="U23" s="37"/>
      <c r="V23" s="37"/>
      <c r="W23" s="37"/>
      <c r="X23" s="37"/>
      <c r="Y23" s="37"/>
      <c r="Z23" s="37"/>
      <c r="AA23" s="37"/>
      <c r="AB23" s="37"/>
      <c r="AC23" s="37"/>
      <c r="AD23" s="37"/>
      <c r="AE23" s="37"/>
    </row>
    <row r="24" spans="1:31" s="2" customFormat="1" ht="6.9" customHeight="1">
      <c r="A24" s="37"/>
      <c r="B24" s="42"/>
      <c r="C24" s="37"/>
      <c r="D24" s="37"/>
      <c r="E24" s="37"/>
      <c r="F24" s="37"/>
      <c r="G24" s="37"/>
      <c r="H24" s="37"/>
      <c r="I24" s="37"/>
      <c r="J24" s="37"/>
      <c r="K24" s="37"/>
      <c r="L24" s="118"/>
      <c r="S24" s="37"/>
      <c r="T24" s="37"/>
      <c r="U24" s="37"/>
      <c r="V24" s="37"/>
      <c r="W24" s="37"/>
      <c r="X24" s="37"/>
      <c r="Y24" s="37"/>
      <c r="Z24" s="37"/>
      <c r="AA24" s="37"/>
      <c r="AB24" s="37"/>
      <c r="AC24" s="37"/>
      <c r="AD24" s="37"/>
      <c r="AE24" s="37"/>
    </row>
    <row r="25" spans="1:31" s="2" customFormat="1" ht="12" customHeight="1">
      <c r="A25" s="37"/>
      <c r="B25" s="42"/>
      <c r="C25" s="37"/>
      <c r="D25" s="116" t="s">
        <v>38</v>
      </c>
      <c r="E25" s="37"/>
      <c r="F25" s="37"/>
      <c r="G25" s="37"/>
      <c r="H25" s="37"/>
      <c r="I25" s="116" t="s">
        <v>26</v>
      </c>
      <c r="J25" s="105" t="s">
        <v>19</v>
      </c>
      <c r="K25" s="37"/>
      <c r="L25" s="118"/>
      <c r="S25" s="37"/>
      <c r="T25" s="37"/>
      <c r="U25" s="37"/>
      <c r="V25" s="37"/>
      <c r="W25" s="37"/>
      <c r="X25" s="37"/>
      <c r="Y25" s="37"/>
      <c r="Z25" s="37"/>
      <c r="AA25" s="37"/>
      <c r="AB25" s="37"/>
      <c r="AC25" s="37"/>
      <c r="AD25" s="37"/>
      <c r="AE25" s="37"/>
    </row>
    <row r="26" spans="1:31" s="2" customFormat="1" ht="18" customHeight="1">
      <c r="A26" s="37"/>
      <c r="B26" s="42"/>
      <c r="C26" s="37"/>
      <c r="D26" s="37"/>
      <c r="E26" s="105" t="s">
        <v>39</v>
      </c>
      <c r="F26" s="37"/>
      <c r="G26" s="37"/>
      <c r="H26" s="37"/>
      <c r="I26" s="116" t="s">
        <v>29</v>
      </c>
      <c r="J26" s="105" t="s">
        <v>19</v>
      </c>
      <c r="K26" s="37"/>
      <c r="L26" s="118"/>
      <c r="S26" s="37"/>
      <c r="T26" s="37"/>
      <c r="U26" s="37"/>
      <c r="V26" s="37"/>
      <c r="W26" s="37"/>
      <c r="X26" s="37"/>
      <c r="Y26" s="37"/>
      <c r="Z26" s="37"/>
      <c r="AA26" s="37"/>
      <c r="AB26" s="37"/>
      <c r="AC26" s="37"/>
      <c r="AD26" s="37"/>
      <c r="AE26" s="37"/>
    </row>
    <row r="27" spans="1:31" s="2" customFormat="1" ht="6.9" customHeight="1">
      <c r="A27" s="37"/>
      <c r="B27" s="42"/>
      <c r="C27" s="37"/>
      <c r="D27" s="37"/>
      <c r="E27" s="37"/>
      <c r="F27" s="37"/>
      <c r="G27" s="37"/>
      <c r="H27" s="37"/>
      <c r="I27" s="37"/>
      <c r="J27" s="37"/>
      <c r="K27" s="37"/>
      <c r="L27" s="118"/>
      <c r="S27" s="37"/>
      <c r="T27" s="37"/>
      <c r="U27" s="37"/>
      <c r="V27" s="37"/>
      <c r="W27" s="37"/>
      <c r="X27" s="37"/>
      <c r="Y27" s="37"/>
      <c r="Z27" s="37"/>
      <c r="AA27" s="37"/>
      <c r="AB27" s="37"/>
      <c r="AC27" s="37"/>
      <c r="AD27" s="37"/>
      <c r="AE27" s="37"/>
    </row>
    <row r="28" spans="1:31" s="2" customFormat="1" ht="12" customHeight="1">
      <c r="A28" s="37"/>
      <c r="B28" s="42"/>
      <c r="C28" s="37"/>
      <c r="D28" s="116" t="s">
        <v>40</v>
      </c>
      <c r="E28" s="37"/>
      <c r="F28" s="37"/>
      <c r="G28" s="37"/>
      <c r="H28" s="37"/>
      <c r="I28" s="37"/>
      <c r="J28" s="37"/>
      <c r="K28" s="37"/>
      <c r="L28" s="118"/>
      <c r="S28" s="37"/>
      <c r="T28" s="37"/>
      <c r="U28" s="37"/>
      <c r="V28" s="37"/>
      <c r="W28" s="37"/>
      <c r="X28" s="37"/>
      <c r="Y28" s="37"/>
      <c r="Z28" s="37"/>
      <c r="AA28" s="37"/>
      <c r="AB28" s="37"/>
      <c r="AC28" s="37"/>
      <c r="AD28" s="37"/>
      <c r="AE28" s="37"/>
    </row>
    <row r="29" spans="1:31" s="8" customFormat="1" ht="16.5" customHeight="1">
      <c r="A29" s="120"/>
      <c r="B29" s="121"/>
      <c r="C29" s="120"/>
      <c r="D29" s="120"/>
      <c r="E29" s="420" t="s">
        <v>19</v>
      </c>
      <c r="F29" s="420"/>
      <c r="G29" s="420"/>
      <c r="H29" s="420"/>
      <c r="I29" s="120"/>
      <c r="J29" s="120"/>
      <c r="K29" s="120"/>
      <c r="L29" s="122"/>
      <c r="S29" s="120"/>
      <c r="T29" s="120"/>
      <c r="U29" s="120"/>
      <c r="V29" s="120"/>
      <c r="W29" s="120"/>
      <c r="X29" s="120"/>
      <c r="Y29" s="120"/>
      <c r="Z29" s="120"/>
      <c r="AA29" s="120"/>
      <c r="AB29" s="120"/>
      <c r="AC29" s="120"/>
      <c r="AD29" s="120"/>
      <c r="AE29" s="120"/>
    </row>
    <row r="30" spans="1:31" s="2" customFormat="1" ht="6.9" customHeight="1">
      <c r="A30" s="37"/>
      <c r="B30" s="42"/>
      <c r="C30" s="37"/>
      <c r="D30" s="37"/>
      <c r="E30" s="37"/>
      <c r="F30" s="37"/>
      <c r="G30" s="37"/>
      <c r="H30" s="37"/>
      <c r="I30" s="37"/>
      <c r="J30" s="37"/>
      <c r="K30" s="37"/>
      <c r="L30" s="118"/>
      <c r="S30" s="37"/>
      <c r="T30" s="37"/>
      <c r="U30" s="37"/>
      <c r="V30" s="37"/>
      <c r="W30" s="37"/>
      <c r="X30" s="37"/>
      <c r="Y30" s="37"/>
      <c r="Z30" s="37"/>
      <c r="AA30" s="37"/>
      <c r="AB30" s="37"/>
      <c r="AC30" s="37"/>
      <c r="AD30" s="37"/>
      <c r="AE30" s="37"/>
    </row>
    <row r="31" spans="1:31" s="2" customFormat="1" ht="6.9" customHeight="1">
      <c r="A31" s="37"/>
      <c r="B31" s="42"/>
      <c r="C31" s="37"/>
      <c r="D31" s="123"/>
      <c r="E31" s="123"/>
      <c r="F31" s="123"/>
      <c r="G31" s="123"/>
      <c r="H31" s="123"/>
      <c r="I31" s="123"/>
      <c r="J31" s="123"/>
      <c r="K31" s="123"/>
      <c r="L31" s="118"/>
      <c r="S31" s="37"/>
      <c r="T31" s="37"/>
      <c r="U31" s="37"/>
      <c r="V31" s="37"/>
      <c r="W31" s="37"/>
      <c r="X31" s="37"/>
      <c r="Y31" s="37"/>
      <c r="Z31" s="37"/>
      <c r="AA31" s="37"/>
      <c r="AB31" s="37"/>
      <c r="AC31" s="37"/>
      <c r="AD31" s="37"/>
      <c r="AE31" s="37"/>
    </row>
    <row r="32" spans="1:31" s="2" customFormat="1" ht="25.35" customHeight="1">
      <c r="A32" s="37"/>
      <c r="B32" s="42"/>
      <c r="C32" s="37"/>
      <c r="D32" s="124" t="s">
        <v>42</v>
      </c>
      <c r="E32" s="37"/>
      <c r="F32" s="37"/>
      <c r="G32" s="37"/>
      <c r="H32" s="37"/>
      <c r="I32" s="37"/>
      <c r="J32" s="125">
        <f>ROUND(J86, 2)</f>
        <v>0</v>
      </c>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14.4" customHeight="1">
      <c r="A34" s="37"/>
      <c r="B34" s="42"/>
      <c r="C34" s="37"/>
      <c r="D34" s="37"/>
      <c r="E34" s="37"/>
      <c r="F34" s="126" t="s">
        <v>44</v>
      </c>
      <c r="G34" s="37"/>
      <c r="H34" s="37"/>
      <c r="I34" s="126" t="s">
        <v>43</v>
      </c>
      <c r="J34" s="126" t="s">
        <v>45</v>
      </c>
      <c r="K34" s="37"/>
      <c r="L34" s="118"/>
      <c r="S34" s="37"/>
      <c r="T34" s="37"/>
      <c r="U34" s="37"/>
      <c r="V34" s="37"/>
      <c r="W34" s="37"/>
      <c r="X34" s="37"/>
      <c r="Y34" s="37"/>
      <c r="Z34" s="37"/>
      <c r="AA34" s="37"/>
      <c r="AB34" s="37"/>
      <c r="AC34" s="37"/>
      <c r="AD34" s="37"/>
      <c r="AE34" s="37"/>
    </row>
    <row r="35" spans="1:31" s="2" customFormat="1" ht="14.4" customHeight="1">
      <c r="A35" s="37"/>
      <c r="B35" s="42"/>
      <c r="C35" s="37"/>
      <c r="D35" s="117" t="s">
        <v>46</v>
      </c>
      <c r="E35" s="116" t="s">
        <v>47</v>
      </c>
      <c r="F35" s="127">
        <f>ROUND((SUM(BE86:BE101)),  2)</f>
        <v>0</v>
      </c>
      <c r="G35" s="37"/>
      <c r="H35" s="37"/>
      <c r="I35" s="128">
        <v>0.21</v>
      </c>
      <c r="J35" s="127">
        <f>ROUND(((SUM(BE86:BE101))*I35),  2)</f>
        <v>0</v>
      </c>
      <c r="K35" s="37"/>
      <c r="L35" s="118"/>
      <c r="S35" s="37"/>
      <c r="T35" s="37"/>
      <c r="U35" s="37"/>
      <c r="V35" s="37"/>
      <c r="W35" s="37"/>
      <c r="X35" s="37"/>
      <c r="Y35" s="37"/>
      <c r="Z35" s="37"/>
      <c r="AA35" s="37"/>
      <c r="AB35" s="37"/>
      <c r="AC35" s="37"/>
      <c r="AD35" s="37"/>
      <c r="AE35" s="37"/>
    </row>
    <row r="36" spans="1:31" s="2" customFormat="1" ht="14.4" customHeight="1">
      <c r="A36" s="37"/>
      <c r="B36" s="42"/>
      <c r="C36" s="37"/>
      <c r="D36" s="37"/>
      <c r="E36" s="116" t="s">
        <v>48</v>
      </c>
      <c r="F36" s="127">
        <f>ROUND((SUM(BF86:BF101)),  2)</f>
        <v>0</v>
      </c>
      <c r="G36" s="37"/>
      <c r="H36" s="37"/>
      <c r="I36" s="128">
        <v>0.12</v>
      </c>
      <c r="J36" s="127">
        <f>ROUND(((SUM(BF86:BF101))*I36),  2)</f>
        <v>0</v>
      </c>
      <c r="K36" s="37"/>
      <c r="L36" s="118"/>
      <c r="S36" s="37"/>
      <c r="T36" s="37"/>
      <c r="U36" s="37"/>
      <c r="V36" s="37"/>
      <c r="W36" s="37"/>
      <c r="X36" s="37"/>
      <c r="Y36" s="37"/>
      <c r="Z36" s="37"/>
      <c r="AA36" s="37"/>
      <c r="AB36" s="37"/>
      <c r="AC36" s="37"/>
      <c r="AD36" s="37"/>
      <c r="AE36" s="37"/>
    </row>
    <row r="37" spans="1:31" s="2" customFormat="1" ht="14.4" hidden="1" customHeight="1">
      <c r="A37" s="37"/>
      <c r="B37" s="42"/>
      <c r="C37" s="37"/>
      <c r="D37" s="37"/>
      <c r="E37" s="116" t="s">
        <v>49</v>
      </c>
      <c r="F37" s="127">
        <f>ROUND((SUM(BG86:BG101)),  2)</f>
        <v>0</v>
      </c>
      <c r="G37" s="37"/>
      <c r="H37" s="37"/>
      <c r="I37" s="128">
        <v>0.21</v>
      </c>
      <c r="J37" s="127">
        <f>0</f>
        <v>0</v>
      </c>
      <c r="K37" s="37"/>
      <c r="L37" s="118"/>
      <c r="S37" s="37"/>
      <c r="T37" s="37"/>
      <c r="U37" s="37"/>
      <c r="V37" s="37"/>
      <c r="W37" s="37"/>
      <c r="X37" s="37"/>
      <c r="Y37" s="37"/>
      <c r="Z37" s="37"/>
      <c r="AA37" s="37"/>
      <c r="AB37" s="37"/>
      <c r="AC37" s="37"/>
      <c r="AD37" s="37"/>
      <c r="AE37" s="37"/>
    </row>
    <row r="38" spans="1:31" s="2" customFormat="1" ht="14.4" hidden="1" customHeight="1">
      <c r="A38" s="37"/>
      <c r="B38" s="42"/>
      <c r="C38" s="37"/>
      <c r="D38" s="37"/>
      <c r="E38" s="116" t="s">
        <v>50</v>
      </c>
      <c r="F38" s="127">
        <f>ROUND((SUM(BH86:BH101)),  2)</f>
        <v>0</v>
      </c>
      <c r="G38" s="37"/>
      <c r="H38" s="37"/>
      <c r="I38" s="128">
        <v>0.12</v>
      </c>
      <c r="J38" s="127">
        <f>0</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51</v>
      </c>
      <c r="F39" s="127">
        <f>ROUND((SUM(BI86:BI101)),  2)</f>
        <v>0</v>
      </c>
      <c r="G39" s="37"/>
      <c r="H39" s="37"/>
      <c r="I39" s="128">
        <v>0</v>
      </c>
      <c r="J39" s="127">
        <f>0</f>
        <v>0</v>
      </c>
      <c r="K39" s="37"/>
      <c r="L39" s="118"/>
      <c r="S39" s="37"/>
      <c r="T39" s="37"/>
      <c r="U39" s="37"/>
      <c r="V39" s="37"/>
      <c r="W39" s="37"/>
      <c r="X39" s="37"/>
      <c r="Y39" s="37"/>
      <c r="Z39" s="37"/>
      <c r="AA39" s="37"/>
      <c r="AB39" s="37"/>
      <c r="AC39" s="37"/>
      <c r="AD39" s="37"/>
      <c r="AE39" s="37"/>
    </row>
    <row r="40" spans="1:31" s="2" customFormat="1" ht="6.9" customHeight="1">
      <c r="A40" s="37"/>
      <c r="B40" s="42"/>
      <c r="C40" s="37"/>
      <c r="D40" s="37"/>
      <c r="E40" s="37"/>
      <c r="F40" s="37"/>
      <c r="G40" s="37"/>
      <c r="H40" s="37"/>
      <c r="I40" s="37"/>
      <c r="J40" s="37"/>
      <c r="K40" s="37"/>
      <c r="L40" s="118"/>
      <c r="S40" s="37"/>
      <c r="T40" s="37"/>
      <c r="U40" s="37"/>
      <c r="V40" s="37"/>
      <c r="W40" s="37"/>
      <c r="X40" s="37"/>
      <c r="Y40" s="37"/>
      <c r="Z40" s="37"/>
      <c r="AA40" s="37"/>
      <c r="AB40" s="37"/>
      <c r="AC40" s="37"/>
      <c r="AD40" s="37"/>
      <c r="AE40" s="37"/>
    </row>
    <row r="41" spans="1:31" s="2" customFormat="1" ht="25.35" customHeight="1">
      <c r="A41" s="37"/>
      <c r="B41" s="42"/>
      <c r="C41" s="129"/>
      <c r="D41" s="130" t="s">
        <v>52</v>
      </c>
      <c r="E41" s="131"/>
      <c r="F41" s="131"/>
      <c r="G41" s="132" t="s">
        <v>53</v>
      </c>
      <c r="H41" s="133" t="s">
        <v>54</v>
      </c>
      <c r="I41" s="131"/>
      <c r="J41" s="134">
        <f>SUM(J32:J39)</f>
        <v>0</v>
      </c>
      <c r="K41" s="135"/>
      <c r="L41" s="118"/>
      <c r="S41" s="37"/>
      <c r="T41" s="37"/>
      <c r="U41" s="37"/>
      <c r="V41" s="37"/>
      <c r="W41" s="37"/>
      <c r="X41" s="37"/>
      <c r="Y41" s="37"/>
      <c r="Z41" s="37"/>
      <c r="AA41" s="37"/>
      <c r="AB41" s="37"/>
      <c r="AC41" s="37"/>
      <c r="AD41" s="37"/>
      <c r="AE41" s="37"/>
    </row>
    <row r="42" spans="1:31" s="2" customFormat="1" ht="14.4" customHeight="1">
      <c r="A42" s="37"/>
      <c r="B42" s="136"/>
      <c r="C42" s="137"/>
      <c r="D42" s="137"/>
      <c r="E42" s="137"/>
      <c r="F42" s="137"/>
      <c r="G42" s="137"/>
      <c r="H42" s="137"/>
      <c r="I42" s="137"/>
      <c r="J42" s="137"/>
      <c r="K42" s="137"/>
      <c r="L42" s="118"/>
      <c r="S42" s="37"/>
      <c r="T42" s="37"/>
      <c r="U42" s="37"/>
      <c r="V42" s="37"/>
      <c r="W42" s="37"/>
      <c r="X42" s="37"/>
      <c r="Y42" s="37"/>
      <c r="Z42" s="37"/>
      <c r="AA42" s="37"/>
      <c r="AB42" s="37"/>
      <c r="AC42" s="37"/>
      <c r="AD42" s="37"/>
      <c r="AE42" s="37"/>
    </row>
    <row r="46" spans="1:31" s="2" customFormat="1" ht="6.9" customHeight="1">
      <c r="A46" s="37"/>
      <c r="B46" s="138"/>
      <c r="C46" s="139"/>
      <c r="D46" s="139"/>
      <c r="E46" s="139"/>
      <c r="F46" s="139"/>
      <c r="G46" s="139"/>
      <c r="H46" s="139"/>
      <c r="I46" s="139"/>
      <c r="J46" s="139"/>
      <c r="K46" s="139"/>
      <c r="L46" s="118"/>
      <c r="S46" s="37"/>
      <c r="T46" s="37"/>
      <c r="U46" s="37"/>
      <c r="V46" s="37"/>
      <c r="W46" s="37"/>
      <c r="X46" s="37"/>
      <c r="Y46" s="37"/>
      <c r="Z46" s="37"/>
      <c r="AA46" s="37"/>
      <c r="AB46" s="37"/>
      <c r="AC46" s="37"/>
      <c r="AD46" s="37"/>
      <c r="AE46" s="37"/>
    </row>
    <row r="47" spans="1:31" s="2" customFormat="1" ht="24.9" customHeight="1">
      <c r="A47" s="37"/>
      <c r="B47" s="38"/>
      <c r="C47" s="26" t="s">
        <v>192</v>
      </c>
      <c r="D47" s="39"/>
      <c r="E47" s="39"/>
      <c r="F47" s="39"/>
      <c r="G47" s="39"/>
      <c r="H47" s="39"/>
      <c r="I47" s="39"/>
      <c r="J47" s="39"/>
      <c r="K47" s="39"/>
      <c r="L47" s="118"/>
      <c r="S47" s="37"/>
      <c r="T47" s="37"/>
      <c r="U47" s="37"/>
      <c r="V47" s="37"/>
      <c r="W47" s="37"/>
      <c r="X47" s="37"/>
      <c r="Y47" s="37"/>
      <c r="Z47" s="37"/>
      <c r="AA47" s="37"/>
      <c r="AB47" s="37"/>
      <c r="AC47" s="37"/>
      <c r="AD47" s="37"/>
      <c r="AE47" s="37"/>
    </row>
    <row r="48" spans="1:31" s="2" customFormat="1" ht="6.9" customHeight="1">
      <c r="A48" s="37"/>
      <c r="B48" s="38"/>
      <c r="C48" s="39"/>
      <c r="D48" s="39"/>
      <c r="E48" s="39"/>
      <c r="F48" s="39"/>
      <c r="G48" s="39"/>
      <c r="H48" s="39"/>
      <c r="I48" s="39"/>
      <c r="J48" s="39"/>
      <c r="K48" s="39"/>
      <c r="L48" s="118"/>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8"/>
      <c r="S49" s="37"/>
      <c r="T49" s="37"/>
      <c r="U49" s="37"/>
      <c r="V49" s="37"/>
      <c r="W49" s="37"/>
      <c r="X49" s="37"/>
      <c r="Y49" s="37"/>
      <c r="Z49" s="37"/>
      <c r="AA49" s="37"/>
      <c r="AB49" s="37"/>
      <c r="AC49" s="37"/>
      <c r="AD49" s="37"/>
      <c r="AE49" s="37"/>
    </row>
    <row r="50" spans="1:47" s="2" customFormat="1" ht="16.5" customHeight="1">
      <c r="A50" s="37"/>
      <c r="B50" s="38"/>
      <c r="C50" s="39"/>
      <c r="D50" s="39"/>
      <c r="E50" s="421" t="str">
        <f>E7</f>
        <v>Lovosice - startovací bydlení</v>
      </c>
      <c r="F50" s="422"/>
      <c r="G50" s="422"/>
      <c r="H50" s="422"/>
      <c r="I50" s="39"/>
      <c r="J50" s="39"/>
      <c r="K50" s="39"/>
      <c r="L50" s="118"/>
      <c r="S50" s="37"/>
      <c r="T50" s="37"/>
      <c r="U50" s="37"/>
      <c r="V50" s="37"/>
      <c r="W50" s="37"/>
      <c r="X50" s="37"/>
      <c r="Y50" s="37"/>
      <c r="Z50" s="37"/>
      <c r="AA50" s="37"/>
      <c r="AB50" s="37"/>
      <c r="AC50" s="37"/>
      <c r="AD50" s="37"/>
      <c r="AE50" s="37"/>
    </row>
    <row r="51" spans="1:47" s="1" customFormat="1" ht="12" customHeight="1">
      <c r="B51" s="24"/>
      <c r="C51" s="32" t="s">
        <v>159</v>
      </c>
      <c r="D51" s="25"/>
      <c r="E51" s="25"/>
      <c r="F51" s="25"/>
      <c r="G51" s="25"/>
      <c r="H51" s="25"/>
      <c r="I51" s="25"/>
      <c r="J51" s="25"/>
      <c r="K51" s="25"/>
      <c r="L51" s="23"/>
    </row>
    <row r="52" spans="1:47" s="2" customFormat="1" ht="16.5" customHeight="1">
      <c r="A52" s="37"/>
      <c r="B52" s="38"/>
      <c r="C52" s="39"/>
      <c r="D52" s="39"/>
      <c r="E52" s="421" t="s">
        <v>4886</v>
      </c>
      <c r="F52" s="424"/>
      <c r="G52" s="424"/>
      <c r="H52" s="424"/>
      <c r="I52" s="39"/>
      <c r="J52" s="39"/>
      <c r="K52" s="39"/>
      <c r="L52" s="118"/>
      <c r="S52" s="37"/>
      <c r="T52" s="37"/>
      <c r="U52" s="37"/>
      <c r="V52" s="37"/>
      <c r="W52" s="37"/>
      <c r="X52" s="37"/>
      <c r="Y52" s="37"/>
      <c r="Z52" s="37"/>
      <c r="AA52" s="37"/>
      <c r="AB52" s="37"/>
      <c r="AC52" s="37"/>
      <c r="AD52" s="37"/>
      <c r="AE52" s="37"/>
    </row>
    <row r="53" spans="1:47" s="2" customFormat="1" ht="12" customHeight="1">
      <c r="A53" s="37"/>
      <c r="B53" s="38"/>
      <c r="C53" s="32" t="s">
        <v>167</v>
      </c>
      <c r="D53" s="39"/>
      <c r="E53" s="39"/>
      <c r="F53" s="39"/>
      <c r="G53" s="39"/>
      <c r="H53" s="39"/>
      <c r="I53" s="39"/>
      <c r="J53" s="39"/>
      <c r="K53" s="39"/>
      <c r="L53" s="118"/>
      <c r="S53" s="37"/>
      <c r="T53" s="37"/>
      <c r="U53" s="37"/>
      <c r="V53" s="37"/>
      <c r="W53" s="37"/>
      <c r="X53" s="37"/>
      <c r="Y53" s="37"/>
      <c r="Z53" s="37"/>
      <c r="AA53" s="37"/>
      <c r="AB53" s="37"/>
      <c r="AC53" s="37"/>
      <c r="AD53" s="37"/>
      <c r="AE53" s="37"/>
    </row>
    <row r="54" spans="1:47" s="2" customFormat="1" ht="16.5" customHeight="1">
      <c r="A54" s="37"/>
      <c r="B54" s="38"/>
      <c r="C54" s="39"/>
      <c r="D54" s="39"/>
      <c r="E54" s="376" t="str">
        <f>E11</f>
        <v>09 - Vedlejší rozpočtové náklady</v>
      </c>
      <c r="F54" s="424"/>
      <c r="G54" s="424"/>
      <c r="H54" s="424"/>
      <c r="I54" s="39"/>
      <c r="J54" s="39"/>
      <c r="K54" s="39"/>
      <c r="L54" s="118"/>
      <c r="S54" s="37"/>
      <c r="T54" s="37"/>
      <c r="U54" s="37"/>
      <c r="V54" s="37"/>
      <c r="W54" s="37"/>
      <c r="X54" s="37"/>
      <c r="Y54" s="37"/>
      <c r="Z54" s="37"/>
      <c r="AA54" s="37"/>
      <c r="AB54" s="37"/>
      <c r="AC54" s="37"/>
      <c r="AD54" s="37"/>
      <c r="AE54" s="37"/>
    </row>
    <row r="55" spans="1:47" s="2" customFormat="1" ht="6.9" customHeight="1">
      <c r="A55" s="37"/>
      <c r="B55" s="38"/>
      <c r="C55" s="39"/>
      <c r="D55" s="39"/>
      <c r="E55" s="39"/>
      <c r="F55" s="39"/>
      <c r="G55" s="39"/>
      <c r="H55" s="39"/>
      <c r="I55" s="39"/>
      <c r="J55" s="39"/>
      <c r="K55" s="39"/>
      <c r="L55" s="118"/>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Nádražní ulice č.p.805, 410 30, Lovosice</v>
      </c>
      <c r="G56" s="39"/>
      <c r="H56" s="39"/>
      <c r="I56" s="32" t="s">
        <v>23</v>
      </c>
      <c r="J56" s="62" t="str">
        <f>IF(J14="","",J14)</f>
        <v>23. 4. 2025</v>
      </c>
      <c r="K56" s="39"/>
      <c r="L56" s="118"/>
      <c r="S56" s="37"/>
      <c r="T56" s="37"/>
      <c r="U56" s="37"/>
      <c r="V56" s="37"/>
      <c r="W56" s="37"/>
      <c r="X56" s="37"/>
      <c r="Y56" s="37"/>
      <c r="Z56" s="37"/>
      <c r="AA56" s="37"/>
      <c r="AB56" s="37"/>
      <c r="AC56" s="37"/>
      <c r="AD56" s="37"/>
      <c r="AE56" s="37"/>
    </row>
    <row r="57" spans="1:47" s="2" customFormat="1" ht="6.9" customHeight="1">
      <c r="A57" s="37"/>
      <c r="B57" s="38"/>
      <c r="C57" s="39"/>
      <c r="D57" s="39"/>
      <c r="E57" s="39"/>
      <c r="F57" s="39"/>
      <c r="G57" s="39"/>
      <c r="H57" s="39"/>
      <c r="I57" s="39"/>
      <c r="J57" s="39"/>
      <c r="K57" s="39"/>
      <c r="L57" s="118"/>
      <c r="S57" s="37"/>
      <c r="T57" s="37"/>
      <c r="U57" s="37"/>
      <c r="V57" s="37"/>
      <c r="W57" s="37"/>
      <c r="X57" s="37"/>
      <c r="Y57" s="37"/>
      <c r="Z57" s="37"/>
      <c r="AA57" s="37"/>
      <c r="AB57" s="37"/>
      <c r="AC57" s="37"/>
      <c r="AD57" s="37"/>
      <c r="AE57" s="37"/>
    </row>
    <row r="58" spans="1:47" s="2" customFormat="1" ht="15.15" customHeight="1">
      <c r="A58" s="37"/>
      <c r="B58" s="38"/>
      <c r="C58" s="32" t="s">
        <v>25</v>
      </c>
      <c r="D58" s="39"/>
      <c r="E58" s="39"/>
      <c r="F58" s="30" t="str">
        <f>E17</f>
        <v>Město Lovosice</v>
      </c>
      <c r="G58" s="39"/>
      <c r="H58" s="39"/>
      <c r="I58" s="32" t="s">
        <v>33</v>
      </c>
      <c r="J58" s="35" t="str">
        <f>E23</f>
        <v>APREA s.r.o.</v>
      </c>
      <c r="K58" s="39"/>
      <c r="L58" s="118"/>
      <c r="S58" s="37"/>
      <c r="T58" s="37"/>
      <c r="U58" s="37"/>
      <c r="V58" s="37"/>
      <c r="W58" s="37"/>
      <c r="X58" s="37"/>
      <c r="Y58" s="37"/>
      <c r="Z58" s="37"/>
      <c r="AA58" s="37"/>
      <c r="AB58" s="37"/>
      <c r="AC58" s="37"/>
      <c r="AD58" s="37"/>
      <c r="AE58" s="37"/>
    </row>
    <row r="59" spans="1:47" s="2" customFormat="1" ht="15.15" customHeight="1">
      <c r="A59" s="37"/>
      <c r="B59" s="38"/>
      <c r="C59" s="32" t="s">
        <v>31</v>
      </c>
      <c r="D59" s="39"/>
      <c r="E59" s="39"/>
      <c r="F59" s="30" t="str">
        <f>IF(E20="","",E20)</f>
        <v>Vyplň údaj</v>
      </c>
      <c r="G59" s="39"/>
      <c r="H59" s="39"/>
      <c r="I59" s="32" t="s">
        <v>38</v>
      </c>
      <c r="J59" s="35" t="str">
        <f>E26</f>
        <v>Kateřina Bačová</v>
      </c>
      <c r="K59" s="39"/>
      <c r="L59" s="118"/>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8"/>
      <c r="S60" s="37"/>
      <c r="T60" s="37"/>
      <c r="U60" s="37"/>
      <c r="V60" s="37"/>
      <c r="W60" s="37"/>
      <c r="X60" s="37"/>
      <c r="Y60" s="37"/>
      <c r="Z60" s="37"/>
      <c r="AA60" s="37"/>
      <c r="AB60" s="37"/>
      <c r="AC60" s="37"/>
      <c r="AD60" s="37"/>
      <c r="AE60" s="37"/>
    </row>
    <row r="61" spans="1:47" s="2" customFormat="1" ht="29.25" customHeight="1">
      <c r="A61" s="37"/>
      <c r="B61" s="38"/>
      <c r="C61" s="140" t="s">
        <v>193</v>
      </c>
      <c r="D61" s="141"/>
      <c r="E61" s="141"/>
      <c r="F61" s="141"/>
      <c r="G61" s="141"/>
      <c r="H61" s="141"/>
      <c r="I61" s="141"/>
      <c r="J61" s="142" t="s">
        <v>194</v>
      </c>
      <c r="K61" s="141"/>
      <c r="L61" s="118"/>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8"/>
      <c r="S62" s="37"/>
      <c r="T62" s="37"/>
      <c r="U62" s="37"/>
      <c r="V62" s="37"/>
      <c r="W62" s="37"/>
      <c r="X62" s="37"/>
      <c r="Y62" s="37"/>
      <c r="Z62" s="37"/>
      <c r="AA62" s="37"/>
      <c r="AB62" s="37"/>
      <c r="AC62" s="37"/>
      <c r="AD62" s="37"/>
      <c r="AE62" s="37"/>
    </row>
    <row r="63" spans="1:47" s="2" customFormat="1" ht="22.8" customHeight="1">
      <c r="A63" s="37"/>
      <c r="B63" s="38"/>
      <c r="C63" s="143" t="s">
        <v>74</v>
      </c>
      <c r="D63" s="39"/>
      <c r="E63" s="39"/>
      <c r="F63" s="39"/>
      <c r="G63" s="39"/>
      <c r="H63" s="39"/>
      <c r="I63" s="39"/>
      <c r="J63" s="80">
        <f>J86</f>
        <v>0</v>
      </c>
      <c r="K63" s="39"/>
      <c r="L63" s="118"/>
      <c r="S63" s="37"/>
      <c r="T63" s="37"/>
      <c r="U63" s="37"/>
      <c r="V63" s="37"/>
      <c r="W63" s="37"/>
      <c r="X63" s="37"/>
      <c r="Y63" s="37"/>
      <c r="Z63" s="37"/>
      <c r="AA63" s="37"/>
      <c r="AB63" s="37"/>
      <c r="AC63" s="37"/>
      <c r="AD63" s="37"/>
      <c r="AE63" s="37"/>
      <c r="AU63" s="20" t="s">
        <v>195</v>
      </c>
    </row>
    <row r="64" spans="1:47" s="9" customFormat="1" ht="24.9" customHeight="1">
      <c r="B64" s="144"/>
      <c r="C64" s="145"/>
      <c r="D64" s="146" t="s">
        <v>3139</v>
      </c>
      <c r="E64" s="147"/>
      <c r="F64" s="147"/>
      <c r="G64" s="147"/>
      <c r="H64" s="147"/>
      <c r="I64" s="147"/>
      <c r="J64" s="148">
        <f>J87</f>
        <v>0</v>
      </c>
      <c r="K64" s="145"/>
      <c r="L64" s="149"/>
    </row>
    <row r="65" spans="1:31" s="2" customFormat="1" ht="21.75" customHeight="1">
      <c r="A65" s="37"/>
      <c r="B65" s="38"/>
      <c r="C65" s="39"/>
      <c r="D65" s="39"/>
      <c r="E65" s="39"/>
      <c r="F65" s="39"/>
      <c r="G65" s="39"/>
      <c r="H65" s="39"/>
      <c r="I65" s="39"/>
      <c r="J65" s="39"/>
      <c r="K65" s="39"/>
      <c r="L65" s="118"/>
      <c r="S65" s="37"/>
      <c r="T65" s="37"/>
      <c r="U65" s="37"/>
      <c r="V65" s="37"/>
      <c r="W65" s="37"/>
      <c r="X65" s="37"/>
      <c r="Y65" s="37"/>
      <c r="Z65" s="37"/>
      <c r="AA65" s="37"/>
      <c r="AB65" s="37"/>
      <c r="AC65" s="37"/>
      <c r="AD65" s="37"/>
      <c r="AE65" s="37"/>
    </row>
    <row r="66" spans="1:31" s="2" customFormat="1" ht="6.9" customHeight="1">
      <c r="A66" s="37"/>
      <c r="B66" s="50"/>
      <c r="C66" s="51"/>
      <c r="D66" s="51"/>
      <c r="E66" s="51"/>
      <c r="F66" s="51"/>
      <c r="G66" s="51"/>
      <c r="H66" s="51"/>
      <c r="I66" s="51"/>
      <c r="J66" s="51"/>
      <c r="K66" s="51"/>
      <c r="L66" s="118"/>
      <c r="S66" s="37"/>
      <c r="T66" s="37"/>
      <c r="U66" s="37"/>
      <c r="V66" s="37"/>
      <c r="W66" s="37"/>
      <c r="X66" s="37"/>
      <c r="Y66" s="37"/>
      <c r="Z66" s="37"/>
      <c r="AA66" s="37"/>
      <c r="AB66" s="37"/>
      <c r="AC66" s="37"/>
      <c r="AD66" s="37"/>
      <c r="AE66" s="37"/>
    </row>
    <row r="70" spans="1:31" s="2" customFormat="1" ht="6.9" customHeight="1">
      <c r="A70" s="37"/>
      <c r="B70" s="52"/>
      <c r="C70" s="53"/>
      <c r="D70" s="53"/>
      <c r="E70" s="53"/>
      <c r="F70" s="53"/>
      <c r="G70" s="53"/>
      <c r="H70" s="53"/>
      <c r="I70" s="53"/>
      <c r="J70" s="53"/>
      <c r="K70" s="53"/>
      <c r="L70" s="118"/>
      <c r="S70" s="37"/>
      <c r="T70" s="37"/>
      <c r="U70" s="37"/>
      <c r="V70" s="37"/>
      <c r="W70" s="37"/>
      <c r="X70" s="37"/>
      <c r="Y70" s="37"/>
      <c r="Z70" s="37"/>
      <c r="AA70" s="37"/>
      <c r="AB70" s="37"/>
      <c r="AC70" s="37"/>
      <c r="AD70" s="37"/>
      <c r="AE70" s="37"/>
    </row>
    <row r="71" spans="1:31" s="2" customFormat="1" ht="24.9" customHeight="1">
      <c r="A71" s="37"/>
      <c r="B71" s="38"/>
      <c r="C71" s="26" t="s">
        <v>222</v>
      </c>
      <c r="D71" s="39"/>
      <c r="E71" s="39"/>
      <c r="F71" s="39"/>
      <c r="G71" s="39"/>
      <c r="H71" s="39"/>
      <c r="I71" s="39"/>
      <c r="J71" s="39"/>
      <c r="K71" s="39"/>
      <c r="L71" s="118"/>
      <c r="S71" s="37"/>
      <c r="T71" s="37"/>
      <c r="U71" s="37"/>
      <c r="V71" s="37"/>
      <c r="W71" s="37"/>
      <c r="X71" s="37"/>
      <c r="Y71" s="37"/>
      <c r="Z71" s="37"/>
      <c r="AA71" s="37"/>
      <c r="AB71" s="37"/>
      <c r="AC71" s="37"/>
      <c r="AD71" s="37"/>
      <c r="AE71" s="37"/>
    </row>
    <row r="72" spans="1:31" s="2" customFormat="1" ht="6.9" customHeight="1">
      <c r="A72" s="37"/>
      <c r="B72" s="38"/>
      <c r="C72" s="39"/>
      <c r="D72" s="39"/>
      <c r="E72" s="39"/>
      <c r="F72" s="39"/>
      <c r="G72" s="39"/>
      <c r="H72" s="39"/>
      <c r="I72" s="39"/>
      <c r="J72" s="39"/>
      <c r="K72" s="39"/>
      <c r="L72" s="118"/>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8"/>
      <c r="S73" s="37"/>
      <c r="T73" s="37"/>
      <c r="U73" s="37"/>
      <c r="V73" s="37"/>
      <c r="W73" s="37"/>
      <c r="X73" s="37"/>
      <c r="Y73" s="37"/>
      <c r="Z73" s="37"/>
      <c r="AA73" s="37"/>
      <c r="AB73" s="37"/>
      <c r="AC73" s="37"/>
      <c r="AD73" s="37"/>
      <c r="AE73" s="37"/>
    </row>
    <row r="74" spans="1:31" s="2" customFormat="1" ht="16.5" customHeight="1">
      <c r="A74" s="37"/>
      <c r="B74" s="38"/>
      <c r="C74" s="39"/>
      <c r="D74" s="39"/>
      <c r="E74" s="421" t="str">
        <f>E7</f>
        <v>Lovosice - startovací bydlení</v>
      </c>
      <c r="F74" s="422"/>
      <c r="G74" s="422"/>
      <c r="H74" s="422"/>
      <c r="I74" s="39"/>
      <c r="J74" s="39"/>
      <c r="K74" s="39"/>
      <c r="L74" s="118"/>
      <c r="S74" s="37"/>
      <c r="T74" s="37"/>
      <c r="U74" s="37"/>
      <c r="V74" s="37"/>
      <c r="W74" s="37"/>
      <c r="X74" s="37"/>
      <c r="Y74" s="37"/>
      <c r="Z74" s="37"/>
      <c r="AA74" s="37"/>
      <c r="AB74" s="37"/>
      <c r="AC74" s="37"/>
      <c r="AD74" s="37"/>
      <c r="AE74" s="37"/>
    </row>
    <row r="75" spans="1:31" s="1" customFormat="1" ht="12" customHeight="1">
      <c r="B75" s="24"/>
      <c r="C75" s="32" t="s">
        <v>159</v>
      </c>
      <c r="D75" s="25"/>
      <c r="E75" s="25"/>
      <c r="F75" s="25"/>
      <c r="G75" s="25"/>
      <c r="H75" s="25"/>
      <c r="I75" s="25"/>
      <c r="J75" s="25"/>
      <c r="K75" s="25"/>
      <c r="L75" s="23"/>
    </row>
    <row r="76" spans="1:31" s="2" customFormat="1" ht="16.5" customHeight="1">
      <c r="A76" s="37"/>
      <c r="B76" s="38"/>
      <c r="C76" s="39"/>
      <c r="D76" s="39"/>
      <c r="E76" s="421" t="s">
        <v>4886</v>
      </c>
      <c r="F76" s="424"/>
      <c r="G76" s="424"/>
      <c r="H76" s="424"/>
      <c r="I76" s="39"/>
      <c r="J76" s="39"/>
      <c r="K76" s="39"/>
      <c r="L76" s="118"/>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8"/>
      <c r="S77" s="37"/>
      <c r="T77" s="37"/>
      <c r="U77" s="37"/>
      <c r="V77" s="37"/>
      <c r="W77" s="37"/>
      <c r="X77" s="37"/>
      <c r="Y77" s="37"/>
      <c r="Z77" s="37"/>
      <c r="AA77" s="37"/>
      <c r="AB77" s="37"/>
      <c r="AC77" s="37"/>
      <c r="AD77" s="37"/>
      <c r="AE77" s="37"/>
    </row>
    <row r="78" spans="1:31" s="2" customFormat="1" ht="16.5" customHeight="1">
      <c r="A78" s="37"/>
      <c r="B78" s="38"/>
      <c r="C78" s="39"/>
      <c r="D78" s="39"/>
      <c r="E78" s="376" t="str">
        <f>E11</f>
        <v>09 - Vedlejší rozpočtové náklady</v>
      </c>
      <c r="F78" s="424"/>
      <c r="G78" s="424"/>
      <c r="H78" s="424"/>
      <c r="I78" s="39"/>
      <c r="J78" s="39"/>
      <c r="K78" s="39"/>
      <c r="L78" s="118"/>
      <c r="S78" s="37"/>
      <c r="T78" s="37"/>
      <c r="U78" s="37"/>
      <c r="V78" s="37"/>
      <c r="W78" s="37"/>
      <c r="X78" s="37"/>
      <c r="Y78" s="37"/>
      <c r="Z78" s="37"/>
      <c r="AA78" s="37"/>
      <c r="AB78" s="37"/>
      <c r="AC78" s="37"/>
      <c r="AD78" s="37"/>
      <c r="AE78" s="37"/>
    </row>
    <row r="79" spans="1:31" s="2" customFormat="1" ht="6.9" customHeight="1">
      <c r="A79" s="37"/>
      <c r="B79" s="38"/>
      <c r="C79" s="39"/>
      <c r="D79" s="39"/>
      <c r="E79" s="39"/>
      <c r="F79" s="39"/>
      <c r="G79" s="39"/>
      <c r="H79" s="39"/>
      <c r="I79" s="39"/>
      <c r="J79" s="39"/>
      <c r="K79" s="39"/>
      <c r="L79" s="118"/>
      <c r="S79" s="37"/>
      <c r="T79" s="37"/>
      <c r="U79" s="37"/>
      <c r="V79" s="37"/>
      <c r="W79" s="37"/>
      <c r="X79" s="37"/>
      <c r="Y79" s="37"/>
      <c r="Z79" s="37"/>
      <c r="AA79" s="37"/>
      <c r="AB79" s="37"/>
      <c r="AC79" s="37"/>
      <c r="AD79" s="37"/>
      <c r="AE79" s="37"/>
    </row>
    <row r="80" spans="1:31" s="2" customFormat="1" ht="12" customHeight="1">
      <c r="A80" s="37"/>
      <c r="B80" s="38"/>
      <c r="C80" s="32" t="s">
        <v>21</v>
      </c>
      <c r="D80" s="39"/>
      <c r="E80" s="39"/>
      <c r="F80" s="30" t="str">
        <f>F14</f>
        <v>Nádražní ulice č.p.805, 410 30, Lovosice</v>
      </c>
      <c r="G80" s="39"/>
      <c r="H80" s="39"/>
      <c r="I80" s="32" t="s">
        <v>23</v>
      </c>
      <c r="J80" s="62" t="str">
        <f>IF(J14="","",J14)</f>
        <v>23. 4. 2025</v>
      </c>
      <c r="K80" s="39"/>
      <c r="L80" s="118"/>
      <c r="S80" s="37"/>
      <c r="T80" s="37"/>
      <c r="U80" s="37"/>
      <c r="V80" s="37"/>
      <c r="W80" s="37"/>
      <c r="X80" s="37"/>
      <c r="Y80" s="37"/>
      <c r="Z80" s="37"/>
      <c r="AA80" s="37"/>
      <c r="AB80" s="37"/>
      <c r="AC80" s="37"/>
      <c r="AD80" s="37"/>
      <c r="AE80" s="37"/>
    </row>
    <row r="81" spans="1:65" s="2" customFormat="1" ht="6.9" customHeight="1">
      <c r="A81" s="37"/>
      <c r="B81" s="38"/>
      <c r="C81" s="39"/>
      <c r="D81" s="39"/>
      <c r="E81" s="39"/>
      <c r="F81" s="39"/>
      <c r="G81" s="39"/>
      <c r="H81" s="39"/>
      <c r="I81" s="39"/>
      <c r="J81" s="39"/>
      <c r="K81" s="39"/>
      <c r="L81" s="118"/>
      <c r="S81" s="37"/>
      <c r="T81" s="37"/>
      <c r="U81" s="37"/>
      <c r="V81" s="37"/>
      <c r="W81" s="37"/>
      <c r="X81" s="37"/>
      <c r="Y81" s="37"/>
      <c r="Z81" s="37"/>
      <c r="AA81" s="37"/>
      <c r="AB81" s="37"/>
      <c r="AC81" s="37"/>
      <c r="AD81" s="37"/>
      <c r="AE81" s="37"/>
    </row>
    <row r="82" spans="1:65" s="2" customFormat="1" ht="15.15" customHeight="1">
      <c r="A82" s="37"/>
      <c r="B82" s="38"/>
      <c r="C82" s="32" t="s">
        <v>25</v>
      </c>
      <c r="D82" s="39"/>
      <c r="E82" s="39"/>
      <c r="F82" s="30" t="str">
        <f>E17</f>
        <v>Město Lovosice</v>
      </c>
      <c r="G82" s="39"/>
      <c r="H82" s="39"/>
      <c r="I82" s="32" t="s">
        <v>33</v>
      </c>
      <c r="J82" s="35" t="str">
        <f>E23</f>
        <v>APREA s.r.o.</v>
      </c>
      <c r="K82" s="39"/>
      <c r="L82" s="118"/>
      <c r="S82" s="37"/>
      <c r="T82" s="37"/>
      <c r="U82" s="37"/>
      <c r="V82" s="37"/>
      <c r="W82" s="37"/>
      <c r="X82" s="37"/>
      <c r="Y82" s="37"/>
      <c r="Z82" s="37"/>
      <c r="AA82" s="37"/>
      <c r="AB82" s="37"/>
      <c r="AC82" s="37"/>
      <c r="AD82" s="37"/>
      <c r="AE82" s="37"/>
    </row>
    <row r="83" spans="1:65" s="2" customFormat="1" ht="15.15" customHeight="1">
      <c r="A83" s="37"/>
      <c r="B83" s="38"/>
      <c r="C83" s="32" t="s">
        <v>31</v>
      </c>
      <c r="D83" s="39"/>
      <c r="E83" s="39"/>
      <c r="F83" s="30" t="str">
        <f>IF(E20="","",E20)</f>
        <v>Vyplň údaj</v>
      </c>
      <c r="G83" s="39"/>
      <c r="H83" s="39"/>
      <c r="I83" s="32" t="s">
        <v>38</v>
      </c>
      <c r="J83" s="35" t="str">
        <f>E26</f>
        <v>Kateřina Bačová</v>
      </c>
      <c r="K83" s="39"/>
      <c r="L83" s="118"/>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8"/>
      <c r="S84" s="37"/>
      <c r="T84" s="37"/>
      <c r="U84" s="37"/>
      <c r="V84" s="37"/>
      <c r="W84" s="37"/>
      <c r="X84" s="37"/>
      <c r="Y84" s="37"/>
      <c r="Z84" s="37"/>
      <c r="AA84" s="37"/>
      <c r="AB84" s="37"/>
      <c r="AC84" s="37"/>
      <c r="AD84" s="37"/>
      <c r="AE84" s="37"/>
    </row>
    <row r="85" spans="1:65" s="11" customFormat="1" ht="29.25" customHeight="1">
      <c r="A85" s="155"/>
      <c r="B85" s="156"/>
      <c r="C85" s="157" t="s">
        <v>223</v>
      </c>
      <c r="D85" s="158" t="s">
        <v>61</v>
      </c>
      <c r="E85" s="158" t="s">
        <v>57</v>
      </c>
      <c r="F85" s="158" t="s">
        <v>58</v>
      </c>
      <c r="G85" s="158" t="s">
        <v>224</v>
      </c>
      <c r="H85" s="158" t="s">
        <v>225</v>
      </c>
      <c r="I85" s="158" t="s">
        <v>226</v>
      </c>
      <c r="J85" s="158" t="s">
        <v>194</v>
      </c>
      <c r="K85" s="159" t="s">
        <v>227</v>
      </c>
      <c r="L85" s="160"/>
      <c r="M85" s="71" t="s">
        <v>19</v>
      </c>
      <c r="N85" s="72" t="s">
        <v>46</v>
      </c>
      <c r="O85" s="72" t="s">
        <v>228</v>
      </c>
      <c r="P85" s="72" t="s">
        <v>229</v>
      </c>
      <c r="Q85" s="72" t="s">
        <v>230</v>
      </c>
      <c r="R85" s="72" t="s">
        <v>231</v>
      </c>
      <c r="S85" s="72" t="s">
        <v>232</v>
      </c>
      <c r="T85" s="73" t="s">
        <v>233</v>
      </c>
      <c r="U85" s="155"/>
      <c r="V85" s="155"/>
      <c r="W85" s="155"/>
      <c r="X85" s="155"/>
      <c r="Y85" s="155"/>
      <c r="Z85" s="155"/>
      <c r="AA85" s="155"/>
      <c r="AB85" s="155"/>
      <c r="AC85" s="155"/>
      <c r="AD85" s="155"/>
      <c r="AE85" s="155"/>
    </row>
    <row r="86" spans="1:65" s="2" customFormat="1" ht="22.8" customHeight="1">
      <c r="A86" s="37"/>
      <c r="B86" s="38"/>
      <c r="C86" s="78" t="s">
        <v>234</v>
      </c>
      <c r="D86" s="39"/>
      <c r="E86" s="39"/>
      <c r="F86" s="39"/>
      <c r="G86" s="39"/>
      <c r="H86" s="39"/>
      <c r="I86" s="39"/>
      <c r="J86" s="161">
        <f>BK86</f>
        <v>0</v>
      </c>
      <c r="K86" s="39"/>
      <c r="L86" s="42"/>
      <c r="M86" s="74"/>
      <c r="N86" s="162"/>
      <c r="O86" s="75"/>
      <c r="P86" s="163">
        <f>P87</f>
        <v>0</v>
      </c>
      <c r="Q86" s="75"/>
      <c r="R86" s="163">
        <f>R87</f>
        <v>0</v>
      </c>
      <c r="S86" s="75"/>
      <c r="T86" s="164">
        <f>T87</f>
        <v>0</v>
      </c>
      <c r="U86" s="37"/>
      <c r="V86" s="37"/>
      <c r="W86" s="37"/>
      <c r="X86" s="37"/>
      <c r="Y86" s="37"/>
      <c r="Z86" s="37"/>
      <c r="AA86" s="37"/>
      <c r="AB86" s="37"/>
      <c r="AC86" s="37"/>
      <c r="AD86" s="37"/>
      <c r="AE86" s="37"/>
      <c r="AT86" s="20" t="s">
        <v>75</v>
      </c>
      <c r="AU86" s="20" t="s">
        <v>195</v>
      </c>
      <c r="BK86" s="165">
        <f>BK87</f>
        <v>0</v>
      </c>
    </row>
    <row r="87" spans="1:65" s="12" customFormat="1" ht="25.95" customHeight="1">
      <c r="B87" s="166"/>
      <c r="C87" s="167"/>
      <c r="D87" s="168" t="s">
        <v>75</v>
      </c>
      <c r="E87" s="169" t="s">
        <v>3559</v>
      </c>
      <c r="F87" s="169" t="s">
        <v>137</v>
      </c>
      <c r="G87" s="167"/>
      <c r="H87" s="167"/>
      <c r="I87" s="170"/>
      <c r="J87" s="171">
        <f>BK87</f>
        <v>0</v>
      </c>
      <c r="K87" s="167"/>
      <c r="L87" s="172"/>
      <c r="M87" s="173"/>
      <c r="N87" s="174"/>
      <c r="O87" s="174"/>
      <c r="P87" s="175">
        <f>SUM(P88:P101)</f>
        <v>0</v>
      </c>
      <c r="Q87" s="174"/>
      <c r="R87" s="175">
        <f>SUM(R88:R101)</f>
        <v>0</v>
      </c>
      <c r="S87" s="174"/>
      <c r="T87" s="176">
        <f>SUM(T88:T101)</f>
        <v>0</v>
      </c>
      <c r="AR87" s="177" t="s">
        <v>287</v>
      </c>
      <c r="AT87" s="178" t="s">
        <v>75</v>
      </c>
      <c r="AU87" s="178" t="s">
        <v>76</v>
      </c>
      <c r="AY87" s="177" t="s">
        <v>237</v>
      </c>
      <c r="BK87" s="179">
        <f>SUM(BK88:BK101)</f>
        <v>0</v>
      </c>
    </row>
    <row r="88" spans="1:65" s="2" customFormat="1" ht="24.15" customHeight="1">
      <c r="A88" s="37"/>
      <c r="B88" s="38"/>
      <c r="C88" s="182" t="s">
        <v>83</v>
      </c>
      <c r="D88" s="182" t="s">
        <v>239</v>
      </c>
      <c r="E88" s="183" t="s">
        <v>6755</v>
      </c>
      <c r="F88" s="184" t="s">
        <v>6756</v>
      </c>
      <c r="G88" s="185" t="s">
        <v>1591</v>
      </c>
      <c r="H88" s="186">
        <v>1</v>
      </c>
      <c r="I88" s="187"/>
      <c r="J88" s="188">
        <f>ROUND(I88*H88,2)</f>
        <v>0</v>
      </c>
      <c r="K88" s="184" t="s">
        <v>242</v>
      </c>
      <c r="L88" s="42"/>
      <c r="M88" s="189" t="s">
        <v>19</v>
      </c>
      <c r="N88" s="190" t="s">
        <v>48</v>
      </c>
      <c r="O88" s="67"/>
      <c r="P88" s="191">
        <f>O88*H88</f>
        <v>0</v>
      </c>
      <c r="Q88" s="191">
        <v>0</v>
      </c>
      <c r="R88" s="191">
        <f>Q88*H88</f>
        <v>0</v>
      </c>
      <c r="S88" s="191">
        <v>0</v>
      </c>
      <c r="T88" s="192">
        <f>S88*H88</f>
        <v>0</v>
      </c>
      <c r="U88" s="37"/>
      <c r="V88" s="37"/>
      <c r="W88" s="37"/>
      <c r="X88" s="37"/>
      <c r="Y88" s="37"/>
      <c r="Z88" s="37"/>
      <c r="AA88" s="37"/>
      <c r="AB88" s="37"/>
      <c r="AC88" s="37"/>
      <c r="AD88" s="37"/>
      <c r="AE88" s="37"/>
      <c r="AR88" s="193" t="s">
        <v>3562</v>
      </c>
      <c r="AT88" s="193" t="s">
        <v>239</v>
      </c>
      <c r="AU88" s="193" t="s">
        <v>83</v>
      </c>
      <c r="AY88" s="20" t="s">
        <v>237</v>
      </c>
      <c r="BE88" s="194">
        <f>IF(N88="základní",J88,0)</f>
        <v>0</v>
      </c>
      <c r="BF88" s="194">
        <f>IF(N88="snížená",J88,0)</f>
        <v>0</v>
      </c>
      <c r="BG88" s="194">
        <f>IF(N88="zákl. přenesená",J88,0)</f>
        <v>0</v>
      </c>
      <c r="BH88" s="194">
        <f>IF(N88="sníž. přenesená",J88,0)</f>
        <v>0</v>
      </c>
      <c r="BI88" s="194">
        <f>IF(N88="nulová",J88,0)</f>
        <v>0</v>
      </c>
      <c r="BJ88" s="20" t="s">
        <v>88</v>
      </c>
      <c r="BK88" s="194">
        <f>ROUND(I88*H88,2)</f>
        <v>0</v>
      </c>
      <c r="BL88" s="20" t="s">
        <v>3562</v>
      </c>
      <c r="BM88" s="193" t="s">
        <v>6757</v>
      </c>
    </row>
    <row r="89" spans="1:65" s="2" customFormat="1" ht="10.199999999999999">
      <c r="A89" s="37"/>
      <c r="B89" s="38"/>
      <c r="C89" s="39"/>
      <c r="D89" s="195" t="s">
        <v>245</v>
      </c>
      <c r="E89" s="39"/>
      <c r="F89" s="196" t="s">
        <v>6758</v>
      </c>
      <c r="G89" s="39"/>
      <c r="H89" s="39"/>
      <c r="I89" s="197"/>
      <c r="J89" s="39"/>
      <c r="K89" s="39"/>
      <c r="L89" s="42"/>
      <c r="M89" s="198"/>
      <c r="N89" s="199"/>
      <c r="O89" s="67"/>
      <c r="P89" s="67"/>
      <c r="Q89" s="67"/>
      <c r="R89" s="67"/>
      <c r="S89" s="67"/>
      <c r="T89" s="68"/>
      <c r="U89" s="37"/>
      <c r="V89" s="37"/>
      <c r="W89" s="37"/>
      <c r="X89" s="37"/>
      <c r="Y89" s="37"/>
      <c r="Z89" s="37"/>
      <c r="AA89" s="37"/>
      <c r="AB89" s="37"/>
      <c r="AC89" s="37"/>
      <c r="AD89" s="37"/>
      <c r="AE89" s="37"/>
      <c r="AT89" s="20" t="s">
        <v>245</v>
      </c>
      <c r="AU89" s="20" t="s">
        <v>83</v>
      </c>
    </row>
    <row r="90" spans="1:65" s="2" customFormat="1" ht="16.5" customHeight="1">
      <c r="A90" s="37"/>
      <c r="B90" s="38"/>
      <c r="C90" s="182" t="s">
        <v>88</v>
      </c>
      <c r="D90" s="182" t="s">
        <v>239</v>
      </c>
      <c r="E90" s="183" t="s">
        <v>6759</v>
      </c>
      <c r="F90" s="184" t="s">
        <v>6760</v>
      </c>
      <c r="G90" s="185" t="s">
        <v>1591</v>
      </c>
      <c r="H90" s="186">
        <v>1</v>
      </c>
      <c r="I90" s="187"/>
      <c r="J90" s="188">
        <f>ROUND(I90*H90,2)</f>
        <v>0</v>
      </c>
      <c r="K90" s="184" t="s">
        <v>242</v>
      </c>
      <c r="L90" s="42"/>
      <c r="M90" s="189" t="s">
        <v>19</v>
      </c>
      <c r="N90" s="190" t="s">
        <v>48</v>
      </c>
      <c r="O90" s="67"/>
      <c r="P90" s="191">
        <f>O90*H90</f>
        <v>0</v>
      </c>
      <c r="Q90" s="191">
        <v>0</v>
      </c>
      <c r="R90" s="191">
        <f>Q90*H90</f>
        <v>0</v>
      </c>
      <c r="S90" s="191">
        <v>0</v>
      </c>
      <c r="T90" s="192">
        <f>S90*H90</f>
        <v>0</v>
      </c>
      <c r="U90" s="37"/>
      <c r="V90" s="37"/>
      <c r="W90" s="37"/>
      <c r="X90" s="37"/>
      <c r="Y90" s="37"/>
      <c r="Z90" s="37"/>
      <c r="AA90" s="37"/>
      <c r="AB90" s="37"/>
      <c r="AC90" s="37"/>
      <c r="AD90" s="37"/>
      <c r="AE90" s="37"/>
      <c r="AR90" s="193" t="s">
        <v>3562</v>
      </c>
      <c r="AT90" s="193" t="s">
        <v>239</v>
      </c>
      <c r="AU90" s="193" t="s">
        <v>83</v>
      </c>
      <c r="AY90" s="20" t="s">
        <v>237</v>
      </c>
      <c r="BE90" s="194">
        <f>IF(N90="základní",J90,0)</f>
        <v>0</v>
      </c>
      <c r="BF90" s="194">
        <f>IF(N90="snížená",J90,0)</f>
        <v>0</v>
      </c>
      <c r="BG90" s="194">
        <f>IF(N90="zákl. přenesená",J90,0)</f>
        <v>0</v>
      </c>
      <c r="BH90" s="194">
        <f>IF(N90="sníž. přenesená",J90,0)</f>
        <v>0</v>
      </c>
      <c r="BI90" s="194">
        <f>IF(N90="nulová",J90,0)</f>
        <v>0</v>
      </c>
      <c r="BJ90" s="20" t="s">
        <v>88</v>
      </c>
      <c r="BK90" s="194">
        <f>ROUND(I90*H90,2)</f>
        <v>0</v>
      </c>
      <c r="BL90" s="20" t="s">
        <v>3562</v>
      </c>
      <c r="BM90" s="193" t="s">
        <v>6761</v>
      </c>
    </row>
    <row r="91" spans="1:65" s="2" customFormat="1" ht="10.199999999999999">
      <c r="A91" s="37"/>
      <c r="B91" s="38"/>
      <c r="C91" s="39"/>
      <c r="D91" s="195" t="s">
        <v>245</v>
      </c>
      <c r="E91" s="39"/>
      <c r="F91" s="196" t="s">
        <v>6762</v>
      </c>
      <c r="G91" s="39"/>
      <c r="H91" s="39"/>
      <c r="I91" s="197"/>
      <c r="J91" s="39"/>
      <c r="K91" s="39"/>
      <c r="L91" s="42"/>
      <c r="M91" s="198"/>
      <c r="N91" s="199"/>
      <c r="O91" s="67"/>
      <c r="P91" s="67"/>
      <c r="Q91" s="67"/>
      <c r="R91" s="67"/>
      <c r="S91" s="67"/>
      <c r="T91" s="68"/>
      <c r="U91" s="37"/>
      <c r="V91" s="37"/>
      <c r="W91" s="37"/>
      <c r="X91" s="37"/>
      <c r="Y91" s="37"/>
      <c r="Z91" s="37"/>
      <c r="AA91" s="37"/>
      <c r="AB91" s="37"/>
      <c r="AC91" s="37"/>
      <c r="AD91" s="37"/>
      <c r="AE91" s="37"/>
      <c r="AT91" s="20" t="s">
        <v>245</v>
      </c>
      <c r="AU91" s="20" t="s">
        <v>83</v>
      </c>
    </row>
    <row r="92" spans="1:65" s="2" customFormat="1" ht="16.5" customHeight="1">
      <c r="A92" s="37"/>
      <c r="B92" s="38"/>
      <c r="C92" s="182" t="s">
        <v>92</v>
      </c>
      <c r="D92" s="182" t="s">
        <v>239</v>
      </c>
      <c r="E92" s="183" t="s">
        <v>6763</v>
      </c>
      <c r="F92" s="184" t="s">
        <v>6764</v>
      </c>
      <c r="G92" s="185" t="s">
        <v>1591</v>
      </c>
      <c r="H92" s="186">
        <v>1</v>
      </c>
      <c r="I92" s="187"/>
      <c r="J92" s="188">
        <f>ROUND(I92*H92,2)</f>
        <v>0</v>
      </c>
      <c r="K92" s="184" t="s">
        <v>242</v>
      </c>
      <c r="L92" s="42"/>
      <c r="M92" s="189" t="s">
        <v>19</v>
      </c>
      <c r="N92" s="190" t="s">
        <v>48</v>
      </c>
      <c r="O92" s="67"/>
      <c r="P92" s="191">
        <f>O92*H92</f>
        <v>0</v>
      </c>
      <c r="Q92" s="191">
        <v>0</v>
      </c>
      <c r="R92" s="191">
        <f>Q92*H92</f>
        <v>0</v>
      </c>
      <c r="S92" s="191">
        <v>0</v>
      </c>
      <c r="T92" s="192">
        <f>S92*H92</f>
        <v>0</v>
      </c>
      <c r="U92" s="37"/>
      <c r="V92" s="37"/>
      <c r="W92" s="37"/>
      <c r="X92" s="37"/>
      <c r="Y92" s="37"/>
      <c r="Z92" s="37"/>
      <c r="AA92" s="37"/>
      <c r="AB92" s="37"/>
      <c r="AC92" s="37"/>
      <c r="AD92" s="37"/>
      <c r="AE92" s="37"/>
      <c r="AR92" s="193" t="s">
        <v>3562</v>
      </c>
      <c r="AT92" s="193" t="s">
        <v>239</v>
      </c>
      <c r="AU92" s="193" t="s">
        <v>83</v>
      </c>
      <c r="AY92" s="20" t="s">
        <v>237</v>
      </c>
      <c r="BE92" s="194">
        <f>IF(N92="základní",J92,0)</f>
        <v>0</v>
      </c>
      <c r="BF92" s="194">
        <f>IF(N92="snížená",J92,0)</f>
        <v>0</v>
      </c>
      <c r="BG92" s="194">
        <f>IF(N92="zákl. přenesená",J92,0)</f>
        <v>0</v>
      </c>
      <c r="BH92" s="194">
        <f>IF(N92="sníž. přenesená",J92,0)</f>
        <v>0</v>
      </c>
      <c r="BI92" s="194">
        <f>IF(N92="nulová",J92,0)</f>
        <v>0</v>
      </c>
      <c r="BJ92" s="20" t="s">
        <v>88</v>
      </c>
      <c r="BK92" s="194">
        <f>ROUND(I92*H92,2)</f>
        <v>0</v>
      </c>
      <c r="BL92" s="20" t="s">
        <v>3562</v>
      </c>
      <c r="BM92" s="193" t="s">
        <v>6765</v>
      </c>
    </row>
    <row r="93" spans="1:65" s="2" customFormat="1" ht="10.199999999999999">
      <c r="A93" s="37"/>
      <c r="B93" s="38"/>
      <c r="C93" s="39"/>
      <c r="D93" s="195" t="s">
        <v>245</v>
      </c>
      <c r="E93" s="39"/>
      <c r="F93" s="196" t="s">
        <v>6766</v>
      </c>
      <c r="G93" s="39"/>
      <c r="H93" s="39"/>
      <c r="I93" s="197"/>
      <c r="J93" s="39"/>
      <c r="K93" s="39"/>
      <c r="L93" s="42"/>
      <c r="M93" s="198"/>
      <c r="N93" s="199"/>
      <c r="O93" s="67"/>
      <c r="P93" s="67"/>
      <c r="Q93" s="67"/>
      <c r="R93" s="67"/>
      <c r="S93" s="67"/>
      <c r="T93" s="68"/>
      <c r="U93" s="37"/>
      <c r="V93" s="37"/>
      <c r="W93" s="37"/>
      <c r="X93" s="37"/>
      <c r="Y93" s="37"/>
      <c r="Z93" s="37"/>
      <c r="AA93" s="37"/>
      <c r="AB93" s="37"/>
      <c r="AC93" s="37"/>
      <c r="AD93" s="37"/>
      <c r="AE93" s="37"/>
      <c r="AT93" s="20" t="s">
        <v>245</v>
      </c>
      <c r="AU93" s="20" t="s">
        <v>83</v>
      </c>
    </row>
    <row r="94" spans="1:65" s="2" customFormat="1" ht="16.5" customHeight="1">
      <c r="A94" s="37"/>
      <c r="B94" s="38"/>
      <c r="C94" s="182" t="s">
        <v>243</v>
      </c>
      <c r="D94" s="182" t="s">
        <v>239</v>
      </c>
      <c r="E94" s="183" t="s">
        <v>6767</v>
      </c>
      <c r="F94" s="184" t="s">
        <v>6626</v>
      </c>
      <c r="G94" s="185" t="s">
        <v>1591</v>
      </c>
      <c r="H94" s="186">
        <v>1</v>
      </c>
      <c r="I94" s="187"/>
      <c r="J94" s="188">
        <f>ROUND(I94*H94,2)</f>
        <v>0</v>
      </c>
      <c r="K94" s="184" t="s">
        <v>242</v>
      </c>
      <c r="L94" s="42"/>
      <c r="M94" s="189" t="s">
        <v>19</v>
      </c>
      <c r="N94" s="190" t="s">
        <v>48</v>
      </c>
      <c r="O94" s="67"/>
      <c r="P94" s="191">
        <f>O94*H94</f>
        <v>0</v>
      </c>
      <c r="Q94" s="191">
        <v>0</v>
      </c>
      <c r="R94" s="191">
        <f>Q94*H94</f>
        <v>0</v>
      </c>
      <c r="S94" s="191">
        <v>0</v>
      </c>
      <c r="T94" s="192">
        <f>S94*H94</f>
        <v>0</v>
      </c>
      <c r="U94" s="37"/>
      <c r="V94" s="37"/>
      <c r="W94" s="37"/>
      <c r="X94" s="37"/>
      <c r="Y94" s="37"/>
      <c r="Z94" s="37"/>
      <c r="AA94" s="37"/>
      <c r="AB94" s="37"/>
      <c r="AC94" s="37"/>
      <c r="AD94" s="37"/>
      <c r="AE94" s="37"/>
      <c r="AR94" s="193" t="s">
        <v>3562</v>
      </c>
      <c r="AT94" s="193" t="s">
        <v>239</v>
      </c>
      <c r="AU94" s="193" t="s">
        <v>83</v>
      </c>
      <c r="AY94" s="20" t="s">
        <v>237</v>
      </c>
      <c r="BE94" s="194">
        <f>IF(N94="základní",J94,0)</f>
        <v>0</v>
      </c>
      <c r="BF94" s="194">
        <f>IF(N94="snížená",J94,0)</f>
        <v>0</v>
      </c>
      <c r="BG94" s="194">
        <f>IF(N94="zákl. přenesená",J94,0)</f>
        <v>0</v>
      </c>
      <c r="BH94" s="194">
        <f>IF(N94="sníž. přenesená",J94,0)</f>
        <v>0</v>
      </c>
      <c r="BI94" s="194">
        <f>IF(N94="nulová",J94,0)</f>
        <v>0</v>
      </c>
      <c r="BJ94" s="20" t="s">
        <v>88</v>
      </c>
      <c r="BK94" s="194">
        <f>ROUND(I94*H94,2)</f>
        <v>0</v>
      </c>
      <c r="BL94" s="20" t="s">
        <v>3562</v>
      </c>
      <c r="BM94" s="193" t="s">
        <v>6768</v>
      </c>
    </row>
    <row r="95" spans="1:65" s="2" customFormat="1" ht="10.199999999999999">
      <c r="A95" s="37"/>
      <c r="B95" s="38"/>
      <c r="C95" s="39"/>
      <c r="D95" s="195" t="s">
        <v>245</v>
      </c>
      <c r="E95" s="39"/>
      <c r="F95" s="196" t="s">
        <v>6769</v>
      </c>
      <c r="G95" s="39"/>
      <c r="H95" s="39"/>
      <c r="I95" s="197"/>
      <c r="J95" s="39"/>
      <c r="K95" s="39"/>
      <c r="L95" s="42"/>
      <c r="M95" s="198"/>
      <c r="N95" s="199"/>
      <c r="O95" s="67"/>
      <c r="P95" s="67"/>
      <c r="Q95" s="67"/>
      <c r="R95" s="67"/>
      <c r="S95" s="67"/>
      <c r="T95" s="68"/>
      <c r="U95" s="37"/>
      <c r="V95" s="37"/>
      <c r="W95" s="37"/>
      <c r="X95" s="37"/>
      <c r="Y95" s="37"/>
      <c r="Z95" s="37"/>
      <c r="AA95" s="37"/>
      <c r="AB95" s="37"/>
      <c r="AC95" s="37"/>
      <c r="AD95" s="37"/>
      <c r="AE95" s="37"/>
      <c r="AT95" s="20" t="s">
        <v>245</v>
      </c>
      <c r="AU95" s="20" t="s">
        <v>83</v>
      </c>
    </row>
    <row r="96" spans="1:65" s="2" customFormat="1" ht="21.75" customHeight="1">
      <c r="A96" s="37"/>
      <c r="B96" s="38"/>
      <c r="C96" s="182" t="s">
        <v>287</v>
      </c>
      <c r="D96" s="182" t="s">
        <v>239</v>
      </c>
      <c r="E96" s="183" t="s">
        <v>6770</v>
      </c>
      <c r="F96" s="184" t="s">
        <v>6771</v>
      </c>
      <c r="G96" s="185" t="s">
        <v>1591</v>
      </c>
      <c r="H96" s="186">
        <v>1</v>
      </c>
      <c r="I96" s="187"/>
      <c r="J96" s="188">
        <f>ROUND(I96*H96,2)</f>
        <v>0</v>
      </c>
      <c r="K96" s="184" t="s">
        <v>242</v>
      </c>
      <c r="L96" s="42"/>
      <c r="M96" s="189" t="s">
        <v>19</v>
      </c>
      <c r="N96" s="190" t="s">
        <v>48</v>
      </c>
      <c r="O96" s="67"/>
      <c r="P96" s="191">
        <f>O96*H96</f>
        <v>0</v>
      </c>
      <c r="Q96" s="191">
        <v>0</v>
      </c>
      <c r="R96" s="191">
        <f>Q96*H96</f>
        <v>0</v>
      </c>
      <c r="S96" s="191">
        <v>0</v>
      </c>
      <c r="T96" s="192">
        <f>S96*H96</f>
        <v>0</v>
      </c>
      <c r="U96" s="37"/>
      <c r="V96" s="37"/>
      <c r="W96" s="37"/>
      <c r="X96" s="37"/>
      <c r="Y96" s="37"/>
      <c r="Z96" s="37"/>
      <c r="AA96" s="37"/>
      <c r="AB96" s="37"/>
      <c r="AC96" s="37"/>
      <c r="AD96" s="37"/>
      <c r="AE96" s="37"/>
      <c r="AR96" s="193" t="s">
        <v>3562</v>
      </c>
      <c r="AT96" s="193" t="s">
        <v>239</v>
      </c>
      <c r="AU96" s="193" t="s">
        <v>83</v>
      </c>
      <c r="AY96" s="20" t="s">
        <v>237</v>
      </c>
      <c r="BE96" s="194">
        <f>IF(N96="základní",J96,0)</f>
        <v>0</v>
      </c>
      <c r="BF96" s="194">
        <f>IF(N96="snížená",J96,0)</f>
        <v>0</v>
      </c>
      <c r="BG96" s="194">
        <f>IF(N96="zákl. přenesená",J96,0)</f>
        <v>0</v>
      </c>
      <c r="BH96" s="194">
        <f>IF(N96="sníž. přenesená",J96,0)</f>
        <v>0</v>
      </c>
      <c r="BI96" s="194">
        <f>IF(N96="nulová",J96,0)</f>
        <v>0</v>
      </c>
      <c r="BJ96" s="20" t="s">
        <v>88</v>
      </c>
      <c r="BK96" s="194">
        <f>ROUND(I96*H96,2)</f>
        <v>0</v>
      </c>
      <c r="BL96" s="20" t="s">
        <v>3562</v>
      </c>
      <c r="BM96" s="193" t="s">
        <v>6772</v>
      </c>
    </row>
    <row r="97" spans="1:65" s="2" customFormat="1" ht="10.199999999999999">
      <c r="A97" s="37"/>
      <c r="B97" s="38"/>
      <c r="C97" s="39"/>
      <c r="D97" s="195" t="s">
        <v>245</v>
      </c>
      <c r="E97" s="39"/>
      <c r="F97" s="196" t="s">
        <v>6773</v>
      </c>
      <c r="G97" s="39"/>
      <c r="H97" s="39"/>
      <c r="I97" s="197"/>
      <c r="J97" s="39"/>
      <c r="K97" s="39"/>
      <c r="L97" s="42"/>
      <c r="M97" s="198"/>
      <c r="N97" s="199"/>
      <c r="O97" s="67"/>
      <c r="P97" s="67"/>
      <c r="Q97" s="67"/>
      <c r="R97" s="67"/>
      <c r="S97" s="67"/>
      <c r="T97" s="68"/>
      <c r="U97" s="37"/>
      <c r="V97" s="37"/>
      <c r="W97" s="37"/>
      <c r="X97" s="37"/>
      <c r="Y97" s="37"/>
      <c r="Z97" s="37"/>
      <c r="AA97" s="37"/>
      <c r="AB97" s="37"/>
      <c r="AC97" s="37"/>
      <c r="AD97" s="37"/>
      <c r="AE97" s="37"/>
      <c r="AT97" s="20" t="s">
        <v>245</v>
      </c>
      <c r="AU97" s="20" t="s">
        <v>83</v>
      </c>
    </row>
    <row r="98" spans="1:65" s="2" customFormat="1" ht="16.5" customHeight="1">
      <c r="A98" s="37"/>
      <c r="B98" s="38"/>
      <c r="C98" s="182" t="s">
        <v>295</v>
      </c>
      <c r="D98" s="182" t="s">
        <v>239</v>
      </c>
      <c r="E98" s="183" t="s">
        <v>6774</v>
      </c>
      <c r="F98" s="184" t="s">
        <v>6775</v>
      </c>
      <c r="G98" s="185" t="s">
        <v>1591</v>
      </c>
      <c r="H98" s="186">
        <v>1</v>
      </c>
      <c r="I98" s="187"/>
      <c r="J98" s="188">
        <f>ROUND(I98*H98,2)</f>
        <v>0</v>
      </c>
      <c r="K98" s="184" t="s">
        <v>242</v>
      </c>
      <c r="L98" s="42"/>
      <c r="M98" s="189" t="s">
        <v>19</v>
      </c>
      <c r="N98" s="190" t="s">
        <v>48</v>
      </c>
      <c r="O98" s="67"/>
      <c r="P98" s="191">
        <f>O98*H98</f>
        <v>0</v>
      </c>
      <c r="Q98" s="191">
        <v>0</v>
      </c>
      <c r="R98" s="191">
        <f>Q98*H98</f>
        <v>0</v>
      </c>
      <c r="S98" s="191">
        <v>0</v>
      </c>
      <c r="T98" s="192">
        <f>S98*H98</f>
        <v>0</v>
      </c>
      <c r="U98" s="37"/>
      <c r="V98" s="37"/>
      <c r="W98" s="37"/>
      <c r="X98" s="37"/>
      <c r="Y98" s="37"/>
      <c r="Z98" s="37"/>
      <c r="AA98" s="37"/>
      <c r="AB98" s="37"/>
      <c r="AC98" s="37"/>
      <c r="AD98" s="37"/>
      <c r="AE98" s="37"/>
      <c r="AR98" s="193" t="s">
        <v>3562</v>
      </c>
      <c r="AT98" s="193" t="s">
        <v>239</v>
      </c>
      <c r="AU98" s="193" t="s">
        <v>83</v>
      </c>
      <c r="AY98" s="20" t="s">
        <v>237</v>
      </c>
      <c r="BE98" s="194">
        <f>IF(N98="základní",J98,0)</f>
        <v>0</v>
      </c>
      <c r="BF98" s="194">
        <f>IF(N98="snížená",J98,0)</f>
        <v>0</v>
      </c>
      <c r="BG98" s="194">
        <f>IF(N98="zákl. přenesená",J98,0)</f>
        <v>0</v>
      </c>
      <c r="BH98" s="194">
        <f>IF(N98="sníž. přenesená",J98,0)</f>
        <v>0</v>
      </c>
      <c r="BI98" s="194">
        <f>IF(N98="nulová",J98,0)</f>
        <v>0</v>
      </c>
      <c r="BJ98" s="20" t="s">
        <v>88</v>
      </c>
      <c r="BK98" s="194">
        <f>ROUND(I98*H98,2)</f>
        <v>0</v>
      </c>
      <c r="BL98" s="20" t="s">
        <v>3562</v>
      </c>
      <c r="BM98" s="193" t="s">
        <v>6776</v>
      </c>
    </row>
    <row r="99" spans="1:65" s="2" customFormat="1" ht="10.199999999999999">
      <c r="A99" s="37"/>
      <c r="B99" s="38"/>
      <c r="C99" s="39"/>
      <c r="D99" s="195" t="s">
        <v>245</v>
      </c>
      <c r="E99" s="39"/>
      <c r="F99" s="196" t="s">
        <v>6777</v>
      </c>
      <c r="G99" s="39"/>
      <c r="H99" s="39"/>
      <c r="I99" s="197"/>
      <c r="J99" s="39"/>
      <c r="K99" s="39"/>
      <c r="L99" s="42"/>
      <c r="M99" s="198"/>
      <c r="N99" s="199"/>
      <c r="O99" s="67"/>
      <c r="P99" s="67"/>
      <c r="Q99" s="67"/>
      <c r="R99" s="67"/>
      <c r="S99" s="67"/>
      <c r="T99" s="68"/>
      <c r="U99" s="37"/>
      <c r="V99" s="37"/>
      <c r="W99" s="37"/>
      <c r="X99" s="37"/>
      <c r="Y99" s="37"/>
      <c r="Z99" s="37"/>
      <c r="AA99" s="37"/>
      <c r="AB99" s="37"/>
      <c r="AC99" s="37"/>
      <c r="AD99" s="37"/>
      <c r="AE99" s="37"/>
      <c r="AT99" s="20" t="s">
        <v>245</v>
      </c>
      <c r="AU99" s="20" t="s">
        <v>83</v>
      </c>
    </row>
    <row r="100" spans="1:65" s="2" customFormat="1" ht="16.5" customHeight="1">
      <c r="A100" s="37"/>
      <c r="B100" s="38"/>
      <c r="C100" s="182" t="s">
        <v>301</v>
      </c>
      <c r="D100" s="182" t="s">
        <v>239</v>
      </c>
      <c r="E100" s="183" t="s">
        <v>6778</v>
      </c>
      <c r="F100" s="184" t="s">
        <v>6779</v>
      </c>
      <c r="G100" s="185" t="s">
        <v>1591</v>
      </c>
      <c r="H100" s="186">
        <v>1</v>
      </c>
      <c r="I100" s="187"/>
      <c r="J100" s="188">
        <f>ROUND(I100*H100,2)</f>
        <v>0</v>
      </c>
      <c r="K100" s="184" t="s">
        <v>242</v>
      </c>
      <c r="L100" s="42"/>
      <c r="M100" s="189" t="s">
        <v>19</v>
      </c>
      <c r="N100" s="190" t="s">
        <v>48</v>
      </c>
      <c r="O100" s="67"/>
      <c r="P100" s="191">
        <f>O100*H100</f>
        <v>0</v>
      </c>
      <c r="Q100" s="191">
        <v>0</v>
      </c>
      <c r="R100" s="191">
        <f>Q100*H100</f>
        <v>0</v>
      </c>
      <c r="S100" s="191">
        <v>0</v>
      </c>
      <c r="T100" s="192">
        <f>S100*H100</f>
        <v>0</v>
      </c>
      <c r="U100" s="37"/>
      <c r="V100" s="37"/>
      <c r="W100" s="37"/>
      <c r="X100" s="37"/>
      <c r="Y100" s="37"/>
      <c r="Z100" s="37"/>
      <c r="AA100" s="37"/>
      <c r="AB100" s="37"/>
      <c r="AC100" s="37"/>
      <c r="AD100" s="37"/>
      <c r="AE100" s="37"/>
      <c r="AR100" s="193" t="s">
        <v>3562</v>
      </c>
      <c r="AT100" s="193" t="s">
        <v>239</v>
      </c>
      <c r="AU100" s="193" t="s">
        <v>83</v>
      </c>
      <c r="AY100" s="20" t="s">
        <v>237</v>
      </c>
      <c r="BE100" s="194">
        <f>IF(N100="základní",J100,0)</f>
        <v>0</v>
      </c>
      <c r="BF100" s="194">
        <f>IF(N100="snížená",J100,0)</f>
        <v>0</v>
      </c>
      <c r="BG100" s="194">
        <f>IF(N100="zákl. přenesená",J100,0)</f>
        <v>0</v>
      </c>
      <c r="BH100" s="194">
        <f>IF(N100="sníž. přenesená",J100,0)</f>
        <v>0</v>
      </c>
      <c r="BI100" s="194">
        <f>IF(N100="nulová",J100,0)</f>
        <v>0</v>
      </c>
      <c r="BJ100" s="20" t="s">
        <v>88</v>
      </c>
      <c r="BK100" s="194">
        <f>ROUND(I100*H100,2)</f>
        <v>0</v>
      </c>
      <c r="BL100" s="20" t="s">
        <v>3562</v>
      </c>
      <c r="BM100" s="193" t="s">
        <v>6780</v>
      </c>
    </row>
    <row r="101" spans="1:65" s="2" customFormat="1" ht="10.199999999999999">
      <c r="A101" s="37"/>
      <c r="B101" s="38"/>
      <c r="C101" s="39"/>
      <c r="D101" s="195" t="s">
        <v>245</v>
      </c>
      <c r="E101" s="39"/>
      <c r="F101" s="196" t="s">
        <v>6781</v>
      </c>
      <c r="G101" s="39"/>
      <c r="H101" s="39"/>
      <c r="I101" s="197"/>
      <c r="J101" s="39"/>
      <c r="K101" s="39"/>
      <c r="L101" s="42"/>
      <c r="M101" s="255"/>
      <c r="N101" s="256"/>
      <c r="O101" s="257"/>
      <c r="P101" s="257"/>
      <c r="Q101" s="257"/>
      <c r="R101" s="257"/>
      <c r="S101" s="257"/>
      <c r="T101" s="258"/>
      <c r="U101" s="37"/>
      <c r="V101" s="37"/>
      <c r="W101" s="37"/>
      <c r="X101" s="37"/>
      <c r="Y101" s="37"/>
      <c r="Z101" s="37"/>
      <c r="AA101" s="37"/>
      <c r="AB101" s="37"/>
      <c r="AC101" s="37"/>
      <c r="AD101" s="37"/>
      <c r="AE101" s="37"/>
      <c r="AT101" s="20" t="s">
        <v>245</v>
      </c>
      <c r="AU101" s="20" t="s">
        <v>83</v>
      </c>
    </row>
    <row r="102" spans="1:65" s="2" customFormat="1" ht="6.9" customHeight="1">
      <c r="A102" s="37"/>
      <c r="B102" s="50"/>
      <c r="C102" s="51"/>
      <c r="D102" s="51"/>
      <c r="E102" s="51"/>
      <c r="F102" s="51"/>
      <c r="G102" s="51"/>
      <c r="H102" s="51"/>
      <c r="I102" s="51"/>
      <c r="J102" s="51"/>
      <c r="K102" s="51"/>
      <c r="L102" s="42"/>
      <c r="M102" s="37"/>
      <c r="O102" s="37"/>
      <c r="P102" s="37"/>
      <c r="Q102" s="37"/>
      <c r="R102" s="37"/>
      <c r="S102" s="37"/>
      <c r="T102" s="37"/>
      <c r="U102" s="37"/>
      <c r="V102" s="37"/>
      <c r="W102" s="37"/>
      <c r="X102" s="37"/>
      <c r="Y102" s="37"/>
      <c r="Z102" s="37"/>
      <c r="AA102" s="37"/>
      <c r="AB102" s="37"/>
      <c r="AC102" s="37"/>
      <c r="AD102" s="37"/>
      <c r="AE102" s="37"/>
    </row>
  </sheetData>
  <sheetProtection algorithmName="SHA-512" hashValue="ZKdzcJUOI9e0pfoG/JWP+Dzy0SqdmzMiqZvbF0BNSZOKQSdpj7qA6EVSulmvyy2cKyiFrIyZjvjS0HL8RDCfCw==" saltValue="Kisl7S26nuHQsxnj50haGRgSI56pPwj/GMbqan76GMttfxGNZPFKlveiz8a9p9IFNtTXbQG0rVxJ1UubtzuLaw==" spinCount="100000" sheet="1" objects="1" scenarios="1" formatColumns="0" formatRows="0" autoFilter="0"/>
  <autoFilter ref="C85:K101" xr:uid="{00000000-0009-0000-0000-000015000000}"/>
  <mergeCells count="12">
    <mergeCell ref="E78:H78"/>
    <mergeCell ref="L2:V2"/>
    <mergeCell ref="E50:H50"/>
    <mergeCell ref="E52:H52"/>
    <mergeCell ref="E54:H54"/>
    <mergeCell ref="E74:H74"/>
    <mergeCell ref="E76:H76"/>
    <mergeCell ref="E7:H7"/>
    <mergeCell ref="E9:H9"/>
    <mergeCell ref="E11:H11"/>
    <mergeCell ref="E20:H20"/>
    <mergeCell ref="E29:H29"/>
  </mergeCells>
  <hyperlinks>
    <hyperlink ref="F89" r:id="rId1" xr:uid="{00000000-0004-0000-1500-000000000000}"/>
    <hyperlink ref="F91" r:id="rId2" xr:uid="{00000000-0004-0000-1500-000001000000}"/>
    <hyperlink ref="F93" r:id="rId3" xr:uid="{00000000-0004-0000-1500-000002000000}"/>
    <hyperlink ref="F95" r:id="rId4" xr:uid="{00000000-0004-0000-1500-000003000000}"/>
    <hyperlink ref="F97" r:id="rId5" xr:uid="{00000000-0004-0000-1500-000004000000}"/>
    <hyperlink ref="F99" r:id="rId6" xr:uid="{00000000-0004-0000-1500-000005000000}"/>
    <hyperlink ref="F101" r:id="rId7" xr:uid="{00000000-0004-0000-1500-000006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H1876"/>
  <sheetViews>
    <sheetView showGridLines="0" topLeftCell="A1835" workbookViewId="0">
      <selection activeCell="D1386" sqref="D1386"/>
    </sheetView>
  </sheetViews>
  <sheetFormatPr defaultRowHeight="14.4"/>
  <cols>
    <col min="1" max="1" width="8.28515625" style="1" customWidth="1"/>
    <col min="2" max="2" width="1.7109375" style="1" customWidth="1"/>
    <col min="3" max="3" width="25" style="1" customWidth="1"/>
    <col min="4" max="4" width="75.85546875" style="1" customWidth="1"/>
    <col min="5" max="5" width="13.28515625" style="1" customWidth="1"/>
    <col min="6" max="6" width="20" style="1" customWidth="1"/>
    <col min="7" max="7" width="1.7109375" style="1" customWidth="1"/>
    <col min="8" max="8" width="8.28515625" style="1" customWidth="1"/>
  </cols>
  <sheetData>
    <row r="1" spans="1:8" s="1" customFormat="1" ht="11.25" customHeight="1"/>
    <row r="2" spans="1:8" s="1" customFormat="1" ht="36.9" customHeight="1"/>
    <row r="3" spans="1:8" s="1" customFormat="1" ht="6.9" customHeight="1">
      <c r="B3" s="112"/>
      <c r="C3" s="113"/>
      <c r="D3" s="113"/>
      <c r="E3" s="113"/>
      <c r="F3" s="113"/>
      <c r="G3" s="113"/>
      <c r="H3" s="23"/>
    </row>
    <row r="4" spans="1:8" s="1" customFormat="1" ht="24.9" customHeight="1">
      <c r="B4" s="23"/>
      <c r="C4" s="114" t="s">
        <v>6782</v>
      </c>
      <c r="H4" s="23"/>
    </row>
    <row r="5" spans="1:8" s="1" customFormat="1" ht="12" customHeight="1">
      <c r="B5" s="23"/>
      <c r="C5" s="267" t="s">
        <v>13</v>
      </c>
      <c r="D5" s="420" t="s">
        <v>14</v>
      </c>
      <c r="E5" s="412"/>
      <c r="F5" s="412"/>
      <c r="H5" s="23"/>
    </row>
    <row r="6" spans="1:8" s="1" customFormat="1" ht="36.9" customHeight="1">
      <c r="B6" s="23"/>
      <c r="C6" s="268" t="s">
        <v>16</v>
      </c>
      <c r="D6" s="425" t="s">
        <v>17</v>
      </c>
      <c r="E6" s="412"/>
      <c r="F6" s="412"/>
      <c r="H6" s="23"/>
    </row>
    <row r="7" spans="1:8" s="1" customFormat="1" ht="16.5" customHeight="1">
      <c r="B7" s="23"/>
      <c r="C7" s="116" t="s">
        <v>23</v>
      </c>
      <c r="D7" s="119" t="str">
        <f>'Rekapitulace stavby'!AN8</f>
        <v>23. 4. 2025</v>
      </c>
      <c r="H7" s="23"/>
    </row>
    <row r="8" spans="1:8" s="2" customFormat="1" ht="10.8" customHeight="1">
      <c r="A8" s="37"/>
      <c r="B8" s="42"/>
      <c r="C8" s="37"/>
      <c r="D8" s="37"/>
      <c r="E8" s="37"/>
      <c r="F8" s="37"/>
      <c r="G8" s="37"/>
      <c r="H8" s="42"/>
    </row>
    <row r="9" spans="1:8" s="11" customFormat="1" ht="29.25" customHeight="1">
      <c r="A9" s="155"/>
      <c r="B9" s="269"/>
      <c r="C9" s="270" t="s">
        <v>57</v>
      </c>
      <c r="D9" s="271" t="s">
        <v>58</v>
      </c>
      <c r="E9" s="271" t="s">
        <v>224</v>
      </c>
      <c r="F9" s="272" t="s">
        <v>6783</v>
      </c>
      <c r="G9" s="155"/>
      <c r="H9" s="269"/>
    </row>
    <row r="10" spans="1:8" s="2" customFormat="1" ht="26.4" customHeight="1">
      <c r="A10" s="37"/>
      <c r="B10" s="42"/>
      <c r="C10" s="273" t="s">
        <v>6784</v>
      </c>
      <c r="D10" s="273" t="s">
        <v>91</v>
      </c>
      <c r="E10" s="37"/>
      <c r="F10" s="37"/>
      <c r="G10" s="37"/>
      <c r="H10" s="42"/>
    </row>
    <row r="11" spans="1:8" s="2" customFormat="1" ht="16.8" customHeight="1">
      <c r="A11" s="37"/>
      <c r="B11" s="42"/>
      <c r="C11" s="274" t="s">
        <v>186</v>
      </c>
      <c r="D11" s="275" t="s">
        <v>187</v>
      </c>
      <c r="E11" s="276" t="s">
        <v>141</v>
      </c>
      <c r="F11" s="277">
        <v>242.166</v>
      </c>
      <c r="G11" s="37"/>
      <c r="H11" s="42"/>
    </row>
    <row r="12" spans="1:8" s="2" customFormat="1" ht="16.8" customHeight="1">
      <c r="A12" s="37"/>
      <c r="B12" s="42"/>
      <c r="C12" s="278" t="s">
        <v>19</v>
      </c>
      <c r="D12" s="278" t="s">
        <v>248</v>
      </c>
      <c r="E12" s="20" t="s">
        <v>19</v>
      </c>
      <c r="F12" s="279">
        <v>0</v>
      </c>
      <c r="G12" s="37"/>
      <c r="H12" s="42"/>
    </row>
    <row r="13" spans="1:8" s="2" customFormat="1" ht="16.8" customHeight="1">
      <c r="A13" s="37"/>
      <c r="B13" s="42"/>
      <c r="C13" s="278" t="s">
        <v>19</v>
      </c>
      <c r="D13" s="278" t="s">
        <v>6785</v>
      </c>
      <c r="E13" s="20" t="s">
        <v>19</v>
      </c>
      <c r="F13" s="279">
        <v>14.423</v>
      </c>
      <c r="G13" s="37"/>
      <c r="H13" s="42"/>
    </row>
    <row r="14" spans="1:8" s="2" customFormat="1" ht="16.8" customHeight="1">
      <c r="A14" s="37"/>
      <c r="B14" s="42"/>
      <c r="C14" s="278" t="s">
        <v>19</v>
      </c>
      <c r="D14" s="278" t="s">
        <v>6786</v>
      </c>
      <c r="E14" s="20" t="s">
        <v>19</v>
      </c>
      <c r="F14" s="279">
        <v>1.89</v>
      </c>
      <c r="G14" s="37"/>
      <c r="H14" s="42"/>
    </row>
    <row r="15" spans="1:8" s="2" customFormat="1" ht="16.8" customHeight="1">
      <c r="A15" s="37"/>
      <c r="B15" s="42"/>
      <c r="C15" s="278" t="s">
        <v>19</v>
      </c>
      <c r="D15" s="278" t="s">
        <v>6787</v>
      </c>
      <c r="E15" s="20" t="s">
        <v>19</v>
      </c>
      <c r="F15" s="279">
        <v>2.0699999999999998</v>
      </c>
      <c r="G15" s="37"/>
      <c r="H15" s="42"/>
    </row>
    <row r="16" spans="1:8" s="2" customFormat="1" ht="16.8" customHeight="1">
      <c r="A16" s="37"/>
      <c r="B16" s="42"/>
      <c r="C16" s="278" t="s">
        <v>19</v>
      </c>
      <c r="D16" s="278" t="s">
        <v>6788</v>
      </c>
      <c r="E16" s="20" t="s">
        <v>19</v>
      </c>
      <c r="F16" s="279">
        <v>8.1059999999999999</v>
      </c>
      <c r="G16" s="37"/>
      <c r="H16" s="42"/>
    </row>
    <row r="17" spans="1:8" s="2" customFormat="1" ht="16.8" customHeight="1">
      <c r="A17" s="37"/>
      <c r="B17" s="42"/>
      <c r="C17" s="278" t="s">
        <v>19</v>
      </c>
      <c r="D17" s="278" t="s">
        <v>6789</v>
      </c>
      <c r="E17" s="20" t="s">
        <v>19</v>
      </c>
      <c r="F17" s="279">
        <v>18.291</v>
      </c>
      <c r="G17" s="37"/>
      <c r="H17" s="42"/>
    </row>
    <row r="18" spans="1:8" s="2" customFormat="1" ht="16.8" customHeight="1">
      <c r="A18" s="37"/>
      <c r="B18" s="42"/>
      <c r="C18" s="278" t="s">
        <v>19</v>
      </c>
      <c r="D18" s="278" t="s">
        <v>6790</v>
      </c>
      <c r="E18" s="20" t="s">
        <v>19</v>
      </c>
      <c r="F18" s="279">
        <v>13.65</v>
      </c>
      <c r="G18" s="37"/>
      <c r="H18" s="42"/>
    </row>
    <row r="19" spans="1:8" s="2" customFormat="1" ht="16.8" customHeight="1">
      <c r="A19" s="37"/>
      <c r="B19" s="42"/>
      <c r="C19" s="278" t="s">
        <v>19</v>
      </c>
      <c r="D19" s="278" t="s">
        <v>6791</v>
      </c>
      <c r="E19" s="20" t="s">
        <v>19</v>
      </c>
      <c r="F19" s="279">
        <v>2.37</v>
      </c>
      <c r="G19" s="37"/>
      <c r="H19" s="42"/>
    </row>
    <row r="20" spans="1:8" s="2" customFormat="1" ht="16.8" customHeight="1">
      <c r="A20" s="37"/>
      <c r="B20" s="42"/>
      <c r="C20" s="278" t="s">
        <v>19</v>
      </c>
      <c r="D20" s="278" t="s">
        <v>6792</v>
      </c>
      <c r="E20" s="20" t="s">
        <v>19</v>
      </c>
      <c r="F20" s="279">
        <v>15.077999999999999</v>
      </c>
      <c r="G20" s="37"/>
      <c r="H20" s="42"/>
    </row>
    <row r="21" spans="1:8" s="2" customFormat="1" ht="16.8" customHeight="1">
      <c r="A21" s="37"/>
      <c r="B21" s="42"/>
      <c r="C21" s="278" t="s">
        <v>19</v>
      </c>
      <c r="D21" s="278" t="s">
        <v>6793</v>
      </c>
      <c r="E21" s="20" t="s">
        <v>19</v>
      </c>
      <c r="F21" s="279">
        <v>1.86</v>
      </c>
      <c r="G21" s="37"/>
      <c r="H21" s="42"/>
    </row>
    <row r="22" spans="1:8" s="2" customFormat="1" ht="16.8" customHeight="1">
      <c r="A22" s="37"/>
      <c r="B22" s="42"/>
      <c r="C22" s="278" t="s">
        <v>19</v>
      </c>
      <c r="D22" s="278" t="s">
        <v>251</v>
      </c>
      <c r="E22" s="20" t="s">
        <v>19</v>
      </c>
      <c r="F22" s="279">
        <v>77.738</v>
      </c>
      <c r="G22" s="37"/>
      <c r="H22" s="42"/>
    </row>
    <row r="23" spans="1:8" s="2" customFormat="1" ht="16.8" customHeight="1">
      <c r="A23" s="37"/>
      <c r="B23" s="42"/>
      <c r="C23" s="278" t="s">
        <v>19</v>
      </c>
      <c r="D23" s="278" t="s">
        <v>252</v>
      </c>
      <c r="E23" s="20" t="s">
        <v>19</v>
      </c>
      <c r="F23" s="279">
        <v>0</v>
      </c>
      <c r="G23" s="37"/>
      <c r="H23" s="42"/>
    </row>
    <row r="24" spans="1:8" s="2" customFormat="1" ht="16.8" customHeight="1">
      <c r="A24" s="37"/>
      <c r="B24" s="42"/>
      <c r="C24" s="278" t="s">
        <v>19</v>
      </c>
      <c r="D24" s="278" t="s">
        <v>6794</v>
      </c>
      <c r="E24" s="20" t="s">
        <v>19</v>
      </c>
      <c r="F24" s="279">
        <v>14.423</v>
      </c>
      <c r="G24" s="37"/>
      <c r="H24" s="42"/>
    </row>
    <row r="25" spans="1:8" s="2" customFormat="1" ht="16.8" customHeight="1">
      <c r="A25" s="37"/>
      <c r="B25" s="42"/>
      <c r="C25" s="278" t="s">
        <v>19</v>
      </c>
      <c r="D25" s="278" t="s">
        <v>6795</v>
      </c>
      <c r="E25" s="20" t="s">
        <v>19</v>
      </c>
      <c r="F25" s="279">
        <v>1.89</v>
      </c>
      <c r="G25" s="37"/>
      <c r="H25" s="42"/>
    </row>
    <row r="26" spans="1:8" s="2" customFormat="1" ht="16.8" customHeight="1">
      <c r="A26" s="37"/>
      <c r="B26" s="42"/>
      <c r="C26" s="278" t="s">
        <v>19</v>
      </c>
      <c r="D26" s="278" t="s">
        <v>6796</v>
      </c>
      <c r="E26" s="20" t="s">
        <v>19</v>
      </c>
      <c r="F26" s="279">
        <v>13.65</v>
      </c>
      <c r="G26" s="37"/>
      <c r="H26" s="42"/>
    </row>
    <row r="27" spans="1:8" s="2" customFormat="1" ht="16.8" customHeight="1">
      <c r="A27" s="37"/>
      <c r="B27" s="42"/>
      <c r="C27" s="278" t="s">
        <v>19</v>
      </c>
      <c r="D27" s="278" t="s">
        <v>6797</v>
      </c>
      <c r="E27" s="20" t="s">
        <v>19</v>
      </c>
      <c r="F27" s="279">
        <v>2.37</v>
      </c>
      <c r="G27" s="37"/>
      <c r="H27" s="42"/>
    </row>
    <row r="28" spans="1:8" s="2" customFormat="1" ht="16.8" customHeight="1">
      <c r="A28" s="37"/>
      <c r="B28" s="42"/>
      <c r="C28" s="278" t="s">
        <v>19</v>
      </c>
      <c r="D28" s="278" t="s">
        <v>6798</v>
      </c>
      <c r="E28" s="20" t="s">
        <v>19</v>
      </c>
      <c r="F28" s="279">
        <v>15.162000000000001</v>
      </c>
      <c r="G28" s="37"/>
      <c r="H28" s="42"/>
    </row>
    <row r="29" spans="1:8" s="2" customFormat="1" ht="16.8" customHeight="1">
      <c r="A29" s="37"/>
      <c r="B29" s="42"/>
      <c r="C29" s="278" t="s">
        <v>19</v>
      </c>
      <c r="D29" s="278" t="s">
        <v>6799</v>
      </c>
      <c r="E29" s="20" t="s">
        <v>19</v>
      </c>
      <c r="F29" s="279">
        <v>1.68</v>
      </c>
      <c r="G29" s="37"/>
      <c r="H29" s="42"/>
    </row>
    <row r="30" spans="1:8" s="2" customFormat="1" ht="16.8" customHeight="1">
      <c r="A30" s="37"/>
      <c r="B30" s="42"/>
      <c r="C30" s="278" t="s">
        <v>19</v>
      </c>
      <c r="D30" s="278" t="s">
        <v>6800</v>
      </c>
      <c r="E30" s="20" t="s">
        <v>19</v>
      </c>
      <c r="F30" s="279">
        <v>14.888999999999999</v>
      </c>
      <c r="G30" s="37"/>
      <c r="H30" s="42"/>
    </row>
    <row r="31" spans="1:8" s="2" customFormat="1" ht="16.8" customHeight="1">
      <c r="A31" s="37"/>
      <c r="B31" s="42"/>
      <c r="C31" s="278" t="s">
        <v>19</v>
      </c>
      <c r="D31" s="278" t="s">
        <v>6801</v>
      </c>
      <c r="E31" s="20" t="s">
        <v>19</v>
      </c>
      <c r="F31" s="279">
        <v>1.62</v>
      </c>
      <c r="G31" s="37"/>
      <c r="H31" s="42"/>
    </row>
    <row r="32" spans="1:8" s="2" customFormat="1" ht="16.8" customHeight="1">
      <c r="A32" s="37"/>
      <c r="B32" s="42"/>
      <c r="C32" s="278" t="s">
        <v>19</v>
      </c>
      <c r="D32" s="278" t="s">
        <v>6802</v>
      </c>
      <c r="E32" s="20" t="s">
        <v>19</v>
      </c>
      <c r="F32" s="279">
        <v>14.91</v>
      </c>
      <c r="G32" s="37"/>
      <c r="H32" s="42"/>
    </row>
    <row r="33" spans="1:8" s="2" customFormat="1" ht="16.8" customHeight="1">
      <c r="A33" s="37"/>
      <c r="B33" s="42"/>
      <c r="C33" s="278" t="s">
        <v>19</v>
      </c>
      <c r="D33" s="278" t="s">
        <v>6803</v>
      </c>
      <c r="E33" s="20" t="s">
        <v>19</v>
      </c>
      <c r="F33" s="279">
        <v>1.62</v>
      </c>
      <c r="G33" s="37"/>
      <c r="H33" s="42"/>
    </row>
    <row r="34" spans="1:8" s="2" customFormat="1" ht="16.8" customHeight="1">
      <c r="A34" s="37"/>
      <c r="B34" s="42"/>
      <c r="C34" s="278" t="s">
        <v>19</v>
      </c>
      <c r="D34" s="278" t="s">
        <v>251</v>
      </c>
      <c r="E34" s="20" t="s">
        <v>19</v>
      </c>
      <c r="F34" s="279">
        <v>82.213999999999999</v>
      </c>
      <c r="G34" s="37"/>
      <c r="H34" s="42"/>
    </row>
    <row r="35" spans="1:8" s="2" customFormat="1" ht="16.8" customHeight="1">
      <c r="A35" s="37"/>
      <c r="B35" s="42"/>
      <c r="C35" s="278" t="s">
        <v>19</v>
      </c>
      <c r="D35" s="278" t="s">
        <v>256</v>
      </c>
      <c r="E35" s="20" t="s">
        <v>19</v>
      </c>
      <c r="F35" s="279">
        <v>0</v>
      </c>
      <c r="G35" s="37"/>
      <c r="H35" s="42"/>
    </row>
    <row r="36" spans="1:8" s="2" customFormat="1" ht="16.8" customHeight="1">
      <c r="A36" s="37"/>
      <c r="B36" s="42"/>
      <c r="C36" s="278" t="s">
        <v>19</v>
      </c>
      <c r="D36" s="278" t="s">
        <v>6804</v>
      </c>
      <c r="E36" s="20" t="s">
        <v>19</v>
      </c>
      <c r="F36" s="279">
        <v>14.423</v>
      </c>
      <c r="G36" s="37"/>
      <c r="H36" s="42"/>
    </row>
    <row r="37" spans="1:8" s="2" customFormat="1" ht="16.8" customHeight="1">
      <c r="A37" s="37"/>
      <c r="B37" s="42"/>
      <c r="C37" s="278" t="s">
        <v>19</v>
      </c>
      <c r="D37" s="278" t="s">
        <v>6805</v>
      </c>
      <c r="E37" s="20" t="s">
        <v>19</v>
      </c>
      <c r="F37" s="279">
        <v>1.89</v>
      </c>
      <c r="G37" s="37"/>
      <c r="H37" s="42"/>
    </row>
    <row r="38" spans="1:8" s="2" customFormat="1" ht="16.8" customHeight="1">
      <c r="A38" s="37"/>
      <c r="B38" s="42"/>
      <c r="C38" s="278" t="s">
        <v>19</v>
      </c>
      <c r="D38" s="278" t="s">
        <v>6806</v>
      </c>
      <c r="E38" s="20" t="s">
        <v>19</v>
      </c>
      <c r="F38" s="279">
        <v>13.65</v>
      </c>
      <c r="G38" s="37"/>
      <c r="H38" s="42"/>
    </row>
    <row r="39" spans="1:8" s="2" customFormat="1" ht="16.8" customHeight="1">
      <c r="A39" s="37"/>
      <c r="B39" s="42"/>
      <c r="C39" s="278" t="s">
        <v>19</v>
      </c>
      <c r="D39" s="278" t="s">
        <v>6807</v>
      </c>
      <c r="E39" s="20" t="s">
        <v>19</v>
      </c>
      <c r="F39" s="279">
        <v>2.37</v>
      </c>
      <c r="G39" s="37"/>
      <c r="H39" s="42"/>
    </row>
    <row r="40" spans="1:8" s="2" customFormat="1" ht="16.8" customHeight="1">
      <c r="A40" s="37"/>
      <c r="B40" s="42"/>
      <c r="C40" s="278" t="s">
        <v>19</v>
      </c>
      <c r="D40" s="278" t="s">
        <v>6808</v>
      </c>
      <c r="E40" s="20" t="s">
        <v>19</v>
      </c>
      <c r="F40" s="279">
        <v>15.162000000000001</v>
      </c>
      <c r="G40" s="37"/>
      <c r="H40" s="42"/>
    </row>
    <row r="41" spans="1:8" s="2" customFormat="1" ht="16.8" customHeight="1">
      <c r="A41" s="37"/>
      <c r="B41" s="42"/>
      <c r="C41" s="278" t="s">
        <v>19</v>
      </c>
      <c r="D41" s="278" t="s">
        <v>6809</v>
      </c>
      <c r="E41" s="20" t="s">
        <v>19</v>
      </c>
      <c r="F41" s="279">
        <v>1.68</v>
      </c>
      <c r="G41" s="37"/>
      <c r="H41" s="42"/>
    </row>
    <row r="42" spans="1:8" s="2" customFormat="1" ht="16.8" customHeight="1">
      <c r="A42" s="37"/>
      <c r="B42" s="42"/>
      <c r="C42" s="278" t="s">
        <v>19</v>
      </c>
      <c r="D42" s="278" t="s">
        <v>6810</v>
      </c>
      <c r="E42" s="20" t="s">
        <v>19</v>
      </c>
      <c r="F42" s="279">
        <v>14.888999999999999</v>
      </c>
      <c r="G42" s="37"/>
      <c r="H42" s="42"/>
    </row>
    <row r="43" spans="1:8" s="2" customFormat="1" ht="16.8" customHeight="1">
      <c r="A43" s="37"/>
      <c r="B43" s="42"/>
      <c r="C43" s="278" t="s">
        <v>19</v>
      </c>
      <c r="D43" s="278" t="s">
        <v>6811</v>
      </c>
      <c r="E43" s="20" t="s">
        <v>19</v>
      </c>
      <c r="F43" s="279">
        <v>1.62</v>
      </c>
      <c r="G43" s="37"/>
      <c r="H43" s="42"/>
    </row>
    <row r="44" spans="1:8" s="2" customFormat="1" ht="16.8" customHeight="1">
      <c r="A44" s="37"/>
      <c r="B44" s="42"/>
      <c r="C44" s="278" t="s">
        <v>19</v>
      </c>
      <c r="D44" s="278" t="s">
        <v>6812</v>
      </c>
      <c r="E44" s="20" t="s">
        <v>19</v>
      </c>
      <c r="F44" s="279">
        <v>14.91</v>
      </c>
      <c r="G44" s="37"/>
      <c r="H44" s="42"/>
    </row>
    <row r="45" spans="1:8" s="2" customFormat="1" ht="16.8" customHeight="1">
      <c r="A45" s="37"/>
      <c r="B45" s="42"/>
      <c r="C45" s="278" t="s">
        <v>19</v>
      </c>
      <c r="D45" s="278" t="s">
        <v>6813</v>
      </c>
      <c r="E45" s="20" t="s">
        <v>19</v>
      </c>
      <c r="F45" s="279">
        <v>1.62</v>
      </c>
      <c r="G45" s="37"/>
      <c r="H45" s="42"/>
    </row>
    <row r="46" spans="1:8" s="2" customFormat="1" ht="16.8" customHeight="1">
      <c r="A46" s="37"/>
      <c r="B46" s="42"/>
      <c r="C46" s="278" t="s">
        <v>19</v>
      </c>
      <c r="D46" s="278" t="s">
        <v>251</v>
      </c>
      <c r="E46" s="20" t="s">
        <v>19</v>
      </c>
      <c r="F46" s="279">
        <v>82.213999999999999</v>
      </c>
      <c r="G46" s="37"/>
      <c r="H46" s="42"/>
    </row>
    <row r="47" spans="1:8" s="2" customFormat="1" ht="16.8" customHeight="1">
      <c r="A47" s="37"/>
      <c r="B47" s="42"/>
      <c r="C47" s="278" t="s">
        <v>19</v>
      </c>
      <c r="D47" s="278" t="s">
        <v>260</v>
      </c>
      <c r="E47" s="20" t="s">
        <v>19</v>
      </c>
      <c r="F47" s="279">
        <v>242.166</v>
      </c>
      <c r="G47" s="37"/>
      <c r="H47" s="42"/>
    </row>
    <row r="48" spans="1:8" s="2" customFormat="1" ht="16.8" customHeight="1">
      <c r="A48" s="37"/>
      <c r="B48" s="42"/>
      <c r="C48" s="280" t="s">
        <v>6814</v>
      </c>
      <c r="D48" s="37"/>
      <c r="E48" s="37"/>
      <c r="F48" s="37"/>
      <c r="G48" s="37"/>
      <c r="H48" s="42"/>
    </row>
    <row r="49" spans="1:8" s="2" customFormat="1" ht="16.8" customHeight="1">
      <c r="A49" s="37"/>
      <c r="B49" s="42"/>
      <c r="C49" s="278" t="s">
        <v>1372</v>
      </c>
      <c r="D49" s="278" t="s">
        <v>6815</v>
      </c>
      <c r="E49" s="20" t="s">
        <v>141</v>
      </c>
      <c r="F49" s="279">
        <v>242.166</v>
      </c>
      <c r="G49" s="37"/>
      <c r="H49" s="42"/>
    </row>
    <row r="50" spans="1:8" s="2" customFormat="1" ht="16.8" customHeight="1">
      <c r="A50" s="37"/>
      <c r="B50" s="42"/>
      <c r="C50" s="278" t="s">
        <v>1377</v>
      </c>
      <c r="D50" s="278" t="s">
        <v>6816</v>
      </c>
      <c r="E50" s="20" t="s">
        <v>141</v>
      </c>
      <c r="F50" s="279">
        <v>242.166</v>
      </c>
      <c r="G50" s="37"/>
      <c r="H50" s="42"/>
    </row>
    <row r="51" spans="1:8" s="2" customFormat="1" ht="20.399999999999999">
      <c r="A51" s="37"/>
      <c r="B51" s="42"/>
      <c r="C51" s="278" t="s">
        <v>1413</v>
      </c>
      <c r="D51" s="278" t="s">
        <v>6817</v>
      </c>
      <c r="E51" s="20" t="s">
        <v>141</v>
      </c>
      <c r="F51" s="279">
        <v>242.166</v>
      </c>
      <c r="G51" s="37"/>
      <c r="H51" s="42"/>
    </row>
    <row r="52" spans="1:8" s="2" customFormat="1" ht="16.8" customHeight="1">
      <c r="A52" s="37"/>
      <c r="B52" s="42"/>
      <c r="C52" s="278" t="s">
        <v>1458</v>
      </c>
      <c r="D52" s="278" t="s">
        <v>6818</v>
      </c>
      <c r="E52" s="20" t="s">
        <v>141</v>
      </c>
      <c r="F52" s="279">
        <v>242.166</v>
      </c>
      <c r="G52" s="37"/>
      <c r="H52" s="42"/>
    </row>
    <row r="53" spans="1:8" s="2" customFormat="1" ht="16.8" customHeight="1">
      <c r="A53" s="37"/>
      <c r="B53" s="42"/>
      <c r="C53" s="274" t="s">
        <v>189</v>
      </c>
      <c r="D53" s="275" t="s">
        <v>190</v>
      </c>
      <c r="E53" s="276" t="s">
        <v>141</v>
      </c>
      <c r="F53" s="277">
        <v>1471.739</v>
      </c>
      <c r="G53" s="37"/>
      <c r="H53" s="42"/>
    </row>
    <row r="54" spans="1:8" s="2" customFormat="1" ht="16.8" customHeight="1">
      <c r="A54" s="37"/>
      <c r="B54" s="42"/>
      <c r="C54" s="278" t="s">
        <v>19</v>
      </c>
      <c r="D54" s="278" t="s">
        <v>248</v>
      </c>
      <c r="E54" s="20" t="s">
        <v>19</v>
      </c>
      <c r="F54" s="279">
        <v>0</v>
      </c>
      <c r="G54" s="37"/>
      <c r="H54" s="42"/>
    </row>
    <row r="55" spans="1:8" s="2" customFormat="1" ht="16.8" customHeight="1">
      <c r="A55" s="37"/>
      <c r="B55" s="42"/>
      <c r="C55" s="278" t="s">
        <v>19</v>
      </c>
      <c r="D55" s="278" t="s">
        <v>6819</v>
      </c>
      <c r="E55" s="20" t="s">
        <v>19</v>
      </c>
      <c r="F55" s="279">
        <v>19.774000000000001</v>
      </c>
      <c r="G55" s="37"/>
      <c r="H55" s="42"/>
    </row>
    <row r="56" spans="1:8" s="2" customFormat="1" ht="16.8" customHeight="1">
      <c r="A56" s="37"/>
      <c r="B56" s="42"/>
      <c r="C56" s="278" t="s">
        <v>19</v>
      </c>
      <c r="D56" s="278" t="s">
        <v>6820</v>
      </c>
      <c r="E56" s="20" t="s">
        <v>19</v>
      </c>
      <c r="F56" s="279">
        <v>5.5570000000000004</v>
      </c>
      <c r="G56" s="37"/>
      <c r="H56" s="42"/>
    </row>
    <row r="57" spans="1:8" s="2" customFormat="1" ht="16.8" customHeight="1">
      <c r="A57" s="37"/>
      <c r="B57" s="42"/>
      <c r="C57" s="278" t="s">
        <v>19</v>
      </c>
      <c r="D57" s="278" t="s">
        <v>6821</v>
      </c>
      <c r="E57" s="20" t="s">
        <v>19</v>
      </c>
      <c r="F57" s="279">
        <v>46.417000000000002</v>
      </c>
      <c r="G57" s="37"/>
      <c r="H57" s="42"/>
    </row>
    <row r="58" spans="1:8" s="2" customFormat="1" ht="16.8" customHeight="1">
      <c r="A58" s="37"/>
      <c r="B58" s="42"/>
      <c r="C58" s="278" t="s">
        <v>19</v>
      </c>
      <c r="D58" s="278" t="s">
        <v>6822</v>
      </c>
      <c r="E58" s="20" t="s">
        <v>19</v>
      </c>
      <c r="F58" s="279">
        <v>49.744999999999997</v>
      </c>
      <c r="G58" s="37"/>
      <c r="H58" s="42"/>
    </row>
    <row r="59" spans="1:8" s="2" customFormat="1" ht="16.8" customHeight="1">
      <c r="A59" s="37"/>
      <c r="B59" s="42"/>
      <c r="C59" s="278" t="s">
        <v>19</v>
      </c>
      <c r="D59" s="278" t="s">
        <v>6823</v>
      </c>
      <c r="E59" s="20" t="s">
        <v>19</v>
      </c>
      <c r="F59" s="279">
        <v>58.042000000000002</v>
      </c>
      <c r="G59" s="37"/>
      <c r="H59" s="42"/>
    </row>
    <row r="60" spans="1:8" s="2" customFormat="1" ht="16.8" customHeight="1">
      <c r="A60" s="37"/>
      <c r="B60" s="42"/>
      <c r="C60" s="278" t="s">
        <v>19</v>
      </c>
      <c r="D60" s="278" t="s">
        <v>6824</v>
      </c>
      <c r="E60" s="20" t="s">
        <v>19</v>
      </c>
      <c r="F60" s="279">
        <v>72.552000000000007</v>
      </c>
      <c r="G60" s="37"/>
      <c r="H60" s="42"/>
    </row>
    <row r="61" spans="1:8" s="2" customFormat="1" ht="16.8" customHeight="1">
      <c r="A61" s="37"/>
      <c r="B61" s="42"/>
      <c r="C61" s="278" t="s">
        <v>19</v>
      </c>
      <c r="D61" s="278" t="s">
        <v>6825</v>
      </c>
      <c r="E61" s="20" t="s">
        <v>19</v>
      </c>
      <c r="F61" s="279">
        <v>3.298</v>
      </c>
      <c r="G61" s="37"/>
      <c r="H61" s="42"/>
    </row>
    <row r="62" spans="1:8" s="2" customFormat="1" ht="16.8" customHeight="1">
      <c r="A62" s="37"/>
      <c r="B62" s="42"/>
      <c r="C62" s="278" t="s">
        <v>19</v>
      </c>
      <c r="D62" s="278" t="s">
        <v>6826</v>
      </c>
      <c r="E62" s="20" t="s">
        <v>19</v>
      </c>
      <c r="F62" s="279">
        <v>8.5030000000000001</v>
      </c>
      <c r="G62" s="37"/>
      <c r="H62" s="42"/>
    </row>
    <row r="63" spans="1:8" s="2" customFormat="1" ht="16.8" customHeight="1">
      <c r="A63" s="37"/>
      <c r="B63" s="42"/>
      <c r="C63" s="278" t="s">
        <v>19</v>
      </c>
      <c r="D63" s="278" t="s">
        <v>6827</v>
      </c>
      <c r="E63" s="20" t="s">
        <v>19</v>
      </c>
      <c r="F63" s="279">
        <v>38.927</v>
      </c>
      <c r="G63" s="37"/>
      <c r="H63" s="42"/>
    </row>
    <row r="64" spans="1:8" s="2" customFormat="1" ht="16.8" customHeight="1">
      <c r="A64" s="37"/>
      <c r="B64" s="42"/>
      <c r="C64" s="278" t="s">
        <v>19</v>
      </c>
      <c r="D64" s="278" t="s">
        <v>6828</v>
      </c>
      <c r="E64" s="20" t="s">
        <v>19</v>
      </c>
      <c r="F64" s="279">
        <v>46.387999999999998</v>
      </c>
      <c r="G64" s="37"/>
      <c r="H64" s="42"/>
    </row>
    <row r="65" spans="1:8" s="2" customFormat="1" ht="16.8" customHeight="1">
      <c r="A65" s="37"/>
      <c r="B65" s="42"/>
      <c r="C65" s="278" t="s">
        <v>19</v>
      </c>
      <c r="D65" s="278" t="s">
        <v>6829</v>
      </c>
      <c r="E65" s="20" t="s">
        <v>19</v>
      </c>
      <c r="F65" s="279">
        <v>18.994</v>
      </c>
      <c r="G65" s="37"/>
      <c r="H65" s="42"/>
    </row>
    <row r="66" spans="1:8" s="2" customFormat="1" ht="16.8" customHeight="1">
      <c r="A66" s="37"/>
      <c r="B66" s="42"/>
      <c r="C66" s="278" t="s">
        <v>19</v>
      </c>
      <c r="D66" s="278" t="s">
        <v>6830</v>
      </c>
      <c r="E66" s="20" t="s">
        <v>19</v>
      </c>
      <c r="F66" s="279">
        <v>5.15</v>
      </c>
      <c r="G66" s="37"/>
      <c r="H66" s="42"/>
    </row>
    <row r="67" spans="1:8" s="2" customFormat="1" ht="16.8" customHeight="1">
      <c r="A67" s="37"/>
      <c r="B67" s="42"/>
      <c r="C67" s="278" t="s">
        <v>19</v>
      </c>
      <c r="D67" s="278" t="s">
        <v>6831</v>
      </c>
      <c r="E67" s="20" t="s">
        <v>19</v>
      </c>
      <c r="F67" s="279">
        <v>44.195999999999998</v>
      </c>
      <c r="G67" s="37"/>
      <c r="H67" s="42"/>
    </row>
    <row r="68" spans="1:8" s="2" customFormat="1" ht="16.8" customHeight="1">
      <c r="A68" s="37"/>
      <c r="B68" s="42"/>
      <c r="C68" s="278" t="s">
        <v>19</v>
      </c>
      <c r="D68" s="278" t="s">
        <v>6832</v>
      </c>
      <c r="E68" s="20" t="s">
        <v>19</v>
      </c>
      <c r="F68" s="279">
        <v>56.411000000000001</v>
      </c>
      <c r="G68" s="37"/>
      <c r="H68" s="42"/>
    </row>
    <row r="69" spans="1:8" s="2" customFormat="1" ht="16.8" customHeight="1">
      <c r="A69" s="37"/>
      <c r="B69" s="42"/>
      <c r="C69" s="278" t="s">
        <v>19</v>
      </c>
      <c r="D69" s="278" t="s">
        <v>6833</v>
      </c>
      <c r="E69" s="20" t="s">
        <v>19</v>
      </c>
      <c r="F69" s="279">
        <v>26.975000000000001</v>
      </c>
      <c r="G69" s="37"/>
      <c r="H69" s="42"/>
    </row>
    <row r="70" spans="1:8" s="2" customFormat="1" ht="16.8" customHeight="1">
      <c r="A70" s="37"/>
      <c r="B70" s="42"/>
      <c r="C70" s="278" t="s">
        <v>19</v>
      </c>
      <c r="D70" s="278" t="s">
        <v>6834</v>
      </c>
      <c r="E70" s="20" t="s">
        <v>19</v>
      </c>
      <c r="F70" s="279">
        <v>5.8220000000000001</v>
      </c>
      <c r="G70" s="37"/>
      <c r="H70" s="42"/>
    </row>
    <row r="71" spans="1:8" s="2" customFormat="1" ht="16.8" customHeight="1">
      <c r="A71" s="37"/>
      <c r="B71" s="42"/>
      <c r="C71" s="278" t="s">
        <v>19</v>
      </c>
      <c r="D71" s="278" t="s">
        <v>6835</v>
      </c>
      <c r="E71" s="20" t="s">
        <v>19</v>
      </c>
      <c r="F71" s="279">
        <v>14.48</v>
      </c>
      <c r="G71" s="37"/>
      <c r="H71" s="42"/>
    </row>
    <row r="72" spans="1:8" s="2" customFormat="1" ht="16.8" customHeight="1">
      <c r="A72" s="37"/>
      <c r="B72" s="42"/>
      <c r="C72" s="278" t="s">
        <v>19</v>
      </c>
      <c r="D72" s="278" t="s">
        <v>251</v>
      </c>
      <c r="E72" s="20" t="s">
        <v>19</v>
      </c>
      <c r="F72" s="279">
        <v>521.23099999999999</v>
      </c>
      <c r="G72" s="37"/>
      <c r="H72" s="42"/>
    </row>
    <row r="73" spans="1:8" s="2" customFormat="1" ht="16.8" customHeight="1">
      <c r="A73" s="37"/>
      <c r="B73" s="42"/>
      <c r="C73" s="278" t="s">
        <v>19</v>
      </c>
      <c r="D73" s="278" t="s">
        <v>252</v>
      </c>
      <c r="E73" s="20" t="s">
        <v>19</v>
      </c>
      <c r="F73" s="279">
        <v>0</v>
      </c>
      <c r="G73" s="37"/>
      <c r="H73" s="42"/>
    </row>
    <row r="74" spans="1:8" s="2" customFormat="1" ht="16.8" customHeight="1">
      <c r="A74" s="37"/>
      <c r="B74" s="42"/>
      <c r="C74" s="278" t="s">
        <v>19</v>
      </c>
      <c r="D74" s="278" t="s">
        <v>6836</v>
      </c>
      <c r="E74" s="20" t="s">
        <v>19</v>
      </c>
      <c r="F74" s="279">
        <v>19.709</v>
      </c>
      <c r="G74" s="37"/>
      <c r="H74" s="42"/>
    </row>
    <row r="75" spans="1:8" s="2" customFormat="1" ht="16.8" customHeight="1">
      <c r="A75" s="37"/>
      <c r="B75" s="42"/>
      <c r="C75" s="278" t="s">
        <v>19</v>
      </c>
      <c r="D75" s="278" t="s">
        <v>6837</v>
      </c>
      <c r="E75" s="20" t="s">
        <v>19</v>
      </c>
      <c r="F75" s="279">
        <v>5.5570000000000004</v>
      </c>
      <c r="G75" s="37"/>
      <c r="H75" s="42"/>
    </row>
    <row r="76" spans="1:8" s="2" customFormat="1" ht="16.8" customHeight="1">
      <c r="A76" s="37"/>
      <c r="B76" s="42"/>
      <c r="C76" s="278" t="s">
        <v>19</v>
      </c>
      <c r="D76" s="278" t="s">
        <v>6838</v>
      </c>
      <c r="E76" s="20" t="s">
        <v>19</v>
      </c>
      <c r="F76" s="279">
        <v>46.472999999999999</v>
      </c>
      <c r="G76" s="37"/>
      <c r="H76" s="42"/>
    </row>
    <row r="77" spans="1:8" s="2" customFormat="1" ht="16.8" customHeight="1">
      <c r="A77" s="37"/>
      <c r="B77" s="42"/>
      <c r="C77" s="278" t="s">
        <v>19</v>
      </c>
      <c r="D77" s="278" t="s">
        <v>6839</v>
      </c>
      <c r="E77" s="20" t="s">
        <v>19</v>
      </c>
      <c r="F77" s="279">
        <v>49.603999999999999</v>
      </c>
      <c r="G77" s="37"/>
      <c r="H77" s="42"/>
    </row>
    <row r="78" spans="1:8" s="2" customFormat="1" ht="16.8" customHeight="1">
      <c r="A78" s="37"/>
      <c r="B78" s="42"/>
      <c r="C78" s="278" t="s">
        <v>19</v>
      </c>
      <c r="D78" s="278" t="s">
        <v>6840</v>
      </c>
      <c r="E78" s="20" t="s">
        <v>19</v>
      </c>
      <c r="F78" s="279">
        <v>18.994</v>
      </c>
      <c r="G78" s="37"/>
      <c r="H78" s="42"/>
    </row>
    <row r="79" spans="1:8" s="2" customFormat="1" ht="16.8" customHeight="1">
      <c r="A79" s="37"/>
      <c r="B79" s="42"/>
      <c r="C79" s="278" t="s">
        <v>19</v>
      </c>
      <c r="D79" s="278" t="s">
        <v>6841</v>
      </c>
      <c r="E79" s="20" t="s">
        <v>19</v>
      </c>
      <c r="F79" s="279">
        <v>5.15</v>
      </c>
      <c r="G79" s="37"/>
      <c r="H79" s="42"/>
    </row>
    <row r="80" spans="1:8" s="2" customFormat="1" ht="16.8" customHeight="1">
      <c r="A80" s="37"/>
      <c r="B80" s="42"/>
      <c r="C80" s="278" t="s">
        <v>19</v>
      </c>
      <c r="D80" s="278" t="s">
        <v>6842</v>
      </c>
      <c r="E80" s="20" t="s">
        <v>19</v>
      </c>
      <c r="F80" s="279">
        <v>44.033999999999999</v>
      </c>
      <c r="G80" s="37"/>
      <c r="H80" s="42"/>
    </row>
    <row r="81" spans="1:8" s="2" customFormat="1" ht="16.8" customHeight="1">
      <c r="A81" s="37"/>
      <c r="B81" s="42"/>
      <c r="C81" s="278" t="s">
        <v>19</v>
      </c>
      <c r="D81" s="278" t="s">
        <v>6843</v>
      </c>
      <c r="E81" s="20" t="s">
        <v>19</v>
      </c>
      <c r="F81" s="279">
        <v>56.255000000000003</v>
      </c>
      <c r="G81" s="37"/>
      <c r="H81" s="42"/>
    </row>
    <row r="82" spans="1:8" s="2" customFormat="1" ht="16.8" customHeight="1">
      <c r="A82" s="37"/>
      <c r="B82" s="42"/>
      <c r="C82" s="278" t="s">
        <v>19</v>
      </c>
      <c r="D82" s="278" t="s">
        <v>6844</v>
      </c>
      <c r="E82" s="20" t="s">
        <v>19</v>
      </c>
      <c r="F82" s="279">
        <v>19.196999999999999</v>
      </c>
      <c r="G82" s="37"/>
      <c r="H82" s="42"/>
    </row>
    <row r="83" spans="1:8" s="2" customFormat="1" ht="16.8" customHeight="1">
      <c r="A83" s="37"/>
      <c r="B83" s="42"/>
      <c r="C83" s="278" t="s">
        <v>19</v>
      </c>
      <c r="D83" s="278" t="s">
        <v>6845</v>
      </c>
      <c r="E83" s="20" t="s">
        <v>19</v>
      </c>
      <c r="F83" s="279">
        <v>5.4560000000000004</v>
      </c>
      <c r="G83" s="37"/>
      <c r="H83" s="42"/>
    </row>
    <row r="84" spans="1:8" s="2" customFormat="1" ht="16.8" customHeight="1">
      <c r="A84" s="37"/>
      <c r="B84" s="42"/>
      <c r="C84" s="278" t="s">
        <v>19</v>
      </c>
      <c r="D84" s="278" t="s">
        <v>6846</v>
      </c>
      <c r="E84" s="20" t="s">
        <v>19</v>
      </c>
      <c r="F84" s="279">
        <v>41.72</v>
      </c>
      <c r="G84" s="37"/>
      <c r="H84" s="42"/>
    </row>
    <row r="85" spans="1:8" s="2" customFormat="1" ht="16.8" customHeight="1">
      <c r="A85" s="37"/>
      <c r="B85" s="42"/>
      <c r="C85" s="278" t="s">
        <v>19</v>
      </c>
      <c r="D85" s="278" t="s">
        <v>6847</v>
      </c>
      <c r="E85" s="20" t="s">
        <v>19</v>
      </c>
      <c r="F85" s="279">
        <v>54.923999999999999</v>
      </c>
      <c r="G85" s="37"/>
      <c r="H85" s="42"/>
    </row>
    <row r="86" spans="1:8" s="2" customFormat="1" ht="16.8" customHeight="1">
      <c r="A86" s="37"/>
      <c r="B86" s="42"/>
      <c r="C86" s="278" t="s">
        <v>19</v>
      </c>
      <c r="D86" s="278" t="s">
        <v>6848</v>
      </c>
      <c r="E86" s="20" t="s">
        <v>19</v>
      </c>
      <c r="F86" s="279">
        <v>20.538</v>
      </c>
      <c r="G86" s="37"/>
      <c r="H86" s="42"/>
    </row>
    <row r="87" spans="1:8" s="2" customFormat="1" ht="16.8" customHeight="1">
      <c r="A87" s="37"/>
      <c r="B87" s="42"/>
      <c r="C87" s="278" t="s">
        <v>19</v>
      </c>
      <c r="D87" s="278" t="s">
        <v>6849</v>
      </c>
      <c r="E87" s="20" t="s">
        <v>19</v>
      </c>
      <c r="F87" s="279">
        <v>5.89</v>
      </c>
      <c r="G87" s="37"/>
      <c r="H87" s="42"/>
    </row>
    <row r="88" spans="1:8" s="2" customFormat="1" ht="16.8" customHeight="1">
      <c r="A88" s="37"/>
      <c r="B88" s="42"/>
      <c r="C88" s="278" t="s">
        <v>19</v>
      </c>
      <c r="D88" s="278" t="s">
        <v>6850</v>
      </c>
      <c r="E88" s="20" t="s">
        <v>19</v>
      </c>
      <c r="F88" s="279">
        <v>59.003</v>
      </c>
      <c r="G88" s="37"/>
      <c r="H88" s="42"/>
    </row>
    <row r="89" spans="1:8" s="2" customFormat="1" ht="16.8" customHeight="1">
      <c r="A89" s="37"/>
      <c r="B89" s="42"/>
      <c r="C89" s="278" t="s">
        <v>19</v>
      </c>
      <c r="D89" s="278" t="s">
        <v>6851</v>
      </c>
      <c r="E89" s="20" t="s">
        <v>19</v>
      </c>
      <c r="F89" s="279">
        <v>20.547999999999998</v>
      </c>
      <c r="G89" s="37"/>
      <c r="H89" s="42"/>
    </row>
    <row r="90" spans="1:8" s="2" customFormat="1" ht="16.8" customHeight="1">
      <c r="A90" s="37"/>
      <c r="B90" s="42"/>
      <c r="C90" s="278" t="s">
        <v>19</v>
      </c>
      <c r="D90" s="278" t="s">
        <v>6852</v>
      </c>
      <c r="E90" s="20" t="s">
        <v>19</v>
      </c>
      <c r="F90" s="279">
        <v>5.891</v>
      </c>
      <c r="G90" s="37"/>
      <c r="H90" s="42"/>
    </row>
    <row r="91" spans="1:8" s="2" customFormat="1" ht="16.8" customHeight="1">
      <c r="A91" s="37"/>
      <c r="B91" s="42"/>
      <c r="C91" s="278" t="s">
        <v>19</v>
      </c>
      <c r="D91" s="278" t="s">
        <v>6853</v>
      </c>
      <c r="E91" s="20" t="s">
        <v>19</v>
      </c>
      <c r="F91" s="279">
        <v>59.088999999999999</v>
      </c>
      <c r="G91" s="37"/>
      <c r="H91" s="42"/>
    </row>
    <row r="92" spans="1:8" s="2" customFormat="1" ht="16.8" customHeight="1">
      <c r="A92" s="37"/>
      <c r="B92" s="42"/>
      <c r="C92" s="278" t="s">
        <v>19</v>
      </c>
      <c r="D92" s="278" t="s">
        <v>251</v>
      </c>
      <c r="E92" s="20" t="s">
        <v>19</v>
      </c>
      <c r="F92" s="279">
        <v>538.03200000000004</v>
      </c>
      <c r="G92" s="37"/>
      <c r="H92" s="42"/>
    </row>
    <row r="93" spans="1:8" s="2" customFormat="1" ht="16.8" customHeight="1">
      <c r="A93" s="37"/>
      <c r="B93" s="42"/>
      <c r="C93" s="278" t="s">
        <v>19</v>
      </c>
      <c r="D93" s="278" t="s">
        <v>256</v>
      </c>
      <c r="E93" s="20" t="s">
        <v>19</v>
      </c>
      <c r="F93" s="279">
        <v>0</v>
      </c>
      <c r="G93" s="37"/>
      <c r="H93" s="42"/>
    </row>
    <row r="94" spans="1:8" s="2" customFormat="1" ht="16.8" customHeight="1">
      <c r="A94" s="37"/>
      <c r="B94" s="42"/>
      <c r="C94" s="278" t="s">
        <v>19</v>
      </c>
      <c r="D94" s="278" t="s">
        <v>6854</v>
      </c>
      <c r="E94" s="20" t="s">
        <v>19</v>
      </c>
      <c r="F94" s="279">
        <v>19.709</v>
      </c>
      <c r="G94" s="37"/>
      <c r="H94" s="42"/>
    </row>
    <row r="95" spans="1:8" s="2" customFormat="1" ht="16.8" customHeight="1">
      <c r="A95" s="37"/>
      <c r="B95" s="42"/>
      <c r="C95" s="278" t="s">
        <v>19</v>
      </c>
      <c r="D95" s="278" t="s">
        <v>6855</v>
      </c>
      <c r="E95" s="20" t="s">
        <v>19</v>
      </c>
      <c r="F95" s="279">
        <v>5.5570000000000004</v>
      </c>
      <c r="G95" s="37"/>
      <c r="H95" s="42"/>
    </row>
    <row r="96" spans="1:8" s="2" customFormat="1" ht="16.8" customHeight="1">
      <c r="A96" s="37"/>
      <c r="B96" s="42"/>
      <c r="C96" s="278" t="s">
        <v>19</v>
      </c>
      <c r="D96" s="278" t="s">
        <v>6856</v>
      </c>
      <c r="E96" s="20" t="s">
        <v>19</v>
      </c>
      <c r="F96" s="279">
        <v>46.113999999999997</v>
      </c>
      <c r="G96" s="37"/>
      <c r="H96" s="42"/>
    </row>
    <row r="97" spans="1:8" s="2" customFormat="1" ht="16.8" customHeight="1">
      <c r="A97" s="37"/>
      <c r="B97" s="42"/>
      <c r="C97" s="278" t="s">
        <v>19</v>
      </c>
      <c r="D97" s="278" t="s">
        <v>6857</v>
      </c>
      <c r="E97" s="20" t="s">
        <v>19</v>
      </c>
      <c r="F97" s="279">
        <v>49.036000000000001</v>
      </c>
      <c r="G97" s="37"/>
      <c r="H97" s="42"/>
    </row>
    <row r="98" spans="1:8" s="2" customFormat="1" ht="16.8" customHeight="1">
      <c r="A98" s="37"/>
      <c r="B98" s="42"/>
      <c r="C98" s="278" t="s">
        <v>19</v>
      </c>
      <c r="D98" s="278" t="s">
        <v>6858</v>
      </c>
      <c r="E98" s="20" t="s">
        <v>19</v>
      </c>
      <c r="F98" s="279">
        <v>18.681999999999999</v>
      </c>
      <c r="G98" s="37"/>
      <c r="H98" s="42"/>
    </row>
    <row r="99" spans="1:8" s="2" customFormat="1" ht="16.8" customHeight="1">
      <c r="A99" s="37"/>
      <c r="B99" s="42"/>
      <c r="C99" s="278" t="s">
        <v>19</v>
      </c>
      <c r="D99" s="278" t="s">
        <v>6859</v>
      </c>
      <c r="E99" s="20" t="s">
        <v>19</v>
      </c>
      <c r="F99" s="279">
        <v>5.15</v>
      </c>
      <c r="G99" s="37"/>
      <c r="H99" s="42"/>
    </row>
    <row r="100" spans="1:8" s="2" customFormat="1" ht="16.8" customHeight="1">
      <c r="A100" s="37"/>
      <c r="B100" s="42"/>
      <c r="C100" s="278" t="s">
        <v>19</v>
      </c>
      <c r="D100" s="278" t="s">
        <v>6860</v>
      </c>
      <c r="E100" s="20" t="s">
        <v>19</v>
      </c>
      <c r="F100" s="279">
        <v>43.506</v>
      </c>
      <c r="G100" s="37"/>
      <c r="H100" s="42"/>
    </row>
    <row r="101" spans="1:8" s="2" customFormat="1" ht="16.8" customHeight="1">
      <c r="A101" s="37"/>
      <c r="B101" s="42"/>
      <c r="C101" s="278" t="s">
        <v>19</v>
      </c>
      <c r="D101" s="278" t="s">
        <v>6861</v>
      </c>
      <c r="E101" s="20" t="s">
        <v>19</v>
      </c>
      <c r="F101" s="279">
        <v>55.631</v>
      </c>
      <c r="G101" s="37"/>
      <c r="H101" s="42"/>
    </row>
    <row r="102" spans="1:8" s="2" customFormat="1" ht="16.8" customHeight="1">
      <c r="A102" s="37"/>
      <c r="B102" s="42"/>
      <c r="C102" s="278" t="s">
        <v>19</v>
      </c>
      <c r="D102" s="278" t="s">
        <v>6862</v>
      </c>
      <c r="E102" s="20" t="s">
        <v>19</v>
      </c>
      <c r="F102" s="279">
        <v>20.259</v>
      </c>
      <c r="G102" s="37"/>
      <c r="H102" s="42"/>
    </row>
    <row r="103" spans="1:8" s="2" customFormat="1" ht="16.8" customHeight="1">
      <c r="A103" s="37"/>
      <c r="B103" s="42"/>
      <c r="C103" s="278" t="s">
        <v>19</v>
      </c>
      <c r="D103" s="278" t="s">
        <v>6863</v>
      </c>
      <c r="E103" s="20" t="s">
        <v>19</v>
      </c>
      <c r="F103" s="279">
        <v>5.89</v>
      </c>
      <c r="G103" s="37"/>
      <c r="H103" s="42"/>
    </row>
    <row r="104" spans="1:8" s="2" customFormat="1" ht="16.8" customHeight="1">
      <c r="A104" s="37"/>
      <c r="B104" s="42"/>
      <c r="C104" s="278" t="s">
        <v>19</v>
      </c>
      <c r="D104" s="278" t="s">
        <v>6864</v>
      </c>
      <c r="E104" s="20" t="s">
        <v>19</v>
      </c>
      <c r="F104" s="279">
        <v>58.353000000000002</v>
      </c>
      <c r="G104" s="37"/>
      <c r="H104" s="42"/>
    </row>
    <row r="105" spans="1:8" s="2" customFormat="1" ht="16.8" customHeight="1">
      <c r="A105" s="37"/>
      <c r="B105" s="42"/>
      <c r="C105" s="278" t="s">
        <v>19</v>
      </c>
      <c r="D105" s="278" t="s">
        <v>6865</v>
      </c>
      <c r="E105" s="20" t="s">
        <v>19</v>
      </c>
      <c r="F105" s="279">
        <v>20.259</v>
      </c>
      <c r="G105" s="37"/>
      <c r="H105" s="42"/>
    </row>
    <row r="106" spans="1:8" s="2" customFormat="1" ht="16.8" customHeight="1">
      <c r="A106" s="37"/>
      <c r="B106" s="42"/>
      <c r="C106" s="278" t="s">
        <v>19</v>
      </c>
      <c r="D106" s="278" t="s">
        <v>6866</v>
      </c>
      <c r="E106" s="20" t="s">
        <v>19</v>
      </c>
      <c r="F106" s="279">
        <v>5.891</v>
      </c>
      <c r="G106" s="37"/>
      <c r="H106" s="42"/>
    </row>
    <row r="107" spans="1:8" s="2" customFormat="1" ht="16.8" customHeight="1">
      <c r="A107" s="37"/>
      <c r="B107" s="42"/>
      <c r="C107" s="278" t="s">
        <v>19</v>
      </c>
      <c r="D107" s="278" t="s">
        <v>6867</v>
      </c>
      <c r="E107" s="20" t="s">
        <v>19</v>
      </c>
      <c r="F107" s="279">
        <v>58.439</v>
      </c>
      <c r="G107" s="37"/>
      <c r="H107" s="42"/>
    </row>
    <row r="108" spans="1:8" s="2" customFormat="1" ht="16.8" customHeight="1">
      <c r="A108" s="37"/>
      <c r="B108" s="42"/>
      <c r="C108" s="278" t="s">
        <v>19</v>
      </c>
      <c r="D108" s="278" t="s">
        <v>251</v>
      </c>
      <c r="E108" s="20" t="s">
        <v>19</v>
      </c>
      <c r="F108" s="279">
        <v>412.476</v>
      </c>
      <c r="G108" s="37"/>
      <c r="H108" s="42"/>
    </row>
    <row r="109" spans="1:8" s="2" customFormat="1" ht="16.8" customHeight="1">
      <c r="A109" s="37"/>
      <c r="B109" s="42"/>
      <c r="C109" s="278" t="s">
        <v>19</v>
      </c>
      <c r="D109" s="278" t="s">
        <v>260</v>
      </c>
      <c r="E109" s="20" t="s">
        <v>19</v>
      </c>
      <c r="F109" s="279">
        <v>1471.739</v>
      </c>
      <c r="G109" s="37"/>
      <c r="H109" s="42"/>
    </row>
    <row r="110" spans="1:8" s="2" customFormat="1" ht="16.8" customHeight="1">
      <c r="A110" s="37"/>
      <c r="B110" s="42"/>
      <c r="C110" s="280" t="s">
        <v>6814</v>
      </c>
      <c r="D110" s="37"/>
      <c r="E110" s="37"/>
      <c r="F110" s="37"/>
      <c r="G110" s="37"/>
      <c r="H110" s="42"/>
    </row>
    <row r="111" spans="1:8" s="2" customFormat="1" ht="16.8" customHeight="1">
      <c r="A111" s="37"/>
      <c r="B111" s="42"/>
      <c r="C111" s="278" t="s">
        <v>1480</v>
      </c>
      <c r="D111" s="278" t="s">
        <v>6868</v>
      </c>
      <c r="E111" s="20" t="s">
        <v>141</v>
      </c>
      <c r="F111" s="279">
        <v>1471.739</v>
      </c>
      <c r="G111" s="37"/>
      <c r="H111" s="42"/>
    </row>
    <row r="112" spans="1:8" s="2" customFormat="1" ht="16.8" customHeight="1">
      <c r="A112" s="37"/>
      <c r="B112" s="42"/>
      <c r="C112" s="278" t="s">
        <v>1485</v>
      </c>
      <c r="D112" s="278" t="s">
        <v>6869</v>
      </c>
      <c r="E112" s="20" t="s">
        <v>141</v>
      </c>
      <c r="F112" s="279">
        <v>1471.739</v>
      </c>
      <c r="G112" s="37"/>
      <c r="H112" s="42"/>
    </row>
    <row r="113" spans="1:8" s="2" customFormat="1" ht="16.8" customHeight="1">
      <c r="A113" s="37"/>
      <c r="B113" s="42"/>
      <c r="C113" s="278" t="s">
        <v>1496</v>
      </c>
      <c r="D113" s="278" t="s">
        <v>6870</v>
      </c>
      <c r="E113" s="20" t="s">
        <v>141</v>
      </c>
      <c r="F113" s="279">
        <v>1471.739</v>
      </c>
      <c r="G113" s="37"/>
      <c r="H113" s="42"/>
    </row>
    <row r="114" spans="1:8" s="2" customFormat="1" ht="16.8" customHeight="1">
      <c r="A114" s="37"/>
      <c r="B114" s="42"/>
      <c r="C114" s="274" t="s">
        <v>147</v>
      </c>
      <c r="D114" s="275" t="s">
        <v>7857</v>
      </c>
      <c r="E114" s="276" t="s">
        <v>141</v>
      </c>
      <c r="F114" s="277">
        <v>50.78</v>
      </c>
      <c r="G114" s="37"/>
      <c r="H114" s="42"/>
    </row>
    <row r="115" spans="1:8" s="2" customFormat="1" ht="16.8" customHeight="1">
      <c r="A115" s="37"/>
      <c r="B115" s="42"/>
      <c r="C115" s="278" t="s">
        <v>19</v>
      </c>
      <c r="D115" s="278" t="s">
        <v>248</v>
      </c>
      <c r="E115" s="20" t="s">
        <v>19</v>
      </c>
      <c r="F115" s="279">
        <v>0</v>
      </c>
      <c r="G115" s="37"/>
      <c r="H115" s="42"/>
    </row>
    <row r="116" spans="1:8" s="2" customFormat="1" ht="16.8" customHeight="1">
      <c r="A116" s="37"/>
      <c r="B116" s="42"/>
      <c r="C116" s="278" t="s">
        <v>19</v>
      </c>
      <c r="D116" s="278" t="s">
        <v>6871</v>
      </c>
      <c r="E116" s="20" t="s">
        <v>19</v>
      </c>
      <c r="F116" s="279">
        <v>3.22</v>
      </c>
      <c r="G116" s="37"/>
      <c r="H116" s="42"/>
    </row>
    <row r="117" spans="1:8" s="2" customFormat="1" ht="16.8" customHeight="1">
      <c r="A117" s="37"/>
      <c r="B117" s="42"/>
      <c r="C117" s="278" t="s">
        <v>19</v>
      </c>
      <c r="D117" s="278" t="s">
        <v>6872</v>
      </c>
      <c r="E117" s="20" t="s">
        <v>19</v>
      </c>
      <c r="F117" s="279">
        <v>13.76</v>
      </c>
      <c r="G117" s="37"/>
      <c r="H117" s="42"/>
    </row>
    <row r="118" spans="1:8" s="2" customFormat="1" ht="16.8" customHeight="1">
      <c r="A118" s="37"/>
      <c r="B118" s="42"/>
      <c r="C118" s="278" t="s">
        <v>19</v>
      </c>
      <c r="D118" s="278" t="s">
        <v>251</v>
      </c>
      <c r="E118" s="20" t="s">
        <v>19</v>
      </c>
      <c r="F118" s="279">
        <v>16.98</v>
      </c>
      <c r="G118" s="37"/>
      <c r="H118" s="42"/>
    </row>
    <row r="119" spans="1:8" s="2" customFormat="1" ht="16.8" customHeight="1">
      <c r="A119" s="37"/>
      <c r="B119" s="42"/>
      <c r="C119" s="278" t="s">
        <v>19</v>
      </c>
      <c r="D119" s="278" t="s">
        <v>252</v>
      </c>
      <c r="E119" s="20" t="s">
        <v>19</v>
      </c>
      <c r="F119" s="279">
        <v>0</v>
      </c>
      <c r="G119" s="37"/>
      <c r="H119" s="42"/>
    </row>
    <row r="120" spans="1:8" s="2" customFormat="1" ht="16.8" customHeight="1">
      <c r="A120" s="37"/>
      <c r="B120" s="42"/>
      <c r="C120" s="278" t="s">
        <v>19</v>
      </c>
      <c r="D120" s="278" t="s">
        <v>6873</v>
      </c>
      <c r="E120" s="20" t="s">
        <v>19</v>
      </c>
      <c r="F120" s="279">
        <v>6.21</v>
      </c>
      <c r="G120" s="37"/>
      <c r="H120" s="42"/>
    </row>
    <row r="121" spans="1:8" s="2" customFormat="1" ht="16.8" customHeight="1">
      <c r="A121" s="37"/>
      <c r="B121" s="42"/>
      <c r="C121" s="278" t="s">
        <v>19</v>
      </c>
      <c r="D121" s="278" t="s">
        <v>6874</v>
      </c>
      <c r="E121" s="20" t="s">
        <v>19</v>
      </c>
      <c r="F121" s="279">
        <v>10.44</v>
      </c>
      <c r="G121" s="37"/>
      <c r="H121" s="42"/>
    </row>
    <row r="122" spans="1:8" s="2" customFormat="1" ht="16.8" customHeight="1">
      <c r="A122" s="37"/>
      <c r="B122" s="42"/>
      <c r="C122" s="278" t="s">
        <v>19</v>
      </c>
      <c r="D122" s="278" t="s">
        <v>251</v>
      </c>
      <c r="E122" s="20" t="s">
        <v>19</v>
      </c>
      <c r="F122" s="279">
        <v>16.649999999999999</v>
      </c>
      <c r="G122" s="37"/>
      <c r="H122" s="42"/>
    </row>
    <row r="123" spans="1:8" s="2" customFormat="1" ht="16.8" customHeight="1">
      <c r="A123" s="37"/>
      <c r="B123" s="42"/>
      <c r="C123" s="278" t="s">
        <v>19</v>
      </c>
      <c r="D123" s="278" t="s">
        <v>256</v>
      </c>
      <c r="E123" s="20" t="s">
        <v>19</v>
      </c>
      <c r="F123" s="279">
        <v>0</v>
      </c>
      <c r="G123" s="37"/>
      <c r="H123" s="42"/>
    </row>
    <row r="124" spans="1:8" s="2" customFormat="1" ht="16.8" customHeight="1">
      <c r="A124" s="37"/>
      <c r="B124" s="42"/>
      <c r="C124" s="278" t="s">
        <v>19</v>
      </c>
      <c r="D124" s="278" t="s">
        <v>6875</v>
      </c>
      <c r="E124" s="20" t="s">
        <v>19</v>
      </c>
      <c r="F124" s="279">
        <v>3.22</v>
      </c>
      <c r="G124" s="37"/>
      <c r="H124" s="42"/>
    </row>
    <row r="125" spans="1:8" s="2" customFormat="1" ht="16.8" customHeight="1">
      <c r="A125" s="37"/>
      <c r="B125" s="42"/>
      <c r="C125" s="278" t="s">
        <v>19</v>
      </c>
      <c r="D125" s="278" t="s">
        <v>6876</v>
      </c>
      <c r="E125" s="20" t="s">
        <v>19</v>
      </c>
      <c r="F125" s="279">
        <v>13.93</v>
      </c>
      <c r="G125" s="37"/>
      <c r="H125" s="42"/>
    </row>
    <row r="126" spans="1:8" s="2" customFormat="1" ht="16.8" customHeight="1">
      <c r="A126" s="37"/>
      <c r="B126" s="42"/>
      <c r="C126" s="278" t="s">
        <v>19</v>
      </c>
      <c r="D126" s="278" t="s">
        <v>251</v>
      </c>
      <c r="E126" s="20" t="s">
        <v>19</v>
      </c>
      <c r="F126" s="279">
        <v>17.149999999999999</v>
      </c>
      <c r="G126" s="37"/>
      <c r="H126" s="42"/>
    </row>
    <row r="127" spans="1:8" s="2" customFormat="1" ht="16.8" customHeight="1">
      <c r="A127" s="37"/>
      <c r="B127" s="42"/>
      <c r="C127" s="278" t="s">
        <v>19</v>
      </c>
      <c r="D127" s="278" t="s">
        <v>260</v>
      </c>
      <c r="E127" s="20" t="s">
        <v>19</v>
      </c>
      <c r="F127" s="279">
        <v>50.78</v>
      </c>
      <c r="G127" s="37"/>
      <c r="H127" s="42"/>
    </row>
    <row r="128" spans="1:8" s="2" customFormat="1" ht="16.8" customHeight="1">
      <c r="A128" s="37"/>
      <c r="B128" s="42"/>
      <c r="C128" s="280" t="s">
        <v>6814</v>
      </c>
      <c r="D128" s="37"/>
      <c r="E128" s="37"/>
      <c r="F128" s="37"/>
      <c r="G128" s="37"/>
      <c r="H128" s="42"/>
    </row>
    <row r="129" spans="1:8" s="2" customFormat="1" ht="16.8" customHeight="1">
      <c r="A129" s="37"/>
      <c r="B129" s="42"/>
      <c r="C129" s="278" t="s">
        <v>941</v>
      </c>
      <c r="D129" s="278" t="s">
        <v>6877</v>
      </c>
      <c r="E129" s="20" t="s">
        <v>141</v>
      </c>
      <c r="F129" s="279">
        <v>50.78</v>
      </c>
      <c r="G129" s="37"/>
      <c r="H129" s="42"/>
    </row>
    <row r="130" spans="1:8" s="2" customFormat="1" ht="16.8" customHeight="1">
      <c r="A130" s="37"/>
      <c r="B130" s="42"/>
      <c r="C130" s="274" t="s">
        <v>160</v>
      </c>
      <c r="D130" s="275" t="s">
        <v>161</v>
      </c>
      <c r="E130" s="276" t="s">
        <v>154</v>
      </c>
      <c r="F130" s="277">
        <v>4.6900000000000004</v>
      </c>
      <c r="G130" s="37"/>
      <c r="H130" s="42"/>
    </row>
    <row r="131" spans="1:8" s="2" customFormat="1" ht="16.8" customHeight="1">
      <c r="A131" s="37"/>
      <c r="B131" s="42"/>
      <c r="C131" s="278" t="s">
        <v>19</v>
      </c>
      <c r="D131" s="278" t="s">
        <v>6878</v>
      </c>
      <c r="E131" s="20" t="s">
        <v>19</v>
      </c>
      <c r="F131" s="279">
        <v>4.6900000000000004</v>
      </c>
      <c r="G131" s="37"/>
      <c r="H131" s="42"/>
    </row>
    <row r="132" spans="1:8" s="2" customFormat="1" ht="16.8" customHeight="1">
      <c r="A132" s="37"/>
      <c r="B132" s="42"/>
      <c r="C132" s="280" t="s">
        <v>6814</v>
      </c>
      <c r="D132" s="37"/>
      <c r="E132" s="37"/>
      <c r="F132" s="37"/>
      <c r="G132" s="37"/>
      <c r="H132" s="42"/>
    </row>
    <row r="133" spans="1:8" s="2" customFormat="1" ht="20.399999999999999">
      <c r="A133" s="37"/>
      <c r="B133" s="42"/>
      <c r="C133" s="278" t="s">
        <v>1157</v>
      </c>
      <c r="D133" s="278" t="s">
        <v>6879</v>
      </c>
      <c r="E133" s="20" t="s">
        <v>154</v>
      </c>
      <c r="F133" s="279">
        <v>56.981999999999999</v>
      </c>
      <c r="G133" s="37"/>
      <c r="H133" s="42"/>
    </row>
    <row r="134" spans="1:8" s="2" customFormat="1" ht="16.8" customHeight="1">
      <c r="A134" s="37"/>
      <c r="B134" s="42"/>
      <c r="C134" s="278" t="s">
        <v>1182</v>
      </c>
      <c r="D134" s="278" t="s">
        <v>6880</v>
      </c>
      <c r="E134" s="20" t="s">
        <v>154</v>
      </c>
      <c r="F134" s="279">
        <v>152.52799999999999</v>
      </c>
      <c r="G134" s="37"/>
      <c r="H134" s="42"/>
    </row>
    <row r="135" spans="1:8" s="2" customFormat="1" ht="16.8" customHeight="1">
      <c r="A135" s="37"/>
      <c r="B135" s="42"/>
      <c r="C135" s="278" t="s">
        <v>1188</v>
      </c>
      <c r="D135" s="278" t="s">
        <v>6881</v>
      </c>
      <c r="E135" s="20" t="s">
        <v>154</v>
      </c>
      <c r="F135" s="279">
        <v>56.981999999999999</v>
      </c>
      <c r="G135" s="37"/>
      <c r="H135" s="42"/>
    </row>
    <row r="136" spans="1:8" s="2" customFormat="1" ht="16.8" customHeight="1">
      <c r="A136" s="37"/>
      <c r="B136" s="42"/>
      <c r="C136" s="274" t="s">
        <v>149</v>
      </c>
      <c r="D136" s="275" t="s">
        <v>150</v>
      </c>
      <c r="E136" s="276" t="s">
        <v>141</v>
      </c>
      <c r="F136" s="277">
        <v>41.08</v>
      </c>
      <c r="G136" s="37"/>
      <c r="H136" s="42"/>
    </row>
    <row r="137" spans="1:8" s="2" customFormat="1" ht="16.8" customHeight="1">
      <c r="A137" s="37"/>
      <c r="B137" s="42"/>
      <c r="C137" s="278" t="s">
        <v>19</v>
      </c>
      <c r="D137" s="278" t="s">
        <v>248</v>
      </c>
      <c r="E137" s="20" t="s">
        <v>19</v>
      </c>
      <c r="F137" s="279">
        <v>0</v>
      </c>
      <c r="G137" s="37"/>
      <c r="H137" s="42"/>
    </row>
    <row r="138" spans="1:8" s="2" customFormat="1" ht="16.8" customHeight="1">
      <c r="A138" s="37"/>
      <c r="B138" s="42"/>
      <c r="C138" s="278" t="s">
        <v>19</v>
      </c>
      <c r="D138" s="278" t="s">
        <v>6882</v>
      </c>
      <c r="E138" s="20" t="s">
        <v>19</v>
      </c>
      <c r="F138" s="279">
        <v>2.61</v>
      </c>
      <c r="G138" s="37"/>
      <c r="H138" s="42"/>
    </row>
    <row r="139" spans="1:8" s="2" customFormat="1" ht="16.8" customHeight="1">
      <c r="A139" s="37"/>
      <c r="B139" s="42"/>
      <c r="C139" s="278" t="s">
        <v>19</v>
      </c>
      <c r="D139" s="278" t="s">
        <v>6883</v>
      </c>
      <c r="E139" s="20" t="s">
        <v>19</v>
      </c>
      <c r="F139" s="279">
        <v>12.2</v>
      </c>
      <c r="G139" s="37"/>
      <c r="H139" s="42"/>
    </row>
    <row r="140" spans="1:8" s="2" customFormat="1" ht="16.8" customHeight="1">
      <c r="A140" s="37"/>
      <c r="B140" s="42"/>
      <c r="C140" s="278" t="s">
        <v>19</v>
      </c>
      <c r="D140" s="278" t="s">
        <v>6884</v>
      </c>
      <c r="E140" s="20" t="s">
        <v>19</v>
      </c>
      <c r="F140" s="279">
        <v>2.44</v>
      </c>
      <c r="G140" s="37"/>
      <c r="H140" s="42"/>
    </row>
    <row r="141" spans="1:8" s="2" customFormat="1" ht="16.8" customHeight="1">
      <c r="A141" s="37"/>
      <c r="B141" s="42"/>
      <c r="C141" s="278" t="s">
        <v>19</v>
      </c>
      <c r="D141" s="278" t="s">
        <v>251</v>
      </c>
      <c r="E141" s="20" t="s">
        <v>19</v>
      </c>
      <c r="F141" s="279">
        <v>17.25</v>
      </c>
      <c r="G141" s="37"/>
      <c r="H141" s="42"/>
    </row>
    <row r="142" spans="1:8" s="2" customFormat="1" ht="16.8" customHeight="1">
      <c r="A142" s="37"/>
      <c r="B142" s="42"/>
      <c r="C142" s="278" t="s">
        <v>19</v>
      </c>
      <c r="D142" s="278" t="s">
        <v>252</v>
      </c>
      <c r="E142" s="20" t="s">
        <v>19</v>
      </c>
      <c r="F142" s="279">
        <v>0</v>
      </c>
      <c r="G142" s="37"/>
      <c r="H142" s="42"/>
    </row>
    <row r="143" spans="1:8" s="2" customFormat="1" ht="16.8" customHeight="1">
      <c r="A143" s="37"/>
      <c r="B143" s="42"/>
      <c r="C143" s="278" t="s">
        <v>19</v>
      </c>
      <c r="D143" s="278" t="s">
        <v>6885</v>
      </c>
      <c r="E143" s="20" t="s">
        <v>19</v>
      </c>
      <c r="F143" s="279">
        <v>2.61</v>
      </c>
      <c r="G143" s="37"/>
      <c r="H143" s="42"/>
    </row>
    <row r="144" spans="1:8" s="2" customFormat="1" ht="16.8" customHeight="1">
      <c r="A144" s="37"/>
      <c r="B144" s="42"/>
      <c r="C144" s="278" t="s">
        <v>19</v>
      </c>
      <c r="D144" s="278" t="s">
        <v>6886</v>
      </c>
      <c r="E144" s="20" t="s">
        <v>19</v>
      </c>
      <c r="F144" s="279">
        <v>2.44</v>
      </c>
      <c r="G144" s="37"/>
      <c r="H144" s="42"/>
    </row>
    <row r="145" spans="1:8" s="2" customFormat="1" ht="16.8" customHeight="1">
      <c r="A145" s="37"/>
      <c r="B145" s="42"/>
      <c r="C145" s="278" t="s">
        <v>19</v>
      </c>
      <c r="D145" s="278" t="s">
        <v>6887</v>
      </c>
      <c r="E145" s="20" t="s">
        <v>19</v>
      </c>
      <c r="F145" s="279">
        <v>2.5</v>
      </c>
      <c r="G145" s="37"/>
      <c r="H145" s="42"/>
    </row>
    <row r="146" spans="1:8" s="2" customFormat="1" ht="16.8" customHeight="1">
      <c r="A146" s="37"/>
      <c r="B146" s="42"/>
      <c r="C146" s="278" t="s">
        <v>19</v>
      </c>
      <c r="D146" s="278" t="s">
        <v>6888</v>
      </c>
      <c r="E146" s="20" t="s">
        <v>19</v>
      </c>
      <c r="F146" s="279">
        <v>2.81</v>
      </c>
      <c r="G146" s="37"/>
      <c r="H146" s="42"/>
    </row>
    <row r="147" spans="1:8" s="2" customFormat="1" ht="16.8" customHeight="1">
      <c r="A147" s="37"/>
      <c r="B147" s="42"/>
      <c r="C147" s="278" t="s">
        <v>19</v>
      </c>
      <c r="D147" s="278" t="s">
        <v>6889</v>
      </c>
      <c r="E147" s="20" t="s">
        <v>19</v>
      </c>
      <c r="F147" s="279">
        <v>2.82</v>
      </c>
      <c r="G147" s="37"/>
      <c r="H147" s="42"/>
    </row>
    <row r="148" spans="1:8" s="2" customFormat="1" ht="16.8" customHeight="1">
      <c r="A148" s="37"/>
      <c r="B148" s="42"/>
      <c r="C148" s="278" t="s">
        <v>19</v>
      </c>
      <c r="D148" s="278" t="s">
        <v>251</v>
      </c>
      <c r="E148" s="20" t="s">
        <v>19</v>
      </c>
      <c r="F148" s="279">
        <v>13.18</v>
      </c>
      <c r="G148" s="37"/>
      <c r="H148" s="42"/>
    </row>
    <row r="149" spans="1:8" s="2" customFormat="1" ht="16.8" customHeight="1">
      <c r="A149" s="37"/>
      <c r="B149" s="42"/>
      <c r="C149" s="278" t="s">
        <v>19</v>
      </c>
      <c r="D149" s="278" t="s">
        <v>256</v>
      </c>
      <c r="E149" s="20" t="s">
        <v>19</v>
      </c>
      <c r="F149" s="279">
        <v>0</v>
      </c>
      <c r="G149" s="37"/>
      <c r="H149" s="42"/>
    </row>
    <row r="150" spans="1:8" s="2" customFormat="1" ht="16.8" customHeight="1">
      <c r="A150" s="37"/>
      <c r="B150" s="42"/>
      <c r="C150" s="278" t="s">
        <v>19</v>
      </c>
      <c r="D150" s="278" t="s">
        <v>6890</v>
      </c>
      <c r="E150" s="20" t="s">
        <v>19</v>
      </c>
      <c r="F150" s="279">
        <v>2.61</v>
      </c>
      <c r="G150" s="37"/>
      <c r="H150" s="42"/>
    </row>
    <row r="151" spans="1:8" s="2" customFormat="1" ht="16.8" customHeight="1">
      <c r="A151" s="37"/>
      <c r="B151" s="42"/>
      <c r="C151" s="278" t="s">
        <v>19</v>
      </c>
      <c r="D151" s="278" t="s">
        <v>6891</v>
      </c>
      <c r="E151" s="20" t="s">
        <v>19</v>
      </c>
      <c r="F151" s="279">
        <v>2.44</v>
      </c>
      <c r="G151" s="37"/>
      <c r="H151" s="42"/>
    </row>
    <row r="152" spans="1:8" s="2" customFormat="1" ht="16.8" customHeight="1">
      <c r="A152" s="37"/>
      <c r="B152" s="42"/>
      <c r="C152" s="278" t="s">
        <v>19</v>
      </c>
      <c r="D152" s="278" t="s">
        <v>6892</v>
      </c>
      <c r="E152" s="20" t="s">
        <v>19</v>
      </c>
      <c r="F152" s="279">
        <v>2.8</v>
      </c>
      <c r="G152" s="37"/>
      <c r="H152" s="42"/>
    </row>
    <row r="153" spans="1:8" s="2" customFormat="1" ht="16.8" customHeight="1">
      <c r="A153" s="37"/>
      <c r="B153" s="42"/>
      <c r="C153" s="278" t="s">
        <v>19</v>
      </c>
      <c r="D153" s="278" t="s">
        <v>6893</v>
      </c>
      <c r="E153" s="20" t="s">
        <v>19</v>
      </c>
      <c r="F153" s="279">
        <v>2.8</v>
      </c>
      <c r="G153" s="37"/>
      <c r="H153" s="42"/>
    </row>
    <row r="154" spans="1:8" s="2" customFormat="1" ht="16.8" customHeight="1">
      <c r="A154" s="37"/>
      <c r="B154" s="42"/>
      <c r="C154" s="278" t="s">
        <v>19</v>
      </c>
      <c r="D154" s="278" t="s">
        <v>251</v>
      </c>
      <c r="E154" s="20" t="s">
        <v>19</v>
      </c>
      <c r="F154" s="279">
        <v>10.65</v>
      </c>
      <c r="G154" s="37"/>
      <c r="H154" s="42"/>
    </row>
    <row r="155" spans="1:8" s="2" customFormat="1" ht="16.8" customHeight="1">
      <c r="A155" s="37"/>
      <c r="B155" s="42"/>
      <c r="C155" s="278" t="s">
        <v>19</v>
      </c>
      <c r="D155" s="278" t="s">
        <v>260</v>
      </c>
      <c r="E155" s="20" t="s">
        <v>19</v>
      </c>
      <c r="F155" s="279">
        <v>41.08</v>
      </c>
      <c r="G155" s="37"/>
      <c r="H155" s="42"/>
    </row>
    <row r="156" spans="1:8" s="2" customFormat="1" ht="16.8" customHeight="1">
      <c r="A156" s="37"/>
      <c r="B156" s="42"/>
      <c r="C156" s="280" t="s">
        <v>6814</v>
      </c>
      <c r="D156" s="37"/>
      <c r="E156" s="37"/>
      <c r="F156" s="37"/>
      <c r="G156" s="37"/>
      <c r="H156" s="42"/>
    </row>
    <row r="157" spans="1:8" s="2" customFormat="1" ht="16.8" customHeight="1">
      <c r="A157" s="37"/>
      <c r="B157" s="42"/>
      <c r="C157" s="278" t="s">
        <v>1135</v>
      </c>
      <c r="D157" s="278" t="s">
        <v>6894</v>
      </c>
      <c r="E157" s="20" t="s">
        <v>141</v>
      </c>
      <c r="F157" s="279">
        <v>92.67</v>
      </c>
      <c r="G157" s="37"/>
      <c r="H157" s="42"/>
    </row>
    <row r="158" spans="1:8" s="2" customFormat="1" ht="16.8" customHeight="1">
      <c r="A158" s="37"/>
      <c r="B158" s="42"/>
      <c r="C158" s="278" t="s">
        <v>1141</v>
      </c>
      <c r="D158" s="278" t="s">
        <v>6895</v>
      </c>
      <c r="E158" s="20" t="s">
        <v>141</v>
      </c>
      <c r="F158" s="279">
        <v>92.67</v>
      </c>
      <c r="G158" s="37"/>
      <c r="H158" s="42"/>
    </row>
    <row r="159" spans="1:8" s="2" customFormat="1" ht="16.8" customHeight="1">
      <c r="A159" s="37"/>
      <c r="B159" s="42"/>
      <c r="C159" s="278" t="s">
        <v>1146</v>
      </c>
      <c r="D159" s="278" t="s">
        <v>6896</v>
      </c>
      <c r="E159" s="20" t="s">
        <v>141</v>
      </c>
      <c r="F159" s="279">
        <v>92.67</v>
      </c>
      <c r="G159" s="37"/>
      <c r="H159" s="42"/>
    </row>
    <row r="160" spans="1:8" s="2" customFormat="1" ht="16.8" customHeight="1">
      <c r="A160" s="37"/>
      <c r="B160" s="42"/>
      <c r="C160" s="278" t="s">
        <v>1151</v>
      </c>
      <c r="D160" s="278" t="s">
        <v>6897</v>
      </c>
      <c r="E160" s="20" t="s">
        <v>141</v>
      </c>
      <c r="F160" s="279">
        <v>84.75</v>
      </c>
      <c r="G160" s="37"/>
      <c r="H160" s="42"/>
    </row>
    <row r="161" spans="1:8" s="2" customFormat="1" ht="20.399999999999999">
      <c r="A161" s="37"/>
      <c r="B161" s="42"/>
      <c r="C161" s="278" t="s">
        <v>1167</v>
      </c>
      <c r="D161" s="278" t="s">
        <v>6898</v>
      </c>
      <c r="E161" s="20" t="s">
        <v>141</v>
      </c>
      <c r="F161" s="279">
        <v>92.67</v>
      </c>
      <c r="G161" s="37"/>
      <c r="H161" s="42"/>
    </row>
    <row r="162" spans="1:8" s="2" customFormat="1" ht="16.8" customHeight="1">
      <c r="A162" s="37"/>
      <c r="B162" s="42"/>
      <c r="C162" s="278" t="s">
        <v>1233</v>
      </c>
      <c r="D162" s="278" t="s">
        <v>6899</v>
      </c>
      <c r="E162" s="20" t="s">
        <v>141</v>
      </c>
      <c r="F162" s="279">
        <v>84.75</v>
      </c>
      <c r="G162" s="37"/>
      <c r="H162" s="42"/>
    </row>
    <row r="163" spans="1:8" s="2" customFormat="1" ht="16.8" customHeight="1">
      <c r="A163" s="37"/>
      <c r="B163" s="42"/>
      <c r="C163" s="278" t="s">
        <v>1258</v>
      </c>
      <c r="D163" s="278" t="s">
        <v>6900</v>
      </c>
      <c r="E163" s="20" t="s">
        <v>141</v>
      </c>
      <c r="F163" s="279">
        <v>92.67</v>
      </c>
      <c r="G163" s="37"/>
      <c r="H163" s="42"/>
    </row>
    <row r="164" spans="1:8" s="2" customFormat="1" ht="16.8" customHeight="1">
      <c r="A164" s="37"/>
      <c r="B164" s="42"/>
      <c r="C164" s="278" t="s">
        <v>530</v>
      </c>
      <c r="D164" s="278" t="s">
        <v>531</v>
      </c>
      <c r="E164" s="20" t="s">
        <v>141</v>
      </c>
      <c r="F164" s="279">
        <v>374.33</v>
      </c>
      <c r="G164" s="37"/>
      <c r="H164" s="42"/>
    </row>
    <row r="165" spans="1:8" s="2" customFormat="1" ht="16.8" customHeight="1">
      <c r="A165" s="37"/>
      <c r="B165" s="42"/>
      <c r="C165" s="274" t="s">
        <v>152</v>
      </c>
      <c r="D165" s="275" t="s">
        <v>153</v>
      </c>
      <c r="E165" s="276" t="s">
        <v>154</v>
      </c>
      <c r="F165" s="277">
        <v>52.292000000000002</v>
      </c>
      <c r="G165" s="37"/>
      <c r="H165" s="42"/>
    </row>
    <row r="166" spans="1:8" s="2" customFormat="1" ht="16.8" customHeight="1">
      <c r="A166" s="37"/>
      <c r="B166" s="42"/>
      <c r="C166" s="278" t="s">
        <v>19</v>
      </c>
      <c r="D166" s="278" t="s">
        <v>248</v>
      </c>
      <c r="E166" s="20" t="s">
        <v>19</v>
      </c>
      <c r="F166" s="279">
        <v>0</v>
      </c>
      <c r="G166" s="37"/>
      <c r="H166" s="42"/>
    </row>
    <row r="167" spans="1:8" s="2" customFormat="1" ht="16.8" customHeight="1">
      <c r="A167" s="37"/>
      <c r="B167" s="42"/>
      <c r="C167" s="278" t="s">
        <v>19</v>
      </c>
      <c r="D167" s="278" t="s">
        <v>6901</v>
      </c>
      <c r="E167" s="20" t="s">
        <v>19</v>
      </c>
      <c r="F167" s="279">
        <v>3.24</v>
      </c>
      <c r="G167" s="37"/>
      <c r="H167" s="42"/>
    </row>
    <row r="168" spans="1:8" s="2" customFormat="1" ht="16.8" customHeight="1">
      <c r="A168" s="37"/>
      <c r="B168" s="42"/>
      <c r="C168" s="278" t="s">
        <v>19</v>
      </c>
      <c r="D168" s="278" t="s">
        <v>6902</v>
      </c>
      <c r="E168" s="20" t="s">
        <v>19</v>
      </c>
      <c r="F168" s="279">
        <v>10.686</v>
      </c>
      <c r="G168" s="37"/>
      <c r="H168" s="42"/>
    </row>
    <row r="169" spans="1:8" s="2" customFormat="1" ht="16.8" customHeight="1">
      <c r="A169" s="37"/>
      <c r="B169" s="42"/>
      <c r="C169" s="278" t="s">
        <v>19</v>
      </c>
      <c r="D169" s="278" t="s">
        <v>6903</v>
      </c>
      <c r="E169" s="20" t="s">
        <v>19</v>
      </c>
      <c r="F169" s="279">
        <v>3.8420000000000001</v>
      </c>
      <c r="G169" s="37"/>
      <c r="H169" s="42"/>
    </row>
    <row r="170" spans="1:8" s="2" customFormat="1" ht="16.8" customHeight="1">
      <c r="A170" s="37"/>
      <c r="B170" s="42"/>
      <c r="C170" s="278" t="s">
        <v>19</v>
      </c>
      <c r="D170" s="278" t="s">
        <v>251</v>
      </c>
      <c r="E170" s="20" t="s">
        <v>19</v>
      </c>
      <c r="F170" s="279">
        <v>17.768000000000001</v>
      </c>
      <c r="G170" s="37"/>
      <c r="H170" s="42"/>
    </row>
    <row r="171" spans="1:8" s="2" customFormat="1" ht="16.8" customHeight="1">
      <c r="A171" s="37"/>
      <c r="B171" s="42"/>
      <c r="C171" s="278" t="s">
        <v>19</v>
      </c>
      <c r="D171" s="278" t="s">
        <v>252</v>
      </c>
      <c r="E171" s="20" t="s">
        <v>19</v>
      </c>
      <c r="F171" s="279">
        <v>0</v>
      </c>
      <c r="G171" s="37"/>
      <c r="H171" s="42"/>
    </row>
    <row r="172" spans="1:8" s="2" customFormat="1" ht="16.8" customHeight="1">
      <c r="A172" s="37"/>
      <c r="B172" s="42"/>
      <c r="C172" s="278" t="s">
        <v>19</v>
      </c>
      <c r="D172" s="278" t="s">
        <v>6904</v>
      </c>
      <c r="E172" s="20" t="s">
        <v>19</v>
      </c>
      <c r="F172" s="279">
        <v>3.24</v>
      </c>
      <c r="G172" s="37"/>
      <c r="H172" s="42"/>
    </row>
    <row r="173" spans="1:8" s="2" customFormat="1" ht="16.8" customHeight="1">
      <c r="A173" s="37"/>
      <c r="B173" s="42"/>
      <c r="C173" s="278" t="s">
        <v>19</v>
      </c>
      <c r="D173" s="278" t="s">
        <v>6905</v>
      </c>
      <c r="E173" s="20" t="s">
        <v>19</v>
      </c>
      <c r="F173" s="279">
        <v>3.8420000000000001</v>
      </c>
      <c r="G173" s="37"/>
      <c r="H173" s="42"/>
    </row>
    <row r="174" spans="1:8" s="2" customFormat="1" ht="16.8" customHeight="1">
      <c r="A174" s="37"/>
      <c r="B174" s="42"/>
      <c r="C174" s="278" t="s">
        <v>19</v>
      </c>
      <c r="D174" s="278" t="s">
        <v>6906</v>
      </c>
      <c r="E174" s="20" t="s">
        <v>19</v>
      </c>
      <c r="F174" s="279">
        <v>3.12</v>
      </c>
      <c r="G174" s="37"/>
      <c r="H174" s="42"/>
    </row>
    <row r="175" spans="1:8" s="2" customFormat="1" ht="16.8" customHeight="1">
      <c r="A175" s="37"/>
      <c r="B175" s="42"/>
      <c r="C175" s="278" t="s">
        <v>19</v>
      </c>
      <c r="D175" s="278" t="s">
        <v>6907</v>
      </c>
      <c r="E175" s="20" t="s">
        <v>19</v>
      </c>
      <c r="F175" s="279">
        <v>4.3099999999999996</v>
      </c>
      <c r="G175" s="37"/>
      <c r="H175" s="42"/>
    </row>
    <row r="176" spans="1:8" s="2" customFormat="1" ht="16.8" customHeight="1">
      <c r="A176" s="37"/>
      <c r="B176" s="42"/>
      <c r="C176" s="278" t="s">
        <v>19</v>
      </c>
      <c r="D176" s="278" t="s">
        <v>6908</v>
      </c>
      <c r="E176" s="20" t="s">
        <v>19</v>
      </c>
      <c r="F176" s="279">
        <v>4.3099999999999996</v>
      </c>
      <c r="G176" s="37"/>
      <c r="H176" s="42"/>
    </row>
    <row r="177" spans="1:8" s="2" customFormat="1" ht="16.8" customHeight="1">
      <c r="A177" s="37"/>
      <c r="B177" s="42"/>
      <c r="C177" s="278" t="s">
        <v>19</v>
      </c>
      <c r="D177" s="278" t="s">
        <v>251</v>
      </c>
      <c r="E177" s="20" t="s">
        <v>19</v>
      </c>
      <c r="F177" s="279">
        <v>18.821999999999999</v>
      </c>
      <c r="G177" s="37"/>
      <c r="H177" s="42"/>
    </row>
    <row r="178" spans="1:8" s="2" customFormat="1" ht="16.8" customHeight="1">
      <c r="A178" s="37"/>
      <c r="B178" s="42"/>
      <c r="C178" s="278" t="s">
        <v>19</v>
      </c>
      <c r="D178" s="278" t="s">
        <v>256</v>
      </c>
      <c r="E178" s="20" t="s">
        <v>19</v>
      </c>
      <c r="F178" s="279">
        <v>0</v>
      </c>
      <c r="G178" s="37"/>
      <c r="H178" s="42"/>
    </row>
    <row r="179" spans="1:8" s="2" customFormat="1" ht="16.8" customHeight="1">
      <c r="A179" s="37"/>
      <c r="B179" s="42"/>
      <c r="C179" s="278" t="s">
        <v>19</v>
      </c>
      <c r="D179" s="278" t="s">
        <v>6909</v>
      </c>
      <c r="E179" s="20" t="s">
        <v>19</v>
      </c>
      <c r="F179" s="279">
        <v>3.24</v>
      </c>
      <c r="G179" s="37"/>
      <c r="H179" s="42"/>
    </row>
    <row r="180" spans="1:8" s="2" customFormat="1" ht="16.8" customHeight="1">
      <c r="A180" s="37"/>
      <c r="B180" s="42"/>
      <c r="C180" s="278" t="s">
        <v>19</v>
      </c>
      <c r="D180" s="278" t="s">
        <v>6910</v>
      </c>
      <c r="E180" s="20" t="s">
        <v>19</v>
      </c>
      <c r="F180" s="279">
        <v>3.8420000000000001</v>
      </c>
      <c r="G180" s="37"/>
      <c r="H180" s="42"/>
    </row>
    <row r="181" spans="1:8" s="2" customFormat="1" ht="16.8" customHeight="1">
      <c r="A181" s="37"/>
      <c r="B181" s="42"/>
      <c r="C181" s="278" t="s">
        <v>19</v>
      </c>
      <c r="D181" s="278" t="s">
        <v>6911</v>
      </c>
      <c r="E181" s="20" t="s">
        <v>19</v>
      </c>
      <c r="F181" s="279">
        <v>4.3099999999999996</v>
      </c>
      <c r="G181" s="37"/>
      <c r="H181" s="42"/>
    </row>
    <row r="182" spans="1:8" s="2" customFormat="1" ht="16.8" customHeight="1">
      <c r="A182" s="37"/>
      <c r="B182" s="42"/>
      <c r="C182" s="278" t="s">
        <v>19</v>
      </c>
      <c r="D182" s="278" t="s">
        <v>6912</v>
      </c>
      <c r="E182" s="20" t="s">
        <v>19</v>
      </c>
      <c r="F182" s="279">
        <v>4.3099999999999996</v>
      </c>
      <c r="G182" s="37"/>
      <c r="H182" s="42"/>
    </row>
    <row r="183" spans="1:8" s="2" customFormat="1" ht="16.8" customHeight="1">
      <c r="A183" s="37"/>
      <c r="B183" s="42"/>
      <c r="C183" s="278" t="s">
        <v>19</v>
      </c>
      <c r="D183" s="278" t="s">
        <v>251</v>
      </c>
      <c r="E183" s="20" t="s">
        <v>19</v>
      </c>
      <c r="F183" s="279">
        <v>15.702</v>
      </c>
      <c r="G183" s="37"/>
      <c r="H183" s="42"/>
    </row>
    <row r="184" spans="1:8" s="2" customFormat="1" ht="16.8" customHeight="1">
      <c r="A184" s="37"/>
      <c r="B184" s="42"/>
      <c r="C184" s="278" t="s">
        <v>19</v>
      </c>
      <c r="D184" s="278" t="s">
        <v>260</v>
      </c>
      <c r="E184" s="20" t="s">
        <v>19</v>
      </c>
      <c r="F184" s="279">
        <v>52.292000000000002</v>
      </c>
      <c r="G184" s="37"/>
      <c r="H184" s="42"/>
    </row>
    <row r="185" spans="1:8" s="2" customFormat="1" ht="16.8" customHeight="1">
      <c r="A185" s="37"/>
      <c r="B185" s="42"/>
      <c r="C185" s="280" t="s">
        <v>6814</v>
      </c>
      <c r="D185" s="37"/>
      <c r="E185" s="37"/>
      <c r="F185" s="37"/>
      <c r="G185" s="37"/>
      <c r="H185" s="42"/>
    </row>
    <row r="186" spans="1:8" s="2" customFormat="1" ht="16.8" customHeight="1">
      <c r="A186" s="37"/>
      <c r="B186" s="42"/>
      <c r="C186" s="278" t="s">
        <v>644</v>
      </c>
      <c r="D186" s="278" t="s">
        <v>6913</v>
      </c>
      <c r="E186" s="20" t="s">
        <v>154</v>
      </c>
      <c r="F186" s="279">
        <v>140.65799999999999</v>
      </c>
      <c r="G186" s="37"/>
      <c r="H186" s="42"/>
    </row>
    <row r="187" spans="1:8" s="2" customFormat="1" ht="20.399999999999999">
      <c r="A187" s="37"/>
      <c r="B187" s="42"/>
      <c r="C187" s="278" t="s">
        <v>1157</v>
      </c>
      <c r="D187" s="278" t="s">
        <v>6879</v>
      </c>
      <c r="E187" s="20" t="s">
        <v>154</v>
      </c>
      <c r="F187" s="279">
        <v>56.981999999999999</v>
      </c>
      <c r="G187" s="37"/>
      <c r="H187" s="42"/>
    </row>
    <row r="188" spans="1:8" s="2" customFormat="1" ht="16.8" customHeight="1">
      <c r="A188" s="37"/>
      <c r="B188" s="42"/>
      <c r="C188" s="278" t="s">
        <v>1182</v>
      </c>
      <c r="D188" s="278" t="s">
        <v>6880</v>
      </c>
      <c r="E188" s="20" t="s">
        <v>154</v>
      </c>
      <c r="F188" s="279">
        <v>152.52799999999999</v>
      </c>
      <c r="G188" s="37"/>
      <c r="H188" s="42"/>
    </row>
    <row r="189" spans="1:8" s="2" customFormat="1" ht="16.8" customHeight="1">
      <c r="A189" s="37"/>
      <c r="B189" s="42"/>
      <c r="C189" s="278" t="s">
        <v>1188</v>
      </c>
      <c r="D189" s="278" t="s">
        <v>6881</v>
      </c>
      <c r="E189" s="20" t="s">
        <v>154</v>
      </c>
      <c r="F189" s="279">
        <v>56.981999999999999</v>
      </c>
      <c r="G189" s="37"/>
      <c r="H189" s="42"/>
    </row>
    <row r="190" spans="1:8" s="2" customFormat="1" ht="16.8" customHeight="1">
      <c r="A190" s="37"/>
      <c r="B190" s="42"/>
      <c r="C190" s="274" t="s">
        <v>180</v>
      </c>
      <c r="D190" s="275" t="s">
        <v>181</v>
      </c>
      <c r="E190" s="276" t="s">
        <v>141</v>
      </c>
      <c r="F190" s="277">
        <v>43.67</v>
      </c>
      <c r="G190" s="37"/>
      <c r="H190" s="42"/>
    </row>
    <row r="191" spans="1:8" s="2" customFormat="1" ht="16.8" customHeight="1">
      <c r="A191" s="37"/>
      <c r="B191" s="42"/>
      <c r="C191" s="278" t="s">
        <v>19</v>
      </c>
      <c r="D191" s="278" t="s">
        <v>248</v>
      </c>
      <c r="E191" s="20" t="s">
        <v>19</v>
      </c>
      <c r="F191" s="279">
        <v>0</v>
      </c>
      <c r="G191" s="37"/>
      <c r="H191" s="42"/>
    </row>
    <row r="192" spans="1:8" s="2" customFormat="1" ht="16.8" customHeight="1">
      <c r="A192" s="37"/>
      <c r="B192" s="42"/>
      <c r="C192" s="278" t="s">
        <v>19</v>
      </c>
      <c r="D192" s="278" t="s">
        <v>6871</v>
      </c>
      <c r="E192" s="20" t="s">
        <v>19</v>
      </c>
      <c r="F192" s="279">
        <v>3.22</v>
      </c>
      <c r="G192" s="37"/>
      <c r="H192" s="42"/>
    </row>
    <row r="193" spans="1:8" s="2" customFormat="1" ht="16.8" customHeight="1">
      <c r="A193" s="37"/>
      <c r="B193" s="42"/>
      <c r="C193" s="278" t="s">
        <v>19</v>
      </c>
      <c r="D193" s="278" t="s">
        <v>6914</v>
      </c>
      <c r="E193" s="20" t="s">
        <v>19</v>
      </c>
      <c r="F193" s="279">
        <v>1.66</v>
      </c>
      <c r="G193" s="37"/>
      <c r="H193" s="42"/>
    </row>
    <row r="194" spans="1:8" s="2" customFormat="1" ht="16.8" customHeight="1">
      <c r="A194" s="37"/>
      <c r="B194" s="42"/>
      <c r="C194" s="278" t="s">
        <v>19</v>
      </c>
      <c r="D194" s="278" t="s">
        <v>6915</v>
      </c>
      <c r="E194" s="20" t="s">
        <v>19</v>
      </c>
      <c r="F194" s="279">
        <v>5.65</v>
      </c>
      <c r="G194" s="37"/>
      <c r="H194" s="42"/>
    </row>
    <row r="195" spans="1:8" s="2" customFormat="1" ht="16.8" customHeight="1">
      <c r="A195" s="37"/>
      <c r="B195" s="42"/>
      <c r="C195" s="278" t="s">
        <v>19</v>
      </c>
      <c r="D195" s="278" t="s">
        <v>6916</v>
      </c>
      <c r="E195" s="20" t="s">
        <v>19</v>
      </c>
      <c r="F195" s="279">
        <v>2.99</v>
      </c>
      <c r="G195" s="37"/>
      <c r="H195" s="42"/>
    </row>
    <row r="196" spans="1:8" s="2" customFormat="1" ht="16.8" customHeight="1">
      <c r="A196" s="37"/>
      <c r="B196" s="42"/>
      <c r="C196" s="278" t="s">
        <v>19</v>
      </c>
      <c r="D196" s="278" t="s">
        <v>251</v>
      </c>
      <c r="E196" s="20" t="s">
        <v>19</v>
      </c>
      <c r="F196" s="279">
        <v>13.52</v>
      </c>
      <c r="G196" s="37"/>
      <c r="H196" s="42"/>
    </row>
    <row r="197" spans="1:8" s="2" customFormat="1" ht="16.8" customHeight="1">
      <c r="A197" s="37"/>
      <c r="B197" s="42"/>
      <c r="C197" s="278" t="s">
        <v>19</v>
      </c>
      <c r="D197" s="278" t="s">
        <v>252</v>
      </c>
      <c r="E197" s="20" t="s">
        <v>19</v>
      </c>
      <c r="F197" s="279">
        <v>0</v>
      </c>
      <c r="G197" s="37"/>
      <c r="H197" s="42"/>
    </row>
    <row r="198" spans="1:8" s="2" customFormat="1" ht="16.8" customHeight="1">
      <c r="A198" s="37"/>
      <c r="B198" s="42"/>
      <c r="C198" s="278" t="s">
        <v>19</v>
      </c>
      <c r="D198" s="278" t="s">
        <v>6917</v>
      </c>
      <c r="E198" s="20" t="s">
        <v>19</v>
      </c>
      <c r="F198" s="279">
        <v>3.22</v>
      </c>
      <c r="G198" s="37"/>
      <c r="H198" s="42"/>
    </row>
    <row r="199" spans="1:8" s="2" customFormat="1" ht="16.8" customHeight="1">
      <c r="A199" s="37"/>
      <c r="B199" s="42"/>
      <c r="C199" s="278" t="s">
        <v>19</v>
      </c>
      <c r="D199" s="278" t="s">
        <v>6918</v>
      </c>
      <c r="E199" s="20" t="s">
        <v>19</v>
      </c>
      <c r="F199" s="279">
        <v>2.99</v>
      </c>
      <c r="G199" s="37"/>
      <c r="H199" s="42"/>
    </row>
    <row r="200" spans="1:8" s="2" customFormat="1" ht="16.8" customHeight="1">
      <c r="A200" s="37"/>
      <c r="B200" s="42"/>
      <c r="C200" s="278" t="s">
        <v>19</v>
      </c>
      <c r="D200" s="278" t="s">
        <v>6919</v>
      </c>
      <c r="E200" s="20" t="s">
        <v>19</v>
      </c>
      <c r="F200" s="279">
        <v>3.15</v>
      </c>
      <c r="G200" s="37"/>
      <c r="H200" s="42"/>
    </row>
    <row r="201" spans="1:8" s="2" customFormat="1" ht="16.8" customHeight="1">
      <c r="A201" s="37"/>
      <c r="B201" s="42"/>
      <c r="C201" s="278" t="s">
        <v>19</v>
      </c>
      <c r="D201" s="278" t="s">
        <v>6920</v>
      </c>
      <c r="E201" s="20" t="s">
        <v>19</v>
      </c>
      <c r="F201" s="279">
        <v>3.64</v>
      </c>
      <c r="G201" s="37"/>
      <c r="H201" s="42"/>
    </row>
    <row r="202" spans="1:8" s="2" customFormat="1" ht="16.8" customHeight="1">
      <c r="A202" s="37"/>
      <c r="B202" s="42"/>
      <c r="C202" s="278" t="s">
        <v>19</v>
      </c>
      <c r="D202" s="278" t="s">
        <v>6921</v>
      </c>
      <c r="E202" s="20" t="s">
        <v>19</v>
      </c>
      <c r="F202" s="279">
        <v>3.65</v>
      </c>
      <c r="G202" s="37"/>
      <c r="H202" s="42"/>
    </row>
    <row r="203" spans="1:8" s="2" customFormat="1" ht="16.8" customHeight="1">
      <c r="A203" s="37"/>
      <c r="B203" s="42"/>
      <c r="C203" s="278" t="s">
        <v>19</v>
      </c>
      <c r="D203" s="278" t="s">
        <v>251</v>
      </c>
      <c r="E203" s="20" t="s">
        <v>19</v>
      </c>
      <c r="F203" s="279">
        <v>16.649999999999999</v>
      </c>
      <c r="G203" s="37"/>
      <c r="H203" s="42"/>
    </row>
    <row r="204" spans="1:8" s="2" customFormat="1" ht="16.8" customHeight="1">
      <c r="A204" s="37"/>
      <c r="B204" s="42"/>
      <c r="C204" s="278" t="s">
        <v>19</v>
      </c>
      <c r="D204" s="278" t="s">
        <v>256</v>
      </c>
      <c r="E204" s="20" t="s">
        <v>19</v>
      </c>
      <c r="F204" s="279">
        <v>0</v>
      </c>
      <c r="G204" s="37"/>
      <c r="H204" s="42"/>
    </row>
    <row r="205" spans="1:8" s="2" customFormat="1" ht="16.8" customHeight="1">
      <c r="A205" s="37"/>
      <c r="B205" s="42"/>
      <c r="C205" s="278" t="s">
        <v>19</v>
      </c>
      <c r="D205" s="278" t="s">
        <v>6875</v>
      </c>
      <c r="E205" s="20" t="s">
        <v>19</v>
      </c>
      <c r="F205" s="279">
        <v>3.22</v>
      </c>
      <c r="G205" s="37"/>
      <c r="H205" s="42"/>
    </row>
    <row r="206" spans="1:8" s="2" customFormat="1" ht="16.8" customHeight="1">
      <c r="A206" s="37"/>
      <c r="B206" s="42"/>
      <c r="C206" s="278" t="s">
        <v>19</v>
      </c>
      <c r="D206" s="278" t="s">
        <v>6922</v>
      </c>
      <c r="E206" s="20" t="s">
        <v>19</v>
      </c>
      <c r="F206" s="279">
        <v>2.99</v>
      </c>
      <c r="G206" s="37"/>
      <c r="H206" s="42"/>
    </row>
    <row r="207" spans="1:8" s="2" customFormat="1" ht="16.8" customHeight="1">
      <c r="A207" s="37"/>
      <c r="B207" s="42"/>
      <c r="C207" s="278" t="s">
        <v>19</v>
      </c>
      <c r="D207" s="278" t="s">
        <v>6923</v>
      </c>
      <c r="E207" s="20" t="s">
        <v>19</v>
      </c>
      <c r="F207" s="279">
        <v>3.64</v>
      </c>
      <c r="G207" s="37"/>
      <c r="H207" s="42"/>
    </row>
    <row r="208" spans="1:8" s="2" customFormat="1" ht="16.8" customHeight="1">
      <c r="A208" s="37"/>
      <c r="B208" s="42"/>
      <c r="C208" s="278" t="s">
        <v>19</v>
      </c>
      <c r="D208" s="278" t="s">
        <v>6924</v>
      </c>
      <c r="E208" s="20" t="s">
        <v>19</v>
      </c>
      <c r="F208" s="279">
        <v>3.65</v>
      </c>
      <c r="G208" s="37"/>
      <c r="H208" s="42"/>
    </row>
    <row r="209" spans="1:8" s="2" customFormat="1" ht="16.8" customHeight="1">
      <c r="A209" s="37"/>
      <c r="B209" s="42"/>
      <c r="C209" s="278" t="s">
        <v>19</v>
      </c>
      <c r="D209" s="278" t="s">
        <v>251</v>
      </c>
      <c r="E209" s="20" t="s">
        <v>19</v>
      </c>
      <c r="F209" s="279">
        <v>13.5</v>
      </c>
      <c r="G209" s="37"/>
      <c r="H209" s="42"/>
    </row>
    <row r="210" spans="1:8" s="2" customFormat="1" ht="16.8" customHeight="1">
      <c r="A210" s="37"/>
      <c r="B210" s="42"/>
      <c r="C210" s="278" t="s">
        <v>19</v>
      </c>
      <c r="D210" s="278" t="s">
        <v>260</v>
      </c>
      <c r="E210" s="20" t="s">
        <v>19</v>
      </c>
      <c r="F210" s="279">
        <v>43.67</v>
      </c>
      <c r="G210" s="37"/>
      <c r="H210" s="42"/>
    </row>
    <row r="211" spans="1:8" s="2" customFormat="1" ht="16.8" customHeight="1">
      <c r="A211" s="37"/>
      <c r="B211" s="42"/>
      <c r="C211" s="280" t="s">
        <v>6814</v>
      </c>
      <c r="D211" s="37"/>
      <c r="E211" s="37"/>
      <c r="F211" s="37"/>
      <c r="G211" s="37"/>
      <c r="H211" s="42"/>
    </row>
    <row r="212" spans="1:8" s="2" customFormat="1" ht="16.8" customHeight="1">
      <c r="A212" s="37"/>
      <c r="B212" s="42"/>
      <c r="C212" s="278" t="s">
        <v>1135</v>
      </c>
      <c r="D212" s="278" t="s">
        <v>6894</v>
      </c>
      <c r="E212" s="20" t="s">
        <v>141</v>
      </c>
      <c r="F212" s="279">
        <v>92.67</v>
      </c>
      <c r="G212" s="37"/>
      <c r="H212" s="42"/>
    </row>
    <row r="213" spans="1:8" s="2" customFormat="1" ht="16.8" customHeight="1">
      <c r="A213" s="37"/>
      <c r="B213" s="42"/>
      <c r="C213" s="278" t="s">
        <v>1141</v>
      </c>
      <c r="D213" s="278" t="s">
        <v>6895</v>
      </c>
      <c r="E213" s="20" t="s">
        <v>141</v>
      </c>
      <c r="F213" s="279">
        <v>92.67</v>
      </c>
      <c r="G213" s="37"/>
      <c r="H213" s="42"/>
    </row>
    <row r="214" spans="1:8" s="2" customFormat="1" ht="16.8" customHeight="1">
      <c r="A214" s="37"/>
      <c r="B214" s="42"/>
      <c r="C214" s="278" t="s">
        <v>1146</v>
      </c>
      <c r="D214" s="278" t="s">
        <v>6896</v>
      </c>
      <c r="E214" s="20" t="s">
        <v>141</v>
      </c>
      <c r="F214" s="279">
        <v>92.67</v>
      </c>
      <c r="G214" s="37"/>
      <c r="H214" s="42"/>
    </row>
    <row r="215" spans="1:8" s="2" customFormat="1" ht="16.8" customHeight="1">
      <c r="A215" s="37"/>
      <c r="B215" s="42"/>
      <c r="C215" s="278" t="s">
        <v>1151</v>
      </c>
      <c r="D215" s="278" t="s">
        <v>6897</v>
      </c>
      <c r="E215" s="20" t="s">
        <v>141</v>
      </c>
      <c r="F215" s="279">
        <v>84.75</v>
      </c>
      <c r="G215" s="37"/>
      <c r="H215" s="42"/>
    </row>
    <row r="216" spans="1:8" s="2" customFormat="1" ht="20.399999999999999">
      <c r="A216" s="37"/>
      <c r="B216" s="42"/>
      <c r="C216" s="278" t="s">
        <v>1167</v>
      </c>
      <c r="D216" s="278" t="s">
        <v>6898</v>
      </c>
      <c r="E216" s="20" t="s">
        <v>141</v>
      </c>
      <c r="F216" s="279">
        <v>92.67</v>
      </c>
      <c r="G216" s="37"/>
      <c r="H216" s="42"/>
    </row>
    <row r="217" spans="1:8" s="2" customFormat="1" ht="16.8" customHeight="1">
      <c r="A217" s="37"/>
      <c r="B217" s="42"/>
      <c r="C217" s="278" t="s">
        <v>1176</v>
      </c>
      <c r="D217" s="278" t="s">
        <v>6925</v>
      </c>
      <c r="E217" s="20" t="s">
        <v>141</v>
      </c>
      <c r="F217" s="279">
        <v>47.13</v>
      </c>
      <c r="G217" s="37"/>
      <c r="H217" s="42"/>
    </row>
    <row r="218" spans="1:8" s="2" customFormat="1" ht="16.8" customHeight="1">
      <c r="A218" s="37"/>
      <c r="B218" s="42"/>
      <c r="C218" s="278" t="s">
        <v>1233</v>
      </c>
      <c r="D218" s="278" t="s">
        <v>6899</v>
      </c>
      <c r="E218" s="20" t="s">
        <v>141</v>
      </c>
      <c r="F218" s="279">
        <v>84.75</v>
      </c>
      <c r="G218" s="37"/>
      <c r="H218" s="42"/>
    </row>
    <row r="219" spans="1:8" s="2" customFormat="1" ht="16.8" customHeight="1">
      <c r="A219" s="37"/>
      <c r="B219" s="42"/>
      <c r="C219" s="278" t="s">
        <v>1258</v>
      </c>
      <c r="D219" s="278" t="s">
        <v>6900</v>
      </c>
      <c r="E219" s="20" t="s">
        <v>141</v>
      </c>
      <c r="F219" s="279">
        <v>92.67</v>
      </c>
      <c r="G219" s="37"/>
      <c r="H219" s="42"/>
    </row>
    <row r="220" spans="1:8" s="2" customFormat="1" ht="16.8" customHeight="1">
      <c r="A220" s="37"/>
      <c r="B220" s="42"/>
      <c r="C220" s="278" t="s">
        <v>530</v>
      </c>
      <c r="D220" s="278" t="s">
        <v>531</v>
      </c>
      <c r="E220" s="20" t="s">
        <v>141</v>
      </c>
      <c r="F220" s="279">
        <v>374.33</v>
      </c>
      <c r="G220" s="37"/>
      <c r="H220" s="42"/>
    </row>
    <row r="221" spans="1:8" s="2" customFormat="1" ht="16.8" customHeight="1">
      <c r="A221" s="37"/>
      <c r="B221" s="42"/>
      <c r="C221" s="274" t="s">
        <v>183</v>
      </c>
      <c r="D221" s="275" t="s">
        <v>184</v>
      </c>
      <c r="E221" s="276" t="s">
        <v>154</v>
      </c>
      <c r="F221" s="277">
        <v>88.366</v>
      </c>
      <c r="G221" s="37"/>
      <c r="H221" s="42"/>
    </row>
    <row r="222" spans="1:8" s="2" customFormat="1" ht="16.8" customHeight="1">
      <c r="A222" s="37"/>
      <c r="B222" s="42"/>
      <c r="C222" s="278" t="s">
        <v>19</v>
      </c>
      <c r="D222" s="278" t="s">
        <v>248</v>
      </c>
      <c r="E222" s="20" t="s">
        <v>19</v>
      </c>
      <c r="F222" s="279">
        <v>0</v>
      </c>
      <c r="G222" s="37"/>
      <c r="H222" s="42"/>
    </row>
    <row r="223" spans="1:8" s="2" customFormat="1" ht="16.8" customHeight="1">
      <c r="A223" s="37"/>
      <c r="B223" s="42"/>
      <c r="C223" s="278" t="s">
        <v>19</v>
      </c>
      <c r="D223" s="278" t="s">
        <v>6926</v>
      </c>
      <c r="E223" s="20" t="s">
        <v>19</v>
      </c>
      <c r="F223" s="279">
        <v>7.09</v>
      </c>
      <c r="G223" s="37"/>
      <c r="H223" s="42"/>
    </row>
    <row r="224" spans="1:8" s="2" customFormat="1" ht="16.8" customHeight="1">
      <c r="A224" s="37"/>
      <c r="B224" s="42"/>
      <c r="C224" s="278" t="s">
        <v>19</v>
      </c>
      <c r="D224" s="278" t="s">
        <v>6927</v>
      </c>
      <c r="E224" s="20" t="s">
        <v>19</v>
      </c>
      <c r="F224" s="279">
        <v>4.76</v>
      </c>
      <c r="G224" s="37"/>
      <c r="H224" s="42"/>
    </row>
    <row r="225" spans="1:8" s="2" customFormat="1" ht="16.8" customHeight="1">
      <c r="A225" s="37"/>
      <c r="B225" s="42"/>
      <c r="C225" s="278" t="s">
        <v>19</v>
      </c>
      <c r="D225" s="278" t="s">
        <v>6928</v>
      </c>
      <c r="E225" s="20" t="s">
        <v>19</v>
      </c>
      <c r="F225" s="279">
        <v>8.7100000000000009</v>
      </c>
      <c r="G225" s="37"/>
      <c r="H225" s="42"/>
    </row>
    <row r="226" spans="1:8" s="2" customFormat="1" ht="16.8" customHeight="1">
      <c r="A226" s="37"/>
      <c r="B226" s="42"/>
      <c r="C226" s="278" t="s">
        <v>19</v>
      </c>
      <c r="D226" s="278" t="s">
        <v>6929</v>
      </c>
      <c r="E226" s="20" t="s">
        <v>19</v>
      </c>
      <c r="F226" s="279">
        <v>6.5</v>
      </c>
      <c r="G226" s="37"/>
      <c r="H226" s="42"/>
    </row>
    <row r="227" spans="1:8" s="2" customFormat="1" ht="16.8" customHeight="1">
      <c r="A227" s="37"/>
      <c r="B227" s="42"/>
      <c r="C227" s="278" t="s">
        <v>19</v>
      </c>
      <c r="D227" s="278" t="s">
        <v>251</v>
      </c>
      <c r="E227" s="20" t="s">
        <v>19</v>
      </c>
      <c r="F227" s="279">
        <v>27.06</v>
      </c>
      <c r="G227" s="37"/>
      <c r="H227" s="42"/>
    </row>
    <row r="228" spans="1:8" s="2" customFormat="1" ht="16.8" customHeight="1">
      <c r="A228" s="37"/>
      <c r="B228" s="42"/>
      <c r="C228" s="278" t="s">
        <v>19</v>
      </c>
      <c r="D228" s="278" t="s">
        <v>252</v>
      </c>
      <c r="E228" s="20" t="s">
        <v>19</v>
      </c>
      <c r="F228" s="279">
        <v>0</v>
      </c>
      <c r="G228" s="37"/>
      <c r="H228" s="42"/>
    </row>
    <row r="229" spans="1:8" s="2" customFormat="1" ht="16.8" customHeight="1">
      <c r="A229" s="37"/>
      <c r="B229" s="42"/>
      <c r="C229" s="278" t="s">
        <v>19</v>
      </c>
      <c r="D229" s="278" t="s">
        <v>6930</v>
      </c>
      <c r="E229" s="20" t="s">
        <v>19</v>
      </c>
      <c r="F229" s="279">
        <v>7.09</v>
      </c>
      <c r="G229" s="37"/>
      <c r="H229" s="42"/>
    </row>
    <row r="230" spans="1:8" s="2" customFormat="1" ht="16.8" customHeight="1">
      <c r="A230" s="37"/>
      <c r="B230" s="42"/>
      <c r="C230" s="278" t="s">
        <v>19</v>
      </c>
      <c r="D230" s="278" t="s">
        <v>6931</v>
      </c>
      <c r="E230" s="20" t="s">
        <v>19</v>
      </c>
      <c r="F230" s="279">
        <v>6.5</v>
      </c>
      <c r="G230" s="37"/>
      <c r="H230" s="42"/>
    </row>
    <row r="231" spans="1:8" s="2" customFormat="1" ht="16.8" customHeight="1">
      <c r="A231" s="37"/>
      <c r="B231" s="42"/>
      <c r="C231" s="278" t="s">
        <v>19</v>
      </c>
      <c r="D231" s="278" t="s">
        <v>6932</v>
      </c>
      <c r="E231" s="20" t="s">
        <v>19</v>
      </c>
      <c r="F231" s="279">
        <v>6.9859999999999998</v>
      </c>
      <c r="G231" s="37"/>
      <c r="H231" s="42"/>
    </row>
    <row r="232" spans="1:8" s="2" customFormat="1" ht="16.8" customHeight="1">
      <c r="A232" s="37"/>
      <c r="B232" s="42"/>
      <c r="C232" s="278" t="s">
        <v>19</v>
      </c>
      <c r="D232" s="278" t="s">
        <v>6933</v>
      </c>
      <c r="E232" s="20" t="s">
        <v>19</v>
      </c>
      <c r="F232" s="279">
        <v>6.8</v>
      </c>
      <c r="G232" s="37"/>
      <c r="H232" s="42"/>
    </row>
    <row r="233" spans="1:8" s="2" customFormat="1" ht="16.8" customHeight="1">
      <c r="A233" s="37"/>
      <c r="B233" s="42"/>
      <c r="C233" s="278" t="s">
        <v>19</v>
      </c>
      <c r="D233" s="278" t="s">
        <v>6934</v>
      </c>
      <c r="E233" s="20" t="s">
        <v>19</v>
      </c>
      <c r="F233" s="279">
        <v>6.81</v>
      </c>
      <c r="G233" s="37"/>
      <c r="H233" s="42"/>
    </row>
    <row r="234" spans="1:8" s="2" customFormat="1" ht="16.8" customHeight="1">
      <c r="A234" s="37"/>
      <c r="B234" s="42"/>
      <c r="C234" s="278" t="s">
        <v>19</v>
      </c>
      <c r="D234" s="278" t="s">
        <v>251</v>
      </c>
      <c r="E234" s="20" t="s">
        <v>19</v>
      </c>
      <c r="F234" s="279">
        <v>34.186</v>
      </c>
      <c r="G234" s="37"/>
      <c r="H234" s="42"/>
    </row>
    <row r="235" spans="1:8" s="2" customFormat="1" ht="16.8" customHeight="1">
      <c r="A235" s="37"/>
      <c r="B235" s="42"/>
      <c r="C235" s="278" t="s">
        <v>19</v>
      </c>
      <c r="D235" s="278" t="s">
        <v>256</v>
      </c>
      <c r="E235" s="20" t="s">
        <v>19</v>
      </c>
      <c r="F235" s="279">
        <v>0</v>
      </c>
      <c r="G235" s="37"/>
      <c r="H235" s="42"/>
    </row>
    <row r="236" spans="1:8" s="2" customFormat="1" ht="16.8" customHeight="1">
      <c r="A236" s="37"/>
      <c r="B236" s="42"/>
      <c r="C236" s="278" t="s">
        <v>19</v>
      </c>
      <c r="D236" s="278" t="s">
        <v>6935</v>
      </c>
      <c r="E236" s="20" t="s">
        <v>19</v>
      </c>
      <c r="F236" s="279">
        <v>7.09</v>
      </c>
      <c r="G236" s="37"/>
      <c r="H236" s="42"/>
    </row>
    <row r="237" spans="1:8" s="2" customFormat="1" ht="16.8" customHeight="1">
      <c r="A237" s="37"/>
      <c r="B237" s="42"/>
      <c r="C237" s="278" t="s">
        <v>19</v>
      </c>
      <c r="D237" s="278" t="s">
        <v>6936</v>
      </c>
      <c r="E237" s="20" t="s">
        <v>19</v>
      </c>
      <c r="F237" s="279">
        <v>6.5</v>
      </c>
      <c r="G237" s="37"/>
      <c r="H237" s="42"/>
    </row>
    <row r="238" spans="1:8" s="2" customFormat="1" ht="16.8" customHeight="1">
      <c r="A238" s="37"/>
      <c r="B238" s="42"/>
      <c r="C238" s="278" t="s">
        <v>19</v>
      </c>
      <c r="D238" s="278" t="s">
        <v>6937</v>
      </c>
      <c r="E238" s="20" t="s">
        <v>19</v>
      </c>
      <c r="F238" s="279">
        <v>6.76</v>
      </c>
      <c r="G238" s="37"/>
      <c r="H238" s="42"/>
    </row>
    <row r="239" spans="1:8" s="2" customFormat="1" ht="16.8" customHeight="1">
      <c r="A239" s="37"/>
      <c r="B239" s="42"/>
      <c r="C239" s="278" t="s">
        <v>19</v>
      </c>
      <c r="D239" s="278" t="s">
        <v>6938</v>
      </c>
      <c r="E239" s="20" t="s">
        <v>19</v>
      </c>
      <c r="F239" s="279">
        <v>6.77</v>
      </c>
      <c r="G239" s="37"/>
      <c r="H239" s="42"/>
    </row>
    <row r="240" spans="1:8" s="2" customFormat="1" ht="16.8" customHeight="1">
      <c r="A240" s="37"/>
      <c r="B240" s="42"/>
      <c r="C240" s="278" t="s">
        <v>19</v>
      </c>
      <c r="D240" s="278" t="s">
        <v>251</v>
      </c>
      <c r="E240" s="20" t="s">
        <v>19</v>
      </c>
      <c r="F240" s="279">
        <v>27.12</v>
      </c>
      <c r="G240" s="37"/>
      <c r="H240" s="42"/>
    </row>
    <row r="241" spans="1:8" s="2" customFormat="1" ht="16.8" customHeight="1">
      <c r="A241" s="37"/>
      <c r="B241" s="42"/>
      <c r="C241" s="278" t="s">
        <v>19</v>
      </c>
      <c r="D241" s="278" t="s">
        <v>260</v>
      </c>
      <c r="E241" s="20" t="s">
        <v>19</v>
      </c>
      <c r="F241" s="279">
        <v>88.366</v>
      </c>
      <c r="G241" s="37"/>
      <c r="H241" s="42"/>
    </row>
    <row r="242" spans="1:8" s="2" customFormat="1" ht="16.8" customHeight="1">
      <c r="A242" s="37"/>
      <c r="B242" s="42"/>
      <c r="C242" s="280" t="s">
        <v>6814</v>
      </c>
      <c r="D242" s="37"/>
      <c r="E242" s="37"/>
      <c r="F242" s="37"/>
      <c r="G242" s="37"/>
      <c r="H242" s="42"/>
    </row>
    <row r="243" spans="1:8" s="2" customFormat="1" ht="16.8" customHeight="1">
      <c r="A243" s="37"/>
      <c r="B243" s="42"/>
      <c r="C243" s="278" t="s">
        <v>644</v>
      </c>
      <c r="D243" s="278" t="s">
        <v>6913</v>
      </c>
      <c r="E243" s="20" t="s">
        <v>154</v>
      </c>
      <c r="F243" s="279">
        <v>140.65799999999999</v>
      </c>
      <c r="G243" s="37"/>
      <c r="H243" s="42"/>
    </row>
    <row r="244" spans="1:8" s="2" customFormat="1" ht="16.8" customHeight="1">
      <c r="A244" s="37"/>
      <c r="B244" s="42"/>
      <c r="C244" s="278" t="s">
        <v>1182</v>
      </c>
      <c r="D244" s="278" t="s">
        <v>6880</v>
      </c>
      <c r="E244" s="20" t="s">
        <v>154</v>
      </c>
      <c r="F244" s="279">
        <v>152.52799999999999</v>
      </c>
      <c r="G244" s="37"/>
      <c r="H244" s="42"/>
    </row>
    <row r="245" spans="1:8" s="2" customFormat="1" ht="16.8" customHeight="1">
      <c r="A245" s="37"/>
      <c r="B245" s="42"/>
      <c r="C245" s="278" t="s">
        <v>1227</v>
      </c>
      <c r="D245" s="278" t="s">
        <v>6939</v>
      </c>
      <c r="E245" s="20" t="s">
        <v>154</v>
      </c>
      <c r="F245" s="279">
        <v>95.546000000000006</v>
      </c>
      <c r="G245" s="37"/>
      <c r="H245" s="42"/>
    </row>
    <row r="246" spans="1:8" s="2" customFormat="1" ht="16.8" customHeight="1">
      <c r="A246" s="37"/>
      <c r="B246" s="42"/>
      <c r="C246" s="274" t="s">
        <v>172</v>
      </c>
      <c r="D246" s="275" t="s">
        <v>173</v>
      </c>
      <c r="E246" s="276" t="s">
        <v>141</v>
      </c>
      <c r="F246" s="277">
        <v>281.66000000000003</v>
      </c>
      <c r="G246" s="37"/>
      <c r="H246" s="42"/>
    </row>
    <row r="247" spans="1:8" s="2" customFormat="1" ht="16.8" customHeight="1">
      <c r="A247" s="37"/>
      <c r="B247" s="42"/>
      <c r="C247" s="278" t="s">
        <v>19</v>
      </c>
      <c r="D247" s="278" t="s">
        <v>248</v>
      </c>
      <c r="E247" s="20" t="s">
        <v>19</v>
      </c>
      <c r="F247" s="279">
        <v>0</v>
      </c>
      <c r="G247" s="37"/>
      <c r="H247" s="42"/>
    </row>
    <row r="248" spans="1:8" s="2" customFormat="1" ht="16.8" customHeight="1">
      <c r="A248" s="37"/>
      <c r="B248" s="42"/>
      <c r="C248" s="278" t="s">
        <v>19</v>
      </c>
      <c r="D248" s="278" t="s">
        <v>6940</v>
      </c>
      <c r="E248" s="20" t="s">
        <v>19</v>
      </c>
      <c r="F248" s="279">
        <v>21.8</v>
      </c>
      <c r="G248" s="37"/>
      <c r="H248" s="42"/>
    </row>
    <row r="249" spans="1:8" s="2" customFormat="1" ht="16.8" customHeight="1">
      <c r="A249" s="37"/>
      <c r="B249" s="42"/>
      <c r="C249" s="278" t="s">
        <v>19</v>
      </c>
      <c r="D249" s="278" t="s">
        <v>6941</v>
      </c>
      <c r="E249" s="20" t="s">
        <v>19</v>
      </c>
      <c r="F249" s="279">
        <v>21.13</v>
      </c>
      <c r="G249" s="37"/>
      <c r="H249" s="42"/>
    </row>
    <row r="250" spans="1:8" s="2" customFormat="1" ht="16.8" customHeight="1">
      <c r="A250" s="37"/>
      <c r="B250" s="42"/>
      <c r="C250" s="278" t="s">
        <v>19</v>
      </c>
      <c r="D250" s="278" t="s">
        <v>6942</v>
      </c>
      <c r="E250" s="20" t="s">
        <v>19</v>
      </c>
      <c r="F250" s="279">
        <v>43.51</v>
      </c>
      <c r="G250" s="37"/>
      <c r="H250" s="42"/>
    </row>
    <row r="251" spans="1:8" s="2" customFormat="1" ht="16.8" customHeight="1">
      <c r="A251" s="37"/>
      <c r="B251" s="42"/>
      <c r="C251" s="278" t="s">
        <v>19</v>
      </c>
      <c r="D251" s="278" t="s">
        <v>6943</v>
      </c>
      <c r="E251" s="20" t="s">
        <v>19</v>
      </c>
      <c r="F251" s="279">
        <v>14.29</v>
      </c>
      <c r="G251" s="37"/>
      <c r="H251" s="42"/>
    </row>
    <row r="252" spans="1:8" s="2" customFormat="1" ht="16.8" customHeight="1">
      <c r="A252" s="37"/>
      <c r="B252" s="42"/>
      <c r="C252" s="278" t="s">
        <v>19</v>
      </c>
      <c r="D252" s="278" t="s">
        <v>251</v>
      </c>
      <c r="E252" s="20" t="s">
        <v>19</v>
      </c>
      <c r="F252" s="279">
        <v>100.73</v>
      </c>
      <c r="G252" s="37"/>
      <c r="H252" s="42"/>
    </row>
    <row r="253" spans="1:8" s="2" customFormat="1" ht="16.8" customHeight="1">
      <c r="A253" s="37"/>
      <c r="B253" s="42"/>
      <c r="C253" s="278" t="s">
        <v>19</v>
      </c>
      <c r="D253" s="278" t="s">
        <v>252</v>
      </c>
      <c r="E253" s="20" t="s">
        <v>19</v>
      </c>
      <c r="F253" s="279">
        <v>0</v>
      </c>
      <c r="G253" s="37"/>
      <c r="H253" s="42"/>
    </row>
    <row r="254" spans="1:8" s="2" customFormat="1" ht="16.8" customHeight="1">
      <c r="A254" s="37"/>
      <c r="B254" s="42"/>
      <c r="C254" s="278" t="s">
        <v>19</v>
      </c>
      <c r="D254" s="278" t="s">
        <v>6944</v>
      </c>
      <c r="E254" s="20" t="s">
        <v>19</v>
      </c>
      <c r="F254" s="279">
        <v>22</v>
      </c>
      <c r="G254" s="37"/>
      <c r="H254" s="42"/>
    </row>
    <row r="255" spans="1:8" s="2" customFormat="1" ht="16.8" customHeight="1">
      <c r="A255" s="37"/>
      <c r="B255" s="42"/>
      <c r="C255" s="278" t="s">
        <v>19</v>
      </c>
      <c r="D255" s="278" t="s">
        <v>6945</v>
      </c>
      <c r="E255" s="20" t="s">
        <v>19</v>
      </c>
      <c r="F255" s="279">
        <v>9.19</v>
      </c>
      <c r="G255" s="37"/>
      <c r="H255" s="42"/>
    </row>
    <row r="256" spans="1:8" s="2" customFormat="1" ht="16.8" customHeight="1">
      <c r="A256" s="37"/>
      <c r="B256" s="42"/>
      <c r="C256" s="278" t="s">
        <v>19</v>
      </c>
      <c r="D256" s="278" t="s">
        <v>6946</v>
      </c>
      <c r="E256" s="20" t="s">
        <v>19</v>
      </c>
      <c r="F256" s="279">
        <v>38.950000000000003</v>
      </c>
      <c r="G256" s="37"/>
      <c r="H256" s="42"/>
    </row>
    <row r="257" spans="1:8" s="2" customFormat="1" ht="16.8" customHeight="1">
      <c r="A257" s="37"/>
      <c r="B257" s="42"/>
      <c r="C257" s="278" t="s">
        <v>19</v>
      </c>
      <c r="D257" s="278" t="s">
        <v>6947</v>
      </c>
      <c r="E257" s="20" t="s">
        <v>19</v>
      </c>
      <c r="F257" s="279">
        <v>32.200000000000003</v>
      </c>
      <c r="G257" s="37"/>
      <c r="H257" s="42"/>
    </row>
    <row r="258" spans="1:8" s="2" customFormat="1" ht="16.8" customHeight="1">
      <c r="A258" s="37"/>
      <c r="B258" s="42"/>
      <c r="C258" s="278" t="s">
        <v>19</v>
      </c>
      <c r="D258" s="278" t="s">
        <v>251</v>
      </c>
      <c r="E258" s="20" t="s">
        <v>19</v>
      </c>
      <c r="F258" s="279">
        <v>102.34</v>
      </c>
      <c r="G258" s="37"/>
      <c r="H258" s="42"/>
    </row>
    <row r="259" spans="1:8" s="2" customFormat="1" ht="16.8" customHeight="1">
      <c r="A259" s="37"/>
      <c r="B259" s="42"/>
      <c r="C259" s="278" t="s">
        <v>19</v>
      </c>
      <c r="D259" s="278" t="s">
        <v>256</v>
      </c>
      <c r="E259" s="20" t="s">
        <v>19</v>
      </c>
      <c r="F259" s="279">
        <v>0</v>
      </c>
      <c r="G259" s="37"/>
      <c r="H259" s="42"/>
    </row>
    <row r="260" spans="1:8" s="2" customFormat="1" ht="16.8" customHeight="1">
      <c r="A260" s="37"/>
      <c r="B260" s="42"/>
      <c r="C260" s="278" t="s">
        <v>19</v>
      </c>
      <c r="D260" s="278" t="s">
        <v>6948</v>
      </c>
      <c r="E260" s="20" t="s">
        <v>19</v>
      </c>
      <c r="F260" s="279">
        <v>22.19</v>
      </c>
      <c r="G260" s="37"/>
      <c r="H260" s="42"/>
    </row>
    <row r="261" spans="1:8" s="2" customFormat="1" ht="16.8" customHeight="1">
      <c r="A261" s="37"/>
      <c r="B261" s="42"/>
      <c r="C261" s="278" t="s">
        <v>19</v>
      </c>
      <c r="D261" s="278" t="s">
        <v>6949</v>
      </c>
      <c r="E261" s="20" t="s">
        <v>19</v>
      </c>
      <c r="F261" s="279">
        <v>24.2</v>
      </c>
      <c r="G261" s="37"/>
      <c r="H261" s="42"/>
    </row>
    <row r="262" spans="1:8" s="2" customFormat="1" ht="16.8" customHeight="1">
      <c r="A262" s="37"/>
      <c r="B262" s="42"/>
      <c r="C262" s="278" t="s">
        <v>19</v>
      </c>
      <c r="D262" s="278" t="s">
        <v>6950</v>
      </c>
      <c r="E262" s="20" t="s">
        <v>19</v>
      </c>
      <c r="F262" s="279">
        <v>32.200000000000003</v>
      </c>
      <c r="G262" s="37"/>
      <c r="H262" s="42"/>
    </row>
    <row r="263" spans="1:8" s="2" customFormat="1" ht="16.8" customHeight="1">
      <c r="A263" s="37"/>
      <c r="B263" s="42"/>
      <c r="C263" s="278" t="s">
        <v>19</v>
      </c>
      <c r="D263" s="278" t="s">
        <v>251</v>
      </c>
      <c r="E263" s="20" t="s">
        <v>19</v>
      </c>
      <c r="F263" s="279">
        <v>78.59</v>
      </c>
      <c r="G263" s="37"/>
      <c r="H263" s="42"/>
    </row>
    <row r="264" spans="1:8" s="2" customFormat="1" ht="16.8" customHeight="1">
      <c r="A264" s="37"/>
      <c r="B264" s="42"/>
      <c r="C264" s="278" t="s">
        <v>19</v>
      </c>
      <c r="D264" s="278" t="s">
        <v>260</v>
      </c>
      <c r="E264" s="20" t="s">
        <v>19</v>
      </c>
      <c r="F264" s="279">
        <v>281.66000000000003</v>
      </c>
      <c r="G264" s="37"/>
      <c r="H264" s="42"/>
    </row>
    <row r="265" spans="1:8" s="2" customFormat="1" ht="16.8" customHeight="1">
      <c r="A265" s="37"/>
      <c r="B265" s="42"/>
      <c r="C265" s="280" t="s">
        <v>6814</v>
      </c>
      <c r="D265" s="37"/>
      <c r="E265" s="37"/>
      <c r="F265" s="37"/>
      <c r="G265" s="37"/>
      <c r="H265" s="42"/>
    </row>
    <row r="266" spans="1:8" s="2" customFormat="1" ht="16.8" customHeight="1">
      <c r="A266" s="37"/>
      <c r="B266" s="42"/>
      <c r="C266" s="278" t="s">
        <v>1288</v>
      </c>
      <c r="D266" s="278" t="s">
        <v>6951</v>
      </c>
      <c r="E266" s="20" t="s">
        <v>141</v>
      </c>
      <c r="F266" s="279">
        <v>281.66000000000003</v>
      </c>
      <c r="G266" s="37"/>
      <c r="H266" s="42"/>
    </row>
    <row r="267" spans="1:8" s="2" customFormat="1" ht="20.399999999999999">
      <c r="A267" s="37"/>
      <c r="B267" s="42"/>
      <c r="C267" s="278" t="s">
        <v>1293</v>
      </c>
      <c r="D267" s="278" t="s">
        <v>6952</v>
      </c>
      <c r="E267" s="20" t="s">
        <v>141</v>
      </c>
      <c r="F267" s="279">
        <v>281.66000000000003</v>
      </c>
      <c r="G267" s="37"/>
      <c r="H267" s="42"/>
    </row>
    <row r="268" spans="1:8" s="2" customFormat="1" ht="16.8" customHeight="1">
      <c r="A268" s="37"/>
      <c r="B268" s="42"/>
      <c r="C268" s="278" t="s">
        <v>1308</v>
      </c>
      <c r="D268" s="278" t="s">
        <v>6953</v>
      </c>
      <c r="E268" s="20" t="s">
        <v>141</v>
      </c>
      <c r="F268" s="279">
        <v>281.66000000000003</v>
      </c>
      <c r="G268" s="37"/>
      <c r="H268" s="42"/>
    </row>
    <row r="269" spans="1:8" s="2" customFormat="1" ht="16.8" customHeight="1">
      <c r="A269" s="37"/>
      <c r="B269" s="42"/>
      <c r="C269" s="278" t="s">
        <v>1317</v>
      </c>
      <c r="D269" s="278" t="s">
        <v>6954</v>
      </c>
      <c r="E269" s="20" t="s">
        <v>141</v>
      </c>
      <c r="F269" s="279">
        <v>281.66000000000003</v>
      </c>
      <c r="G269" s="37"/>
      <c r="H269" s="42"/>
    </row>
    <row r="270" spans="1:8" s="2" customFormat="1" ht="16.8" customHeight="1">
      <c r="A270" s="37"/>
      <c r="B270" s="42"/>
      <c r="C270" s="278" t="s">
        <v>530</v>
      </c>
      <c r="D270" s="278" t="s">
        <v>531</v>
      </c>
      <c r="E270" s="20" t="s">
        <v>141</v>
      </c>
      <c r="F270" s="279">
        <v>374.33</v>
      </c>
      <c r="G270" s="37"/>
      <c r="H270" s="42"/>
    </row>
    <row r="271" spans="1:8" s="2" customFormat="1" ht="16.8" customHeight="1">
      <c r="A271" s="37"/>
      <c r="B271" s="42"/>
      <c r="C271" s="274" t="s">
        <v>176</v>
      </c>
      <c r="D271" s="275" t="s">
        <v>177</v>
      </c>
      <c r="E271" s="276" t="s">
        <v>154</v>
      </c>
      <c r="F271" s="277">
        <v>305.03399999999999</v>
      </c>
      <c r="G271" s="37"/>
      <c r="H271" s="42"/>
    </row>
    <row r="272" spans="1:8" s="2" customFormat="1" ht="16.8" customHeight="1">
      <c r="A272" s="37"/>
      <c r="B272" s="42"/>
      <c r="C272" s="278" t="s">
        <v>19</v>
      </c>
      <c r="D272" s="278" t="s">
        <v>248</v>
      </c>
      <c r="E272" s="20" t="s">
        <v>19</v>
      </c>
      <c r="F272" s="279">
        <v>0</v>
      </c>
      <c r="G272" s="37"/>
      <c r="H272" s="42"/>
    </row>
    <row r="273" spans="1:8" s="2" customFormat="1" ht="16.8" customHeight="1">
      <c r="A273" s="37"/>
      <c r="B273" s="42"/>
      <c r="C273" s="278" t="s">
        <v>19</v>
      </c>
      <c r="D273" s="278" t="s">
        <v>6955</v>
      </c>
      <c r="E273" s="20" t="s">
        <v>19</v>
      </c>
      <c r="F273" s="279">
        <v>13.06</v>
      </c>
      <c r="G273" s="37"/>
      <c r="H273" s="42"/>
    </row>
    <row r="274" spans="1:8" s="2" customFormat="1" ht="16.8" customHeight="1">
      <c r="A274" s="37"/>
      <c r="B274" s="42"/>
      <c r="C274" s="278" t="s">
        <v>19</v>
      </c>
      <c r="D274" s="278" t="s">
        <v>6956</v>
      </c>
      <c r="E274" s="20" t="s">
        <v>19</v>
      </c>
      <c r="F274" s="279">
        <v>13.38</v>
      </c>
      <c r="G274" s="37"/>
      <c r="H274" s="42"/>
    </row>
    <row r="275" spans="1:8" s="2" customFormat="1" ht="16.8" customHeight="1">
      <c r="A275" s="37"/>
      <c r="B275" s="42"/>
      <c r="C275" s="278" t="s">
        <v>19</v>
      </c>
      <c r="D275" s="278" t="s">
        <v>6957</v>
      </c>
      <c r="E275" s="20" t="s">
        <v>19</v>
      </c>
      <c r="F275" s="279">
        <v>18.59</v>
      </c>
      <c r="G275" s="37"/>
      <c r="H275" s="42"/>
    </row>
    <row r="276" spans="1:8" s="2" customFormat="1" ht="16.8" customHeight="1">
      <c r="A276" s="37"/>
      <c r="B276" s="42"/>
      <c r="C276" s="278" t="s">
        <v>19</v>
      </c>
      <c r="D276" s="278" t="s">
        <v>6958</v>
      </c>
      <c r="E276" s="20" t="s">
        <v>19</v>
      </c>
      <c r="F276" s="279">
        <v>10.756</v>
      </c>
      <c r="G276" s="37"/>
      <c r="H276" s="42"/>
    </row>
    <row r="277" spans="1:8" s="2" customFormat="1" ht="16.8" customHeight="1">
      <c r="A277" s="37"/>
      <c r="B277" s="42"/>
      <c r="C277" s="278" t="s">
        <v>19</v>
      </c>
      <c r="D277" s="278" t="s">
        <v>6959</v>
      </c>
      <c r="E277" s="20" t="s">
        <v>19</v>
      </c>
      <c r="F277" s="279">
        <v>12.54</v>
      </c>
      <c r="G277" s="37"/>
      <c r="H277" s="42"/>
    </row>
    <row r="278" spans="1:8" s="2" customFormat="1" ht="16.8" customHeight="1">
      <c r="A278" s="37"/>
      <c r="B278" s="42"/>
      <c r="C278" s="278" t="s">
        <v>19</v>
      </c>
      <c r="D278" s="278" t="s">
        <v>6960</v>
      </c>
      <c r="E278" s="20" t="s">
        <v>19</v>
      </c>
      <c r="F278" s="279">
        <v>12.4</v>
      </c>
      <c r="G278" s="37"/>
      <c r="H278" s="42"/>
    </row>
    <row r="279" spans="1:8" s="2" customFormat="1" ht="16.8" customHeight="1">
      <c r="A279" s="37"/>
      <c r="B279" s="42"/>
      <c r="C279" s="278" t="s">
        <v>19</v>
      </c>
      <c r="D279" s="278" t="s">
        <v>6961</v>
      </c>
      <c r="E279" s="20" t="s">
        <v>19</v>
      </c>
      <c r="F279" s="279">
        <v>14.8</v>
      </c>
      <c r="G279" s="37"/>
      <c r="H279" s="42"/>
    </row>
    <row r="280" spans="1:8" s="2" customFormat="1" ht="16.8" customHeight="1">
      <c r="A280" s="37"/>
      <c r="B280" s="42"/>
      <c r="C280" s="278" t="s">
        <v>19</v>
      </c>
      <c r="D280" s="278" t="s">
        <v>6835</v>
      </c>
      <c r="E280" s="20" t="s">
        <v>19</v>
      </c>
      <c r="F280" s="279">
        <v>14.48</v>
      </c>
      <c r="G280" s="37"/>
      <c r="H280" s="42"/>
    </row>
    <row r="281" spans="1:8" s="2" customFormat="1" ht="16.8" customHeight="1">
      <c r="A281" s="37"/>
      <c r="B281" s="42"/>
      <c r="C281" s="278" t="s">
        <v>19</v>
      </c>
      <c r="D281" s="278" t="s">
        <v>251</v>
      </c>
      <c r="E281" s="20" t="s">
        <v>19</v>
      </c>
      <c r="F281" s="279">
        <v>110.006</v>
      </c>
      <c r="G281" s="37"/>
      <c r="H281" s="42"/>
    </row>
    <row r="282" spans="1:8" s="2" customFormat="1" ht="16.8" customHeight="1">
      <c r="A282" s="37"/>
      <c r="B282" s="42"/>
      <c r="C282" s="278" t="s">
        <v>19</v>
      </c>
      <c r="D282" s="278" t="s">
        <v>252</v>
      </c>
      <c r="E282" s="20" t="s">
        <v>19</v>
      </c>
      <c r="F282" s="279">
        <v>0</v>
      </c>
      <c r="G282" s="37"/>
      <c r="H282" s="42"/>
    </row>
    <row r="283" spans="1:8" s="2" customFormat="1" ht="16.8" customHeight="1">
      <c r="A283" s="37"/>
      <c r="B283" s="42"/>
      <c r="C283" s="278" t="s">
        <v>19</v>
      </c>
      <c r="D283" s="278" t="s">
        <v>6962</v>
      </c>
      <c r="E283" s="20" t="s">
        <v>19</v>
      </c>
      <c r="F283" s="279">
        <v>13.058</v>
      </c>
      <c r="G283" s="37"/>
      <c r="H283" s="42"/>
    </row>
    <row r="284" spans="1:8" s="2" customFormat="1" ht="16.8" customHeight="1">
      <c r="A284" s="37"/>
      <c r="B284" s="42"/>
      <c r="C284" s="278" t="s">
        <v>19</v>
      </c>
      <c r="D284" s="278" t="s">
        <v>6963</v>
      </c>
      <c r="E284" s="20" t="s">
        <v>19</v>
      </c>
      <c r="F284" s="279">
        <v>13.38</v>
      </c>
      <c r="G284" s="37"/>
      <c r="H284" s="42"/>
    </row>
    <row r="285" spans="1:8" s="2" customFormat="1" ht="16.8" customHeight="1">
      <c r="A285" s="37"/>
      <c r="B285" s="42"/>
      <c r="C285" s="278" t="s">
        <v>19</v>
      </c>
      <c r="D285" s="278" t="s">
        <v>6964</v>
      </c>
      <c r="E285" s="20" t="s">
        <v>19</v>
      </c>
      <c r="F285" s="279">
        <v>12.4</v>
      </c>
      <c r="G285" s="37"/>
      <c r="H285" s="42"/>
    </row>
    <row r="286" spans="1:8" s="2" customFormat="1" ht="16.8" customHeight="1">
      <c r="A286" s="37"/>
      <c r="B286" s="42"/>
      <c r="C286" s="278" t="s">
        <v>19</v>
      </c>
      <c r="D286" s="278" t="s">
        <v>6965</v>
      </c>
      <c r="E286" s="20" t="s">
        <v>19</v>
      </c>
      <c r="F286" s="279">
        <v>14.8</v>
      </c>
      <c r="G286" s="37"/>
      <c r="H286" s="42"/>
    </row>
    <row r="287" spans="1:8" s="2" customFormat="1" ht="16.8" customHeight="1">
      <c r="A287" s="37"/>
      <c r="B287" s="42"/>
      <c r="C287" s="278" t="s">
        <v>19</v>
      </c>
      <c r="D287" s="278" t="s">
        <v>6966</v>
      </c>
      <c r="E287" s="20" t="s">
        <v>19</v>
      </c>
      <c r="F287" s="279">
        <v>11.49</v>
      </c>
      <c r="G287" s="37"/>
      <c r="H287" s="42"/>
    </row>
    <row r="288" spans="1:8" s="2" customFormat="1" ht="16.8" customHeight="1">
      <c r="A288" s="37"/>
      <c r="B288" s="42"/>
      <c r="C288" s="278" t="s">
        <v>19</v>
      </c>
      <c r="D288" s="278" t="s">
        <v>6967</v>
      </c>
      <c r="E288" s="20" t="s">
        <v>19</v>
      </c>
      <c r="F288" s="279">
        <v>14.44</v>
      </c>
      <c r="G288" s="37"/>
      <c r="H288" s="42"/>
    </row>
    <row r="289" spans="1:8" s="2" customFormat="1" ht="16.8" customHeight="1">
      <c r="A289" s="37"/>
      <c r="B289" s="42"/>
      <c r="C289" s="278" t="s">
        <v>19</v>
      </c>
      <c r="D289" s="278" t="s">
        <v>6968</v>
      </c>
      <c r="E289" s="20" t="s">
        <v>19</v>
      </c>
      <c r="F289" s="279">
        <v>15.45</v>
      </c>
      <c r="G289" s="37"/>
      <c r="H289" s="42"/>
    </row>
    <row r="290" spans="1:8" s="2" customFormat="1" ht="16.8" customHeight="1">
      <c r="A290" s="37"/>
      <c r="B290" s="42"/>
      <c r="C290" s="278" t="s">
        <v>19</v>
      </c>
      <c r="D290" s="278" t="s">
        <v>6969</v>
      </c>
      <c r="E290" s="20" t="s">
        <v>19</v>
      </c>
      <c r="F290" s="279">
        <v>15.46</v>
      </c>
      <c r="G290" s="37"/>
      <c r="H290" s="42"/>
    </row>
    <row r="291" spans="1:8" s="2" customFormat="1" ht="16.8" customHeight="1">
      <c r="A291" s="37"/>
      <c r="B291" s="42"/>
      <c r="C291" s="278" t="s">
        <v>19</v>
      </c>
      <c r="D291" s="278" t="s">
        <v>251</v>
      </c>
      <c r="E291" s="20" t="s">
        <v>19</v>
      </c>
      <c r="F291" s="279">
        <v>110.47799999999999</v>
      </c>
      <c r="G291" s="37"/>
      <c r="H291" s="42"/>
    </row>
    <row r="292" spans="1:8" s="2" customFormat="1" ht="16.8" customHeight="1">
      <c r="A292" s="37"/>
      <c r="B292" s="42"/>
      <c r="C292" s="278" t="s">
        <v>19</v>
      </c>
      <c r="D292" s="278" t="s">
        <v>256</v>
      </c>
      <c r="E292" s="20" t="s">
        <v>19</v>
      </c>
      <c r="F292" s="279">
        <v>0</v>
      </c>
      <c r="G292" s="37"/>
      <c r="H292" s="42"/>
    </row>
    <row r="293" spans="1:8" s="2" customFormat="1" ht="16.8" customHeight="1">
      <c r="A293" s="37"/>
      <c r="B293" s="42"/>
      <c r="C293" s="278" t="s">
        <v>19</v>
      </c>
      <c r="D293" s="278" t="s">
        <v>6970</v>
      </c>
      <c r="E293" s="20" t="s">
        <v>19</v>
      </c>
      <c r="F293" s="279">
        <v>13.06</v>
      </c>
      <c r="G293" s="37"/>
      <c r="H293" s="42"/>
    </row>
    <row r="294" spans="1:8" s="2" customFormat="1" ht="16.8" customHeight="1">
      <c r="A294" s="37"/>
      <c r="B294" s="42"/>
      <c r="C294" s="278" t="s">
        <v>19</v>
      </c>
      <c r="D294" s="278" t="s">
        <v>6971</v>
      </c>
      <c r="E294" s="20" t="s">
        <v>19</v>
      </c>
      <c r="F294" s="279">
        <v>13.38</v>
      </c>
      <c r="G294" s="37"/>
      <c r="H294" s="42"/>
    </row>
    <row r="295" spans="1:8" s="2" customFormat="1" ht="16.8" customHeight="1">
      <c r="A295" s="37"/>
      <c r="B295" s="42"/>
      <c r="C295" s="278" t="s">
        <v>19</v>
      </c>
      <c r="D295" s="278" t="s">
        <v>6972</v>
      </c>
      <c r="E295" s="20" t="s">
        <v>19</v>
      </c>
      <c r="F295" s="279">
        <v>12.4</v>
      </c>
      <c r="G295" s="37"/>
      <c r="H295" s="42"/>
    </row>
    <row r="296" spans="1:8" s="2" customFormat="1" ht="16.8" customHeight="1">
      <c r="A296" s="37"/>
      <c r="B296" s="42"/>
      <c r="C296" s="278" t="s">
        <v>19</v>
      </c>
      <c r="D296" s="278" t="s">
        <v>6973</v>
      </c>
      <c r="E296" s="20" t="s">
        <v>19</v>
      </c>
      <c r="F296" s="279">
        <v>14.8</v>
      </c>
      <c r="G296" s="37"/>
      <c r="H296" s="42"/>
    </row>
    <row r="297" spans="1:8" s="2" customFormat="1" ht="16.8" customHeight="1">
      <c r="A297" s="37"/>
      <c r="B297" s="42"/>
      <c r="C297" s="278" t="s">
        <v>19</v>
      </c>
      <c r="D297" s="278" t="s">
        <v>6974</v>
      </c>
      <c r="E297" s="20" t="s">
        <v>19</v>
      </c>
      <c r="F297" s="279">
        <v>15.45</v>
      </c>
      <c r="G297" s="37"/>
      <c r="H297" s="42"/>
    </row>
    <row r="298" spans="1:8" s="2" customFormat="1" ht="16.8" customHeight="1">
      <c r="A298" s="37"/>
      <c r="B298" s="42"/>
      <c r="C298" s="278" t="s">
        <v>19</v>
      </c>
      <c r="D298" s="278" t="s">
        <v>6975</v>
      </c>
      <c r="E298" s="20" t="s">
        <v>19</v>
      </c>
      <c r="F298" s="279">
        <v>15.46</v>
      </c>
      <c r="G298" s="37"/>
      <c r="H298" s="42"/>
    </row>
    <row r="299" spans="1:8" s="2" customFormat="1" ht="16.8" customHeight="1">
      <c r="A299" s="37"/>
      <c r="B299" s="42"/>
      <c r="C299" s="278" t="s">
        <v>19</v>
      </c>
      <c r="D299" s="278" t="s">
        <v>251</v>
      </c>
      <c r="E299" s="20" t="s">
        <v>19</v>
      </c>
      <c r="F299" s="279">
        <v>84.55</v>
      </c>
      <c r="G299" s="37"/>
      <c r="H299" s="42"/>
    </row>
    <row r="300" spans="1:8" s="2" customFormat="1" ht="16.8" customHeight="1">
      <c r="A300" s="37"/>
      <c r="B300" s="42"/>
      <c r="C300" s="278" t="s">
        <v>19</v>
      </c>
      <c r="D300" s="278" t="s">
        <v>260</v>
      </c>
      <c r="E300" s="20" t="s">
        <v>19</v>
      </c>
      <c r="F300" s="279">
        <v>305.03399999999999</v>
      </c>
      <c r="G300" s="37"/>
      <c r="H300" s="42"/>
    </row>
    <row r="301" spans="1:8" s="2" customFormat="1" ht="16.8" customHeight="1">
      <c r="A301" s="37"/>
      <c r="B301" s="42"/>
      <c r="C301" s="280" t="s">
        <v>6814</v>
      </c>
      <c r="D301" s="37"/>
      <c r="E301" s="37"/>
      <c r="F301" s="37"/>
      <c r="G301" s="37"/>
      <c r="H301" s="42"/>
    </row>
    <row r="302" spans="1:8" s="2" customFormat="1" ht="16.8" customHeight="1">
      <c r="A302" s="37"/>
      <c r="B302" s="42"/>
      <c r="C302" s="278" t="s">
        <v>1298</v>
      </c>
      <c r="D302" s="278" t="s">
        <v>6976</v>
      </c>
      <c r="E302" s="20" t="s">
        <v>154</v>
      </c>
      <c r="F302" s="279">
        <v>305.03399999999999</v>
      </c>
      <c r="G302" s="37"/>
      <c r="H302" s="42"/>
    </row>
    <row r="303" spans="1:8" s="2" customFormat="1" ht="16.8" customHeight="1">
      <c r="A303" s="37"/>
      <c r="B303" s="42"/>
      <c r="C303" s="274" t="s">
        <v>164</v>
      </c>
      <c r="D303" s="275" t="s">
        <v>165</v>
      </c>
      <c r="E303" s="276" t="s">
        <v>141</v>
      </c>
      <c r="F303" s="277">
        <v>3.46</v>
      </c>
      <c r="G303" s="37"/>
      <c r="H303" s="42"/>
    </row>
    <row r="304" spans="1:8" s="2" customFormat="1" ht="16.8" customHeight="1">
      <c r="A304" s="37"/>
      <c r="B304" s="42"/>
      <c r="C304" s="278" t="s">
        <v>19</v>
      </c>
      <c r="D304" s="278" t="s">
        <v>6977</v>
      </c>
      <c r="E304" s="20" t="s">
        <v>19</v>
      </c>
      <c r="F304" s="279">
        <v>3.46</v>
      </c>
      <c r="G304" s="37"/>
      <c r="H304" s="42"/>
    </row>
    <row r="305" spans="1:8" s="2" customFormat="1" ht="16.8" customHeight="1">
      <c r="A305" s="37"/>
      <c r="B305" s="42"/>
      <c r="C305" s="280" t="s">
        <v>6814</v>
      </c>
      <c r="D305" s="37"/>
      <c r="E305" s="37"/>
      <c r="F305" s="37"/>
      <c r="G305" s="37"/>
      <c r="H305" s="42"/>
    </row>
    <row r="306" spans="1:8" s="2" customFormat="1" ht="16.8" customHeight="1">
      <c r="A306" s="37"/>
      <c r="B306" s="42"/>
      <c r="C306" s="278" t="s">
        <v>349</v>
      </c>
      <c r="D306" s="278" t="s">
        <v>6978</v>
      </c>
      <c r="E306" s="20" t="s">
        <v>141</v>
      </c>
      <c r="F306" s="279">
        <v>7.92</v>
      </c>
      <c r="G306" s="37"/>
      <c r="H306" s="42"/>
    </row>
    <row r="307" spans="1:8" s="2" customFormat="1" ht="16.8" customHeight="1">
      <c r="A307" s="37"/>
      <c r="B307" s="42"/>
      <c r="C307" s="278" t="s">
        <v>355</v>
      </c>
      <c r="D307" s="278" t="s">
        <v>6979</v>
      </c>
      <c r="E307" s="20" t="s">
        <v>141</v>
      </c>
      <c r="F307" s="279">
        <v>7.92</v>
      </c>
      <c r="G307" s="37"/>
      <c r="H307" s="42"/>
    </row>
    <row r="308" spans="1:8" s="2" customFormat="1" ht="16.8" customHeight="1">
      <c r="A308" s="37"/>
      <c r="B308" s="42"/>
      <c r="C308" s="278" t="s">
        <v>634</v>
      </c>
      <c r="D308" s="278" t="s">
        <v>6980</v>
      </c>
      <c r="E308" s="20" t="s">
        <v>141</v>
      </c>
      <c r="F308" s="279">
        <v>7.92</v>
      </c>
      <c r="G308" s="37"/>
      <c r="H308" s="42"/>
    </row>
    <row r="309" spans="1:8" s="2" customFormat="1" ht="16.8" customHeight="1">
      <c r="A309" s="37"/>
      <c r="B309" s="42"/>
      <c r="C309" s="278" t="s">
        <v>1135</v>
      </c>
      <c r="D309" s="278" t="s">
        <v>6894</v>
      </c>
      <c r="E309" s="20" t="s">
        <v>141</v>
      </c>
      <c r="F309" s="279">
        <v>92.67</v>
      </c>
      <c r="G309" s="37"/>
      <c r="H309" s="42"/>
    </row>
    <row r="310" spans="1:8" s="2" customFormat="1" ht="16.8" customHeight="1">
      <c r="A310" s="37"/>
      <c r="B310" s="42"/>
      <c r="C310" s="278" t="s">
        <v>1141</v>
      </c>
      <c r="D310" s="278" t="s">
        <v>6895</v>
      </c>
      <c r="E310" s="20" t="s">
        <v>141</v>
      </c>
      <c r="F310" s="279">
        <v>92.67</v>
      </c>
      <c r="G310" s="37"/>
      <c r="H310" s="42"/>
    </row>
    <row r="311" spans="1:8" s="2" customFormat="1" ht="16.8" customHeight="1">
      <c r="A311" s="37"/>
      <c r="B311" s="42"/>
      <c r="C311" s="278" t="s">
        <v>1146</v>
      </c>
      <c r="D311" s="278" t="s">
        <v>6896</v>
      </c>
      <c r="E311" s="20" t="s">
        <v>141</v>
      </c>
      <c r="F311" s="279">
        <v>92.67</v>
      </c>
      <c r="G311" s="37"/>
      <c r="H311" s="42"/>
    </row>
    <row r="312" spans="1:8" s="2" customFormat="1" ht="20.399999999999999">
      <c r="A312" s="37"/>
      <c r="B312" s="42"/>
      <c r="C312" s="278" t="s">
        <v>1167</v>
      </c>
      <c r="D312" s="278" t="s">
        <v>6898</v>
      </c>
      <c r="E312" s="20" t="s">
        <v>141</v>
      </c>
      <c r="F312" s="279">
        <v>92.67</v>
      </c>
      <c r="G312" s="37"/>
      <c r="H312" s="42"/>
    </row>
    <row r="313" spans="1:8" s="2" customFormat="1" ht="16.8" customHeight="1">
      <c r="A313" s="37"/>
      <c r="B313" s="42"/>
      <c r="C313" s="278" t="s">
        <v>1176</v>
      </c>
      <c r="D313" s="278" t="s">
        <v>6925</v>
      </c>
      <c r="E313" s="20" t="s">
        <v>141</v>
      </c>
      <c r="F313" s="279">
        <v>47.13</v>
      </c>
      <c r="G313" s="37"/>
      <c r="H313" s="42"/>
    </row>
    <row r="314" spans="1:8" s="2" customFormat="1" ht="16.8" customHeight="1">
      <c r="A314" s="37"/>
      <c r="B314" s="42"/>
      <c r="C314" s="278" t="s">
        <v>1258</v>
      </c>
      <c r="D314" s="278" t="s">
        <v>6900</v>
      </c>
      <c r="E314" s="20" t="s">
        <v>141</v>
      </c>
      <c r="F314" s="279">
        <v>92.67</v>
      </c>
      <c r="G314" s="37"/>
      <c r="H314" s="42"/>
    </row>
    <row r="315" spans="1:8" s="2" customFormat="1" ht="16.8" customHeight="1">
      <c r="A315" s="37"/>
      <c r="B315" s="42"/>
      <c r="C315" s="278" t="s">
        <v>530</v>
      </c>
      <c r="D315" s="278" t="s">
        <v>531</v>
      </c>
      <c r="E315" s="20" t="s">
        <v>141</v>
      </c>
      <c r="F315" s="279">
        <v>374.33</v>
      </c>
      <c r="G315" s="37"/>
      <c r="H315" s="42"/>
    </row>
    <row r="316" spans="1:8" s="2" customFormat="1" ht="16.8" customHeight="1">
      <c r="A316" s="37"/>
      <c r="B316" s="42"/>
      <c r="C316" s="274" t="s">
        <v>168</v>
      </c>
      <c r="D316" s="275" t="s">
        <v>169</v>
      </c>
      <c r="E316" s="276" t="s">
        <v>154</v>
      </c>
      <c r="F316" s="277">
        <v>7.18</v>
      </c>
      <c r="G316" s="37"/>
      <c r="H316" s="42"/>
    </row>
    <row r="317" spans="1:8" s="2" customFormat="1" ht="16.8" customHeight="1">
      <c r="A317" s="37"/>
      <c r="B317" s="42"/>
      <c r="C317" s="278" t="s">
        <v>19</v>
      </c>
      <c r="D317" s="278" t="s">
        <v>6981</v>
      </c>
      <c r="E317" s="20" t="s">
        <v>19</v>
      </c>
      <c r="F317" s="279">
        <v>7.18</v>
      </c>
      <c r="G317" s="37"/>
      <c r="H317" s="42"/>
    </row>
    <row r="318" spans="1:8" s="2" customFormat="1" ht="16.8" customHeight="1">
      <c r="A318" s="37"/>
      <c r="B318" s="42"/>
      <c r="C318" s="280" t="s">
        <v>6814</v>
      </c>
      <c r="D318" s="37"/>
      <c r="E318" s="37"/>
      <c r="F318" s="37"/>
      <c r="G318" s="37"/>
      <c r="H318" s="42"/>
    </row>
    <row r="319" spans="1:8" s="2" customFormat="1" ht="16.8" customHeight="1">
      <c r="A319" s="37"/>
      <c r="B319" s="42"/>
      <c r="C319" s="278" t="s">
        <v>1182</v>
      </c>
      <c r="D319" s="278" t="s">
        <v>6880</v>
      </c>
      <c r="E319" s="20" t="s">
        <v>154</v>
      </c>
      <c r="F319" s="279">
        <v>152.52799999999999</v>
      </c>
      <c r="G319" s="37"/>
      <c r="H319" s="42"/>
    </row>
    <row r="320" spans="1:8" s="2" customFormat="1" ht="16.8" customHeight="1">
      <c r="A320" s="37"/>
      <c r="B320" s="42"/>
      <c r="C320" s="278" t="s">
        <v>1227</v>
      </c>
      <c r="D320" s="278" t="s">
        <v>6939</v>
      </c>
      <c r="E320" s="20" t="s">
        <v>154</v>
      </c>
      <c r="F320" s="279">
        <v>95.546000000000006</v>
      </c>
      <c r="G320" s="37"/>
      <c r="H320" s="42"/>
    </row>
    <row r="321" spans="1:8" s="2" customFormat="1" ht="16.8" customHeight="1">
      <c r="A321" s="37"/>
      <c r="B321" s="42"/>
      <c r="C321" s="274" t="s">
        <v>156</v>
      </c>
      <c r="D321" s="275" t="s">
        <v>157</v>
      </c>
      <c r="E321" s="276" t="s">
        <v>141</v>
      </c>
      <c r="F321" s="277">
        <v>4.46</v>
      </c>
      <c r="G321" s="37"/>
      <c r="H321" s="42"/>
    </row>
    <row r="322" spans="1:8" s="2" customFormat="1" ht="16.8" customHeight="1">
      <c r="A322" s="37"/>
      <c r="B322" s="42"/>
      <c r="C322" s="278" t="s">
        <v>19</v>
      </c>
      <c r="D322" s="278" t="s">
        <v>6982</v>
      </c>
      <c r="E322" s="20" t="s">
        <v>19</v>
      </c>
      <c r="F322" s="279">
        <v>4.46</v>
      </c>
      <c r="G322" s="37"/>
      <c r="H322" s="42"/>
    </row>
    <row r="323" spans="1:8" s="2" customFormat="1" ht="16.8" customHeight="1">
      <c r="A323" s="37"/>
      <c r="B323" s="42"/>
      <c r="C323" s="280" t="s">
        <v>6814</v>
      </c>
      <c r="D323" s="37"/>
      <c r="E323" s="37"/>
      <c r="F323" s="37"/>
      <c r="G323" s="37"/>
      <c r="H323" s="42"/>
    </row>
    <row r="324" spans="1:8" s="2" customFormat="1" ht="16.8" customHeight="1">
      <c r="A324" s="37"/>
      <c r="B324" s="42"/>
      <c r="C324" s="278" t="s">
        <v>349</v>
      </c>
      <c r="D324" s="278" t="s">
        <v>6978</v>
      </c>
      <c r="E324" s="20" t="s">
        <v>141</v>
      </c>
      <c r="F324" s="279">
        <v>7.92</v>
      </c>
      <c r="G324" s="37"/>
      <c r="H324" s="42"/>
    </row>
    <row r="325" spans="1:8" s="2" customFormat="1" ht="16.8" customHeight="1">
      <c r="A325" s="37"/>
      <c r="B325" s="42"/>
      <c r="C325" s="278" t="s">
        <v>355</v>
      </c>
      <c r="D325" s="278" t="s">
        <v>6979</v>
      </c>
      <c r="E325" s="20" t="s">
        <v>141</v>
      </c>
      <c r="F325" s="279">
        <v>7.92</v>
      </c>
      <c r="G325" s="37"/>
      <c r="H325" s="42"/>
    </row>
    <row r="326" spans="1:8" s="2" customFormat="1" ht="16.8" customHeight="1">
      <c r="A326" s="37"/>
      <c r="B326" s="42"/>
      <c r="C326" s="278" t="s">
        <v>634</v>
      </c>
      <c r="D326" s="278" t="s">
        <v>6980</v>
      </c>
      <c r="E326" s="20" t="s">
        <v>141</v>
      </c>
      <c r="F326" s="279">
        <v>7.92</v>
      </c>
      <c r="G326" s="37"/>
      <c r="H326" s="42"/>
    </row>
    <row r="327" spans="1:8" s="2" customFormat="1" ht="16.8" customHeight="1">
      <c r="A327" s="37"/>
      <c r="B327" s="42"/>
      <c r="C327" s="278" t="s">
        <v>1135</v>
      </c>
      <c r="D327" s="278" t="s">
        <v>6894</v>
      </c>
      <c r="E327" s="20" t="s">
        <v>141</v>
      </c>
      <c r="F327" s="279">
        <v>92.67</v>
      </c>
      <c r="G327" s="37"/>
      <c r="H327" s="42"/>
    </row>
    <row r="328" spans="1:8" s="2" customFormat="1" ht="16.8" customHeight="1">
      <c r="A328" s="37"/>
      <c r="B328" s="42"/>
      <c r="C328" s="278" t="s">
        <v>1141</v>
      </c>
      <c r="D328" s="278" t="s">
        <v>6895</v>
      </c>
      <c r="E328" s="20" t="s">
        <v>141</v>
      </c>
      <c r="F328" s="279">
        <v>92.67</v>
      </c>
      <c r="G328" s="37"/>
      <c r="H328" s="42"/>
    </row>
    <row r="329" spans="1:8" s="2" customFormat="1" ht="16.8" customHeight="1">
      <c r="A329" s="37"/>
      <c r="B329" s="42"/>
      <c r="C329" s="278" t="s">
        <v>1146</v>
      </c>
      <c r="D329" s="278" t="s">
        <v>6896</v>
      </c>
      <c r="E329" s="20" t="s">
        <v>141</v>
      </c>
      <c r="F329" s="279">
        <v>92.67</v>
      </c>
      <c r="G329" s="37"/>
      <c r="H329" s="42"/>
    </row>
    <row r="330" spans="1:8" s="2" customFormat="1" ht="20.399999999999999">
      <c r="A330" s="37"/>
      <c r="B330" s="42"/>
      <c r="C330" s="278" t="s">
        <v>1167</v>
      </c>
      <c r="D330" s="278" t="s">
        <v>6898</v>
      </c>
      <c r="E330" s="20" t="s">
        <v>141</v>
      </c>
      <c r="F330" s="279">
        <v>92.67</v>
      </c>
      <c r="G330" s="37"/>
      <c r="H330" s="42"/>
    </row>
    <row r="331" spans="1:8" s="2" customFormat="1" ht="16.8" customHeight="1">
      <c r="A331" s="37"/>
      <c r="B331" s="42"/>
      <c r="C331" s="278" t="s">
        <v>1258</v>
      </c>
      <c r="D331" s="278" t="s">
        <v>6900</v>
      </c>
      <c r="E331" s="20" t="s">
        <v>141</v>
      </c>
      <c r="F331" s="279">
        <v>92.67</v>
      </c>
      <c r="G331" s="37"/>
      <c r="H331" s="42"/>
    </row>
    <row r="332" spans="1:8" s="2" customFormat="1" ht="16.8" customHeight="1">
      <c r="A332" s="37"/>
      <c r="B332" s="42"/>
      <c r="C332" s="278" t="s">
        <v>530</v>
      </c>
      <c r="D332" s="278" t="s">
        <v>531</v>
      </c>
      <c r="E332" s="20" t="s">
        <v>141</v>
      </c>
      <c r="F332" s="279">
        <v>374.33</v>
      </c>
      <c r="G332" s="37"/>
      <c r="H332" s="42"/>
    </row>
    <row r="333" spans="1:8" s="2" customFormat="1" ht="16.8" customHeight="1">
      <c r="A333" s="37"/>
      <c r="B333" s="42"/>
      <c r="C333" s="274" t="s">
        <v>139</v>
      </c>
      <c r="D333" s="275" t="s">
        <v>140</v>
      </c>
      <c r="E333" s="276" t="s">
        <v>141</v>
      </c>
      <c r="F333" s="277">
        <v>551.20699999999999</v>
      </c>
      <c r="G333" s="37"/>
      <c r="H333" s="42"/>
    </row>
    <row r="334" spans="1:8" s="2" customFormat="1" ht="16.8" customHeight="1">
      <c r="A334" s="37"/>
      <c r="B334" s="42"/>
      <c r="C334" s="278" t="s">
        <v>19</v>
      </c>
      <c r="D334" s="278" t="s">
        <v>6983</v>
      </c>
      <c r="E334" s="20" t="s">
        <v>19</v>
      </c>
      <c r="F334" s="279">
        <v>0</v>
      </c>
      <c r="G334" s="37"/>
      <c r="H334" s="42"/>
    </row>
    <row r="335" spans="1:8" s="2" customFormat="1" ht="16.8" customHeight="1">
      <c r="A335" s="37"/>
      <c r="B335" s="42"/>
      <c r="C335" s="278" t="s">
        <v>19</v>
      </c>
      <c r="D335" s="278" t="s">
        <v>6984</v>
      </c>
      <c r="E335" s="20" t="s">
        <v>19</v>
      </c>
      <c r="F335" s="279">
        <v>2.778</v>
      </c>
      <c r="G335" s="37"/>
      <c r="H335" s="42"/>
    </row>
    <row r="336" spans="1:8" s="2" customFormat="1" ht="16.8" customHeight="1">
      <c r="A336" s="37"/>
      <c r="B336" s="42"/>
      <c r="C336" s="278" t="s">
        <v>19</v>
      </c>
      <c r="D336" s="278" t="s">
        <v>6985</v>
      </c>
      <c r="E336" s="20" t="s">
        <v>19</v>
      </c>
      <c r="F336" s="279">
        <v>4.452</v>
      </c>
      <c r="G336" s="37"/>
      <c r="H336" s="42"/>
    </row>
    <row r="337" spans="1:8" s="2" customFormat="1" ht="16.8" customHeight="1">
      <c r="A337" s="37"/>
      <c r="B337" s="42"/>
      <c r="C337" s="278" t="s">
        <v>19</v>
      </c>
      <c r="D337" s="278" t="s">
        <v>6986</v>
      </c>
      <c r="E337" s="20" t="s">
        <v>19</v>
      </c>
      <c r="F337" s="279">
        <v>10.64</v>
      </c>
      <c r="G337" s="37"/>
      <c r="H337" s="42"/>
    </row>
    <row r="338" spans="1:8" s="2" customFormat="1" ht="16.8" customHeight="1">
      <c r="A338" s="37"/>
      <c r="B338" s="42"/>
      <c r="C338" s="278" t="s">
        <v>19</v>
      </c>
      <c r="D338" s="278" t="s">
        <v>6987</v>
      </c>
      <c r="E338" s="20" t="s">
        <v>19</v>
      </c>
      <c r="F338" s="279">
        <v>-2.2050000000000001</v>
      </c>
      <c r="G338" s="37"/>
      <c r="H338" s="42"/>
    </row>
    <row r="339" spans="1:8" s="2" customFormat="1" ht="16.8" customHeight="1">
      <c r="A339" s="37"/>
      <c r="B339" s="42"/>
      <c r="C339" s="278" t="s">
        <v>19</v>
      </c>
      <c r="D339" s="278" t="s">
        <v>6988</v>
      </c>
      <c r="E339" s="20" t="s">
        <v>19</v>
      </c>
      <c r="F339" s="279">
        <v>1.6990000000000001</v>
      </c>
      <c r="G339" s="37"/>
      <c r="H339" s="42"/>
    </row>
    <row r="340" spans="1:8" s="2" customFormat="1" ht="16.8" customHeight="1">
      <c r="A340" s="37"/>
      <c r="B340" s="42"/>
      <c r="C340" s="278" t="s">
        <v>19</v>
      </c>
      <c r="D340" s="278" t="s">
        <v>6989</v>
      </c>
      <c r="E340" s="20" t="s">
        <v>19</v>
      </c>
      <c r="F340" s="279">
        <v>25.884</v>
      </c>
      <c r="G340" s="37"/>
      <c r="H340" s="42"/>
    </row>
    <row r="341" spans="1:8" s="2" customFormat="1" ht="16.8" customHeight="1">
      <c r="A341" s="37"/>
      <c r="B341" s="42"/>
      <c r="C341" s="278" t="s">
        <v>19</v>
      </c>
      <c r="D341" s="278" t="s">
        <v>6987</v>
      </c>
      <c r="E341" s="20" t="s">
        <v>19</v>
      </c>
      <c r="F341" s="279">
        <v>-2.2050000000000001</v>
      </c>
      <c r="G341" s="37"/>
      <c r="H341" s="42"/>
    </row>
    <row r="342" spans="1:8" s="2" customFormat="1" ht="16.8" customHeight="1">
      <c r="A342" s="37"/>
      <c r="B342" s="42"/>
      <c r="C342" s="278" t="s">
        <v>19</v>
      </c>
      <c r="D342" s="278" t="s">
        <v>6988</v>
      </c>
      <c r="E342" s="20" t="s">
        <v>19</v>
      </c>
      <c r="F342" s="279">
        <v>1.6990000000000001</v>
      </c>
      <c r="G342" s="37"/>
      <c r="H342" s="42"/>
    </row>
    <row r="343" spans="1:8" s="2" customFormat="1" ht="16.8" customHeight="1">
      <c r="A343" s="37"/>
      <c r="B343" s="42"/>
      <c r="C343" s="278" t="s">
        <v>19</v>
      </c>
      <c r="D343" s="278" t="s">
        <v>6990</v>
      </c>
      <c r="E343" s="20" t="s">
        <v>19</v>
      </c>
      <c r="F343" s="279">
        <v>19.161000000000001</v>
      </c>
      <c r="G343" s="37"/>
      <c r="H343" s="42"/>
    </row>
    <row r="344" spans="1:8" s="2" customFormat="1" ht="16.8" customHeight="1">
      <c r="A344" s="37"/>
      <c r="B344" s="42"/>
      <c r="C344" s="278" t="s">
        <v>19</v>
      </c>
      <c r="D344" s="278" t="s">
        <v>6991</v>
      </c>
      <c r="E344" s="20" t="s">
        <v>19</v>
      </c>
      <c r="F344" s="279">
        <v>-1.89</v>
      </c>
      <c r="G344" s="37"/>
      <c r="H344" s="42"/>
    </row>
    <row r="345" spans="1:8" s="2" customFormat="1" ht="16.8" customHeight="1">
      <c r="A345" s="37"/>
      <c r="B345" s="42"/>
      <c r="C345" s="278" t="s">
        <v>19</v>
      </c>
      <c r="D345" s="278" t="s">
        <v>6992</v>
      </c>
      <c r="E345" s="20" t="s">
        <v>19</v>
      </c>
      <c r="F345" s="279">
        <v>-1.575</v>
      </c>
      <c r="G345" s="37"/>
      <c r="H345" s="42"/>
    </row>
    <row r="346" spans="1:8" s="2" customFormat="1" ht="16.8" customHeight="1">
      <c r="A346" s="37"/>
      <c r="B346" s="42"/>
      <c r="C346" s="278" t="s">
        <v>19</v>
      </c>
      <c r="D346" s="278" t="s">
        <v>6993</v>
      </c>
      <c r="E346" s="20" t="s">
        <v>19</v>
      </c>
      <c r="F346" s="279">
        <v>36.902999999999999</v>
      </c>
      <c r="G346" s="37"/>
      <c r="H346" s="42"/>
    </row>
    <row r="347" spans="1:8" s="2" customFormat="1" ht="16.8" customHeight="1">
      <c r="A347" s="37"/>
      <c r="B347" s="42"/>
      <c r="C347" s="278" t="s">
        <v>19</v>
      </c>
      <c r="D347" s="278" t="s">
        <v>6994</v>
      </c>
      <c r="E347" s="20" t="s">
        <v>19</v>
      </c>
      <c r="F347" s="279">
        <v>-3.5129999999999999</v>
      </c>
      <c r="G347" s="37"/>
      <c r="H347" s="42"/>
    </row>
    <row r="348" spans="1:8" s="2" customFormat="1" ht="16.8" customHeight="1">
      <c r="A348" s="37"/>
      <c r="B348" s="42"/>
      <c r="C348" s="278" t="s">
        <v>19</v>
      </c>
      <c r="D348" s="278" t="s">
        <v>6995</v>
      </c>
      <c r="E348" s="20" t="s">
        <v>19</v>
      </c>
      <c r="F348" s="279">
        <v>2.9060000000000001</v>
      </c>
      <c r="G348" s="37"/>
      <c r="H348" s="42"/>
    </row>
    <row r="349" spans="1:8" s="2" customFormat="1" ht="16.8" customHeight="1">
      <c r="A349" s="37"/>
      <c r="B349" s="42"/>
      <c r="C349" s="278" t="s">
        <v>19</v>
      </c>
      <c r="D349" s="278" t="s">
        <v>6996</v>
      </c>
      <c r="E349" s="20" t="s">
        <v>19</v>
      </c>
      <c r="F349" s="279">
        <v>-4.4880000000000004</v>
      </c>
      <c r="G349" s="37"/>
      <c r="H349" s="42"/>
    </row>
    <row r="350" spans="1:8" s="2" customFormat="1" ht="16.8" customHeight="1">
      <c r="A350" s="37"/>
      <c r="B350" s="42"/>
      <c r="C350" s="278" t="s">
        <v>19</v>
      </c>
      <c r="D350" s="278" t="s">
        <v>6997</v>
      </c>
      <c r="E350" s="20" t="s">
        <v>19</v>
      </c>
      <c r="F350" s="279">
        <v>1.5009999999999999</v>
      </c>
      <c r="G350" s="37"/>
      <c r="H350" s="42"/>
    </row>
    <row r="351" spans="1:8" s="2" customFormat="1" ht="16.8" customHeight="1">
      <c r="A351" s="37"/>
      <c r="B351" s="42"/>
      <c r="C351" s="278" t="s">
        <v>19</v>
      </c>
      <c r="D351" s="278" t="s">
        <v>6998</v>
      </c>
      <c r="E351" s="20" t="s">
        <v>19</v>
      </c>
      <c r="F351" s="279">
        <v>2.16</v>
      </c>
      <c r="G351" s="37"/>
      <c r="H351" s="42"/>
    </row>
    <row r="352" spans="1:8" s="2" customFormat="1" ht="16.8" customHeight="1">
      <c r="A352" s="37"/>
      <c r="B352" s="42"/>
      <c r="C352" s="278" t="s">
        <v>19</v>
      </c>
      <c r="D352" s="278" t="s">
        <v>6999</v>
      </c>
      <c r="E352" s="20" t="s">
        <v>19</v>
      </c>
      <c r="F352" s="279">
        <v>5.7</v>
      </c>
      <c r="G352" s="37"/>
      <c r="H352" s="42"/>
    </row>
    <row r="353" spans="1:8" s="2" customFormat="1" ht="16.8" customHeight="1">
      <c r="A353" s="37"/>
      <c r="B353" s="42"/>
      <c r="C353" s="278" t="s">
        <v>19</v>
      </c>
      <c r="D353" s="278" t="s">
        <v>7000</v>
      </c>
      <c r="E353" s="20" t="s">
        <v>19</v>
      </c>
      <c r="F353" s="279">
        <v>8.9510000000000005</v>
      </c>
      <c r="G353" s="37"/>
      <c r="H353" s="42"/>
    </row>
    <row r="354" spans="1:8" s="2" customFormat="1" ht="16.8" customHeight="1">
      <c r="A354" s="37"/>
      <c r="B354" s="42"/>
      <c r="C354" s="278" t="s">
        <v>19</v>
      </c>
      <c r="D354" s="278" t="s">
        <v>6987</v>
      </c>
      <c r="E354" s="20" t="s">
        <v>19</v>
      </c>
      <c r="F354" s="279">
        <v>-2.2050000000000001</v>
      </c>
      <c r="G354" s="37"/>
      <c r="H354" s="42"/>
    </row>
    <row r="355" spans="1:8" s="2" customFormat="1" ht="16.8" customHeight="1">
      <c r="A355" s="37"/>
      <c r="B355" s="42"/>
      <c r="C355" s="278" t="s">
        <v>19</v>
      </c>
      <c r="D355" s="278" t="s">
        <v>6988</v>
      </c>
      <c r="E355" s="20" t="s">
        <v>19</v>
      </c>
      <c r="F355" s="279">
        <v>1.6990000000000001</v>
      </c>
      <c r="G355" s="37"/>
      <c r="H355" s="42"/>
    </row>
    <row r="356" spans="1:8" s="2" customFormat="1" ht="16.8" customHeight="1">
      <c r="A356" s="37"/>
      <c r="B356" s="42"/>
      <c r="C356" s="278" t="s">
        <v>19</v>
      </c>
      <c r="D356" s="278" t="s">
        <v>7001</v>
      </c>
      <c r="E356" s="20" t="s">
        <v>19</v>
      </c>
      <c r="F356" s="279">
        <v>24.451000000000001</v>
      </c>
      <c r="G356" s="37"/>
      <c r="H356" s="42"/>
    </row>
    <row r="357" spans="1:8" s="2" customFormat="1" ht="16.8" customHeight="1">
      <c r="A357" s="37"/>
      <c r="B357" s="42"/>
      <c r="C357" s="278" t="s">
        <v>19</v>
      </c>
      <c r="D357" s="278" t="s">
        <v>6987</v>
      </c>
      <c r="E357" s="20" t="s">
        <v>19</v>
      </c>
      <c r="F357" s="279">
        <v>-2.2050000000000001</v>
      </c>
      <c r="G357" s="37"/>
      <c r="H357" s="42"/>
    </row>
    <row r="358" spans="1:8" s="2" customFormat="1" ht="16.8" customHeight="1">
      <c r="A358" s="37"/>
      <c r="B358" s="42"/>
      <c r="C358" s="278" t="s">
        <v>19</v>
      </c>
      <c r="D358" s="278" t="s">
        <v>6988</v>
      </c>
      <c r="E358" s="20" t="s">
        <v>19</v>
      </c>
      <c r="F358" s="279">
        <v>1.6990000000000001</v>
      </c>
      <c r="G358" s="37"/>
      <c r="H358" s="42"/>
    </row>
    <row r="359" spans="1:8" s="2" customFormat="1" ht="16.8" customHeight="1">
      <c r="A359" s="37"/>
      <c r="B359" s="42"/>
      <c r="C359" s="278" t="s">
        <v>19</v>
      </c>
      <c r="D359" s="278" t="s">
        <v>6996</v>
      </c>
      <c r="E359" s="20" t="s">
        <v>19</v>
      </c>
      <c r="F359" s="279">
        <v>-4.4880000000000004</v>
      </c>
      <c r="G359" s="37"/>
      <c r="H359" s="42"/>
    </row>
    <row r="360" spans="1:8" s="2" customFormat="1" ht="16.8" customHeight="1">
      <c r="A360" s="37"/>
      <c r="B360" s="42"/>
      <c r="C360" s="278" t="s">
        <v>19</v>
      </c>
      <c r="D360" s="278" t="s">
        <v>6997</v>
      </c>
      <c r="E360" s="20" t="s">
        <v>19</v>
      </c>
      <c r="F360" s="279">
        <v>1.5009999999999999</v>
      </c>
      <c r="G360" s="37"/>
      <c r="H360" s="42"/>
    </row>
    <row r="361" spans="1:8" s="2" customFormat="1" ht="16.8" customHeight="1">
      <c r="A361" s="37"/>
      <c r="B361" s="42"/>
      <c r="C361" s="278" t="s">
        <v>19</v>
      </c>
      <c r="D361" s="278" t="s">
        <v>7002</v>
      </c>
      <c r="E361" s="20" t="s">
        <v>19</v>
      </c>
      <c r="F361" s="279">
        <v>4.0839999999999996</v>
      </c>
      <c r="G361" s="37"/>
      <c r="H361" s="42"/>
    </row>
    <row r="362" spans="1:8" s="2" customFormat="1" ht="16.8" customHeight="1">
      <c r="A362" s="37"/>
      <c r="B362" s="42"/>
      <c r="C362" s="278" t="s">
        <v>19</v>
      </c>
      <c r="D362" s="278" t="s">
        <v>6991</v>
      </c>
      <c r="E362" s="20" t="s">
        <v>19</v>
      </c>
      <c r="F362" s="279">
        <v>-1.89</v>
      </c>
      <c r="G362" s="37"/>
      <c r="H362" s="42"/>
    </row>
    <row r="363" spans="1:8" s="2" customFormat="1" ht="16.8" customHeight="1">
      <c r="A363" s="37"/>
      <c r="B363" s="42"/>
      <c r="C363" s="278" t="s">
        <v>19</v>
      </c>
      <c r="D363" s="278" t="s">
        <v>7003</v>
      </c>
      <c r="E363" s="20" t="s">
        <v>19</v>
      </c>
      <c r="F363" s="279">
        <v>7.008</v>
      </c>
      <c r="G363" s="37"/>
      <c r="H363" s="42"/>
    </row>
    <row r="364" spans="1:8" s="2" customFormat="1" ht="16.8" customHeight="1">
      <c r="A364" s="37"/>
      <c r="B364" s="42"/>
      <c r="C364" s="278" t="s">
        <v>19</v>
      </c>
      <c r="D364" s="278" t="s">
        <v>7004</v>
      </c>
      <c r="E364" s="20" t="s">
        <v>19</v>
      </c>
      <c r="F364" s="279">
        <v>14.891</v>
      </c>
      <c r="G364" s="37"/>
      <c r="H364" s="42"/>
    </row>
    <row r="365" spans="1:8" s="2" customFormat="1" ht="16.8" customHeight="1">
      <c r="A365" s="37"/>
      <c r="B365" s="42"/>
      <c r="C365" s="278" t="s">
        <v>19</v>
      </c>
      <c r="D365" s="278" t="s">
        <v>6994</v>
      </c>
      <c r="E365" s="20" t="s">
        <v>19</v>
      </c>
      <c r="F365" s="279">
        <v>-3.5129999999999999</v>
      </c>
      <c r="G365" s="37"/>
      <c r="H365" s="42"/>
    </row>
    <row r="366" spans="1:8" s="2" customFormat="1" ht="16.8" customHeight="1">
      <c r="A366" s="37"/>
      <c r="B366" s="42"/>
      <c r="C366" s="278" t="s">
        <v>19</v>
      </c>
      <c r="D366" s="278" t="s">
        <v>6995</v>
      </c>
      <c r="E366" s="20" t="s">
        <v>19</v>
      </c>
      <c r="F366" s="279">
        <v>2.9060000000000001</v>
      </c>
      <c r="G366" s="37"/>
      <c r="H366" s="42"/>
    </row>
    <row r="367" spans="1:8" s="2" customFormat="1" ht="16.8" customHeight="1">
      <c r="A367" s="37"/>
      <c r="B367" s="42"/>
      <c r="C367" s="278" t="s">
        <v>19</v>
      </c>
      <c r="D367" s="278" t="s">
        <v>7005</v>
      </c>
      <c r="E367" s="20" t="s">
        <v>19</v>
      </c>
      <c r="F367" s="279">
        <v>18.722999999999999</v>
      </c>
      <c r="G367" s="37"/>
      <c r="H367" s="42"/>
    </row>
    <row r="368" spans="1:8" s="2" customFormat="1" ht="16.8" customHeight="1">
      <c r="A368" s="37"/>
      <c r="B368" s="42"/>
      <c r="C368" s="278" t="s">
        <v>19</v>
      </c>
      <c r="D368" s="278" t="s">
        <v>6987</v>
      </c>
      <c r="E368" s="20" t="s">
        <v>19</v>
      </c>
      <c r="F368" s="279">
        <v>-2.2050000000000001</v>
      </c>
      <c r="G368" s="37"/>
      <c r="H368" s="42"/>
    </row>
    <row r="369" spans="1:8" s="2" customFormat="1" ht="16.8" customHeight="1">
      <c r="A369" s="37"/>
      <c r="B369" s="42"/>
      <c r="C369" s="278" t="s">
        <v>19</v>
      </c>
      <c r="D369" s="278" t="s">
        <v>6988</v>
      </c>
      <c r="E369" s="20" t="s">
        <v>19</v>
      </c>
      <c r="F369" s="279">
        <v>1.6990000000000001</v>
      </c>
      <c r="G369" s="37"/>
      <c r="H369" s="42"/>
    </row>
    <row r="370" spans="1:8" s="2" customFormat="1" ht="16.8" customHeight="1">
      <c r="A370" s="37"/>
      <c r="B370" s="42"/>
      <c r="C370" s="278" t="s">
        <v>19</v>
      </c>
      <c r="D370" s="278" t="s">
        <v>7006</v>
      </c>
      <c r="E370" s="20" t="s">
        <v>19</v>
      </c>
      <c r="F370" s="279">
        <v>42.79</v>
      </c>
      <c r="G370" s="37"/>
      <c r="H370" s="42"/>
    </row>
    <row r="371" spans="1:8" s="2" customFormat="1" ht="16.8" customHeight="1">
      <c r="A371" s="37"/>
      <c r="B371" s="42"/>
      <c r="C371" s="278" t="s">
        <v>19</v>
      </c>
      <c r="D371" s="278" t="s">
        <v>6991</v>
      </c>
      <c r="E371" s="20" t="s">
        <v>19</v>
      </c>
      <c r="F371" s="279">
        <v>-1.89</v>
      </c>
      <c r="G371" s="37"/>
      <c r="H371" s="42"/>
    </row>
    <row r="372" spans="1:8" s="2" customFormat="1" ht="16.8" customHeight="1">
      <c r="A372" s="37"/>
      <c r="B372" s="42"/>
      <c r="C372" s="278" t="s">
        <v>19</v>
      </c>
      <c r="D372" s="278" t="s">
        <v>6987</v>
      </c>
      <c r="E372" s="20" t="s">
        <v>19</v>
      </c>
      <c r="F372" s="279">
        <v>-2.2050000000000001</v>
      </c>
      <c r="G372" s="37"/>
      <c r="H372" s="42"/>
    </row>
    <row r="373" spans="1:8" s="2" customFormat="1" ht="16.8" customHeight="1">
      <c r="A373" s="37"/>
      <c r="B373" s="42"/>
      <c r="C373" s="278" t="s">
        <v>19</v>
      </c>
      <c r="D373" s="278" t="s">
        <v>6988</v>
      </c>
      <c r="E373" s="20" t="s">
        <v>19</v>
      </c>
      <c r="F373" s="279">
        <v>1.6990000000000001</v>
      </c>
      <c r="G373" s="37"/>
      <c r="H373" s="42"/>
    </row>
    <row r="374" spans="1:8" s="2" customFormat="1" ht="16.8" customHeight="1">
      <c r="A374" s="37"/>
      <c r="B374" s="42"/>
      <c r="C374" s="278" t="s">
        <v>19</v>
      </c>
      <c r="D374" s="278" t="s">
        <v>251</v>
      </c>
      <c r="E374" s="20" t="s">
        <v>19</v>
      </c>
      <c r="F374" s="279">
        <v>211.107</v>
      </c>
      <c r="G374" s="37"/>
      <c r="H374" s="42"/>
    </row>
    <row r="375" spans="1:8" s="2" customFormat="1" ht="16.8" customHeight="1">
      <c r="A375" s="37"/>
      <c r="B375" s="42"/>
      <c r="C375" s="278" t="s">
        <v>19</v>
      </c>
      <c r="D375" s="278" t="s">
        <v>7007</v>
      </c>
      <c r="E375" s="20" t="s">
        <v>19</v>
      </c>
      <c r="F375" s="279">
        <v>2.76</v>
      </c>
      <c r="G375" s="37"/>
      <c r="H375" s="42"/>
    </row>
    <row r="376" spans="1:8" s="2" customFormat="1" ht="16.8" customHeight="1">
      <c r="A376" s="37"/>
      <c r="B376" s="42"/>
      <c r="C376" s="278" t="s">
        <v>19</v>
      </c>
      <c r="D376" s="278" t="s">
        <v>7008</v>
      </c>
      <c r="E376" s="20" t="s">
        <v>19</v>
      </c>
      <c r="F376" s="279">
        <v>4.452</v>
      </c>
      <c r="G376" s="37"/>
      <c r="H376" s="42"/>
    </row>
    <row r="377" spans="1:8" s="2" customFormat="1" ht="16.8" customHeight="1">
      <c r="A377" s="37"/>
      <c r="B377" s="42"/>
      <c r="C377" s="278" t="s">
        <v>19</v>
      </c>
      <c r="D377" s="278" t="s">
        <v>7009</v>
      </c>
      <c r="E377" s="20" t="s">
        <v>19</v>
      </c>
      <c r="F377" s="279">
        <v>10.64</v>
      </c>
      <c r="G377" s="37"/>
      <c r="H377" s="42"/>
    </row>
    <row r="378" spans="1:8" s="2" customFormat="1" ht="16.8" customHeight="1">
      <c r="A378" s="37"/>
      <c r="B378" s="42"/>
      <c r="C378" s="278" t="s">
        <v>19</v>
      </c>
      <c r="D378" s="278" t="s">
        <v>7010</v>
      </c>
      <c r="E378" s="20" t="s">
        <v>19</v>
      </c>
      <c r="F378" s="279">
        <v>-1.1479999999999999</v>
      </c>
      <c r="G378" s="37"/>
      <c r="H378" s="42"/>
    </row>
    <row r="379" spans="1:8" s="2" customFormat="1" ht="16.8" customHeight="1">
      <c r="A379" s="37"/>
      <c r="B379" s="42"/>
      <c r="C379" s="278" t="s">
        <v>19</v>
      </c>
      <c r="D379" s="278" t="s">
        <v>7011</v>
      </c>
      <c r="E379" s="20" t="s">
        <v>19</v>
      </c>
      <c r="F379" s="279">
        <v>-1.6779999999999999</v>
      </c>
      <c r="G379" s="37"/>
      <c r="H379" s="42"/>
    </row>
    <row r="380" spans="1:8" s="2" customFormat="1" ht="16.8" customHeight="1">
      <c r="A380" s="37"/>
      <c r="B380" s="42"/>
      <c r="C380" s="278" t="s">
        <v>19</v>
      </c>
      <c r="D380" s="278" t="s">
        <v>7012</v>
      </c>
      <c r="E380" s="20" t="s">
        <v>19</v>
      </c>
      <c r="F380" s="279">
        <v>2.367</v>
      </c>
      <c r="G380" s="37"/>
      <c r="H380" s="42"/>
    </row>
    <row r="381" spans="1:8" s="2" customFormat="1" ht="16.8" customHeight="1">
      <c r="A381" s="37"/>
      <c r="B381" s="42"/>
      <c r="C381" s="278" t="s">
        <v>19</v>
      </c>
      <c r="D381" s="278" t="s">
        <v>7013</v>
      </c>
      <c r="E381" s="20" t="s">
        <v>19</v>
      </c>
      <c r="F381" s="279">
        <v>25.884</v>
      </c>
      <c r="G381" s="37"/>
      <c r="H381" s="42"/>
    </row>
    <row r="382" spans="1:8" s="2" customFormat="1" ht="16.8" customHeight="1">
      <c r="A382" s="37"/>
      <c r="B382" s="42"/>
      <c r="C382" s="278" t="s">
        <v>19</v>
      </c>
      <c r="D382" s="278" t="s">
        <v>6987</v>
      </c>
      <c r="E382" s="20" t="s">
        <v>19</v>
      </c>
      <c r="F382" s="279">
        <v>-2.2050000000000001</v>
      </c>
      <c r="G382" s="37"/>
      <c r="H382" s="42"/>
    </row>
    <row r="383" spans="1:8" s="2" customFormat="1" ht="16.8" customHeight="1">
      <c r="A383" s="37"/>
      <c r="B383" s="42"/>
      <c r="C383" s="278" t="s">
        <v>19</v>
      </c>
      <c r="D383" s="278" t="s">
        <v>6988</v>
      </c>
      <c r="E383" s="20" t="s">
        <v>19</v>
      </c>
      <c r="F383" s="279">
        <v>1.6990000000000001</v>
      </c>
      <c r="G383" s="37"/>
      <c r="H383" s="42"/>
    </row>
    <row r="384" spans="1:8" s="2" customFormat="1" ht="16.8" customHeight="1">
      <c r="A384" s="37"/>
      <c r="B384" s="42"/>
      <c r="C384" s="278" t="s">
        <v>19</v>
      </c>
      <c r="D384" s="278" t="s">
        <v>7014</v>
      </c>
      <c r="E384" s="20" t="s">
        <v>19</v>
      </c>
      <c r="F384" s="279">
        <v>4.016</v>
      </c>
      <c r="G384" s="37"/>
      <c r="H384" s="42"/>
    </row>
    <row r="385" spans="1:8" s="2" customFormat="1" ht="16.8" customHeight="1">
      <c r="A385" s="37"/>
      <c r="B385" s="42"/>
      <c r="C385" s="278" t="s">
        <v>19</v>
      </c>
      <c r="D385" s="278" t="s">
        <v>6991</v>
      </c>
      <c r="E385" s="20" t="s">
        <v>19</v>
      </c>
      <c r="F385" s="279">
        <v>-1.89</v>
      </c>
      <c r="G385" s="37"/>
      <c r="H385" s="42"/>
    </row>
    <row r="386" spans="1:8" s="2" customFormat="1" ht="16.8" customHeight="1">
      <c r="A386" s="37"/>
      <c r="B386" s="42"/>
      <c r="C386" s="278" t="s">
        <v>19</v>
      </c>
      <c r="D386" s="278" t="s">
        <v>7015</v>
      </c>
      <c r="E386" s="20" t="s">
        <v>19</v>
      </c>
      <c r="F386" s="279">
        <v>5.8079999999999998</v>
      </c>
      <c r="G386" s="37"/>
      <c r="H386" s="42"/>
    </row>
    <row r="387" spans="1:8" s="2" customFormat="1" ht="16.8" customHeight="1">
      <c r="A387" s="37"/>
      <c r="B387" s="42"/>
      <c r="C387" s="278" t="s">
        <v>19</v>
      </c>
      <c r="D387" s="278" t="s">
        <v>7016</v>
      </c>
      <c r="E387" s="20" t="s">
        <v>19</v>
      </c>
      <c r="F387" s="279">
        <v>14.882</v>
      </c>
      <c r="G387" s="37"/>
      <c r="H387" s="42"/>
    </row>
    <row r="388" spans="1:8" s="2" customFormat="1" ht="16.8" customHeight="1">
      <c r="A388" s="37"/>
      <c r="B388" s="42"/>
      <c r="C388" s="278" t="s">
        <v>19</v>
      </c>
      <c r="D388" s="278" t="s">
        <v>6994</v>
      </c>
      <c r="E388" s="20" t="s">
        <v>19</v>
      </c>
      <c r="F388" s="279">
        <v>-3.5129999999999999</v>
      </c>
      <c r="G388" s="37"/>
      <c r="H388" s="42"/>
    </row>
    <row r="389" spans="1:8" s="2" customFormat="1" ht="16.8" customHeight="1">
      <c r="A389" s="37"/>
      <c r="B389" s="42"/>
      <c r="C389" s="278" t="s">
        <v>19</v>
      </c>
      <c r="D389" s="278" t="s">
        <v>6995</v>
      </c>
      <c r="E389" s="20" t="s">
        <v>19</v>
      </c>
      <c r="F389" s="279">
        <v>2.9060000000000001</v>
      </c>
      <c r="G389" s="37"/>
      <c r="H389" s="42"/>
    </row>
    <row r="390" spans="1:8" s="2" customFormat="1" ht="16.8" customHeight="1">
      <c r="A390" s="37"/>
      <c r="B390" s="42"/>
      <c r="C390" s="278" t="s">
        <v>19</v>
      </c>
      <c r="D390" s="278" t="s">
        <v>7017</v>
      </c>
      <c r="E390" s="20" t="s">
        <v>19</v>
      </c>
      <c r="F390" s="279">
        <v>18.652999999999999</v>
      </c>
      <c r="G390" s="37"/>
      <c r="H390" s="42"/>
    </row>
    <row r="391" spans="1:8" s="2" customFormat="1" ht="16.8" customHeight="1">
      <c r="A391" s="37"/>
      <c r="B391" s="42"/>
      <c r="C391" s="278" t="s">
        <v>19</v>
      </c>
      <c r="D391" s="278" t="s">
        <v>6987</v>
      </c>
      <c r="E391" s="20" t="s">
        <v>19</v>
      </c>
      <c r="F391" s="279">
        <v>-2.2050000000000001</v>
      </c>
      <c r="G391" s="37"/>
      <c r="H391" s="42"/>
    </row>
    <row r="392" spans="1:8" s="2" customFormat="1" ht="16.8" customHeight="1">
      <c r="A392" s="37"/>
      <c r="B392" s="42"/>
      <c r="C392" s="278" t="s">
        <v>19</v>
      </c>
      <c r="D392" s="278" t="s">
        <v>6988</v>
      </c>
      <c r="E392" s="20" t="s">
        <v>19</v>
      </c>
      <c r="F392" s="279">
        <v>1.6990000000000001</v>
      </c>
      <c r="G392" s="37"/>
      <c r="H392" s="42"/>
    </row>
    <row r="393" spans="1:8" s="2" customFormat="1" ht="16.8" customHeight="1">
      <c r="A393" s="37"/>
      <c r="B393" s="42"/>
      <c r="C393" s="278" t="s">
        <v>19</v>
      </c>
      <c r="D393" s="278" t="s">
        <v>7018</v>
      </c>
      <c r="E393" s="20" t="s">
        <v>19</v>
      </c>
      <c r="F393" s="279">
        <v>4.1609999999999996</v>
      </c>
      <c r="G393" s="37"/>
      <c r="H393" s="42"/>
    </row>
    <row r="394" spans="1:8" s="2" customFormat="1" ht="16.8" customHeight="1">
      <c r="A394" s="37"/>
      <c r="B394" s="42"/>
      <c r="C394" s="278" t="s">
        <v>19</v>
      </c>
      <c r="D394" s="278" t="s">
        <v>7019</v>
      </c>
      <c r="E394" s="20" t="s">
        <v>19</v>
      </c>
      <c r="F394" s="279">
        <v>-2.625</v>
      </c>
      <c r="G394" s="37"/>
      <c r="H394" s="42"/>
    </row>
    <row r="395" spans="1:8" s="2" customFormat="1" ht="16.8" customHeight="1">
      <c r="A395" s="37"/>
      <c r="B395" s="42"/>
      <c r="C395" s="278" t="s">
        <v>19</v>
      </c>
      <c r="D395" s="278" t="s">
        <v>7020</v>
      </c>
      <c r="E395" s="20" t="s">
        <v>19</v>
      </c>
      <c r="F395" s="279">
        <v>7.4950000000000001</v>
      </c>
      <c r="G395" s="37"/>
      <c r="H395" s="42"/>
    </row>
    <row r="396" spans="1:8" s="2" customFormat="1" ht="16.8" customHeight="1">
      <c r="A396" s="37"/>
      <c r="B396" s="42"/>
      <c r="C396" s="278" t="s">
        <v>19</v>
      </c>
      <c r="D396" s="278" t="s">
        <v>7021</v>
      </c>
      <c r="E396" s="20" t="s">
        <v>19</v>
      </c>
      <c r="F396" s="279">
        <v>16.254000000000001</v>
      </c>
      <c r="G396" s="37"/>
      <c r="H396" s="42"/>
    </row>
    <row r="397" spans="1:8" s="2" customFormat="1" ht="16.8" customHeight="1">
      <c r="A397" s="37"/>
      <c r="B397" s="42"/>
      <c r="C397" s="278" t="s">
        <v>19</v>
      </c>
      <c r="D397" s="278" t="s">
        <v>6987</v>
      </c>
      <c r="E397" s="20" t="s">
        <v>19</v>
      </c>
      <c r="F397" s="279">
        <v>-2.2050000000000001</v>
      </c>
      <c r="G397" s="37"/>
      <c r="H397" s="42"/>
    </row>
    <row r="398" spans="1:8" s="2" customFormat="1" ht="16.8" customHeight="1">
      <c r="A398" s="37"/>
      <c r="B398" s="42"/>
      <c r="C398" s="278" t="s">
        <v>19</v>
      </c>
      <c r="D398" s="278" t="s">
        <v>6988</v>
      </c>
      <c r="E398" s="20" t="s">
        <v>19</v>
      </c>
      <c r="F398" s="279">
        <v>1.6990000000000001</v>
      </c>
      <c r="G398" s="37"/>
      <c r="H398" s="42"/>
    </row>
    <row r="399" spans="1:8" s="2" customFormat="1" ht="16.8" customHeight="1">
      <c r="A399" s="37"/>
      <c r="B399" s="42"/>
      <c r="C399" s="278" t="s">
        <v>19</v>
      </c>
      <c r="D399" s="278" t="s">
        <v>7022</v>
      </c>
      <c r="E399" s="20" t="s">
        <v>19</v>
      </c>
      <c r="F399" s="279">
        <v>9.2469999999999999</v>
      </c>
      <c r="G399" s="37"/>
      <c r="H399" s="42"/>
    </row>
    <row r="400" spans="1:8" s="2" customFormat="1" ht="16.8" customHeight="1">
      <c r="A400" s="37"/>
      <c r="B400" s="42"/>
      <c r="C400" s="278" t="s">
        <v>19</v>
      </c>
      <c r="D400" s="278" t="s">
        <v>6987</v>
      </c>
      <c r="E400" s="20" t="s">
        <v>19</v>
      </c>
      <c r="F400" s="279">
        <v>-2.2050000000000001</v>
      </c>
      <c r="G400" s="37"/>
      <c r="H400" s="42"/>
    </row>
    <row r="401" spans="1:8" s="2" customFormat="1" ht="16.8" customHeight="1">
      <c r="A401" s="37"/>
      <c r="B401" s="42"/>
      <c r="C401" s="278" t="s">
        <v>19</v>
      </c>
      <c r="D401" s="278" t="s">
        <v>6988</v>
      </c>
      <c r="E401" s="20" t="s">
        <v>19</v>
      </c>
      <c r="F401" s="279">
        <v>1.6990000000000001</v>
      </c>
      <c r="G401" s="37"/>
      <c r="H401" s="42"/>
    </row>
    <row r="402" spans="1:8" s="2" customFormat="1" ht="16.8" customHeight="1">
      <c r="A402" s="37"/>
      <c r="B402" s="42"/>
      <c r="C402" s="278" t="s">
        <v>19</v>
      </c>
      <c r="D402" s="278" t="s">
        <v>7023</v>
      </c>
      <c r="E402" s="20" t="s">
        <v>19</v>
      </c>
      <c r="F402" s="279">
        <v>4.28</v>
      </c>
      <c r="G402" s="37"/>
      <c r="H402" s="42"/>
    </row>
    <row r="403" spans="1:8" s="2" customFormat="1" ht="16.8" customHeight="1">
      <c r="A403" s="37"/>
      <c r="B403" s="42"/>
      <c r="C403" s="278" t="s">
        <v>19</v>
      </c>
      <c r="D403" s="278" t="s">
        <v>6991</v>
      </c>
      <c r="E403" s="20" t="s">
        <v>19</v>
      </c>
      <c r="F403" s="279">
        <v>-1.89</v>
      </c>
      <c r="G403" s="37"/>
      <c r="H403" s="42"/>
    </row>
    <row r="404" spans="1:8" s="2" customFormat="1" ht="16.8" customHeight="1">
      <c r="A404" s="37"/>
      <c r="B404" s="42"/>
      <c r="C404" s="278" t="s">
        <v>19</v>
      </c>
      <c r="D404" s="278" t="s">
        <v>7024</v>
      </c>
      <c r="E404" s="20" t="s">
        <v>19</v>
      </c>
      <c r="F404" s="279">
        <v>3.6120000000000001</v>
      </c>
      <c r="G404" s="37"/>
      <c r="H404" s="42"/>
    </row>
    <row r="405" spans="1:8" s="2" customFormat="1" ht="16.8" customHeight="1">
      <c r="A405" s="37"/>
      <c r="B405" s="42"/>
      <c r="C405" s="278" t="s">
        <v>19</v>
      </c>
      <c r="D405" s="278" t="s">
        <v>7025</v>
      </c>
      <c r="E405" s="20" t="s">
        <v>19</v>
      </c>
      <c r="F405" s="279">
        <v>29.704000000000001</v>
      </c>
      <c r="G405" s="37"/>
      <c r="H405" s="42"/>
    </row>
    <row r="406" spans="1:8" s="2" customFormat="1" ht="16.8" customHeight="1">
      <c r="A406" s="37"/>
      <c r="B406" s="42"/>
      <c r="C406" s="278" t="s">
        <v>19</v>
      </c>
      <c r="D406" s="278" t="s">
        <v>6987</v>
      </c>
      <c r="E406" s="20" t="s">
        <v>19</v>
      </c>
      <c r="F406" s="279">
        <v>-2.2050000000000001</v>
      </c>
      <c r="G406" s="37"/>
      <c r="H406" s="42"/>
    </row>
    <row r="407" spans="1:8" s="2" customFormat="1" ht="16.8" customHeight="1">
      <c r="A407" s="37"/>
      <c r="B407" s="42"/>
      <c r="C407" s="278" t="s">
        <v>19</v>
      </c>
      <c r="D407" s="278" t="s">
        <v>6988</v>
      </c>
      <c r="E407" s="20" t="s">
        <v>19</v>
      </c>
      <c r="F407" s="279">
        <v>1.6990000000000001</v>
      </c>
      <c r="G407" s="37"/>
      <c r="H407" s="42"/>
    </row>
    <row r="408" spans="1:8" s="2" customFormat="1" ht="16.8" customHeight="1">
      <c r="A408" s="37"/>
      <c r="B408" s="42"/>
      <c r="C408" s="278" t="s">
        <v>19</v>
      </c>
      <c r="D408" s="278" t="s">
        <v>7026</v>
      </c>
      <c r="E408" s="20" t="s">
        <v>19</v>
      </c>
      <c r="F408" s="279">
        <v>4.2930000000000001</v>
      </c>
      <c r="G408" s="37"/>
      <c r="H408" s="42"/>
    </row>
    <row r="409" spans="1:8" s="2" customFormat="1" ht="16.8" customHeight="1">
      <c r="A409" s="37"/>
      <c r="B409" s="42"/>
      <c r="C409" s="278" t="s">
        <v>19</v>
      </c>
      <c r="D409" s="278" t="s">
        <v>6991</v>
      </c>
      <c r="E409" s="20" t="s">
        <v>19</v>
      </c>
      <c r="F409" s="279">
        <v>-1.89</v>
      </c>
      <c r="G409" s="37"/>
      <c r="H409" s="42"/>
    </row>
    <row r="410" spans="1:8" s="2" customFormat="1" ht="16.8" customHeight="1">
      <c r="A410" s="37"/>
      <c r="B410" s="42"/>
      <c r="C410" s="278" t="s">
        <v>19</v>
      </c>
      <c r="D410" s="278" t="s">
        <v>7027</v>
      </c>
      <c r="E410" s="20" t="s">
        <v>19</v>
      </c>
      <c r="F410" s="279">
        <v>3.84</v>
      </c>
      <c r="G410" s="37"/>
      <c r="H410" s="42"/>
    </row>
    <row r="411" spans="1:8" s="2" customFormat="1" ht="16.8" customHeight="1">
      <c r="A411" s="37"/>
      <c r="B411" s="42"/>
      <c r="C411" s="278" t="s">
        <v>19</v>
      </c>
      <c r="D411" s="278" t="s">
        <v>7028</v>
      </c>
      <c r="E411" s="20" t="s">
        <v>19</v>
      </c>
      <c r="F411" s="279">
        <v>29.762</v>
      </c>
      <c r="G411" s="37"/>
      <c r="H411" s="42"/>
    </row>
    <row r="412" spans="1:8" s="2" customFormat="1" ht="16.8" customHeight="1">
      <c r="A412" s="37"/>
      <c r="B412" s="42"/>
      <c r="C412" s="278" t="s">
        <v>19</v>
      </c>
      <c r="D412" s="278" t="s">
        <v>6987</v>
      </c>
      <c r="E412" s="20" t="s">
        <v>19</v>
      </c>
      <c r="F412" s="279">
        <v>-2.2050000000000001</v>
      </c>
      <c r="G412" s="37"/>
      <c r="H412" s="42"/>
    </row>
    <row r="413" spans="1:8" s="2" customFormat="1" ht="16.8" customHeight="1">
      <c r="A413" s="37"/>
      <c r="B413" s="42"/>
      <c r="C413" s="278" t="s">
        <v>19</v>
      </c>
      <c r="D413" s="278" t="s">
        <v>6988</v>
      </c>
      <c r="E413" s="20" t="s">
        <v>19</v>
      </c>
      <c r="F413" s="279">
        <v>1.6990000000000001</v>
      </c>
      <c r="G413" s="37"/>
      <c r="H413" s="42"/>
    </row>
    <row r="414" spans="1:8" s="2" customFormat="1" ht="16.8" customHeight="1">
      <c r="A414" s="37"/>
      <c r="B414" s="42"/>
      <c r="C414" s="278" t="s">
        <v>19</v>
      </c>
      <c r="D414" s="278" t="s">
        <v>251</v>
      </c>
      <c r="E414" s="20" t="s">
        <v>19</v>
      </c>
      <c r="F414" s="279">
        <v>187.346</v>
      </c>
      <c r="G414" s="37"/>
      <c r="H414" s="42"/>
    </row>
    <row r="415" spans="1:8" s="2" customFormat="1" ht="16.8" customHeight="1">
      <c r="A415" s="37"/>
      <c r="B415" s="42"/>
      <c r="C415" s="278" t="s">
        <v>19</v>
      </c>
      <c r="D415" s="278" t="s">
        <v>7029</v>
      </c>
      <c r="E415" s="20" t="s">
        <v>19</v>
      </c>
      <c r="F415" s="279">
        <v>2.69</v>
      </c>
      <c r="G415" s="37"/>
      <c r="H415" s="42"/>
    </row>
    <row r="416" spans="1:8" s="2" customFormat="1" ht="16.8" customHeight="1">
      <c r="A416" s="37"/>
      <c r="B416" s="42"/>
      <c r="C416" s="278" t="s">
        <v>19</v>
      </c>
      <c r="D416" s="278" t="s">
        <v>7030</v>
      </c>
      <c r="E416" s="20" t="s">
        <v>19</v>
      </c>
      <c r="F416" s="279">
        <v>4.452</v>
      </c>
      <c r="G416" s="37"/>
      <c r="H416" s="42"/>
    </row>
    <row r="417" spans="1:8" s="2" customFormat="1" ht="16.8" customHeight="1">
      <c r="A417" s="37"/>
      <c r="B417" s="42"/>
      <c r="C417" s="278" t="s">
        <v>19</v>
      </c>
      <c r="D417" s="278" t="s">
        <v>7031</v>
      </c>
      <c r="E417" s="20" t="s">
        <v>19</v>
      </c>
      <c r="F417" s="279">
        <v>10.439</v>
      </c>
      <c r="G417" s="37"/>
      <c r="H417" s="42"/>
    </row>
    <row r="418" spans="1:8" s="2" customFormat="1" ht="16.8" customHeight="1">
      <c r="A418" s="37"/>
      <c r="B418" s="42"/>
      <c r="C418" s="278" t="s">
        <v>19</v>
      </c>
      <c r="D418" s="278" t="s">
        <v>7010</v>
      </c>
      <c r="E418" s="20" t="s">
        <v>19</v>
      </c>
      <c r="F418" s="279">
        <v>-1.1479999999999999</v>
      </c>
      <c r="G418" s="37"/>
      <c r="H418" s="42"/>
    </row>
    <row r="419" spans="1:8" s="2" customFormat="1" ht="16.8" customHeight="1">
      <c r="A419" s="37"/>
      <c r="B419" s="42"/>
      <c r="C419" s="278" t="s">
        <v>19</v>
      </c>
      <c r="D419" s="278" t="s">
        <v>7011</v>
      </c>
      <c r="E419" s="20" t="s">
        <v>19</v>
      </c>
      <c r="F419" s="279">
        <v>-1.6779999999999999</v>
      </c>
      <c r="G419" s="37"/>
      <c r="H419" s="42"/>
    </row>
    <row r="420" spans="1:8" s="2" customFormat="1" ht="16.8" customHeight="1">
      <c r="A420" s="37"/>
      <c r="B420" s="42"/>
      <c r="C420" s="278" t="s">
        <v>19</v>
      </c>
      <c r="D420" s="278" t="s">
        <v>7012</v>
      </c>
      <c r="E420" s="20" t="s">
        <v>19</v>
      </c>
      <c r="F420" s="279">
        <v>2.367</v>
      </c>
      <c r="G420" s="37"/>
      <c r="H420" s="42"/>
    </row>
    <row r="421" spans="1:8" s="2" customFormat="1" ht="16.8" customHeight="1">
      <c r="A421" s="37"/>
      <c r="B421" s="42"/>
      <c r="C421" s="278" t="s">
        <v>19</v>
      </c>
      <c r="D421" s="278" t="s">
        <v>7032</v>
      </c>
      <c r="E421" s="20" t="s">
        <v>19</v>
      </c>
      <c r="F421" s="279">
        <v>25.396000000000001</v>
      </c>
      <c r="G421" s="37"/>
      <c r="H421" s="42"/>
    </row>
    <row r="422" spans="1:8" s="2" customFormat="1" ht="16.8" customHeight="1">
      <c r="A422" s="37"/>
      <c r="B422" s="42"/>
      <c r="C422" s="278" t="s">
        <v>19</v>
      </c>
      <c r="D422" s="278" t="s">
        <v>6987</v>
      </c>
      <c r="E422" s="20" t="s">
        <v>19</v>
      </c>
      <c r="F422" s="279">
        <v>-2.2050000000000001</v>
      </c>
      <c r="G422" s="37"/>
      <c r="H422" s="42"/>
    </row>
    <row r="423" spans="1:8" s="2" customFormat="1" ht="16.8" customHeight="1">
      <c r="A423" s="37"/>
      <c r="B423" s="42"/>
      <c r="C423" s="278" t="s">
        <v>19</v>
      </c>
      <c r="D423" s="278" t="s">
        <v>7033</v>
      </c>
      <c r="E423" s="20" t="s">
        <v>19</v>
      </c>
      <c r="F423" s="279">
        <v>1.6719999999999999</v>
      </c>
      <c r="G423" s="37"/>
      <c r="H423" s="42"/>
    </row>
    <row r="424" spans="1:8" s="2" customFormat="1" ht="16.8" customHeight="1">
      <c r="A424" s="37"/>
      <c r="B424" s="42"/>
      <c r="C424" s="278" t="s">
        <v>19</v>
      </c>
      <c r="D424" s="278" t="s">
        <v>7034</v>
      </c>
      <c r="E424" s="20" t="s">
        <v>19</v>
      </c>
      <c r="F424" s="279">
        <v>3.9550000000000001</v>
      </c>
      <c r="G424" s="37"/>
      <c r="H424" s="42"/>
    </row>
    <row r="425" spans="1:8" s="2" customFormat="1" ht="16.8" customHeight="1">
      <c r="A425" s="37"/>
      <c r="B425" s="42"/>
      <c r="C425" s="278" t="s">
        <v>19</v>
      </c>
      <c r="D425" s="278" t="s">
        <v>6991</v>
      </c>
      <c r="E425" s="20" t="s">
        <v>19</v>
      </c>
      <c r="F425" s="279">
        <v>-1.89</v>
      </c>
      <c r="G425" s="37"/>
      <c r="H425" s="42"/>
    </row>
    <row r="426" spans="1:8" s="2" customFormat="1" ht="16.8" customHeight="1">
      <c r="A426" s="37"/>
      <c r="B426" s="42"/>
      <c r="C426" s="278" t="s">
        <v>19</v>
      </c>
      <c r="D426" s="278" t="s">
        <v>7035</v>
      </c>
      <c r="E426" s="20" t="s">
        <v>19</v>
      </c>
      <c r="F426" s="279">
        <v>5.8079999999999998</v>
      </c>
      <c r="G426" s="37"/>
      <c r="H426" s="42"/>
    </row>
    <row r="427" spans="1:8" s="2" customFormat="1" ht="16.8" customHeight="1">
      <c r="A427" s="37"/>
      <c r="B427" s="42"/>
      <c r="C427" s="278" t="s">
        <v>19</v>
      </c>
      <c r="D427" s="278" t="s">
        <v>7036</v>
      </c>
      <c r="E427" s="20" t="s">
        <v>19</v>
      </c>
      <c r="F427" s="279">
        <v>14.657</v>
      </c>
      <c r="G427" s="37"/>
      <c r="H427" s="42"/>
    </row>
    <row r="428" spans="1:8" s="2" customFormat="1" ht="16.8" customHeight="1">
      <c r="A428" s="37"/>
      <c r="B428" s="42"/>
      <c r="C428" s="278" t="s">
        <v>19</v>
      </c>
      <c r="D428" s="278" t="s">
        <v>6994</v>
      </c>
      <c r="E428" s="20" t="s">
        <v>19</v>
      </c>
      <c r="F428" s="279">
        <v>-3.5129999999999999</v>
      </c>
      <c r="G428" s="37"/>
      <c r="H428" s="42"/>
    </row>
    <row r="429" spans="1:8" s="2" customFormat="1" ht="16.8" customHeight="1">
      <c r="A429" s="37"/>
      <c r="B429" s="42"/>
      <c r="C429" s="278" t="s">
        <v>19</v>
      </c>
      <c r="D429" s="278" t="s">
        <v>6995</v>
      </c>
      <c r="E429" s="20" t="s">
        <v>19</v>
      </c>
      <c r="F429" s="279">
        <v>2.9060000000000001</v>
      </c>
      <c r="G429" s="37"/>
      <c r="H429" s="42"/>
    </row>
    <row r="430" spans="1:8" s="2" customFormat="1" ht="16.8" customHeight="1">
      <c r="A430" s="37"/>
      <c r="B430" s="42"/>
      <c r="C430" s="278" t="s">
        <v>19</v>
      </c>
      <c r="D430" s="278" t="s">
        <v>7037</v>
      </c>
      <c r="E430" s="20" t="s">
        <v>19</v>
      </c>
      <c r="F430" s="279">
        <v>18.652999999999999</v>
      </c>
      <c r="G430" s="37"/>
      <c r="H430" s="42"/>
    </row>
    <row r="431" spans="1:8" s="2" customFormat="1" ht="16.8" customHeight="1">
      <c r="A431" s="37"/>
      <c r="B431" s="42"/>
      <c r="C431" s="278" t="s">
        <v>19</v>
      </c>
      <c r="D431" s="278" t="s">
        <v>6987</v>
      </c>
      <c r="E431" s="20" t="s">
        <v>19</v>
      </c>
      <c r="F431" s="279">
        <v>-2.2050000000000001</v>
      </c>
      <c r="G431" s="37"/>
      <c r="H431" s="42"/>
    </row>
    <row r="432" spans="1:8" s="2" customFormat="1" ht="16.8" customHeight="1">
      <c r="A432" s="37"/>
      <c r="B432" s="42"/>
      <c r="C432" s="278" t="s">
        <v>19</v>
      </c>
      <c r="D432" s="278" t="s">
        <v>6988</v>
      </c>
      <c r="E432" s="20" t="s">
        <v>19</v>
      </c>
      <c r="F432" s="279">
        <v>1.6990000000000001</v>
      </c>
      <c r="G432" s="37"/>
      <c r="H432" s="42"/>
    </row>
    <row r="433" spans="1:8" s="2" customFormat="1" ht="16.8" customHeight="1">
      <c r="A433" s="37"/>
      <c r="B433" s="42"/>
      <c r="C433" s="278" t="s">
        <v>19</v>
      </c>
      <c r="D433" s="278" t="s">
        <v>7038</v>
      </c>
      <c r="E433" s="20" t="s">
        <v>19</v>
      </c>
      <c r="F433" s="279">
        <v>4.28</v>
      </c>
      <c r="G433" s="37"/>
      <c r="H433" s="42"/>
    </row>
    <row r="434" spans="1:8" s="2" customFormat="1" ht="16.8" customHeight="1">
      <c r="A434" s="37"/>
      <c r="B434" s="42"/>
      <c r="C434" s="278" t="s">
        <v>19</v>
      </c>
      <c r="D434" s="278" t="s">
        <v>6991</v>
      </c>
      <c r="E434" s="20" t="s">
        <v>19</v>
      </c>
      <c r="F434" s="279">
        <v>-1.89</v>
      </c>
      <c r="G434" s="37"/>
      <c r="H434" s="42"/>
    </row>
    <row r="435" spans="1:8" s="2" customFormat="1" ht="16.8" customHeight="1">
      <c r="A435" s="37"/>
      <c r="B435" s="42"/>
      <c r="C435" s="278" t="s">
        <v>19</v>
      </c>
      <c r="D435" s="278" t="s">
        <v>7039</v>
      </c>
      <c r="E435" s="20" t="s">
        <v>19</v>
      </c>
      <c r="F435" s="279">
        <v>3.6120000000000001</v>
      </c>
      <c r="G435" s="37"/>
      <c r="H435" s="42"/>
    </row>
    <row r="436" spans="1:8" s="2" customFormat="1" ht="16.8" customHeight="1">
      <c r="A436" s="37"/>
      <c r="B436" s="42"/>
      <c r="C436" s="278" t="s">
        <v>19</v>
      </c>
      <c r="D436" s="278" t="s">
        <v>7040</v>
      </c>
      <c r="E436" s="20" t="s">
        <v>19</v>
      </c>
      <c r="F436" s="279">
        <v>29.704000000000001</v>
      </c>
      <c r="G436" s="37"/>
      <c r="H436" s="42"/>
    </row>
    <row r="437" spans="1:8" s="2" customFormat="1" ht="16.8" customHeight="1">
      <c r="A437" s="37"/>
      <c r="B437" s="42"/>
      <c r="C437" s="278" t="s">
        <v>19</v>
      </c>
      <c r="D437" s="278" t="s">
        <v>6987</v>
      </c>
      <c r="E437" s="20" t="s">
        <v>19</v>
      </c>
      <c r="F437" s="279">
        <v>-2.2050000000000001</v>
      </c>
      <c r="G437" s="37"/>
      <c r="H437" s="42"/>
    </row>
    <row r="438" spans="1:8" s="2" customFormat="1" ht="16.8" customHeight="1">
      <c r="A438" s="37"/>
      <c r="B438" s="42"/>
      <c r="C438" s="278" t="s">
        <v>19</v>
      </c>
      <c r="D438" s="278" t="s">
        <v>6988</v>
      </c>
      <c r="E438" s="20" t="s">
        <v>19</v>
      </c>
      <c r="F438" s="279">
        <v>1.6990000000000001</v>
      </c>
      <c r="G438" s="37"/>
      <c r="H438" s="42"/>
    </row>
    <row r="439" spans="1:8" s="2" customFormat="1" ht="16.8" customHeight="1">
      <c r="A439" s="37"/>
      <c r="B439" s="42"/>
      <c r="C439" s="278" t="s">
        <v>19</v>
      </c>
      <c r="D439" s="278" t="s">
        <v>7041</v>
      </c>
      <c r="E439" s="20" t="s">
        <v>19</v>
      </c>
      <c r="F439" s="279">
        <v>4.2930000000000001</v>
      </c>
      <c r="G439" s="37"/>
      <c r="H439" s="42"/>
    </row>
    <row r="440" spans="1:8" s="2" customFormat="1" ht="16.8" customHeight="1">
      <c r="A440" s="37"/>
      <c r="B440" s="42"/>
      <c r="C440" s="278" t="s">
        <v>19</v>
      </c>
      <c r="D440" s="278" t="s">
        <v>6991</v>
      </c>
      <c r="E440" s="20" t="s">
        <v>19</v>
      </c>
      <c r="F440" s="279">
        <v>-1.89</v>
      </c>
      <c r="G440" s="37"/>
      <c r="H440" s="42"/>
    </row>
    <row r="441" spans="1:8" s="2" customFormat="1" ht="16.8" customHeight="1">
      <c r="A441" s="37"/>
      <c r="B441" s="42"/>
      <c r="C441" s="278" t="s">
        <v>19</v>
      </c>
      <c r="D441" s="278" t="s">
        <v>7042</v>
      </c>
      <c r="E441" s="20" t="s">
        <v>19</v>
      </c>
      <c r="F441" s="279">
        <v>3.84</v>
      </c>
      <c r="G441" s="37"/>
      <c r="H441" s="42"/>
    </row>
    <row r="442" spans="1:8" s="2" customFormat="1" ht="16.8" customHeight="1">
      <c r="A442" s="37"/>
      <c r="B442" s="42"/>
      <c r="C442" s="278" t="s">
        <v>19</v>
      </c>
      <c r="D442" s="278" t="s">
        <v>7043</v>
      </c>
      <c r="E442" s="20" t="s">
        <v>19</v>
      </c>
      <c r="F442" s="279">
        <v>29.762</v>
      </c>
      <c r="G442" s="37"/>
      <c r="H442" s="42"/>
    </row>
    <row r="443" spans="1:8" s="2" customFormat="1" ht="16.8" customHeight="1">
      <c r="A443" s="37"/>
      <c r="B443" s="42"/>
      <c r="C443" s="278" t="s">
        <v>19</v>
      </c>
      <c r="D443" s="278" t="s">
        <v>6987</v>
      </c>
      <c r="E443" s="20" t="s">
        <v>19</v>
      </c>
      <c r="F443" s="279">
        <v>-2.2050000000000001</v>
      </c>
      <c r="G443" s="37"/>
      <c r="H443" s="42"/>
    </row>
    <row r="444" spans="1:8" s="2" customFormat="1" ht="16.8" customHeight="1">
      <c r="A444" s="37"/>
      <c r="B444" s="42"/>
      <c r="C444" s="278" t="s">
        <v>19</v>
      </c>
      <c r="D444" s="278" t="s">
        <v>6988</v>
      </c>
      <c r="E444" s="20" t="s">
        <v>19</v>
      </c>
      <c r="F444" s="279">
        <v>1.6990000000000001</v>
      </c>
      <c r="G444" s="37"/>
      <c r="H444" s="42"/>
    </row>
    <row r="445" spans="1:8" s="2" customFormat="1" ht="16.8" customHeight="1">
      <c r="A445" s="37"/>
      <c r="B445" s="42"/>
      <c r="C445" s="278" t="s">
        <v>19</v>
      </c>
      <c r="D445" s="278" t="s">
        <v>251</v>
      </c>
      <c r="E445" s="20" t="s">
        <v>19</v>
      </c>
      <c r="F445" s="279">
        <v>152.75399999999999</v>
      </c>
      <c r="G445" s="37"/>
      <c r="H445" s="42"/>
    </row>
    <row r="446" spans="1:8" s="2" customFormat="1" ht="16.8" customHeight="1">
      <c r="A446" s="37"/>
      <c r="B446" s="42"/>
      <c r="C446" s="278" t="s">
        <v>19</v>
      </c>
      <c r="D446" s="278" t="s">
        <v>260</v>
      </c>
      <c r="E446" s="20" t="s">
        <v>19</v>
      </c>
      <c r="F446" s="279">
        <v>551.20699999999999</v>
      </c>
      <c r="G446" s="37"/>
      <c r="H446" s="42"/>
    </row>
    <row r="447" spans="1:8" s="2" customFormat="1" ht="16.8" customHeight="1">
      <c r="A447" s="37"/>
      <c r="B447" s="42"/>
      <c r="C447" s="280" t="s">
        <v>6814</v>
      </c>
      <c r="D447" s="37"/>
      <c r="E447" s="37"/>
      <c r="F447" s="37"/>
      <c r="G447" s="37"/>
      <c r="H447" s="42"/>
    </row>
    <row r="448" spans="1:8" s="2" customFormat="1" ht="20.399999999999999">
      <c r="A448" s="37"/>
      <c r="B448" s="42"/>
      <c r="C448" s="278" t="s">
        <v>367</v>
      </c>
      <c r="D448" s="278" t="s">
        <v>7044</v>
      </c>
      <c r="E448" s="20" t="s">
        <v>141</v>
      </c>
      <c r="F448" s="279">
        <v>551.20699999999999</v>
      </c>
      <c r="G448" s="37"/>
      <c r="H448" s="42"/>
    </row>
    <row r="449" spans="1:8" s="2" customFormat="1" ht="16.8" customHeight="1">
      <c r="A449" s="37"/>
      <c r="B449" s="42"/>
      <c r="C449" s="278" t="s">
        <v>1490</v>
      </c>
      <c r="D449" s="278" t="s">
        <v>7045</v>
      </c>
      <c r="E449" s="20" t="s">
        <v>141</v>
      </c>
      <c r="F449" s="279">
        <v>878.40700000000004</v>
      </c>
      <c r="G449" s="37"/>
      <c r="H449" s="42"/>
    </row>
    <row r="450" spans="1:8" s="2" customFormat="1" ht="20.399999999999999">
      <c r="A450" s="37"/>
      <c r="B450" s="42"/>
      <c r="C450" s="278" t="s">
        <v>551</v>
      </c>
      <c r="D450" s="278" t="s">
        <v>7046</v>
      </c>
      <c r="E450" s="20" t="s">
        <v>141</v>
      </c>
      <c r="F450" s="279">
        <v>551.20699999999999</v>
      </c>
      <c r="G450" s="37"/>
      <c r="H450" s="42"/>
    </row>
    <row r="451" spans="1:8" s="2" customFormat="1" ht="16.8" customHeight="1">
      <c r="A451" s="37"/>
      <c r="B451" s="42"/>
      <c r="C451" s="274" t="s">
        <v>143</v>
      </c>
      <c r="D451" s="275" t="s">
        <v>144</v>
      </c>
      <c r="E451" s="276" t="s">
        <v>141</v>
      </c>
      <c r="F451" s="277">
        <v>327.2</v>
      </c>
      <c r="G451" s="37"/>
      <c r="H451" s="42"/>
    </row>
    <row r="452" spans="1:8" s="2" customFormat="1" ht="16.8" customHeight="1">
      <c r="A452" s="37"/>
      <c r="B452" s="42"/>
      <c r="C452" s="278" t="s">
        <v>19</v>
      </c>
      <c r="D452" s="278" t="s">
        <v>6983</v>
      </c>
      <c r="E452" s="20" t="s">
        <v>19</v>
      </c>
      <c r="F452" s="279">
        <v>0</v>
      </c>
      <c r="G452" s="37"/>
      <c r="H452" s="42"/>
    </row>
    <row r="453" spans="1:8" s="2" customFormat="1" ht="16.8" customHeight="1">
      <c r="A453" s="37"/>
      <c r="B453" s="42"/>
      <c r="C453" s="278" t="s">
        <v>19</v>
      </c>
      <c r="D453" s="278" t="s">
        <v>7047</v>
      </c>
      <c r="E453" s="20" t="s">
        <v>19</v>
      </c>
      <c r="F453" s="279">
        <v>24.41</v>
      </c>
      <c r="G453" s="37"/>
      <c r="H453" s="42"/>
    </row>
    <row r="454" spans="1:8" s="2" customFormat="1" ht="16.8" customHeight="1">
      <c r="A454" s="37"/>
      <c r="B454" s="42"/>
      <c r="C454" s="278" t="s">
        <v>19</v>
      </c>
      <c r="D454" s="278" t="s">
        <v>7048</v>
      </c>
      <c r="E454" s="20" t="s">
        <v>19</v>
      </c>
      <c r="F454" s="279">
        <v>33.33</v>
      </c>
      <c r="G454" s="37"/>
      <c r="H454" s="42"/>
    </row>
    <row r="455" spans="1:8" s="2" customFormat="1" ht="16.8" customHeight="1">
      <c r="A455" s="37"/>
      <c r="B455" s="42"/>
      <c r="C455" s="278" t="s">
        <v>19</v>
      </c>
      <c r="D455" s="278" t="s">
        <v>7049</v>
      </c>
      <c r="E455" s="20" t="s">
        <v>19</v>
      </c>
      <c r="F455" s="279">
        <v>45.95</v>
      </c>
      <c r="G455" s="37"/>
      <c r="H455" s="42"/>
    </row>
    <row r="456" spans="1:8" s="2" customFormat="1" ht="16.8" customHeight="1">
      <c r="A456" s="37"/>
      <c r="B456" s="42"/>
      <c r="C456" s="278" t="s">
        <v>19</v>
      </c>
      <c r="D456" s="278" t="s">
        <v>7050</v>
      </c>
      <c r="E456" s="20" t="s">
        <v>19</v>
      </c>
      <c r="F456" s="279">
        <v>18.75</v>
      </c>
      <c r="G456" s="37"/>
      <c r="H456" s="42"/>
    </row>
    <row r="457" spans="1:8" s="2" customFormat="1" ht="16.8" customHeight="1">
      <c r="A457" s="37"/>
      <c r="B457" s="42"/>
      <c r="C457" s="278" t="s">
        <v>19</v>
      </c>
      <c r="D457" s="278" t="s">
        <v>251</v>
      </c>
      <c r="E457" s="20" t="s">
        <v>19</v>
      </c>
      <c r="F457" s="279">
        <v>122.44</v>
      </c>
      <c r="G457" s="37"/>
      <c r="H457" s="42"/>
    </row>
    <row r="458" spans="1:8" s="2" customFormat="1" ht="16.8" customHeight="1">
      <c r="A458" s="37"/>
      <c r="B458" s="42"/>
      <c r="C458" s="278" t="s">
        <v>19</v>
      </c>
      <c r="D458" s="278" t="s">
        <v>7051</v>
      </c>
      <c r="E458" s="20" t="s">
        <v>19</v>
      </c>
      <c r="F458" s="279">
        <v>24.61</v>
      </c>
      <c r="G458" s="37"/>
      <c r="H458" s="42"/>
    </row>
    <row r="459" spans="1:8" s="2" customFormat="1" ht="16.8" customHeight="1">
      <c r="A459" s="37"/>
      <c r="B459" s="42"/>
      <c r="C459" s="278" t="s">
        <v>19</v>
      </c>
      <c r="D459" s="278" t="s">
        <v>7052</v>
      </c>
      <c r="E459" s="20" t="s">
        <v>19</v>
      </c>
      <c r="F459" s="279">
        <v>29.17</v>
      </c>
      <c r="G459" s="37"/>
      <c r="H459" s="42"/>
    </row>
    <row r="460" spans="1:8" s="2" customFormat="1" ht="16.8" customHeight="1">
      <c r="A460" s="37"/>
      <c r="B460" s="42"/>
      <c r="C460" s="278" t="s">
        <v>19</v>
      </c>
      <c r="D460" s="278" t="s">
        <v>7053</v>
      </c>
      <c r="E460" s="20" t="s">
        <v>19</v>
      </c>
      <c r="F460" s="279">
        <v>61.74</v>
      </c>
      <c r="G460" s="37"/>
      <c r="H460" s="42"/>
    </row>
    <row r="461" spans="1:8" s="2" customFormat="1" ht="16.8" customHeight="1">
      <c r="A461" s="37"/>
      <c r="B461" s="42"/>
      <c r="C461" s="278" t="s">
        <v>19</v>
      </c>
      <c r="D461" s="278" t="s">
        <v>251</v>
      </c>
      <c r="E461" s="20" t="s">
        <v>19</v>
      </c>
      <c r="F461" s="279">
        <v>115.52</v>
      </c>
      <c r="G461" s="37"/>
      <c r="H461" s="42"/>
    </row>
    <row r="462" spans="1:8" s="2" customFormat="1" ht="16.8" customHeight="1">
      <c r="A462" s="37"/>
      <c r="B462" s="42"/>
      <c r="C462" s="278" t="s">
        <v>19</v>
      </c>
      <c r="D462" s="278" t="s">
        <v>7054</v>
      </c>
      <c r="E462" s="20" t="s">
        <v>19</v>
      </c>
      <c r="F462" s="279">
        <v>24.8</v>
      </c>
      <c r="G462" s="37"/>
      <c r="H462" s="42"/>
    </row>
    <row r="463" spans="1:8" s="2" customFormat="1" ht="16.8" customHeight="1">
      <c r="A463" s="37"/>
      <c r="B463" s="42"/>
      <c r="C463" s="278" t="s">
        <v>19</v>
      </c>
      <c r="D463" s="278" t="s">
        <v>7055</v>
      </c>
      <c r="E463" s="20" t="s">
        <v>19</v>
      </c>
      <c r="F463" s="279">
        <v>26.64</v>
      </c>
      <c r="G463" s="37"/>
      <c r="H463" s="42"/>
    </row>
    <row r="464" spans="1:8" s="2" customFormat="1" ht="16.8" customHeight="1">
      <c r="A464" s="37"/>
      <c r="B464" s="42"/>
      <c r="C464" s="278" t="s">
        <v>19</v>
      </c>
      <c r="D464" s="278" t="s">
        <v>7056</v>
      </c>
      <c r="E464" s="20" t="s">
        <v>19</v>
      </c>
      <c r="F464" s="279">
        <v>37.799999999999997</v>
      </c>
      <c r="G464" s="37"/>
      <c r="H464" s="42"/>
    </row>
    <row r="465" spans="1:8" s="2" customFormat="1" ht="16.8" customHeight="1">
      <c r="A465" s="37"/>
      <c r="B465" s="42"/>
      <c r="C465" s="278" t="s">
        <v>19</v>
      </c>
      <c r="D465" s="278" t="s">
        <v>251</v>
      </c>
      <c r="E465" s="20" t="s">
        <v>19</v>
      </c>
      <c r="F465" s="279">
        <v>89.24</v>
      </c>
      <c r="G465" s="37"/>
      <c r="H465" s="42"/>
    </row>
    <row r="466" spans="1:8" s="2" customFormat="1" ht="16.8" customHeight="1">
      <c r="A466" s="37"/>
      <c r="B466" s="42"/>
      <c r="C466" s="278" t="s">
        <v>19</v>
      </c>
      <c r="D466" s="278" t="s">
        <v>260</v>
      </c>
      <c r="E466" s="20" t="s">
        <v>19</v>
      </c>
      <c r="F466" s="279">
        <v>327.2</v>
      </c>
      <c r="G466" s="37"/>
      <c r="H466" s="42"/>
    </row>
    <row r="467" spans="1:8" s="2" customFormat="1" ht="16.8" customHeight="1">
      <c r="A467" s="37"/>
      <c r="B467" s="42"/>
      <c r="C467" s="280" t="s">
        <v>6814</v>
      </c>
      <c r="D467" s="37"/>
      <c r="E467" s="37"/>
      <c r="F467" s="37"/>
      <c r="G467" s="37"/>
      <c r="H467" s="42"/>
    </row>
    <row r="468" spans="1:8" s="2" customFormat="1" ht="20.399999999999999">
      <c r="A468" s="37"/>
      <c r="B468" s="42"/>
      <c r="C468" s="278" t="s">
        <v>362</v>
      </c>
      <c r="D468" s="278" t="s">
        <v>7057</v>
      </c>
      <c r="E468" s="20" t="s">
        <v>141</v>
      </c>
      <c r="F468" s="279">
        <v>327.2</v>
      </c>
      <c r="G468" s="37"/>
      <c r="H468" s="42"/>
    </row>
    <row r="469" spans="1:8" s="2" customFormat="1" ht="16.8" customHeight="1">
      <c r="A469" s="37"/>
      <c r="B469" s="42"/>
      <c r="C469" s="278" t="s">
        <v>1490</v>
      </c>
      <c r="D469" s="278" t="s">
        <v>7045</v>
      </c>
      <c r="E469" s="20" t="s">
        <v>141</v>
      </c>
      <c r="F469" s="279">
        <v>878.40700000000004</v>
      </c>
      <c r="G469" s="37"/>
      <c r="H469" s="42"/>
    </row>
    <row r="470" spans="1:8" s="2" customFormat="1" ht="20.399999999999999">
      <c r="A470" s="37"/>
      <c r="B470" s="42"/>
      <c r="C470" s="278" t="s">
        <v>546</v>
      </c>
      <c r="D470" s="278" t="s">
        <v>7058</v>
      </c>
      <c r="E470" s="20" t="s">
        <v>141</v>
      </c>
      <c r="F470" s="279">
        <v>327.2</v>
      </c>
      <c r="G470" s="37"/>
      <c r="H470" s="42"/>
    </row>
    <row r="471" spans="1:8" s="2" customFormat="1" ht="26.4" customHeight="1">
      <c r="A471" s="37"/>
      <c r="B471" s="42"/>
      <c r="C471" s="273" t="s">
        <v>7059</v>
      </c>
      <c r="D471" s="273" t="s">
        <v>108</v>
      </c>
      <c r="E471" s="37"/>
      <c r="F471" s="37"/>
      <c r="G471" s="37"/>
      <c r="H471" s="42"/>
    </row>
    <row r="472" spans="1:8" s="2" customFormat="1" ht="16.8" customHeight="1">
      <c r="A472" s="37"/>
      <c r="B472" s="42"/>
      <c r="C472" s="274" t="s">
        <v>2445</v>
      </c>
      <c r="D472" s="275" t="s">
        <v>2446</v>
      </c>
      <c r="E472" s="276" t="s">
        <v>154</v>
      </c>
      <c r="F472" s="277">
        <v>238.56</v>
      </c>
      <c r="G472" s="37"/>
      <c r="H472" s="42"/>
    </row>
    <row r="473" spans="1:8" s="2" customFormat="1" ht="16.8" customHeight="1">
      <c r="A473" s="37"/>
      <c r="B473" s="42"/>
      <c r="C473" s="278" t="s">
        <v>19</v>
      </c>
      <c r="D473" s="278" t="s">
        <v>7060</v>
      </c>
      <c r="E473" s="20" t="s">
        <v>19</v>
      </c>
      <c r="F473" s="279">
        <v>162</v>
      </c>
      <c r="G473" s="37"/>
      <c r="H473" s="42"/>
    </row>
    <row r="474" spans="1:8" s="2" customFormat="1" ht="16.8" customHeight="1">
      <c r="A474" s="37"/>
      <c r="B474" s="42"/>
      <c r="C474" s="278" t="s">
        <v>19</v>
      </c>
      <c r="D474" s="278" t="s">
        <v>7061</v>
      </c>
      <c r="E474" s="20" t="s">
        <v>19</v>
      </c>
      <c r="F474" s="279">
        <v>37.200000000000003</v>
      </c>
      <c r="G474" s="37"/>
      <c r="H474" s="42"/>
    </row>
    <row r="475" spans="1:8" s="2" customFormat="1" ht="16.8" customHeight="1">
      <c r="A475" s="37"/>
      <c r="B475" s="42"/>
      <c r="C475" s="278" t="s">
        <v>19</v>
      </c>
      <c r="D475" s="278" t="s">
        <v>7062</v>
      </c>
      <c r="E475" s="20" t="s">
        <v>19</v>
      </c>
      <c r="F475" s="279">
        <v>12.4</v>
      </c>
      <c r="G475" s="37"/>
      <c r="H475" s="42"/>
    </row>
    <row r="476" spans="1:8" s="2" customFormat="1" ht="16.8" customHeight="1">
      <c r="A476" s="37"/>
      <c r="B476" s="42"/>
      <c r="C476" s="278" t="s">
        <v>19</v>
      </c>
      <c r="D476" s="278" t="s">
        <v>7063</v>
      </c>
      <c r="E476" s="20" t="s">
        <v>19</v>
      </c>
      <c r="F476" s="279">
        <v>20.100000000000001</v>
      </c>
      <c r="G476" s="37"/>
      <c r="H476" s="42"/>
    </row>
    <row r="477" spans="1:8" s="2" customFormat="1" ht="16.8" customHeight="1">
      <c r="A477" s="37"/>
      <c r="B477" s="42"/>
      <c r="C477" s="278" t="s">
        <v>19</v>
      </c>
      <c r="D477" s="278" t="s">
        <v>7064</v>
      </c>
      <c r="E477" s="20" t="s">
        <v>19</v>
      </c>
      <c r="F477" s="279">
        <v>6.86</v>
      </c>
      <c r="G477" s="37"/>
      <c r="H477" s="42"/>
    </row>
    <row r="478" spans="1:8" s="2" customFormat="1" ht="16.8" customHeight="1">
      <c r="A478" s="37"/>
      <c r="B478" s="42"/>
      <c r="C478" s="278" t="s">
        <v>19</v>
      </c>
      <c r="D478" s="278" t="s">
        <v>260</v>
      </c>
      <c r="E478" s="20" t="s">
        <v>19</v>
      </c>
      <c r="F478" s="279">
        <v>238.56</v>
      </c>
      <c r="G478" s="37"/>
      <c r="H478" s="42"/>
    </row>
    <row r="479" spans="1:8" s="2" customFormat="1" ht="16.8" customHeight="1">
      <c r="A479" s="37"/>
      <c r="B479" s="42"/>
      <c r="C479" s="280" t="s">
        <v>6814</v>
      </c>
      <c r="D479" s="37"/>
      <c r="E479" s="37"/>
      <c r="F479" s="37"/>
      <c r="G479" s="37"/>
      <c r="H479" s="42"/>
    </row>
    <row r="480" spans="1:8" s="2" customFormat="1" ht="16.8" customHeight="1">
      <c r="A480" s="37"/>
      <c r="B480" s="42"/>
      <c r="C480" s="278" t="s">
        <v>2572</v>
      </c>
      <c r="D480" s="278" t="s">
        <v>7065</v>
      </c>
      <c r="E480" s="20" t="s">
        <v>141</v>
      </c>
      <c r="F480" s="279">
        <v>725.19600000000003</v>
      </c>
      <c r="G480" s="37"/>
      <c r="H480" s="42"/>
    </row>
    <row r="481" spans="1:8" s="2" customFormat="1" ht="20.399999999999999">
      <c r="A481" s="37"/>
      <c r="B481" s="42"/>
      <c r="C481" s="278" t="s">
        <v>2525</v>
      </c>
      <c r="D481" s="278" t="s">
        <v>7066</v>
      </c>
      <c r="E481" s="20" t="s">
        <v>154</v>
      </c>
      <c r="F481" s="279">
        <v>238.56</v>
      </c>
      <c r="G481" s="37"/>
      <c r="H481" s="42"/>
    </row>
    <row r="482" spans="1:8" s="2" customFormat="1" ht="16.8" customHeight="1">
      <c r="A482" s="37"/>
      <c r="B482" s="42"/>
      <c r="C482" s="278" t="s">
        <v>2604</v>
      </c>
      <c r="D482" s="278" t="s">
        <v>7067</v>
      </c>
      <c r="E482" s="20" t="s">
        <v>154</v>
      </c>
      <c r="F482" s="279">
        <v>182.6</v>
      </c>
      <c r="G482" s="37"/>
      <c r="H482" s="42"/>
    </row>
    <row r="483" spans="1:8" s="2" customFormat="1" ht="16.8" customHeight="1">
      <c r="A483" s="37"/>
      <c r="B483" s="42"/>
      <c r="C483" s="278" t="s">
        <v>2604</v>
      </c>
      <c r="D483" s="278" t="s">
        <v>7067</v>
      </c>
      <c r="E483" s="20" t="s">
        <v>154</v>
      </c>
      <c r="F483" s="279">
        <v>238.56</v>
      </c>
      <c r="G483" s="37"/>
      <c r="H483" s="42"/>
    </row>
    <row r="484" spans="1:8" s="2" customFormat="1" ht="16.8" customHeight="1">
      <c r="A484" s="37"/>
      <c r="B484" s="42"/>
      <c r="C484" s="274" t="s">
        <v>2448</v>
      </c>
      <c r="D484" s="275" t="s">
        <v>2449</v>
      </c>
      <c r="E484" s="276" t="s">
        <v>141</v>
      </c>
      <c r="F484" s="277">
        <v>16.420000000000002</v>
      </c>
      <c r="G484" s="37"/>
      <c r="H484" s="42"/>
    </row>
    <row r="485" spans="1:8" s="2" customFormat="1" ht="16.8" customHeight="1">
      <c r="A485" s="37"/>
      <c r="B485" s="42"/>
      <c r="C485" s="278" t="s">
        <v>19</v>
      </c>
      <c r="D485" s="278" t="s">
        <v>7068</v>
      </c>
      <c r="E485" s="20" t="s">
        <v>19</v>
      </c>
      <c r="F485" s="279">
        <v>2.1</v>
      </c>
      <c r="G485" s="37"/>
      <c r="H485" s="42"/>
    </row>
    <row r="486" spans="1:8" s="2" customFormat="1" ht="16.8" customHeight="1">
      <c r="A486" s="37"/>
      <c r="B486" s="42"/>
      <c r="C486" s="278" t="s">
        <v>19</v>
      </c>
      <c r="D486" s="278" t="s">
        <v>7069</v>
      </c>
      <c r="E486" s="20" t="s">
        <v>19</v>
      </c>
      <c r="F486" s="279">
        <v>2.1</v>
      </c>
      <c r="G486" s="37"/>
      <c r="H486" s="42"/>
    </row>
    <row r="487" spans="1:8" s="2" customFormat="1" ht="16.8" customHeight="1">
      <c r="A487" s="37"/>
      <c r="B487" s="42"/>
      <c r="C487" s="278" t="s">
        <v>19</v>
      </c>
      <c r="D487" s="278" t="s">
        <v>7070</v>
      </c>
      <c r="E487" s="20" t="s">
        <v>19</v>
      </c>
      <c r="F487" s="279">
        <v>1.91</v>
      </c>
      <c r="G487" s="37"/>
      <c r="H487" s="42"/>
    </row>
    <row r="488" spans="1:8" s="2" customFormat="1" ht="16.8" customHeight="1">
      <c r="A488" s="37"/>
      <c r="B488" s="42"/>
      <c r="C488" s="278" t="s">
        <v>19</v>
      </c>
      <c r="D488" s="278" t="s">
        <v>7071</v>
      </c>
      <c r="E488" s="20" t="s">
        <v>19</v>
      </c>
      <c r="F488" s="279">
        <v>2.1</v>
      </c>
      <c r="G488" s="37"/>
      <c r="H488" s="42"/>
    </row>
    <row r="489" spans="1:8" s="2" customFormat="1" ht="16.8" customHeight="1">
      <c r="A489" s="37"/>
      <c r="B489" s="42"/>
      <c r="C489" s="278" t="s">
        <v>19</v>
      </c>
      <c r="D489" s="278" t="s">
        <v>7072</v>
      </c>
      <c r="E489" s="20" t="s">
        <v>19</v>
      </c>
      <c r="F489" s="279">
        <v>2.1</v>
      </c>
      <c r="G489" s="37"/>
      <c r="H489" s="42"/>
    </row>
    <row r="490" spans="1:8" s="2" customFormat="1" ht="16.8" customHeight="1">
      <c r="A490" s="37"/>
      <c r="B490" s="42"/>
      <c r="C490" s="278" t="s">
        <v>19</v>
      </c>
      <c r="D490" s="278" t="s">
        <v>7073</v>
      </c>
      <c r="E490" s="20" t="s">
        <v>19</v>
      </c>
      <c r="F490" s="279">
        <v>1.91</v>
      </c>
      <c r="G490" s="37"/>
      <c r="H490" s="42"/>
    </row>
    <row r="491" spans="1:8" s="2" customFormat="1" ht="16.8" customHeight="1">
      <c r="A491" s="37"/>
      <c r="B491" s="42"/>
      <c r="C491" s="278" t="s">
        <v>19</v>
      </c>
      <c r="D491" s="278" t="s">
        <v>7074</v>
      </c>
      <c r="E491" s="20" t="s">
        <v>19</v>
      </c>
      <c r="F491" s="279">
        <v>2.1</v>
      </c>
      <c r="G491" s="37"/>
      <c r="H491" s="42"/>
    </row>
    <row r="492" spans="1:8" s="2" customFormat="1" ht="16.8" customHeight="1">
      <c r="A492" s="37"/>
      <c r="B492" s="42"/>
      <c r="C492" s="278" t="s">
        <v>19</v>
      </c>
      <c r="D492" s="278" t="s">
        <v>7075</v>
      </c>
      <c r="E492" s="20" t="s">
        <v>19</v>
      </c>
      <c r="F492" s="279">
        <v>2.1</v>
      </c>
      <c r="G492" s="37"/>
      <c r="H492" s="42"/>
    </row>
    <row r="493" spans="1:8" s="2" customFormat="1" ht="16.8" customHeight="1">
      <c r="A493" s="37"/>
      <c r="B493" s="42"/>
      <c r="C493" s="278" t="s">
        <v>19</v>
      </c>
      <c r="D493" s="278" t="s">
        <v>260</v>
      </c>
      <c r="E493" s="20" t="s">
        <v>19</v>
      </c>
      <c r="F493" s="279">
        <v>16.420000000000002</v>
      </c>
      <c r="G493" s="37"/>
      <c r="H493" s="42"/>
    </row>
    <row r="494" spans="1:8" s="2" customFormat="1" ht="16.8" customHeight="1">
      <c r="A494" s="37"/>
      <c r="B494" s="42"/>
      <c r="C494" s="280" t="s">
        <v>6814</v>
      </c>
      <c r="D494" s="37"/>
      <c r="E494" s="37"/>
      <c r="F494" s="37"/>
      <c r="G494" s="37"/>
      <c r="H494" s="42"/>
    </row>
    <row r="495" spans="1:8" s="2" customFormat="1" ht="16.8" customHeight="1">
      <c r="A495" s="37"/>
      <c r="B495" s="42"/>
      <c r="C495" s="278" t="s">
        <v>2742</v>
      </c>
      <c r="D495" s="278" t="s">
        <v>7076</v>
      </c>
      <c r="E495" s="20" t="s">
        <v>141</v>
      </c>
      <c r="F495" s="279">
        <v>29.404</v>
      </c>
      <c r="G495" s="37"/>
      <c r="H495" s="42"/>
    </row>
    <row r="496" spans="1:8" s="2" customFormat="1" ht="20.399999999999999">
      <c r="A496" s="37"/>
      <c r="B496" s="42"/>
      <c r="C496" s="278" t="s">
        <v>2770</v>
      </c>
      <c r="D496" s="278" t="s">
        <v>7077</v>
      </c>
      <c r="E496" s="20" t="s">
        <v>141</v>
      </c>
      <c r="F496" s="279">
        <v>29.404</v>
      </c>
      <c r="G496" s="37"/>
      <c r="H496" s="42"/>
    </row>
    <row r="497" spans="1:8" s="2" customFormat="1" ht="16.8" customHeight="1">
      <c r="A497" s="37"/>
      <c r="B497" s="42"/>
      <c r="C497" s="278" t="s">
        <v>1135</v>
      </c>
      <c r="D497" s="278" t="s">
        <v>6894</v>
      </c>
      <c r="E497" s="20" t="s">
        <v>141</v>
      </c>
      <c r="F497" s="279">
        <v>24.16</v>
      </c>
      <c r="G497" s="37"/>
      <c r="H497" s="42"/>
    </row>
    <row r="498" spans="1:8" s="2" customFormat="1" ht="16.8" customHeight="1">
      <c r="A498" s="37"/>
      <c r="B498" s="42"/>
      <c r="C498" s="278" t="s">
        <v>1141</v>
      </c>
      <c r="D498" s="278" t="s">
        <v>6895</v>
      </c>
      <c r="E498" s="20" t="s">
        <v>141</v>
      </c>
      <c r="F498" s="279">
        <v>24.16</v>
      </c>
      <c r="G498" s="37"/>
      <c r="H498" s="42"/>
    </row>
    <row r="499" spans="1:8" s="2" customFormat="1" ht="16.8" customHeight="1">
      <c r="A499" s="37"/>
      <c r="B499" s="42"/>
      <c r="C499" s="278" t="s">
        <v>1146</v>
      </c>
      <c r="D499" s="278" t="s">
        <v>6896</v>
      </c>
      <c r="E499" s="20" t="s">
        <v>141</v>
      </c>
      <c r="F499" s="279">
        <v>24.16</v>
      </c>
      <c r="G499" s="37"/>
      <c r="H499" s="42"/>
    </row>
    <row r="500" spans="1:8" s="2" customFormat="1" ht="20.399999999999999">
      <c r="A500" s="37"/>
      <c r="B500" s="42"/>
      <c r="C500" s="278" t="s">
        <v>1167</v>
      </c>
      <c r="D500" s="278" t="s">
        <v>6898</v>
      </c>
      <c r="E500" s="20" t="s">
        <v>141</v>
      </c>
      <c r="F500" s="279">
        <v>24.16</v>
      </c>
      <c r="G500" s="37"/>
      <c r="H500" s="42"/>
    </row>
    <row r="501" spans="1:8" s="2" customFormat="1" ht="16.8" customHeight="1">
      <c r="A501" s="37"/>
      <c r="B501" s="42"/>
      <c r="C501" s="274" t="s">
        <v>2451</v>
      </c>
      <c r="D501" s="275" t="s">
        <v>2452</v>
      </c>
      <c r="E501" s="276" t="s">
        <v>141</v>
      </c>
      <c r="F501" s="277">
        <v>7.74</v>
      </c>
      <c r="G501" s="37"/>
      <c r="H501" s="42"/>
    </row>
    <row r="502" spans="1:8" s="2" customFormat="1" ht="16.8" customHeight="1">
      <c r="A502" s="37"/>
      <c r="B502" s="42"/>
      <c r="C502" s="278" t="s">
        <v>19</v>
      </c>
      <c r="D502" s="278" t="s">
        <v>7078</v>
      </c>
      <c r="E502" s="20" t="s">
        <v>19</v>
      </c>
      <c r="F502" s="279">
        <v>2.2400000000000002</v>
      </c>
      <c r="G502" s="37"/>
      <c r="H502" s="42"/>
    </row>
    <row r="503" spans="1:8" s="2" customFormat="1" ht="16.8" customHeight="1">
      <c r="A503" s="37"/>
      <c r="B503" s="42"/>
      <c r="C503" s="278" t="s">
        <v>19</v>
      </c>
      <c r="D503" s="278" t="s">
        <v>7079</v>
      </c>
      <c r="E503" s="20" t="s">
        <v>19</v>
      </c>
      <c r="F503" s="279">
        <v>2.75</v>
      </c>
      <c r="G503" s="37"/>
      <c r="H503" s="42"/>
    </row>
    <row r="504" spans="1:8" s="2" customFormat="1" ht="16.8" customHeight="1">
      <c r="A504" s="37"/>
      <c r="B504" s="42"/>
      <c r="C504" s="278" t="s">
        <v>19</v>
      </c>
      <c r="D504" s="278" t="s">
        <v>7080</v>
      </c>
      <c r="E504" s="20" t="s">
        <v>19</v>
      </c>
      <c r="F504" s="279">
        <v>2.75</v>
      </c>
      <c r="G504" s="37"/>
      <c r="H504" s="42"/>
    </row>
    <row r="505" spans="1:8" s="2" customFormat="1" ht="16.8" customHeight="1">
      <c r="A505" s="37"/>
      <c r="B505" s="42"/>
      <c r="C505" s="278" t="s">
        <v>19</v>
      </c>
      <c r="D505" s="278" t="s">
        <v>260</v>
      </c>
      <c r="E505" s="20" t="s">
        <v>19</v>
      </c>
      <c r="F505" s="279">
        <v>7.74</v>
      </c>
      <c r="G505" s="37"/>
      <c r="H505" s="42"/>
    </row>
    <row r="506" spans="1:8" s="2" customFormat="1" ht="16.8" customHeight="1">
      <c r="A506" s="37"/>
      <c r="B506" s="42"/>
      <c r="C506" s="280" t="s">
        <v>6814</v>
      </c>
      <c r="D506" s="37"/>
      <c r="E506" s="37"/>
      <c r="F506" s="37"/>
      <c r="G506" s="37"/>
      <c r="H506" s="42"/>
    </row>
    <row r="507" spans="1:8" s="2" customFormat="1" ht="16.8" customHeight="1">
      <c r="A507" s="37"/>
      <c r="B507" s="42"/>
      <c r="C507" s="278" t="s">
        <v>2742</v>
      </c>
      <c r="D507" s="278" t="s">
        <v>7076</v>
      </c>
      <c r="E507" s="20" t="s">
        <v>141</v>
      </c>
      <c r="F507" s="279">
        <v>29.404</v>
      </c>
      <c r="G507" s="37"/>
      <c r="H507" s="42"/>
    </row>
    <row r="508" spans="1:8" s="2" customFormat="1" ht="20.399999999999999">
      <c r="A508" s="37"/>
      <c r="B508" s="42"/>
      <c r="C508" s="278" t="s">
        <v>2770</v>
      </c>
      <c r="D508" s="278" t="s">
        <v>7077</v>
      </c>
      <c r="E508" s="20" t="s">
        <v>141</v>
      </c>
      <c r="F508" s="279">
        <v>29.404</v>
      </c>
      <c r="G508" s="37"/>
      <c r="H508" s="42"/>
    </row>
    <row r="509" spans="1:8" s="2" customFormat="1" ht="16.8" customHeight="1">
      <c r="A509" s="37"/>
      <c r="B509" s="42"/>
      <c r="C509" s="278" t="s">
        <v>1135</v>
      </c>
      <c r="D509" s="278" t="s">
        <v>6894</v>
      </c>
      <c r="E509" s="20" t="s">
        <v>141</v>
      </c>
      <c r="F509" s="279">
        <v>24.16</v>
      </c>
      <c r="G509" s="37"/>
      <c r="H509" s="42"/>
    </row>
    <row r="510" spans="1:8" s="2" customFormat="1" ht="16.8" customHeight="1">
      <c r="A510" s="37"/>
      <c r="B510" s="42"/>
      <c r="C510" s="278" t="s">
        <v>1141</v>
      </c>
      <c r="D510" s="278" t="s">
        <v>6895</v>
      </c>
      <c r="E510" s="20" t="s">
        <v>141</v>
      </c>
      <c r="F510" s="279">
        <v>24.16</v>
      </c>
      <c r="G510" s="37"/>
      <c r="H510" s="42"/>
    </row>
    <row r="511" spans="1:8" s="2" customFormat="1" ht="16.8" customHeight="1">
      <c r="A511" s="37"/>
      <c r="B511" s="42"/>
      <c r="C511" s="278" t="s">
        <v>1146</v>
      </c>
      <c r="D511" s="278" t="s">
        <v>6896</v>
      </c>
      <c r="E511" s="20" t="s">
        <v>141</v>
      </c>
      <c r="F511" s="279">
        <v>24.16</v>
      </c>
      <c r="G511" s="37"/>
      <c r="H511" s="42"/>
    </row>
    <row r="512" spans="1:8" s="2" customFormat="1" ht="20.399999999999999">
      <c r="A512" s="37"/>
      <c r="B512" s="42"/>
      <c r="C512" s="278" t="s">
        <v>1167</v>
      </c>
      <c r="D512" s="278" t="s">
        <v>6898</v>
      </c>
      <c r="E512" s="20" t="s">
        <v>141</v>
      </c>
      <c r="F512" s="279">
        <v>24.16</v>
      </c>
      <c r="G512" s="37"/>
      <c r="H512" s="42"/>
    </row>
    <row r="513" spans="1:8" s="2" customFormat="1" ht="16.8" customHeight="1">
      <c r="A513" s="37"/>
      <c r="B513" s="42"/>
      <c r="C513" s="274" t="s">
        <v>2438</v>
      </c>
      <c r="D513" s="275" t="s">
        <v>2439</v>
      </c>
      <c r="E513" s="276" t="s">
        <v>141</v>
      </c>
      <c r="F513" s="277">
        <v>15.641999999999999</v>
      </c>
      <c r="G513" s="37"/>
      <c r="H513" s="42"/>
    </row>
    <row r="514" spans="1:8" s="2" customFormat="1" ht="16.8" customHeight="1">
      <c r="A514" s="37"/>
      <c r="B514" s="42"/>
      <c r="C514" s="278" t="s">
        <v>19</v>
      </c>
      <c r="D514" s="278" t="s">
        <v>7081</v>
      </c>
      <c r="E514" s="20" t="s">
        <v>19</v>
      </c>
      <c r="F514" s="279">
        <v>0</v>
      </c>
      <c r="G514" s="37"/>
      <c r="H514" s="42"/>
    </row>
    <row r="515" spans="1:8" s="2" customFormat="1" ht="16.8" customHeight="1">
      <c r="A515" s="37"/>
      <c r="B515" s="42"/>
      <c r="C515" s="278" t="s">
        <v>19</v>
      </c>
      <c r="D515" s="278" t="s">
        <v>7082</v>
      </c>
      <c r="E515" s="20" t="s">
        <v>19</v>
      </c>
      <c r="F515" s="279">
        <v>7.7770000000000001</v>
      </c>
      <c r="G515" s="37"/>
      <c r="H515" s="42"/>
    </row>
    <row r="516" spans="1:8" s="2" customFormat="1" ht="16.8" customHeight="1">
      <c r="A516" s="37"/>
      <c r="B516" s="42"/>
      <c r="C516" s="278" t="s">
        <v>19</v>
      </c>
      <c r="D516" s="278" t="s">
        <v>2586</v>
      </c>
      <c r="E516" s="20" t="s">
        <v>19</v>
      </c>
      <c r="F516" s="279">
        <v>0</v>
      </c>
      <c r="G516" s="37"/>
      <c r="H516" s="42"/>
    </row>
    <row r="517" spans="1:8" s="2" customFormat="1" ht="16.8" customHeight="1">
      <c r="A517" s="37"/>
      <c r="B517" s="42"/>
      <c r="C517" s="278" t="s">
        <v>19</v>
      </c>
      <c r="D517" s="278" t="s">
        <v>7083</v>
      </c>
      <c r="E517" s="20" t="s">
        <v>19</v>
      </c>
      <c r="F517" s="279">
        <v>5.5049999999999999</v>
      </c>
      <c r="G517" s="37"/>
      <c r="H517" s="42"/>
    </row>
    <row r="518" spans="1:8" s="2" customFormat="1" ht="16.8" customHeight="1">
      <c r="A518" s="37"/>
      <c r="B518" s="42"/>
      <c r="C518" s="278" t="s">
        <v>19</v>
      </c>
      <c r="D518" s="278" t="s">
        <v>2590</v>
      </c>
      <c r="E518" s="20" t="s">
        <v>19</v>
      </c>
      <c r="F518" s="279">
        <v>0</v>
      </c>
      <c r="G518" s="37"/>
      <c r="H518" s="42"/>
    </row>
    <row r="519" spans="1:8" s="2" customFormat="1" ht="16.8" customHeight="1">
      <c r="A519" s="37"/>
      <c r="B519" s="42"/>
      <c r="C519" s="278" t="s">
        <v>19</v>
      </c>
      <c r="D519" s="278" t="s">
        <v>7084</v>
      </c>
      <c r="E519" s="20" t="s">
        <v>19</v>
      </c>
      <c r="F519" s="279">
        <v>2.36</v>
      </c>
      <c r="G519" s="37"/>
      <c r="H519" s="42"/>
    </row>
    <row r="520" spans="1:8" s="2" customFormat="1" ht="16.8" customHeight="1">
      <c r="A520" s="37"/>
      <c r="B520" s="42"/>
      <c r="C520" s="278" t="s">
        <v>19</v>
      </c>
      <c r="D520" s="278" t="s">
        <v>260</v>
      </c>
      <c r="E520" s="20" t="s">
        <v>19</v>
      </c>
      <c r="F520" s="279">
        <v>15.641999999999999</v>
      </c>
      <c r="G520" s="37"/>
      <c r="H520" s="42"/>
    </row>
    <row r="521" spans="1:8" s="2" customFormat="1" ht="16.8" customHeight="1">
      <c r="A521" s="37"/>
      <c r="B521" s="42"/>
      <c r="C521" s="280" t="s">
        <v>6814</v>
      </c>
      <c r="D521" s="37"/>
      <c r="E521" s="37"/>
      <c r="F521" s="37"/>
      <c r="G521" s="37"/>
      <c r="H521" s="42"/>
    </row>
    <row r="522" spans="1:8" s="2" customFormat="1" ht="16.8" customHeight="1">
      <c r="A522" s="37"/>
      <c r="B522" s="42"/>
      <c r="C522" s="278" t="s">
        <v>2510</v>
      </c>
      <c r="D522" s="278" t="s">
        <v>7085</v>
      </c>
      <c r="E522" s="20" t="s">
        <v>141</v>
      </c>
      <c r="F522" s="279">
        <v>651.14300000000003</v>
      </c>
      <c r="G522" s="37"/>
      <c r="H522" s="42"/>
    </row>
    <row r="523" spans="1:8" s="2" customFormat="1" ht="16.8" customHeight="1">
      <c r="A523" s="37"/>
      <c r="B523" s="42"/>
      <c r="C523" s="278" t="s">
        <v>2572</v>
      </c>
      <c r="D523" s="278" t="s">
        <v>7065</v>
      </c>
      <c r="E523" s="20" t="s">
        <v>141</v>
      </c>
      <c r="F523" s="279">
        <v>725.19600000000003</v>
      </c>
      <c r="G523" s="37"/>
      <c r="H523" s="42"/>
    </row>
    <row r="524" spans="1:8" s="2" customFormat="1" ht="20.399999999999999">
      <c r="A524" s="37"/>
      <c r="B524" s="42"/>
      <c r="C524" s="278" t="s">
        <v>2533</v>
      </c>
      <c r="D524" s="278" t="s">
        <v>7086</v>
      </c>
      <c r="E524" s="20" t="s">
        <v>141</v>
      </c>
      <c r="F524" s="279">
        <v>15.641999999999999</v>
      </c>
      <c r="G524" s="37"/>
      <c r="H524" s="42"/>
    </row>
    <row r="525" spans="1:8" s="2" customFormat="1" ht="16.8" customHeight="1">
      <c r="A525" s="37"/>
      <c r="B525" s="42"/>
      <c r="C525" s="274" t="s">
        <v>2442</v>
      </c>
      <c r="D525" s="275" t="s">
        <v>2443</v>
      </c>
      <c r="E525" s="276" t="s">
        <v>154</v>
      </c>
      <c r="F525" s="277">
        <v>83.65</v>
      </c>
      <c r="G525" s="37"/>
      <c r="H525" s="42"/>
    </row>
    <row r="526" spans="1:8" s="2" customFormat="1" ht="16.8" customHeight="1">
      <c r="A526" s="37"/>
      <c r="B526" s="42"/>
      <c r="C526" s="278" t="s">
        <v>19</v>
      </c>
      <c r="D526" s="278" t="s">
        <v>7081</v>
      </c>
      <c r="E526" s="20" t="s">
        <v>19</v>
      </c>
      <c r="F526" s="279">
        <v>0</v>
      </c>
      <c r="G526" s="37"/>
      <c r="H526" s="42"/>
    </row>
    <row r="527" spans="1:8" s="2" customFormat="1" ht="16.8" customHeight="1">
      <c r="A527" s="37"/>
      <c r="B527" s="42"/>
      <c r="C527" s="278" t="s">
        <v>19</v>
      </c>
      <c r="D527" s="278" t="s">
        <v>7087</v>
      </c>
      <c r="E527" s="20" t="s">
        <v>19</v>
      </c>
      <c r="F527" s="279">
        <v>41.59</v>
      </c>
      <c r="G527" s="37"/>
      <c r="H527" s="42"/>
    </row>
    <row r="528" spans="1:8" s="2" customFormat="1" ht="16.8" customHeight="1">
      <c r="A528" s="37"/>
      <c r="B528" s="42"/>
      <c r="C528" s="278" t="s">
        <v>19</v>
      </c>
      <c r="D528" s="278" t="s">
        <v>2586</v>
      </c>
      <c r="E528" s="20" t="s">
        <v>19</v>
      </c>
      <c r="F528" s="279">
        <v>0</v>
      </c>
      <c r="G528" s="37"/>
      <c r="H528" s="42"/>
    </row>
    <row r="529" spans="1:8" s="2" customFormat="1" ht="16.8" customHeight="1">
      <c r="A529" s="37"/>
      <c r="B529" s="42"/>
      <c r="C529" s="278" t="s">
        <v>19</v>
      </c>
      <c r="D529" s="278" t="s">
        <v>7088</v>
      </c>
      <c r="E529" s="20" t="s">
        <v>19</v>
      </c>
      <c r="F529" s="279">
        <v>29.44</v>
      </c>
      <c r="G529" s="37"/>
      <c r="H529" s="42"/>
    </row>
    <row r="530" spans="1:8" s="2" customFormat="1" ht="16.8" customHeight="1">
      <c r="A530" s="37"/>
      <c r="B530" s="42"/>
      <c r="C530" s="278" t="s">
        <v>19</v>
      </c>
      <c r="D530" s="278" t="s">
        <v>2590</v>
      </c>
      <c r="E530" s="20" t="s">
        <v>19</v>
      </c>
      <c r="F530" s="279">
        <v>0</v>
      </c>
      <c r="G530" s="37"/>
      <c r="H530" s="42"/>
    </row>
    <row r="531" spans="1:8" s="2" customFormat="1" ht="16.8" customHeight="1">
      <c r="A531" s="37"/>
      <c r="B531" s="42"/>
      <c r="C531" s="278" t="s">
        <v>19</v>
      </c>
      <c r="D531" s="278" t="s">
        <v>7089</v>
      </c>
      <c r="E531" s="20" t="s">
        <v>19</v>
      </c>
      <c r="F531" s="279">
        <v>12.62</v>
      </c>
      <c r="G531" s="37"/>
      <c r="H531" s="42"/>
    </row>
    <row r="532" spans="1:8" s="2" customFormat="1" ht="16.8" customHeight="1">
      <c r="A532" s="37"/>
      <c r="B532" s="42"/>
      <c r="C532" s="278" t="s">
        <v>19</v>
      </c>
      <c r="D532" s="278" t="s">
        <v>260</v>
      </c>
      <c r="E532" s="20" t="s">
        <v>19</v>
      </c>
      <c r="F532" s="279">
        <v>83.65</v>
      </c>
      <c r="G532" s="37"/>
      <c r="H532" s="42"/>
    </row>
    <row r="533" spans="1:8" s="2" customFormat="1" ht="16.8" customHeight="1">
      <c r="A533" s="37"/>
      <c r="B533" s="42"/>
      <c r="C533" s="280" t="s">
        <v>6814</v>
      </c>
      <c r="D533" s="37"/>
      <c r="E533" s="37"/>
      <c r="F533" s="37"/>
      <c r="G533" s="37"/>
      <c r="H533" s="42"/>
    </row>
    <row r="534" spans="1:8" s="2" customFormat="1" ht="16.8" customHeight="1">
      <c r="A534" s="37"/>
      <c r="B534" s="42"/>
      <c r="C534" s="278" t="s">
        <v>2466</v>
      </c>
      <c r="D534" s="278" t="s">
        <v>7090</v>
      </c>
      <c r="E534" s="20" t="s">
        <v>141</v>
      </c>
      <c r="F534" s="279">
        <v>31.757000000000001</v>
      </c>
      <c r="G534" s="37"/>
      <c r="H534" s="42"/>
    </row>
    <row r="535" spans="1:8" s="2" customFormat="1" ht="16.8" customHeight="1">
      <c r="A535" s="37"/>
      <c r="B535" s="42"/>
      <c r="C535" s="278" t="s">
        <v>2502</v>
      </c>
      <c r="D535" s="278" t="s">
        <v>7091</v>
      </c>
      <c r="E535" s="20" t="s">
        <v>141</v>
      </c>
      <c r="F535" s="279">
        <v>31.757000000000001</v>
      </c>
      <c r="G535" s="37"/>
      <c r="H535" s="42"/>
    </row>
    <row r="536" spans="1:8" s="2" customFormat="1" ht="20.399999999999999">
      <c r="A536" s="37"/>
      <c r="B536" s="42"/>
      <c r="C536" s="278" t="s">
        <v>2493</v>
      </c>
      <c r="D536" s="278" t="s">
        <v>7092</v>
      </c>
      <c r="E536" s="20" t="s">
        <v>141</v>
      </c>
      <c r="F536" s="279">
        <v>24.259</v>
      </c>
      <c r="G536" s="37"/>
      <c r="H536" s="42"/>
    </row>
    <row r="537" spans="1:8" s="2" customFormat="1" ht="16.8" customHeight="1">
      <c r="A537" s="37"/>
      <c r="B537" s="42"/>
      <c r="C537" s="274" t="s">
        <v>2425</v>
      </c>
      <c r="D537" s="275" t="s">
        <v>2426</v>
      </c>
      <c r="E537" s="276" t="s">
        <v>141</v>
      </c>
      <c r="F537" s="277">
        <v>551.40700000000004</v>
      </c>
      <c r="G537" s="37"/>
      <c r="H537" s="42"/>
    </row>
    <row r="538" spans="1:8" s="2" customFormat="1" ht="16.8" customHeight="1">
      <c r="A538" s="37"/>
      <c r="B538" s="42"/>
      <c r="C538" s="278" t="s">
        <v>19</v>
      </c>
      <c r="D538" s="278" t="s">
        <v>2586</v>
      </c>
      <c r="E538" s="20" t="s">
        <v>19</v>
      </c>
      <c r="F538" s="279">
        <v>0</v>
      </c>
      <c r="G538" s="37"/>
      <c r="H538" s="42"/>
    </row>
    <row r="539" spans="1:8" s="2" customFormat="1" ht="16.8" customHeight="1">
      <c r="A539" s="37"/>
      <c r="B539" s="42"/>
      <c r="C539" s="278" t="s">
        <v>19</v>
      </c>
      <c r="D539" s="278" t="s">
        <v>7093</v>
      </c>
      <c r="E539" s="20" t="s">
        <v>19</v>
      </c>
      <c r="F539" s="279">
        <v>263.57799999999997</v>
      </c>
      <c r="G539" s="37"/>
      <c r="H539" s="42"/>
    </row>
    <row r="540" spans="1:8" s="2" customFormat="1" ht="16.8" customHeight="1">
      <c r="A540" s="37"/>
      <c r="B540" s="42"/>
      <c r="C540" s="278" t="s">
        <v>19</v>
      </c>
      <c r="D540" s="278" t="s">
        <v>7094</v>
      </c>
      <c r="E540" s="20" t="s">
        <v>19</v>
      </c>
      <c r="F540" s="279">
        <v>-14.43</v>
      </c>
      <c r="G540" s="37"/>
      <c r="H540" s="42"/>
    </row>
    <row r="541" spans="1:8" s="2" customFormat="1" ht="16.8" customHeight="1">
      <c r="A541" s="37"/>
      <c r="B541" s="42"/>
      <c r="C541" s="278" t="s">
        <v>19</v>
      </c>
      <c r="D541" s="278" t="s">
        <v>2588</v>
      </c>
      <c r="E541" s="20" t="s">
        <v>19</v>
      </c>
      <c r="F541" s="279">
        <v>0</v>
      </c>
      <c r="G541" s="37"/>
      <c r="H541" s="42"/>
    </row>
    <row r="542" spans="1:8" s="2" customFormat="1" ht="16.8" customHeight="1">
      <c r="A542" s="37"/>
      <c r="B542" s="42"/>
      <c r="C542" s="278" t="s">
        <v>19</v>
      </c>
      <c r="D542" s="278" t="s">
        <v>7095</v>
      </c>
      <c r="E542" s="20" t="s">
        <v>19</v>
      </c>
      <c r="F542" s="279">
        <v>325.06400000000002</v>
      </c>
      <c r="G542" s="37"/>
      <c r="H542" s="42"/>
    </row>
    <row r="543" spans="1:8" s="2" customFormat="1" ht="16.8" customHeight="1">
      <c r="A543" s="37"/>
      <c r="B543" s="42"/>
      <c r="C543" s="278" t="s">
        <v>19</v>
      </c>
      <c r="D543" s="278" t="s">
        <v>7096</v>
      </c>
      <c r="E543" s="20" t="s">
        <v>19</v>
      </c>
      <c r="F543" s="279">
        <v>-0.96799999999999997</v>
      </c>
      <c r="G543" s="37"/>
      <c r="H543" s="42"/>
    </row>
    <row r="544" spans="1:8" s="2" customFormat="1" ht="16.8" customHeight="1">
      <c r="A544" s="37"/>
      <c r="B544" s="42"/>
      <c r="C544" s="278" t="s">
        <v>19</v>
      </c>
      <c r="D544" s="278" t="s">
        <v>2590</v>
      </c>
      <c r="E544" s="20" t="s">
        <v>19</v>
      </c>
      <c r="F544" s="279">
        <v>0</v>
      </c>
      <c r="G544" s="37"/>
      <c r="H544" s="42"/>
    </row>
    <row r="545" spans="1:8" s="2" customFormat="1" ht="16.8" customHeight="1">
      <c r="A545" s="37"/>
      <c r="B545" s="42"/>
      <c r="C545" s="278" t="s">
        <v>19</v>
      </c>
      <c r="D545" s="278" t="s">
        <v>7097</v>
      </c>
      <c r="E545" s="20" t="s">
        <v>19</v>
      </c>
      <c r="F545" s="279">
        <v>110.533</v>
      </c>
      <c r="G545" s="37"/>
      <c r="H545" s="42"/>
    </row>
    <row r="546" spans="1:8" s="2" customFormat="1" ht="16.8" customHeight="1">
      <c r="A546" s="37"/>
      <c r="B546" s="42"/>
      <c r="C546" s="278" t="s">
        <v>19</v>
      </c>
      <c r="D546" s="278" t="s">
        <v>7098</v>
      </c>
      <c r="E546" s="20" t="s">
        <v>19</v>
      </c>
      <c r="F546" s="279">
        <v>0</v>
      </c>
      <c r="G546" s="37"/>
      <c r="H546" s="42"/>
    </row>
    <row r="547" spans="1:8" s="2" customFormat="1" ht="16.8" customHeight="1">
      <c r="A547" s="37"/>
      <c r="B547" s="42"/>
      <c r="C547" s="278" t="s">
        <v>19</v>
      </c>
      <c r="D547" s="278" t="s">
        <v>7099</v>
      </c>
      <c r="E547" s="20" t="s">
        <v>19</v>
      </c>
      <c r="F547" s="279">
        <v>-29.89</v>
      </c>
      <c r="G547" s="37"/>
      <c r="H547" s="42"/>
    </row>
    <row r="548" spans="1:8" s="2" customFormat="1" ht="16.8" customHeight="1">
      <c r="A548" s="37"/>
      <c r="B548" s="42"/>
      <c r="C548" s="278" t="s">
        <v>19</v>
      </c>
      <c r="D548" s="278" t="s">
        <v>7100</v>
      </c>
      <c r="E548" s="20" t="s">
        <v>19</v>
      </c>
      <c r="F548" s="279">
        <v>0</v>
      </c>
      <c r="G548" s="37"/>
      <c r="H548" s="42"/>
    </row>
    <row r="549" spans="1:8" s="2" customFormat="1" ht="16.8" customHeight="1">
      <c r="A549" s="37"/>
      <c r="B549" s="42"/>
      <c r="C549" s="278" t="s">
        <v>19</v>
      </c>
      <c r="D549" s="278" t="s">
        <v>7101</v>
      </c>
      <c r="E549" s="20" t="s">
        <v>19</v>
      </c>
      <c r="F549" s="279">
        <v>-78.75</v>
      </c>
      <c r="G549" s="37"/>
      <c r="H549" s="42"/>
    </row>
    <row r="550" spans="1:8" s="2" customFormat="1" ht="16.8" customHeight="1">
      <c r="A550" s="37"/>
      <c r="B550" s="42"/>
      <c r="C550" s="278" t="s">
        <v>19</v>
      </c>
      <c r="D550" s="278" t="s">
        <v>7102</v>
      </c>
      <c r="E550" s="20" t="s">
        <v>19</v>
      </c>
      <c r="F550" s="279">
        <v>-1.2</v>
      </c>
      <c r="G550" s="37"/>
      <c r="H550" s="42"/>
    </row>
    <row r="551" spans="1:8" s="2" customFormat="1" ht="16.8" customHeight="1">
      <c r="A551" s="37"/>
      <c r="B551" s="42"/>
      <c r="C551" s="278" t="s">
        <v>19</v>
      </c>
      <c r="D551" s="278" t="s">
        <v>7103</v>
      </c>
      <c r="E551" s="20" t="s">
        <v>19</v>
      </c>
      <c r="F551" s="279">
        <v>-3.5249999999999999</v>
      </c>
      <c r="G551" s="37"/>
      <c r="H551" s="42"/>
    </row>
    <row r="552" spans="1:8" s="2" customFormat="1" ht="16.8" customHeight="1">
      <c r="A552" s="37"/>
      <c r="B552" s="42"/>
      <c r="C552" s="278" t="s">
        <v>19</v>
      </c>
      <c r="D552" s="278" t="s">
        <v>7104</v>
      </c>
      <c r="E552" s="20" t="s">
        <v>19</v>
      </c>
      <c r="F552" s="279">
        <v>-5.7750000000000004</v>
      </c>
      <c r="G552" s="37"/>
      <c r="H552" s="42"/>
    </row>
    <row r="553" spans="1:8" s="2" customFormat="1" ht="16.8" customHeight="1">
      <c r="A553" s="37"/>
      <c r="B553" s="42"/>
      <c r="C553" s="278" t="s">
        <v>19</v>
      </c>
      <c r="D553" s="278" t="s">
        <v>7105</v>
      </c>
      <c r="E553" s="20" t="s">
        <v>19</v>
      </c>
      <c r="F553" s="279">
        <v>-13.23</v>
      </c>
      <c r="G553" s="37"/>
      <c r="H553" s="42"/>
    </row>
    <row r="554" spans="1:8" s="2" customFormat="1" ht="16.8" customHeight="1">
      <c r="A554" s="37"/>
      <c r="B554" s="42"/>
      <c r="C554" s="278" t="s">
        <v>19</v>
      </c>
      <c r="D554" s="278" t="s">
        <v>260</v>
      </c>
      <c r="E554" s="20" t="s">
        <v>19</v>
      </c>
      <c r="F554" s="279">
        <v>551.40700000000004</v>
      </c>
      <c r="G554" s="37"/>
      <c r="H554" s="42"/>
    </row>
    <row r="555" spans="1:8" s="2" customFormat="1" ht="16.8" customHeight="1">
      <c r="A555" s="37"/>
      <c r="B555" s="42"/>
      <c r="C555" s="280" t="s">
        <v>6814</v>
      </c>
      <c r="D555" s="37"/>
      <c r="E555" s="37"/>
      <c r="F555" s="37"/>
      <c r="G555" s="37"/>
      <c r="H555" s="42"/>
    </row>
    <row r="556" spans="1:8" s="2" customFormat="1" ht="16.8" customHeight="1">
      <c r="A556" s="37"/>
      <c r="B556" s="42"/>
      <c r="C556" s="278" t="s">
        <v>2510</v>
      </c>
      <c r="D556" s="278" t="s">
        <v>7085</v>
      </c>
      <c r="E556" s="20" t="s">
        <v>141</v>
      </c>
      <c r="F556" s="279">
        <v>651.14300000000003</v>
      </c>
      <c r="G556" s="37"/>
      <c r="H556" s="42"/>
    </row>
    <row r="557" spans="1:8" s="2" customFormat="1" ht="16.8" customHeight="1">
      <c r="A557" s="37"/>
      <c r="B557" s="42"/>
      <c r="C557" s="278" t="s">
        <v>2572</v>
      </c>
      <c r="D557" s="278" t="s">
        <v>7065</v>
      </c>
      <c r="E557" s="20" t="s">
        <v>141</v>
      </c>
      <c r="F557" s="279">
        <v>725.19600000000003</v>
      </c>
      <c r="G557" s="37"/>
      <c r="H557" s="42"/>
    </row>
    <row r="558" spans="1:8" s="2" customFormat="1" ht="20.399999999999999">
      <c r="A558" s="37"/>
      <c r="B558" s="42"/>
      <c r="C558" s="278" t="s">
        <v>2515</v>
      </c>
      <c r="D558" s="278" t="s">
        <v>7106</v>
      </c>
      <c r="E558" s="20" t="s">
        <v>141</v>
      </c>
      <c r="F558" s="279">
        <v>600.41200000000003</v>
      </c>
      <c r="G558" s="37"/>
      <c r="H558" s="42"/>
    </row>
    <row r="559" spans="1:8" s="2" customFormat="1" ht="16.8" customHeight="1">
      <c r="A559" s="37"/>
      <c r="B559" s="42"/>
      <c r="C559" s="278" t="s">
        <v>2633</v>
      </c>
      <c r="D559" s="278" t="s">
        <v>7107</v>
      </c>
      <c r="E559" s="20" t="s">
        <v>141</v>
      </c>
      <c r="F559" s="279">
        <v>661.01599999999996</v>
      </c>
      <c r="G559" s="37"/>
      <c r="H559" s="42"/>
    </row>
    <row r="560" spans="1:8" s="2" customFormat="1" ht="20.399999999999999">
      <c r="A560" s="37"/>
      <c r="B560" s="42"/>
      <c r="C560" s="278" t="s">
        <v>2674</v>
      </c>
      <c r="D560" s="278" t="s">
        <v>7108</v>
      </c>
      <c r="E560" s="20" t="s">
        <v>141</v>
      </c>
      <c r="F560" s="279">
        <v>661.01599999999996</v>
      </c>
      <c r="G560" s="37"/>
      <c r="H560" s="42"/>
    </row>
    <row r="561" spans="1:8" s="2" customFormat="1" ht="16.8" customHeight="1">
      <c r="A561" s="37"/>
      <c r="B561" s="42"/>
      <c r="C561" s="274" t="s">
        <v>2408</v>
      </c>
      <c r="D561" s="275" t="s">
        <v>2409</v>
      </c>
      <c r="E561" s="276" t="s">
        <v>141</v>
      </c>
      <c r="F561" s="277">
        <v>18</v>
      </c>
      <c r="G561" s="37"/>
      <c r="H561" s="42"/>
    </row>
    <row r="562" spans="1:8" s="2" customFormat="1" ht="16.8" customHeight="1">
      <c r="A562" s="37"/>
      <c r="B562" s="42"/>
      <c r="C562" s="278" t="s">
        <v>19</v>
      </c>
      <c r="D562" s="278" t="s">
        <v>2588</v>
      </c>
      <c r="E562" s="20" t="s">
        <v>19</v>
      </c>
      <c r="F562" s="279">
        <v>0</v>
      </c>
      <c r="G562" s="37"/>
      <c r="H562" s="42"/>
    </row>
    <row r="563" spans="1:8" s="2" customFormat="1" ht="16.8" customHeight="1">
      <c r="A563" s="37"/>
      <c r="B563" s="42"/>
      <c r="C563" s="278" t="s">
        <v>19</v>
      </c>
      <c r="D563" s="278" t="s">
        <v>7109</v>
      </c>
      <c r="E563" s="20" t="s">
        <v>19</v>
      </c>
      <c r="F563" s="279">
        <v>13.5</v>
      </c>
      <c r="G563" s="37"/>
      <c r="H563" s="42"/>
    </row>
    <row r="564" spans="1:8" s="2" customFormat="1" ht="16.8" customHeight="1">
      <c r="A564" s="37"/>
      <c r="B564" s="42"/>
      <c r="C564" s="278" t="s">
        <v>19</v>
      </c>
      <c r="D564" s="278" t="s">
        <v>2586</v>
      </c>
      <c r="E564" s="20" t="s">
        <v>19</v>
      </c>
      <c r="F564" s="279">
        <v>0</v>
      </c>
      <c r="G564" s="37"/>
      <c r="H564" s="42"/>
    </row>
    <row r="565" spans="1:8" s="2" customFormat="1" ht="16.8" customHeight="1">
      <c r="A565" s="37"/>
      <c r="B565" s="42"/>
      <c r="C565" s="278" t="s">
        <v>19</v>
      </c>
      <c r="D565" s="278" t="s">
        <v>6186</v>
      </c>
      <c r="E565" s="20" t="s">
        <v>19</v>
      </c>
      <c r="F565" s="279">
        <v>4.5</v>
      </c>
      <c r="G565" s="37"/>
      <c r="H565" s="42"/>
    </row>
    <row r="566" spans="1:8" s="2" customFormat="1" ht="16.8" customHeight="1">
      <c r="A566" s="37"/>
      <c r="B566" s="42"/>
      <c r="C566" s="278" t="s">
        <v>19</v>
      </c>
      <c r="D566" s="278" t="s">
        <v>260</v>
      </c>
      <c r="E566" s="20" t="s">
        <v>19</v>
      </c>
      <c r="F566" s="279">
        <v>18</v>
      </c>
      <c r="G566" s="37"/>
      <c r="H566" s="42"/>
    </row>
    <row r="567" spans="1:8" s="2" customFormat="1" ht="16.8" customHeight="1">
      <c r="A567" s="37"/>
      <c r="B567" s="42"/>
      <c r="C567" s="280" t="s">
        <v>6814</v>
      </c>
      <c r="D567" s="37"/>
      <c r="E567" s="37"/>
      <c r="F567" s="37"/>
      <c r="G567" s="37"/>
      <c r="H567" s="42"/>
    </row>
    <row r="568" spans="1:8" s="2" customFormat="1" ht="16.8" customHeight="1">
      <c r="A568" s="37"/>
      <c r="B568" s="42"/>
      <c r="C568" s="278" t="s">
        <v>2510</v>
      </c>
      <c r="D568" s="278" t="s">
        <v>7085</v>
      </c>
      <c r="E568" s="20" t="s">
        <v>141</v>
      </c>
      <c r="F568" s="279">
        <v>651.14300000000003</v>
      </c>
      <c r="G568" s="37"/>
      <c r="H568" s="42"/>
    </row>
    <row r="569" spans="1:8" s="2" customFormat="1" ht="16.8" customHeight="1">
      <c r="A569" s="37"/>
      <c r="B569" s="42"/>
      <c r="C569" s="278" t="s">
        <v>2572</v>
      </c>
      <c r="D569" s="278" t="s">
        <v>7065</v>
      </c>
      <c r="E569" s="20" t="s">
        <v>141</v>
      </c>
      <c r="F569" s="279">
        <v>725.19600000000003</v>
      </c>
      <c r="G569" s="37"/>
      <c r="H569" s="42"/>
    </row>
    <row r="570" spans="1:8" s="2" customFormat="1" ht="20.399999999999999">
      <c r="A570" s="37"/>
      <c r="B570" s="42"/>
      <c r="C570" s="278" t="s">
        <v>2515</v>
      </c>
      <c r="D570" s="278" t="s">
        <v>7106</v>
      </c>
      <c r="E570" s="20" t="s">
        <v>141</v>
      </c>
      <c r="F570" s="279">
        <v>600.41200000000003</v>
      </c>
      <c r="G570" s="37"/>
      <c r="H570" s="42"/>
    </row>
    <row r="571" spans="1:8" s="2" customFormat="1" ht="16.8" customHeight="1">
      <c r="A571" s="37"/>
      <c r="B571" s="42"/>
      <c r="C571" s="278" t="s">
        <v>2633</v>
      </c>
      <c r="D571" s="278" t="s">
        <v>7107</v>
      </c>
      <c r="E571" s="20" t="s">
        <v>141</v>
      </c>
      <c r="F571" s="279">
        <v>661.01599999999996</v>
      </c>
      <c r="G571" s="37"/>
      <c r="H571" s="42"/>
    </row>
    <row r="572" spans="1:8" s="2" customFormat="1" ht="20.399999999999999">
      <c r="A572" s="37"/>
      <c r="B572" s="42"/>
      <c r="C572" s="278" t="s">
        <v>2843</v>
      </c>
      <c r="D572" s="278" t="s">
        <v>7110</v>
      </c>
      <c r="E572" s="20" t="s">
        <v>141</v>
      </c>
      <c r="F572" s="279">
        <v>18</v>
      </c>
      <c r="G572" s="37"/>
      <c r="H572" s="42"/>
    </row>
    <row r="573" spans="1:8" s="2" customFormat="1" ht="20.399999999999999">
      <c r="A573" s="37"/>
      <c r="B573" s="42"/>
      <c r="C573" s="278" t="s">
        <v>2674</v>
      </c>
      <c r="D573" s="278" t="s">
        <v>7108</v>
      </c>
      <c r="E573" s="20" t="s">
        <v>141</v>
      </c>
      <c r="F573" s="279">
        <v>661.01599999999996</v>
      </c>
      <c r="G573" s="37"/>
      <c r="H573" s="42"/>
    </row>
    <row r="574" spans="1:8" s="2" customFormat="1" ht="16.8" customHeight="1">
      <c r="A574" s="37"/>
      <c r="B574" s="42"/>
      <c r="C574" s="274" t="s">
        <v>2410</v>
      </c>
      <c r="D574" s="275" t="s">
        <v>2411</v>
      </c>
      <c r="E574" s="276" t="s">
        <v>141</v>
      </c>
      <c r="F574" s="277">
        <v>31.004999999999999</v>
      </c>
      <c r="G574" s="37"/>
      <c r="H574" s="42"/>
    </row>
    <row r="575" spans="1:8" s="2" customFormat="1" ht="16.8" customHeight="1">
      <c r="A575" s="37"/>
      <c r="B575" s="42"/>
      <c r="C575" s="278" t="s">
        <v>19</v>
      </c>
      <c r="D575" s="278" t="s">
        <v>7111</v>
      </c>
      <c r="E575" s="20" t="s">
        <v>19</v>
      </c>
      <c r="F575" s="279">
        <v>10.335000000000001</v>
      </c>
      <c r="G575" s="37"/>
      <c r="H575" s="42"/>
    </row>
    <row r="576" spans="1:8" s="2" customFormat="1" ht="16.8" customHeight="1">
      <c r="A576" s="37"/>
      <c r="B576" s="42"/>
      <c r="C576" s="278" t="s">
        <v>19</v>
      </c>
      <c r="D576" s="278" t="s">
        <v>7112</v>
      </c>
      <c r="E576" s="20" t="s">
        <v>19</v>
      </c>
      <c r="F576" s="279">
        <v>10.335000000000001</v>
      </c>
      <c r="G576" s="37"/>
      <c r="H576" s="42"/>
    </row>
    <row r="577" spans="1:8" s="2" customFormat="1" ht="16.8" customHeight="1">
      <c r="A577" s="37"/>
      <c r="B577" s="42"/>
      <c r="C577" s="278" t="s">
        <v>19</v>
      </c>
      <c r="D577" s="278" t="s">
        <v>7113</v>
      </c>
      <c r="E577" s="20" t="s">
        <v>19</v>
      </c>
      <c r="F577" s="279">
        <v>10.335000000000001</v>
      </c>
      <c r="G577" s="37"/>
      <c r="H577" s="42"/>
    </row>
    <row r="578" spans="1:8" s="2" customFormat="1" ht="16.8" customHeight="1">
      <c r="A578" s="37"/>
      <c r="B578" s="42"/>
      <c r="C578" s="278" t="s">
        <v>19</v>
      </c>
      <c r="D578" s="278" t="s">
        <v>260</v>
      </c>
      <c r="E578" s="20" t="s">
        <v>19</v>
      </c>
      <c r="F578" s="279">
        <v>31.004999999999999</v>
      </c>
      <c r="G578" s="37"/>
      <c r="H578" s="42"/>
    </row>
    <row r="579" spans="1:8" s="2" customFormat="1" ht="16.8" customHeight="1">
      <c r="A579" s="37"/>
      <c r="B579" s="42"/>
      <c r="C579" s="280" t="s">
        <v>6814</v>
      </c>
      <c r="D579" s="37"/>
      <c r="E579" s="37"/>
      <c r="F579" s="37"/>
      <c r="G579" s="37"/>
      <c r="H579" s="42"/>
    </row>
    <row r="580" spans="1:8" s="2" customFormat="1" ht="16.8" customHeight="1">
      <c r="A580" s="37"/>
      <c r="B580" s="42"/>
      <c r="C580" s="278" t="s">
        <v>2510</v>
      </c>
      <c r="D580" s="278" t="s">
        <v>7085</v>
      </c>
      <c r="E580" s="20" t="s">
        <v>141</v>
      </c>
      <c r="F580" s="279">
        <v>651.14300000000003</v>
      </c>
      <c r="G580" s="37"/>
      <c r="H580" s="42"/>
    </row>
    <row r="581" spans="1:8" s="2" customFormat="1" ht="16.8" customHeight="1">
      <c r="A581" s="37"/>
      <c r="B581" s="42"/>
      <c r="C581" s="278" t="s">
        <v>2572</v>
      </c>
      <c r="D581" s="278" t="s">
        <v>7065</v>
      </c>
      <c r="E581" s="20" t="s">
        <v>141</v>
      </c>
      <c r="F581" s="279">
        <v>725.19600000000003</v>
      </c>
      <c r="G581" s="37"/>
      <c r="H581" s="42"/>
    </row>
    <row r="582" spans="1:8" s="2" customFormat="1" ht="20.399999999999999">
      <c r="A582" s="37"/>
      <c r="B582" s="42"/>
      <c r="C582" s="278" t="s">
        <v>2515</v>
      </c>
      <c r="D582" s="278" t="s">
        <v>7106</v>
      </c>
      <c r="E582" s="20" t="s">
        <v>141</v>
      </c>
      <c r="F582" s="279">
        <v>600.41200000000003</v>
      </c>
      <c r="G582" s="37"/>
      <c r="H582" s="42"/>
    </row>
    <row r="583" spans="1:8" s="2" customFormat="1" ht="16.8" customHeight="1">
      <c r="A583" s="37"/>
      <c r="B583" s="42"/>
      <c r="C583" s="278" t="s">
        <v>2633</v>
      </c>
      <c r="D583" s="278" t="s">
        <v>7107</v>
      </c>
      <c r="E583" s="20" t="s">
        <v>141</v>
      </c>
      <c r="F583" s="279">
        <v>661.01599999999996</v>
      </c>
      <c r="G583" s="37"/>
      <c r="H583" s="42"/>
    </row>
    <row r="584" spans="1:8" s="2" customFormat="1" ht="20.399999999999999">
      <c r="A584" s="37"/>
      <c r="B584" s="42"/>
      <c r="C584" s="278" t="s">
        <v>2674</v>
      </c>
      <c r="D584" s="278" t="s">
        <v>7108</v>
      </c>
      <c r="E584" s="20" t="s">
        <v>141</v>
      </c>
      <c r="F584" s="279">
        <v>661.01599999999996</v>
      </c>
      <c r="G584" s="37"/>
      <c r="H584" s="42"/>
    </row>
    <row r="585" spans="1:8" s="2" customFormat="1" ht="16.8" customHeight="1">
      <c r="A585" s="37"/>
      <c r="B585" s="42"/>
      <c r="C585" s="274" t="s">
        <v>2428</v>
      </c>
      <c r="D585" s="275" t="s">
        <v>2429</v>
      </c>
      <c r="E585" s="276" t="s">
        <v>141</v>
      </c>
      <c r="F585" s="277">
        <v>10.443</v>
      </c>
      <c r="G585" s="37"/>
      <c r="H585" s="42"/>
    </row>
    <row r="586" spans="1:8" s="2" customFormat="1" ht="16.8" customHeight="1">
      <c r="A586" s="37"/>
      <c r="B586" s="42"/>
      <c r="C586" s="278" t="s">
        <v>19</v>
      </c>
      <c r="D586" s="278" t="s">
        <v>7114</v>
      </c>
      <c r="E586" s="20" t="s">
        <v>19</v>
      </c>
      <c r="F586" s="279">
        <v>15.045</v>
      </c>
      <c r="G586" s="37"/>
      <c r="H586" s="42"/>
    </row>
    <row r="587" spans="1:8" s="2" customFormat="1" ht="16.8" customHeight="1">
      <c r="A587" s="37"/>
      <c r="B587" s="42"/>
      <c r="C587" s="278" t="s">
        <v>19</v>
      </c>
      <c r="D587" s="278" t="s">
        <v>7115</v>
      </c>
      <c r="E587" s="20" t="s">
        <v>19</v>
      </c>
      <c r="F587" s="279">
        <v>-4.6020000000000003</v>
      </c>
      <c r="G587" s="37"/>
      <c r="H587" s="42"/>
    </row>
    <row r="588" spans="1:8" s="2" customFormat="1" ht="16.8" customHeight="1">
      <c r="A588" s="37"/>
      <c r="B588" s="42"/>
      <c r="C588" s="278" t="s">
        <v>19</v>
      </c>
      <c r="D588" s="278" t="s">
        <v>260</v>
      </c>
      <c r="E588" s="20" t="s">
        <v>19</v>
      </c>
      <c r="F588" s="279">
        <v>10.443</v>
      </c>
      <c r="G588" s="37"/>
      <c r="H588" s="42"/>
    </row>
    <row r="589" spans="1:8" s="2" customFormat="1" ht="16.8" customHeight="1">
      <c r="A589" s="37"/>
      <c r="B589" s="42"/>
      <c r="C589" s="280" t="s">
        <v>6814</v>
      </c>
      <c r="D589" s="37"/>
      <c r="E589" s="37"/>
      <c r="F589" s="37"/>
      <c r="G589" s="37"/>
      <c r="H589" s="42"/>
    </row>
    <row r="590" spans="1:8" s="2" customFormat="1" ht="16.8" customHeight="1">
      <c r="A590" s="37"/>
      <c r="B590" s="42"/>
      <c r="C590" s="278" t="s">
        <v>2510</v>
      </c>
      <c r="D590" s="278" t="s">
        <v>7085</v>
      </c>
      <c r="E590" s="20" t="s">
        <v>141</v>
      </c>
      <c r="F590" s="279">
        <v>651.14300000000003</v>
      </c>
      <c r="G590" s="37"/>
      <c r="H590" s="42"/>
    </row>
    <row r="591" spans="1:8" s="2" customFormat="1" ht="16.8" customHeight="1">
      <c r="A591" s="37"/>
      <c r="B591" s="42"/>
      <c r="C591" s="278" t="s">
        <v>2572</v>
      </c>
      <c r="D591" s="278" t="s">
        <v>7065</v>
      </c>
      <c r="E591" s="20" t="s">
        <v>141</v>
      </c>
      <c r="F591" s="279">
        <v>725.19600000000003</v>
      </c>
      <c r="G591" s="37"/>
      <c r="H591" s="42"/>
    </row>
    <row r="592" spans="1:8" s="2" customFormat="1" ht="20.399999999999999">
      <c r="A592" s="37"/>
      <c r="B592" s="42"/>
      <c r="C592" s="278" t="s">
        <v>2485</v>
      </c>
      <c r="D592" s="278" t="s">
        <v>7116</v>
      </c>
      <c r="E592" s="20" t="s">
        <v>141</v>
      </c>
      <c r="F592" s="279">
        <v>10.443</v>
      </c>
      <c r="G592" s="37"/>
      <c r="H592" s="42"/>
    </row>
    <row r="593" spans="1:8" s="2" customFormat="1" ht="16.8" customHeight="1">
      <c r="A593" s="37"/>
      <c r="B593" s="42"/>
      <c r="C593" s="278" t="s">
        <v>2633</v>
      </c>
      <c r="D593" s="278" t="s">
        <v>7107</v>
      </c>
      <c r="E593" s="20" t="s">
        <v>141</v>
      </c>
      <c r="F593" s="279">
        <v>661.01599999999996</v>
      </c>
      <c r="G593" s="37"/>
      <c r="H593" s="42"/>
    </row>
    <row r="594" spans="1:8" s="2" customFormat="1" ht="20.399999999999999">
      <c r="A594" s="37"/>
      <c r="B594" s="42"/>
      <c r="C594" s="278" t="s">
        <v>2674</v>
      </c>
      <c r="D594" s="278" t="s">
        <v>7108</v>
      </c>
      <c r="E594" s="20" t="s">
        <v>141</v>
      </c>
      <c r="F594" s="279">
        <v>661.01599999999996</v>
      </c>
      <c r="G594" s="37"/>
      <c r="H594" s="42"/>
    </row>
    <row r="595" spans="1:8" s="2" customFormat="1" ht="16.8" customHeight="1">
      <c r="A595" s="37"/>
      <c r="B595" s="42"/>
      <c r="C595" s="274" t="s">
        <v>2416</v>
      </c>
      <c r="D595" s="275" t="s">
        <v>2417</v>
      </c>
      <c r="E595" s="276" t="s">
        <v>141</v>
      </c>
      <c r="F595" s="277">
        <v>8.4499999999999993</v>
      </c>
      <c r="G595" s="37"/>
      <c r="H595" s="42"/>
    </row>
    <row r="596" spans="1:8" s="2" customFormat="1" ht="16.8" customHeight="1">
      <c r="A596" s="37"/>
      <c r="B596" s="42"/>
      <c r="C596" s="278" t="s">
        <v>19</v>
      </c>
      <c r="D596" s="278" t="s">
        <v>2588</v>
      </c>
      <c r="E596" s="20" t="s">
        <v>19</v>
      </c>
      <c r="F596" s="279">
        <v>0</v>
      </c>
      <c r="G596" s="37"/>
      <c r="H596" s="42"/>
    </row>
    <row r="597" spans="1:8" s="2" customFormat="1" ht="16.8" customHeight="1">
      <c r="A597" s="37"/>
      <c r="B597" s="42"/>
      <c r="C597" s="278" t="s">
        <v>19</v>
      </c>
      <c r="D597" s="278" t="s">
        <v>7117</v>
      </c>
      <c r="E597" s="20" t="s">
        <v>19</v>
      </c>
      <c r="F597" s="279">
        <v>5.37</v>
      </c>
      <c r="G597" s="37"/>
      <c r="H597" s="42"/>
    </row>
    <row r="598" spans="1:8" s="2" customFormat="1" ht="16.8" customHeight="1">
      <c r="A598" s="37"/>
      <c r="B598" s="42"/>
      <c r="C598" s="278" t="s">
        <v>19</v>
      </c>
      <c r="D598" s="278" t="s">
        <v>2586</v>
      </c>
      <c r="E598" s="20" t="s">
        <v>19</v>
      </c>
      <c r="F598" s="279">
        <v>0</v>
      </c>
      <c r="G598" s="37"/>
      <c r="H598" s="42"/>
    </row>
    <row r="599" spans="1:8" s="2" customFormat="1" ht="16.8" customHeight="1">
      <c r="A599" s="37"/>
      <c r="B599" s="42"/>
      <c r="C599" s="278" t="s">
        <v>19</v>
      </c>
      <c r="D599" s="278" t="s">
        <v>7118</v>
      </c>
      <c r="E599" s="20" t="s">
        <v>19</v>
      </c>
      <c r="F599" s="279">
        <v>3.08</v>
      </c>
      <c r="G599" s="37"/>
      <c r="H599" s="42"/>
    </row>
    <row r="600" spans="1:8" s="2" customFormat="1" ht="16.8" customHeight="1">
      <c r="A600" s="37"/>
      <c r="B600" s="42"/>
      <c r="C600" s="278" t="s">
        <v>19</v>
      </c>
      <c r="D600" s="278" t="s">
        <v>260</v>
      </c>
      <c r="E600" s="20" t="s">
        <v>19</v>
      </c>
      <c r="F600" s="279">
        <v>8.4499999999999993</v>
      </c>
      <c r="G600" s="37"/>
      <c r="H600" s="42"/>
    </row>
    <row r="601" spans="1:8" s="2" customFormat="1" ht="16.8" customHeight="1">
      <c r="A601" s="37"/>
      <c r="B601" s="42"/>
      <c r="C601" s="280" t="s">
        <v>6814</v>
      </c>
      <c r="D601" s="37"/>
      <c r="E601" s="37"/>
      <c r="F601" s="37"/>
      <c r="G601" s="37"/>
      <c r="H601" s="42"/>
    </row>
    <row r="602" spans="1:8" s="2" customFormat="1" ht="16.8" customHeight="1">
      <c r="A602" s="37"/>
      <c r="B602" s="42"/>
      <c r="C602" s="278" t="s">
        <v>2510</v>
      </c>
      <c r="D602" s="278" t="s">
        <v>7085</v>
      </c>
      <c r="E602" s="20" t="s">
        <v>141</v>
      </c>
      <c r="F602" s="279">
        <v>651.14300000000003</v>
      </c>
      <c r="G602" s="37"/>
      <c r="H602" s="42"/>
    </row>
    <row r="603" spans="1:8" s="2" customFormat="1" ht="16.8" customHeight="1">
      <c r="A603" s="37"/>
      <c r="B603" s="42"/>
      <c r="C603" s="278" t="s">
        <v>2572</v>
      </c>
      <c r="D603" s="278" t="s">
        <v>7065</v>
      </c>
      <c r="E603" s="20" t="s">
        <v>141</v>
      </c>
      <c r="F603" s="279">
        <v>725.19600000000003</v>
      </c>
      <c r="G603" s="37"/>
      <c r="H603" s="42"/>
    </row>
    <row r="604" spans="1:8" s="2" customFormat="1" ht="20.399999999999999">
      <c r="A604" s="37"/>
      <c r="B604" s="42"/>
      <c r="C604" s="278" t="s">
        <v>2539</v>
      </c>
      <c r="D604" s="278" t="s">
        <v>7119</v>
      </c>
      <c r="E604" s="20" t="s">
        <v>141</v>
      </c>
      <c r="F604" s="279">
        <v>8.4499999999999993</v>
      </c>
      <c r="G604" s="37"/>
      <c r="H604" s="42"/>
    </row>
    <row r="605" spans="1:8" s="2" customFormat="1" ht="16.8" customHeight="1">
      <c r="A605" s="37"/>
      <c r="B605" s="42"/>
      <c r="C605" s="278" t="s">
        <v>2633</v>
      </c>
      <c r="D605" s="278" t="s">
        <v>7107</v>
      </c>
      <c r="E605" s="20" t="s">
        <v>141</v>
      </c>
      <c r="F605" s="279">
        <v>661.01599999999996</v>
      </c>
      <c r="G605" s="37"/>
      <c r="H605" s="42"/>
    </row>
    <row r="606" spans="1:8" s="2" customFormat="1" ht="20.399999999999999">
      <c r="A606" s="37"/>
      <c r="B606" s="42"/>
      <c r="C606" s="278" t="s">
        <v>2674</v>
      </c>
      <c r="D606" s="278" t="s">
        <v>7108</v>
      </c>
      <c r="E606" s="20" t="s">
        <v>141</v>
      </c>
      <c r="F606" s="279">
        <v>661.01599999999996</v>
      </c>
      <c r="G606" s="37"/>
      <c r="H606" s="42"/>
    </row>
    <row r="607" spans="1:8" s="2" customFormat="1" ht="16.8" customHeight="1">
      <c r="A607" s="37"/>
      <c r="B607" s="42"/>
      <c r="C607" s="274" t="s">
        <v>2419</v>
      </c>
      <c r="D607" s="275" t="s">
        <v>2420</v>
      </c>
      <c r="E607" s="276" t="s">
        <v>141</v>
      </c>
      <c r="F607" s="277">
        <v>12.6</v>
      </c>
      <c r="G607" s="37"/>
      <c r="H607" s="42"/>
    </row>
    <row r="608" spans="1:8" s="2" customFormat="1" ht="16.8" customHeight="1">
      <c r="A608" s="37"/>
      <c r="B608" s="42"/>
      <c r="C608" s="278" t="s">
        <v>19</v>
      </c>
      <c r="D608" s="278" t="s">
        <v>7120</v>
      </c>
      <c r="E608" s="20" t="s">
        <v>19</v>
      </c>
      <c r="F608" s="279">
        <v>4.2</v>
      </c>
      <c r="G608" s="37"/>
      <c r="H608" s="42"/>
    </row>
    <row r="609" spans="1:8" s="2" customFormat="1" ht="16.8" customHeight="1">
      <c r="A609" s="37"/>
      <c r="B609" s="42"/>
      <c r="C609" s="278" t="s">
        <v>19</v>
      </c>
      <c r="D609" s="278" t="s">
        <v>7121</v>
      </c>
      <c r="E609" s="20" t="s">
        <v>19</v>
      </c>
      <c r="F609" s="279">
        <v>4.2</v>
      </c>
      <c r="G609" s="37"/>
      <c r="H609" s="42"/>
    </row>
    <row r="610" spans="1:8" s="2" customFormat="1" ht="16.8" customHeight="1">
      <c r="A610" s="37"/>
      <c r="B610" s="42"/>
      <c r="C610" s="278" t="s">
        <v>19</v>
      </c>
      <c r="D610" s="278" t="s">
        <v>7122</v>
      </c>
      <c r="E610" s="20" t="s">
        <v>19</v>
      </c>
      <c r="F610" s="279">
        <v>4.2</v>
      </c>
      <c r="G610" s="37"/>
      <c r="H610" s="42"/>
    </row>
    <row r="611" spans="1:8" s="2" customFormat="1" ht="16.8" customHeight="1">
      <c r="A611" s="37"/>
      <c r="B611" s="42"/>
      <c r="C611" s="278" t="s">
        <v>19</v>
      </c>
      <c r="D611" s="278" t="s">
        <v>260</v>
      </c>
      <c r="E611" s="20" t="s">
        <v>19</v>
      </c>
      <c r="F611" s="279">
        <v>12.6</v>
      </c>
      <c r="G611" s="37"/>
      <c r="H611" s="42"/>
    </row>
    <row r="612" spans="1:8" s="2" customFormat="1" ht="16.8" customHeight="1">
      <c r="A612" s="37"/>
      <c r="B612" s="42"/>
      <c r="C612" s="280" t="s">
        <v>6814</v>
      </c>
      <c r="D612" s="37"/>
      <c r="E612" s="37"/>
      <c r="F612" s="37"/>
      <c r="G612" s="37"/>
      <c r="H612" s="42"/>
    </row>
    <row r="613" spans="1:8" s="2" customFormat="1" ht="16.8" customHeight="1">
      <c r="A613" s="37"/>
      <c r="B613" s="42"/>
      <c r="C613" s="278" t="s">
        <v>2466</v>
      </c>
      <c r="D613" s="278" t="s">
        <v>7090</v>
      </c>
      <c r="E613" s="20" t="s">
        <v>141</v>
      </c>
      <c r="F613" s="279">
        <v>31.757000000000001</v>
      </c>
      <c r="G613" s="37"/>
      <c r="H613" s="42"/>
    </row>
    <row r="614" spans="1:8" s="2" customFormat="1" ht="16.8" customHeight="1">
      <c r="A614" s="37"/>
      <c r="B614" s="42"/>
      <c r="C614" s="278" t="s">
        <v>2502</v>
      </c>
      <c r="D614" s="278" t="s">
        <v>7091</v>
      </c>
      <c r="E614" s="20" t="s">
        <v>141</v>
      </c>
      <c r="F614" s="279">
        <v>31.757000000000001</v>
      </c>
      <c r="G614" s="37"/>
      <c r="H614" s="42"/>
    </row>
    <row r="615" spans="1:8" s="2" customFormat="1" ht="20.399999999999999">
      <c r="A615" s="37"/>
      <c r="B615" s="42"/>
      <c r="C615" s="278" t="s">
        <v>2472</v>
      </c>
      <c r="D615" s="278" t="s">
        <v>7123</v>
      </c>
      <c r="E615" s="20" t="s">
        <v>141</v>
      </c>
      <c r="F615" s="279">
        <v>19.209</v>
      </c>
      <c r="G615" s="37"/>
      <c r="H615" s="42"/>
    </row>
    <row r="616" spans="1:8" s="2" customFormat="1" ht="16.8" customHeight="1">
      <c r="A616" s="37"/>
      <c r="B616" s="42"/>
      <c r="C616" s="278" t="s">
        <v>2633</v>
      </c>
      <c r="D616" s="278" t="s">
        <v>7107</v>
      </c>
      <c r="E616" s="20" t="s">
        <v>141</v>
      </c>
      <c r="F616" s="279">
        <v>661.01599999999996</v>
      </c>
      <c r="G616" s="37"/>
      <c r="H616" s="42"/>
    </row>
    <row r="617" spans="1:8" s="2" customFormat="1" ht="20.399999999999999">
      <c r="A617" s="37"/>
      <c r="B617" s="42"/>
      <c r="C617" s="278" t="s">
        <v>2774</v>
      </c>
      <c r="D617" s="278" t="s">
        <v>7124</v>
      </c>
      <c r="E617" s="20" t="s">
        <v>141</v>
      </c>
      <c r="F617" s="279">
        <v>41.710999999999999</v>
      </c>
      <c r="G617" s="37"/>
      <c r="H617" s="42"/>
    </row>
    <row r="618" spans="1:8" s="2" customFormat="1" ht="16.8" customHeight="1">
      <c r="A618" s="37"/>
      <c r="B618" s="42"/>
      <c r="C618" s="278" t="s">
        <v>2802</v>
      </c>
      <c r="D618" s="278" t="s">
        <v>7125</v>
      </c>
      <c r="E618" s="20" t="s">
        <v>141</v>
      </c>
      <c r="F618" s="279">
        <v>23.606999999999999</v>
      </c>
      <c r="G618" s="37"/>
      <c r="H618" s="42"/>
    </row>
    <row r="619" spans="1:8" s="2" customFormat="1" ht="20.399999999999999">
      <c r="A619" s="37"/>
      <c r="B619" s="42"/>
      <c r="C619" s="278" t="s">
        <v>2674</v>
      </c>
      <c r="D619" s="278" t="s">
        <v>7108</v>
      </c>
      <c r="E619" s="20" t="s">
        <v>141</v>
      </c>
      <c r="F619" s="279">
        <v>661.01599999999996</v>
      </c>
      <c r="G619" s="37"/>
      <c r="H619" s="42"/>
    </row>
    <row r="620" spans="1:8" s="2" customFormat="1" ht="16.8" customHeight="1">
      <c r="A620" s="37"/>
      <c r="B620" s="42"/>
      <c r="C620" s="274" t="s">
        <v>2422</v>
      </c>
      <c r="D620" s="275" t="s">
        <v>2423</v>
      </c>
      <c r="E620" s="276" t="s">
        <v>141</v>
      </c>
      <c r="F620" s="277">
        <v>6.609</v>
      </c>
      <c r="G620" s="37"/>
      <c r="H620" s="42"/>
    </row>
    <row r="621" spans="1:8" s="2" customFormat="1" ht="16.8" customHeight="1">
      <c r="A621" s="37"/>
      <c r="B621" s="42"/>
      <c r="C621" s="278" t="s">
        <v>19</v>
      </c>
      <c r="D621" s="278" t="s">
        <v>7126</v>
      </c>
      <c r="E621" s="20" t="s">
        <v>19</v>
      </c>
      <c r="F621" s="279">
        <v>2.2029999999999998</v>
      </c>
      <c r="G621" s="37"/>
      <c r="H621" s="42"/>
    </row>
    <row r="622" spans="1:8" s="2" customFormat="1" ht="16.8" customHeight="1">
      <c r="A622" s="37"/>
      <c r="B622" s="42"/>
      <c r="C622" s="278" t="s">
        <v>19</v>
      </c>
      <c r="D622" s="278" t="s">
        <v>7127</v>
      </c>
      <c r="E622" s="20" t="s">
        <v>19</v>
      </c>
      <c r="F622" s="279">
        <v>2.2029999999999998</v>
      </c>
      <c r="G622" s="37"/>
      <c r="H622" s="42"/>
    </row>
    <row r="623" spans="1:8" s="2" customFormat="1" ht="16.8" customHeight="1">
      <c r="A623" s="37"/>
      <c r="B623" s="42"/>
      <c r="C623" s="278" t="s">
        <v>19</v>
      </c>
      <c r="D623" s="278" t="s">
        <v>7128</v>
      </c>
      <c r="E623" s="20" t="s">
        <v>19</v>
      </c>
      <c r="F623" s="279">
        <v>2.2029999999999998</v>
      </c>
      <c r="G623" s="37"/>
      <c r="H623" s="42"/>
    </row>
    <row r="624" spans="1:8" s="2" customFormat="1" ht="16.8" customHeight="1">
      <c r="A624" s="37"/>
      <c r="B624" s="42"/>
      <c r="C624" s="278" t="s">
        <v>19</v>
      </c>
      <c r="D624" s="278" t="s">
        <v>260</v>
      </c>
      <c r="E624" s="20" t="s">
        <v>19</v>
      </c>
      <c r="F624" s="279">
        <v>6.609</v>
      </c>
      <c r="G624" s="37"/>
      <c r="H624" s="42"/>
    </row>
    <row r="625" spans="1:8" s="2" customFormat="1" ht="16.8" customHeight="1">
      <c r="A625" s="37"/>
      <c r="B625" s="42"/>
      <c r="C625" s="280" t="s">
        <v>6814</v>
      </c>
      <c r="D625" s="37"/>
      <c r="E625" s="37"/>
      <c r="F625" s="37"/>
      <c r="G625" s="37"/>
      <c r="H625" s="42"/>
    </row>
    <row r="626" spans="1:8" s="2" customFormat="1" ht="16.8" customHeight="1">
      <c r="A626" s="37"/>
      <c r="B626" s="42"/>
      <c r="C626" s="278" t="s">
        <v>2466</v>
      </c>
      <c r="D626" s="278" t="s">
        <v>7090</v>
      </c>
      <c r="E626" s="20" t="s">
        <v>141</v>
      </c>
      <c r="F626" s="279">
        <v>31.757000000000001</v>
      </c>
      <c r="G626" s="37"/>
      <c r="H626" s="42"/>
    </row>
    <row r="627" spans="1:8" s="2" customFormat="1" ht="16.8" customHeight="1">
      <c r="A627" s="37"/>
      <c r="B627" s="42"/>
      <c r="C627" s="278" t="s">
        <v>2502</v>
      </c>
      <c r="D627" s="278" t="s">
        <v>7091</v>
      </c>
      <c r="E627" s="20" t="s">
        <v>141</v>
      </c>
      <c r="F627" s="279">
        <v>31.757000000000001</v>
      </c>
      <c r="G627" s="37"/>
      <c r="H627" s="42"/>
    </row>
    <row r="628" spans="1:8" s="2" customFormat="1" ht="20.399999999999999">
      <c r="A628" s="37"/>
      <c r="B628" s="42"/>
      <c r="C628" s="278" t="s">
        <v>2472</v>
      </c>
      <c r="D628" s="278" t="s">
        <v>7123</v>
      </c>
      <c r="E628" s="20" t="s">
        <v>141</v>
      </c>
      <c r="F628" s="279">
        <v>19.209</v>
      </c>
      <c r="G628" s="37"/>
      <c r="H628" s="42"/>
    </row>
    <row r="629" spans="1:8" s="2" customFormat="1" ht="16.8" customHeight="1">
      <c r="A629" s="37"/>
      <c r="B629" s="42"/>
      <c r="C629" s="278" t="s">
        <v>2633</v>
      </c>
      <c r="D629" s="278" t="s">
        <v>7107</v>
      </c>
      <c r="E629" s="20" t="s">
        <v>141</v>
      </c>
      <c r="F629" s="279">
        <v>661.01599999999996</v>
      </c>
      <c r="G629" s="37"/>
      <c r="H629" s="42"/>
    </row>
    <row r="630" spans="1:8" s="2" customFormat="1" ht="20.399999999999999">
      <c r="A630" s="37"/>
      <c r="B630" s="42"/>
      <c r="C630" s="278" t="s">
        <v>2774</v>
      </c>
      <c r="D630" s="278" t="s">
        <v>7124</v>
      </c>
      <c r="E630" s="20" t="s">
        <v>141</v>
      </c>
      <c r="F630" s="279">
        <v>41.710999999999999</v>
      </c>
      <c r="G630" s="37"/>
      <c r="H630" s="42"/>
    </row>
    <row r="631" spans="1:8" s="2" customFormat="1" ht="16.8" customHeight="1">
      <c r="A631" s="37"/>
      <c r="B631" s="42"/>
      <c r="C631" s="278" t="s">
        <v>2802</v>
      </c>
      <c r="D631" s="278" t="s">
        <v>7125</v>
      </c>
      <c r="E631" s="20" t="s">
        <v>141</v>
      </c>
      <c r="F631" s="279">
        <v>23.606999999999999</v>
      </c>
      <c r="G631" s="37"/>
      <c r="H631" s="42"/>
    </row>
    <row r="632" spans="1:8" s="2" customFormat="1" ht="20.399999999999999">
      <c r="A632" s="37"/>
      <c r="B632" s="42"/>
      <c r="C632" s="278" t="s">
        <v>2674</v>
      </c>
      <c r="D632" s="278" t="s">
        <v>7108</v>
      </c>
      <c r="E632" s="20" t="s">
        <v>141</v>
      </c>
      <c r="F632" s="279">
        <v>661.01599999999996</v>
      </c>
      <c r="G632" s="37"/>
      <c r="H632" s="42"/>
    </row>
    <row r="633" spans="1:8" s="2" customFormat="1" ht="16.8" customHeight="1">
      <c r="A633" s="37"/>
      <c r="B633" s="42"/>
      <c r="C633" s="274" t="s">
        <v>2435</v>
      </c>
      <c r="D633" s="275" t="s">
        <v>2436</v>
      </c>
      <c r="E633" s="276" t="s">
        <v>141</v>
      </c>
      <c r="F633" s="277">
        <v>5.2439999999999998</v>
      </c>
      <c r="G633" s="37"/>
      <c r="H633" s="42"/>
    </row>
    <row r="634" spans="1:8" s="2" customFormat="1" ht="16.8" customHeight="1">
      <c r="A634" s="37"/>
      <c r="B634" s="42"/>
      <c r="C634" s="278" t="s">
        <v>19</v>
      </c>
      <c r="D634" s="278" t="s">
        <v>2586</v>
      </c>
      <c r="E634" s="20" t="s">
        <v>19</v>
      </c>
      <c r="F634" s="279">
        <v>0</v>
      </c>
      <c r="G634" s="37"/>
      <c r="H634" s="42"/>
    </row>
    <row r="635" spans="1:8" s="2" customFormat="1" ht="16.8" customHeight="1">
      <c r="A635" s="37"/>
      <c r="B635" s="42"/>
      <c r="C635" s="278" t="s">
        <v>19</v>
      </c>
      <c r="D635" s="278" t="s">
        <v>7129</v>
      </c>
      <c r="E635" s="20" t="s">
        <v>19</v>
      </c>
      <c r="F635" s="279">
        <v>0.92400000000000004</v>
      </c>
      <c r="G635" s="37"/>
      <c r="H635" s="42"/>
    </row>
    <row r="636" spans="1:8" s="2" customFormat="1" ht="16.8" customHeight="1">
      <c r="A636" s="37"/>
      <c r="B636" s="42"/>
      <c r="C636" s="278" t="s">
        <v>19</v>
      </c>
      <c r="D636" s="278" t="s">
        <v>7130</v>
      </c>
      <c r="E636" s="20" t="s">
        <v>19</v>
      </c>
      <c r="F636" s="279">
        <v>2.82</v>
      </c>
      <c r="G636" s="37"/>
      <c r="H636" s="42"/>
    </row>
    <row r="637" spans="1:8" s="2" customFormat="1" ht="16.8" customHeight="1">
      <c r="A637" s="37"/>
      <c r="B637" s="42"/>
      <c r="C637" s="278" t="s">
        <v>19</v>
      </c>
      <c r="D637" s="278" t="s">
        <v>2588</v>
      </c>
      <c r="E637" s="20" t="s">
        <v>19</v>
      </c>
      <c r="F637" s="279">
        <v>0</v>
      </c>
      <c r="G637" s="37"/>
      <c r="H637" s="42"/>
    </row>
    <row r="638" spans="1:8" s="2" customFormat="1" ht="16.8" customHeight="1">
      <c r="A638" s="37"/>
      <c r="B638" s="42"/>
      <c r="C638" s="278" t="s">
        <v>19</v>
      </c>
      <c r="D638" s="278" t="s">
        <v>7131</v>
      </c>
      <c r="E638" s="20" t="s">
        <v>19</v>
      </c>
      <c r="F638" s="279">
        <v>0.88400000000000001</v>
      </c>
      <c r="G638" s="37"/>
      <c r="H638" s="42"/>
    </row>
    <row r="639" spans="1:8" s="2" customFormat="1" ht="16.8" customHeight="1">
      <c r="A639" s="37"/>
      <c r="B639" s="42"/>
      <c r="C639" s="278" t="s">
        <v>19</v>
      </c>
      <c r="D639" s="278" t="s">
        <v>7132</v>
      </c>
      <c r="E639" s="20" t="s">
        <v>19</v>
      </c>
      <c r="F639" s="279">
        <v>0.61599999999999999</v>
      </c>
      <c r="G639" s="37"/>
      <c r="H639" s="42"/>
    </row>
    <row r="640" spans="1:8" s="2" customFormat="1" ht="16.8" customHeight="1">
      <c r="A640" s="37"/>
      <c r="B640" s="42"/>
      <c r="C640" s="278" t="s">
        <v>19</v>
      </c>
      <c r="D640" s="278" t="s">
        <v>260</v>
      </c>
      <c r="E640" s="20" t="s">
        <v>19</v>
      </c>
      <c r="F640" s="279">
        <v>5.2439999999999998</v>
      </c>
      <c r="G640" s="37"/>
      <c r="H640" s="42"/>
    </row>
    <row r="641" spans="1:8" s="2" customFormat="1" ht="16.8" customHeight="1">
      <c r="A641" s="37"/>
      <c r="B641" s="42"/>
      <c r="C641" s="280" t="s">
        <v>6814</v>
      </c>
      <c r="D641" s="37"/>
      <c r="E641" s="37"/>
      <c r="F641" s="37"/>
      <c r="G641" s="37"/>
      <c r="H641" s="42"/>
    </row>
    <row r="642" spans="1:8" s="2" customFormat="1" ht="16.8" customHeight="1">
      <c r="A642" s="37"/>
      <c r="B642" s="42"/>
      <c r="C642" s="278" t="s">
        <v>2572</v>
      </c>
      <c r="D642" s="278" t="s">
        <v>7065</v>
      </c>
      <c r="E642" s="20" t="s">
        <v>141</v>
      </c>
      <c r="F642" s="279">
        <v>725.19600000000003</v>
      </c>
      <c r="G642" s="37"/>
      <c r="H642" s="42"/>
    </row>
    <row r="643" spans="1:8" s="2" customFormat="1" ht="20.399999999999999">
      <c r="A643" s="37"/>
      <c r="B643" s="42"/>
      <c r="C643" s="278" t="s">
        <v>2547</v>
      </c>
      <c r="D643" s="278" t="s">
        <v>7133</v>
      </c>
      <c r="E643" s="20" t="s">
        <v>141</v>
      </c>
      <c r="F643" s="279">
        <v>6.306</v>
      </c>
      <c r="G643" s="37"/>
      <c r="H643" s="42"/>
    </row>
    <row r="644" spans="1:8" s="2" customFormat="1" ht="16.8" customHeight="1">
      <c r="A644" s="37"/>
      <c r="B644" s="42"/>
      <c r="C644" s="278" t="s">
        <v>2633</v>
      </c>
      <c r="D644" s="278" t="s">
        <v>7107</v>
      </c>
      <c r="E644" s="20" t="s">
        <v>141</v>
      </c>
      <c r="F644" s="279">
        <v>661.01599999999996</v>
      </c>
      <c r="G644" s="37"/>
      <c r="H644" s="42"/>
    </row>
    <row r="645" spans="1:8" s="2" customFormat="1" ht="16.8" customHeight="1">
      <c r="A645" s="37"/>
      <c r="B645" s="42"/>
      <c r="C645" s="278" t="s">
        <v>2742</v>
      </c>
      <c r="D645" s="278" t="s">
        <v>7076</v>
      </c>
      <c r="E645" s="20" t="s">
        <v>141</v>
      </c>
      <c r="F645" s="279">
        <v>29.404</v>
      </c>
      <c r="G645" s="37"/>
      <c r="H645" s="42"/>
    </row>
    <row r="646" spans="1:8" s="2" customFormat="1" ht="20.399999999999999">
      <c r="A646" s="37"/>
      <c r="B646" s="42"/>
      <c r="C646" s="278" t="s">
        <v>2770</v>
      </c>
      <c r="D646" s="278" t="s">
        <v>7077</v>
      </c>
      <c r="E646" s="20" t="s">
        <v>141</v>
      </c>
      <c r="F646" s="279">
        <v>29.404</v>
      </c>
      <c r="G646" s="37"/>
      <c r="H646" s="42"/>
    </row>
    <row r="647" spans="1:8" s="2" customFormat="1" ht="16.8" customHeight="1">
      <c r="A647" s="37"/>
      <c r="B647" s="42"/>
      <c r="C647" s="278" t="s">
        <v>2779</v>
      </c>
      <c r="D647" s="278" t="s">
        <v>7134</v>
      </c>
      <c r="E647" s="20" t="s">
        <v>141</v>
      </c>
      <c r="F647" s="279">
        <v>5.2439999999999998</v>
      </c>
      <c r="G647" s="37"/>
      <c r="H647" s="42"/>
    </row>
    <row r="648" spans="1:8" s="2" customFormat="1" ht="20.399999999999999">
      <c r="A648" s="37"/>
      <c r="B648" s="42"/>
      <c r="C648" s="278" t="s">
        <v>2674</v>
      </c>
      <c r="D648" s="278" t="s">
        <v>7108</v>
      </c>
      <c r="E648" s="20" t="s">
        <v>141</v>
      </c>
      <c r="F648" s="279">
        <v>661.01599999999996</v>
      </c>
      <c r="G648" s="37"/>
      <c r="H648" s="42"/>
    </row>
    <row r="649" spans="1:8" s="2" customFormat="1" ht="24">
      <c r="A649" s="37"/>
      <c r="B649" s="42"/>
      <c r="C649" s="274" t="s">
        <v>2454</v>
      </c>
      <c r="D649" s="275" t="s">
        <v>2455</v>
      </c>
      <c r="E649" s="276" t="s">
        <v>141</v>
      </c>
      <c r="F649" s="277">
        <v>4.3979999999999997</v>
      </c>
      <c r="G649" s="37"/>
      <c r="H649" s="42"/>
    </row>
    <row r="650" spans="1:8" s="2" customFormat="1" ht="16.8" customHeight="1">
      <c r="A650" s="37"/>
      <c r="B650" s="42"/>
      <c r="C650" s="278" t="s">
        <v>19</v>
      </c>
      <c r="D650" s="278" t="s">
        <v>2586</v>
      </c>
      <c r="E650" s="20" t="s">
        <v>19</v>
      </c>
      <c r="F650" s="279">
        <v>0</v>
      </c>
      <c r="G650" s="37"/>
      <c r="H650" s="42"/>
    </row>
    <row r="651" spans="1:8" s="2" customFormat="1" ht="16.8" customHeight="1">
      <c r="A651" s="37"/>
      <c r="B651" s="42"/>
      <c r="C651" s="278" t="s">
        <v>19</v>
      </c>
      <c r="D651" s="278" t="s">
        <v>7130</v>
      </c>
      <c r="E651" s="20" t="s">
        <v>19</v>
      </c>
      <c r="F651" s="279">
        <v>2.82</v>
      </c>
      <c r="G651" s="37"/>
      <c r="H651" s="42"/>
    </row>
    <row r="652" spans="1:8" s="2" customFormat="1" ht="16.8" customHeight="1">
      <c r="A652" s="37"/>
      <c r="B652" s="42"/>
      <c r="C652" s="278" t="s">
        <v>19</v>
      </c>
      <c r="D652" s="278" t="s">
        <v>2590</v>
      </c>
      <c r="E652" s="20" t="s">
        <v>19</v>
      </c>
      <c r="F652" s="279">
        <v>0</v>
      </c>
      <c r="G652" s="37"/>
      <c r="H652" s="42"/>
    </row>
    <row r="653" spans="1:8" s="2" customFormat="1" ht="16.8" customHeight="1">
      <c r="A653" s="37"/>
      <c r="B653" s="42"/>
      <c r="C653" s="278" t="s">
        <v>19</v>
      </c>
      <c r="D653" s="278" t="s">
        <v>7135</v>
      </c>
      <c r="E653" s="20" t="s">
        <v>19</v>
      </c>
      <c r="F653" s="279">
        <v>1.5780000000000001</v>
      </c>
      <c r="G653" s="37"/>
      <c r="H653" s="42"/>
    </row>
    <row r="654" spans="1:8" s="2" customFormat="1" ht="16.8" customHeight="1">
      <c r="A654" s="37"/>
      <c r="B654" s="42"/>
      <c r="C654" s="278" t="s">
        <v>19</v>
      </c>
      <c r="D654" s="278" t="s">
        <v>260</v>
      </c>
      <c r="E654" s="20" t="s">
        <v>19</v>
      </c>
      <c r="F654" s="279">
        <v>4.3979999999999997</v>
      </c>
      <c r="G654" s="37"/>
      <c r="H654" s="42"/>
    </row>
    <row r="655" spans="1:8" s="2" customFormat="1" ht="16.8" customHeight="1">
      <c r="A655" s="37"/>
      <c r="B655" s="42"/>
      <c r="C655" s="280" t="s">
        <v>6814</v>
      </c>
      <c r="D655" s="37"/>
      <c r="E655" s="37"/>
      <c r="F655" s="37"/>
      <c r="G655" s="37"/>
      <c r="H655" s="42"/>
    </row>
    <row r="656" spans="1:8" s="2" customFormat="1" ht="16.8" customHeight="1">
      <c r="A656" s="37"/>
      <c r="B656" s="42"/>
      <c r="C656" s="278" t="s">
        <v>2481</v>
      </c>
      <c r="D656" s="278" t="s">
        <v>7136</v>
      </c>
      <c r="E656" s="20" t="s">
        <v>141</v>
      </c>
      <c r="F656" s="279">
        <v>4.3979999999999997</v>
      </c>
      <c r="G656" s="37"/>
      <c r="H656" s="42"/>
    </row>
    <row r="657" spans="1:8" s="2" customFormat="1" ht="16.8" customHeight="1">
      <c r="A657" s="37"/>
      <c r="B657" s="42"/>
      <c r="C657" s="278" t="s">
        <v>2572</v>
      </c>
      <c r="D657" s="278" t="s">
        <v>7065</v>
      </c>
      <c r="E657" s="20" t="s">
        <v>141</v>
      </c>
      <c r="F657" s="279">
        <v>725.19600000000003</v>
      </c>
      <c r="G657" s="37"/>
      <c r="H657" s="42"/>
    </row>
    <row r="658" spans="1:8" s="2" customFormat="1" ht="16.8" customHeight="1">
      <c r="A658" s="37"/>
      <c r="B658" s="42"/>
      <c r="C658" s="278" t="s">
        <v>2802</v>
      </c>
      <c r="D658" s="278" t="s">
        <v>7125</v>
      </c>
      <c r="E658" s="20" t="s">
        <v>141</v>
      </c>
      <c r="F658" s="279">
        <v>23.606999999999999</v>
      </c>
      <c r="G658" s="37"/>
      <c r="H658" s="42"/>
    </row>
    <row r="659" spans="1:8" s="2" customFormat="1" ht="20.399999999999999">
      <c r="A659" s="37"/>
      <c r="B659" s="42"/>
      <c r="C659" s="278" t="s">
        <v>2823</v>
      </c>
      <c r="D659" s="278" t="s">
        <v>7137</v>
      </c>
      <c r="E659" s="20" t="s">
        <v>141</v>
      </c>
      <c r="F659" s="279">
        <v>4.3979999999999997</v>
      </c>
      <c r="G659" s="37"/>
      <c r="H659" s="42"/>
    </row>
    <row r="660" spans="1:8" s="2" customFormat="1" ht="16.8" customHeight="1">
      <c r="A660" s="37"/>
      <c r="B660" s="42"/>
      <c r="C660" s="278" t="s">
        <v>2831</v>
      </c>
      <c r="D660" s="278" t="s">
        <v>7138</v>
      </c>
      <c r="E660" s="20" t="s">
        <v>141</v>
      </c>
      <c r="F660" s="279">
        <v>4.3979999999999997</v>
      </c>
      <c r="G660" s="37"/>
      <c r="H660" s="42"/>
    </row>
    <row r="661" spans="1:8" s="2" customFormat="1" ht="16.8" customHeight="1">
      <c r="A661" s="37"/>
      <c r="B661" s="42"/>
      <c r="C661" s="274" t="s">
        <v>2431</v>
      </c>
      <c r="D661" s="275" t="s">
        <v>2432</v>
      </c>
      <c r="E661" s="276" t="s">
        <v>141</v>
      </c>
      <c r="F661" s="277">
        <v>1.0620000000000001</v>
      </c>
      <c r="G661" s="37"/>
      <c r="H661" s="42"/>
    </row>
    <row r="662" spans="1:8" s="2" customFormat="1" ht="16.8" customHeight="1">
      <c r="A662" s="37"/>
      <c r="B662" s="42"/>
      <c r="C662" s="278" t="s">
        <v>19</v>
      </c>
      <c r="D662" s="278" t="s">
        <v>7139</v>
      </c>
      <c r="E662" s="20" t="s">
        <v>19</v>
      </c>
      <c r="F662" s="279">
        <v>1.77</v>
      </c>
      <c r="G662" s="37"/>
      <c r="H662" s="42"/>
    </row>
    <row r="663" spans="1:8" s="2" customFormat="1" ht="16.8" customHeight="1">
      <c r="A663" s="37"/>
      <c r="B663" s="42"/>
      <c r="C663" s="278" t="s">
        <v>19</v>
      </c>
      <c r="D663" s="278" t="s">
        <v>7140</v>
      </c>
      <c r="E663" s="20" t="s">
        <v>19</v>
      </c>
      <c r="F663" s="279">
        <v>-0.70799999999999996</v>
      </c>
      <c r="G663" s="37"/>
      <c r="H663" s="42"/>
    </row>
    <row r="664" spans="1:8" s="2" customFormat="1" ht="16.8" customHeight="1">
      <c r="A664" s="37"/>
      <c r="B664" s="42"/>
      <c r="C664" s="278" t="s">
        <v>19</v>
      </c>
      <c r="D664" s="278" t="s">
        <v>260</v>
      </c>
      <c r="E664" s="20" t="s">
        <v>19</v>
      </c>
      <c r="F664" s="279">
        <v>1.0620000000000001</v>
      </c>
      <c r="G664" s="37"/>
      <c r="H664" s="42"/>
    </row>
    <row r="665" spans="1:8" s="2" customFormat="1" ht="16.8" customHeight="1">
      <c r="A665" s="37"/>
      <c r="B665" s="42"/>
      <c r="C665" s="280" t="s">
        <v>6814</v>
      </c>
      <c r="D665" s="37"/>
      <c r="E665" s="37"/>
      <c r="F665" s="37"/>
      <c r="G665" s="37"/>
      <c r="H665" s="42"/>
    </row>
    <row r="666" spans="1:8" s="2" customFormat="1" ht="16.8" customHeight="1">
      <c r="A666" s="37"/>
      <c r="B666" s="42"/>
      <c r="C666" s="278" t="s">
        <v>2564</v>
      </c>
      <c r="D666" s="278" t="s">
        <v>7141</v>
      </c>
      <c r="E666" s="20" t="s">
        <v>141</v>
      </c>
      <c r="F666" s="279">
        <v>1.0620000000000001</v>
      </c>
      <c r="G666" s="37"/>
      <c r="H666" s="42"/>
    </row>
    <row r="667" spans="1:8" s="2" customFormat="1" ht="20.399999999999999">
      <c r="A667" s="37"/>
      <c r="B667" s="42"/>
      <c r="C667" s="278" t="s">
        <v>2547</v>
      </c>
      <c r="D667" s="278" t="s">
        <v>7133</v>
      </c>
      <c r="E667" s="20" t="s">
        <v>141</v>
      </c>
      <c r="F667" s="279">
        <v>6.306</v>
      </c>
      <c r="G667" s="37"/>
      <c r="H667" s="42"/>
    </row>
    <row r="668" spans="1:8" s="2" customFormat="1" ht="16.8" customHeight="1">
      <c r="A668" s="37"/>
      <c r="B668" s="42"/>
      <c r="C668" s="278" t="s">
        <v>2633</v>
      </c>
      <c r="D668" s="278" t="s">
        <v>7107</v>
      </c>
      <c r="E668" s="20" t="s">
        <v>141</v>
      </c>
      <c r="F668" s="279">
        <v>661.01599999999996</v>
      </c>
      <c r="G668" s="37"/>
      <c r="H668" s="42"/>
    </row>
    <row r="669" spans="1:8" s="2" customFormat="1" ht="16.8" customHeight="1">
      <c r="A669" s="37"/>
      <c r="B669" s="42"/>
      <c r="C669" s="278" t="s">
        <v>2568</v>
      </c>
      <c r="D669" s="278" t="s">
        <v>7142</v>
      </c>
      <c r="E669" s="20" t="s">
        <v>141</v>
      </c>
      <c r="F669" s="279">
        <v>1.0620000000000001</v>
      </c>
      <c r="G669" s="37"/>
      <c r="H669" s="42"/>
    </row>
    <row r="670" spans="1:8" s="2" customFormat="1" ht="20.399999999999999">
      <c r="A670" s="37"/>
      <c r="B670" s="42"/>
      <c r="C670" s="278" t="s">
        <v>2674</v>
      </c>
      <c r="D670" s="278" t="s">
        <v>7108</v>
      </c>
      <c r="E670" s="20" t="s">
        <v>141</v>
      </c>
      <c r="F670" s="279">
        <v>661.01599999999996</v>
      </c>
      <c r="G670" s="37"/>
      <c r="H670" s="42"/>
    </row>
    <row r="671" spans="1:8" s="2" customFormat="1" ht="16.8" customHeight="1">
      <c r="A671" s="37"/>
      <c r="B671" s="42"/>
      <c r="C671" s="274" t="s">
        <v>2413</v>
      </c>
      <c r="D671" s="275" t="s">
        <v>2414</v>
      </c>
      <c r="E671" s="276" t="s">
        <v>141</v>
      </c>
      <c r="F671" s="277">
        <v>16.196000000000002</v>
      </c>
      <c r="G671" s="37"/>
      <c r="H671" s="42"/>
    </row>
    <row r="672" spans="1:8" s="2" customFormat="1" ht="16.8" customHeight="1">
      <c r="A672" s="37"/>
      <c r="B672" s="42"/>
      <c r="C672" s="278" t="s">
        <v>19</v>
      </c>
      <c r="D672" s="278" t="s">
        <v>7143</v>
      </c>
      <c r="E672" s="20" t="s">
        <v>19</v>
      </c>
      <c r="F672" s="279">
        <v>1.5880000000000001</v>
      </c>
      <c r="G672" s="37"/>
      <c r="H672" s="42"/>
    </row>
    <row r="673" spans="1:8" s="2" customFormat="1" ht="16.8" customHeight="1">
      <c r="A673" s="37"/>
      <c r="B673" s="42"/>
      <c r="C673" s="278" t="s">
        <v>19</v>
      </c>
      <c r="D673" s="278" t="s">
        <v>7144</v>
      </c>
      <c r="E673" s="20" t="s">
        <v>19</v>
      </c>
      <c r="F673" s="279">
        <v>7.1879999999999997</v>
      </c>
      <c r="G673" s="37"/>
      <c r="H673" s="42"/>
    </row>
    <row r="674" spans="1:8" s="2" customFormat="1" ht="16.8" customHeight="1">
      <c r="A674" s="37"/>
      <c r="B674" s="42"/>
      <c r="C674" s="278" t="s">
        <v>19</v>
      </c>
      <c r="D674" s="278" t="s">
        <v>7145</v>
      </c>
      <c r="E674" s="20" t="s">
        <v>19</v>
      </c>
      <c r="F674" s="279">
        <v>7.42</v>
      </c>
      <c r="G674" s="37"/>
      <c r="H674" s="42"/>
    </row>
    <row r="675" spans="1:8" s="2" customFormat="1" ht="16.8" customHeight="1">
      <c r="A675" s="37"/>
      <c r="B675" s="42"/>
      <c r="C675" s="278" t="s">
        <v>19</v>
      </c>
      <c r="D675" s="278" t="s">
        <v>260</v>
      </c>
      <c r="E675" s="20" t="s">
        <v>19</v>
      </c>
      <c r="F675" s="279">
        <v>16.196000000000002</v>
      </c>
      <c r="G675" s="37"/>
      <c r="H675" s="42"/>
    </row>
    <row r="676" spans="1:8" s="2" customFormat="1" ht="16.8" customHeight="1">
      <c r="A676" s="37"/>
      <c r="B676" s="42"/>
      <c r="C676" s="280" t="s">
        <v>6814</v>
      </c>
      <c r="D676" s="37"/>
      <c r="E676" s="37"/>
      <c r="F676" s="37"/>
      <c r="G676" s="37"/>
      <c r="H676" s="42"/>
    </row>
    <row r="677" spans="1:8" s="2" customFormat="1" ht="16.8" customHeight="1">
      <c r="A677" s="37"/>
      <c r="B677" s="42"/>
      <c r="C677" s="278" t="s">
        <v>2510</v>
      </c>
      <c r="D677" s="278" t="s">
        <v>7085</v>
      </c>
      <c r="E677" s="20" t="s">
        <v>141</v>
      </c>
      <c r="F677" s="279">
        <v>651.14300000000003</v>
      </c>
      <c r="G677" s="37"/>
      <c r="H677" s="42"/>
    </row>
    <row r="678" spans="1:8" s="2" customFormat="1" ht="16.8" customHeight="1">
      <c r="A678" s="37"/>
      <c r="B678" s="42"/>
      <c r="C678" s="278" t="s">
        <v>2572</v>
      </c>
      <c r="D678" s="278" t="s">
        <v>7065</v>
      </c>
      <c r="E678" s="20" t="s">
        <v>141</v>
      </c>
      <c r="F678" s="279">
        <v>725.19600000000003</v>
      </c>
      <c r="G678" s="37"/>
      <c r="H678" s="42"/>
    </row>
    <row r="679" spans="1:8" s="2" customFormat="1" ht="20.399999999999999">
      <c r="A679" s="37"/>
      <c r="B679" s="42"/>
      <c r="C679" s="278" t="s">
        <v>2556</v>
      </c>
      <c r="D679" s="278" t="s">
        <v>7146</v>
      </c>
      <c r="E679" s="20" t="s">
        <v>141</v>
      </c>
      <c r="F679" s="279">
        <v>16.196000000000002</v>
      </c>
      <c r="G679" s="37"/>
      <c r="H679" s="42"/>
    </row>
    <row r="680" spans="1:8" s="2" customFormat="1" ht="16.8" customHeight="1">
      <c r="A680" s="37"/>
      <c r="B680" s="42"/>
      <c r="C680" s="278" t="s">
        <v>2633</v>
      </c>
      <c r="D680" s="278" t="s">
        <v>7107</v>
      </c>
      <c r="E680" s="20" t="s">
        <v>141</v>
      </c>
      <c r="F680" s="279">
        <v>661.01599999999996</v>
      </c>
      <c r="G680" s="37"/>
      <c r="H680" s="42"/>
    </row>
    <row r="681" spans="1:8" s="2" customFormat="1" ht="20.399999999999999">
      <c r="A681" s="37"/>
      <c r="B681" s="42"/>
      <c r="C681" s="278" t="s">
        <v>2774</v>
      </c>
      <c r="D681" s="278" t="s">
        <v>7124</v>
      </c>
      <c r="E681" s="20" t="s">
        <v>141</v>
      </c>
      <c r="F681" s="279">
        <v>41.710999999999999</v>
      </c>
      <c r="G681" s="37"/>
      <c r="H681" s="42"/>
    </row>
    <row r="682" spans="1:8" s="2" customFormat="1" ht="20.399999999999999">
      <c r="A682" s="37"/>
      <c r="B682" s="42"/>
      <c r="C682" s="278" t="s">
        <v>2674</v>
      </c>
      <c r="D682" s="278" t="s">
        <v>7108</v>
      </c>
      <c r="E682" s="20" t="s">
        <v>141</v>
      </c>
      <c r="F682" s="279">
        <v>661.01599999999996</v>
      </c>
      <c r="G682" s="37"/>
      <c r="H682" s="42"/>
    </row>
    <row r="683" spans="1:8" s="2" customFormat="1" ht="26.4" customHeight="1">
      <c r="A683" s="37"/>
      <c r="B683" s="42"/>
      <c r="C683" s="273" t="s">
        <v>7147</v>
      </c>
      <c r="D683" s="273" t="s">
        <v>110</v>
      </c>
      <c r="E683" s="37"/>
      <c r="F683" s="37"/>
      <c r="G683" s="37"/>
      <c r="H683" s="42"/>
    </row>
    <row r="684" spans="1:8" s="2" customFormat="1" ht="16.8" customHeight="1">
      <c r="A684" s="37"/>
      <c r="B684" s="42"/>
      <c r="C684" s="274" t="s">
        <v>3113</v>
      </c>
      <c r="D684" s="275" t="s">
        <v>3114</v>
      </c>
      <c r="E684" s="276" t="s">
        <v>141</v>
      </c>
      <c r="F684" s="277">
        <v>697.255</v>
      </c>
      <c r="G684" s="37"/>
      <c r="H684" s="42"/>
    </row>
    <row r="685" spans="1:8" s="2" customFormat="1" ht="16.8" customHeight="1">
      <c r="A685" s="37"/>
      <c r="B685" s="42"/>
      <c r="C685" s="278" t="s">
        <v>19</v>
      </c>
      <c r="D685" s="278" t="s">
        <v>3656</v>
      </c>
      <c r="E685" s="20" t="s">
        <v>19</v>
      </c>
      <c r="F685" s="279">
        <v>0</v>
      </c>
      <c r="G685" s="37"/>
      <c r="H685" s="42"/>
    </row>
    <row r="686" spans="1:8" s="2" customFormat="1" ht="16.8" customHeight="1">
      <c r="A686" s="37"/>
      <c r="B686" s="42"/>
      <c r="C686" s="278" t="s">
        <v>19</v>
      </c>
      <c r="D686" s="278" t="s">
        <v>7148</v>
      </c>
      <c r="E686" s="20" t="s">
        <v>19</v>
      </c>
      <c r="F686" s="279">
        <v>705.10199999999998</v>
      </c>
      <c r="G686" s="37"/>
      <c r="H686" s="42"/>
    </row>
    <row r="687" spans="1:8" s="2" customFormat="1" ht="16.8" customHeight="1">
      <c r="A687" s="37"/>
      <c r="B687" s="42"/>
      <c r="C687" s="278" t="s">
        <v>19</v>
      </c>
      <c r="D687" s="278" t="s">
        <v>7149</v>
      </c>
      <c r="E687" s="20" t="s">
        <v>19</v>
      </c>
      <c r="F687" s="279">
        <v>-7.0069999999999997</v>
      </c>
      <c r="G687" s="37"/>
      <c r="H687" s="42"/>
    </row>
    <row r="688" spans="1:8" s="2" customFormat="1" ht="16.8" customHeight="1">
      <c r="A688" s="37"/>
      <c r="B688" s="42"/>
      <c r="C688" s="278" t="s">
        <v>19</v>
      </c>
      <c r="D688" s="278" t="s">
        <v>7150</v>
      </c>
      <c r="E688" s="20" t="s">
        <v>19</v>
      </c>
      <c r="F688" s="279">
        <v>-0.84</v>
      </c>
      <c r="G688" s="37"/>
      <c r="H688" s="42"/>
    </row>
    <row r="689" spans="1:8" s="2" customFormat="1" ht="16.8" customHeight="1">
      <c r="A689" s="37"/>
      <c r="B689" s="42"/>
      <c r="C689" s="278" t="s">
        <v>19</v>
      </c>
      <c r="D689" s="278" t="s">
        <v>260</v>
      </c>
      <c r="E689" s="20" t="s">
        <v>19</v>
      </c>
      <c r="F689" s="279">
        <v>697.255</v>
      </c>
      <c r="G689" s="37"/>
      <c r="H689" s="42"/>
    </row>
    <row r="690" spans="1:8" s="2" customFormat="1" ht="16.8" customHeight="1">
      <c r="A690" s="37"/>
      <c r="B690" s="42"/>
      <c r="C690" s="280" t="s">
        <v>6814</v>
      </c>
      <c r="D690" s="37"/>
      <c r="E690" s="37"/>
      <c r="F690" s="37"/>
      <c r="G690" s="37"/>
      <c r="H690" s="42"/>
    </row>
    <row r="691" spans="1:8" s="2" customFormat="1" ht="20.399999999999999">
      <c r="A691" s="37"/>
      <c r="B691" s="42"/>
      <c r="C691" s="278" t="s">
        <v>3173</v>
      </c>
      <c r="D691" s="278" t="s">
        <v>7151</v>
      </c>
      <c r="E691" s="20" t="s">
        <v>141</v>
      </c>
      <c r="F691" s="279">
        <v>727.41200000000003</v>
      </c>
      <c r="G691" s="37"/>
      <c r="H691" s="42"/>
    </row>
    <row r="692" spans="1:8" s="2" customFormat="1" ht="20.399999999999999">
      <c r="A692" s="37"/>
      <c r="B692" s="42"/>
      <c r="C692" s="278" t="s">
        <v>3281</v>
      </c>
      <c r="D692" s="278" t="s">
        <v>7152</v>
      </c>
      <c r="E692" s="20" t="s">
        <v>141</v>
      </c>
      <c r="F692" s="279">
        <v>562.66700000000003</v>
      </c>
      <c r="G692" s="37"/>
      <c r="H692" s="42"/>
    </row>
    <row r="693" spans="1:8" s="2" customFormat="1" ht="20.399999999999999">
      <c r="A693" s="37"/>
      <c r="B693" s="42"/>
      <c r="C693" s="278" t="s">
        <v>2823</v>
      </c>
      <c r="D693" s="278" t="s">
        <v>7137</v>
      </c>
      <c r="E693" s="20" t="s">
        <v>141</v>
      </c>
      <c r="F693" s="279">
        <v>70.332999999999998</v>
      </c>
      <c r="G693" s="37"/>
      <c r="H693" s="42"/>
    </row>
    <row r="694" spans="1:8" s="2" customFormat="1" ht="20.399999999999999">
      <c r="A694" s="37"/>
      <c r="B694" s="42"/>
      <c r="C694" s="278" t="s">
        <v>3292</v>
      </c>
      <c r="D694" s="278" t="s">
        <v>7153</v>
      </c>
      <c r="E694" s="20" t="s">
        <v>141</v>
      </c>
      <c r="F694" s="279">
        <v>70.332999999999998</v>
      </c>
      <c r="G694" s="37"/>
      <c r="H694" s="42"/>
    </row>
    <row r="695" spans="1:8" s="2" customFormat="1" ht="16.8" customHeight="1">
      <c r="A695" s="37"/>
      <c r="B695" s="42"/>
      <c r="C695" s="278" t="s">
        <v>2831</v>
      </c>
      <c r="D695" s="278" t="s">
        <v>7138</v>
      </c>
      <c r="E695" s="20" t="s">
        <v>141</v>
      </c>
      <c r="F695" s="279">
        <v>756.44399999999996</v>
      </c>
      <c r="G695" s="37"/>
      <c r="H695" s="42"/>
    </row>
    <row r="696" spans="1:8" s="2" customFormat="1" ht="16.8" customHeight="1">
      <c r="A696" s="37"/>
      <c r="B696" s="42"/>
      <c r="C696" s="278" t="s">
        <v>3367</v>
      </c>
      <c r="D696" s="278" t="s">
        <v>7154</v>
      </c>
      <c r="E696" s="20" t="s">
        <v>141</v>
      </c>
      <c r="F696" s="279">
        <v>698.23</v>
      </c>
      <c r="G696" s="37"/>
      <c r="H696" s="42"/>
    </row>
    <row r="697" spans="1:8" s="2" customFormat="1" ht="16.8" customHeight="1">
      <c r="A697" s="37"/>
      <c r="B697" s="42"/>
      <c r="C697" s="274" t="s">
        <v>3116</v>
      </c>
      <c r="D697" s="275" t="s">
        <v>3117</v>
      </c>
      <c r="E697" s="276" t="s">
        <v>141</v>
      </c>
      <c r="F697" s="277">
        <v>10</v>
      </c>
      <c r="G697" s="37"/>
      <c r="H697" s="42"/>
    </row>
    <row r="698" spans="1:8" s="2" customFormat="1" ht="16.8" customHeight="1">
      <c r="A698" s="37"/>
      <c r="B698" s="42"/>
      <c r="C698" s="278" t="s">
        <v>19</v>
      </c>
      <c r="D698" s="278" t="s">
        <v>3656</v>
      </c>
      <c r="E698" s="20" t="s">
        <v>19</v>
      </c>
      <c r="F698" s="279">
        <v>0</v>
      </c>
      <c r="G698" s="37"/>
      <c r="H698" s="42"/>
    </row>
    <row r="699" spans="1:8" s="2" customFormat="1" ht="16.8" customHeight="1">
      <c r="A699" s="37"/>
      <c r="B699" s="42"/>
      <c r="C699" s="278" t="s">
        <v>19</v>
      </c>
      <c r="D699" s="278" t="s">
        <v>7155</v>
      </c>
      <c r="E699" s="20" t="s">
        <v>19</v>
      </c>
      <c r="F699" s="279">
        <v>10</v>
      </c>
      <c r="G699" s="37"/>
      <c r="H699" s="42"/>
    </row>
    <row r="700" spans="1:8" s="2" customFormat="1" ht="16.8" customHeight="1">
      <c r="A700" s="37"/>
      <c r="B700" s="42"/>
      <c r="C700" s="280" t="s">
        <v>6814</v>
      </c>
      <c r="D700" s="37"/>
      <c r="E700" s="37"/>
      <c r="F700" s="37"/>
      <c r="G700" s="37"/>
      <c r="H700" s="42"/>
    </row>
    <row r="701" spans="1:8" s="2" customFormat="1" ht="16.8" customHeight="1">
      <c r="A701" s="37"/>
      <c r="B701" s="42"/>
      <c r="C701" s="278" t="s">
        <v>3188</v>
      </c>
      <c r="D701" s="278" t="s">
        <v>7156</v>
      </c>
      <c r="E701" s="20" t="s">
        <v>141</v>
      </c>
      <c r="F701" s="279">
        <v>28.103999999999999</v>
      </c>
      <c r="G701" s="37"/>
      <c r="H701" s="42"/>
    </row>
    <row r="702" spans="1:8" s="2" customFormat="1" ht="16.8" customHeight="1">
      <c r="A702" s="37"/>
      <c r="B702" s="42"/>
      <c r="C702" s="278" t="s">
        <v>3205</v>
      </c>
      <c r="D702" s="278" t="s">
        <v>7157</v>
      </c>
      <c r="E702" s="20" t="s">
        <v>141</v>
      </c>
      <c r="F702" s="279">
        <v>23</v>
      </c>
      <c r="G702" s="37"/>
      <c r="H702" s="42"/>
    </row>
    <row r="703" spans="1:8" s="2" customFormat="1" ht="20.399999999999999">
      <c r="A703" s="37"/>
      <c r="B703" s="42"/>
      <c r="C703" s="278" t="s">
        <v>3297</v>
      </c>
      <c r="D703" s="278" t="s">
        <v>7158</v>
      </c>
      <c r="E703" s="20" t="s">
        <v>141</v>
      </c>
      <c r="F703" s="279">
        <v>18.399999999999999</v>
      </c>
      <c r="G703" s="37"/>
      <c r="H703" s="42"/>
    </row>
    <row r="704" spans="1:8" s="2" customFormat="1" ht="20.399999999999999">
      <c r="A704" s="37"/>
      <c r="B704" s="42"/>
      <c r="C704" s="278" t="s">
        <v>3304</v>
      </c>
      <c r="D704" s="278" t="s">
        <v>7159</v>
      </c>
      <c r="E704" s="20" t="s">
        <v>141</v>
      </c>
      <c r="F704" s="279">
        <v>2.2999999999999998</v>
      </c>
      <c r="G704" s="37"/>
      <c r="H704" s="42"/>
    </row>
    <row r="705" spans="1:8" s="2" customFormat="1" ht="20.399999999999999">
      <c r="A705" s="37"/>
      <c r="B705" s="42"/>
      <c r="C705" s="278" t="s">
        <v>3311</v>
      </c>
      <c r="D705" s="278" t="s">
        <v>7160</v>
      </c>
      <c r="E705" s="20" t="s">
        <v>141</v>
      </c>
      <c r="F705" s="279">
        <v>2.2999999999999998</v>
      </c>
      <c r="G705" s="37"/>
      <c r="H705" s="42"/>
    </row>
    <row r="706" spans="1:8" s="2" customFormat="1" ht="16.8" customHeight="1">
      <c r="A706" s="37"/>
      <c r="B706" s="42"/>
      <c r="C706" s="278" t="s">
        <v>2831</v>
      </c>
      <c r="D706" s="278" t="s">
        <v>7138</v>
      </c>
      <c r="E706" s="20" t="s">
        <v>141</v>
      </c>
      <c r="F706" s="279">
        <v>756.44399999999996</v>
      </c>
      <c r="G706" s="37"/>
      <c r="H706" s="42"/>
    </row>
    <row r="707" spans="1:8" s="2" customFormat="1" ht="16.8" customHeight="1">
      <c r="A707" s="37"/>
      <c r="B707" s="42"/>
      <c r="C707" s="278" t="s">
        <v>3349</v>
      </c>
      <c r="D707" s="278" t="s">
        <v>7161</v>
      </c>
      <c r="E707" s="20" t="s">
        <v>141</v>
      </c>
      <c r="F707" s="279">
        <v>23</v>
      </c>
      <c r="G707" s="37"/>
      <c r="H707" s="42"/>
    </row>
    <row r="708" spans="1:8" s="2" customFormat="1" ht="16.8" customHeight="1">
      <c r="A708" s="37"/>
      <c r="B708" s="42"/>
      <c r="C708" s="278" t="s">
        <v>3379</v>
      </c>
      <c r="D708" s="278" t="s">
        <v>7162</v>
      </c>
      <c r="E708" s="20" t="s">
        <v>141</v>
      </c>
      <c r="F708" s="279">
        <v>23</v>
      </c>
      <c r="G708" s="37"/>
      <c r="H708" s="42"/>
    </row>
    <row r="709" spans="1:8" s="2" customFormat="1" ht="16.8" customHeight="1">
      <c r="A709" s="37"/>
      <c r="B709" s="42"/>
      <c r="C709" s="274" t="s">
        <v>3135</v>
      </c>
      <c r="D709" s="275" t="s">
        <v>3136</v>
      </c>
      <c r="E709" s="276" t="s">
        <v>141</v>
      </c>
      <c r="F709" s="277">
        <v>13</v>
      </c>
      <c r="G709" s="37"/>
      <c r="H709" s="42"/>
    </row>
    <row r="710" spans="1:8" s="2" customFormat="1" ht="16.8" customHeight="1">
      <c r="A710" s="37"/>
      <c r="B710" s="42"/>
      <c r="C710" s="278" t="s">
        <v>19</v>
      </c>
      <c r="D710" s="278" t="s">
        <v>3656</v>
      </c>
      <c r="E710" s="20" t="s">
        <v>19</v>
      </c>
      <c r="F710" s="279">
        <v>0</v>
      </c>
      <c r="G710" s="37"/>
      <c r="H710" s="42"/>
    </row>
    <row r="711" spans="1:8" s="2" customFormat="1" ht="16.8" customHeight="1">
      <c r="A711" s="37"/>
      <c r="B711" s="42"/>
      <c r="C711" s="278" t="s">
        <v>19</v>
      </c>
      <c r="D711" s="278" t="s">
        <v>7163</v>
      </c>
      <c r="E711" s="20" t="s">
        <v>19</v>
      </c>
      <c r="F711" s="279">
        <v>13</v>
      </c>
      <c r="G711" s="37"/>
      <c r="H711" s="42"/>
    </row>
    <row r="712" spans="1:8" s="2" customFormat="1" ht="16.8" customHeight="1">
      <c r="A712" s="37"/>
      <c r="B712" s="42"/>
      <c r="C712" s="280" t="s">
        <v>6814</v>
      </c>
      <c r="D712" s="37"/>
      <c r="E712" s="37"/>
      <c r="F712" s="37"/>
      <c r="G712" s="37"/>
      <c r="H712" s="42"/>
    </row>
    <row r="713" spans="1:8" s="2" customFormat="1" ht="16.8" customHeight="1">
      <c r="A713" s="37"/>
      <c r="B713" s="42"/>
      <c r="C713" s="278" t="s">
        <v>3188</v>
      </c>
      <c r="D713" s="278" t="s">
        <v>7156</v>
      </c>
      <c r="E713" s="20" t="s">
        <v>141</v>
      </c>
      <c r="F713" s="279">
        <v>28.103999999999999</v>
      </c>
      <c r="G713" s="37"/>
      <c r="H713" s="42"/>
    </row>
    <row r="714" spans="1:8" s="2" customFormat="1" ht="16.8" customHeight="1">
      <c r="A714" s="37"/>
      <c r="B714" s="42"/>
      <c r="C714" s="278" t="s">
        <v>3205</v>
      </c>
      <c r="D714" s="278" t="s">
        <v>7157</v>
      </c>
      <c r="E714" s="20" t="s">
        <v>141</v>
      </c>
      <c r="F714" s="279">
        <v>23</v>
      </c>
      <c r="G714" s="37"/>
      <c r="H714" s="42"/>
    </row>
    <row r="715" spans="1:8" s="2" customFormat="1" ht="20.399999999999999">
      <c r="A715" s="37"/>
      <c r="B715" s="42"/>
      <c r="C715" s="278" t="s">
        <v>3297</v>
      </c>
      <c r="D715" s="278" t="s">
        <v>7158</v>
      </c>
      <c r="E715" s="20" t="s">
        <v>141</v>
      </c>
      <c r="F715" s="279">
        <v>18.399999999999999</v>
      </c>
      <c r="G715" s="37"/>
      <c r="H715" s="42"/>
    </row>
    <row r="716" spans="1:8" s="2" customFormat="1" ht="20.399999999999999">
      <c r="A716" s="37"/>
      <c r="B716" s="42"/>
      <c r="C716" s="278" t="s">
        <v>3304</v>
      </c>
      <c r="D716" s="278" t="s">
        <v>7159</v>
      </c>
      <c r="E716" s="20" t="s">
        <v>141</v>
      </c>
      <c r="F716" s="279">
        <v>2.2999999999999998</v>
      </c>
      <c r="G716" s="37"/>
      <c r="H716" s="42"/>
    </row>
    <row r="717" spans="1:8" s="2" customFormat="1" ht="20.399999999999999">
      <c r="A717" s="37"/>
      <c r="B717" s="42"/>
      <c r="C717" s="278" t="s">
        <v>3311</v>
      </c>
      <c r="D717" s="278" t="s">
        <v>7160</v>
      </c>
      <c r="E717" s="20" t="s">
        <v>141</v>
      </c>
      <c r="F717" s="279">
        <v>2.2999999999999998</v>
      </c>
      <c r="G717" s="37"/>
      <c r="H717" s="42"/>
    </row>
    <row r="718" spans="1:8" s="2" customFormat="1" ht="16.8" customHeight="1">
      <c r="A718" s="37"/>
      <c r="B718" s="42"/>
      <c r="C718" s="278" t="s">
        <v>2831</v>
      </c>
      <c r="D718" s="278" t="s">
        <v>7138</v>
      </c>
      <c r="E718" s="20" t="s">
        <v>141</v>
      </c>
      <c r="F718" s="279">
        <v>756.44399999999996</v>
      </c>
      <c r="G718" s="37"/>
      <c r="H718" s="42"/>
    </row>
    <row r="719" spans="1:8" s="2" customFormat="1" ht="16.8" customHeight="1">
      <c r="A719" s="37"/>
      <c r="B719" s="42"/>
      <c r="C719" s="278" t="s">
        <v>3349</v>
      </c>
      <c r="D719" s="278" t="s">
        <v>7161</v>
      </c>
      <c r="E719" s="20" t="s">
        <v>141</v>
      </c>
      <c r="F719" s="279">
        <v>23</v>
      </c>
      <c r="G719" s="37"/>
      <c r="H719" s="42"/>
    </row>
    <row r="720" spans="1:8" s="2" customFormat="1" ht="16.8" customHeight="1">
      <c r="A720" s="37"/>
      <c r="B720" s="42"/>
      <c r="C720" s="278" t="s">
        <v>3379</v>
      </c>
      <c r="D720" s="278" t="s">
        <v>7162</v>
      </c>
      <c r="E720" s="20" t="s">
        <v>141</v>
      </c>
      <c r="F720" s="279">
        <v>23</v>
      </c>
      <c r="G720" s="37"/>
      <c r="H720" s="42"/>
    </row>
    <row r="721" spans="1:8" s="2" customFormat="1" ht="16.8" customHeight="1">
      <c r="A721" s="37"/>
      <c r="B721" s="42"/>
      <c r="C721" s="274" t="s">
        <v>3118</v>
      </c>
      <c r="D721" s="275" t="s">
        <v>3119</v>
      </c>
      <c r="E721" s="276" t="s">
        <v>141</v>
      </c>
      <c r="F721" s="277">
        <v>4.1760000000000002</v>
      </c>
      <c r="G721" s="37"/>
      <c r="H721" s="42"/>
    </row>
    <row r="722" spans="1:8" s="2" customFormat="1" ht="16.8" customHeight="1">
      <c r="A722" s="37"/>
      <c r="B722" s="42"/>
      <c r="C722" s="278" t="s">
        <v>19</v>
      </c>
      <c r="D722" s="278" t="s">
        <v>3656</v>
      </c>
      <c r="E722" s="20" t="s">
        <v>19</v>
      </c>
      <c r="F722" s="279">
        <v>0</v>
      </c>
      <c r="G722" s="37"/>
      <c r="H722" s="42"/>
    </row>
    <row r="723" spans="1:8" s="2" customFormat="1" ht="16.8" customHeight="1">
      <c r="A723" s="37"/>
      <c r="B723" s="42"/>
      <c r="C723" s="278" t="s">
        <v>19</v>
      </c>
      <c r="D723" s="278" t="s">
        <v>7164</v>
      </c>
      <c r="E723" s="20" t="s">
        <v>19</v>
      </c>
      <c r="F723" s="279">
        <v>4.1760000000000002</v>
      </c>
      <c r="G723" s="37"/>
      <c r="H723" s="42"/>
    </row>
    <row r="724" spans="1:8" s="2" customFormat="1" ht="16.8" customHeight="1">
      <c r="A724" s="37"/>
      <c r="B724" s="42"/>
      <c r="C724" s="280" t="s">
        <v>6814</v>
      </c>
      <c r="D724" s="37"/>
      <c r="E724" s="37"/>
      <c r="F724" s="37"/>
      <c r="G724" s="37"/>
      <c r="H724" s="42"/>
    </row>
    <row r="725" spans="1:8" s="2" customFormat="1" ht="16.8" customHeight="1">
      <c r="A725" s="37"/>
      <c r="B725" s="42"/>
      <c r="C725" s="278" t="s">
        <v>3188</v>
      </c>
      <c r="D725" s="278" t="s">
        <v>7156</v>
      </c>
      <c r="E725" s="20" t="s">
        <v>141</v>
      </c>
      <c r="F725" s="279">
        <v>28.103999999999999</v>
      </c>
      <c r="G725" s="37"/>
      <c r="H725" s="42"/>
    </row>
    <row r="726" spans="1:8" s="2" customFormat="1" ht="16.8" customHeight="1">
      <c r="A726" s="37"/>
      <c r="B726" s="42"/>
      <c r="C726" s="278" t="s">
        <v>3195</v>
      </c>
      <c r="D726" s="278" t="s">
        <v>7165</v>
      </c>
      <c r="E726" s="20" t="s">
        <v>141</v>
      </c>
      <c r="F726" s="279">
        <v>6.032</v>
      </c>
      <c r="G726" s="37"/>
      <c r="H726" s="42"/>
    </row>
    <row r="727" spans="1:8" s="2" customFormat="1" ht="20.399999999999999">
      <c r="A727" s="37"/>
      <c r="B727" s="42"/>
      <c r="C727" s="278" t="s">
        <v>3281</v>
      </c>
      <c r="D727" s="278" t="s">
        <v>7152</v>
      </c>
      <c r="E727" s="20" t="s">
        <v>141</v>
      </c>
      <c r="F727" s="279">
        <v>562.66700000000003</v>
      </c>
      <c r="G727" s="37"/>
      <c r="H727" s="42"/>
    </row>
    <row r="728" spans="1:8" s="2" customFormat="1" ht="20.399999999999999">
      <c r="A728" s="37"/>
      <c r="B728" s="42"/>
      <c r="C728" s="278" t="s">
        <v>2823</v>
      </c>
      <c r="D728" s="278" t="s">
        <v>7137</v>
      </c>
      <c r="E728" s="20" t="s">
        <v>141</v>
      </c>
      <c r="F728" s="279">
        <v>70.332999999999998</v>
      </c>
      <c r="G728" s="37"/>
      <c r="H728" s="42"/>
    </row>
    <row r="729" spans="1:8" s="2" customFormat="1" ht="20.399999999999999">
      <c r="A729" s="37"/>
      <c r="B729" s="42"/>
      <c r="C729" s="278" t="s">
        <v>3292</v>
      </c>
      <c r="D729" s="278" t="s">
        <v>7153</v>
      </c>
      <c r="E729" s="20" t="s">
        <v>141</v>
      </c>
      <c r="F729" s="279">
        <v>70.332999999999998</v>
      </c>
      <c r="G729" s="37"/>
      <c r="H729" s="42"/>
    </row>
    <row r="730" spans="1:8" s="2" customFormat="1" ht="16.8" customHeight="1">
      <c r="A730" s="37"/>
      <c r="B730" s="42"/>
      <c r="C730" s="278" t="s">
        <v>2831</v>
      </c>
      <c r="D730" s="278" t="s">
        <v>7138</v>
      </c>
      <c r="E730" s="20" t="s">
        <v>141</v>
      </c>
      <c r="F730" s="279">
        <v>756.44399999999996</v>
      </c>
      <c r="G730" s="37"/>
      <c r="H730" s="42"/>
    </row>
    <row r="731" spans="1:8" s="2" customFormat="1" ht="16.8" customHeight="1">
      <c r="A731" s="37"/>
      <c r="B731" s="42"/>
      <c r="C731" s="278" t="s">
        <v>3349</v>
      </c>
      <c r="D731" s="278" t="s">
        <v>7161</v>
      </c>
      <c r="E731" s="20" t="s">
        <v>141</v>
      </c>
      <c r="F731" s="279">
        <v>6.032</v>
      </c>
      <c r="G731" s="37"/>
      <c r="H731" s="42"/>
    </row>
    <row r="732" spans="1:8" s="2" customFormat="1" ht="16.8" customHeight="1">
      <c r="A732" s="37"/>
      <c r="B732" s="42"/>
      <c r="C732" s="278" t="s">
        <v>3379</v>
      </c>
      <c r="D732" s="278" t="s">
        <v>7162</v>
      </c>
      <c r="E732" s="20" t="s">
        <v>141</v>
      </c>
      <c r="F732" s="279">
        <v>4.1760000000000002</v>
      </c>
      <c r="G732" s="37"/>
      <c r="H732" s="42"/>
    </row>
    <row r="733" spans="1:8" s="2" customFormat="1" ht="16.8" customHeight="1">
      <c r="A733" s="37"/>
      <c r="B733" s="42"/>
      <c r="C733" s="274" t="s">
        <v>3121</v>
      </c>
      <c r="D733" s="275" t="s">
        <v>3122</v>
      </c>
      <c r="E733" s="276" t="s">
        <v>141</v>
      </c>
      <c r="F733" s="277">
        <v>27.314</v>
      </c>
      <c r="G733" s="37"/>
      <c r="H733" s="42"/>
    </row>
    <row r="734" spans="1:8" s="2" customFormat="1" ht="16.8" customHeight="1">
      <c r="A734" s="37"/>
      <c r="B734" s="42"/>
      <c r="C734" s="278" t="s">
        <v>19</v>
      </c>
      <c r="D734" s="278" t="s">
        <v>7166</v>
      </c>
      <c r="E734" s="20" t="s">
        <v>19</v>
      </c>
      <c r="F734" s="279">
        <v>0</v>
      </c>
      <c r="G734" s="37"/>
      <c r="H734" s="42"/>
    </row>
    <row r="735" spans="1:8" s="2" customFormat="1" ht="16.8" customHeight="1">
      <c r="A735" s="37"/>
      <c r="B735" s="42"/>
      <c r="C735" s="278" t="s">
        <v>19</v>
      </c>
      <c r="D735" s="278" t="s">
        <v>7167</v>
      </c>
      <c r="E735" s="20" t="s">
        <v>19</v>
      </c>
      <c r="F735" s="279">
        <v>27.314</v>
      </c>
      <c r="G735" s="37"/>
      <c r="H735" s="42"/>
    </row>
    <row r="736" spans="1:8" s="2" customFormat="1" ht="16.8" customHeight="1">
      <c r="A736" s="37"/>
      <c r="B736" s="42"/>
      <c r="C736" s="280" t="s">
        <v>6814</v>
      </c>
      <c r="D736" s="37"/>
      <c r="E736" s="37"/>
      <c r="F736" s="37"/>
      <c r="G736" s="37"/>
      <c r="H736" s="42"/>
    </row>
    <row r="737" spans="1:8" s="2" customFormat="1" ht="16.8" customHeight="1">
      <c r="A737" s="37"/>
      <c r="B737" s="42"/>
      <c r="C737" s="278" t="s">
        <v>3146</v>
      </c>
      <c r="D737" s="278" t="s">
        <v>7168</v>
      </c>
      <c r="E737" s="20" t="s">
        <v>141</v>
      </c>
      <c r="F737" s="279">
        <v>29.181999999999999</v>
      </c>
      <c r="G737" s="37"/>
      <c r="H737" s="42"/>
    </row>
    <row r="738" spans="1:8" s="2" customFormat="1" ht="20.399999999999999">
      <c r="A738" s="37"/>
      <c r="B738" s="42"/>
      <c r="C738" s="278" t="s">
        <v>3173</v>
      </c>
      <c r="D738" s="278" t="s">
        <v>7151</v>
      </c>
      <c r="E738" s="20" t="s">
        <v>141</v>
      </c>
      <c r="F738" s="279">
        <v>727.41200000000003</v>
      </c>
      <c r="G738" s="37"/>
      <c r="H738" s="42"/>
    </row>
    <row r="739" spans="1:8" s="2" customFormat="1" ht="20.399999999999999">
      <c r="A739" s="37"/>
      <c r="B739" s="42"/>
      <c r="C739" s="278" t="s">
        <v>3243</v>
      </c>
      <c r="D739" s="278" t="s">
        <v>7169</v>
      </c>
      <c r="E739" s="20" t="s">
        <v>141</v>
      </c>
      <c r="F739" s="279">
        <v>23.346</v>
      </c>
      <c r="G739" s="37"/>
      <c r="H739" s="42"/>
    </row>
    <row r="740" spans="1:8" s="2" customFormat="1" ht="20.399999999999999">
      <c r="A740" s="37"/>
      <c r="B740" s="42"/>
      <c r="C740" s="278" t="s">
        <v>3250</v>
      </c>
      <c r="D740" s="278" t="s">
        <v>7170</v>
      </c>
      <c r="E740" s="20" t="s">
        <v>141</v>
      </c>
      <c r="F740" s="279">
        <v>2.9180000000000001</v>
      </c>
      <c r="G740" s="37"/>
      <c r="H740" s="42"/>
    </row>
    <row r="741" spans="1:8" s="2" customFormat="1" ht="20.399999999999999">
      <c r="A741" s="37"/>
      <c r="B741" s="42"/>
      <c r="C741" s="278" t="s">
        <v>3257</v>
      </c>
      <c r="D741" s="278" t="s">
        <v>7171</v>
      </c>
      <c r="E741" s="20" t="s">
        <v>141</v>
      </c>
      <c r="F741" s="279">
        <v>2.9180000000000001</v>
      </c>
      <c r="G741" s="37"/>
      <c r="H741" s="42"/>
    </row>
    <row r="742" spans="1:8" s="2" customFormat="1" ht="16.8" customHeight="1">
      <c r="A742" s="37"/>
      <c r="B742" s="42"/>
      <c r="C742" s="278" t="s">
        <v>2831</v>
      </c>
      <c r="D742" s="278" t="s">
        <v>7138</v>
      </c>
      <c r="E742" s="20" t="s">
        <v>141</v>
      </c>
      <c r="F742" s="279">
        <v>756.44399999999996</v>
      </c>
      <c r="G742" s="37"/>
      <c r="H742" s="42"/>
    </row>
    <row r="743" spans="1:8" s="2" customFormat="1" ht="16.8" customHeight="1">
      <c r="A743" s="37"/>
      <c r="B743" s="42"/>
      <c r="C743" s="278" t="s">
        <v>3349</v>
      </c>
      <c r="D743" s="278" t="s">
        <v>7161</v>
      </c>
      <c r="E743" s="20" t="s">
        <v>141</v>
      </c>
      <c r="F743" s="279">
        <v>29.181999999999999</v>
      </c>
      <c r="G743" s="37"/>
      <c r="H743" s="42"/>
    </row>
    <row r="744" spans="1:8" s="2" customFormat="1" ht="16.8" customHeight="1">
      <c r="A744" s="37"/>
      <c r="B744" s="42"/>
      <c r="C744" s="274" t="s">
        <v>3124</v>
      </c>
      <c r="D744" s="275" t="s">
        <v>3125</v>
      </c>
      <c r="E744" s="276" t="s">
        <v>141</v>
      </c>
      <c r="F744" s="277">
        <v>1.8680000000000001</v>
      </c>
      <c r="G744" s="37"/>
      <c r="H744" s="42"/>
    </row>
    <row r="745" spans="1:8" s="2" customFormat="1" ht="16.8" customHeight="1">
      <c r="A745" s="37"/>
      <c r="B745" s="42"/>
      <c r="C745" s="278" t="s">
        <v>19</v>
      </c>
      <c r="D745" s="278" t="s">
        <v>7172</v>
      </c>
      <c r="E745" s="20" t="s">
        <v>19</v>
      </c>
      <c r="F745" s="279">
        <v>1.8680000000000001</v>
      </c>
      <c r="G745" s="37"/>
      <c r="H745" s="42"/>
    </row>
    <row r="746" spans="1:8" s="2" customFormat="1" ht="16.8" customHeight="1">
      <c r="A746" s="37"/>
      <c r="B746" s="42"/>
      <c r="C746" s="280" t="s">
        <v>6814</v>
      </c>
      <c r="D746" s="37"/>
      <c r="E746" s="37"/>
      <c r="F746" s="37"/>
      <c r="G746" s="37"/>
      <c r="H746" s="42"/>
    </row>
    <row r="747" spans="1:8" s="2" customFormat="1" ht="16.8" customHeight="1">
      <c r="A747" s="37"/>
      <c r="B747" s="42"/>
      <c r="C747" s="278" t="s">
        <v>3146</v>
      </c>
      <c r="D747" s="278" t="s">
        <v>7168</v>
      </c>
      <c r="E747" s="20" t="s">
        <v>141</v>
      </c>
      <c r="F747" s="279">
        <v>29.181999999999999</v>
      </c>
      <c r="G747" s="37"/>
      <c r="H747" s="42"/>
    </row>
    <row r="748" spans="1:8" s="2" customFormat="1" ht="20.399999999999999">
      <c r="A748" s="37"/>
      <c r="B748" s="42"/>
      <c r="C748" s="278" t="s">
        <v>3173</v>
      </c>
      <c r="D748" s="278" t="s">
        <v>7151</v>
      </c>
      <c r="E748" s="20" t="s">
        <v>141</v>
      </c>
      <c r="F748" s="279">
        <v>727.41200000000003</v>
      </c>
      <c r="G748" s="37"/>
      <c r="H748" s="42"/>
    </row>
    <row r="749" spans="1:8" s="2" customFormat="1" ht="20.399999999999999">
      <c r="A749" s="37"/>
      <c r="B749" s="42"/>
      <c r="C749" s="278" t="s">
        <v>3243</v>
      </c>
      <c r="D749" s="278" t="s">
        <v>7169</v>
      </c>
      <c r="E749" s="20" t="s">
        <v>141</v>
      </c>
      <c r="F749" s="279">
        <v>23.346</v>
      </c>
      <c r="G749" s="37"/>
      <c r="H749" s="42"/>
    </row>
    <row r="750" spans="1:8" s="2" customFormat="1" ht="20.399999999999999">
      <c r="A750" s="37"/>
      <c r="B750" s="42"/>
      <c r="C750" s="278" t="s">
        <v>3250</v>
      </c>
      <c r="D750" s="278" t="s">
        <v>7170</v>
      </c>
      <c r="E750" s="20" t="s">
        <v>141</v>
      </c>
      <c r="F750" s="279">
        <v>2.9180000000000001</v>
      </c>
      <c r="G750" s="37"/>
      <c r="H750" s="42"/>
    </row>
    <row r="751" spans="1:8" s="2" customFormat="1" ht="20.399999999999999">
      <c r="A751" s="37"/>
      <c r="B751" s="42"/>
      <c r="C751" s="278" t="s">
        <v>3257</v>
      </c>
      <c r="D751" s="278" t="s">
        <v>7171</v>
      </c>
      <c r="E751" s="20" t="s">
        <v>141</v>
      </c>
      <c r="F751" s="279">
        <v>2.9180000000000001</v>
      </c>
      <c r="G751" s="37"/>
      <c r="H751" s="42"/>
    </row>
    <row r="752" spans="1:8" s="2" customFormat="1" ht="16.8" customHeight="1">
      <c r="A752" s="37"/>
      <c r="B752" s="42"/>
      <c r="C752" s="278" t="s">
        <v>2831</v>
      </c>
      <c r="D752" s="278" t="s">
        <v>7138</v>
      </c>
      <c r="E752" s="20" t="s">
        <v>141</v>
      </c>
      <c r="F752" s="279">
        <v>756.44399999999996</v>
      </c>
      <c r="G752" s="37"/>
      <c r="H752" s="42"/>
    </row>
    <row r="753" spans="1:8" s="2" customFormat="1" ht="16.8" customHeight="1">
      <c r="A753" s="37"/>
      <c r="B753" s="42"/>
      <c r="C753" s="278" t="s">
        <v>3349</v>
      </c>
      <c r="D753" s="278" t="s">
        <v>7161</v>
      </c>
      <c r="E753" s="20" t="s">
        <v>141</v>
      </c>
      <c r="F753" s="279">
        <v>29.181999999999999</v>
      </c>
      <c r="G753" s="37"/>
      <c r="H753" s="42"/>
    </row>
    <row r="754" spans="1:8" s="2" customFormat="1" ht="24">
      <c r="A754" s="37"/>
      <c r="B754" s="42"/>
      <c r="C754" s="274" t="s">
        <v>3127</v>
      </c>
      <c r="D754" s="275" t="s">
        <v>3128</v>
      </c>
      <c r="E754" s="276" t="s">
        <v>141</v>
      </c>
      <c r="F754" s="277">
        <v>0.97499999999999998</v>
      </c>
      <c r="G754" s="37"/>
      <c r="H754" s="42"/>
    </row>
    <row r="755" spans="1:8" s="2" customFormat="1" ht="16.8" customHeight="1">
      <c r="A755" s="37"/>
      <c r="B755" s="42"/>
      <c r="C755" s="278" t="s">
        <v>19</v>
      </c>
      <c r="D755" s="278" t="s">
        <v>7173</v>
      </c>
      <c r="E755" s="20" t="s">
        <v>19</v>
      </c>
      <c r="F755" s="279">
        <v>0.97499999999999998</v>
      </c>
      <c r="G755" s="37"/>
      <c r="H755" s="42"/>
    </row>
    <row r="756" spans="1:8" s="2" customFormat="1" ht="16.8" customHeight="1">
      <c r="A756" s="37"/>
      <c r="B756" s="42"/>
      <c r="C756" s="280" t="s">
        <v>6814</v>
      </c>
      <c r="D756" s="37"/>
      <c r="E756" s="37"/>
      <c r="F756" s="37"/>
      <c r="G756" s="37"/>
      <c r="H756" s="42"/>
    </row>
    <row r="757" spans="1:8" s="2" customFormat="1" ht="16.8" customHeight="1">
      <c r="A757" s="37"/>
      <c r="B757" s="42"/>
      <c r="C757" s="278" t="s">
        <v>3141</v>
      </c>
      <c r="D757" s="278" t="s">
        <v>7174</v>
      </c>
      <c r="E757" s="20" t="s">
        <v>519</v>
      </c>
      <c r="F757" s="279">
        <v>8.7999999999999995E-2</v>
      </c>
      <c r="G757" s="37"/>
      <c r="H757" s="42"/>
    </row>
    <row r="758" spans="1:8" s="2" customFormat="1" ht="20.399999999999999">
      <c r="A758" s="37"/>
      <c r="B758" s="42"/>
      <c r="C758" s="278" t="s">
        <v>3173</v>
      </c>
      <c r="D758" s="278" t="s">
        <v>7151</v>
      </c>
      <c r="E758" s="20" t="s">
        <v>141</v>
      </c>
      <c r="F758" s="279">
        <v>727.41200000000003</v>
      </c>
      <c r="G758" s="37"/>
      <c r="H758" s="42"/>
    </row>
    <row r="759" spans="1:8" s="2" customFormat="1" ht="20.399999999999999">
      <c r="A759" s="37"/>
      <c r="B759" s="42"/>
      <c r="C759" s="278" t="s">
        <v>3281</v>
      </c>
      <c r="D759" s="278" t="s">
        <v>7152</v>
      </c>
      <c r="E759" s="20" t="s">
        <v>141</v>
      </c>
      <c r="F759" s="279">
        <v>562.66700000000003</v>
      </c>
      <c r="G759" s="37"/>
      <c r="H759" s="42"/>
    </row>
    <row r="760" spans="1:8" s="2" customFormat="1" ht="20.399999999999999">
      <c r="A760" s="37"/>
      <c r="B760" s="42"/>
      <c r="C760" s="278" t="s">
        <v>2823</v>
      </c>
      <c r="D760" s="278" t="s">
        <v>7137</v>
      </c>
      <c r="E760" s="20" t="s">
        <v>141</v>
      </c>
      <c r="F760" s="279">
        <v>70.332999999999998</v>
      </c>
      <c r="G760" s="37"/>
      <c r="H760" s="42"/>
    </row>
    <row r="761" spans="1:8" s="2" customFormat="1" ht="20.399999999999999">
      <c r="A761" s="37"/>
      <c r="B761" s="42"/>
      <c r="C761" s="278" t="s">
        <v>3292</v>
      </c>
      <c r="D761" s="278" t="s">
        <v>7153</v>
      </c>
      <c r="E761" s="20" t="s">
        <v>141</v>
      </c>
      <c r="F761" s="279">
        <v>70.332999999999998</v>
      </c>
      <c r="G761" s="37"/>
      <c r="H761" s="42"/>
    </row>
    <row r="762" spans="1:8" s="2" customFormat="1" ht="16.8" customHeight="1">
      <c r="A762" s="37"/>
      <c r="B762" s="42"/>
      <c r="C762" s="278" t="s">
        <v>2831</v>
      </c>
      <c r="D762" s="278" t="s">
        <v>7138</v>
      </c>
      <c r="E762" s="20" t="s">
        <v>141</v>
      </c>
      <c r="F762" s="279">
        <v>756.44399999999996</v>
      </c>
      <c r="G762" s="37"/>
      <c r="H762" s="42"/>
    </row>
    <row r="763" spans="1:8" s="2" customFormat="1" ht="16.8" customHeight="1">
      <c r="A763" s="37"/>
      <c r="B763" s="42"/>
      <c r="C763" s="278" t="s">
        <v>3367</v>
      </c>
      <c r="D763" s="278" t="s">
        <v>7154</v>
      </c>
      <c r="E763" s="20" t="s">
        <v>141</v>
      </c>
      <c r="F763" s="279">
        <v>698.23</v>
      </c>
      <c r="G763" s="37"/>
      <c r="H763" s="42"/>
    </row>
    <row r="764" spans="1:8" s="2" customFormat="1" ht="16.8" customHeight="1">
      <c r="A764" s="37"/>
      <c r="B764" s="42"/>
      <c r="C764" s="278" t="s">
        <v>3396</v>
      </c>
      <c r="D764" s="278" t="s">
        <v>7175</v>
      </c>
      <c r="E764" s="20" t="s">
        <v>141</v>
      </c>
      <c r="F764" s="279">
        <v>1.95</v>
      </c>
      <c r="G764" s="37"/>
      <c r="H764" s="42"/>
    </row>
    <row r="765" spans="1:8" s="2" customFormat="1" ht="24">
      <c r="A765" s="37"/>
      <c r="B765" s="42"/>
      <c r="C765" s="274" t="s">
        <v>3130</v>
      </c>
      <c r="D765" s="275" t="s">
        <v>3131</v>
      </c>
      <c r="E765" s="276" t="s">
        <v>141</v>
      </c>
      <c r="F765" s="277">
        <v>0.92800000000000005</v>
      </c>
      <c r="G765" s="37"/>
      <c r="H765" s="42"/>
    </row>
    <row r="766" spans="1:8" s="2" customFormat="1" ht="16.8" customHeight="1">
      <c r="A766" s="37"/>
      <c r="B766" s="42"/>
      <c r="C766" s="278" t="s">
        <v>19</v>
      </c>
      <c r="D766" s="278" t="s">
        <v>7176</v>
      </c>
      <c r="E766" s="20" t="s">
        <v>19</v>
      </c>
      <c r="F766" s="279">
        <v>0.92800000000000005</v>
      </c>
      <c r="G766" s="37"/>
      <c r="H766" s="42"/>
    </row>
    <row r="767" spans="1:8" s="2" customFormat="1" ht="16.8" customHeight="1">
      <c r="A767" s="37"/>
      <c r="B767" s="42"/>
      <c r="C767" s="280" t="s">
        <v>6814</v>
      </c>
      <c r="D767" s="37"/>
      <c r="E767" s="37"/>
      <c r="F767" s="37"/>
      <c r="G767" s="37"/>
      <c r="H767" s="42"/>
    </row>
    <row r="768" spans="1:8" s="2" customFormat="1" ht="16.8" customHeight="1">
      <c r="A768" s="37"/>
      <c r="B768" s="42"/>
      <c r="C768" s="278" t="s">
        <v>3188</v>
      </c>
      <c r="D768" s="278" t="s">
        <v>7156</v>
      </c>
      <c r="E768" s="20" t="s">
        <v>141</v>
      </c>
      <c r="F768" s="279">
        <v>28.103999999999999</v>
      </c>
      <c r="G768" s="37"/>
      <c r="H768" s="42"/>
    </row>
    <row r="769" spans="1:8" s="2" customFormat="1" ht="16.8" customHeight="1">
      <c r="A769" s="37"/>
      <c r="B769" s="42"/>
      <c r="C769" s="278" t="s">
        <v>3195</v>
      </c>
      <c r="D769" s="278" t="s">
        <v>7165</v>
      </c>
      <c r="E769" s="20" t="s">
        <v>141</v>
      </c>
      <c r="F769" s="279">
        <v>6.032</v>
      </c>
      <c r="G769" s="37"/>
      <c r="H769" s="42"/>
    </row>
    <row r="770" spans="1:8" s="2" customFormat="1" ht="20.399999999999999">
      <c r="A770" s="37"/>
      <c r="B770" s="42"/>
      <c r="C770" s="278" t="s">
        <v>3281</v>
      </c>
      <c r="D770" s="278" t="s">
        <v>7152</v>
      </c>
      <c r="E770" s="20" t="s">
        <v>141</v>
      </c>
      <c r="F770" s="279">
        <v>562.66700000000003</v>
      </c>
      <c r="G770" s="37"/>
      <c r="H770" s="42"/>
    </row>
    <row r="771" spans="1:8" s="2" customFormat="1" ht="20.399999999999999">
      <c r="A771" s="37"/>
      <c r="B771" s="42"/>
      <c r="C771" s="278" t="s">
        <v>2823</v>
      </c>
      <c r="D771" s="278" t="s">
        <v>7137</v>
      </c>
      <c r="E771" s="20" t="s">
        <v>141</v>
      </c>
      <c r="F771" s="279">
        <v>70.332999999999998</v>
      </c>
      <c r="G771" s="37"/>
      <c r="H771" s="42"/>
    </row>
    <row r="772" spans="1:8" s="2" customFormat="1" ht="20.399999999999999">
      <c r="A772" s="37"/>
      <c r="B772" s="42"/>
      <c r="C772" s="278" t="s">
        <v>3292</v>
      </c>
      <c r="D772" s="278" t="s">
        <v>7153</v>
      </c>
      <c r="E772" s="20" t="s">
        <v>141</v>
      </c>
      <c r="F772" s="279">
        <v>70.332999999999998</v>
      </c>
      <c r="G772" s="37"/>
      <c r="H772" s="42"/>
    </row>
    <row r="773" spans="1:8" s="2" customFormat="1" ht="16.8" customHeight="1">
      <c r="A773" s="37"/>
      <c r="B773" s="42"/>
      <c r="C773" s="278" t="s">
        <v>2831</v>
      </c>
      <c r="D773" s="278" t="s">
        <v>7138</v>
      </c>
      <c r="E773" s="20" t="s">
        <v>141</v>
      </c>
      <c r="F773" s="279">
        <v>756.44399999999996</v>
      </c>
      <c r="G773" s="37"/>
      <c r="H773" s="42"/>
    </row>
    <row r="774" spans="1:8" s="2" customFormat="1" ht="16.8" customHeight="1">
      <c r="A774" s="37"/>
      <c r="B774" s="42"/>
      <c r="C774" s="278" t="s">
        <v>3324</v>
      </c>
      <c r="D774" s="278" t="s">
        <v>7177</v>
      </c>
      <c r="E774" s="20" t="s">
        <v>141</v>
      </c>
      <c r="F774" s="279">
        <v>1.8560000000000001</v>
      </c>
      <c r="G774" s="37"/>
      <c r="H774" s="42"/>
    </row>
    <row r="775" spans="1:8" s="2" customFormat="1" ht="16.8" customHeight="1">
      <c r="A775" s="37"/>
      <c r="B775" s="42"/>
      <c r="C775" s="278" t="s">
        <v>3349</v>
      </c>
      <c r="D775" s="278" t="s">
        <v>7161</v>
      </c>
      <c r="E775" s="20" t="s">
        <v>141</v>
      </c>
      <c r="F775" s="279">
        <v>6.032</v>
      </c>
      <c r="G775" s="37"/>
      <c r="H775" s="42"/>
    </row>
    <row r="776" spans="1:8" s="2" customFormat="1" ht="16.8" customHeight="1">
      <c r="A776" s="37"/>
      <c r="B776" s="42"/>
      <c r="C776" s="278" t="s">
        <v>3379</v>
      </c>
      <c r="D776" s="278" t="s">
        <v>7162</v>
      </c>
      <c r="E776" s="20" t="s">
        <v>141</v>
      </c>
      <c r="F776" s="279">
        <v>0.92800000000000005</v>
      </c>
      <c r="G776" s="37"/>
      <c r="H776" s="42"/>
    </row>
    <row r="777" spans="1:8" s="2" customFormat="1" ht="16.8" customHeight="1">
      <c r="A777" s="37"/>
      <c r="B777" s="42"/>
      <c r="C777" s="278" t="s">
        <v>3426</v>
      </c>
      <c r="D777" s="278" t="s">
        <v>7178</v>
      </c>
      <c r="E777" s="20" t="s">
        <v>141</v>
      </c>
      <c r="F777" s="279">
        <v>1.8560000000000001</v>
      </c>
      <c r="G777" s="37"/>
      <c r="H777" s="42"/>
    </row>
    <row r="778" spans="1:8" s="2" customFormat="1" ht="16.8" customHeight="1">
      <c r="A778" s="37"/>
      <c r="B778" s="42"/>
      <c r="C778" s="274" t="s">
        <v>3133</v>
      </c>
      <c r="D778" s="275" t="s">
        <v>3134</v>
      </c>
      <c r="E778" s="276" t="s">
        <v>141</v>
      </c>
      <c r="F778" s="277">
        <v>0.92800000000000005</v>
      </c>
      <c r="G778" s="37"/>
      <c r="H778" s="42"/>
    </row>
    <row r="779" spans="1:8" s="2" customFormat="1" ht="16.8" customHeight="1">
      <c r="A779" s="37"/>
      <c r="B779" s="42"/>
      <c r="C779" s="278" t="s">
        <v>19</v>
      </c>
      <c r="D779" s="278" t="s">
        <v>7176</v>
      </c>
      <c r="E779" s="20" t="s">
        <v>19</v>
      </c>
      <c r="F779" s="279">
        <v>0.92800000000000005</v>
      </c>
      <c r="G779" s="37"/>
      <c r="H779" s="42"/>
    </row>
    <row r="780" spans="1:8" s="2" customFormat="1" ht="16.8" customHeight="1">
      <c r="A780" s="37"/>
      <c r="B780" s="42"/>
      <c r="C780" s="280" t="s">
        <v>6814</v>
      </c>
      <c r="D780" s="37"/>
      <c r="E780" s="37"/>
      <c r="F780" s="37"/>
      <c r="G780" s="37"/>
      <c r="H780" s="42"/>
    </row>
    <row r="781" spans="1:8" s="2" customFormat="1" ht="16.8" customHeight="1">
      <c r="A781" s="37"/>
      <c r="B781" s="42"/>
      <c r="C781" s="278" t="s">
        <v>3195</v>
      </c>
      <c r="D781" s="278" t="s">
        <v>7165</v>
      </c>
      <c r="E781" s="20" t="s">
        <v>141</v>
      </c>
      <c r="F781" s="279">
        <v>6.032</v>
      </c>
      <c r="G781" s="37"/>
      <c r="H781" s="42"/>
    </row>
    <row r="782" spans="1:8" s="2" customFormat="1" ht="20.399999999999999">
      <c r="A782" s="37"/>
      <c r="B782" s="42"/>
      <c r="C782" s="278" t="s">
        <v>3262</v>
      </c>
      <c r="D782" s="278" t="s">
        <v>7179</v>
      </c>
      <c r="E782" s="20" t="s">
        <v>141</v>
      </c>
      <c r="F782" s="279">
        <v>0.74199999999999999</v>
      </c>
      <c r="G782" s="37"/>
      <c r="H782" s="42"/>
    </row>
    <row r="783" spans="1:8" s="2" customFormat="1" ht="20.399999999999999">
      <c r="A783" s="37"/>
      <c r="B783" s="42"/>
      <c r="C783" s="278" t="s">
        <v>3269</v>
      </c>
      <c r="D783" s="278" t="s">
        <v>7180</v>
      </c>
      <c r="E783" s="20" t="s">
        <v>141</v>
      </c>
      <c r="F783" s="279">
        <v>9.2999999999999999E-2</v>
      </c>
      <c r="G783" s="37"/>
      <c r="H783" s="42"/>
    </row>
    <row r="784" spans="1:8" s="2" customFormat="1" ht="20.399999999999999">
      <c r="A784" s="37"/>
      <c r="B784" s="42"/>
      <c r="C784" s="278" t="s">
        <v>3276</v>
      </c>
      <c r="D784" s="278" t="s">
        <v>7181</v>
      </c>
      <c r="E784" s="20" t="s">
        <v>141</v>
      </c>
      <c r="F784" s="279">
        <v>9.2999999999999999E-2</v>
      </c>
      <c r="G784" s="37"/>
      <c r="H784" s="42"/>
    </row>
    <row r="785" spans="1:8" s="2" customFormat="1" ht="16.8" customHeight="1">
      <c r="A785" s="37"/>
      <c r="B785" s="42"/>
      <c r="C785" s="278" t="s">
        <v>2831</v>
      </c>
      <c r="D785" s="278" t="s">
        <v>7138</v>
      </c>
      <c r="E785" s="20" t="s">
        <v>141</v>
      </c>
      <c r="F785" s="279">
        <v>756.44399999999996</v>
      </c>
      <c r="G785" s="37"/>
      <c r="H785" s="42"/>
    </row>
    <row r="786" spans="1:8" s="2" customFormat="1" ht="16.8" customHeight="1">
      <c r="A786" s="37"/>
      <c r="B786" s="42"/>
      <c r="C786" s="278" t="s">
        <v>3324</v>
      </c>
      <c r="D786" s="278" t="s">
        <v>7177</v>
      </c>
      <c r="E786" s="20" t="s">
        <v>141</v>
      </c>
      <c r="F786" s="279">
        <v>1.8560000000000001</v>
      </c>
      <c r="G786" s="37"/>
      <c r="H786" s="42"/>
    </row>
    <row r="787" spans="1:8" s="2" customFormat="1" ht="16.8" customHeight="1">
      <c r="A787" s="37"/>
      <c r="B787" s="42"/>
      <c r="C787" s="278" t="s">
        <v>3349</v>
      </c>
      <c r="D787" s="278" t="s">
        <v>7161</v>
      </c>
      <c r="E787" s="20" t="s">
        <v>141</v>
      </c>
      <c r="F787" s="279">
        <v>6.032</v>
      </c>
      <c r="G787" s="37"/>
      <c r="H787" s="42"/>
    </row>
    <row r="788" spans="1:8" s="2" customFormat="1" ht="16.8" customHeight="1">
      <c r="A788" s="37"/>
      <c r="B788" s="42"/>
      <c r="C788" s="278" t="s">
        <v>3426</v>
      </c>
      <c r="D788" s="278" t="s">
        <v>7178</v>
      </c>
      <c r="E788" s="20" t="s">
        <v>141</v>
      </c>
      <c r="F788" s="279">
        <v>1.8560000000000001</v>
      </c>
      <c r="G788" s="37"/>
      <c r="H788" s="42"/>
    </row>
    <row r="789" spans="1:8" s="2" customFormat="1" ht="26.4" customHeight="1">
      <c r="A789" s="37"/>
      <c r="B789" s="42"/>
      <c r="C789" s="273" t="s">
        <v>7182</v>
      </c>
      <c r="D789" s="273" t="s">
        <v>112</v>
      </c>
      <c r="E789" s="37"/>
      <c r="F789" s="37"/>
      <c r="G789" s="37"/>
      <c r="H789" s="42"/>
    </row>
    <row r="790" spans="1:8" s="2" customFormat="1" ht="16.8" customHeight="1">
      <c r="A790" s="37"/>
      <c r="B790" s="42"/>
      <c r="C790" s="274" t="s">
        <v>186</v>
      </c>
      <c r="D790" s="275" t="s">
        <v>3595</v>
      </c>
      <c r="E790" s="276" t="s">
        <v>141</v>
      </c>
      <c r="F790" s="277">
        <v>7.8</v>
      </c>
      <c r="G790" s="37"/>
      <c r="H790" s="42"/>
    </row>
    <row r="791" spans="1:8" s="2" customFormat="1" ht="16.8" customHeight="1">
      <c r="A791" s="37"/>
      <c r="B791" s="42"/>
      <c r="C791" s="278" t="s">
        <v>19</v>
      </c>
      <c r="D791" s="278" t="s">
        <v>7183</v>
      </c>
      <c r="E791" s="20" t="s">
        <v>19</v>
      </c>
      <c r="F791" s="279">
        <v>7.8</v>
      </c>
      <c r="G791" s="37"/>
      <c r="H791" s="42"/>
    </row>
    <row r="792" spans="1:8" s="2" customFormat="1" ht="16.8" customHeight="1">
      <c r="A792" s="37"/>
      <c r="B792" s="42"/>
      <c r="C792" s="280" t="s">
        <v>6814</v>
      </c>
      <c r="D792" s="37"/>
      <c r="E792" s="37"/>
      <c r="F792" s="37"/>
      <c r="G792" s="37"/>
      <c r="H792" s="42"/>
    </row>
    <row r="793" spans="1:8" s="2" customFormat="1" ht="16.8" customHeight="1">
      <c r="A793" s="37"/>
      <c r="B793" s="42"/>
      <c r="C793" s="278" t="s">
        <v>1372</v>
      </c>
      <c r="D793" s="278" t="s">
        <v>6815</v>
      </c>
      <c r="E793" s="20" t="s">
        <v>141</v>
      </c>
      <c r="F793" s="279">
        <v>7.8</v>
      </c>
      <c r="G793" s="37"/>
      <c r="H793" s="42"/>
    </row>
    <row r="794" spans="1:8" s="2" customFormat="1" ht="16.8" customHeight="1">
      <c r="A794" s="37"/>
      <c r="B794" s="42"/>
      <c r="C794" s="278" t="s">
        <v>1377</v>
      </c>
      <c r="D794" s="278" t="s">
        <v>6816</v>
      </c>
      <c r="E794" s="20" t="s">
        <v>141</v>
      </c>
      <c r="F794" s="279">
        <v>7.8</v>
      </c>
      <c r="G794" s="37"/>
      <c r="H794" s="42"/>
    </row>
    <row r="795" spans="1:8" s="2" customFormat="1" ht="20.399999999999999">
      <c r="A795" s="37"/>
      <c r="B795" s="42"/>
      <c r="C795" s="278" t="s">
        <v>1413</v>
      </c>
      <c r="D795" s="278" t="s">
        <v>6817</v>
      </c>
      <c r="E795" s="20" t="s">
        <v>141</v>
      </c>
      <c r="F795" s="279">
        <v>7.8</v>
      </c>
      <c r="G795" s="37"/>
      <c r="H795" s="42"/>
    </row>
    <row r="796" spans="1:8" s="2" customFormat="1" ht="16.8" customHeight="1">
      <c r="A796" s="37"/>
      <c r="B796" s="42"/>
      <c r="C796" s="278" t="s">
        <v>1458</v>
      </c>
      <c r="D796" s="278" t="s">
        <v>6818</v>
      </c>
      <c r="E796" s="20" t="s">
        <v>141</v>
      </c>
      <c r="F796" s="279">
        <v>7.8</v>
      </c>
      <c r="G796" s="37"/>
      <c r="H796" s="42"/>
    </row>
    <row r="797" spans="1:8" s="2" customFormat="1" ht="16.8" customHeight="1">
      <c r="A797" s="37"/>
      <c r="B797" s="42"/>
      <c r="C797" s="274" t="s">
        <v>189</v>
      </c>
      <c r="D797" s="275" t="s">
        <v>190</v>
      </c>
      <c r="E797" s="276" t="s">
        <v>141</v>
      </c>
      <c r="F797" s="277">
        <v>1548.53</v>
      </c>
      <c r="G797" s="37"/>
      <c r="H797" s="42"/>
    </row>
    <row r="798" spans="1:8" s="2" customFormat="1" ht="16.8" customHeight="1">
      <c r="A798" s="37"/>
      <c r="B798" s="42"/>
      <c r="C798" s="278" t="s">
        <v>19</v>
      </c>
      <c r="D798" s="278" t="s">
        <v>7184</v>
      </c>
      <c r="E798" s="20" t="s">
        <v>19</v>
      </c>
      <c r="F798" s="279">
        <v>0</v>
      </c>
      <c r="G798" s="37"/>
      <c r="H798" s="42"/>
    </row>
    <row r="799" spans="1:8" s="2" customFormat="1" ht="16.8" customHeight="1">
      <c r="A799" s="37"/>
      <c r="B799" s="42"/>
      <c r="C799" s="278" t="s">
        <v>19</v>
      </c>
      <c r="D799" s="278" t="s">
        <v>7185</v>
      </c>
      <c r="E799" s="20" t="s">
        <v>19</v>
      </c>
      <c r="F799" s="279">
        <v>415.29700000000003</v>
      </c>
      <c r="G799" s="37"/>
      <c r="H799" s="42"/>
    </row>
    <row r="800" spans="1:8" s="2" customFormat="1" ht="16.8" customHeight="1">
      <c r="A800" s="37"/>
      <c r="B800" s="42"/>
      <c r="C800" s="278" t="s">
        <v>19</v>
      </c>
      <c r="D800" s="278" t="s">
        <v>7186</v>
      </c>
      <c r="E800" s="20" t="s">
        <v>19</v>
      </c>
      <c r="F800" s="279">
        <v>0</v>
      </c>
      <c r="G800" s="37"/>
      <c r="H800" s="42"/>
    </row>
    <row r="801" spans="1:8" s="2" customFormat="1" ht="16.8" customHeight="1">
      <c r="A801" s="37"/>
      <c r="B801" s="42"/>
      <c r="C801" s="278" t="s">
        <v>19</v>
      </c>
      <c r="D801" s="278" t="s">
        <v>3854</v>
      </c>
      <c r="E801" s="20" t="s">
        <v>19</v>
      </c>
      <c r="F801" s="279">
        <v>0</v>
      </c>
      <c r="G801" s="37"/>
      <c r="H801" s="42"/>
    </row>
    <row r="802" spans="1:8" s="2" customFormat="1" ht="16.8" customHeight="1">
      <c r="A802" s="37"/>
      <c r="B802" s="42"/>
      <c r="C802" s="278" t="s">
        <v>19</v>
      </c>
      <c r="D802" s="278" t="s">
        <v>7187</v>
      </c>
      <c r="E802" s="20" t="s">
        <v>19</v>
      </c>
      <c r="F802" s="279">
        <v>67.790999999999997</v>
      </c>
      <c r="G802" s="37"/>
      <c r="H802" s="42"/>
    </row>
    <row r="803" spans="1:8" s="2" customFormat="1" ht="16.8" customHeight="1">
      <c r="A803" s="37"/>
      <c r="B803" s="42"/>
      <c r="C803" s="278" t="s">
        <v>19</v>
      </c>
      <c r="D803" s="278" t="s">
        <v>7188</v>
      </c>
      <c r="E803" s="20" t="s">
        <v>19</v>
      </c>
      <c r="F803" s="279">
        <v>23.603000000000002</v>
      </c>
      <c r="G803" s="37"/>
      <c r="H803" s="42"/>
    </row>
    <row r="804" spans="1:8" s="2" customFormat="1" ht="16.8" customHeight="1">
      <c r="A804" s="37"/>
      <c r="B804" s="42"/>
      <c r="C804" s="278" t="s">
        <v>19</v>
      </c>
      <c r="D804" s="278" t="s">
        <v>7189</v>
      </c>
      <c r="E804" s="20" t="s">
        <v>19</v>
      </c>
      <c r="F804" s="279">
        <v>35.011000000000003</v>
      </c>
      <c r="G804" s="37"/>
      <c r="H804" s="42"/>
    </row>
    <row r="805" spans="1:8" s="2" customFormat="1" ht="16.8" customHeight="1">
      <c r="A805" s="37"/>
      <c r="B805" s="42"/>
      <c r="C805" s="278" t="s">
        <v>19</v>
      </c>
      <c r="D805" s="278" t="s">
        <v>7190</v>
      </c>
      <c r="E805" s="20" t="s">
        <v>19</v>
      </c>
      <c r="F805" s="279">
        <v>3.6</v>
      </c>
      <c r="G805" s="37"/>
      <c r="H805" s="42"/>
    </row>
    <row r="806" spans="1:8" s="2" customFormat="1" ht="16.8" customHeight="1">
      <c r="A806" s="37"/>
      <c r="B806" s="42"/>
      <c r="C806" s="278" t="s">
        <v>19</v>
      </c>
      <c r="D806" s="278" t="s">
        <v>7191</v>
      </c>
      <c r="E806" s="20" t="s">
        <v>19</v>
      </c>
      <c r="F806" s="279">
        <v>3.6960000000000002</v>
      </c>
      <c r="G806" s="37"/>
      <c r="H806" s="42"/>
    </row>
    <row r="807" spans="1:8" s="2" customFormat="1" ht="16.8" customHeight="1">
      <c r="A807" s="37"/>
      <c r="B807" s="42"/>
      <c r="C807" s="278" t="s">
        <v>19</v>
      </c>
      <c r="D807" s="278" t="s">
        <v>7192</v>
      </c>
      <c r="E807" s="20" t="s">
        <v>19</v>
      </c>
      <c r="F807" s="279">
        <v>7.3840000000000003</v>
      </c>
      <c r="G807" s="37"/>
      <c r="H807" s="42"/>
    </row>
    <row r="808" spans="1:8" s="2" customFormat="1" ht="16.8" customHeight="1">
      <c r="A808" s="37"/>
      <c r="B808" s="42"/>
      <c r="C808" s="278" t="s">
        <v>19</v>
      </c>
      <c r="D808" s="278" t="s">
        <v>7193</v>
      </c>
      <c r="E808" s="20" t="s">
        <v>19</v>
      </c>
      <c r="F808" s="279">
        <v>13.832000000000001</v>
      </c>
      <c r="G808" s="37"/>
      <c r="H808" s="42"/>
    </row>
    <row r="809" spans="1:8" s="2" customFormat="1" ht="16.8" customHeight="1">
      <c r="A809" s="37"/>
      <c r="B809" s="42"/>
      <c r="C809" s="278" t="s">
        <v>19</v>
      </c>
      <c r="D809" s="278" t="s">
        <v>248</v>
      </c>
      <c r="E809" s="20" t="s">
        <v>19</v>
      </c>
      <c r="F809" s="279">
        <v>0</v>
      </c>
      <c r="G809" s="37"/>
      <c r="H809" s="42"/>
    </row>
    <row r="810" spans="1:8" s="2" customFormat="1" ht="16.8" customHeight="1">
      <c r="A810" s="37"/>
      <c r="B810" s="42"/>
      <c r="C810" s="278" t="s">
        <v>19</v>
      </c>
      <c r="D810" s="278" t="s">
        <v>7194</v>
      </c>
      <c r="E810" s="20" t="s">
        <v>19</v>
      </c>
      <c r="F810" s="279">
        <v>135.09299999999999</v>
      </c>
      <c r="G810" s="37"/>
      <c r="H810" s="42"/>
    </row>
    <row r="811" spans="1:8" s="2" customFormat="1" ht="16.8" customHeight="1">
      <c r="A811" s="37"/>
      <c r="B811" s="42"/>
      <c r="C811" s="278" t="s">
        <v>19</v>
      </c>
      <c r="D811" s="278" t="s">
        <v>7195</v>
      </c>
      <c r="E811" s="20" t="s">
        <v>19</v>
      </c>
      <c r="F811" s="279">
        <v>22.622</v>
      </c>
      <c r="G811" s="37"/>
      <c r="H811" s="42"/>
    </row>
    <row r="812" spans="1:8" s="2" customFormat="1" ht="16.8" customHeight="1">
      <c r="A812" s="37"/>
      <c r="B812" s="42"/>
      <c r="C812" s="278" t="s">
        <v>19</v>
      </c>
      <c r="D812" s="278" t="s">
        <v>7196</v>
      </c>
      <c r="E812" s="20" t="s">
        <v>19</v>
      </c>
      <c r="F812" s="279">
        <v>20.39</v>
      </c>
      <c r="G812" s="37"/>
      <c r="H812" s="42"/>
    </row>
    <row r="813" spans="1:8" s="2" customFormat="1" ht="16.8" customHeight="1">
      <c r="A813" s="37"/>
      <c r="B813" s="42"/>
      <c r="C813" s="278" t="s">
        <v>19</v>
      </c>
      <c r="D813" s="278" t="s">
        <v>7197</v>
      </c>
      <c r="E813" s="20" t="s">
        <v>19</v>
      </c>
      <c r="F813" s="279">
        <v>102.096</v>
      </c>
      <c r="G813" s="37"/>
      <c r="H813" s="42"/>
    </row>
    <row r="814" spans="1:8" s="2" customFormat="1" ht="16.8" customHeight="1">
      <c r="A814" s="37"/>
      <c r="B814" s="42"/>
      <c r="C814" s="278" t="s">
        <v>19</v>
      </c>
      <c r="D814" s="278" t="s">
        <v>7198</v>
      </c>
      <c r="E814" s="20" t="s">
        <v>19</v>
      </c>
      <c r="F814" s="279">
        <v>19.97</v>
      </c>
      <c r="G814" s="37"/>
      <c r="H814" s="42"/>
    </row>
    <row r="815" spans="1:8" s="2" customFormat="1" ht="16.8" customHeight="1">
      <c r="A815" s="37"/>
      <c r="B815" s="42"/>
      <c r="C815" s="278" t="s">
        <v>19</v>
      </c>
      <c r="D815" s="278" t="s">
        <v>7199</v>
      </c>
      <c r="E815" s="20" t="s">
        <v>19</v>
      </c>
      <c r="F815" s="279">
        <v>19.97</v>
      </c>
      <c r="G815" s="37"/>
      <c r="H815" s="42"/>
    </row>
    <row r="816" spans="1:8" s="2" customFormat="1" ht="16.8" customHeight="1">
      <c r="A816" s="37"/>
      <c r="B816" s="42"/>
      <c r="C816" s="278" t="s">
        <v>19</v>
      </c>
      <c r="D816" s="278" t="s">
        <v>7200</v>
      </c>
      <c r="E816" s="20" t="s">
        <v>19</v>
      </c>
      <c r="F816" s="279">
        <v>19.466000000000001</v>
      </c>
      <c r="G816" s="37"/>
      <c r="H816" s="42"/>
    </row>
    <row r="817" spans="1:8" s="2" customFormat="1" ht="16.8" customHeight="1">
      <c r="A817" s="37"/>
      <c r="B817" s="42"/>
      <c r="C817" s="278" t="s">
        <v>19</v>
      </c>
      <c r="D817" s="278" t="s">
        <v>7201</v>
      </c>
      <c r="E817" s="20" t="s">
        <v>19</v>
      </c>
      <c r="F817" s="279">
        <v>19.704000000000001</v>
      </c>
      <c r="G817" s="37"/>
      <c r="H817" s="42"/>
    </row>
    <row r="818" spans="1:8" s="2" customFormat="1" ht="16.8" customHeight="1">
      <c r="A818" s="37"/>
      <c r="B818" s="42"/>
      <c r="C818" s="278" t="s">
        <v>19</v>
      </c>
      <c r="D818" s="278" t="s">
        <v>251</v>
      </c>
      <c r="E818" s="20" t="s">
        <v>19</v>
      </c>
      <c r="F818" s="279">
        <v>929.52499999999998</v>
      </c>
      <c r="G818" s="37"/>
      <c r="H818" s="42"/>
    </row>
    <row r="819" spans="1:8" s="2" customFormat="1" ht="16.8" customHeight="1">
      <c r="A819" s="37"/>
      <c r="B819" s="42"/>
      <c r="C819" s="278" t="s">
        <v>19</v>
      </c>
      <c r="D819" s="278" t="s">
        <v>252</v>
      </c>
      <c r="E819" s="20" t="s">
        <v>19</v>
      </c>
      <c r="F819" s="279">
        <v>0</v>
      </c>
      <c r="G819" s="37"/>
      <c r="H819" s="42"/>
    </row>
    <row r="820" spans="1:8" s="2" customFormat="1" ht="16.8" customHeight="1">
      <c r="A820" s="37"/>
      <c r="B820" s="42"/>
      <c r="C820" s="278" t="s">
        <v>19</v>
      </c>
      <c r="D820" s="278" t="s">
        <v>7202</v>
      </c>
      <c r="E820" s="20" t="s">
        <v>19</v>
      </c>
      <c r="F820" s="279">
        <v>134.583</v>
      </c>
      <c r="G820" s="37"/>
      <c r="H820" s="42"/>
    </row>
    <row r="821" spans="1:8" s="2" customFormat="1" ht="16.8" customHeight="1">
      <c r="A821" s="37"/>
      <c r="B821" s="42"/>
      <c r="C821" s="278" t="s">
        <v>19</v>
      </c>
      <c r="D821" s="278" t="s">
        <v>7203</v>
      </c>
      <c r="E821" s="20" t="s">
        <v>19</v>
      </c>
      <c r="F821" s="279">
        <v>22.536000000000001</v>
      </c>
      <c r="G821" s="37"/>
      <c r="H821" s="42"/>
    </row>
    <row r="822" spans="1:8" s="2" customFormat="1" ht="16.8" customHeight="1">
      <c r="A822" s="37"/>
      <c r="B822" s="42"/>
      <c r="C822" s="278" t="s">
        <v>19</v>
      </c>
      <c r="D822" s="278" t="s">
        <v>7204</v>
      </c>
      <c r="E822" s="20" t="s">
        <v>19</v>
      </c>
      <c r="F822" s="279">
        <v>20.617999999999999</v>
      </c>
      <c r="G822" s="37"/>
      <c r="H822" s="42"/>
    </row>
    <row r="823" spans="1:8" s="2" customFormat="1" ht="16.8" customHeight="1">
      <c r="A823" s="37"/>
      <c r="B823" s="42"/>
      <c r="C823" s="278" t="s">
        <v>19</v>
      </c>
      <c r="D823" s="278" t="s">
        <v>7205</v>
      </c>
      <c r="E823" s="20" t="s">
        <v>19</v>
      </c>
      <c r="F823" s="279">
        <v>102.096</v>
      </c>
      <c r="G823" s="37"/>
      <c r="H823" s="42"/>
    </row>
    <row r="824" spans="1:8" s="2" customFormat="1" ht="16.8" customHeight="1">
      <c r="A824" s="37"/>
      <c r="B824" s="42"/>
      <c r="C824" s="278" t="s">
        <v>19</v>
      </c>
      <c r="D824" s="278" t="s">
        <v>7206</v>
      </c>
      <c r="E824" s="20" t="s">
        <v>19</v>
      </c>
      <c r="F824" s="279">
        <v>18.864000000000001</v>
      </c>
      <c r="G824" s="37"/>
      <c r="H824" s="42"/>
    </row>
    <row r="825" spans="1:8" s="2" customFormat="1" ht="16.8" customHeight="1">
      <c r="A825" s="37"/>
      <c r="B825" s="42"/>
      <c r="C825" s="278" t="s">
        <v>19</v>
      </c>
      <c r="D825" s="278" t="s">
        <v>7207</v>
      </c>
      <c r="E825" s="20" t="s">
        <v>19</v>
      </c>
      <c r="F825" s="279">
        <v>19.286999999999999</v>
      </c>
      <c r="G825" s="37"/>
      <c r="H825" s="42"/>
    </row>
    <row r="826" spans="1:8" s="2" customFormat="1" ht="16.8" customHeight="1">
      <c r="A826" s="37"/>
      <c r="B826" s="42"/>
      <c r="C826" s="278" t="s">
        <v>19</v>
      </c>
      <c r="D826" s="278" t="s">
        <v>7208</v>
      </c>
      <c r="E826" s="20" t="s">
        <v>19</v>
      </c>
      <c r="F826" s="279">
        <v>19.286999999999999</v>
      </c>
      <c r="G826" s="37"/>
      <c r="H826" s="42"/>
    </row>
    <row r="827" spans="1:8" s="2" customFormat="1" ht="16.8" customHeight="1">
      <c r="A827" s="37"/>
      <c r="B827" s="42"/>
      <c r="C827" s="278" t="s">
        <v>19</v>
      </c>
      <c r="D827" s="278" t="s">
        <v>7209</v>
      </c>
      <c r="E827" s="20" t="s">
        <v>19</v>
      </c>
      <c r="F827" s="279">
        <v>19.286999999999999</v>
      </c>
      <c r="G827" s="37"/>
      <c r="H827" s="42"/>
    </row>
    <row r="828" spans="1:8" s="2" customFormat="1" ht="16.8" customHeight="1">
      <c r="A828" s="37"/>
      <c r="B828" s="42"/>
      <c r="C828" s="278" t="s">
        <v>19</v>
      </c>
      <c r="D828" s="278" t="s">
        <v>251</v>
      </c>
      <c r="E828" s="20" t="s">
        <v>19</v>
      </c>
      <c r="F828" s="279">
        <v>356.55799999999999</v>
      </c>
      <c r="G828" s="37"/>
      <c r="H828" s="42"/>
    </row>
    <row r="829" spans="1:8" s="2" customFormat="1" ht="16.8" customHeight="1">
      <c r="A829" s="37"/>
      <c r="B829" s="42"/>
      <c r="C829" s="278" t="s">
        <v>19</v>
      </c>
      <c r="D829" s="278" t="s">
        <v>256</v>
      </c>
      <c r="E829" s="20" t="s">
        <v>19</v>
      </c>
      <c r="F829" s="279">
        <v>0</v>
      </c>
      <c r="G829" s="37"/>
      <c r="H829" s="42"/>
    </row>
    <row r="830" spans="1:8" s="2" customFormat="1" ht="16.8" customHeight="1">
      <c r="A830" s="37"/>
      <c r="B830" s="42"/>
      <c r="C830" s="278" t="s">
        <v>19</v>
      </c>
      <c r="D830" s="278" t="s">
        <v>7210</v>
      </c>
      <c r="E830" s="20" t="s">
        <v>19</v>
      </c>
      <c r="F830" s="279">
        <v>132.54599999999999</v>
      </c>
      <c r="G830" s="37"/>
      <c r="H830" s="42"/>
    </row>
    <row r="831" spans="1:8" s="2" customFormat="1" ht="16.8" customHeight="1">
      <c r="A831" s="37"/>
      <c r="B831" s="42"/>
      <c r="C831" s="278" t="s">
        <v>19</v>
      </c>
      <c r="D831" s="278" t="s">
        <v>7211</v>
      </c>
      <c r="E831" s="20" t="s">
        <v>19</v>
      </c>
      <c r="F831" s="279">
        <v>22.195</v>
      </c>
      <c r="G831" s="37"/>
      <c r="H831" s="42"/>
    </row>
    <row r="832" spans="1:8" s="2" customFormat="1" ht="16.8" customHeight="1">
      <c r="A832" s="37"/>
      <c r="B832" s="42"/>
      <c r="C832" s="278" t="s">
        <v>19</v>
      </c>
      <c r="D832" s="278" t="s">
        <v>7212</v>
      </c>
      <c r="E832" s="20" t="s">
        <v>19</v>
      </c>
      <c r="F832" s="279">
        <v>31.363</v>
      </c>
      <c r="G832" s="37"/>
      <c r="H832" s="42"/>
    </row>
    <row r="833" spans="1:8" s="2" customFormat="1" ht="16.8" customHeight="1">
      <c r="A833" s="37"/>
      <c r="B833" s="42"/>
      <c r="C833" s="278" t="s">
        <v>19</v>
      </c>
      <c r="D833" s="278" t="s">
        <v>7213</v>
      </c>
      <c r="E833" s="20" t="s">
        <v>19</v>
      </c>
      <c r="F833" s="279">
        <v>18.526</v>
      </c>
      <c r="G833" s="37"/>
      <c r="H833" s="42"/>
    </row>
    <row r="834" spans="1:8" s="2" customFormat="1" ht="16.8" customHeight="1">
      <c r="A834" s="37"/>
      <c r="B834" s="42"/>
      <c r="C834" s="278" t="s">
        <v>19</v>
      </c>
      <c r="D834" s="278" t="s">
        <v>7214</v>
      </c>
      <c r="E834" s="20" t="s">
        <v>19</v>
      </c>
      <c r="F834" s="279">
        <v>19.254999999999999</v>
      </c>
      <c r="G834" s="37"/>
      <c r="H834" s="42"/>
    </row>
    <row r="835" spans="1:8" s="2" customFormat="1" ht="16.8" customHeight="1">
      <c r="A835" s="37"/>
      <c r="B835" s="42"/>
      <c r="C835" s="278" t="s">
        <v>19</v>
      </c>
      <c r="D835" s="278" t="s">
        <v>7215</v>
      </c>
      <c r="E835" s="20" t="s">
        <v>19</v>
      </c>
      <c r="F835" s="279">
        <v>19.151</v>
      </c>
      <c r="G835" s="37"/>
      <c r="H835" s="42"/>
    </row>
    <row r="836" spans="1:8" s="2" customFormat="1" ht="16.8" customHeight="1">
      <c r="A836" s="37"/>
      <c r="B836" s="42"/>
      <c r="C836" s="278" t="s">
        <v>19</v>
      </c>
      <c r="D836" s="278" t="s">
        <v>7216</v>
      </c>
      <c r="E836" s="20" t="s">
        <v>19</v>
      </c>
      <c r="F836" s="279">
        <v>19.411000000000001</v>
      </c>
      <c r="G836" s="37"/>
      <c r="H836" s="42"/>
    </row>
    <row r="837" spans="1:8" s="2" customFormat="1" ht="16.8" customHeight="1">
      <c r="A837" s="37"/>
      <c r="B837" s="42"/>
      <c r="C837" s="278" t="s">
        <v>19</v>
      </c>
      <c r="D837" s="278" t="s">
        <v>251</v>
      </c>
      <c r="E837" s="20" t="s">
        <v>19</v>
      </c>
      <c r="F837" s="279">
        <v>262.447</v>
      </c>
      <c r="G837" s="37"/>
      <c r="H837" s="42"/>
    </row>
    <row r="838" spans="1:8" s="2" customFormat="1" ht="16.8" customHeight="1">
      <c r="A838" s="37"/>
      <c r="B838" s="42"/>
      <c r="C838" s="278" t="s">
        <v>19</v>
      </c>
      <c r="D838" s="278" t="s">
        <v>260</v>
      </c>
      <c r="E838" s="20" t="s">
        <v>19</v>
      </c>
      <c r="F838" s="279">
        <v>1548.53</v>
      </c>
      <c r="G838" s="37"/>
      <c r="H838" s="42"/>
    </row>
    <row r="839" spans="1:8" s="2" customFormat="1" ht="16.8" customHeight="1">
      <c r="A839" s="37"/>
      <c r="B839" s="42"/>
      <c r="C839" s="280" t="s">
        <v>6814</v>
      </c>
      <c r="D839" s="37"/>
      <c r="E839" s="37"/>
      <c r="F839" s="37"/>
      <c r="G839" s="37"/>
      <c r="H839" s="42"/>
    </row>
    <row r="840" spans="1:8" s="2" customFormat="1" ht="16.8" customHeight="1">
      <c r="A840" s="37"/>
      <c r="B840" s="42"/>
      <c r="C840" s="278" t="s">
        <v>1480</v>
      </c>
      <c r="D840" s="278" t="s">
        <v>6868</v>
      </c>
      <c r="E840" s="20" t="s">
        <v>141</v>
      </c>
      <c r="F840" s="279">
        <v>1548.53</v>
      </c>
      <c r="G840" s="37"/>
      <c r="H840" s="42"/>
    </row>
    <row r="841" spans="1:8" s="2" customFormat="1" ht="16.8" customHeight="1">
      <c r="A841" s="37"/>
      <c r="B841" s="42"/>
      <c r="C841" s="278" t="s">
        <v>1485</v>
      </c>
      <c r="D841" s="278" t="s">
        <v>6869</v>
      </c>
      <c r="E841" s="20" t="s">
        <v>141</v>
      </c>
      <c r="F841" s="279">
        <v>1548.53</v>
      </c>
      <c r="G841" s="37"/>
      <c r="H841" s="42"/>
    </row>
    <row r="842" spans="1:8" s="2" customFormat="1" ht="16.8" customHeight="1">
      <c r="A842" s="37"/>
      <c r="B842" s="42"/>
      <c r="C842" s="278" t="s">
        <v>1496</v>
      </c>
      <c r="D842" s="278" t="s">
        <v>6870</v>
      </c>
      <c r="E842" s="20" t="s">
        <v>141</v>
      </c>
      <c r="F842" s="279">
        <v>1548.53</v>
      </c>
      <c r="G842" s="37"/>
      <c r="H842" s="42"/>
    </row>
    <row r="843" spans="1:8" s="2" customFormat="1" ht="16.8" customHeight="1">
      <c r="A843" s="37"/>
      <c r="B843" s="42"/>
      <c r="C843" s="274" t="s">
        <v>147</v>
      </c>
      <c r="D843" s="275" t="s">
        <v>3620</v>
      </c>
      <c r="E843" s="276" t="s">
        <v>141</v>
      </c>
      <c r="F843" s="277">
        <v>3.84</v>
      </c>
      <c r="G843" s="37"/>
      <c r="H843" s="42"/>
    </row>
    <row r="844" spans="1:8" s="2" customFormat="1" ht="16.8" customHeight="1">
      <c r="A844" s="37"/>
      <c r="B844" s="42"/>
      <c r="C844" s="278" t="s">
        <v>19</v>
      </c>
      <c r="D844" s="278" t="s">
        <v>7217</v>
      </c>
      <c r="E844" s="20" t="s">
        <v>19</v>
      </c>
      <c r="F844" s="279">
        <v>3.84</v>
      </c>
      <c r="G844" s="37"/>
      <c r="H844" s="42"/>
    </row>
    <row r="845" spans="1:8" s="2" customFormat="1" ht="16.8" customHeight="1">
      <c r="A845" s="37"/>
      <c r="B845" s="42"/>
      <c r="C845" s="280" t="s">
        <v>6814</v>
      </c>
      <c r="D845" s="37"/>
      <c r="E845" s="37"/>
      <c r="F845" s="37"/>
      <c r="G845" s="37"/>
      <c r="H845" s="42"/>
    </row>
    <row r="846" spans="1:8" s="2" customFormat="1" ht="16.8" customHeight="1">
      <c r="A846" s="37"/>
      <c r="B846" s="42"/>
      <c r="C846" s="278" t="s">
        <v>941</v>
      </c>
      <c r="D846" s="278" t="s">
        <v>6877</v>
      </c>
      <c r="E846" s="20" t="s">
        <v>141</v>
      </c>
      <c r="F846" s="279">
        <v>3.84</v>
      </c>
      <c r="G846" s="37"/>
      <c r="H846" s="42"/>
    </row>
    <row r="847" spans="1:8" s="2" customFormat="1" ht="16.8" customHeight="1">
      <c r="A847" s="37"/>
      <c r="B847" s="42"/>
      <c r="C847" s="278" t="s">
        <v>946</v>
      </c>
      <c r="D847" s="278" t="s">
        <v>7218</v>
      </c>
      <c r="E847" s="20" t="s">
        <v>141</v>
      </c>
      <c r="F847" s="279">
        <v>174.297</v>
      </c>
      <c r="G847" s="37"/>
      <c r="H847" s="42"/>
    </row>
    <row r="848" spans="1:8" s="2" customFormat="1" ht="16.8" customHeight="1">
      <c r="A848" s="37"/>
      <c r="B848" s="42"/>
      <c r="C848" s="274" t="s">
        <v>3617</v>
      </c>
      <c r="D848" s="275" t="s">
        <v>3618</v>
      </c>
      <c r="E848" s="276" t="s">
        <v>141</v>
      </c>
      <c r="F848" s="277">
        <v>162.55699999999999</v>
      </c>
      <c r="G848" s="37"/>
      <c r="H848" s="42"/>
    </row>
    <row r="849" spans="1:8" s="2" customFormat="1" ht="16.8" customHeight="1">
      <c r="A849" s="37"/>
      <c r="B849" s="42"/>
      <c r="C849" s="278" t="s">
        <v>19</v>
      </c>
      <c r="D849" s="278" t="s">
        <v>248</v>
      </c>
      <c r="E849" s="20" t="s">
        <v>19</v>
      </c>
      <c r="F849" s="279">
        <v>0</v>
      </c>
      <c r="G849" s="37"/>
      <c r="H849" s="42"/>
    </row>
    <row r="850" spans="1:8" s="2" customFormat="1" ht="16.8" customHeight="1">
      <c r="A850" s="37"/>
      <c r="B850" s="42"/>
      <c r="C850" s="278" t="s">
        <v>19</v>
      </c>
      <c r="D850" s="278" t="s">
        <v>7219</v>
      </c>
      <c r="E850" s="20" t="s">
        <v>19</v>
      </c>
      <c r="F850" s="279">
        <v>19.559000000000001</v>
      </c>
      <c r="G850" s="37"/>
      <c r="H850" s="42"/>
    </row>
    <row r="851" spans="1:8" s="2" customFormat="1" ht="16.8" customHeight="1">
      <c r="A851" s="37"/>
      <c r="B851" s="42"/>
      <c r="C851" s="278" t="s">
        <v>19</v>
      </c>
      <c r="D851" s="278" t="s">
        <v>7220</v>
      </c>
      <c r="E851" s="20" t="s">
        <v>19</v>
      </c>
      <c r="F851" s="279">
        <v>34.6</v>
      </c>
      <c r="G851" s="37"/>
      <c r="H851" s="42"/>
    </row>
    <row r="852" spans="1:8" s="2" customFormat="1" ht="16.8" customHeight="1">
      <c r="A852" s="37"/>
      <c r="B852" s="42"/>
      <c r="C852" s="278" t="s">
        <v>19</v>
      </c>
      <c r="D852" s="278" t="s">
        <v>251</v>
      </c>
      <c r="E852" s="20" t="s">
        <v>19</v>
      </c>
      <c r="F852" s="279">
        <v>54.158999999999999</v>
      </c>
      <c r="G852" s="37"/>
      <c r="H852" s="42"/>
    </row>
    <row r="853" spans="1:8" s="2" customFormat="1" ht="16.8" customHeight="1">
      <c r="A853" s="37"/>
      <c r="B853" s="42"/>
      <c r="C853" s="278" t="s">
        <v>19</v>
      </c>
      <c r="D853" s="278" t="s">
        <v>252</v>
      </c>
      <c r="E853" s="20" t="s">
        <v>19</v>
      </c>
      <c r="F853" s="279">
        <v>0</v>
      </c>
      <c r="G853" s="37"/>
      <c r="H853" s="42"/>
    </row>
    <row r="854" spans="1:8" s="2" customFormat="1" ht="16.8" customHeight="1">
      <c r="A854" s="37"/>
      <c r="B854" s="42"/>
      <c r="C854" s="278" t="s">
        <v>19</v>
      </c>
      <c r="D854" s="278" t="s">
        <v>7221</v>
      </c>
      <c r="E854" s="20" t="s">
        <v>19</v>
      </c>
      <c r="F854" s="279">
        <v>19.559000000000001</v>
      </c>
      <c r="G854" s="37"/>
      <c r="H854" s="42"/>
    </row>
    <row r="855" spans="1:8" s="2" customFormat="1" ht="16.8" customHeight="1">
      <c r="A855" s="37"/>
      <c r="B855" s="42"/>
      <c r="C855" s="278" t="s">
        <v>19</v>
      </c>
      <c r="D855" s="278" t="s">
        <v>7222</v>
      </c>
      <c r="E855" s="20" t="s">
        <v>19</v>
      </c>
      <c r="F855" s="279">
        <v>34.57</v>
      </c>
      <c r="G855" s="37"/>
      <c r="H855" s="42"/>
    </row>
    <row r="856" spans="1:8" s="2" customFormat="1" ht="16.8" customHeight="1">
      <c r="A856" s="37"/>
      <c r="B856" s="42"/>
      <c r="C856" s="278" t="s">
        <v>19</v>
      </c>
      <c r="D856" s="278" t="s">
        <v>251</v>
      </c>
      <c r="E856" s="20" t="s">
        <v>19</v>
      </c>
      <c r="F856" s="279">
        <v>54.128999999999998</v>
      </c>
      <c r="G856" s="37"/>
      <c r="H856" s="42"/>
    </row>
    <row r="857" spans="1:8" s="2" customFormat="1" ht="16.8" customHeight="1">
      <c r="A857" s="37"/>
      <c r="B857" s="42"/>
      <c r="C857" s="278" t="s">
        <v>19</v>
      </c>
      <c r="D857" s="278" t="s">
        <v>256</v>
      </c>
      <c r="E857" s="20" t="s">
        <v>19</v>
      </c>
      <c r="F857" s="279">
        <v>0</v>
      </c>
      <c r="G857" s="37"/>
      <c r="H857" s="42"/>
    </row>
    <row r="858" spans="1:8" s="2" customFormat="1" ht="16.8" customHeight="1">
      <c r="A858" s="37"/>
      <c r="B858" s="42"/>
      <c r="C858" s="278" t="s">
        <v>19</v>
      </c>
      <c r="D858" s="278" t="s">
        <v>7223</v>
      </c>
      <c r="E858" s="20" t="s">
        <v>19</v>
      </c>
      <c r="F858" s="279">
        <v>19.559000000000001</v>
      </c>
      <c r="G858" s="37"/>
      <c r="H858" s="42"/>
    </row>
    <row r="859" spans="1:8" s="2" customFormat="1" ht="16.8" customHeight="1">
      <c r="A859" s="37"/>
      <c r="B859" s="42"/>
      <c r="C859" s="278" t="s">
        <v>19</v>
      </c>
      <c r="D859" s="278" t="s">
        <v>7224</v>
      </c>
      <c r="E859" s="20" t="s">
        <v>19</v>
      </c>
      <c r="F859" s="279">
        <v>34.71</v>
      </c>
      <c r="G859" s="37"/>
      <c r="H859" s="42"/>
    </row>
    <row r="860" spans="1:8" s="2" customFormat="1" ht="16.8" customHeight="1">
      <c r="A860" s="37"/>
      <c r="B860" s="42"/>
      <c r="C860" s="278" t="s">
        <v>19</v>
      </c>
      <c r="D860" s="278" t="s">
        <v>251</v>
      </c>
      <c r="E860" s="20" t="s">
        <v>19</v>
      </c>
      <c r="F860" s="279">
        <v>54.268999999999998</v>
      </c>
      <c r="G860" s="37"/>
      <c r="H860" s="42"/>
    </row>
    <row r="861" spans="1:8" s="2" customFormat="1" ht="16.8" customHeight="1">
      <c r="A861" s="37"/>
      <c r="B861" s="42"/>
      <c r="C861" s="278" t="s">
        <v>19</v>
      </c>
      <c r="D861" s="278" t="s">
        <v>260</v>
      </c>
      <c r="E861" s="20" t="s">
        <v>19</v>
      </c>
      <c r="F861" s="279">
        <v>162.55699999999999</v>
      </c>
      <c r="G861" s="37"/>
      <c r="H861" s="42"/>
    </row>
    <row r="862" spans="1:8" s="2" customFormat="1" ht="16.8" customHeight="1">
      <c r="A862" s="37"/>
      <c r="B862" s="42"/>
      <c r="C862" s="280" t="s">
        <v>6814</v>
      </c>
      <c r="D862" s="37"/>
      <c r="E862" s="37"/>
      <c r="F862" s="37"/>
      <c r="G862" s="37"/>
      <c r="H862" s="42"/>
    </row>
    <row r="863" spans="1:8" s="2" customFormat="1" ht="16.8" customHeight="1">
      <c r="A863" s="37"/>
      <c r="B863" s="42"/>
      <c r="C863" s="278" t="s">
        <v>4321</v>
      </c>
      <c r="D863" s="278" t="s">
        <v>7225</v>
      </c>
      <c r="E863" s="20" t="s">
        <v>141</v>
      </c>
      <c r="F863" s="279">
        <v>162.55699999999999</v>
      </c>
      <c r="G863" s="37"/>
      <c r="H863" s="42"/>
    </row>
    <row r="864" spans="1:8" s="2" customFormat="1" ht="16.8" customHeight="1">
      <c r="A864" s="37"/>
      <c r="B864" s="42"/>
      <c r="C864" s="278" t="s">
        <v>946</v>
      </c>
      <c r="D864" s="278" t="s">
        <v>7218</v>
      </c>
      <c r="E864" s="20" t="s">
        <v>141</v>
      </c>
      <c r="F864" s="279">
        <v>174.297</v>
      </c>
      <c r="G864" s="37"/>
      <c r="H864" s="42"/>
    </row>
    <row r="865" spans="1:8" s="2" customFormat="1" ht="16.8" customHeight="1">
      <c r="A865" s="37"/>
      <c r="B865" s="42"/>
      <c r="C865" s="274" t="s">
        <v>149</v>
      </c>
      <c r="D865" s="275" t="s">
        <v>3607</v>
      </c>
      <c r="E865" s="276" t="s">
        <v>141</v>
      </c>
      <c r="F865" s="277">
        <v>12.15</v>
      </c>
      <c r="G865" s="37"/>
      <c r="H865" s="42"/>
    </row>
    <row r="866" spans="1:8" s="2" customFormat="1" ht="16.8" customHeight="1">
      <c r="A866" s="37"/>
      <c r="B866" s="42"/>
      <c r="C866" s="278" t="s">
        <v>19</v>
      </c>
      <c r="D866" s="278" t="s">
        <v>7226</v>
      </c>
      <c r="E866" s="20" t="s">
        <v>19</v>
      </c>
      <c r="F866" s="279">
        <v>12.15</v>
      </c>
      <c r="G866" s="37"/>
      <c r="H866" s="42"/>
    </row>
    <row r="867" spans="1:8" s="2" customFormat="1" ht="16.8" customHeight="1">
      <c r="A867" s="37"/>
      <c r="B867" s="42"/>
      <c r="C867" s="280" t="s">
        <v>6814</v>
      </c>
      <c r="D867" s="37"/>
      <c r="E867" s="37"/>
      <c r="F867" s="37"/>
      <c r="G867" s="37"/>
      <c r="H867" s="42"/>
    </row>
    <row r="868" spans="1:8" s="2" customFormat="1" ht="16.8" customHeight="1">
      <c r="A868" s="37"/>
      <c r="B868" s="42"/>
      <c r="C868" s="278" t="s">
        <v>4462</v>
      </c>
      <c r="D868" s="278" t="s">
        <v>7227</v>
      </c>
      <c r="E868" s="20" t="s">
        <v>141</v>
      </c>
      <c r="F868" s="279">
        <v>12.15</v>
      </c>
      <c r="G868" s="37"/>
      <c r="H868" s="42"/>
    </row>
    <row r="869" spans="1:8" s="2" customFormat="1" ht="20.399999999999999">
      <c r="A869" s="37"/>
      <c r="B869" s="42"/>
      <c r="C869" s="278" t="s">
        <v>4471</v>
      </c>
      <c r="D869" s="278" t="s">
        <v>7228</v>
      </c>
      <c r="E869" s="20" t="s">
        <v>141</v>
      </c>
      <c r="F869" s="279">
        <v>12.15</v>
      </c>
      <c r="G869" s="37"/>
      <c r="H869" s="42"/>
    </row>
    <row r="870" spans="1:8" s="2" customFormat="1" ht="16.8" customHeight="1">
      <c r="A870" s="37"/>
      <c r="B870" s="42"/>
      <c r="C870" s="274" t="s">
        <v>180</v>
      </c>
      <c r="D870" s="275" t="s">
        <v>3609</v>
      </c>
      <c r="E870" s="276" t="s">
        <v>141</v>
      </c>
      <c r="F870" s="277">
        <v>7.9</v>
      </c>
      <c r="G870" s="37"/>
      <c r="H870" s="42"/>
    </row>
    <row r="871" spans="1:8" s="2" customFormat="1" ht="16.8" customHeight="1">
      <c r="A871" s="37"/>
      <c r="B871" s="42"/>
      <c r="C871" s="278" t="s">
        <v>19</v>
      </c>
      <c r="D871" s="278" t="s">
        <v>7229</v>
      </c>
      <c r="E871" s="20" t="s">
        <v>19</v>
      </c>
      <c r="F871" s="279">
        <v>7.9</v>
      </c>
      <c r="G871" s="37"/>
      <c r="H871" s="42"/>
    </row>
    <row r="872" spans="1:8" s="2" customFormat="1" ht="16.8" customHeight="1">
      <c r="A872" s="37"/>
      <c r="B872" s="42"/>
      <c r="C872" s="280" t="s">
        <v>6814</v>
      </c>
      <c r="D872" s="37"/>
      <c r="E872" s="37"/>
      <c r="F872" s="37"/>
      <c r="G872" s="37"/>
      <c r="H872" s="42"/>
    </row>
    <row r="873" spans="1:8" s="2" customFormat="1" ht="16.8" customHeight="1">
      <c r="A873" s="37"/>
      <c r="B873" s="42"/>
      <c r="C873" s="278" t="s">
        <v>4326</v>
      </c>
      <c r="D873" s="278" t="s">
        <v>7230</v>
      </c>
      <c r="E873" s="20" t="s">
        <v>141</v>
      </c>
      <c r="F873" s="279">
        <v>7.9</v>
      </c>
      <c r="G873" s="37"/>
      <c r="H873" s="42"/>
    </row>
    <row r="874" spans="1:8" s="2" customFormat="1" ht="16.8" customHeight="1">
      <c r="A874" s="37"/>
      <c r="B874" s="42"/>
      <c r="C874" s="278" t="s">
        <v>946</v>
      </c>
      <c r="D874" s="278" t="s">
        <v>7218</v>
      </c>
      <c r="E874" s="20" t="s">
        <v>141</v>
      </c>
      <c r="F874" s="279">
        <v>174.297</v>
      </c>
      <c r="G874" s="37"/>
      <c r="H874" s="42"/>
    </row>
    <row r="875" spans="1:8" s="2" customFormat="1" ht="16.8" customHeight="1">
      <c r="A875" s="37"/>
      <c r="B875" s="42"/>
      <c r="C875" s="274" t="s">
        <v>3568</v>
      </c>
      <c r="D875" s="275" t="s">
        <v>3569</v>
      </c>
      <c r="E875" s="276" t="s">
        <v>141</v>
      </c>
      <c r="F875" s="277">
        <v>3.09</v>
      </c>
      <c r="G875" s="37"/>
      <c r="H875" s="42"/>
    </row>
    <row r="876" spans="1:8" s="2" customFormat="1" ht="16.8" customHeight="1">
      <c r="A876" s="37"/>
      <c r="B876" s="42"/>
      <c r="C876" s="278" t="s">
        <v>19</v>
      </c>
      <c r="D876" s="278" t="s">
        <v>7231</v>
      </c>
      <c r="E876" s="20" t="s">
        <v>19</v>
      </c>
      <c r="F876" s="279">
        <v>3.09</v>
      </c>
      <c r="G876" s="37"/>
      <c r="H876" s="42"/>
    </row>
    <row r="877" spans="1:8" s="2" customFormat="1" ht="16.8" customHeight="1">
      <c r="A877" s="37"/>
      <c r="B877" s="42"/>
      <c r="C877" s="280" t="s">
        <v>6814</v>
      </c>
      <c r="D877" s="37"/>
      <c r="E877" s="37"/>
      <c r="F877" s="37"/>
      <c r="G877" s="37"/>
      <c r="H877" s="42"/>
    </row>
    <row r="878" spans="1:8" s="2" customFormat="1" ht="16.8" customHeight="1">
      <c r="A878" s="37"/>
      <c r="B878" s="42"/>
      <c r="C878" s="278" t="s">
        <v>4696</v>
      </c>
      <c r="D878" s="278" t="s">
        <v>7232</v>
      </c>
      <c r="E878" s="20" t="s">
        <v>141</v>
      </c>
      <c r="F878" s="279">
        <v>3.09</v>
      </c>
      <c r="G878" s="37"/>
      <c r="H878" s="42"/>
    </row>
    <row r="879" spans="1:8" s="2" customFormat="1" ht="16.8" customHeight="1">
      <c r="A879" s="37"/>
      <c r="B879" s="42"/>
      <c r="C879" s="278" t="s">
        <v>4701</v>
      </c>
      <c r="D879" s="278" t="s">
        <v>7233</v>
      </c>
      <c r="E879" s="20" t="s">
        <v>141</v>
      </c>
      <c r="F879" s="279">
        <v>3.09</v>
      </c>
      <c r="G879" s="37"/>
      <c r="H879" s="42"/>
    </row>
    <row r="880" spans="1:8" s="2" customFormat="1" ht="16.8" customHeight="1">
      <c r="A880" s="37"/>
      <c r="B880" s="42"/>
      <c r="C880" s="278" t="s">
        <v>4706</v>
      </c>
      <c r="D880" s="278" t="s">
        <v>7234</v>
      </c>
      <c r="E880" s="20" t="s">
        <v>141</v>
      </c>
      <c r="F880" s="279">
        <v>3.09</v>
      </c>
      <c r="G880" s="37"/>
      <c r="H880" s="42"/>
    </row>
    <row r="881" spans="1:8" s="2" customFormat="1" ht="16.8" customHeight="1">
      <c r="A881" s="37"/>
      <c r="B881" s="42"/>
      <c r="C881" s="274" t="s">
        <v>7235</v>
      </c>
      <c r="D881" s="275" t="s">
        <v>7236</v>
      </c>
      <c r="E881" s="276" t="s">
        <v>154</v>
      </c>
      <c r="F881" s="277">
        <v>7.06</v>
      </c>
      <c r="G881" s="37"/>
      <c r="H881" s="42"/>
    </row>
    <row r="882" spans="1:8" s="2" customFormat="1" ht="16.8" customHeight="1">
      <c r="A882" s="37"/>
      <c r="B882" s="42"/>
      <c r="C882" s="278" t="s">
        <v>19</v>
      </c>
      <c r="D882" s="278" t="s">
        <v>7237</v>
      </c>
      <c r="E882" s="20" t="s">
        <v>19</v>
      </c>
      <c r="F882" s="279">
        <v>7.06</v>
      </c>
      <c r="G882" s="37"/>
      <c r="H882" s="42"/>
    </row>
    <row r="883" spans="1:8" s="2" customFormat="1" ht="16.8" customHeight="1">
      <c r="A883" s="37"/>
      <c r="B883" s="42"/>
      <c r="C883" s="274" t="s">
        <v>3624</v>
      </c>
      <c r="D883" s="275" t="s">
        <v>3625</v>
      </c>
      <c r="E883" s="276" t="s">
        <v>141</v>
      </c>
      <c r="F883" s="277">
        <v>4.43</v>
      </c>
      <c r="G883" s="37"/>
      <c r="H883" s="42"/>
    </row>
    <row r="884" spans="1:8" s="2" customFormat="1" ht="16.8" customHeight="1">
      <c r="A884" s="37"/>
      <c r="B884" s="42"/>
      <c r="C884" s="278" t="s">
        <v>19</v>
      </c>
      <c r="D884" s="278" t="s">
        <v>3854</v>
      </c>
      <c r="E884" s="20" t="s">
        <v>19</v>
      </c>
      <c r="F884" s="279">
        <v>0</v>
      </c>
      <c r="G884" s="37"/>
      <c r="H884" s="42"/>
    </row>
    <row r="885" spans="1:8" s="2" customFormat="1" ht="16.8" customHeight="1">
      <c r="A885" s="37"/>
      <c r="B885" s="42"/>
      <c r="C885" s="278" t="s">
        <v>19</v>
      </c>
      <c r="D885" s="278" t="s">
        <v>7238</v>
      </c>
      <c r="E885" s="20" t="s">
        <v>19</v>
      </c>
      <c r="F885" s="279">
        <v>4.43</v>
      </c>
      <c r="G885" s="37"/>
      <c r="H885" s="42"/>
    </row>
    <row r="886" spans="1:8" s="2" customFormat="1" ht="16.8" customHeight="1">
      <c r="A886" s="37"/>
      <c r="B886" s="42"/>
      <c r="C886" s="280" t="s">
        <v>6814</v>
      </c>
      <c r="D886" s="37"/>
      <c r="E886" s="37"/>
      <c r="F886" s="37"/>
      <c r="G886" s="37"/>
      <c r="H886" s="42"/>
    </row>
    <row r="887" spans="1:8" s="2" customFormat="1" ht="16.8" customHeight="1">
      <c r="A887" s="37"/>
      <c r="B887" s="42"/>
      <c r="C887" s="278" t="s">
        <v>1176</v>
      </c>
      <c r="D887" s="278" t="s">
        <v>6925</v>
      </c>
      <c r="E887" s="20" t="s">
        <v>141</v>
      </c>
      <c r="F887" s="279">
        <v>14.96</v>
      </c>
      <c r="G887" s="37"/>
      <c r="H887" s="42"/>
    </row>
    <row r="888" spans="1:8" s="2" customFormat="1" ht="16.8" customHeight="1">
      <c r="A888" s="37"/>
      <c r="B888" s="42"/>
      <c r="C888" s="274" t="s">
        <v>3627</v>
      </c>
      <c r="D888" s="275" t="s">
        <v>3628</v>
      </c>
      <c r="E888" s="276" t="s">
        <v>154</v>
      </c>
      <c r="F888" s="277">
        <v>7.94</v>
      </c>
      <c r="G888" s="37"/>
      <c r="H888" s="42"/>
    </row>
    <row r="889" spans="1:8" s="2" customFormat="1" ht="16.8" customHeight="1">
      <c r="A889" s="37"/>
      <c r="B889" s="42"/>
      <c r="C889" s="278" t="s">
        <v>19</v>
      </c>
      <c r="D889" s="278" t="s">
        <v>3854</v>
      </c>
      <c r="E889" s="20" t="s">
        <v>19</v>
      </c>
      <c r="F889" s="279">
        <v>0</v>
      </c>
      <c r="G889" s="37"/>
      <c r="H889" s="42"/>
    </row>
    <row r="890" spans="1:8" s="2" customFormat="1" ht="16.8" customHeight="1">
      <c r="A890" s="37"/>
      <c r="B890" s="42"/>
      <c r="C890" s="278" t="s">
        <v>19</v>
      </c>
      <c r="D890" s="278" t="s">
        <v>7239</v>
      </c>
      <c r="E890" s="20" t="s">
        <v>19</v>
      </c>
      <c r="F890" s="279">
        <v>7.94</v>
      </c>
      <c r="G890" s="37"/>
      <c r="H890" s="42"/>
    </row>
    <row r="891" spans="1:8" s="2" customFormat="1" ht="16.8" customHeight="1">
      <c r="A891" s="37"/>
      <c r="B891" s="42"/>
      <c r="C891" s="280" t="s">
        <v>6814</v>
      </c>
      <c r="D891" s="37"/>
      <c r="E891" s="37"/>
      <c r="F891" s="37"/>
      <c r="G891" s="37"/>
      <c r="H891" s="42"/>
    </row>
    <row r="892" spans="1:8" s="2" customFormat="1" ht="20.399999999999999">
      <c r="A892" s="37"/>
      <c r="B892" s="42"/>
      <c r="C892" s="278" t="s">
        <v>1157</v>
      </c>
      <c r="D892" s="278" t="s">
        <v>6879</v>
      </c>
      <c r="E892" s="20" t="s">
        <v>154</v>
      </c>
      <c r="F892" s="279">
        <v>136.91</v>
      </c>
      <c r="G892" s="37"/>
      <c r="H892" s="42"/>
    </row>
    <row r="893" spans="1:8" s="2" customFormat="1" ht="16.8" customHeight="1">
      <c r="A893" s="37"/>
      <c r="B893" s="42"/>
      <c r="C893" s="278" t="s">
        <v>1182</v>
      </c>
      <c r="D893" s="278" t="s">
        <v>6880</v>
      </c>
      <c r="E893" s="20" t="s">
        <v>154</v>
      </c>
      <c r="F893" s="279">
        <v>140.81</v>
      </c>
      <c r="G893" s="37"/>
      <c r="H893" s="42"/>
    </row>
    <row r="894" spans="1:8" s="2" customFormat="1" ht="16.8" customHeight="1">
      <c r="A894" s="37"/>
      <c r="B894" s="42"/>
      <c r="C894" s="278" t="s">
        <v>1188</v>
      </c>
      <c r="D894" s="278" t="s">
        <v>6881</v>
      </c>
      <c r="E894" s="20" t="s">
        <v>154</v>
      </c>
      <c r="F894" s="279">
        <v>136.91</v>
      </c>
      <c r="G894" s="37"/>
      <c r="H894" s="42"/>
    </row>
    <row r="895" spans="1:8" s="2" customFormat="1" ht="16.8" customHeight="1">
      <c r="A895" s="37"/>
      <c r="B895" s="42"/>
      <c r="C895" s="278" t="s">
        <v>1227</v>
      </c>
      <c r="D895" s="278" t="s">
        <v>6939</v>
      </c>
      <c r="E895" s="20" t="s">
        <v>154</v>
      </c>
      <c r="F895" s="279">
        <v>21.93</v>
      </c>
      <c r="G895" s="37"/>
      <c r="H895" s="42"/>
    </row>
    <row r="896" spans="1:8" s="2" customFormat="1" ht="16.8" customHeight="1">
      <c r="A896" s="37"/>
      <c r="B896" s="42"/>
      <c r="C896" s="274" t="s">
        <v>3621</v>
      </c>
      <c r="D896" s="275" t="s">
        <v>3622</v>
      </c>
      <c r="E896" s="276" t="s">
        <v>141</v>
      </c>
      <c r="F896" s="277">
        <v>30.57</v>
      </c>
      <c r="G896" s="37"/>
      <c r="H896" s="42"/>
    </row>
    <row r="897" spans="1:8" s="2" customFormat="1" ht="16.8" customHeight="1">
      <c r="A897" s="37"/>
      <c r="B897" s="42"/>
      <c r="C897" s="278" t="s">
        <v>19</v>
      </c>
      <c r="D897" s="278" t="s">
        <v>3873</v>
      </c>
      <c r="E897" s="20" t="s">
        <v>19</v>
      </c>
      <c r="F897" s="279">
        <v>0</v>
      </c>
      <c r="G897" s="37"/>
      <c r="H897" s="42"/>
    </row>
    <row r="898" spans="1:8" s="2" customFormat="1" ht="16.8" customHeight="1">
      <c r="A898" s="37"/>
      <c r="B898" s="42"/>
      <c r="C898" s="278" t="s">
        <v>19</v>
      </c>
      <c r="D898" s="278" t="s">
        <v>7240</v>
      </c>
      <c r="E898" s="20" t="s">
        <v>19</v>
      </c>
      <c r="F898" s="279">
        <v>27.96</v>
      </c>
      <c r="G898" s="37"/>
      <c r="H898" s="42"/>
    </row>
    <row r="899" spans="1:8" s="2" customFormat="1" ht="16.8" customHeight="1">
      <c r="A899" s="37"/>
      <c r="B899" s="42"/>
      <c r="C899" s="278" t="s">
        <v>19</v>
      </c>
      <c r="D899" s="278" t="s">
        <v>7241</v>
      </c>
      <c r="E899" s="20" t="s">
        <v>19</v>
      </c>
      <c r="F899" s="279">
        <v>2.61</v>
      </c>
      <c r="G899" s="37"/>
      <c r="H899" s="42"/>
    </row>
    <row r="900" spans="1:8" s="2" customFormat="1" ht="16.8" customHeight="1">
      <c r="A900" s="37"/>
      <c r="B900" s="42"/>
      <c r="C900" s="278" t="s">
        <v>19</v>
      </c>
      <c r="D900" s="278" t="s">
        <v>260</v>
      </c>
      <c r="E900" s="20" t="s">
        <v>19</v>
      </c>
      <c r="F900" s="279">
        <v>30.57</v>
      </c>
      <c r="G900" s="37"/>
      <c r="H900" s="42"/>
    </row>
    <row r="901" spans="1:8" s="2" customFormat="1" ht="16.8" customHeight="1">
      <c r="A901" s="37"/>
      <c r="B901" s="42"/>
      <c r="C901" s="280" t="s">
        <v>6814</v>
      </c>
      <c r="D901" s="37"/>
      <c r="E901" s="37"/>
      <c r="F901" s="37"/>
      <c r="G901" s="37"/>
      <c r="H901" s="42"/>
    </row>
    <row r="902" spans="1:8" s="2" customFormat="1" ht="16.8" customHeight="1">
      <c r="A902" s="37"/>
      <c r="B902" s="42"/>
      <c r="C902" s="278" t="s">
        <v>1135</v>
      </c>
      <c r="D902" s="278" t="s">
        <v>6894</v>
      </c>
      <c r="E902" s="20" t="s">
        <v>141</v>
      </c>
      <c r="F902" s="279">
        <v>112.55</v>
      </c>
      <c r="G902" s="37"/>
      <c r="H902" s="42"/>
    </row>
    <row r="903" spans="1:8" s="2" customFormat="1" ht="16.8" customHeight="1">
      <c r="A903" s="37"/>
      <c r="B903" s="42"/>
      <c r="C903" s="278" t="s">
        <v>1141</v>
      </c>
      <c r="D903" s="278" t="s">
        <v>6895</v>
      </c>
      <c r="E903" s="20" t="s">
        <v>141</v>
      </c>
      <c r="F903" s="279">
        <v>112.55</v>
      </c>
      <c r="G903" s="37"/>
      <c r="H903" s="42"/>
    </row>
    <row r="904" spans="1:8" s="2" customFormat="1" ht="16.8" customHeight="1">
      <c r="A904" s="37"/>
      <c r="B904" s="42"/>
      <c r="C904" s="278" t="s">
        <v>1146</v>
      </c>
      <c r="D904" s="278" t="s">
        <v>6896</v>
      </c>
      <c r="E904" s="20" t="s">
        <v>141</v>
      </c>
      <c r="F904" s="279">
        <v>112.55</v>
      </c>
      <c r="G904" s="37"/>
      <c r="H904" s="42"/>
    </row>
    <row r="905" spans="1:8" s="2" customFormat="1" ht="16.8" customHeight="1">
      <c r="A905" s="37"/>
      <c r="B905" s="42"/>
      <c r="C905" s="278" t="s">
        <v>1151</v>
      </c>
      <c r="D905" s="278" t="s">
        <v>6897</v>
      </c>
      <c r="E905" s="20" t="s">
        <v>141</v>
      </c>
      <c r="F905" s="279">
        <v>112.55</v>
      </c>
      <c r="G905" s="37"/>
      <c r="H905" s="42"/>
    </row>
    <row r="906" spans="1:8" s="2" customFormat="1" ht="20.399999999999999">
      <c r="A906" s="37"/>
      <c r="B906" s="42"/>
      <c r="C906" s="278" t="s">
        <v>1167</v>
      </c>
      <c r="D906" s="278" t="s">
        <v>6898</v>
      </c>
      <c r="E906" s="20" t="s">
        <v>141</v>
      </c>
      <c r="F906" s="279">
        <v>112.55</v>
      </c>
      <c r="G906" s="37"/>
      <c r="H906" s="42"/>
    </row>
    <row r="907" spans="1:8" s="2" customFormat="1" ht="16.8" customHeight="1">
      <c r="A907" s="37"/>
      <c r="B907" s="42"/>
      <c r="C907" s="278" t="s">
        <v>1258</v>
      </c>
      <c r="D907" s="278" t="s">
        <v>6900</v>
      </c>
      <c r="E907" s="20" t="s">
        <v>141</v>
      </c>
      <c r="F907" s="279">
        <v>112.55</v>
      </c>
      <c r="G907" s="37"/>
      <c r="H907" s="42"/>
    </row>
    <row r="908" spans="1:8" s="2" customFormat="1" ht="16.8" customHeight="1">
      <c r="A908" s="37"/>
      <c r="B908" s="42"/>
      <c r="C908" s="274" t="s">
        <v>3630</v>
      </c>
      <c r="D908" s="275" t="s">
        <v>3631</v>
      </c>
      <c r="E908" s="276" t="s">
        <v>154</v>
      </c>
      <c r="F908" s="277">
        <v>24.64</v>
      </c>
      <c r="G908" s="37"/>
      <c r="H908" s="42"/>
    </row>
    <row r="909" spans="1:8" s="2" customFormat="1" ht="16.8" customHeight="1">
      <c r="A909" s="37"/>
      <c r="B909" s="42"/>
      <c r="C909" s="278" t="s">
        <v>19</v>
      </c>
      <c r="D909" s="278" t="s">
        <v>3873</v>
      </c>
      <c r="E909" s="20" t="s">
        <v>19</v>
      </c>
      <c r="F909" s="279">
        <v>0</v>
      </c>
      <c r="G909" s="37"/>
      <c r="H909" s="42"/>
    </row>
    <row r="910" spans="1:8" s="2" customFormat="1" ht="16.8" customHeight="1">
      <c r="A910" s="37"/>
      <c r="B910" s="42"/>
      <c r="C910" s="278" t="s">
        <v>19</v>
      </c>
      <c r="D910" s="278" t="s">
        <v>7242</v>
      </c>
      <c r="E910" s="20" t="s">
        <v>19</v>
      </c>
      <c r="F910" s="279">
        <v>20.239999999999998</v>
      </c>
      <c r="G910" s="37"/>
      <c r="H910" s="42"/>
    </row>
    <row r="911" spans="1:8" s="2" customFormat="1" ht="16.8" customHeight="1">
      <c r="A911" s="37"/>
      <c r="B911" s="42"/>
      <c r="C911" s="278" t="s">
        <v>19</v>
      </c>
      <c r="D911" s="278" t="s">
        <v>7243</v>
      </c>
      <c r="E911" s="20" t="s">
        <v>19</v>
      </c>
      <c r="F911" s="279">
        <v>4.4000000000000004</v>
      </c>
      <c r="G911" s="37"/>
      <c r="H911" s="42"/>
    </row>
    <row r="912" spans="1:8" s="2" customFormat="1" ht="16.8" customHeight="1">
      <c r="A912" s="37"/>
      <c r="B912" s="42"/>
      <c r="C912" s="278" t="s">
        <v>19</v>
      </c>
      <c r="D912" s="278" t="s">
        <v>260</v>
      </c>
      <c r="E912" s="20" t="s">
        <v>19</v>
      </c>
      <c r="F912" s="279">
        <v>24.64</v>
      </c>
      <c r="G912" s="37"/>
      <c r="H912" s="42"/>
    </row>
    <row r="913" spans="1:8" s="2" customFormat="1" ht="16.8" customHeight="1">
      <c r="A913" s="37"/>
      <c r="B913" s="42"/>
      <c r="C913" s="280" t="s">
        <v>6814</v>
      </c>
      <c r="D913" s="37"/>
      <c r="E913" s="37"/>
      <c r="F913" s="37"/>
      <c r="G913" s="37"/>
      <c r="H913" s="42"/>
    </row>
    <row r="914" spans="1:8" s="2" customFormat="1" ht="20.399999999999999">
      <c r="A914" s="37"/>
      <c r="B914" s="42"/>
      <c r="C914" s="278" t="s">
        <v>1157</v>
      </c>
      <c r="D914" s="278" t="s">
        <v>6879</v>
      </c>
      <c r="E914" s="20" t="s">
        <v>154</v>
      </c>
      <c r="F914" s="279">
        <v>136.91</v>
      </c>
      <c r="G914" s="37"/>
      <c r="H914" s="42"/>
    </row>
    <row r="915" spans="1:8" s="2" customFormat="1" ht="16.8" customHeight="1">
      <c r="A915" s="37"/>
      <c r="B915" s="42"/>
      <c r="C915" s="278" t="s">
        <v>1182</v>
      </c>
      <c r="D915" s="278" t="s">
        <v>6880</v>
      </c>
      <c r="E915" s="20" t="s">
        <v>154</v>
      </c>
      <c r="F915" s="279">
        <v>140.81</v>
      </c>
      <c r="G915" s="37"/>
      <c r="H915" s="42"/>
    </row>
    <row r="916" spans="1:8" s="2" customFormat="1" ht="16.8" customHeight="1">
      <c r="A916" s="37"/>
      <c r="B916" s="42"/>
      <c r="C916" s="278" t="s">
        <v>1188</v>
      </c>
      <c r="D916" s="278" t="s">
        <v>6881</v>
      </c>
      <c r="E916" s="20" t="s">
        <v>154</v>
      </c>
      <c r="F916" s="279">
        <v>136.91</v>
      </c>
      <c r="G916" s="37"/>
      <c r="H916" s="42"/>
    </row>
    <row r="917" spans="1:8" s="2" customFormat="1" ht="16.8" customHeight="1">
      <c r="A917" s="37"/>
      <c r="B917" s="42"/>
      <c r="C917" s="274" t="s">
        <v>3577</v>
      </c>
      <c r="D917" s="275" t="s">
        <v>3578</v>
      </c>
      <c r="E917" s="276" t="s">
        <v>141</v>
      </c>
      <c r="F917" s="277">
        <v>242.35</v>
      </c>
      <c r="G917" s="37"/>
      <c r="H917" s="42"/>
    </row>
    <row r="918" spans="1:8" s="2" customFormat="1" ht="16.8" customHeight="1">
      <c r="A918" s="37"/>
      <c r="B918" s="42"/>
      <c r="C918" s="278" t="s">
        <v>19</v>
      </c>
      <c r="D918" s="278" t="s">
        <v>248</v>
      </c>
      <c r="E918" s="20" t="s">
        <v>19</v>
      </c>
      <c r="F918" s="279">
        <v>0</v>
      </c>
      <c r="G918" s="37"/>
      <c r="H918" s="42"/>
    </row>
    <row r="919" spans="1:8" s="2" customFormat="1" ht="16.8" customHeight="1">
      <c r="A919" s="37"/>
      <c r="B919" s="42"/>
      <c r="C919" s="278" t="s">
        <v>19</v>
      </c>
      <c r="D919" s="278" t="s">
        <v>7244</v>
      </c>
      <c r="E919" s="20" t="s">
        <v>19</v>
      </c>
      <c r="F919" s="279">
        <v>46.65</v>
      </c>
      <c r="G919" s="37"/>
      <c r="H919" s="42"/>
    </row>
    <row r="920" spans="1:8" s="2" customFormat="1" ht="16.8" customHeight="1">
      <c r="A920" s="37"/>
      <c r="B920" s="42"/>
      <c r="C920" s="278" t="s">
        <v>19</v>
      </c>
      <c r="D920" s="278" t="s">
        <v>7220</v>
      </c>
      <c r="E920" s="20" t="s">
        <v>19</v>
      </c>
      <c r="F920" s="279">
        <v>34.6</v>
      </c>
      <c r="G920" s="37"/>
      <c r="H920" s="42"/>
    </row>
    <row r="921" spans="1:8" s="2" customFormat="1" ht="16.8" customHeight="1">
      <c r="A921" s="37"/>
      <c r="B921" s="42"/>
      <c r="C921" s="278" t="s">
        <v>19</v>
      </c>
      <c r="D921" s="278" t="s">
        <v>251</v>
      </c>
      <c r="E921" s="20" t="s">
        <v>19</v>
      </c>
      <c r="F921" s="279">
        <v>81.25</v>
      </c>
      <c r="G921" s="37"/>
      <c r="H921" s="42"/>
    </row>
    <row r="922" spans="1:8" s="2" customFormat="1" ht="16.8" customHeight="1">
      <c r="A922" s="37"/>
      <c r="B922" s="42"/>
      <c r="C922" s="278" t="s">
        <v>19</v>
      </c>
      <c r="D922" s="278" t="s">
        <v>252</v>
      </c>
      <c r="E922" s="20" t="s">
        <v>19</v>
      </c>
      <c r="F922" s="279">
        <v>0</v>
      </c>
      <c r="G922" s="37"/>
      <c r="H922" s="42"/>
    </row>
    <row r="923" spans="1:8" s="2" customFormat="1" ht="16.8" customHeight="1">
      <c r="A923" s="37"/>
      <c r="B923" s="42"/>
      <c r="C923" s="278" t="s">
        <v>19</v>
      </c>
      <c r="D923" s="278" t="s">
        <v>7245</v>
      </c>
      <c r="E923" s="20" t="s">
        <v>19</v>
      </c>
      <c r="F923" s="279">
        <v>45.57</v>
      </c>
      <c r="G923" s="37"/>
      <c r="H923" s="42"/>
    </row>
    <row r="924" spans="1:8" s="2" customFormat="1" ht="16.8" customHeight="1">
      <c r="A924" s="37"/>
      <c r="B924" s="42"/>
      <c r="C924" s="278" t="s">
        <v>19</v>
      </c>
      <c r="D924" s="278" t="s">
        <v>7222</v>
      </c>
      <c r="E924" s="20" t="s">
        <v>19</v>
      </c>
      <c r="F924" s="279">
        <v>34.57</v>
      </c>
      <c r="G924" s="37"/>
      <c r="H924" s="42"/>
    </row>
    <row r="925" spans="1:8" s="2" customFormat="1" ht="16.8" customHeight="1">
      <c r="A925" s="37"/>
      <c r="B925" s="42"/>
      <c r="C925" s="278" t="s">
        <v>19</v>
      </c>
      <c r="D925" s="278" t="s">
        <v>251</v>
      </c>
      <c r="E925" s="20" t="s">
        <v>19</v>
      </c>
      <c r="F925" s="279">
        <v>80.14</v>
      </c>
      <c r="G925" s="37"/>
      <c r="H925" s="42"/>
    </row>
    <row r="926" spans="1:8" s="2" customFormat="1" ht="16.8" customHeight="1">
      <c r="A926" s="37"/>
      <c r="B926" s="42"/>
      <c r="C926" s="278" t="s">
        <v>19</v>
      </c>
      <c r="D926" s="278" t="s">
        <v>248</v>
      </c>
      <c r="E926" s="20" t="s">
        <v>19</v>
      </c>
      <c r="F926" s="279">
        <v>0</v>
      </c>
      <c r="G926" s="37"/>
      <c r="H926" s="42"/>
    </row>
    <row r="927" spans="1:8" s="2" customFormat="1" ht="16.8" customHeight="1">
      <c r="A927" s="37"/>
      <c r="B927" s="42"/>
      <c r="C927" s="278" t="s">
        <v>19</v>
      </c>
      <c r="D927" s="278" t="s">
        <v>7246</v>
      </c>
      <c r="E927" s="20" t="s">
        <v>19</v>
      </c>
      <c r="F927" s="279">
        <v>46.55</v>
      </c>
      <c r="G927" s="37"/>
      <c r="H927" s="42"/>
    </row>
    <row r="928" spans="1:8" s="2" customFormat="1" ht="16.8" customHeight="1">
      <c r="A928" s="37"/>
      <c r="B928" s="42"/>
      <c r="C928" s="278" t="s">
        <v>19</v>
      </c>
      <c r="D928" s="278" t="s">
        <v>7247</v>
      </c>
      <c r="E928" s="20" t="s">
        <v>19</v>
      </c>
      <c r="F928" s="279">
        <v>34.409999999999997</v>
      </c>
      <c r="G928" s="37"/>
      <c r="H928" s="42"/>
    </row>
    <row r="929" spans="1:8" s="2" customFormat="1" ht="16.8" customHeight="1">
      <c r="A929" s="37"/>
      <c r="B929" s="42"/>
      <c r="C929" s="278" t="s">
        <v>19</v>
      </c>
      <c r="D929" s="278" t="s">
        <v>251</v>
      </c>
      <c r="E929" s="20" t="s">
        <v>19</v>
      </c>
      <c r="F929" s="279">
        <v>80.959999999999994</v>
      </c>
      <c r="G929" s="37"/>
      <c r="H929" s="42"/>
    </row>
    <row r="930" spans="1:8" s="2" customFormat="1" ht="16.8" customHeight="1">
      <c r="A930" s="37"/>
      <c r="B930" s="42"/>
      <c r="C930" s="278" t="s">
        <v>19</v>
      </c>
      <c r="D930" s="278" t="s">
        <v>260</v>
      </c>
      <c r="E930" s="20" t="s">
        <v>19</v>
      </c>
      <c r="F930" s="279">
        <v>242.35</v>
      </c>
      <c r="G930" s="37"/>
      <c r="H930" s="42"/>
    </row>
    <row r="931" spans="1:8" s="2" customFormat="1" ht="16.8" customHeight="1">
      <c r="A931" s="37"/>
      <c r="B931" s="42"/>
      <c r="C931" s="280" t="s">
        <v>6814</v>
      </c>
      <c r="D931" s="37"/>
      <c r="E931" s="37"/>
      <c r="F931" s="37"/>
      <c r="G931" s="37"/>
      <c r="H931" s="42"/>
    </row>
    <row r="932" spans="1:8" s="2" customFormat="1" ht="16.8" customHeight="1">
      <c r="A932" s="37"/>
      <c r="B932" s="42"/>
      <c r="C932" s="278" t="s">
        <v>4620</v>
      </c>
      <c r="D932" s="278" t="s">
        <v>7248</v>
      </c>
      <c r="E932" s="20" t="s">
        <v>141</v>
      </c>
      <c r="F932" s="279">
        <v>242.35</v>
      </c>
      <c r="G932" s="37"/>
      <c r="H932" s="42"/>
    </row>
    <row r="933" spans="1:8" s="2" customFormat="1" ht="16.8" customHeight="1">
      <c r="A933" s="37"/>
      <c r="B933" s="42"/>
      <c r="C933" s="278" t="s">
        <v>4625</v>
      </c>
      <c r="D933" s="278" t="s">
        <v>7249</v>
      </c>
      <c r="E933" s="20" t="s">
        <v>141</v>
      </c>
      <c r="F933" s="279">
        <v>242.35</v>
      </c>
      <c r="G933" s="37"/>
      <c r="H933" s="42"/>
    </row>
    <row r="934" spans="1:8" s="2" customFormat="1" ht="20.399999999999999">
      <c r="A934" s="37"/>
      <c r="B934" s="42"/>
      <c r="C934" s="278" t="s">
        <v>4630</v>
      </c>
      <c r="D934" s="278" t="s">
        <v>7250</v>
      </c>
      <c r="E934" s="20" t="s">
        <v>141</v>
      </c>
      <c r="F934" s="279">
        <v>242.35</v>
      </c>
      <c r="G934" s="37"/>
      <c r="H934" s="42"/>
    </row>
    <row r="935" spans="1:8" s="2" customFormat="1" ht="16.8" customHeight="1">
      <c r="A935" s="37"/>
      <c r="B935" s="42"/>
      <c r="C935" s="278" t="s">
        <v>4635</v>
      </c>
      <c r="D935" s="278" t="s">
        <v>7251</v>
      </c>
      <c r="E935" s="20" t="s">
        <v>141</v>
      </c>
      <c r="F935" s="279">
        <v>242.35</v>
      </c>
      <c r="G935" s="37"/>
      <c r="H935" s="42"/>
    </row>
    <row r="936" spans="1:8" s="2" customFormat="1" ht="16.8" customHeight="1">
      <c r="A936" s="37"/>
      <c r="B936" s="42"/>
      <c r="C936" s="278" t="s">
        <v>4644</v>
      </c>
      <c r="D936" s="278" t="s">
        <v>7252</v>
      </c>
      <c r="E936" s="20" t="s">
        <v>154</v>
      </c>
      <c r="F936" s="279">
        <v>121.175</v>
      </c>
      <c r="G936" s="37"/>
      <c r="H936" s="42"/>
    </row>
    <row r="937" spans="1:8" s="2" customFormat="1" ht="16.8" customHeight="1">
      <c r="A937" s="37"/>
      <c r="B937" s="42"/>
      <c r="C937" s="278" t="s">
        <v>4659</v>
      </c>
      <c r="D937" s="278" t="s">
        <v>7253</v>
      </c>
      <c r="E937" s="20" t="s">
        <v>141</v>
      </c>
      <c r="F937" s="279">
        <v>242.35</v>
      </c>
      <c r="G937" s="37"/>
      <c r="H937" s="42"/>
    </row>
    <row r="938" spans="1:8" s="2" customFormat="1" ht="16.8" customHeight="1">
      <c r="A938" s="37"/>
      <c r="B938" s="42"/>
      <c r="C938" s="274" t="s">
        <v>3580</v>
      </c>
      <c r="D938" s="275" t="s">
        <v>3581</v>
      </c>
      <c r="E938" s="276" t="s">
        <v>154</v>
      </c>
      <c r="F938" s="277">
        <v>216.45</v>
      </c>
      <c r="G938" s="37"/>
      <c r="H938" s="42"/>
    </row>
    <row r="939" spans="1:8" s="2" customFormat="1" ht="16.8" customHeight="1">
      <c r="A939" s="37"/>
      <c r="B939" s="42"/>
      <c r="C939" s="278" t="s">
        <v>19</v>
      </c>
      <c r="D939" s="278" t="s">
        <v>248</v>
      </c>
      <c r="E939" s="20" t="s">
        <v>19</v>
      </c>
      <c r="F939" s="279">
        <v>0</v>
      </c>
      <c r="G939" s="37"/>
      <c r="H939" s="42"/>
    </row>
    <row r="940" spans="1:8" s="2" customFormat="1" ht="16.8" customHeight="1">
      <c r="A940" s="37"/>
      <c r="B940" s="42"/>
      <c r="C940" s="278" t="s">
        <v>19</v>
      </c>
      <c r="D940" s="278" t="s">
        <v>7254</v>
      </c>
      <c r="E940" s="20" t="s">
        <v>19</v>
      </c>
      <c r="F940" s="279">
        <v>47.06</v>
      </c>
      <c r="G940" s="37"/>
      <c r="H940" s="42"/>
    </row>
    <row r="941" spans="1:8" s="2" customFormat="1" ht="16.8" customHeight="1">
      <c r="A941" s="37"/>
      <c r="B941" s="42"/>
      <c r="C941" s="278" t="s">
        <v>19</v>
      </c>
      <c r="D941" s="278" t="s">
        <v>7255</v>
      </c>
      <c r="E941" s="20" t="s">
        <v>19</v>
      </c>
      <c r="F941" s="279">
        <v>-9.4700000000000006</v>
      </c>
      <c r="G941" s="37"/>
      <c r="H941" s="42"/>
    </row>
    <row r="942" spans="1:8" s="2" customFormat="1" ht="16.8" customHeight="1">
      <c r="A942" s="37"/>
      <c r="B942" s="42"/>
      <c r="C942" s="278" t="s">
        <v>19</v>
      </c>
      <c r="D942" s="278" t="s">
        <v>7256</v>
      </c>
      <c r="E942" s="20" t="s">
        <v>19</v>
      </c>
      <c r="F942" s="279">
        <v>35.159999999999997</v>
      </c>
      <c r="G942" s="37"/>
      <c r="H942" s="42"/>
    </row>
    <row r="943" spans="1:8" s="2" customFormat="1" ht="16.8" customHeight="1">
      <c r="A943" s="37"/>
      <c r="B943" s="42"/>
      <c r="C943" s="278" t="s">
        <v>19</v>
      </c>
      <c r="D943" s="278" t="s">
        <v>251</v>
      </c>
      <c r="E943" s="20" t="s">
        <v>19</v>
      </c>
      <c r="F943" s="279">
        <v>72.75</v>
      </c>
      <c r="G943" s="37"/>
      <c r="H943" s="42"/>
    </row>
    <row r="944" spans="1:8" s="2" customFormat="1" ht="16.8" customHeight="1">
      <c r="A944" s="37"/>
      <c r="B944" s="42"/>
      <c r="C944" s="278" t="s">
        <v>19</v>
      </c>
      <c r="D944" s="278" t="s">
        <v>252</v>
      </c>
      <c r="E944" s="20" t="s">
        <v>19</v>
      </c>
      <c r="F944" s="279">
        <v>0</v>
      </c>
      <c r="G944" s="37"/>
      <c r="H944" s="42"/>
    </row>
    <row r="945" spans="1:8" s="2" customFormat="1" ht="16.8" customHeight="1">
      <c r="A945" s="37"/>
      <c r="B945" s="42"/>
      <c r="C945" s="278" t="s">
        <v>19</v>
      </c>
      <c r="D945" s="278" t="s">
        <v>7257</v>
      </c>
      <c r="E945" s="20" t="s">
        <v>19</v>
      </c>
      <c r="F945" s="279">
        <v>47.06</v>
      </c>
      <c r="G945" s="37"/>
      <c r="H945" s="42"/>
    </row>
    <row r="946" spans="1:8" s="2" customFormat="1" ht="16.8" customHeight="1">
      <c r="A946" s="37"/>
      <c r="B946" s="42"/>
      <c r="C946" s="278" t="s">
        <v>19</v>
      </c>
      <c r="D946" s="278" t="s">
        <v>7258</v>
      </c>
      <c r="E946" s="20" t="s">
        <v>19</v>
      </c>
      <c r="F946" s="279">
        <v>-10.37</v>
      </c>
      <c r="G946" s="37"/>
      <c r="H946" s="42"/>
    </row>
    <row r="947" spans="1:8" s="2" customFormat="1" ht="16.8" customHeight="1">
      <c r="A947" s="37"/>
      <c r="B947" s="42"/>
      <c r="C947" s="278" t="s">
        <v>19</v>
      </c>
      <c r="D947" s="278" t="s">
        <v>7259</v>
      </c>
      <c r="E947" s="20" t="s">
        <v>19</v>
      </c>
      <c r="F947" s="279">
        <v>35.159999999999997</v>
      </c>
      <c r="G947" s="37"/>
      <c r="H947" s="42"/>
    </row>
    <row r="948" spans="1:8" s="2" customFormat="1" ht="16.8" customHeight="1">
      <c r="A948" s="37"/>
      <c r="B948" s="42"/>
      <c r="C948" s="278" t="s">
        <v>19</v>
      </c>
      <c r="D948" s="278" t="s">
        <v>251</v>
      </c>
      <c r="E948" s="20" t="s">
        <v>19</v>
      </c>
      <c r="F948" s="279">
        <v>71.849999999999994</v>
      </c>
      <c r="G948" s="37"/>
      <c r="H948" s="42"/>
    </row>
    <row r="949" spans="1:8" s="2" customFormat="1" ht="16.8" customHeight="1">
      <c r="A949" s="37"/>
      <c r="B949" s="42"/>
      <c r="C949" s="278" t="s">
        <v>19</v>
      </c>
      <c r="D949" s="278" t="s">
        <v>248</v>
      </c>
      <c r="E949" s="20" t="s">
        <v>19</v>
      </c>
      <c r="F949" s="279">
        <v>0</v>
      </c>
      <c r="G949" s="37"/>
      <c r="H949" s="42"/>
    </row>
    <row r="950" spans="1:8" s="2" customFormat="1" ht="16.8" customHeight="1">
      <c r="A950" s="37"/>
      <c r="B950" s="42"/>
      <c r="C950" s="278" t="s">
        <v>19</v>
      </c>
      <c r="D950" s="278" t="s">
        <v>7260</v>
      </c>
      <c r="E950" s="20" t="s">
        <v>19</v>
      </c>
      <c r="F950" s="279">
        <v>47.06</v>
      </c>
      <c r="G950" s="37"/>
      <c r="H950" s="42"/>
    </row>
    <row r="951" spans="1:8" s="2" customFormat="1" ht="16.8" customHeight="1">
      <c r="A951" s="37"/>
      <c r="B951" s="42"/>
      <c r="C951" s="278" t="s">
        <v>19</v>
      </c>
      <c r="D951" s="278" t="s">
        <v>7258</v>
      </c>
      <c r="E951" s="20" t="s">
        <v>19</v>
      </c>
      <c r="F951" s="279">
        <v>-10.37</v>
      </c>
      <c r="G951" s="37"/>
      <c r="H951" s="42"/>
    </row>
    <row r="952" spans="1:8" s="2" customFormat="1" ht="16.8" customHeight="1">
      <c r="A952" s="37"/>
      <c r="B952" s="42"/>
      <c r="C952" s="278" t="s">
        <v>19</v>
      </c>
      <c r="D952" s="278" t="s">
        <v>7261</v>
      </c>
      <c r="E952" s="20" t="s">
        <v>19</v>
      </c>
      <c r="F952" s="279">
        <v>35.159999999999997</v>
      </c>
      <c r="G952" s="37"/>
      <c r="H952" s="42"/>
    </row>
    <row r="953" spans="1:8" s="2" customFormat="1" ht="16.8" customHeight="1">
      <c r="A953" s="37"/>
      <c r="B953" s="42"/>
      <c r="C953" s="278" t="s">
        <v>19</v>
      </c>
      <c r="D953" s="278" t="s">
        <v>251</v>
      </c>
      <c r="E953" s="20" t="s">
        <v>19</v>
      </c>
      <c r="F953" s="279">
        <v>71.849999999999994</v>
      </c>
      <c r="G953" s="37"/>
      <c r="H953" s="42"/>
    </row>
    <row r="954" spans="1:8" s="2" customFormat="1" ht="16.8" customHeight="1">
      <c r="A954" s="37"/>
      <c r="B954" s="42"/>
      <c r="C954" s="278" t="s">
        <v>19</v>
      </c>
      <c r="D954" s="278" t="s">
        <v>260</v>
      </c>
      <c r="E954" s="20" t="s">
        <v>19</v>
      </c>
      <c r="F954" s="279">
        <v>216.45</v>
      </c>
      <c r="G954" s="37"/>
      <c r="H954" s="42"/>
    </row>
    <row r="955" spans="1:8" s="2" customFormat="1" ht="16.8" customHeight="1">
      <c r="A955" s="37"/>
      <c r="B955" s="42"/>
      <c r="C955" s="280" t="s">
        <v>6814</v>
      </c>
      <c r="D955" s="37"/>
      <c r="E955" s="37"/>
      <c r="F955" s="37"/>
      <c r="G955" s="37"/>
      <c r="H955" s="42"/>
    </row>
    <row r="956" spans="1:8" s="2" customFormat="1" ht="16.8" customHeight="1">
      <c r="A956" s="37"/>
      <c r="B956" s="42"/>
      <c r="C956" s="278" t="s">
        <v>4650</v>
      </c>
      <c r="D956" s="278" t="s">
        <v>7262</v>
      </c>
      <c r="E956" s="20" t="s">
        <v>154</v>
      </c>
      <c r="F956" s="279">
        <v>216.45</v>
      </c>
      <c r="G956" s="37"/>
      <c r="H956" s="42"/>
    </row>
    <row r="957" spans="1:8" s="2" customFormat="1" ht="16.8" customHeight="1">
      <c r="A957" s="37"/>
      <c r="B957" s="42"/>
      <c r="C957" s="274" t="s">
        <v>3571</v>
      </c>
      <c r="D957" s="275" t="s">
        <v>3572</v>
      </c>
      <c r="E957" s="276" t="s">
        <v>141</v>
      </c>
      <c r="F957" s="277">
        <v>45.64</v>
      </c>
      <c r="G957" s="37"/>
      <c r="H957" s="42"/>
    </row>
    <row r="958" spans="1:8" s="2" customFormat="1" ht="16.8" customHeight="1">
      <c r="A958" s="37"/>
      <c r="B958" s="42"/>
      <c r="C958" s="278" t="s">
        <v>19</v>
      </c>
      <c r="D958" s="278" t="s">
        <v>248</v>
      </c>
      <c r="E958" s="20" t="s">
        <v>19</v>
      </c>
      <c r="F958" s="279">
        <v>0</v>
      </c>
      <c r="G958" s="37"/>
      <c r="H958" s="42"/>
    </row>
    <row r="959" spans="1:8" s="2" customFormat="1" ht="16.8" customHeight="1">
      <c r="A959" s="37"/>
      <c r="B959" s="42"/>
      <c r="C959" s="278" t="s">
        <v>19</v>
      </c>
      <c r="D959" s="278" t="s">
        <v>7263</v>
      </c>
      <c r="E959" s="20" t="s">
        <v>19</v>
      </c>
      <c r="F959" s="279">
        <v>3.84</v>
      </c>
      <c r="G959" s="37"/>
      <c r="H959" s="42"/>
    </row>
    <row r="960" spans="1:8" s="2" customFormat="1" ht="16.8" customHeight="1">
      <c r="A960" s="37"/>
      <c r="B960" s="42"/>
      <c r="C960" s="278" t="s">
        <v>19</v>
      </c>
      <c r="D960" s="278" t="s">
        <v>7264</v>
      </c>
      <c r="E960" s="20" t="s">
        <v>19</v>
      </c>
      <c r="F960" s="279">
        <v>2.61</v>
      </c>
      <c r="G960" s="37"/>
      <c r="H960" s="42"/>
    </row>
    <row r="961" spans="1:8" s="2" customFormat="1" ht="16.8" customHeight="1">
      <c r="A961" s="37"/>
      <c r="B961" s="42"/>
      <c r="C961" s="278" t="s">
        <v>19</v>
      </c>
      <c r="D961" s="278" t="s">
        <v>7265</v>
      </c>
      <c r="E961" s="20" t="s">
        <v>19</v>
      </c>
      <c r="F961" s="279">
        <v>3.42</v>
      </c>
      <c r="G961" s="37"/>
      <c r="H961" s="42"/>
    </row>
    <row r="962" spans="1:8" s="2" customFormat="1" ht="16.8" customHeight="1">
      <c r="A962" s="37"/>
      <c r="B962" s="42"/>
      <c r="C962" s="278" t="s">
        <v>19</v>
      </c>
      <c r="D962" s="278" t="s">
        <v>7266</v>
      </c>
      <c r="E962" s="20" t="s">
        <v>19</v>
      </c>
      <c r="F962" s="279">
        <v>3.27</v>
      </c>
      <c r="G962" s="37"/>
      <c r="H962" s="42"/>
    </row>
    <row r="963" spans="1:8" s="2" customFormat="1" ht="16.8" customHeight="1">
      <c r="A963" s="37"/>
      <c r="B963" s="42"/>
      <c r="C963" s="278" t="s">
        <v>19</v>
      </c>
      <c r="D963" s="278" t="s">
        <v>7267</v>
      </c>
      <c r="E963" s="20" t="s">
        <v>19</v>
      </c>
      <c r="F963" s="279">
        <v>3.35</v>
      </c>
      <c r="G963" s="37"/>
      <c r="H963" s="42"/>
    </row>
    <row r="964" spans="1:8" s="2" customFormat="1" ht="16.8" customHeight="1">
      <c r="A964" s="37"/>
      <c r="B964" s="42"/>
      <c r="C964" s="278" t="s">
        <v>19</v>
      </c>
      <c r="D964" s="278" t="s">
        <v>251</v>
      </c>
      <c r="E964" s="20" t="s">
        <v>19</v>
      </c>
      <c r="F964" s="279">
        <v>16.489999999999998</v>
      </c>
      <c r="G964" s="37"/>
      <c r="H964" s="42"/>
    </row>
    <row r="965" spans="1:8" s="2" customFormat="1" ht="16.8" customHeight="1">
      <c r="A965" s="37"/>
      <c r="B965" s="42"/>
      <c r="C965" s="278" t="s">
        <v>19</v>
      </c>
      <c r="D965" s="278" t="s">
        <v>252</v>
      </c>
      <c r="E965" s="20" t="s">
        <v>19</v>
      </c>
      <c r="F965" s="279">
        <v>0</v>
      </c>
      <c r="G965" s="37"/>
      <c r="H965" s="42"/>
    </row>
    <row r="966" spans="1:8" s="2" customFormat="1" ht="16.8" customHeight="1">
      <c r="A966" s="37"/>
      <c r="B966" s="42"/>
      <c r="C966" s="278" t="s">
        <v>19</v>
      </c>
      <c r="D966" s="278" t="s">
        <v>7268</v>
      </c>
      <c r="E966" s="20" t="s">
        <v>19</v>
      </c>
      <c r="F966" s="279">
        <v>2.61</v>
      </c>
      <c r="G966" s="37"/>
      <c r="H966" s="42"/>
    </row>
    <row r="967" spans="1:8" s="2" customFormat="1" ht="16.8" customHeight="1">
      <c r="A967" s="37"/>
      <c r="B967" s="42"/>
      <c r="C967" s="278" t="s">
        <v>19</v>
      </c>
      <c r="D967" s="278" t="s">
        <v>7269</v>
      </c>
      <c r="E967" s="20" t="s">
        <v>19</v>
      </c>
      <c r="F967" s="279">
        <v>3.42</v>
      </c>
      <c r="G967" s="37"/>
      <c r="H967" s="42"/>
    </row>
    <row r="968" spans="1:8" s="2" customFormat="1" ht="16.8" customHeight="1">
      <c r="A968" s="37"/>
      <c r="B968" s="42"/>
      <c r="C968" s="278" t="s">
        <v>19</v>
      </c>
      <c r="D968" s="278" t="s">
        <v>7270</v>
      </c>
      <c r="E968" s="20" t="s">
        <v>19</v>
      </c>
      <c r="F968" s="279">
        <v>3.27</v>
      </c>
      <c r="G968" s="37"/>
      <c r="H968" s="42"/>
    </row>
    <row r="969" spans="1:8" s="2" customFormat="1" ht="16.8" customHeight="1">
      <c r="A969" s="37"/>
      <c r="B969" s="42"/>
      <c r="C969" s="278" t="s">
        <v>19</v>
      </c>
      <c r="D969" s="278" t="s">
        <v>7271</v>
      </c>
      <c r="E969" s="20" t="s">
        <v>19</v>
      </c>
      <c r="F969" s="279">
        <v>3.35</v>
      </c>
      <c r="G969" s="37"/>
      <c r="H969" s="42"/>
    </row>
    <row r="970" spans="1:8" s="2" customFormat="1" ht="16.8" customHeight="1">
      <c r="A970" s="37"/>
      <c r="B970" s="42"/>
      <c r="C970" s="278" t="s">
        <v>19</v>
      </c>
      <c r="D970" s="278" t="s">
        <v>251</v>
      </c>
      <c r="E970" s="20" t="s">
        <v>19</v>
      </c>
      <c r="F970" s="279">
        <v>12.65</v>
      </c>
      <c r="G970" s="37"/>
      <c r="H970" s="42"/>
    </row>
    <row r="971" spans="1:8" s="2" customFormat="1" ht="16.8" customHeight="1">
      <c r="A971" s="37"/>
      <c r="B971" s="42"/>
      <c r="C971" s="278" t="s">
        <v>19</v>
      </c>
      <c r="D971" s="278" t="s">
        <v>256</v>
      </c>
      <c r="E971" s="20" t="s">
        <v>19</v>
      </c>
      <c r="F971" s="279">
        <v>0</v>
      </c>
      <c r="G971" s="37"/>
      <c r="H971" s="42"/>
    </row>
    <row r="972" spans="1:8" s="2" customFormat="1" ht="16.8" customHeight="1">
      <c r="A972" s="37"/>
      <c r="B972" s="42"/>
      <c r="C972" s="278" t="s">
        <v>19</v>
      </c>
      <c r="D972" s="278" t="s">
        <v>7272</v>
      </c>
      <c r="E972" s="20" t="s">
        <v>19</v>
      </c>
      <c r="F972" s="279">
        <v>3.84</v>
      </c>
      <c r="G972" s="37"/>
      <c r="H972" s="42"/>
    </row>
    <row r="973" spans="1:8" s="2" customFormat="1" ht="16.8" customHeight="1">
      <c r="A973" s="37"/>
      <c r="B973" s="42"/>
      <c r="C973" s="278" t="s">
        <v>19</v>
      </c>
      <c r="D973" s="278" t="s">
        <v>7273</v>
      </c>
      <c r="E973" s="20" t="s">
        <v>19</v>
      </c>
      <c r="F973" s="279">
        <v>2.74</v>
      </c>
      <c r="G973" s="37"/>
      <c r="H973" s="42"/>
    </row>
    <row r="974" spans="1:8" s="2" customFormat="1" ht="16.8" customHeight="1">
      <c r="A974" s="37"/>
      <c r="B974" s="42"/>
      <c r="C974" s="278" t="s">
        <v>19</v>
      </c>
      <c r="D974" s="278" t="s">
        <v>7274</v>
      </c>
      <c r="E974" s="20" t="s">
        <v>19</v>
      </c>
      <c r="F974" s="279">
        <v>3.3</v>
      </c>
      <c r="G974" s="37"/>
      <c r="H974" s="42"/>
    </row>
    <row r="975" spans="1:8" s="2" customFormat="1" ht="16.8" customHeight="1">
      <c r="A975" s="37"/>
      <c r="B975" s="42"/>
      <c r="C975" s="278" t="s">
        <v>19</v>
      </c>
      <c r="D975" s="278" t="s">
        <v>7275</v>
      </c>
      <c r="E975" s="20" t="s">
        <v>19</v>
      </c>
      <c r="F975" s="279">
        <v>3.27</v>
      </c>
      <c r="G975" s="37"/>
      <c r="H975" s="42"/>
    </row>
    <row r="976" spans="1:8" s="2" customFormat="1" ht="16.8" customHeight="1">
      <c r="A976" s="37"/>
      <c r="B976" s="42"/>
      <c r="C976" s="278" t="s">
        <v>19</v>
      </c>
      <c r="D976" s="278" t="s">
        <v>7276</v>
      </c>
      <c r="E976" s="20" t="s">
        <v>19</v>
      </c>
      <c r="F976" s="279">
        <v>3.35</v>
      </c>
      <c r="G976" s="37"/>
      <c r="H976" s="42"/>
    </row>
    <row r="977" spans="1:8" s="2" customFormat="1" ht="16.8" customHeight="1">
      <c r="A977" s="37"/>
      <c r="B977" s="42"/>
      <c r="C977" s="278" t="s">
        <v>19</v>
      </c>
      <c r="D977" s="278" t="s">
        <v>251</v>
      </c>
      <c r="E977" s="20" t="s">
        <v>19</v>
      </c>
      <c r="F977" s="279">
        <v>16.5</v>
      </c>
      <c r="G977" s="37"/>
      <c r="H977" s="42"/>
    </row>
    <row r="978" spans="1:8" s="2" customFormat="1" ht="16.8" customHeight="1">
      <c r="A978" s="37"/>
      <c r="B978" s="42"/>
      <c r="C978" s="278" t="s">
        <v>19</v>
      </c>
      <c r="D978" s="278" t="s">
        <v>260</v>
      </c>
      <c r="E978" s="20" t="s">
        <v>19</v>
      </c>
      <c r="F978" s="279">
        <v>45.64</v>
      </c>
      <c r="G978" s="37"/>
      <c r="H978" s="42"/>
    </row>
    <row r="979" spans="1:8" s="2" customFormat="1" ht="16.8" customHeight="1">
      <c r="A979" s="37"/>
      <c r="B979" s="42"/>
      <c r="C979" s="280" t="s">
        <v>6814</v>
      </c>
      <c r="D979" s="37"/>
      <c r="E979" s="37"/>
      <c r="F979" s="37"/>
      <c r="G979" s="37"/>
      <c r="H979" s="42"/>
    </row>
    <row r="980" spans="1:8" s="2" customFormat="1" ht="16.8" customHeight="1">
      <c r="A980" s="37"/>
      <c r="B980" s="42"/>
      <c r="C980" s="278" t="s">
        <v>1135</v>
      </c>
      <c r="D980" s="278" t="s">
        <v>6894</v>
      </c>
      <c r="E980" s="20" t="s">
        <v>141</v>
      </c>
      <c r="F980" s="279">
        <v>112.55</v>
      </c>
      <c r="G980" s="37"/>
      <c r="H980" s="42"/>
    </row>
    <row r="981" spans="1:8" s="2" customFormat="1" ht="16.8" customHeight="1">
      <c r="A981" s="37"/>
      <c r="B981" s="42"/>
      <c r="C981" s="278" t="s">
        <v>1141</v>
      </c>
      <c r="D981" s="278" t="s">
        <v>6895</v>
      </c>
      <c r="E981" s="20" t="s">
        <v>141</v>
      </c>
      <c r="F981" s="279">
        <v>112.55</v>
      </c>
      <c r="G981" s="37"/>
      <c r="H981" s="42"/>
    </row>
    <row r="982" spans="1:8" s="2" customFormat="1" ht="16.8" customHeight="1">
      <c r="A982" s="37"/>
      <c r="B982" s="42"/>
      <c r="C982" s="278" t="s">
        <v>1146</v>
      </c>
      <c r="D982" s="278" t="s">
        <v>6896</v>
      </c>
      <c r="E982" s="20" t="s">
        <v>141</v>
      </c>
      <c r="F982" s="279">
        <v>112.55</v>
      </c>
      <c r="G982" s="37"/>
      <c r="H982" s="42"/>
    </row>
    <row r="983" spans="1:8" s="2" customFormat="1" ht="16.8" customHeight="1">
      <c r="A983" s="37"/>
      <c r="B983" s="42"/>
      <c r="C983" s="278" t="s">
        <v>1151</v>
      </c>
      <c r="D983" s="278" t="s">
        <v>6897</v>
      </c>
      <c r="E983" s="20" t="s">
        <v>141</v>
      </c>
      <c r="F983" s="279">
        <v>112.55</v>
      </c>
      <c r="G983" s="37"/>
      <c r="H983" s="42"/>
    </row>
    <row r="984" spans="1:8" s="2" customFormat="1" ht="20.399999999999999">
      <c r="A984" s="37"/>
      <c r="B984" s="42"/>
      <c r="C984" s="278" t="s">
        <v>1167</v>
      </c>
      <c r="D984" s="278" t="s">
        <v>6898</v>
      </c>
      <c r="E984" s="20" t="s">
        <v>141</v>
      </c>
      <c r="F984" s="279">
        <v>112.55</v>
      </c>
      <c r="G984" s="37"/>
      <c r="H984" s="42"/>
    </row>
    <row r="985" spans="1:8" s="2" customFormat="1" ht="16.8" customHeight="1">
      <c r="A985" s="37"/>
      <c r="B985" s="42"/>
      <c r="C985" s="278" t="s">
        <v>1233</v>
      </c>
      <c r="D985" s="278" t="s">
        <v>6899</v>
      </c>
      <c r="E985" s="20" t="s">
        <v>141</v>
      </c>
      <c r="F985" s="279">
        <v>45.64</v>
      </c>
      <c r="G985" s="37"/>
      <c r="H985" s="42"/>
    </row>
    <row r="986" spans="1:8" s="2" customFormat="1" ht="16.8" customHeight="1">
      <c r="A986" s="37"/>
      <c r="B986" s="42"/>
      <c r="C986" s="278" t="s">
        <v>1258</v>
      </c>
      <c r="D986" s="278" t="s">
        <v>6900</v>
      </c>
      <c r="E986" s="20" t="s">
        <v>141</v>
      </c>
      <c r="F986" s="279">
        <v>112.55</v>
      </c>
      <c r="G986" s="37"/>
      <c r="H986" s="42"/>
    </row>
    <row r="987" spans="1:8" s="2" customFormat="1" ht="16.8" customHeight="1">
      <c r="A987" s="37"/>
      <c r="B987" s="42"/>
      <c r="C987" s="274" t="s">
        <v>3574</v>
      </c>
      <c r="D987" s="275" t="s">
        <v>3575</v>
      </c>
      <c r="E987" s="276" t="s">
        <v>154</v>
      </c>
      <c r="F987" s="277">
        <v>94.24</v>
      </c>
      <c r="G987" s="37"/>
      <c r="H987" s="42"/>
    </row>
    <row r="988" spans="1:8" s="2" customFormat="1" ht="16.8" customHeight="1">
      <c r="A988" s="37"/>
      <c r="B988" s="42"/>
      <c r="C988" s="278" t="s">
        <v>19</v>
      </c>
      <c r="D988" s="278" t="s">
        <v>248</v>
      </c>
      <c r="E988" s="20" t="s">
        <v>19</v>
      </c>
      <c r="F988" s="279">
        <v>0</v>
      </c>
      <c r="G988" s="37"/>
      <c r="H988" s="42"/>
    </row>
    <row r="989" spans="1:8" s="2" customFormat="1" ht="16.8" customHeight="1">
      <c r="A989" s="37"/>
      <c r="B989" s="42"/>
      <c r="C989" s="278" t="s">
        <v>19</v>
      </c>
      <c r="D989" s="278" t="s">
        <v>7277</v>
      </c>
      <c r="E989" s="20" t="s">
        <v>19</v>
      </c>
      <c r="F989" s="279">
        <v>7.83</v>
      </c>
      <c r="G989" s="37"/>
      <c r="H989" s="42"/>
    </row>
    <row r="990" spans="1:8" s="2" customFormat="1" ht="16.8" customHeight="1">
      <c r="A990" s="37"/>
      <c r="B990" s="42"/>
      <c r="C990" s="278" t="s">
        <v>19</v>
      </c>
      <c r="D990" s="278" t="s">
        <v>7278</v>
      </c>
      <c r="E990" s="20" t="s">
        <v>19</v>
      </c>
      <c r="F990" s="279">
        <v>6.73</v>
      </c>
      <c r="G990" s="37"/>
      <c r="H990" s="42"/>
    </row>
    <row r="991" spans="1:8" s="2" customFormat="1" ht="16.8" customHeight="1">
      <c r="A991" s="37"/>
      <c r="B991" s="42"/>
      <c r="C991" s="278" t="s">
        <v>19</v>
      </c>
      <c r="D991" s="278" t="s">
        <v>7279</v>
      </c>
      <c r="E991" s="20" t="s">
        <v>19</v>
      </c>
      <c r="F991" s="279">
        <v>6.73</v>
      </c>
      <c r="G991" s="37"/>
      <c r="H991" s="42"/>
    </row>
    <row r="992" spans="1:8" s="2" customFormat="1" ht="16.8" customHeight="1">
      <c r="A992" s="37"/>
      <c r="B992" s="42"/>
      <c r="C992" s="278" t="s">
        <v>19</v>
      </c>
      <c r="D992" s="278" t="s">
        <v>7280</v>
      </c>
      <c r="E992" s="20" t="s">
        <v>19</v>
      </c>
      <c r="F992" s="279">
        <v>6.54</v>
      </c>
      <c r="G992" s="37"/>
      <c r="H992" s="42"/>
    </row>
    <row r="993" spans="1:8" s="2" customFormat="1" ht="16.8" customHeight="1">
      <c r="A993" s="37"/>
      <c r="B993" s="42"/>
      <c r="C993" s="278" t="s">
        <v>19</v>
      </c>
      <c r="D993" s="278" t="s">
        <v>7281</v>
      </c>
      <c r="E993" s="20" t="s">
        <v>19</v>
      </c>
      <c r="F993" s="279">
        <v>6.63</v>
      </c>
      <c r="G993" s="37"/>
      <c r="H993" s="42"/>
    </row>
    <row r="994" spans="1:8" s="2" customFormat="1" ht="16.8" customHeight="1">
      <c r="A994" s="37"/>
      <c r="B994" s="42"/>
      <c r="C994" s="278" t="s">
        <v>19</v>
      </c>
      <c r="D994" s="278" t="s">
        <v>251</v>
      </c>
      <c r="E994" s="20" t="s">
        <v>19</v>
      </c>
      <c r="F994" s="279">
        <v>34.46</v>
      </c>
      <c r="G994" s="37"/>
      <c r="H994" s="42"/>
    </row>
    <row r="995" spans="1:8" s="2" customFormat="1" ht="16.8" customHeight="1">
      <c r="A995" s="37"/>
      <c r="B995" s="42"/>
      <c r="C995" s="278" t="s">
        <v>19</v>
      </c>
      <c r="D995" s="278" t="s">
        <v>252</v>
      </c>
      <c r="E995" s="20" t="s">
        <v>19</v>
      </c>
      <c r="F995" s="279">
        <v>0</v>
      </c>
      <c r="G995" s="37"/>
      <c r="H995" s="42"/>
    </row>
    <row r="996" spans="1:8" s="2" customFormat="1" ht="16.8" customHeight="1">
      <c r="A996" s="37"/>
      <c r="B996" s="42"/>
      <c r="C996" s="278" t="s">
        <v>19</v>
      </c>
      <c r="D996" s="278" t="s">
        <v>7282</v>
      </c>
      <c r="E996" s="20" t="s">
        <v>19</v>
      </c>
      <c r="F996" s="279">
        <v>6.34</v>
      </c>
      <c r="G996" s="37"/>
      <c r="H996" s="42"/>
    </row>
    <row r="997" spans="1:8" s="2" customFormat="1" ht="16.8" customHeight="1">
      <c r="A997" s="37"/>
      <c r="B997" s="42"/>
      <c r="C997" s="278" t="s">
        <v>19</v>
      </c>
      <c r="D997" s="278" t="s">
        <v>7283</v>
      </c>
      <c r="E997" s="20" t="s">
        <v>19</v>
      </c>
      <c r="F997" s="279">
        <v>6.5</v>
      </c>
      <c r="G997" s="37"/>
      <c r="H997" s="42"/>
    </row>
    <row r="998" spans="1:8" s="2" customFormat="1" ht="16.8" customHeight="1">
      <c r="A998" s="37"/>
      <c r="B998" s="42"/>
      <c r="C998" s="278" t="s">
        <v>19</v>
      </c>
      <c r="D998" s="278" t="s">
        <v>7284</v>
      </c>
      <c r="E998" s="20" t="s">
        <v>19</v>
      </c>
      <c r="F998" s="279">
        <v>6.5</v>
      </c>
      <c r="G998" s="37"/>
      <c r="H998" s="42"/>
    </row>
    <row r="999" spans="1:8" s="2" customFormat="1" ht="16.8" customHeight="1">
      <c r="A999" s="37"/>
      <c r="B999" s="42"/>
      <c r="C999" s="278" t="s">
        <v>19</v>
      </c>
      <c r="D999" s="278" t="s">
        <v>7285</v>
      </c>
      <c r="E999" s="20" t="s">
        <v>19</v>
      </c>
      <c r="F999" s="279">
        <v>6.5</v>
      </c>
      <c r="G999" s="37"/>
      <c r="H999" s="42"/>
    </row>
    <row r="1000" spans="1:8" s="2" customFormat="1" ht="16.8" customHeight="1">
      <c r="A1000" s="37"/>
      <c r="B1000" s="42"/>
      <c r="C1000" s="278" t="s">
        <v>19</v>
      </c>
      <c r="D1000" s="278" t="s">
        <v>251</v>
      </c>
      <c r="E1000" s="20" t="s">
        <v>19</v>
      </c>
      <c r="F1000" s="279">
        <v>25.84</v>
      </c>
      <c r="G1000" s="37"/>
      <c r="H1000" s="42"/>
    </row>
    <row r="1001" spans="1:8" s="2" customFormat="1" ht="16.8" customHeight="1">
      <c r="A1001" s="37"/>
      <c r="B1001" s="42"/>
      <c r="C1001" s="278" t="s">
        <v>19</v>
      </c>
      <c r="D1001" s="278" t="s">
        <v>256</v>
      </c>
      <c r="E1001" s="20" t="s">
        <v>19</v>
      </c>
      <c r="F1001" s="279">
        <v>0</v>
      </c>
      <c r="G1001" s="37"/>
      <c r="H1001" s="42"/>
    </row>
    <row r="1002" spans="1:8" s="2" customFormat="1" ht="16.8" customHeight="1">
      <c r="A1002" s="37"/>
      <c r="B1002" s="42"/>
      <c r="C1002" s="278" t="s">
        <v>19</v>
      </c>
      <c r="D1002" s="278" t="s">
        <v>7286</v>
      </c>
      <c r="E1002" s="20" t="s">
        <v>19</v>
      </c>
      <c r="F1002" s="279">
        <v>7.8</v>
      </c>
      <c r="G1002" s="37"/>
      <c r="H1002" s="42"/>
    </row>
    <row r="1003" spans="1:8" s="2" customFormat="1" ht="16.8" customHeight="1">
      <c r="A1003" s="37"/>
      <c r="B1003" s="42"/>
      <c r="C1003" s="278" t="s">
        <v>19</v>
      </c>
      <c r="D1003" s="278" t="s">
        <v>7287</v>
      </c>
      <c r="E1003" s="20" t="s">
        <v>19</v>
      </c>
      <c r="F1003" s="279">
        <v>6.32</v>
      </c>
      <c r="G1003" s="37"/>
      <c r="H1003" s="42"/>
    </row>
    <row r="1004" spans="1:8" s="2" customFormat="1" ht="16.8" customHeight="1">
      <c r="A1004" s="37"/>
      <c r="B1004" s="42"/>
      <c r="C1004" s="278" t="s">
        <v>19</v>
      </c>
      <c r="D1004" s="278" t="s">
        <v>7288</v>
      </c>
      <c r="E1004" s="20" t="s">
        <v>19</v>
      </c>
      <c r="F1004" s="279">
        <v>6.6</v>
      </c>
      <c r="G1004" s="37"/>
      <c r="H1004" s="42"/>
    </row>
    <row r="1005" spans="1:8" s="2" customFormat="1" ht="16.8" customHeight="1">
      <c r="A1005" s="37"/>
      <c r="B1005" s="42"/>
      <c r="C1005" s="278" t="s">
        <v>19</v>
      </c>
      <c r="D1005" s="278" t="s">
        <v>7289</v>
      </c>
      <c r="E1005" s="20" t="s">
        <v>19</v>
      </c>
      <c r="F1005" s="279">
        <v>6.56</v>
      </c>
      <c r="G1005" s="37"/>
      <c r="H1005" s="42"/>
    </row>
    <row r="1006" spans="1:8" s="2" customFormat="1" ht="16.8" customHeight="1">
      <c r="A1006" s="37"/>
      <c r="B1006" s="42"/>
      <c r="C1006" s="278" t="s">
        <v>19</v>
      </c>
      <c r="D1006" s="278" t="s">
        <v>7290</v>
      </c>
      <c r="E1006" s="20" t="s">
        <v>19</v>
      </c>
      <c r="F1006" s="279">
        <v>6.66</v>
      </c>
      <c r="G1006" s="37"/>
      <c r="H1006" s="42"/>
    </row>
    <row r="1007" spans="1:8" s="2" customFormat="1" ht="16.8" customHeight="1">
      <c r="A1007" s="37"/>
      <c r="B1007" s="42"/>
      <c r="C1007" s="278" t="s">
        <v>19</v>
      </c>
      <c r="D1007" s="278" t="s">
        <v>251</v>
      </c>
      <c r="E1007" s="20" t="s">
        <v>19</v>
      </c>
      <c r="F1007" s="279">
        <v>33.94</v>
      </c>
      <c r="G1007" s="37"/>
      <c r="H1007" s="42"/>
    </row>
    <row r="1008" spans="1:8" s="2" customFormat="1" ht="16.8" customHeight="1">
      <c r="A1008" s="37"/>
      <c r="B1008" s="42"/>
      <c r="C1008" s="278" t="s">
        <v>19</v>
      </c>
      <c r="D1008" s="278" t="s">
        <v>260</v>
      </c>
      <c r="E1008" s="20" t="s">
        <v>19</v>
      </c>
      <c r="F1008" s="279">
        <v>94.24</v>
      </c>
      <c r="G1008" s="37"/>
      <c r="H1008" s="42"/>
    </row>
    <row r="1009" spans="1:8" s="2" customFormat="1" ht="16.8" customHeight="1">
      <c r="A1009" s="37"/>
      <c r="B1009" s="42"/>
      <c r="C1009" s="280" t="s">
        <v>6814</v>
      </c>
      <c r="D1009" s="37"/>
      <c r="E1009" s="37"/>
      <c r="F1009" s="37"/>
      <c r="G1009" s="37"/>
      <c r="H1009" s="42"/>
    </row>
    <row r="1010" spans="1:8" s="2" customFormat="1" ht="16.8" customHeight="1">
      <c r="A1010" s="37"/>
      <c r="B1010" s="42"/>
      <c r="C1010" s="278" t="s">
        <v>644</v>
      </c>
      <c r="D1010" s="278" t="s">
        <v>6913</v>
      </c>
      <c r="E1010" s="20" t="s">
        <v>154</v>
      </c>
      <c r="F1010" s="279">
        <v>94.24</v>
      </c>
      <c r="G1010" s="37"/>
      <c r="H1010" s="42"/>
    </row>
    <row r="1011" spans="1:8" s="2" customFormat="1" ht="20.399999999999999">
      <c r="A1011" s="37"/>
      <c r="B1011" s="42"/>
      <c r="C1011" s="278" t="s">
        <v>1157</v>
      </c>
      <c r="D1011" s="278" t="s">
        <v>6879</v>
      </c>
      <c r="E1011" s="20" t="s">
        <v>154</v>
      </c>
      <c r="F1011" s="279">
        <v>136.91</v>
      </c>
      <c r="G1011" s="37"/>
      <c r="H1011" s="42"/>
    </row>
    <row r="1012" spans="1:8" s="2" customFormat="1" ht="16.8" customHeight="1">
      <c r="A1012" s="37"/>
      <c r="B1012" s="42"/>
      <c r="C1012" s="278" t="s">
        <v>1182</v>
      </c>
      <c r="D1012" s="278" t="s">
        <v>6880</v>
      </c>
      <c r="E1012" s="20" t="s">
        <v>154</v>
      </c>
      <c r="F1012" s="279">
        <v>140.81</v>
      </c>
      <c r="G1012" s="37"/>
      <c r="H1012" s="42"/>
    </row>
    <row r="1013" spans="1:8" s="2" customFormat="1" ht="16.8" customHeight="1">
      <c r="A1013" s="37"/>
      <c r="B1013" s="42"/>
      <c r="C1013" s="278" t="s">
        <v>1188</v>
      </c>
      <c r="D1013" s="278" t="s">
        <v>6881</v>
      </c>
      <c r="E1013" s="20" t="s">
        <v>154</v>
      </c>
      <c r="F1013" s="279">
        <v>136.91</v>
      </c>
      <c r="G1013" s="37"/>
      <c r="H1013" s="42"/>
    </row>
    <row r="1014" spans="1:8" s="2" customFormat="1" ht="16.8" customHeight="1">
      <c r="A1014" s="37"/>
      <c r="B1014" s="42"/>
      <c r="C1014" s="274" t="s">
        <v>3589</v>
      </c>
      <c r="D1014" s="275" t="s">
        <v>3590</v>
      </c>
      <c r="E1014" s="276" t="s">
        <v>141</v>
      </c>
      <c r="F1014" s="277">
        <v>3.84</v>
      </c>
      <c r="G1014" s="37"/>
      <c r="H1014" s="42"/>
    </row>
    <row r="1015" spans="1:8" s="2" customFormat="1" ht="16.8" customHeight="1">
      <c r="A1015" s="37"/>
      <c r="B1015" s="42"/>
      <c r="C1015" s="278" t="s">
        <v>19</v>
      </c>
      <c r="D1015" s="278" t="s">
        <v>7217</v>
      </c>
      <c r="E1015" s="20" t="s">
        <v>19</v>
      </c>
      <c r="F1015" s="279">
        <v>3.84</v>
      </c>
      <c r="G1015" s="37"/>
      <c r="H1015" s="42"/>
    </row>
    <row r="1016" spans="1:8" s="2" customFormat="1" ht="16.8" customHeight="1">
      <c r="A1016" s="37"/>
      <c r="B1016" s="42"/>
      <c r="C1016" s="280" t="s">
        <v>6814</v>
      </c>
      <c r="D1016" s="37"/>
      <c r="E1016" s="37"/>
      <c r="F1016" s="37"/>
      <c r="G1016" s="37"/>
      <c r="H1016" s="42"/>
    </row>
    <row r="1017" spans="1:8" s="2" customFormat="1" ht="16.8" customHeight="1">
      <c r="A1017" s="37"/>
      <c r="B1017" s="42"/>
      <c r="C1017" s="278" t="s">
        <v>1135</v>
      </c>
      <c r="D1017" s="278" t="s">
        <v>6894</v>
      </c>
      <c r="E1017" s="20" t="s">
        <v>141</v>
      </c>
      <c r="F1017" s="279">
        <v>112.55</v>
      </c>
      <c r="G1017" s="37"/>
      <c r="H1017" s="42"/>
    </row>
    <row r="1018" spans="1:8" s="2" customFormat="1" ht="16.8" customHeight="1">
      <c r="A1018" s="37"/>
      <c r="B1018" s="42"/>
      <c r="C1018" s="278" t="s">
        <v>1141</v>
      </c>
      <c r="D1018" s="278" t="s">
        <v>6895</v>
      </c>
      <c r="E1018" s="20" t="s">
        <v>141</v>
      </c>
      <c r="F1018" s="279">
        <v>112.55</v>
      </c>
      <c r="G1018" s="37"/>
      <c r="H1018" s="42"/>
    </row>
    <row r="1019" spans="1:8" s="2" customFormat="1" ht="16.8" customHeight="1">
      <c r="A1019" s="37"/>
      <c r="B1019" s="42"/>
      <c r="C1019" s="278" t="s">
        <v>1146</v>
      </c>
      <c r="D1019" s="278" t="s">
        <v>6896</v>
      </c>
      <c r="E1019" s="20" t="s">
        <v>141</v>
      </c>
      <c r="F1019" s="279">
        <v>112.55</v>
      </c>
      <c r="G1019" s="37"/>
      <c r="H1019" s="42"/>
    </row>
    <row r="1020" spans="1:8" s="2" customFormat="1" ht="16.8" customHeight="1">
      <c r="A1020" s="37"/>
      <c r="B1020" s="42"/>
      <c r="C1020" s="278" t="s">
        <v>1151</v>
      </c>
      <c r="D1020" s="278" t="s">
        <v>6897</v>
      </c>
      <c r="E1020" s="20" t="s">
        <v>141</v>
      </c>
      <c r="F1020" s="279">
        <v>112.55</v>
      </c>
      <c r="G1020" s="37"/>
      <c r="H1020" s="42"/>
    </row>
    <row r="1021" spans="1:8" s="2" customFormat="1" ht="20.399999999999999">
      <c r="A1021" s="37"/>
      <c r="B1021" s="42"/>
      <c r="C1021" s="278" t="s">
        <v>1167</v>
      </c>
      <c r="D1021" s="278" t="s">
        <v>6898</v>
      </c>
      <c r="E1021" s="20" t="s">
        <v>141</v>
      </c>
      <c r="F1021" s="279">
        <v>112.55</v>
      </c>
      <c r="G1021" s="37"/>
      <c r="H1021" s="42"/>
    </row>
    <row r="1022" spans="1:8" s="2" customFormat="1" ht="16.8" customHeight="1">
      <c r="A1022" s="37"/>
      <c r="B1022" s="42"/>
      <c r="C1022" s="278" t="s">
        <v>1176</v>
      </c>
      <c r="D1022" s="278" t="s">
        <v>6925</v>
      </c>
      <c r="E1022" s="20" t="s">
        <v>141</v>
      </c>
      <c r="F1022" s="279">
        <v>14.96</v>
      </c>
      <c r="G1022" s="37"/>
      <c r="H1022" s="42"/>
    </row>
    <row r="1023" spans="1:8" s="2" customFormat="1" ht="16.8" customHeight="1">
      <c r="A1023" s="37"/>
      <c r="B1023" s="42"/>
      <c r="C1023" s="278" t="s">
        <v>1258</v>
      </c>
      <c r="D1023" s="278" t="s">
        <v>6900</v>
      </c>
      <c r="E1023" s="20" t="s">
        <v>141</v>
      </c>
      <c r="F1023" s="279">
        <v>112.55</v>
      </c>
      <c r="G1023" s="37"/>
      <c r="H1023" s="42"/>
    </row>
    <row r="1024" spans="1:8" s="2" customFormat="1" ht="16.8" customHeight="1">
      <c r="A1024" s="37"/>
      <c r="B1024" s="42"/>
      <c r="C1024" s="274" t="s">
        <v>3592</v>
      </c>
      <c r="D1024" s="275" t="s">
        <v>3593</v>
      </c>
      <c r="E1024" s="276" t="s">
        <v>154</v>
      </c>
      <c r="F1024" s="277">
        <v>7.3</v>
      </c>
      <c r="G1024" s="37"/>
      <c r="H1024" s="42"/>
    </row>
    <row r="1025" spans="1:8" s="2" customFormat="1" ht="16.8" customHeight="1">
      <c r="A1025" s="37"/>
      <c r="B1025" s="42"/>
      <c r="C1025" s="278" t="s">
        <v>19</v>
      </c>
      <c r="D1025" s="278" t="s">
        <v>7291</v>
      </c>
      <c r="E1025" s="20" t="s">
        <v>19</v>
      </c>
      <c r="F1025" s="279">
        <v>7.3</v>
      </c>
      <c r="G1025" s="37"/>
      <c r="H1025" s="42"/>
    </row>
    <row r="1026" spans="1:8" s="2" customFormat="1" ht="16.8" customHeight="1">
      <c r="A1026" s="37"/>
      <c r="B1026" s="42"/>
      <c r="C1026" s="280" t="s">
        <v>6814</v>
      </c>
      <c r="D1026" s="37"/>
      <c r="E1026" s="37"/>
      <c r="F1026" s="37"/>
      <c r="G1026" s="37"/>
      <c r="H1026" s="42"/>
    </row>
    <row r="1027" spans="1:8" s="2" customFormat="1" ht="20.399999999999999">
      <c r="A1027" s="37"/>
      <c r="B1027" s="42"/>
      <c r="C1027" s="278" t="s">
        <v>1157</v>
      </c>
      <c r="D1027" s="278" t="s">
        <v>6879</v>
      </c>
      <c r="E1027" s="20" t="s">
        <v>154</v>
      </c>
      <c r="F1027" s="279">
        <v>136.91</v>
      </c>
      <c r="G1027" s="37"/>
      <c r="H1027" s="42"/>
    </row>
    <row r="1028" spans="1:8" s="2" customFormat="1" ht="16.8" customHeight="1">
      <c r="A1028" s="37"/>
      <c r="B1028" s="42"/>
      <c r="C1028" s="278" t="s">
        <v>1182</v>
      </c>
      <c r="D1028" s="278" t="s">
        <v>6880</v>
      </c>
      <c r="E1028" s="20" t="s">
        <v>154</v>
      </c>
      <c r="F1028" s="279">
        <v>140.81</v>
      </c>
      <c r="G1028" s="37"/>
      <c r="H1028" s="42"/>
    </row>
    <row r="1029" spans="1:8" s="2" customFormat="1" ht="16.8" customHeight="1">
      <c r="A1029" s="37"/>
      <c r="B1029" s="42"/>
      <c r="C1029" s="278" t="s">
        <v>1188</v>
      </c>
      <c r="D1029" s="278" t="s">
        <v>6881</v>
      </c>
      <c r="E1029" s="20" t="s">
        <v>154</v>
      </c>
      <c r="F1029" s="279">
        <v>136.91</v>
      </c>
      <c r="G1029" s="37"/>
      <c r="H1029" s="42"/>
    </row>
    <row r="1030" spans="1:8" s="2" customFormat="1" ht="16.8" customHeight="1">
      <c r="A1030" s="37"/>
      <c r="B1030" s="42"/>
      <c r="C1030" s="278" t="s">
        <v>1227</v>
      </c>
      <c r="D1030" s="278" t="s">
        <v>6939</v>
      </c>
      <c r="E1030" s="20" t="s">
        <v>154</v>
      </c>
      <c r="F1030" s="279">
        <v>21.93</v>
      </c>
      <c r="G1030" s="37"/>
      <c r="H1030" s="42"/>
    </row>
    <row r="1031" spans="1:8" s="2" customFormat="1" ht="16.8" customHeight="1">
      <c r="A1031" s="37"/>
      <c r="B1031" s="42"/>
      <c r="C1031" s="274" t="s">
        <v>3565</v>
      </c>
      <c r="D1031" s="275" t="s">
        <v>3566</v>
      </c>
      <c r="E1031" s="276" t="s">
        <v>141</v>
      </c>
      <c r="F1031" s="277">
        <v>24.9</v>
      </c>
      <c r="G1031" s="37"/>
      <c r="H1031" s="42"/>
    </row>
    <row r="1032" spans="1:8" s="2" customFormat="1" ht="16.8" customHeight="1">
      <c r="A1032" s="37"/>
      <c r="B1032" s="42"/>
      <c r="C1032" s="278" t="s">
        <v>19</v>
      </c>
      <c r="D1032" s="278" t="s">
        <v>7292</v>
      </c>
      <c r="E1032" s="20" t="s">
        <v>19</v>
      </c>
      <c r="F1032" s="279">
        <v>2.91</v>
      </c>
      <c r="G1032" s="37"/>
      <c r="H1032" s="42"/>
    </row>
    <row r="1033" spans="1:8" s="2" customFormat="1" ht="16.8" customHeight="1">
      <c r="A1033" s="37"/>
      <c r="B1033" s="42"/>
      <c r="C1033" s="278" t="s">
        <v>19</v>
      </c>
      <c r="D1033" s="278" t="s">
        <v>7293</v>
      </c>
      <c r="E1033" s="20" t="s">
        <v>19</v>
      </c>
      <c r="F1033" s="279">
        <v>7.62</v>
      </c>
      <c r="G1033" s="37"/>
      <c r="H1033" s="42"/>
    </row>
    <row r="1034" spans="1:8" s="2" customFormat="1" ht="16.8" customHeight="1">
      <c r="A1034" s="37"/>
      <c r="B1034" s="42"/>
      <c r="C1034" s="278" t="s">
        <v>19</v>
      </c>
      <c r="D1034" s="278" t="s">
        <v>7294</v>
      </c>
      <c r="E1034" s="20" t="s">
        <v>19</v>
      </c>
      <c r="F1034" s="279">
        <v>7.08</v>
      </c>
      <c r="G1034" s="37"/>
      <c r="H1034" s="42"/>
    </row>
    <row r="1035" spans="1:8" s="2" customFormat="1" ht="16.8" customHeight="1">
      <c r="A1035" s="37"/>
      <c r="B1035" s="42"/>
      <c r="C1035" s="278" t="s">
        <v>19</v>
      </c>
      <c r="D1035" s="278" t="s">
        <v>7295</v>
      </c>
      <c r="E1035" s="20" t="s">
        <v>19</v>
      </c>
      <c r="F1035" s="279">
        <v>7.29</v>
      </c>
      <c r="G1035" s="37"/>
      <c r="H1035" s="42"/>
    </row>
    <row r="1036" spans="1:8" s="2" customFormat="1" ht="16.8" customHeight="1">
      <c r="A1036" s="37"/>
      <c r="B1036" s="42"/>
      <c r="C1036" s="278" t="s">
        <v>19</v>
      </c>
      <c r="D1036" s="278" t="s">
        <v>260</v>
      </c>
      <c r="E1036" s="20" t="s">
        <v>19</v>
      </c>
      <c r="F1036" s="279">
        <v>24.9</v>
      </c>
      <c r="G1036" s="37"/>
      <c r="H1036" s="42"/>
    </row>
    <row r="1037" spans="1:8" s="2" customFormat="1" ht="16.8" customHeight="1">
      <c r="A1037" s="37"/>
      <c r="B1037" s="42"/>
      <c r="C1037" s="280" t="s">
        <v>6814</v>
      </c>
      <c r="D1037" s="37"/>
      <c r="E1037" s="37"/>
      <c r="F1037" s="37"/>
      <c r="G1037" s="37"/>
      <c r="H1037" s="42"/>
    </row>
    <row r="1038" spans="1:8" s="2" customFormat="1" ht="16.8" customHeight="1">
      <c r="A1038" s="37"/>
      <c r="B1038" s="42"/>
      <c r="C1038" s="278" t="s">
        <v>1135</v>
      </c>
      <c r="D1038" s="278" t="s">
        <v>6894</v>
      </c>
      <c r="E1038" s="20" t="s">
        <v>141</v>
      </c>
      <c r="F1038" s="279">
        <v>112.55</v>
      </c>
      <c r="G1038" s="37"/>
      <c r="H1038" s="42"/>
    </row>
    <row r="1039" spans="1:8" s="2" customFormat="1" ht="16.8" customHeight="1">
      <c r="A1039" s="37"/>
      <c r="B1039" s="42"/>
      <c r="C1039" s="278" t="s">
        <v>1141</v>
      </c>
      <c r="D1039" s="278" t="s">
        <v>6895</v>
      </c>
      <c r="E1039" s="20" t="s">
        <v>141</v>
      </c>
      <c r="F1039" s="279">
        <v>112.55</v>
      </c>
      <c r="G1039" s="37"/>
      <c r="H1039" s="42"/>
    </row>
    <row r="1040" spans="1:8" s="2" customFormat="1" ht="16.8" customHeight="1">
      <c r="A1040" s="37"/>
      <c r="B1040" s="42"/>
      <c r="C1040" s="278" t="s">
        <v>1146</v>
      </c>
      <c r="D1040" s="278" t="s">
        <v>6896</v>
      </c>
      <c r="E1040" s="20" t="s">
        <v>141</v>
      </c>
      <c r="F1040" s="279">
        <v>112.55</v>
      </c>
      <c r="G1040" s="37"/>
      <c r="H1040" s="42"/>
    </row>
    <row r="1041" spans="1:8" s="2" customFormat="1" ht="16.8" customHeight="1">
      <c r="A1041" s="37"/>
      <c r="B1041" s="42"/>
      <c r="C1041" s="278" t="s">
        <v>1151</v>
      </c>
      <c r="D1041" s="278" t="s">
        <v>6897</v>
      </c>
      <c r="E1041" s="20" t="s">
        <v>141</v>
      </c>
      <c r="F1041" s="279">
        <v>112.55</v>
      </c>
      <c r="G1041" s="37"/>
      <c r="H1041" s="42"/>
    </row>
    <row r="1042" spans="1:8" s="2" customFormat="1" ht="20.399999999999999">
      <c r="A1042" s="37"/>
      <c r="B1042" s="42"/>
      <c r="C1042" s="278" t="s">
        <v>1167</v>
      </c>
      <c r="D1042" s="278" t="s">
        <v>6898</v>
      </c>
      <c r="E1042" s="20" t="s">
        <v>141</v>
      </c>
      <c r="F1042" s="279">
        <v>112.55</v>
      </c>
      <c r="G1042" s="37"/>
      <c r="H1042" s="42"/>
    </row>
    <row r="1043" spans="1:8" s="2" customFormat="1" ht="16.8" customHeight="1">
      <c r="A1043" s="37"/>
      <c r="B1043" s="42"/>
      <c r="C1043" s="278" t="s">
        <v>1258</v>
      </c>
      <c r="D1043" s="278" t="s">
        <v>6900</v>
      </c>
      <c r="E1043" s="20" t="s">
        <v>141</v>
      </c>
      <c r="F1043" s="279">
        <v>112.55</v>
      </c>
      <c r="G1043" s="37"/>
      <c r="H1043" s="42"/>
    </row>
    <row r="1044" spans="1:8" s="2" customFormat="1" ht="16.8" customHeight="1">
      <c r="A1044" s="37"/>
      <c r="B1044" s="42"/>
      <c r="C1044" s="274" t="s">
        <v>4905</v>
      </c>
      <c r="D1044" s="275" t="s">
        <v>7296</v>
      </c>
      <c r="E1044" s="276" t="s">
        <v>154</v>
      </c>
      <c r="F1044" s="277">
        <v>24.265000000000001</v>
      </c>
      <c r="G1044" s="37"/>
      <c r="H1044" s="42"/>
    </row>
    <row r="1045" spans="1:8" s="2" customFormat="1" ht="16.8" customHeight="1">
      <c r="A1045" s="37"/>
      <c r="B1045" s="42"/>
      <c r="C1045" s="278" t="s">
        <v>19</v>
      </c>
      <c r="D1045" s="278" t="s">
        <v>7297</v>
      </c>
      <c r="E1045" s="20" t="s">
        <v>19</v>
      </c>
      <c r="F1045" s="279">
        <v>4.165</v>
      </c>
      <c r="G1045" s="37"/>
      <c r="H1045" s="42"/>
    </row>
    <row r="1046" spans="1:8" s="2" customFormat="1" ht="16.8" customHeight="1">
      <c r="A1046" s="37"/>
      <c r="B1046" s="42"/>
      <c r="C1046" s="278" t="s">
        <v>19</v>
      </c>
      <c r="D1046" s="278" t="s">
        <v>7298</v>
      </c>
      <c r="E1046" s="20" t="s">
        <v>19</v>
      </c>
      <c r="F1046" s="279">
        <v>6.7</v>
      </c>
      <c r="G1046" s="37"/>
      <c r="H1046" s="42"/>
    </row>
    <row r="1047" spans="1:8" s="2" customFormat="1" ht="16.8" customHeight="1">
      <c r="A1047" s="37"/>
      <c r="B1047" s="42"/>
      <c r="C1047" s="278" t="s">
        <v>19</v>
      </c>
      <c r="D1047" s="278" t="s">
        <v>7299</v>
      </c>
      <c r="E1047" s="20" t="s">
        <v>19</v>
      </c>
      <c r="F1047" s="279">
        <v>6.7</v>
      </c>
      <c r="G1047" s="37"/>
      <c r="H1047" s="42"/>
    </row>
    <row r="1048" spans="1:8" s="2" customFormat="1" ht="16.8" customHeight="1">
      <c r="A1048" s="37"/>
      <c r="B1048" s="42"/>
      <c r="C1048" s="278" t="s">
        <v>19</v>
      </c>
      <c r="D1048" s="278" t="s">
        <v>7300</v>
      </c>
      <c r="E1048" s="20" t="s">
        <v>19</v>
      </c>
      <c r="F1048" s="279">
        <v>6.7</v>
      </c>
      <c r="G1048" s="37"/>
      <c r="H1048" s="42"/>
    </row>
    <row r="1049" spans="1:8" s="2" customFormat="1" ht="16.8" customHeight="1">
      <c r="A1049" s="37"/>
      <c r="B1049" s="42"/>
      <c r="C1049" s="278" t="s">
        <v>19</v>
      </c>
      <c r="D1049" s="278" t="s">
        <v>260</v>
      </c>
      <c r="E1049" s="20" t="s">
        <v>19</v>
      </c>
      <c r="F1049" s="279">
        <v>24.265000000000001</v>
      </c>
      <c r="G1049" s="37"/>
      <c r="H1049" s="42"/>
    </row>
    <row r="1050" spans="1:8" s="2" customFormat="1" ht="16.8" customHeight="1">
      <c r="A1050" s="37"/>
      <c r="B1050" s="42"/>
      <c r="C1050" s="274" t="s">
        <v>3583</v>
      </c>
      <c r="D1050" s="275" t="s">
        <v>3584</v>
      </c>
      <c r="E1050" s="276" t="s">
        <v>141</v>
      </c>
      <c r="F1050" s="277">
        <v>7.6</v>
      </c>
      <c r="G1050" s="37"/>
      <c r="H1050" s="42"/>
    </row>
    <row r="1051" spans="1:8" s="2" customFormat="1" ht="16.8" customHeight="1">
      <c r="A1051" s="37"/>
      <c r="B1051" s="42"/>
      <c r="C1051" s="278" t="s">
        <v>19</v>
      </c>
      <c r="D1051" s="278" t="s">
        <v>7301</v>
      </c>
      <c r="E1051" s="20" t="s">
        <v>19</v>
      </c>
      <c r="F1051" s="279">
        <v>7.6</v>
      </c>
      <c r="G1051" s="37"/>
      <c r="H1051" s="42"/>
    </row>
    <row r="1052" spans="1:8" s="2" customFormat="1" ht="16.8" customHeight="1">
      <c r="A1052" s="37"/>
      <c r="B1052" s="42"/>
      <c r="C1052" s="280" t="s">
        <v>6814</v>
      </c>
      <c r="D1052" s="37"/>
      <c r="E1052" s="37"/>
      <c r="F1052" s="37"/>
      <c r="G1052" s="37"/>
      <c r="H1052" s="42"/>
    </row>
    <row r="1053" spans="1:8" s="2" customFormat="1" ht="20.399999999999999">
      <c r="A1053" s="37"/>
      <c r="B1053" s="42"/>
      <c r="C1053" s="278" t="s">
        <v>4014</v>
      </c>
      <c r="D1053" s="278" t="s">
        <v>7302</v>
      </c>
      <c r="E1053" s="20" t="s">
        <v>519</v>
      </c>
      <c r="F1053" s="279">
        <v>0.45600000000000002</v>
      </c>
      <c r="G1053" s="37"/>
      <c r="H1053" s="42"/>
    </row>
    <row r="1054" spans="1:8" s="2" customFormat="1" ht="20.399999999999999">
      <c r="A1054" s="37"/>
      <c r="B1054" s="42"/>
      <c r="C1054" s="278" t="s">
        <v>4025</v>
      </c>
      <c r="D1054" s="278" t="s">
        <v>7303</v>
      </c>
      <c r="E1054" s="20" t="s">
        <v>519</v>
      </c>
      <c r="F1054" s="279">
        <v>0.45600000000000002</v>
      </c>
      <c r="G1054" s="37"/>
      <c r="H1054" s="42"/>
    </row>
    <row r="1055" spans="1:8" s="2" customFormat="1" ht="16.8" customHeight="1">
      <c r="A1055" s="37"/>
      <c r="B1055" s="42"/>
      <c r="C1055" s="278" t="s">
        <v>4033</v>
      </c>
      <c r="D1055" s="278" t="s">
        <v>7304</v>
      </c>
      <c r="E1055" s="20" t="s">
        <v>304</v>
      </c>
      <c r="F1055" s="279">
        <v>9.8000000000000004E-2</v>
      </c>
      <c r="G1055" s="37"/>
      <c r="H1055" s="42"/>
    </row>
    <row r="1056" spans="1:8" s="2" customFormat="1" ht="16.8" customHeight="1">
      <c r="A1056" s="37"/>
      <c r="B1056" s="42"/>
      <c r="C1056" s="278" t="s">
        <v>634</v>
      </c>
      <c r="D1056" s="278" t="s">
        <v>6980</v>
      </c>
      <c r="E1056" s="20" t="s">
        <v>141</v>
      </c>
      <c r="F1056" s="279">
        <v>7.6</v>
      </c>
      <c r="G1056" s="37"/>
      <c r="H1056" s="42"/>
    </row>
    <row r="1057" spans="1:8" s="2" customFormat="1" ht="16.8" customHeight="1">
      <c r="A1057" s="37"/>
      <c r="B1057" s="42"/>
      <c r="C1057" s="278" t="s">
        <v>4244</v>
      </c>
      <c r="D1057" s="278" t="s">
        <v>7305</v>
      </c>
      <c r="E1057" s="20" t="s">
        <v>141</v>
      </c>
      <c r="F1057" s="279">
        <v>7.6</v>
      </c>
      <c r="G1057" s="37"/>
      <c r="H1057" s="42"/>
    </row>
    <row r="1058" spans="1:8" s="2" customFormat="1" ht="16.8" customHeight="1">
      <c r="A1058" s="37"/>
      <c r="B1058" s="42"/>
      <c r="C1058" s="278" t="s">
        <v>1135</v>
      </c>
      <c r="D1058" s="278" t="s">
        <v>6894</v>
      </c>
      <c r="E1058" s="20" t="s">
        <v>141</v>
      </c>
      <c r="F1058" s="279">
        <v>112.55</v>
      </c>
      <c r="G1058" s="37"/>
      <c r="H1058" s="42"/>
    </row>
    <row r="1059" spans="1:8" s="2" customFormat="1" ht="16.8" customHeight="1">
      <c r="A1059" s="37"/>
      <c r="B1059" s="42"/>
      <c r="C1059" s="278" t="s">
        <v>1141</v>
      </c>
      <c r="D1059" s="278" t="s">
        <v>6895</v>
      </c>
      <c r="E1059" s="20" t="s">
        <v>141</v>
      </c>
      <c r="F1059" s="279">
        <v>112.55</v>
      </c>
      <c r="G1059" s="37"/>
      <c r="H1059" s="42"/>
    </row>
    <row r="1060" spans="1:8" s="2" customFormat="1" ht="16.8" customHeight="1">
      <c r="A1060" s="37"/>
      <c r="B1060" s="42"/>
      <c r="C1060" s="278" t="s">
        <v>1146</v>
      </c>
      <c r="D1060" s="278" t="s">
        <v>6896</v>
      </c>
      <c r="E1060" s="20" t="s">
        <v>141</v>
      </c>
      <c r="F1060" s="279">
        <v>112.55</v>
      </c>
      <c r="G1060" s="37"/>
      <c r="H1060" s="42"/>
    </row>
    <row r="1061" spans="1:8" s="2" customFormat="1" ht="16.8" customHeight="1">
      <c r="A1061" s="37"/>
      <c r="B1061" s="42"/>
      <c r="C1061" s="278" t="s">
        <v>1151</v>
      </c>
      <c r="D1061" s="278" t="s">
        <v>6897</v>
      </c>
      <c r="E1061" s="20" t="s">
        <v>141</v>
      </c>
      <c r="F1061" s="279">
        <v>112.55</v>
      </c>
      <c r="G1061" s="37"/>
      <c r="H1061" s="42"/>
    </row>
    <row r="1062" spans="1:8" s="2" customFormat="1" ht="20.399999999999999">
      <c r="A1062" s="37"/>
      <c r="B1062" s="42"/>
      <c r="C1062" s="278" t="s">
        <v>1167</v>
      </c>
      <c r="D1062" s="278" t="s">
        <v>6898</v>
      </c>
      <c r="E1062" s="20" t="s">
        <v>141</v>
      </c>
      <c r="F1062" s="279">
        <v>112.55</v>
      </c>
      <c r="G1062" s="37"/>
      <c r="H1062" s="42"/>
    </row>
    <row r="1063" spans="1:8" s="2" customFormat="1" ht="16.8" customHeight="1">
      <c r="A1063" s="37"/>
      <c r="B1063" s="42"/>
      <c r="C1063" s="278" t="s">
        <v>1258</v>
      </c>
      <c r="D1063" s="278" t="s">
        <v>6900</v>
      </c>
      <c r="E1063" s="20" t="s">
        <v>141</v>
      </c>
      <c r="F1063" s="279">
        <v>112.55</v>
      </c>
      <c r="G1063" s="37"/>
      <c r="H1063" s="42"/>
    </row>
    <row r="1064" spans="1:8" s="2" customFormat="1" ht="16.8" customHeight="1">
      <c r="A1064" s="37"/>
      <c r="B1064" s="42"/>
      <c r="C1064" s="274" t="s">
        <v>3586</v>
      </c>
      <c r="D1064" s="275" t="s">
        <v>3587</v>
      </c>
      <c r="E1064" s="276" t="s">
        <v>154</v>
      </c>
      <c r="F1064" s="277">
        <v>6.69</v>
      </c>
      <c r="G1064" s="37"/>
      <c r="H1064" s="42"/>
    </row>
    <row r="1065" spans="1:8" s="2" customFormat="1" ht="16.8" customHeight="1">
      <c r="A1065" s="37"/>
      <c r="B1065" s="42"/>
      <c r="C1065" s="278" t="s">
        <v>19</v>
      </c>
      <c r="D1065" s="278" t="s">
        <v>7306</v>
      </c>
      <c r="E1065" s="20" t="s">
        <v>19</v>
      </c>
      <c r="F1065" s="279">
        <v>6.69</v>
      </c>
      <c r="G1065" s="37"/>
      <c r="H1065" s="42"/>
    </row>
    <row r="1066" spans="1:8" s="2" customFormat="1" ht="16.8" customHeight="1">
      <c r="A1066" s="37"/>
      <c r="B1066" s="42"/>
      <c r="C1066" s="280" t="s">
        <v>6814</v>
      </c>
      <c r="D1066" s="37"/>
      <c r="E1066" s="37"/>
      <c r="F1066" s="37"/>
      <c r="G1066" s="37"/>
      <c r="H1066" s="42"/>
    </row>
    <row r="1067" spans="1:8" s="2" customFormat="1" ht="20.399999999999999">
      <c r="A1067" s="37"/>
      <c r="B1067" s="42"/>
      <c r="C1067" s="278" t="s">
        <v>1157</v>
      </c>
      <c r="D1067" s="278" t="s">
        <v>6879</v>
      </c>
      <c r="E1067" s="20" t="s">
        <v>154</v>
      </c>
      <c r="F1067" s="279">
        <v>136.91</v>
      </c>
      <c r="G1067" s="37"/>
      <c r="H1067" s="42"/>
    </row>
    <row r="1068" spans="1:8" s="2" customFormat="1" ht="16.8" customHeight="1">
      <c r="A1068" s="37"/>
      <c r="B1068" s="42"/>
      <c r="C1068" s="278" t="s">
        <v>1176</v>
      </c>
      <c r="D1068" s="278" t="s">
        <v>6925</v>
      </c>
      <c r="E1068" s="20" t="s">
        <v>141</v>
      </c>
      <c r="F1068" s="279">
        <v>14.96</v>
      </c>
      <c r="G1068" s="37"/>
      <c r="H1068" s="42"/>
    </row>
    <row r="1069" spans="1:8" s="2" customFormat="1" ht="16.8" customHeight="1">
      <c r="A1069" s="37"/>
      <c r="B1069" s="42"/>
      <c r="C1069" s="278" t="s">
        <v>1182</v>
      </c>
      <c r="D1069" s="278" t="s">
        <v>6880</v>
      </c>
      <c r="E1069" s="20" t="s">
        <v>154</v>
      </c>
      <c r="F1069" s="279">
        <v>140.81</v>
      </c>
      <c r="G1069" s="37"/>
      <c r="H1069" s="42"/>
    </row>
    <row r="1070" spans="1:8" s="2" customFormat="1" ht="16.8" customHeight="1">
      <c r="A1070" s="37"/>
      <c r="B1070" s="42"/>
      <c r="C1070" s="278" t="s">
        <v>1188</v>
      </c>
      <c r="D1070" s="278" t="s">
        <v>6881</v>
      </c>
      <c r="E1070" s="20" t="s">
        <v>154</v>
      </c>
      <c r="F1070" s="279">
        <v>136.91</v>
      </c>
      <c r="G1070" s="37"/>
      <c r="H1070" s="42"/>
    </row>
    <row r="1071" spans="1:8" s="2" customFormat="1" ht="16.8" customHeight="1">
      <c r="A1071" s="37"/>
      <c r="B1071" s="42"/>
      <c r="C1071" s="278" t="s">
        <v>1227</v>
      </c>
      <c r="D1071" s="278" t="s">
        <v>6939</v>
      </c>
      <c r="E1071" s="20" t="s">
        <v>154</v>
      </c>
      <c r="F1071" s="279">
        <v>21.93</v>
      </c>
      <c r="G1071" s="37"/>
      <c r="H1071" s="42"/>
    </row>
    <row r="1072" spans="1:8" s="2" customFormat="1" ht="16.8" customHeight="1">
      <c r="A1072" s="37"/>
      <c r="B1072" s="42"/>
      <c r="C1072" s="274" t="s">
        <v>3598</v>
      </c>
      <c r="D1072" s="275" t="s">
        <v>3599</v>
      </c>
      <c r="E1072" s="276" t="s">
        <v>141</v>
      </c>
      <c r="F1072" s="277">
        <v>9.4</v>
      </c>
      <c r="G1072" s="37"/>
      <c r="H1072" s="42"/>
    </row>
    <row r="1073" spans="1:8" s="2" customFormat="1" ht="16.8" customHeight="1">
      <c r="A1073" s="37"/>
      <c r="B1073" s="42"/>
      <c r="C1073" s="278" t="s">
        <v>19</v>
      </c>
      <c r="D1073" s="278" t="s">
        <v>7307</v>
      </c>
      <c r="E1073" s="20" t="s">
        <v>19</v>
      </c>
      <c r="F1073" s="279">
        <v>9.4</v>
      </c>
      <c r="G1073" s="37"/>
      <c r="H1073" s="42"/>
    </row>
    <row r="1074" spans="1:8" s="2" customFormat="1" ht="16.8" customHeight="1">
      <c r="A1074" s="37"/>
      <c r="B1074" s="42"/>
      <c r="C1074" s="280" t="s">
        <v>6814</v>
      </c>
      <c r="D1074" s="37"/>
      <c r="E1074" s="37"/>
      <c r="F1074" s="37"/>
      <c r="G1074" s="37"/>
      <c r="H1074" s="42"/>
    </row>
    <row r="1075" spans="1:8" s="2" customFormat="1" ht="16.8" customHeight="1">
      <c r="A1075" s="37"/>
      <c r="B1075" s="42"/>
      <c r="C1075" s="278" t="s">
        <v>3719</v>
      </c>
      <c r="D1075" s="278" t="s">
        <v>7308</v>
      </c>
      <c r="E1075" s="20" t="s">
        <v>141</v>
      </c>
      <c r="F1075" s="279">
        <v>9.4</v>
      </c>
      <c r="G1075" s="37"/>
      <c r="H1075" s="42"/>
    </row>
    <row r="1076" spans="1:8" s="2" customFormat="1" ht="20.399999999999999">
      <c r="A1076" s="37"/>
      <c r="B1076" s="42"/>
      <c r="C1076" s="278" t="s">
        <v>4019</v>
      </c>
      <c r="D1076" s="278" t="s">
        <v>7309</v>
      </c>
      <c r="E1076" s="20" t="s">
        <v>519</v>
      </c>
      <c r="F1076" s="279">
        <v>1.41</v>
      </c>
      <c r="G1076" s="37"/>
      <c r="H1076" s="42"/>
    </row>
    <row r="1077" spans="1:8" s="2" customFormat="1" ht="20.399999999999999">
      <c r="A1077" s="37"/>
      <c r="B1077" s="42"/>
      <c r="C1077" s="278" t="s">
        <v>4029</v>
      </c>
      <c r="D1077" s="278" t="s">
        <v>7310</v>
      </c>
      <c r="E1077" s="20" t="s">
        <v>519</v>
      </c>
      <c r="F1077" s="279">
        <v>1.41</v>
      </c>
      <c r="G1077" s="37"/>
      <c r="H1077" s="42"/>
    </row>
    <row r="1078" spans="1:8" s="2" customFormat="1" ht="16.8" customHeight="1">
      <c r="A1078" s="37"/>
      <c r="B1078" s="42"/>
      <c r="C1078" s="278" t="s">
        <v>4033</v>
      </c>
      <c r="D1078" s="278" t="s">
        <v>7304</v>
      </c>
      <c r="E1078" s="20" t="s">
        <v>304</v>
      </c>
      <c r="F1078" s="279">
        <v>9.8000000000000004E-2</v>
      </c>
      <c r="G1078" s="37"/>
      <c r="H1078" s="42"/>
    </row>
    <row r="1079" spans="1:8" s="2" customFormat="1" ht="16.8" customHeight="1">
      <c r="A1079" s="37"/>
      <c r="B1079" s="42"/>
      <c r="C1079" s="278" t="s">
        <v>4039</v>
      </c>
      <c r="D1079" s="278" t="s">
        <v>7311</v>
      </c>
      <c r="E1079" s="20" t="s">
        <v>519</v>
      </c>
      <c r="F1079" s="279">
        <v>0.47</v>
      </c>
      <c r="G1079" s="37"/>
      <c r="H1079" s="42"/>
    </row>
    <row r="1080" spans="1:8" s="2" customFormat="1" ht="16.8" customHeight="1">
      <c r="A1080" s="37"/>
      <c r="B1080" s="42"/>
      <c r="C1080" s="278" t="s">
        <v>2742</v>
      </c>
      <c r="D1080" s="278" t="s">
        <v>7076</v>
      </c>
      <c r="E1080" s="20" t="s">
        <v>141</v>
      </c>
      <c r="F1080" s="279">
        <v>9.4</v>
      </c>
      <c r="G1080" s="37"/>
      <c r="H1080" s="42"/>
    </row>
    <row r="1081" spans="1:8" s="2" customFormat="1" ht="16.8" customHeight="1">
      <c r="A1081" s="37"/>
      <c r="B1081" s="42"/>
      <c r="C1081" s="278" t="s">
        <v>2779</v>
      </c>
      <c r="D1081" s="278" t="s">
        <v>7134</v>
      </c>
      <c r="E1081" s="20" t="s">
        <v>141</v>
      </c>
      <c r="F1081" s="279">
        <v>9.4</v>
      </c>
      <c r="G1081" s="37"/>
      <c r="H1081" s="42"/>
    </row>
    <row r="1082" spans="1:8" s="2" customFormat="1" ht="16.8" customHeight="1">
      <c r="A1082" s="37"/>
      <c r="B1082" s="42"/>
      <c r="C1082" s="278" t="s">
        <v>4228</v>
      </c>
      <c r="D1082" s="278" t="s">
        <v>7312</v>
      </c>
      <c r="E1082" s="20" t="s">
        <v>141</v>
      </c>
      <c r="F1082" s="279">
        <v>9.4</v>
      </c>
      <c r="G1082" s="37"/>
      <c r="H1082" s="42"/>
    </row>
    <row r="1083" spans="1:8" s="2" customFormat="1" ht="16.8" customHeight="1">
      <c r="A1083" s="37"/>
      <c r="B1083" s="42"/>
      <c r="C1083" s="274" t="s">
        <v>3601</v>
      </c>
      <c r="D1083" s="275" t="s">
        <v>3602</v>
      </c>
      <c r="E1083" s="276" t="s">
        <v>519</v>
      </c>
      <c r="F1083" s="277">
        <v>8.625</v>
      </c>
      <c r="G1083" s="37"/>
      <c r="H1083" s="42"/>
    </row>
    <row r="1084" spans="1:8" s="2" customFormat="1" ht="16.8" customHeight="1">
      <c r="A1084" s="37"/>
      <c r="B1084" s="42"/>
      <c r="C1084" s="278" t="s">
        <v>19</v>
      </c>
      <c r="D1084" s="278" t="s">
        <v>7313</v>
      </c>
      <c r="E1084" s="20" t="s">
        <v>19</v>
      </c>
      <c r="F1084" s="279">
        <v>8.625</v>
      </c>
      <c r="G1084" s="37"/>
      <c r="H1084" s="42"/>
    </row>
    <row r="1085" spans="1:8" s="2" customFormat="1" ht="16.8" customHeight="1">
      <c r="A1085" s="37"/>
      <c r="B1085" s="42"/>
      <c r="C1085" s="280" t="s">
        <v>6814</v>
      </c>
      <c r="D1085" s="37"/>
      <c r="E1085" s="37"/>
      <c r="F1085" s="37"/>
      <c r="G1085" s="37"/>
      <c r="H1085" s="42"/>
    </row>
    <row r="1086" spans="1:8" s="2" customFormat="1" ht="20.399999999999999">
      <c r="A1086" s="37"/>
      <c r="B1086" s="42"/>
      <c r="C1086" s="278" t="s">
        <v>3779</v>
      </c>
      <c r="D1086" s="278" t="s">
        <v>7314</v>
      </c>
      <c r="E1086" s="20" t="s">
        <v>141</v>
      </c>
      <c r="F1086" s="279">
        <v>13.125</v>
      </c>
      <c r="G1086" s="37"/>
      <c r="H1086" s="42"/>
    </row>
    <row r="1087" spans="1:8" s="2" customFormat="1" ht="16.8" customHeight="1">
      <c r="A1087" s="37"/>
      <c r="B1087" s="42"/>
      <c r="C1087" s="278" t="s">
        <v>3784</v>
      </c>
      <c r="D1087" s="278" t="s">
        <v>7315</v>
      </c>
      <c r="E1087" s="20" t="s">
        <v>304</v>
      </c>
      <c r="F1087" s="279">
        <v>9.8000000000000004E-2</v>
      </c>
      <c r="G1087" s="37"/>
      <c r="H1087" s="42"/>
    </row>
    <row r="1088" spans="1:8" s="2" customFormat="1" ht="16.8" customHeight="1">
      <c r="A1088" s="37"/>
      <c r="B1088" s="42"/>
      <c r="C1088" s="278" t="s">
        <v>2751</v>
      </c>
      <c r="D1088" s="278" t="s">
        <v>7316</v>
      </c>
      <c r="E1088" s="20" t="s">
        <v>141</v>
      </c>
      <c r="F1088" s="279">
        <v>17.625</v>
      </c>
      <c r="G1088" s="37"/>
      <c r="H1088" s="42"/>
    </row>
    <row r="1089" spans="1:8" s="2" customFormat="1" ht="16.8" customHeight="1">
      <c r="A1089" s="37"/>
      <c r="B1089" s="42"/>
      <c r="C1089" s="278" t="s">
        <v>4217</v>
      </c>
      <c r="D1089" s="278" t="s">
        <v>7317</v>
      </c>
      <c r="E1089" s="20" t="s">
        <v>141</v>
      </c>
      <c r="F1089" s="279">
        <v>35.25</v>
      </c>
      <c r="G1089" s="37"/>
      <c r="H1089" s="42"/>
    </row>
    <row r="1090" spans="1:8" s="2" customFormat="1" ht="16.8" customHeight="1">
      <c r="A1090" s="37"/>
      <c r="B1090" s="42"/>
      <c r="C1090" s="278" t="s">
        <v>4224</v>
      </c>
      <c r="D1090" s="278" t="s">
        <v>7318</v>
      </c>
      <c r="E1090" s="20" t="s">
        <v>141</v>
      </c>
      <c r="F1090" s="279">
        <v>13.125</v>
      </c>
      <c r="G1090" s="37"/>
      <c r="H1090" s="42"/>
    </row>
    <row r="1091" spans="1:8" s="2" customFormat="1" ht="16.8" customHeight="1">
      <c r="A1091" s="37"/>
      <c r="B1091" s="42"/>
      <c r="C1091" s="274" t="s">
        <v>3604</v>
      </c>
      <c r="D1091" s="275" t="s">
        <v>3605</v>
      </c>
      <c r="E1091" s="276" t="s">
        <v>141</v>
      </c>
      <c r="F1091" s="277">
        <v>4.5</v>
      </c>
      <c r="G1091" s="37"/>
      <c r="H1091" s="42"/>
    </row>
    <row r="1092" spans="1:8" s="2" customFormat="1" ht="16.8" customHeight="1">
      <c r="A1092" s="37"/>
      <c r="B1092" s="42"/>
      <c r="C1092" s="278" t="s">
        <v>19</v>
      </c>
      <c r="D1092" s="278" t="s">
        <v>7319</v>
      </c>
      <c r="E1092" s="20" t="s">
        <v>19</v>
      </c>
      <c r="F1092" s="279">
        <v>4.5</v>
      </c>
      <c r="G1092" s="37"/>
      <c r="H1092" s="42"/>
    </row>
    <row r="1093" spans="1:8" s="2" customFormat="1" ht="16.8" customHeight="1">
      <c r="A1093" s="37"/>
      <c r="B1093" s="42"/>
      <c r="C1093" s="280" t="s">
        <v>6814</v>
      </c>
      <c r="D1093" s="37"/>
      <c r="E1093" s="37"/>
      <c r="F1093" s="37"/>
      <c r="G1093" s="37"/>
      <c r="H1093" s="42"/>
    </row>
    <row r="1094" spans="1:8" s="2" customFormat="1" ht="20.399999999999999">
      <c r="A1094" s="37"/>
      <c r="B1094" s="42"/>
      <c r="C1094" s="278" t="s">
        <v>3779</v>
      </c>
      <c r="D1094" s="278" t="s">
        <v>7314</v>
      </c>
      <c r="E1094" s="20" t="s">
        <v>141</v>
      </c>
      <c r="F1094" s="279">
        <v>13.125</v>
      </c>
      <c r="G1094" s="37"/>
      <c r="H1094" s="42"/>
    </row>
    <row r="1095" spans="1:8" s="2" customFormat="1" ht="16.8" customHeight="1">
      <c r="A1095" s="37"/>
      <c r="B1095" s="42"/>
      <c r="C1095" s="278" t="s">
        <v>3784</v>
      </c>
      <c r="D1095" s="278" t="s">
        <v>7315</v>
      </c>
      <c r="E1095" s="20" t="s">
        <v>304</v>
      </c>
      <c r="F1095" s="279">
        <v>9.8000000000000004E-2</v>
      </c>
      <c r="G1095" s="37"/>
      <c r="H1095" s="42"/>
    </row>
    <row r="1096" spans="1:8" s="2" customFormat="1" ht="16.8" customHeight="1">
      <c r="A1096" s="37"/>
      <c r="B1096" s="42"/>
      <c r="C1096" s="278" t="s">
        <v>2751</v>
      </c>
      <c r="D1096" s="278" t="s">
        <v>7316</v>
      </c>
      <c r="E1096" s="20" t="s">
        <v>141</v>
      </c>
      <c r="F1096" s="279">
        <v>17.625</v>
      </c>
      <c r="G1096" s="37"/>
      <c r="H1096" s="42"/>
    </row>
    <row r="1097" spans="1:8" s="2" customFormat="1" ht="16.8" customHeight="1">
      <c r="A1097" s="37"/>
      <c r="B1097" s="42"/>
      <c r="C1097" s="278" t="s">
        <v>4217</v>
      </c>
      <c r="D1097" s="278" t="s">
        <v>7317</v>
      </c>
      <c r="E1097" s="20" t="s">
        <v>141</v>
      </c>
      <c r="F1097" s="279">
        <v>35.25</v>
      </c>
      <c r="G1097" s="37"/>
      <c r="H1097" s="42"/>
    </row>
    <row r="1098" spans="1:8" s="2" customFormat="1" ht="16.8" customHeight="1">
      <c r="A1098" s="37"/>
      <c r="B1098" s="42"/>
      <c r="C1098" s="278" t="s">
        <v>4224</v>
      </c>
      <c r="D1098" s="278" t="s">
        <v>7318</v>
      </c>
      <c r="E1098" s="20" t="s">
        <v>141</v>
      </c>
      <c r="F1098" s="279">
        <v>13.125</v>
      </c>
      <c r="G1098" s="37"/>
      <c r="H1098" s="42"/>
    </row>
    <row r="1099" spans="1:8" s="2" customFormat="1" ht="20.399999999999999">
      <c r="A1099" s="37"/>
      <c r="B1099" s="42"/>
      <c r="C1099" s="278" t="s">
        <v>4115</v>
      </c>
      <c r="D1099" s="278" t="s">
        <v>7320</v>
      </c>
      <c r="E1099" s="20" t="s">
        <v>141</v>
      </c>
      <c r="F1099" s="279">
        <v>102.128</v>
      </c>
      <c r="G1099" s="37"/>
      <c r="H1099" s="42"/>
    </row>
    <row r="1100" spans="1:8" s="2" customFormat="1" ht="20.399999999999999">
      <c r="A1100" s="37"/>
      <c r="B1100" s="42"/>
      <c r="C1100" s="278" t="s">
        <v>4121</v>
      </c>
      <c r="D1100" s="278" t="s">
        <v>7321</v>
      </c>
      <c r="E1100" s="20" t="s">
        <v>141</v>
      </c>
      <c r="F1100" s="279">
        <v>4.5</v>
      </c>
      <c r="G1100" s="37"/>
      <c r="H1100" s="42"/>
    </row>
    <row r="1101" spans="1:8" s="2" customFormat="1" ht="16.8" customHeight="1">
      <c r="A1101" s="37"/>
      <c r="B1101" s="42"/>
      <c r="C1101" s="274" t="s">
        <v>3614</v>
      </c>
      <c r="D1101" s="275" t="s">
        <v>3615</v>
      </c>
      <c r="E1101" s="276" t="s">
        <v>141</v>
      </c>
      <c r="F1101" s="277">
        <v>917.41499999999996</v>
      </c>
      <c r="G1101" s="37"/>
      <c r="H1101" s="42"/>
    </row>
    <row r="1102" spans="1:8" s="2" customFormat="1" ht="16.8" customHeight="1">
      <c r="A1102" s="37"/>
      <c r="B1102" s="42"/>
      <c r="C1102" s="278" t="s">
        <v>19</v>
      </c>
      <c r="D1102" s="278" t="s">
        <v>3854</v>
      </c>
      <c r="E1102" s="20" t="s">
        <v>19</v>
      </c>
      <c r="F1102" s="279">
        <v>0</v>
      </c>
      <c r="G1102" s="37"/>
      <c r="H1102" s="42"/>
    </row>
    <row r="1103" spans="1:8" s="2" customFormat="1" ht="16.8" customHeight="1">
      <c r="A1103" s="37"/>
      <c r="B1103" s="42"/>
      <c r="C1103" s="278" t="s">
        <v>19</v>
      </c>
      <c r="D1103" s="278" t="s">
        <v>7322</v>
      </c>
      <c r="E1103" s="20" t="s">
        <v>19</v>
      </c>
      <c r="F1103" s="279">
        <v>65.040999999999997</v>
      </c>
      <c r="G1103" s="37"/>
      <c r="H1103" s="42"/>
    </row>
    <row r="1104" spans="1:8" s="2" customFormat="1" ht="16.8" customHeight="1">
      <c r="A1104" s="37"/>
      <c r="B1104" s="42"/>
      <c r="C1104" s="278" t="s">
        <v>19</v>
      </c>
      <c r="D1104" s="278" t="s">
        <v>7323</v>
      </c>
      <c r="E1104" s="20" t="s">
        <v>19</v>
      </c>
      <c r="F1104" s="279">
        <v>-14.693</v>
      </c>
      <c r="G1104" s="37"/>
      <c r="H1104" s="42"/>
    </row>
    <row r="1105" spans="1:8" s="2" customFormat="1" ht="16.8" customHeight="1">
      <c r="A1105" s="37"/>
      <c r="B1105" s="42"/>
      <c r="C1105" s="278" t="s">
        <v>19</v>
      </c>
      <c r="D1105" s="278" t="s">
        <v>7324</v>
      </c>
      <c r="E1105" s="20" t="s">
        <v>19</v>
      </c>
      <c r="F1105" s="279">
        <v>20.667999999999999</v>
      </c>
      <c r="G1105" s="37"/>
      <c r="H1105" s="42"/>
    </row>
    <row r="1106" spans="1:8" s="2" customFormat="1" ht="16.8" customHeight="1">
      <c r="A1106" s="37"/>
      <c r="B1106" s="42"/>
      <c r="C1106" s="278" t="s">
        <v>19</v>
      </c>
      <c r="D1106" s="278" t="s">
        <v>7325</v>
      </c>
      <c r="E1106" s="20" t="s">
        <v>19</v>
      </c>
      <c r="F1106" s="279">
        <v>1.35</v>
      </c>
      <c r="G1106" s="37"/>
      <c r="H1106" s="42"/>
    </row>
    <row r="1107" spans="1:8" s="2" customFormat="1" ht="16.8" customHeight="1">
      <c r="A1107" s="37"/>
      <c r="B1107" s="42"/>
      <c r="C1107" s="278" t="s">
        <v>19</v>
      </c>
      <c r="D1107" s="278" t="s">
        <v>7326</v>
      </c>
      <c r="E1107" s="20" t="s">
        <v>19</v>
      </c>
      <c r="F1107" s="279">
        <v>60.887999999999998</v>
      </c>
      <c r="G1107" s="37"/>
      <c r="H1107" s="42"/>
    </row>
    <row r="1108" spans="1:8" s="2" customFormat="1" ht="16.8" customHeight="1">
      <c r="A1108" s="37"/>
      <c r="B1108" s="42"/>
      <c r="C1108" s="278" t="s">
        <v>19</v>
      </c>
      <c r="D1108" s="278" t="s">
        <v>7190</v>
      </c>
      <c r="E1108" s="20" t="s">
        <v>19</v>
      </c>
      <c r="F1108" s="279">
        <v>3.6</v>
      </c>
      <c r="G1108" s="37"/>
      <c r="H1108" s="42"/>
    </row>
    <row r="1109" spans="1:8" s="2" customFormat="1" ht="16.8" customHeight="1">
      <c r="A1109" s="37"/>
      <c r="B1109" s="42"/>
      <c r="C1109" s="278" t="s">
        <v>19</v>
      </c>
      <c r="D1109" s="278" t="s">
        <v>7191</v>
      </c>
      <c r="E1109" s="20" t="s">
        <v>19</v>
      </c>
      <c r="F1109" s="279">
        <v>3.6960000000000002</v>
      </c>
      <c r="G1109" s="37"/>
      <c r="H1109" s="42"/>
    </row>
    <row r="1110" spans="1:8" s="2" customFormat="1" ht="16.8" customHeight="1">
      <c r="A1110" s="37"/>
      <c r="B1110" s="42"/>
      <c r="C1110" s="278" t="s">
        <v>19</v>
      </c>
      <c r="D1110" s="278" t="s">
        <v>7192</v>
      </c>
      <c r="E1110" s="20" t="s">
        <v>19</v>
      </c>
      <c r="F1110" s="279">
        <v>7.3840000000000003</v>
      </c>
      <c r="G1110" s="37"/>
      <c r="H1110" s="42"/>
    </row>
    <row r="1111" spans="1:8" s="2" customFormat="1" ht="16.8" customHeight="1">
      <c r="A1111" s="37"/>
      <c r="B1111" s="42"/>
      <c r="C1111" s="278" t="s">
        <v>19</v>
      </c>
      <c r="D1111" s="278" t="s">
        <v>7327</v>
      </c>
      <c r="E1111" s="20" t="s">
        <v>19</v>
      </c>
      <c r="F1111" s="279">
        <v>3.7240000000000002</v>
      </c>
      <c r="G1111" s="37"/>
      <c r="H1111" s="42"/>
    </row>
    <row r="1112" spans="1:8" s="2" customFormat="1" ht="16.8" customHeight="1">
      <c r="A1112" s="37"/>
      <c r="B1112" s="42"/>
      <c r="C1112" s="278" t="s">
        <v>19</v>
      </c>
      <c r="D1112" s="278" t="s">
        <v>251</v>
      </c>
      <c r="E1112" s="20" t="s">
        <v>19</v>
      </c>
      <c r="F1112" s="279">
        <v>151.65799999999999</v>
      </c>
      <c r="G1112" s="37"/>
      <c r="H1112" s="42"/>
    </row>
    <row r="1113" spans="1:8" s="2" customFormat="1" ht="16.8" customHeight="1">
      <c r="A1113" s="37"/>
      <c r="B1113" s="42"/>
      <c r="C1113" s="278" t="s">
        <v>19</v>
      </c>
      <c r="D1113" s="278" t="s">
        <v>248</v>
      </c>
      <c r="E1113" s="20" t="s">
        <v>19</v>
      </c>
      <c r="F1113" s="279">
        <v>0</v>
      </c>
      <c r="G1113" s="37"/>
      <c r="H1113" s="42"/>
    </row>
    <row r="1114" spans="1:8" s="2" customFormat="1" ht="16.8" customHeight="1">
      <c r="A1114" s="37"/>
      <c r="B1114" s="42"/>
      <c r="C1114" s="278" t="s">
        <v>19</v>
      </c>
      <c r="D1114" s="278" t="s">
        <v>7328</v>
      </c>
      <c r="E1114" s="20" t="s">
        <v>19</v>
      </c>
      <c r="F1114" s="279">
        <v>118.014</v>
      </c>
      <c r="G1114" s="37"/>
      <c r="H1114" s="42"/>
    </row>
    <row r="1115" spans="1:8" s="2" customFormat="1" ht="16.8" customHeight="1">
      <c r="A1115" s="37"/>
      <c r="B1115" s="42"/>
      <c r="C1115" s="278" t="s">
        <v>19</v>
      </c>
      <c r="D1115" s="278" t="s">
        <v>7329</v>
      </c>
      <c r="E1115" s="20" t="s">
        <v>19</v>
      </c>
      <c r="F1115" s="279">
        <v>-7.7510000000000003</v>
      </c>
      <c r="G1115" s="37"/>
      <c r="H1115" s="42"/>
    </row>
    <row r="1116" spans="1:8" s="2" customFormat="1" ht="16.8" customHeight="1">
      <c r="A1116" s="37"/>
      <c r="B1116" s="42"/>
      <c r="C1116" s="278" t="s">
        <v>19</v>
      </c>
      <c r="D1116" s="278" t="s">
        <v>7330</v>
      </c>
      <c r="E1116" s="20" t="s">
        <v>19</v>
      </c>
      <c r="F1116" s="279">
        <v>19.800999999999998</v>
      </c>
      <c r="G1116" s="37"/>
      <c r="H1116" s="42"/>
    </row>
    <row r="1117" spans="1:8" s="2" customFormat="1" ht="16.8" customHeight="1">
      <c r="A1117" s="37"/>
      <c r="B1117" s="42"/>
      <c r="C1117" s="278" t="s">
        <v>19</v>
      </c>
      <c r="D1117" s="278" t="s">
        <v>7331</v>
      </c>
      <c r="E1117" s="20" t="s">
        <v>19</v>
      </c>
      <c r="F1117" s="279">
        <v>6.6790000000000003</v>
      </c>
      <c r="G1117" s="37"/>
      <c r="H1117" s="42"/>
    </row>
    <row r="1118" spans="1:8" s="2" customFormat="1" ht="16.8" customHeight="1">
      <c r="A1118" s="37"/>
      <c r="B1118" s="42"/>
      <c r="C1118" s="278" t="s">
        <v>19</v>
      </c>
      <c r="D1118" s="278" t="s">
        <v>7332</v>
      </c>
      <c r="E1118" s="20" t="s">
        <v>19</v>
      </c>
      <c r="F1118" s="279">
        <v>96.558000000000007</v>
      </c>
      <c r="G1118" s="37"/>
      <c r="H1118" s="42"/>
    </row>
    <row r="1119" spans="1:8" s="2" customFormat="1" ht="16.8" customHeight="1">
      <c r="A1119" s="37"/>
      <c r="B1119" s="42"/>
      <c r="C1119" s="278" t="s">
        <v>19</v>
      </c>
      <c r="D1119" s="278" t="s">
        <v>7333</v>
      </c>
      <c r="E1119" s="20" t="s">
        <v>19</v>
      </c>
      <c r="F1119" s="279">
        <v>14.82</v>
      </c>
      <c r="G1119" s="37"/>
      <c r="H1119" s="42"/>
    </row>
    <row r="1120" spans="1:8" s="2" customFormat="1" ht="16.8" customHeight="1">
      <c r="A1120" s="37"/>
      <c r="B1120" s="42"/>
      <c r="C1120" s="278" t="s">
        <v>19</v>
      </c>
      <c r="D1120" s="278" t="s">
        <v>251</v>
      </c>
      <c r="E1120" s="20" t="s">
        <v>19</v>
      </c>
      <c r="F1120" s="279">
        <v>248.12100000000001</v>
      </c>
      <c r="G1120" s="37"/>
      <c r="H1120" s="42"/>
    </row>
    <row r="1121" spans="1:8" s="2" customFormat="1" ht="16.8" customHeight="1">
      <c r="A1121" s="37"/>
      <c r="B1121" s="42"/>
      <c r="C1121" s="278" t="s">
        <v>19</v>
      </c>
      <c r="D1121" s="278" t="s">
        <v>252</v>
      </c>
      <c r="E1121" s="20" t="s">
        <v>19</v>
      </c>
      <c r="F1121" s="279">
        <v>0</v>
      </c>
      <c r="G1121" s="37"/>
      <c r="H1121" s="42"/>
    </row>
    <row r="1122" spans="1:8" s="2" customFormat="1" ht="16.8" customHeight="1">
      <c r="A1122" s="37"/>
      <c r="B1122" s="42"/>
      <c r="C1122" s="278" t="s">
        <v>19</v>
      </c>
      <c r="D1122" s="278" t="s">
        <v>7334</v>
      </c>
      <c r="E1122" s="20" t="s">
        <v>19</v>
      </c>
      <c r="F1122" s="279">
        <v>118.014</v>
      </c>
      <c r="G1122" s="37"/>
      <c r="H1122" s="42"/>
    </row>
    <row r="1123" spans="1:8" s="2" customFormat="1" ht="16.8" customHeight="1">
      <c r="A1123" s="37"/>
      <c r="B1123" s="42"/>
      <c r="C1123" s="278" t="s">
        <v>19</v>
      </c>
      <c r="D1123" s="278" t="s">
        <v>7329</v>
      </c>
      <c r="E1123" s="20" t="s">
        <v>19</v>
      </c>
      <c r="F1123" s="279">
        <v>-7.7510000000000003</v>
      </c>
      <c r="G1123" s="37"/>
      <c r="H1123" s="42"/>
    </row>
    <row r="1124" spans="1:8" s="2" customFormat="1" ht="16.8" customHeight="1">
      <c r="A1124" s="37"/>
      <c r="B1124" s="42"/>
      <c r="C1124" s="278" t="s">
        <v>19</v>
      </c>
      <c r="D1124" s="278" t="s">
        <v>7335</v>
      </c>
      <c r="E1124" s="20" t="s">
        <v>19</v>
      </c>
      <c r="F1124" s="279">
        <v>19.72</v>
      </c>
      <c r="G1124" s="37"/>
      <c r="H1124" s="42"/>
    </row>
    <row r="1125" spans="1:8" s="2" customFormat="1" ht="16.8" customHeight="1">
      <c r="A1125" s="37"/>
      <c r="B1125" s="42"/>
      <c r="C1125" s="278" t="s">
        <v>19</v>
      </c>
      <c r="D1125" s="278" t="s">
        <v>7336</v>
      </c>
      <c r="E1125" s="20" t="s">
        <v>19</v>
      </c>
      <c r="F1125" s="279">
        <v>20.422999999999998</v>
      </c>
      <c r="G1125" s="37"/>
      <c r="H1125" s="42"/>
    </row>
    <row r="1126" spans="1:8" s="2" customFormat="1" ht="16.8" customHeight="1">
      <c r="A1126" s="37"/>
      <c r="B1126" s="42"/>
      <c r="C1126" s="278" t="s">
        <v>19</v>
      </c>
      <c r="D1126" s="278" t="s">
        <v>7337</v>
      </c>
      <c r="E1126" s="20" t="s">
        <v>19</v>
      </c>
      <c r="F1126" s="279">
        <v>94.668000000000006</v>
      </c>
      <c r="G1126" s="37"/>
      <c r="H1126" s="42"/>
    </row>
    <row r="1127" spans="1:8" s="2" customFormat="1" ht="16.8" customHeight="1">
      <c r="A1127" s="37"/>
      <c r="B1127" s="42"/>
      <c r="C1127" s="278" t="s">
        <v>19</v>
      </c>
      <c r="D1127" s="278" t="s">
        <v>7338</v>
      </c>
      <c r="E1127" s="20" t="s">
        <v>19</v>
      </c>
      <c r="F1127" s="279">
        <v>15.12</v>
      </c>
      <c r="G1127" s="37"/>
      <c r="H1127" s="42"/>
    </row>
    <row r="1128" spans="1:8" s="2" customFormat="1" ht="16.8" customHeight="1">
      <c r="A1128" s="37"/>
      <c r="B1128" s="42"/>
      <c r="C1128" s="278" t="s">
        <v>19</v>
      </c>
      <c r="D1128" s="278" t="s">
        <v>251</v>
      </c>
      <c r="E1128" s="20" t="s">
        <v>19</v>
      </c>
      <c r="F1128" s="279">
        <v>260.19400000000002</v>
      </c>
      <c r="G1128" s="37"/>
      <c r="H1128" s="42"/>
    </row>
    <row r="1129" spans="1:8" s="2" customFormat="1" ht="16.8" customHeight="1">
      <c r="A1129" s="37"/>
      <c r="B1129" s="42"/>
      <c r="C1129" s="278" t="s">
        <v>19</v>
      </c>
      <c r="D1129" s="278" t="s">
        <v>256</v>
      </c>
      <c r="E1129" s="20" t="s">
        <v>19</v>
      </c>
      <c r="F1129" s="279">
        <v>0</v>
      </c>
      <c r="G1129" s="37"/>
      <c r="H1129" s="42"/>
    </row>
    <row r="1130" spans="1:8" s="2" customFormat="1" ht="16.8" customHeight="1">
      <c r="A1130" s="37"/>
      <c r="B1130" s="42"/>
      <c r="C1130" s="278" t="s">
        <v>19</v>
      </c>
      <c r="D1130" s="278" t="s">
        <v>7339</v>
      </c>
      <c r="E1130" s="20" t="s">
        <v>19</v>
      </c>
      <c r="F1130" s="279">
        <v>115.789</v>
      </c>
      <c r="G1130" s="37"/>
      <c r="H1130" s="42"/>
    </row>
    <row r="1131" spans="1:8" s="2" customFormat="1" ht="16.8" customHeight="1">
      <c r="A1131" s="37"/>
      <c r="B1131" s="42"/>
      <c r="C1131" s="278" t="s">
        <v>19</v>
      </c>
      <c r="D1131" s="278" t="s">
        <v>7340</v>
      </c>
      <c r="E1131" s="20" t="s">
        <v>19</v>
      </c>
      <c r="F1131" s="279">
        <v>-11.351000000000001</v>
      </c>
      <c r="G1131" s="37"/>
      <c r="H1131" s="42"/>
    </row>
    <row r="1132" spans="1:8" s="2" customFormat="1" ht="16.8" customHeight="1">
      <c r="A1132" s="37"/>
      <c r="B1132" s="42"/>
      <c r="C1132" s="278" t="s">
        <v>19</v>
      </c>
      <c r="D1132" s="278" t="s">
        <v>7341</v>
      </c>
      <c r="E1132" s="20" t="s">
        <v>19</v>
      </c>
      <c r="F1132" s="279">
        <v>19.396000000000001</v>
      </c>
      <c r="G1132" s="37"/>
      <c r="H1132" s="42"/>
    </row>
    <row r="1133" spans="1:8" s="2" customFormat="1" ht="16.8" customHeight="1">
      <c r="A1133" s="37"/>
      <c r="B1133" s="42"/>
      <c r="C1133" s="278" t="s">
        <v>19</v>
      </c>
      <c r="D1133" s="278" t="s">
        <v>7342</v>
      </c>
      <c r="E1133" s="20" t="s">
        <v>19</v>
      </c>
      <c r="F1133" s="279">
        <v>20.113</v>
      </c>
      <c r="G1133" s="37"/>
      <c r="H1133" s="42"/>
    </row>
    <row r="1134" spans="1:8" s="2" customFormat="1" ht="16.8" customHeight="1">
      <c r="A1134" s="37"/>
      <c r="B1134" s="42"/>
      <c r="C1134" s="278" t="s">
        <v>19</v>
      </c>
      <c r="D1134" s="278" t="s">
        <v>7343</v>
      </c>
      <c r="E1134" s="20" t="s">
        <v>19</v>
      </c>
      <c r="F1134" s="279">
        <v>94.594999999999999</v>
      </c>
      <c r="G1134" s="37"/>
      <c r="H1134" s="42"/>
    </row>
    <row r="1135" spans="1:8" s="2" customFormat="1" ht="16.8" customHeight="1">
      <c r="A1135" s="37"/>
      <c r="B1135" s="42"/>
      <c r="C1135" s="278" t="s">
        <v>19</v>
      </c>
      <c r="D1135" s="278" t="s">
        <v>7344</v>
      </c>
      <c r="E1135" s="20" t="s">
        <v>19</v>
      </c>
      <c r="F1135" s="279">
        <v>18.899999999999999</v>
      </c>
      <c r="G1135" s="37"/>
      <c r="H1135" s="42"/>
    </row>
    <row r="1136" spans="1:8" s="2" customFormat="1" ht="16.8" customHeight="1">
      <c r="A1136" s="37"/>
      <c r="B1136" s="42"/>
      <c r="C1136" s="278" t="s">
        <v>19</v>
      </c>
      <c r="D1136" s="278" t="s">
        <v>251</v>
      </c>
      <c r="E1136" s="20" t="s">
        <v>19</v>
      </c>
      <c r="F1136" s="279">
        <v>257.44200000000001</v>
      </c>
      <c r="G1136" s="37"/>
      <c r="H1136" s="42"/>
    </row>
    <row r="1137" spans="1:8" s="2" customFormat="1" ht="16.8" customHeight="1">
      <c r="A1137" s="37"/>
      <c r="B1137" s="42"/>
      <c r="C1137" s="278" t="s">
        <v>19</v>
      </c>
      <c r="D1137" s="278" t="s">
        <v>260</v>
      </c>
      <c r="E1137" s="20" t="s">
        <v>19</v>
      </c>
      <c r="F1137" s="279">
        <v>917.41499999999996</v>
      </c>
      <c r="G1137" s="37"/>
      <c r="H1137" s="42"/>
    </row>
    <row r="1138" spans="1:8" s="2" customFormat="1" ht="16.8" customHeight="1">
      <c r="A1138" s="37"/>
      <c r="B1138" s="42"/>
      <c r="C1138" s="280" t="s">
        <v>6814</v>
      </c>
      <c r="D1138" s="37"/>
      <c r="E1138" s="37"/>
      <c r="F1138" s="37"/>
      <c r="G1138" s="37"/>
      <c r="H1138" s="42"/>
    </row>
    <row r="1139" spans="1:8" s="2" customFormat="1" ht="20.399999999999999">
      <c r="A1139" s="37"/>
      <c r="B1139" s="42"/>
      <c r="C1139" s="278" t="s">
        <v>367</v>
      </c>
      <c r="D1139" s="278" t="s">
        <v>7044</v>
      </c>
      <c r="E1139" s="20" t="s">
        <v>141</v>
      </c>
      <c r="F1139" s="279">
        <v>917.41499999999996</v>
      </c>
      <c r="G1139" s="37"/>
      <c r="H1139" s="42"/>
    </row>
    <row r="1140" spans="1:8" s="2" customFormat="1" ht="16.8" customHeight="1">
      <c r="A1140" s="37"/>
      <c r="B1140" s="42"/>
      <c r="C1140" s="278" t="s">
        <v>4689</v>
      </c>
      <c r="D1140" s="278" t="s">
        <v>7345</v>
      </c>
      <c r="E1140" s="20" t="s">
        <v>141</v>
      </c>
      <c r="F1140" s="279">
        <v>115.842</v>
      </c>
      <c r="G1140" s="37"/>
      <c r="H1140" s="42"/>
    </row>
    <row r="1141" spans="1:8" s="2" customFormat="1" ht="16.8" customHeight="1">
      <c r="A1141" s="37"/>
      <c r="B1141" s="42"/>
      <c r="C1141" s="278" t="s">
        <v>1490</v>
      </c>
      <c r="D1141" s="278" t="s">
        <v>7045</v>
      </c>
      <c r="E1141" s="20" t="s">
        <v>141</v>
      </c>
      <c r="F1141" s="279">
        <v>1158.415</v>
      </c>
      <c r="G1141" s="37"/>
      <c r="H1141" s="42"/>
    </row>
    <row r="1142" spans="1:8" s="2" customFormat="1" ht="20.399999999999999">
      <c r="A1142" s="37"/>
      <c r="B1142" s="42"/>
      <c r="C1142" s="278" t="s">
        <v>551</v>
      </c>
      <c r="D1142" s="278" t="s">
        <v>7046</v>
      </c>
      <c r="E1142" s="20" t="s">
        <v>141</v>
      </c>
      <c r="F1142" s="279">
        <v>917.41499999999996</v>
      </c>
      <c r="G1142" s="37"/>
      <c r="H1142" s="42"/>
    </row>
    <row r="1143" spans="1:8" s="2" customFormat="1" ht="16.8" customHeight="1">
      <c r="A1143" s="37"/>
      <c r="B1143" s="42"/>
      <c r="C1143" s="274" t="s">
        <v>143</v>
      </c>
      <c r="D1143" s="275" t="s">
        <v>3612</v>
      </c>
      <c r="E1143" s="276" t="s">
        <v>141</v>
      </c>
      <c r="F1143" s="277">
        <v>241</v>
      </c>
      <c r="G1143" s="37"/>
      <c r="H1143" s="42"/>
    </row>
    <row r="1144" spans="1:8" s="2" customFormat="1" ht="16.8" customHeight="1">
      <c r="A1144" s="37"/>
      <c r="B1144" s="42"/>
      <c r="C1144" s="278" t="s">
        <v>19</v>
      </c>
      <c r="D1144" s="278" t="s">
        <v>6983</v>
      </c>
      <c r="E1144" s="20" t="s">
        <v>19</v>
      </c>
      <c r="F1144" s="279">
        <v>0</v>
      </c>
      <c r="G1144" s="37"/>
      <c r="H1144" s="42"/>
    </row>
    <row r="1145" spans="1:8" s="2" customFormat="1" ht="16.8" customHeight="1">
      <c r="A1145" s="37"/>
      <c r="B1145" s="42"/>
      <c r="C1145" s="278" t="s">
        <v>19</v>
      </c>
      <c r="D1145" s="278" t="s">
        <v>3854</v>
      </c>
      <c r="E1145" s="20" t="s">
        <v>19</v>
      </c>
      <c r="F1145" s="279">
        <v>0</v>
      </c>
      <c r="G1145" s="37"/>
      <c r="H1145" s="42"/>
    </row>
    <row r="1146" spans="1:8" s="2" customFormat="1" ht="16.8" customHeight="1">
      <c r="A1146" s="37"/>
      <c r="B1146" s="42"/>
      <c r="C1146" s="278" t="s">
        <v>19</v>
      </c>
      <c r="D1146" s="278" t="s">
        <v>7240</v>
      </c>
      <c r="E1146" s="20" t="s">
        <v>19</v>
      </c>
      <c r="F1146" s="279">
        <v>27.96</v>
      </c>
      <c r="G1146" s="37"/>
      <c r="H1146" s="42"/>
    </row>
    <row r="1147" spans="1:8" s="2" customFormat="1" ht="16.8" customHeight="1">
      <c r="A1147" s="37"/>
      <c r="B1147" s="42"/>
      <c r="C1147" s="278" t="s">
        <v>19</v>
      </c>
      <c r="D1147" s="278" t="s">
        <v>7238</v>
      </c>
      <c r="E1147" s="20" t="s">
        <v>19</v>
      </c>
      <c r="F1147" s="279">
        <v>4.43</v>
      </c>
      <c r="G1147" s="37"/>
      <c r="H1147" s="42"/>
    </row>
    <row r="1148" spans="1:8" s="2" customFormat="1" ht="16.8" customHeight="1">
      <c r="A1148" s="37"/>
      <c r="B1148" s="42"/>
      <c r="C1148" s="278" t="s">
        <v>19</v>
      </c>
      <c r="D1148" s="278" t="s">
        <v>7346</v>
      </c>
      <c r="E1148" s="20" t="s">
        <v>19</v>
      </c>
      <c r="F1148" s="279">
        <v>24.47</v>
      </c>
      <c r="G1148" s="37"/>
      <c r="H1148" s="42"/>
    </row>
    <row r="1149" spans="1:8" s="2" customFormat="1" ht="16.8" customHeight="1">
      <c r="A1149" s="37"/>
      <c r="B1149" s="42"/>
      <c r="C1149" s="278" t="s">
        <v>19</v>
      </c>
      <c r="D1149" s="278" t="s">
        <v>251</v>
      </c>
      <c r="E1149" s="20" t="s">
        <v>19</v>
      </c>
      <c r="F1149" s="279">
        <v>56.86</v>
      </c>
      <c r="G1149" s="37"/>
      <c r="H1149" s="42"/>
    </row>
    <row r="1150" spans="1:8" s="2" customFormat="1" ht="16.8" customHeight="1">
      <c r="A1150" s="37"/>
      <c r="B1150" s="42"/>
      <c r="C1150" s="278" t="s">
        <v>19</v>
      </c>
      <c r="D1150" s="278" t="s">
        <v>248</v>
      </c>
      <c r="E1150" s="20" t="s">
        <v>19</v>
      </c>
      <c r="F1150" s="279">
        <v>0</v>
      </c>
      <c r="G1150" s="37"/>
      <c r="H1150" s="42"/>
    </row>
    <row r="1151" spans="1:8" s="2" customFormat="1" ht="16.8" customHeight="1">
      <c r="A1151" s="37"/>
      <c r="B1151" s="42"/>
      <c r="C1151" s="278" t="s">
        <v>19</v>
      </c>
      <c r="D1151" s="278" t="s">
        <v>7347</v>
      </c>
      <c r="E1151" s="20" t="s">
        <v>19</v>
      </c>
      <c r="F1151" s="279">
        <v>26.09</v>
      </c>
      <c r="G1151" s="37"/>
      <c r="H1151" s="42"/>
    </row>
    <row r="1152" spans="1:8" s="2" customFormat="1" ht="16.8" customHeight="1">
      <c r="A1152" s="37"/>
      <c r="B1152" s="42"/>
      <c r="C1152" s="278" t="s">
        <v>19</v>
      </c>
      <c r="D1152" s="278" t="s">
        <v>7263</v>
      </c>
      <c r="E1152" s="20" t="s">
        <v>19</v>
      </c>
      <c r="F1152" s="279">
        <v>3.84</v>
      </c>
      <c r="G1152" s="37"/>
      <c r="H1152" s="42"/>
    </row>
    <row r="1153" spans="1:8" s="2" customFormat="1" ht="16.8" customHeight="1">
      <c r="A1153" s="37"/>
      <c r="B1153" s="42"/>
      <c r="C1153" s="278" t="s">
        <v>19</v>
      </c>
      <c r="D1153" s="278" t="s">
        <v>7293</v>
      </c>
      <c r="E1153" s="20" t="s">
        <v>19</v>
      </c>
      <c r="F1153" s="279">
        <v>7.62</v>
      </c>
      <c r="G1153" s="37"/>
      <c r="H1153" s="42"/>
    </row>
    <row r="1154" spans="1:8" s="2" customFormat="1" ht="16.8" customHeight="1">
      <c r="A1154" s="37"/>
      <c r="B1154" s="42"/>
      <c r="C1154" s="278" t="s">
        <v>19</v>
      </c>
      <c r="D1154" s="278" t="s">
        <v>7264</v>
      </c>
      <c r="E1154" s="20" t="s">
        <v>19</v>
      </c>
      <c r="F1154" s="279">
        <v>2.61</v>
      </c>
      <c r="G1154" s="37"/>
      <c r="H1154" s="42"/>
    </row>
    <row r="1155" spans="1:8" s="2" customFormat="1" ht="16.8" customHeight="1">
      <c r="A1155" s="37"/>
      <c r="B1155" s="42"/>
      <c r="C1155" s="278" t="s">
        <v>19</v>
      </c>
      <c r="D1155" s="278" t="s">
        <v>7265</v>
      </c>
      <c r="E1155" s="20" t="s">
        <v>19</v>
      </c>
      <c r="F1155" s="279">
        <v>3.42</v>
      </c>
      <c r="G1155" s="37"/>
      <c r="H1155" s="42"/>
    </row>
    <row r="1156" spans="1:8" s="2" customFormat="1" ht="16.8" customHeight="1">
      <c r="A1156" s="37"/>
      <c r="B1156" s="42"/>
      <c r="C1156" s="278" t="s">
        <v>19</v>
      </c>
      <c r="D1156" s="278" t="s">
        <v>7266</v>
      </c>
      <c r="E1156" s="20" t="s">
        <v>19</v>
      </c>
      <c r="F1156" s="279">
        <v>3.27</v>
      </c>
      <c r="G1156" s="37"/>
      <c r="H1156" s="42"/>
    </row>
    <row r="1157" spans="1:8" s="2" customFormat="1" ht="16.8" customHeight="1">
      <c r="A1157" s="37"/>
      <c r="B1157" s="42"/>
      <c r="C1157" s="278" t="s">
        <v>19</v>
      </c>
      <c r="D1157" s="278" t="s">
        <v>7267</v>
      </c>
      <c r="E1157" s="20" t="s">
        <v>19</v>
      </c>
      <c r="F1157" s="279">
        <v>3.35</v>
      </c>
      <c r="G1157" s="37"/>
      <c r="H1157" s="42"/>
    </row>
    <row r="1158" spans="1:8" s="2" customFormat="1" ht="16.8" customHeight="1">
      <c r="A1158" s="37"/>
      <c r="B1158" s="42"/>
      <c r="C1158" s="278" t="s">
        <v>19</v>
      </c>
      <c r="D1158" s="278" t="s">
        <v>7301</v>
      </c>
      <c r="E1158" s="20" t="s">
        <v>19</v>
      </c>
      <c r="F1158" s="279">
        <v>7.6</v>
      </c>
      <c r="G1158" s="37"/>
      <c r="H1158" s="42"/>
    </row>
    <row r="1159" spans="1:8" s="2" customFormat="1" ht="16.8" customHeight="1">
      <c r="A1159" s="37"/>
      <c r="B1159" s="42"/>
      <c r="C1159" s="278" t="s">
        <v>19</v>
      </c>
      <c r="D1159" s="278" t="s">
        <v>251</v>
      </c>
      <c r="E1159" s="20" t="s">
        <v>19</v>
      </c>
      <c r="F1159" s="279">
        <v>57.8</v>
      </c>
      <c r="G1159" s="37"/>
      <c r="H1159" s="42"/>
    </row>
    <row r="1160" spans="1:8" s="2" customFormat="1" ht="16.8" customHeight="1">
      <c r="A1160" s="37"/>
      <c r="B1160" s="42"/>
      <c r="C1160" s="278" t="s">
        <v>19</v>
      </c>
      <c r="D1160" s="278" t="s">
        <v>252</v>
      </c>
      <c r="E1160" s="20" t="s">
        <v>19</v>
      </c>
      <c r="F1160" s="279">
        <v>0</v>
      </c>
      <c r="G1160" s="37"/>
      <c r="H1160" s="42"/>
    </row>
    <row r="1161" spans="1:8" s="2" customFormat="1" ht="16.8" customHeight="1">
      <c r="A1161" s="37"/>
      <c r="B1161" s="42"/>
      <c r="C1161" s="278" t="s">
        <v>19</v>
      </c>
      <c r="D1161" s="278" t="s">
        <v>7348</v>
      </c>
      <c r="E1161" s="20" t="s">
        <v>19</v>
      </c>
      <c r="F1161" s="279">
        <v>26.01</v>
      </c>
      <c r="G1161" s="37"/>
      <c r="H1161" s="42"/>
    </row>
    <row r="1162" spans="1:8" s="2" customFormat="1" ht="16.8" customHeight="1">
      <c r="A1162" s="37"/>
      <c r="B1162" s="42"/>
      <c r="C1162" s="278" t="s">
        <v>19</v>
      </c>
      <c r="D1162" s="278" t="s">
        <v>7294</v>
      </c>
      <c r="E1162" s="20" t="s">
        <v>19</v>
      </c>
      <c r="F1162" s="279">
        <v>7.08</v>
      </c>
      <c r="G1162" s="37"/>
      <c r="H1162" s="42"/>
    </row>
    <row r="1163" spans="1:8" s="2" customFormat="1" ht="16.8" customHeight="1">
      <c r="A1163" s="37"/>
      <c r="B1163" s="42"/>
      <c r="C1163" s="278" t="s">
        <v>19</v>
      </c>
      <c r="D1163" s="278" t="s">
        <v>7268</v>
      </c>
      <c r="E1163" s="20" t="s">
        <v>19</v>
      </c>
      <c r="F1163" s="279">
        <v>2.61</v>
      </c>
      <c r="G1163" s="37"/>
      <c r="H1163" s="42"/>
    </row>
    <row r="1164" spans="1:8" s="2" customFormat="1" ht="16.8" customHeight="1">
      <c r="A1164" s="37"/>
      <c r="B1164" s="42"/>
      <c r="C1164" s="278" t="s">
        <v>19</v>
      </c>
      <c r="D1164" s="278" t="s">
        <v>7269</v>
      </c>
      <c r="E1164" s="20" t="s">
        <v>19</v>
      </c>
      <c r="F1164" s="279">
        <v>3.42</v>
      </c>
      <c r="G1164" s="37"/>
      <c r="H1164" s="42"/>
    </row>
    <row r="1165" spans="1:8" s="2" customFormat="1" ht="16.8" customHeight="1">
      <c r="A1165" s="37"/>
      <c r="B1165" s="42"/>
      <c r="C1165" s="278" t="s">
        <v>19</v>
      </c>
      <c r="D1165" s="278" t="s">
        <v>7270</v>
      </c>
      <c r="E1165" s="20" t="s">
        <v>19</v>
      </c>
      <c r="F1165" s="279">
        <v>3.27</v>
      </c>
      <c r="G1165" s="37"/>
      <c r="H1165" s="42"/>
    </row>
    <row r="1166" spans="1:8" s="2" customFormat="1" ht="16.8" customHeight="1">
      <c r="A1166" s="37"/>
      <c r="B1166" s="42"/>
      <c r="C1166" s="278" t="s">
        <v>19</v>
      </c>
      <c r="D1166" s="278" t="s">
        <v>7271</v>
      </c>
      <c r="E1166" s="20" t="s">
        <v>19</v>
      </c>
      <c r="F1166" s="279">
        <v>3.35</v>
      </c>
      <c r="G1166" s="37"/>
      <c r="H1166" s="42"/>
    </row>
    <row r="1167" spans="1:8" s="2" customFormat="1" ht="16.8" customHeight="1">
      <c r="A1167" s="37"/>
      <c r="B1167" s="42"/>
      <c r="C1167" s="278" t="s">
        <v>19</v>
      </c>
      <c r="D1167" s="278" t="s">
        <v>251</v>
      </c>
      <c r="E1167" s="20" t="s">
        <v>19</v>
      </c>
      <c r="F1167" s="279">
        <v>45.74</v>
      </c>
      <c r="G1167" s="37"/>
      <c r="H1167" s="42"/>
    </row>
    <row r="1168" spans="1:8" s="2" customFormat="1" ht="16.8" customHeight="1">
      <c r="A1168" s="37"/>
      <c r="B1168" s="42"/>
      <c r="C1168" s="278" t="s">
        <v>19</v>
      </c>
      <c r="D1168" s="278" t="s">
        <v>256</v>
      </c>
      <c r="E1168" s="20" t="s">
        <v>19</v>
      </c>
      <c r="F1168" s="279">
        <v>0</v>
      </c>
      <c r="G1168" s="37"/>
      <c r="H1168" s="42"/>
    </row>
    <row r="1169" spans="1:8" s="2" customFormat="1" ht="16.8" customHeight="1">
      <c r="A1169" s="37"/>
      <c r="B1169" s="42"/>
      <c r="C1169" s="278" t="s">
        <v>19</v>
      </c>
      <c r="D1169" s="278" t="s">
        <v>7349</v>
      </c>
      <c r="E1169" s="20" t="s">
        <v>19</v>
      </c>
      <c r="F1169" s="279">
        <v>25.94</v>
      </c>
      <c r="G1169" s="37"/>
      <c r="H1169" s="42"/>
    </row>
    <row r="1170" spans="1:8" s="2" customFormat="1" ht="16.8" customHeight="1">
      <c r="A1170" s="37"/>
      <c r="B1170" s="42"/>
      <c r="C1170" s="278" t="s">
        <v>19</v>
      </c>
      <c r="D1170" s="278" t="s">
        <v>7295</v>
      </c>
      <c r="E1170" s="20" t="s">
        <v>19</v>
      </c>
      <c r="F1170" s="279">
        <v>7.29</v>
      </c>
      <c r="G1170" s="37"/>
      <c r="H1170" s="42"/>
    </row>
    <row r="1171" spans="1:8" s="2" customFormat="1" ht="16.8" customHeight="1">
      <c r="A1171" s="37"/>
      <c r="B1171" s="42"/>
      <c r="C1171" s="278" t="s">
        <v>19</v>
      </c>
      <c r="D1171" s="278" t="s">
        <v>7224</v>
      </c>
      <c r="E1171" s="20" t="s">
        <v>19</v>
      </c>
      <c r="F1171" s="279">
        <v>34.71</v>
      </c>
      <c r="G1171" s="37"/>
      <c r="H1171" s="42"/>
    </row>
    <row r="1172" spans="1:8" s="2" customFormat="1" ht="16.8" customHeight="1">
      <c r="A1172" s="37"/>
      <c r="B1172" s="42"/>
      <c r="C1172" s="278" t="s">
        <v>19</v>
      </c>
      <c r="D1172" s="278" t="s">
        <v>7273</v>
      </c>
      <c r="E1172" s="20" t="s">
        <v>19</v>
      </c>
      <c r="F1172" s="279">
        <v>2.74</v>
      </c>
      <c r="G1172" s="37"/>
      <c r="H1172" s="42"/>
    </row>
    <row r="1173" spans="1:8" s="2" customFormat="1" ht="16.8" customHeight="1">
      <c r="A1173" s="37"/>
      <c r="B1173" s="42"/>
      <c r="C1173" s="278" t="s">
        <v>19</v>
      </c>
      <c r="D1173" s="278" t="s">
        <v>7274</v>
      </c>
      <c r="E1173" s="20" t="s">
        <v>19</v>
      </c>
      <c r="F1173" s="279">
        <v>3.3</v>
      </c>
      <c r="G1173" s="37"/>
      <c r="H1173" s="42"/>
    </row>
    <row r="1174" spans="1:8" s="2" customFormat="1" ht="16.8" customHeight="1">
      <c r="A1174" s="37"/>
      <c r="B1174" s="42"/>
      <c r="C1174" s="278" t="s">
        <v>19</v>
      </c>
      <c r="D1174" s="278" t="s">
        <v>7275</v>
      </c>
      <c r="E1174" s="20" t="s">
        <v>19</v>
      </c>
      <c r="F1174" s="279">
        <v>3.27</v>
      </c>
      <c r="G1174" s="37"/>
      <c r="H1174" s="42"/>
    </row>
    <row r="1175" spans="1:8" s="2" customFormat="1" ht="16.8" customHeight="1">
      <c r="A1175" s="37"/>
      <c r="B1175" s="42"/>
      <c r="C1175" s="278" t="s">
        <v>19</v>
      </c>
      <c r="D1175" s="278" t="s">
        <v>7276</v>
      </c>
      <c r="E1175" s="20" t="s">
        <v>19</v>
      </c>
      <c r="F1175" s="279">
        <v>3.35</v>
      </c>
      <c r="G1175" s="37"/>
      <c r="H1175" s="42"/>
    </row>
    <row r="1176" spans="1:8" s="2" customFormat="1" ht="16.8" customHeight="1">
      <c r="A1176" s="37"/>
      <c r="B1176" s="42"/>
      <c r="C1176" s="278" t="s">
        <v>19</v>
      </c>
      <c r="D1176" s="278" t="s">
        <v>251</v>
      </c>
      <c r="E1176" s="20" t="s">
        <v>19</v>
      </c>
      <c r="F1176" s="279">
        <v>80.599999999999994</v>
      </c>
      <c r="G1176" s="37"/>
      <c r="H1176" s="42"/>
    </row>
    <row r="1177" spans="1:8" s="2" customFormat="1" ht="16.8" customHeight="1">
      <c r="A1177" s="37"/>
      <c r="B1177" s="42"/>
      <c r="C1177" s="278" t="s">
        <v>19</v>
      </c>
      <c r="D1177" s="278" t="s">
        <v>260</v>
      </c>
      <c r="E1177" s="20" t="s">
        <v>19</v>
      </c>
      <c r="F1177" s="279">
        <v>241</v>
      </c>
      <c r="G1177" s="37"/>
      <c r="H1177" s="42"/>
    </row>
    <row r="1178" spans="1:8" s="2" customFormat="1" ht="16.8" customHeight="1">
      <c r="A1178" s="37"/>
      <c r="B1178" s="42"/>
      <c r="C1178" s="280" t="s">
        <v>6814</v>
      </c>
      <c r="D1178" s="37"/>
      <c r="E1178" s="37"/>
      <c r="F1178" s="37"/>
      <c r="G1178" s="37"/>
      <c r="H1178" s="42"/>
    </row>
    <row r="1179" spans="1:8" s="2" customFormat="1" ht="20.399999999999999">
      <c r="A1179" s="37"/>
      <c r="B1179" s="42"/>
      <c r="C1179" s="278" t="s">
        <v>362</v>
      </c>
      <c r="D1179" s="278" t="s">
        <v>7057</v>
      </c>
      <c r="E1179" s="20" t="s">
        <v>141</v>
      </c>
      <c r="F1179" s="279">
        <v>241</v>
      </c>
      <c r="G1179" s="37"/>
      <c r="H1179" s="42"/>
    </row>
    <row r="1180" spans="1:8" s="2" customFormat="1" ht="16.8" customHeight="1">
      <c r="A1180" s="37"/>
      <c r="B1180" s="42"/>
      <c r="C1180" s="278" t="s">
        <v>4689</v>
      </c>
      <c r="D1180" s="278" t="s">
        <v>7345</v>
      </c>
      <c r="E1180" s="20" t="s">
        <v>141</v>
      </c>
      <c r="F1180" s="279">
        <v>115.842</v>
      </c>
      <c r="G1180" s="37"/>
      <c r="H1180" s="42"/>
    </row>
    <row r="1181" spans="1:8" s="2" customFormat="1" ht="16.8" customHeight="1">
      <c r="A1181" s="37"/>
      <c r="B1181" s="42"/>
      <c r="C1181" s="278" t="s">
        <v>1490</v>
      </c>
      <c r="D1181" s="278" t="s">
        <v>7045</v>
      </c>
      <c r="E1181" s="20" t="s">
        <v>141</v>
      </c>
      <c r="F1181" s="279">
        <v>1158.415</v>
      </c>
      <c r="G1181" s="37"/>
      <c r="H1181" s="42"/>
    </row>
    <row r="1182" spans="1:8" s="2" customFormat="1" ht="20.399999999999999">
      <c r="A1182" s="37"/>
      <c r="B1182" s="42"/>
      <c r="C1182" s="278" t="s">
        <v>546</v>
      </c>
      <c r="D1182" s="278" t="s">
        <v>7058</v>
      </c>
      <c r="E1182" s="20" t="s">
        <v>141</v>
      </c>
      <c r="F1182" s="279">
        <v>241</v>
      </c>
      <c r="G1182" s="37"/>
      <c r="H1182" s="42"/>
    </row>
    <row r="1183" spans="1:8" s="2" customFormat="1" ht="26.4" customHeight="1">
      <c r="A1183" s="37"/>
      <c r="B1183" s="42"/>
      <c r="C1183" s="273" t="s">
        <v>7350</v>
      </c>
      <c r="D1183" s="273" t="s">
        <v>91</v>
      </c>
      <c r="E1183" s="37"/>
      <c r="F1183" s="37"/>
      <c r="G1183" s="37"/>
      <c r="H1183" s="42"/>
    </row>
    <row r="1184" spans="1:8" s="2" customFormat="1" ht="16.8" customHeight="1">
      <c r="A1184" s="37"/>
      <c r="B1184" s="42"/>
      <c r="C1184" s="274" t="s">
        <v>1537</v>
      </c>
      <c r="D1184" s="275" t="s">
        <v>4912</v>
      </c>
      <c r="E1184" s="276" t="s">
        <v>141</v>
      </c>
      <c r="F1184" s="277">
        <v>23</v>
      </c>
      <c r="G1184" s="37"/>
      <c r="H1184" s="42"/>
    </row>
    <row r="1185" spans="1:8" s="2" customFormat="1" ht="16.8" customHeight="1">
      <c r="A1185" s="37"/>
      <c r="B1185" s="42"/>
      <c r="C1185" s="278" t="s">
        <v>19</v>
      </c>
      <c r="D1185" s="278" t="s">
        <v>7351</v>
      </c>
      <c r="E1185" s="20" t="s">
        <v>19</v>
      </c>
      <c r="F1185" s="279">
        <v>23</v>
      </c>
      <c r="G1185" s="37"/>
      <c r="H1185" s="42"/>
    </row>
    <row r="1186" spans="1:8" s="2" customFormat="1" ht="16.8" customHeight="1">
      <c r="A1186" s="37"/>
      <c r="B1186" s="42"/>
      <c r="C1186" s="280" t="s">
        <v>6814</v>
      </c>
      <c r="D1186" s="37"/>
      <c r="E1186" s="37"/>
      <c r="F1186" s="37"/>
      <c r="G1186" s="37"/>
      <c r="H1186" s="42"/>
    </row>
    <row r="1187" spans="1:8" s="2" customFormat="1" ht="16.8" customHeight="1">
      <c r="A1187" s="37"/>
      <c r="B1187" s="42"/>
      <c r="C1187" s="278" t="s">
        <v>4951</v>
      </c>
      <c r="D1187" s="278" t="s">
        <v>7352</v>
      </c>
      <c r="E1187" s="20" t="s">
        <v>141</v>
      </c>
      <c r="F1187" s="279">
        <v>23</v>
      </c>
      <c r="G1187" s="37"/>
      <c r="H1187" s="42"/>
    </row>
    <row r="1188" spans="1:8" s="2" customFormat="1" ht="16.8" customHeight="1">
      <c r="A1188" s="37"/>
      <c r="B1188" s="42"/>
      <c r="C1188" s="278" t="s">
        <v>4959</v>
      </c>
      <c r="D1188" s="278" t="s">
        <v>7353</v>
      </c>
      <c r="E1188" s="20" t="s">
        <v>519</v>
      </c>
      <c r="F1188" s="279">
        <v>5.75</v>
      </c>
      <c r="G1188" s="37"/>
      <c r="H1188" s="42"/>
    </row>
    <row r="1189" spans="1:8" s="2" customFormat="1" ht="16.8" customHeight="1">
      <c r="A1189" s="37"/>
      <c r="B1189" s="42"/>
      <c r="C1189" s="278" t="s">
        <v>3719</v>
      </c>
      <c r="D1189" s="278" t="s">
        <v>7308</v>
      </c>
      <c r="E1189" s="20" t="s">
        <v>141</v>
      </c>
      <c r="F1189" s="279">
        <v>77.474999999999994</v>
      </c>
      <c r="G1189" s="37"/>
      <c r="H1189" s="42"/>
    </row>
    <row r="1190" spans="1:8" s="2" customFormat="1" ht="16.8" customHeight="1">
      <c r="A1190" s="37"/>
      <c r="B1190" s="42"/>
      <c r="C1190" s="278" t="s">
        <v>5191</v>
      </c>
      <c r="D1190" s="278" t="s">
        <v>7354</v>
      </c>
      <c r="E1190" s="20" t="s">
        <v>141</v>
      </c>
      <c r="F1190" s="279">
        <v>38.725000000000001</v>
      </c>
      <c r="G1190" s="37"/>
      <c r="H1190" s="42"/>
    </row>
    <row r="1191" spans="1:8" s="2" customFormat="1" ht="16.8" customHeight="1">
      <c r="A1191" s="37"/>
      <c r="B1191" s="42"/>
      <c r="C1191" s="278" t="s">
        <v>5196</v>
      </c>
      <c r="D1191" s="278" t="s">
        <v>7355</v>
      </c>
      <c r="E1191" s="20" t="s">
        <v>141</v>
      </c>
      <c r="F1191" s="279">
        <v>23</v>
      </c>
      <c r="G1191" s="37"/>
      <c r="H1191" s="42"/>
    </row>
    <row r="1192" spans="1:8" s="2" customFormat="1" ht="16.8" customHeight="1">
      <c r="A1192" s="37"/>
      <c r="B1192" s="42"/>
      <c r="C1192" s="274" t="s">
        <v>1592</v>
      </c>
      <c r="D1192" s="275" t="s">
        <v>4913</v>
      </c>
      <c r="E1192" s="276" t="s">
        <v>141</v>
      </c>
      <c r="F1192" s="277">
        <v>15.725</v>
      </c>
      <c r="G1192" s="37"/>
      <c r="H1192" s="42"/>
    </row>
    <row r="1193" spans="1:8" s="2" customFormat="1" ht="16.8" customHeight="1">
      <c r="A1193" s="37"/>
      <c r="B1193" s="42"/>
      <c r="C1193" s="278" t="s">
        <v>19</v>
      </c>
      <c r="D1193" s="278" t="s">
        <v>7356</v>
      </c>
      <c r="E1193" s="20" t="s">
        <v>19</v>
      </c>
      <c r="F1193" s="279">
        <v>9.1649999999999991</v>
      </c>
      <c r="G1193" s="37"/>
      <c r="H1193" s="42"/>
    </row>
    <row r="1194" spans="1:8" s="2" customFormat="1" ht="16.8" customHeight="1">
      <c r="A1194" s="37"/>
      <c r="B1194" s="42"/>
      <c r="C1194" s="278" t="s">
        <v>19</v>
      </c>
      <c r="D1194" s="278" t="s">
        <v>7357</v>
      </c>
      <c r="E1194" s="20" t="s">
        <v>19</v>
      </c>
      <c r="F1194" s="279">
        <v>6.56</v>
      </c>
      <c r="G1194" s="37"/>
      <c r="H1194" s="42"/>
    </row>
    <row r="1195" spans="1:8" s="2" customFormat="1" ht="16.8" customHeight="1">
      <c r="A1195" s="37"/>
      <c r="B1195" s="42"/>
      <c r="C1195" s="278" t="s">
        <v>19</v>
      </c>
      <c r="D1195" s="278" t="s">
        <v>260</v>
      </c>
      <c r="E1195" s="20" t="s">
        <v>19</v>
      </c>
      <c r="F1195" s="279">
        <v>15.725</v>
      </c>
      <c r="G1195" s="37"/>
      <c r="H1195" s="42"/>
    </row>
    <row r="1196" spans="1:8" s="2" customFormat="1" ht="16.8" customHeight="1">
      <c r="A1196" s="37"/>
      <c r="B1196" s="42"/>
      <c r="C1196" s="280" t="s">
        <v>6814</v>
      </c>
      <c r="D1196" s="37"/>
      <c r="E1196" s="37"/>
      <c r="F1196" s="37"/>
      <c r="G1196" s="37"/>
      <c r="H1196" s="42"/>
    </row>
    <row r="1197" spans="1:8" s="2" customFormat="1" ht="16.8" customHeight="1">
      <c r="A1197" s="37"/>
      <c r="B1197" s="42"/>
      <c r="C1197" s="278" t="s">
        <v>3719</v>
      </c>
      <c r="D1197" s="278" t="s">
        <v>7308</v>
      </c>
      <c r="E1197" s="20" t="s">
        <v>141</v>
      </c>
      <c r="F1197" s="279">
        <v>77.474999999999994</v>
      </c>
      <c r="G1197" s="37"/>
      <c r="H1197" s="42"/>
    </row>
    <row r="1198" spans="1:8" s="2" customFormat="1" ht="16.8" customHeight="1">
      <c r="A1198" s="37"/>
      <c r="B1198" s="42"/>
      <c r="C1198" s="278" t="s">
        <v>5191</v>
      </c>
      <c r="D1198" s="278" t="s">
        <v>7354</v>
      </c>
      <c r="E1198" s="20" t="s">
        <v>141</v>
      </c>
      <c r="F1198" s="279">
        <v>38.725000000000001</v>
      </c>
      <c r="G1198" s="37"/>
      <c r="H1198" s="42"/>
    </row>
    <row r="1199" spans="1:8" s="2" customFormat="1" ht="20.399999999999999">
      <c r="A1199" s="37"/>
      <c r="B1199" s="42"/>
      <c r="C1199" s="278" t="s">
        <v>5283</v>
      </c>
      <c r="D1199" s="278" t="s">
        <v>7358</v>
      </c>
      <c r="E1199" s="20" t="s">
        <v>519</v>
      </c>
      <c r="F1199" s="279">
        <v>2.359</v>
      </c>
      <c r="G1199" s="37"/>
      <c r="H1199" s="42"/>
    </row>
    <row r="1200" spans="1:8" s="2" customFormat="1" ht="16.8" customHeight="1">
      <c r="A1200" s="37"/>
      <c r="B1200" s="42"/>
      <c r="C1200" s="278" t="s">
        <v>4033</v>
      </c>
      <c r="D1200" s="278" t="s">
        <v>7304</v>
      </c>
      <c r="E1200" s="20" t="s">
        <v>304</v>
      </c>
      <c r="F1200" s="279">
        <v>0.154</v>
      </c>
      <c r="G1200" s="37"/>
      <c r="H1200" s="42"/>
    </row>
    <row r="1201" spans="1:8" s="2" customFormat="1" ht="16.8" customHeight="1">
      <c r="A1201" s="37"/>
      <c r="B1201" s="42"/>
      <c r="C1201" s="278" t="s">
        <v>5966</v>
      </c>
      <c r="D1201" s="278" t="s">
        <v>7359</v>
      </c>
      <c r="E1201" s="20" t="s">
        <v>141</v>
      </c>
      <c r="F1201" s="279">
        <v>15.725</v>
      </c>
      <c r="G1201" s="37"/>
      <c r="H1201" s="42"/>
    </row>
    <row r="1202" spans="1:8" s="2" customFormat="1" ht="16.8" customHeight="1">
      <c r="A1202" s="37"/>
      <c r="B1202" s="42"/>
      <c r="C1202" s="278" t="s">
        <v>5971</v>
      </c>
      <c r="D1202" s="278" t="s">
        <v>7360</v>
      </c>
      <c r="E1202" s="20" t="s">
        <v>141</v>
      </c>
      <c r="F1202" s="279">
        <v>15.725</v>
      </c>
      <c r="G1202" s="37"/>
      <c r="H1202" s="42"/>
    </row>
    <row r="1203" spans="1:8" s="2" customFormat="1" ht="16.8" customHeight="1">
      <c r="A1203" s="37"/>
      <c r="B1203" s="42"/>
      <c r="C1203" s="278" t="s">
        <v>5975</v>
      </c>
      <c r="D1203" s="278" t="s">
        <v>7361</v>
      </c>
      <c r="E1203" s="20" t="s">
        <v>141</v>
      </c>
      <c r="F1203" s="279">
        <v>15.725</v>
      </c>
      <c r="G1203" s="37"/>
      <c r="H1203" s="42"/>
    </row>
    <row r="1204" spans="1:8" s="2" customFormat="1" ht="16.8" customHeight="1">
      <c r="A1204" s="37"/>
      <c r="B1204" s="42"/>
      <c r="C1204" s="274" t="s">
        <v>1610</v>
      </c>
      <c r="D1204" s="275" t="s">
        <v>4915</v>
      </c>
      <c r="E1204" s="276" t="s">
        <v>141</v>
      </c>
      <c r="F1204" s="277">
        <v>38.75</v>
      </c>
      <c r="G1204" s="37"/>
      <c r="H1204" s="42"/>
    </row>
    <row r="1205" spans="1:8" s="2" customFormat="1" ht="16.8" customHeight="1">
      <c r="A1205" s="37"/>
      <c r="B1205" s="42"/>
      <c r="C1205" s="278" t="s">
        <v>19</v>
      </c>
      <c r="D1205" s="278" t="s">
        <v>7362</v>
      </c>
      <c r="E1205" s="20" t="s">
        <v>19</v>
      </c>
      <c r="F1205" s="279">
        <v>38.75</v>
      </c>
      <c r="G1205" s="37"/>
      <c r="H1205" s="42"/>
    </row>
    <row r="1206" spans="1:8" s="2" customFormat="1" ht="16.8" customHeight="1">
      <c r="A1206" s="37"/>
      <c r="B1206" s="42"/>
      <c r="C1206" s="280" t="s">
        <v>6814</v>
      </c>
      <c r="D1206" s="37"/>
      <c r="E1206" s="37"/>
      <c r="F1206" s="37"/>
      <c r="G1206" s="37"/>
      <c r="H1206" s="42"/>
    </row>
    <row r="1207" spans="1:8" s="2" customFormat="1" ht="16.8" customHeight="1">
      <c r="A1207" s="37"/>
      <c r="B1207" s="42"/>
      <c r="C1207" s="278" t="s">
        <v>3719</v>
      </c>
      <c r="D1207" s="278" t="s">
        <v>7308</v>
      </c>
      <c r="E1207" s="20" t="s">
        <v>141</v>
      </c>
      <c r="F1207" s="279">
        <v>77.474999999999994</v>
      </c>
      <c r="G1207" s="37"/>
      <c r="H1207" s="42"/>
    </row>
    <row r="1208" spans="1:8" s="2" customFormat="1" ht="16.8" customHeight="1">
      <c r="A1208" s="37"/>
      <c r="B1208" s="42"/>
      <c r="C1208" s="278" t="s">
        <v>3723</v>
      </c>
      <c r="D1208" s="278" t="s">
        <v>7363</v>
      </c>
      <c r="E1208" s="20" t="s">
        <v>519</v>
      </c>
      <c r="F1208" s="279">
        <v>37.201000000000001</v>
      </c>
      <c r="G1208" s="37"/>
      <c r="H1208" s="42"/>
    </row>
    <row r="1209" spans="1:8" s="2" customFormat="1" ht="16.8" customHeight="1">
      <c r="A1209" s="37"/>
      <c r="B1209" s="42"/>
      <c r="C1209" s="278" t="s">
        <v>5296</v>
      </c>
      <c r="D1209" s="278" t="s">
        <v>7364</v>
      </c>
      <c r="E1209" s="20" t="s">
        <v>141</v>
      </c>
      <c r="F1209" s="279">
        <v>38.75</v>
      </c>
      <c r="G1209" s="37"/>
      <c r="H1209" s="42"/>
    </row>
    <row r="1210" spans="1:8" s="2" customFormat="1" ht="16.8" customHeight="1">
      <c r="A1210" s="37"/>
      <c r="B1210" s="42"/>
      <c r="C1210" s="278" t="s">
        <v>5300</v>
      </c>
      <c r="D1210" s="278" t="s">
        <v>7365</v>
      </c>
      <c r="E1210" s="20" t="s">
        <v>141</v>
      </c>
      <c r="F1210" s="279">
        <v>38.75</v>
      </c>
      <c r="G1210" s="37"/>
      <c r="H1210" s="42"/>
    </row>
    <row r="1211" spans="1:8" s="2" customFormat="1" ht="16.8" customHeight="1">
      <c r="A1211" s="37"/>
      <c r="B1211" s="42"/>
      <c r="C1211" s="274" t="s">
        <v>4899</v>
      </c>
      <c r="D1211" s="275" t="s">
        <v>4900</v>
      </c>
      <c r="E1211" s="276" t="s">
        <v>141</v>
      </c>
      <c r="F1211" s="277">
        <v>99.765000000000001</v>
      </c>
      <c r="G1211" s="37"/>
      <c r="H1211" s="42"/>
    </row>
    <row r="1212" spans="1:8" s="2" customFormat="1" ht="16.8" customHeight="1">
      <c r="A1212" s="37"/>
      <c r="B1212" s="42"/>
      <c r="C1212" s="278" t="s">
        <v>19</v>
      </c>
      <c r="D1212" s="278" t="s">
        <v>7366</v>
      </c>
      <c r="E1212" s="20" t="s">
        <v>19</v>
      </c>
      <c r="F1212" s="279">
        <v>21.5</v>
      </c>
      <c r="G1212" s="37"/>
      <c r="H1212" s="42"/>
    </row>
    <row r="1213" spans="1:8" s="2" customFormat="1" ht="16.8" customHeight="1">
      <c r="A1213" s="37"/>
      <c r="B1213" s="42"/>
      <c r="C1213" s="278" t="s">
        <v>19</v>
      </c>
      <c r="D1213" s="278" t="s">
        <v>7367</v>
      </c>
      <c r="E1213" s="20" t="s">
        <v>19</v>
      </c>
      <c r="F1213" s="279">
        <v>18.934000000000001</v>
      </c>
      <c r="G1213" s="37"/>
      <c r="H1213" s="42"/>
    </row>
    <row r="1214" spans="1:8" s="2" customFormat="1" ht="16.8" customHeight="1">
      <c r="A1214" s="37"/>
      <c r="B1214" s="42"/>
      <c r="C1214" s="278" t="s">
        <v>19</v>
      </c>
      <c r="D1214" s="278" t="s">
        <v>7368</v>
      </c>
      <c r="E1214" s="20" t="s">
        <v>19</v>
      </c>
      <c r="F1214" s="279">
        <v>9.9559999999999995</v>
      </c>
      <c r="G1214" s="37"/>
      <c r="H1214" s="42"/>
    </row>
    <row r="1215" spans="1:8" s="2" customFormat="1" ht="16.8" customHeight="1">
      <c r="A1215" s="37"/>
      <c r="B1215" s="42"/>
      <c r="C1215" s="278" t="s">
        <v>19</v>
      </c>
      <c r="D1215" s="278" t="s">
        <v>7369</v>
      </c>
      <c r="E1215" s="20" t="s">
        <v>19</v>
      </c>
      <c r="F1215" s="279">
        <v>10.868</v>
      </c>
      <c r="G1215" s="37"/>
      <c r="H1215" s="42"/>
    </row>
    <row r="1216" spans="1:8" s="2" customFormat="1" ht="16.8" customHeight="1">
      <c r="A1216" s="37"/>
      <c r="B1216" s="42"/>
      <c r="C1216" s="278" t="s">
        <v>19</v>
      </c>
      <c r="D1216" s="278" t="s">
        <v>7370</v>
      </c>
      <c r="E1216" s="20" t="s">
        <v>19</v>
      </c>
      <c r="F1216" s="279">
        <v>11.48</v>
      </c>
      <c r="G1216" s="37"/>
      <c r="H1216" s="42"/>
    </row>
    <row r="1217" spans="1:8" s="2" customFormat="1" ht="16.8" customHeight="1">
      <c r="A1217" s="37"/>
      <c r="B1217" s="42"/>
      <c r="C1217" s="278" t="s">
        <v>19</v>
      </c>
      <c r="D1217" s="278" t="s">
        <v>7371</v>
      </c>
      <c r="E1217" s="20" t="s">
        <v>19</v>
      </c>
      <c r="F1217" s="279">
        <v>13.433</v>
      </c>
      <c r="G1217" s="37"/>
      <c r="H1217" s="42"/>
    </row>
    <row r="1218" spans="1:8" s="2" customFormat="1" ht="16.8" customHeight="1">
      <c r="A1218" s="37"/>
      <c r="B1218" s="42"/>
      <c r="C1218" s="278" t="s">
        <v>19</v>
      </c>
      <c r="D1218" s="278" t="s">
        <v>7372</v>
      </c>
      <c r="E1218" s="20" t="s">
        <v>19</v>
      </c>
      <c r="F1218" s="279">
        <v>13.593999999999999</v>
      </c>
      <c r="G1218" s="37"/>
      <c r="H1218" s="42"/>
    </row>
    <row r="1219" spans="1:8" s="2" customFormat="1" ht="16.8" customHeight="1">
      <c r="A1219" s="37"/>
      <c r="B1219" s="42"/>
      <c r="C1219" s="278" t="s">
        <v>19</v>
      </c>
      <c r="D1219" s="278" t="s">
        <v>260</v>
      </c>
      <c r="E1219" s="20" t="s">
        <v>19</v>
      </c>
      <c r="F1219" s="279">
        <v>99.765000000000001</v>
      </c>
      <c r="G1219" s="37"/>
      <c r="H1219" s="42"/>
    </row>
    <row r="1220" spans="1:8" s="2" customFormat="1" ht="16.8" customHeight="1">
      <c r="A1220" s="37"/>
      <c r="B1220" s="42"/>
      <c r="C1220" s="280" t="s">
        <v>6814</v>
      </c>
      <c r="D1220" s="37"/>
      <c r="E1220" s="37"/>
      <c r="F1220" s="37"/>
      <c r="G1220" s="37"/>
      <c r="H1220" s="42"/>
    </row>
    <row r="1221" spans="1:8" s="2" customFormat="1" ht="16.8" customHeight="1">
      <c r="A1221" s="37"/>
      <c r="B1221" s="42"/>
      <c r="C1221" s="278" t="s">
        <v>1372</v>
      </c>
      <c r="D1221" s="278" t="s">
        <v>6815</v>
      </c>
      <c r="E1221" s="20" t="s">
        <v>141</v>
      </c>
      <c r="F1221" s="279">
        <v>252.56800000000001</v>
      </c>
      <c r="G1221" s="37"/>
      <c r="H1221" s="42"/>
    </row>
    <row r="1222" spans="1:8" s="2" customFormat="1" ht="16.8" customHeight="1">
      <c r="A1222" s="37"/>
      <c r="B1222" s="42"/>
      <c r="C1222" s="278" t="s">
        <v>1377</v>
      </c>
      <c r="D1222" s="278" t="s">
        <v>6816</v>
      </c>
      <c r="E1222" s="20" t="s">
        <v>141</v>
      </c>
      <c r="F1222" s="279">
        <v>252.56800000000001</v>
      </c>
      <c r="G1222" s="37"/>
      <c r="H1222" s="42"/>
    </row>
    <row r="1223" spans="1:8" s="2" customFormat="1" ht="20.399999999999999">
      <c r="A1223" s="37"/>
      <c r="B1223" s="42"/>
      <c r="C1223" s="278" t="s">
        <v>1413</v>
      </c>
      <c r="D1223" s="278" t="s">
        <v>6817</v>
      </c>
      <c r="E1223" s="20" t="s">
        <v>141</v>
      </c>
      <c r="F1223" s="279">
        <v>252.56800000000001</v>
      </c>
      <c r="G1223" s="37"/>
      <c r="H1223" s="42"/>
    </row>
    <row r="1224" spans="1:8" s="2" customFormat="1" ht="16.8" customHeight="1">
      <c r="A1224" s="37"/>
      <c r="B1224" s="42"/>
      <c r="C1224" s="278" t="s">
        <v>1458</v>
      </c>
      <c r="D1224" s="278" t="s">
        <v>6818</v>
      </c>
      <c r="E1224" s="20" t="s">
        <v>141</v>
      </c>
      <c r="F1224" s="279">
        <v>252.56800000000001</v>
      </c>
      <c r="G1224" s="37"/>
      <c r="H1224" s="42"/>
    </row>
    <row r="1225" spans="1:8" s="2" customFormat="1" ht="16.8" customHeight="1">
      <c r="A1225" s="37"/>
      <c r="B1225" s="42"/>
      <c r="C1225" s="274" t="s">
        <v>4920</v>
      </c>
      <c r="D1225" s="275" t="s">
        <v>4921</v>
      </c>
      <c r="E1225" s="276" t="s">
        <v>141</v>
      </c>
      <c r="F1225" s="277">
        <v>152.803</v>
      </c>
      <c r="G1225" s="37"/>
      <c r="H1225" s="42"/>
    </row>
    <row r="1226" spans="1:8" s="2" customFormat="1" ht="16.8" customHeight="1">
      <c r="A1226" s="37"/>
      <c r="B1226" s="42"/>
      <c r="C1226" s="278" t="s">
        <v>19</v>
      </c>
      <c r="D1226" s="278" t="s">
        <v>248</v>
      </c>
      <c r="E1226" s="20" t="s">
        <v>19</v>
      </c>
      <c r="F1226" s="279">
        <v>0</v>
      </c>
      <c r="G1226" s="37"/>
      <c r="H1226" s="42"/>
    </row>
    <row r="1227" spans="1:8" s="2" customFormat="1" ht="16.8" customHeight="1">
      <c r="A1227" s="37"/>
      <c r="B1227" s="42"/>
      <c r="C1227" s="278" t="s">
        <v>19</v>
      </c>
      <c r="D1227" s="278" t="s">
        <v>7373</v>
      </c>
      <c r="E1227" s="20" t="s">
        <v>19</v>
      </c>
      <c r="F1227" s="279">
        <v>13.670999999999999</v>
      </c>
      <c r="G1227" s="37"/>
      <c r="H1227" s="42"/>
    </row>
    <row r="1228" spans="1:8" s="2" customFormat="1" ht="16.8" customHeight="1">
      <c r="A1228" s="37"/>
      <c r="B1228" s="42"/>
      <c r="C1228" s="278" t="s">
        <v>19</v>
      </c>
      <c r="D1228" s="278" t="s">
        <v>7374</v>
      </c>
      <c r="E1228" s="20" t="s">
        <v>19</v>
      </c>
      <c r="F1228" s="279">
        <v>9.0299999999999994</v>
      </c>
      <c r="G1228" s="37"/>
      <c r="H1228" s="42"/>
    </row>
    <row r="1229" spans="1:8" s="2" customFormat="1" ht="16.8" customHeight="1">
      <c r="A1229" s="37"/>
      <c r="B1229" s="42"/>
      <c r="C1229" s="278" t="s">
        <v>19</v>
      </c>
      <c r="D1229" s="278" t="s">
        <v>7375</v>
      </c>
      <c r="E1229" s="20" t="s">
        <v>19</v>
      </c>
      <c r="F1229" s="279">
        <v>14.696</v>
      </c>
      <c r="G1229" s="37"/>
      <c r="H1229" s="42"/>
    </row>
    <row r="1230" spans="1:8" s="2" customFormat="1" ht="16.8" customHeight="1">
      <c r="A1230" s="37"/>
      <c r="B1230" s="42"/>
      <c r="C1230" s="278" t="s">
        <v>19</v>
      </c>
      <c r="D1230" s="278" t="s">
        <v>7376</v>
      </c>
      <c r="E1230" s="20" t="s">
        <v>19</v>
      </c>
      <c r="F1230" s="279">
        <v>2.16</v>
      </c>
      <c r="G1230" s="37"/>
      <c r="H1230" s="42"/>
    </row>
    <row r="1231" spans="1:8" s="2" customFormat="1" ht="16.8" customHeight="1">
      <c r="A1231" s="37"/>
      <c r="B1231" s="42"/>
      <c r="C1231" s="278" t="s">
        <v>19</v>
      </c>
      <c r="D1231" s="278" t="s">
        <v>252</v>
      </c>
      <c r="E1231" s="20" t="s">
        <v>19</v>
      </c>
      <c r="F1231" s="279">
        <v>0</v>
      </c>
      <c r="G1231" s="37"/>
      <c r="H1231" s="42"/>
    </row>
    <row r="1232" spans="1:8" s="2" customFormat="1" ht="16.8" customHeight="1">
      <c r="A1232" s="37"/>
      <c r="B1232" s="42"/>
      <c r="C1232" s="278" t="s">
        <v>19</v>
      </c>
      <c r="D1232" s="278" t="s">
        <v>7377</v>
      </c>
      <c r="E1232" s="20" t="s">
        <v>19</v>
      </c>
      <c r="F1232" s="279">
        <v>13.670999999999999</v>
      </c>
      <c r="G1232" s="37"/>
      <c r="H1232" s="42"/>
    </row>
    <row r="1233" spans="1:8" s="2" customFormat="1" ht="16.8" customHeight="1">
      <c r="A1233" s="37"/>
      <c r="B1233" s="42"/>
      <c r="C1233" s="278" t="s">
        <v>19</v>
      </c>
      <c r="D1233" s="278" t="s">
        <v>5925</v>
      </c>
      <c r="E1233" s="20" t="s">
        <v>19</v>
      </c>
      <c r="F1233" s="279">
        <v>9.0299999999999994</v>
      </c>
      <c r="G1233" s="37"/>
      <c r="H1233" s="42"/>
    </row>
    <row r="1234" spans="1:8" s="2" customFormat="1" ht="16.8" customHeight="1">
      <c r="A1234" s="37"/>
      <c r="B1234" s="42"/>
      <c r="C1234" s="278" t="s">
        <v>19</v>
      </c>
      <c r="D1234" s="278" t="s">
        <v>7378</v>
      </c>
      <c r="E1234" s="20" t="s">
        <v>19</v>
      </c>
      <c r="F1234" s="279">
        <v>9.0299999999999994</v>
      </c>
      <c r="G1234" s="37"/>
      <c r="H1234" s="42"/>
    </row>
    <row r="1235" spans="1:8" s="2" customFormat="1" ht="16.8" customHeight="1">
      <c r="A1235" s="37"/>
      <c r="B1235" s="42"/>
      <c r="C1235" s="278" t="s">
        <v>19</v>
      </c>
      <c r="D1235" s="278" t="s">
        <v>7379</v>
      </c>
      <c r="E1235" s="20" t="s">
        <v>19</v>
      </c>
      <c r="F1235" s="279">
        <v>13.461</v>
      </c>
      <c r="G1235" s="37"/>
      <c r="H1235" s="42"/>
    </row>
    <row r="1236" spans="1:8" s="2" customFormat="1" ht="16.8" customHeight="1">
      <c r="A1236" s="37"/>
      <c r="B1236" s="42"/>
      <c r="C1236" s="278" t="s">
        <v>19</v>
      </c>
      <c r="D1236" s="278" t="s">
        <v>7380</v>
      </c>
      <c r="E1236" s="20" t="s">
        <v>19</v>
      </c>
      <c r="F1236" s="279">
        <v>2.181</v>
      </c>
      <c r="G1236" s="37"/>
      <c r="H1236" s="42"/>
    </row>
    <row r="1237" spans="1:8" s="2" customFormat="1" ht="16.8" customHeight="1">
      <c r="A1237" s="37"/>
      <c r="B1237" s="42"/>
      <c r="C1237" s="278" t="s">
        <v>19</v>
      </c>
      <c r="D1237" s="278" t="s">
        <v>256</v>
      </c>
      <c r="E1237" s="20" t="s">
        <v>19</v>
      </c>
      <c r="F1237" s="279">
        <v>0</v>
      </c>
      <c r="G1237" s="37"/>
      <c r="H1237" s="42"/>
    </row>
    <row r="1238" spans="1:8" s="2" customFormat="1" ht="16.8" customHeight="1">
      <c r="A1238" s="37"/>
      <c r="B1238" s="42"/>
      <c r="C1238" s="278" t="s">
        <v>19</v>
      </c>
      <c r="D1238" s="278" t="s">
        <v>7381</v>
      </c>
      <c r="E1238" s="20" t="s">
        <v>19</v>
      </c>
      <c r="F1238" s="279">
        <v>13.670999999999999</v>
      </c>
      <c r="G1238" s="37"/>
      <c r="H1238" s="42"/>
    </row>
    <row r="1239" spans="1:8" s="2" customFormat="1" ht="16.8" customHeight="1">
      <c r="A1239" s="37"/>
      <c r="B1239" s="42"/>
      <c r="C1239" s="278" t="s">
        <v>19</v>
      </c>
      <c r="D1239" s="278" t="s">
        <v>7382</v>
      </c>
      <c r="E1239" s="20" t="s">
        <v>19</v>
      </c>
      <c r="F1239" s="279">
        <v>9.0299999999999994</v>
      </c>
      <c r="G1239" s="37"/>
      <c r="H1239" s="42"/>
    </row>
    <row r="1240" spans="1:8" s="2" customFormat="1" ht="16.8" customHeight="1">
      <c r="A1240" s="37"/>
      <c r="B1240" s="42"/>
      <c r="C1240" s="278" t="s">
        <v>19</v>
      </c>
      <c r="D1240" s="278" t="s">
        <v>7383</v>
      </c>
      <c r="E1240" s="20" t="s">
        <v>19</v>
      </c>
      <c r="F1240" s="279">
        <v>2.16</v>
      </c>
      <c r="G1240" s="37"/>
      <c r="H1240" s="42"/>
    </row>
    <row r="1241" spans="1:8" s="2" customFormat="1" ht="16.8" customHeight="1">
      <c r="A1241" s="37"/>
      <c r="B1241" s="42"/>
      <c r="C1241" s="278" t="s">
        <v>19</v>
      </c>
      <c r="D1241" s="278" t="s">
        <v>7384</v>
      </c>
      <c r="E1241" s="20" t="s">
        <v>19</v>
      </c>
      <c r="F1241" s="279">
        <v>9.0299999999999994</v>
      </c>
      <c r="G1241" s="37"/>
      <c r="H1241" s="42"/>
    </row>
    <row r="1242" spans="1:8" s="2" customFormat="1" ht="16.8" customHeight="1">
      <c r="A1242" s="37"/>
      <c r="B1242" s="42"/>
      <c r="C1242" s="278" t="s">
        <v>19</v>
      </c>
      <c r="D1242" s="278" t="s">
        <v>7385</v>
      </c>
      <c r="E1242" s="20" t="s">
        <v>19</v>
      </c>
      <c r="F1242" s="279">
        <v>13.462999999999999</v>
      </c>
      <c r="G1242" s="37"/>
      <c r="H1242" s="42"/>
    </row>
    <row r="1243" spans="1:8" s="2" customFormat="1" ht="16.8" customHeight="1">
      <c r="A1243" s="37"/>
      <c r="B1243" s="42"/>
      <c r="C1243" s="278" t="s">
        <v>19</v>
      </c>
      <c r="D1243" s="278" t="s">
        <v>7386</v>
      </c>
      <c r="E1243" s="20" t="s">
        <v>19</v>
      </c>
      <c r="F1243" s="279">
        <v>2.181</v>
      </c>
      <c r="G1243" s="37"/>
      <c r="H1243" s="42"/>
    </row>
    <row r="1244" spans="1:8" s="2" customFormat="1" ht="16.8" customHeight="1">
      <c r="A1244" s="37"/>
      <c r="B1244" s="42"/>
      <c r="C1244" s="278" t="s">
        <v>19</v>
      </c>
      <c r="D1244" s="278" t="s">
        <v>7387</v>
      </c>
      <c r="E1244" s="20" t="s">
        <v>19</v>
      </c>
      <c r="F1244" s="279">
        <v>14.657999999999999</v>
      </c>
      <c r="G1244" s="37"/>
      <c r="H1244" s="42"/>
    </row>
    <row r="1245" spans="1:8" s="2" customFormat="1" ht="16.8" customHeight="1">
      <c r="A1245" s="37"/>
      <c r="B1245" s="42"/>
      <c r="C1245" s="278" t="s">
        <v>19</v>
      </c>
      <c r="D1245" s="278" t="s">
        <v>6809</v>
      </c>
      <c r="E1245" s="20" t="s">
        <v>19</v>
      </c>
      <c r="F1245" s="279">
        <v>1.68</v>
      </c>
      <c r="G1245" s="37"/>
      <c r="H1245" s="42"/>
    </row>
    <row r="1246" spans="1:8" s="2" customFormat="1" ht="16.8" customHeight="1">
      <c r="A1246" s="37"/>
      <c r="B1246" s="42"/>
      <c r="C1246" s="278" t="s">
        <v>19</v>
      </c>
      <c r="D1246" s="278" t="s">
        <v>260</v>
      </c>
      <c r="E1246" s="20" t="s">
        <v>19</v>
      </c>
      <c r="F1246" s="279">
        <v>152.803</v>
      </c>
      <c r="G1246" s="37"/>
      <c r="H1246" s="42"/>
    </row>
    <row r="1247" spans="1:8" s="2" customFormat="1" ht="16.8" customHeight="1">
      <c r="A1247" s="37"/>
      <c r="B1247" s="42"/>
      <c r="C1247" s="280" t="s">
        <v>6814</v>
      </c>
      <c r="D1247" s="37"/>
      <c r="E1247" s="37"/>
      <c r="F1247" s="37"/>
      <c r="G1247" s="37"/>
      <c r="H1247" s="42"/>
    </row>
    <row r="1248" spans="1:8" s="2" customFormat="1" ht="16.8" customHeight="1">
      <c r="A1248" s="37"/>
      <c r="B1248" s="42"/>
      <c r="C1248" s="278" t="s">
        <v>1372</v>
      </c>
      <c r="D1248" s="278" t="s">
        <v>6815</v>
      </c>
      <c r="E1248" s="20" t="s">
        <v>141</v>
      </c>
      <c r="F1248" s="279">
        <v>252.56800000000001</v>
      </c>
      <c r="G1248" s="37"/>
      <c r="H1248" s="42"/>
    </row>
    <row r="1249" spans="1:8" s="2" customFormat="1" ht="16.8" customHeight="1">
      <c r="A1249" s="37"/>
      <c r="B1249" s="42"/>
      <c r="C1249" s="278" t="s">
        <v>1377</v>
      </c>
      <c r="D1249" s="278" t="s">
        <v>6816</v>
      </c>
      <c r="E1249" s="20" t="s">
        <v>141</v>
      </c>
      <c r="F1249" s="279">
        <v>252.56800000000001</v>
      </c>
      <c r="G1249" s="37"/>
      <c r="H1249" s="42"/>
    </row>
    <row r="1250" spans="1:8" s="2" customFormat="1" ht="20.399999999999999">
      <c r="A1250" s="37"/>
      <c r="B1250" s="42"/>
      <c r="C1250" s="278" t="s">
        <v>1413</v>
      </c>
      <c r="D1250" s="278" t="s">
        <v>6817</v>
      </c>
      <c r="E1250" s="20" t="s">
        <v>141</v>
      </c>
      <c r="F1250" s="279">
        <v>252.56800000000001</v>
      </c>
      <c r="G1250" s="37"/>
      <c r="H1250" s="42"/>
    </row>
    <row r="1251" spans="1:8" s="2" customFormat="1" ht="16.8" customHeight="1">
      <c r="A1251" s="37"/>
      <c r="B1251" s="42"/>
      <c r="C1251" s="278" t="s">
        <v>1458</v>
      </c>
      <c r="D1251" s="278" t="s">
        <v>6818</v>
      </c>
      <c r="E1251" s="20" t="s">
        <v>141</v>
      </c>
      <c r="F1251" s="279">
        <v>252.56800000000001</v>
      </c>
      <c r="G1251" s="37"/>
      <c r="H1251" s="42"/>
    </row>
    <row r="1252" spans="1:8" s="2" customFormat="1" ht="16.8" customHeight="1">
      <c r="A1252" s="37"/>
      <c r="B1252" s="42"/>
      <c r="C1252" s="274" t="s">
        <v>189</v>
      </c>
      <c r="D1252" s="275" t="s">
        <v>4937</v>
      </c>
      <c r="E1252" s="276" t="s">
        <v>141</v>
      </c>
      <c r="F1252" s="277">
        <v>1399.6849999999999</v>
      </c>
      <c r="G1252" s="37"/>
      <c r="H1252" s="42"/>
    </row>
    <row r="1253" spans="1:8" s="2" customFormat="1" ht="16.8" customHeight="1">
      <c r="A1253" s="37"/>
      <c r="B1253" s="42"/>
      <c r="C1253" s="278" t="s">
        <v>19</v>
      </c>
      <c r="D1253" s="278" t="s">
        <v>248</v>
      </c>
      <c r="E1253" s="20" t="s">
        <v>19</v>
      </c>
      <c r="F1253" s="279">
        <v>0</v>
      </c>
      <c r="G1253" s="37"/>
      <c r="H1253" s="42"/>
    </row>
    <row r="1254" spans="1:8" s="2" customFormat="1" ht="16.8" customHeight="1">
      <c r="A1254" s="37"/>
      <c r="B1254" s="42"/>
      <c r="C1254" s="278" t="s">
        <v>19</v>
      </c>
      <c r="D1254" s="278" t="s">
        <v>7388</v>
      </c>
      <c r="E1254" s="20" t="s">
        <v>19</v>
      </c>
      <c r="F1254" s="279">
        <v>11.48</v>
      </c>
      <c r="G1254" s="37"/>
      <c r="H1254" s="42"/>
    </row>
    <row r="1255" spans="1:8" s="2" customFormat="1" ht="16.8" customHeight="1">
      <c r="A1255" s="37"/>
      <c r="B1255" s="42"/>
      <c r="C1255" s="278" t="s">
        <v>19</v>
      </c>
      <c r="D1255" s="278" t="s">
        <v>7389</v>
      </c>
      <c r="E1255" s="20" t="s">
        <v>19</v>
      </c>
      <c r="F1255" s="279">
        <v>25.83</v>
      </c>
      <c r="G1255" s="37"/>
      <c r="H1255" s="42"/>
    </row>
    <row r="1256" spans="1:8" s="2" customFormat="1" ht="16.8" customHeight="1">
      <c r="A1256" s="37"/>
      <c r="B1256" s="42"/>
      <c r="C1256" s="278" t="s">
        <v>19</v>
      </c>
      <c r="D1256" s="278" t="s">
        <v>7390</v>
      </c>
      <c r="E1256" s="20" t="s">
        <v>19</v>
      </c>
      <c r="F1256" s="279">
        <v>27.978999999999999</v>
      </c>
      <c r="G1256" s="37"/>
      <c r="H1256" s="42"/>
    </row>
    <row r="1257" spans="1:8" s="2" customFormat="1" ht="16.8" customHeight="1">
      <c r="A1257" s="37"/>
      <c r="B1257" s="42"/>
      <c r="C1257" s="278" t="s">
        <v>19</v>
      </c>
      <c r="D1257" s="278" t="s">
        <v>7391</v>
      </c>
      <c r="E1257" s="20" t="s">
        <v>19</v>
      </c>
      <c r="F1257" s="279">
        <v>46.896000000000001</v>
      </c>
      <c r="G1257" s="37"/>
      <c r="H1257" s="42"/>
    </row>
    <row r="1258" spans="1:8" s="2" customFormat="1" ht="16.8" customHeight="1">
      <c r="A1258" s="37"/>
      <c r="B1258" s="42"/>
      <c r="C1258" s="278" t="s">
        <v>19</v>
      </c>
      <c r="D1258" s="278" t="s">
        <v>7392</v>
      </c>
      <c r="E1258" s="20" t="s">
        <v>19</v>
      </c>
      <c r="F1258" s="279">
        <v>38.658000000000001</v>
      </c>
      <c r="G1258" s="37"/>
      <c r="H1258" s="42"/>
    </row>
    <row r="1259" spans="1:8" s="2" customFormat="1" ht="16.8" customHeight="1">
      <c r="A1259" s="37"/>
      <c r="B1259" s="42"/>
      <c r="C1259" s="278" t="s">
        <v>19</v>
      </c>
      <c r="D1259" s="278" t="s">
        <v>7393</v>
      </c>
      <c r="E1259" s="20" t="s">
        <v>19</v>
      </c>
      <c r="F1259" s="279">
        <v>2.1629999999999998</v>
      </c>
      <c r="G1259" s="37"/>
      <c r="H1259" s="42"/>
    </row>
    <row r="1260" spans="1:8" s="2" customFormat="1" ht="16.8" customHeight="1">
      <c r="A1260" s="37"/>
      <c r="B1260" s="42"/>
      <c r="C1260" s="278" t="s">
        <v>19</v>
      </c>
      <c r="D1260" s="278" t="s">
        <v>7394</v>
      </c>
      <c r="E1260" s="20" t="s">
        <v>19</v>
      </c>
      <c r="F1260" s="279">
        <v>1.5</v>
      </c>
      <c r="G1260" s="37"/>
      <c r="H1260" s="42"/>
    </row>
    <row r="1261" spans="1:8" s="2" customFormat="1" ht="16.8" customHeight="1">
      <c r="A1261" s="37"/>
      <c r="B1261" s="42"/>
      <c r="C1261" s="278" t="s">
        <v>19</v>
      </c>
      <c r="D1261" s="278" t="s">
        <v>7395</v>
      </c>
      <c r="E1261" s="20" t="s">
        <v>19</v>
      </c>
      <c r="F1261" s="279">
        <v>61.622999999999998</v>
      </c>
      <c r="G1261" s="37"/>
      <c r="H1261" s="42"/>
    </row>
    <row r="1262" spans="1:8" s="2" customFormat="1" ht="16.8" customHeight="1">
      <c r="A1262" s="37"/>
      <c r="B1262" s="42"/>
      <c r="C1262" s="278" t="s">
        <v>19</v>
      </c>
      <c r="D1262" s="278" t="s">
        <v>7396</v>
      </c>
      <c r="E1262" s="20" t="s">
        <v>19</v>
      </c>
      <c r="F1262" s="279">
        <v>19.260999999999999</v>
      </c>
      <c r="G1262" s="37"/>
      <c r="H1262" s="42"/>
    </row>
    <row r="1263" spans="1:8" s="2" customFormat="1" ht="16.8" customHeight="1">
      <c r="A1263" s="37"/>
      <c r="B1263" s="42"/>
      <c r="C1263" s="278" t="s">
        <v>19</v>
      </c>
      <c r="D1263" s="278" t="s">
        <v>7397</v>
      </c>
      <c r="E1263" s="20" t="s">
        <v>19</v>
      </c>
      <c r="F1263" s="279">
        <v>2.3090000000000002</v>
      </c>
      <c r="G1263" s="37"/>
      <c r="H1263" s="42"/>
    </row>
    <row r="1264" spans="1:8" s="2" customFormat="1" ht="16.8" customHeight="1">
      <c r="A1264" s="37"/>
      <c r="B1264" s="42"/>
      <c r="C1264" s="278" t="s">
        <v>19</v>
      </c>
      <c r="D1264" s="278" t="s">
        <v>7398</v>
      </c>
      <c r="E1264" s="20" t="s">
        <v>19</v>
      </c>
      <c r="F1264" s="279">
        <v>41.843000000000004</v>
      </c>
      <c r="G1264" s="37"/>
      <c r="H1264" s="42"/>
    </row>
    <row r="1265" spans="1:8" s="2" customFormat="1" ht="16.8" customHeight="1">
      <c r="A1265" s="37"/>
      <c r="B1265" s="42"/>
      <c r="C1265" s="278" t="s">
        <v>19</v>
      </c>
      <c r="D1265" s="278" t="s">
        <v>7399</v>
      </c>
      <c r="E1265" s="20" t="s">
        <v>19</v>
      </c>
      <c r="F1265" s="279">
        <v>55.085999999999999</v>
      </c>
      <c r="G1265" s="37"/>
      <c r="H1265" s="42"/>
    </row>
    <row r="1266" spans="1:8" s="2" customFormat="1" ht="16.8" customHeight="1">
      <c r="A1266" s="37"/>
      <c r="B1266" s="42"/>
      <c r="C1266" s="278" t="s">
        <v>19</v>
      </c>
      <c r="D1266" s="278" t="s">
        <v>7400</v>
      </c>
      <c r="E1266" s="20" t="s">
        <v>19</v>
      </c>
      <c r="F1266" s="279">
        <v>17.21</v>
      </c>
      <c r="G1266" s="37"/>
      <c r="H1266" s="42"/>
    </row>
    <row r="1267" spans="1:8" s="2" customFormat="1" ht="16.8" customHeight="1">
      <c r="A1267" s="37"/>
      <c r="B1267" s="42"/>
      <c r="C1267" s="278" t="s">
        <v>19</v>
      </c>
      <c r="D1267" s="278" t="s">
        <v>7401</v>
      </c>
      <c r="E1267" s="20" t="s">
        <v>19</v>
      </c>
      <c r="F1267" s="279">
        <v>31.391999999999999</v>
      </c>
      <c r="G1267" s="37"/>
      <c r="H1267" s="42"/>
    </row>
    <row r="1268" spans="1:8" s="2" customFormat="1" ht="16.8" customHeight="1">
      <c r="A1268" s="37"/>
      <c r="B1268" s="42"/>
      <c r="C1268" s="278" t="s">
        <v>19</v>
      </c>
      <c r="D1268" s="278" t="s">
        <v>252</v>
      </c>
      <c r="E1268" s="20" t="s">
        <v>19</v>
      </c>
      <c r="F1268" s="279">
        <v>0</v>
      </c>
      <c r="G1268" s="37"/>
      <c r="H1268" s="42"/>
    </row>
    <row r="1269" spans="1:8" s="2" customFormat="1" ht="16.8" customHeight="1">
      <c r="A1269" s="37"/>
      <c r="B1269" s="42"/>
      <c r="C1269" s="278" t="s">
        <v>19</v>
      </c>
      <c r="D1269" s="278" t="s">
        <v>7402</v>
      </c>
      <c r="E1269" s="20" t="s">
        <v>19</v>
      </c>
      <c r="F1269" s="279">
        <v>11.52</v>
      </c>
      <c r="G1269" s="37"/>
      <c r="H1269" s="42"/>
    </row>
    <row r="1270" spans="1:8" s="2" customFormat="1" ht="16.8" customHeight="1">
      <c r="A1270" s="37"/>
      <c r="B1270" s="42"/>
      <c r="C1270" s="278" t="s">
        <v>19</v>
      </c>
      <c r="D1270" s="278" t="s">
        <v>7403</v>
      </c>
      <c r="E1270" s="20" t="s">
        <v>19</v>
      </c>
      <c r="F1270" s="279">
        <v>25.812000000000001</v>
      </c>
      <c r="G1270" s="37"/>
      <c r="H1270" s="42"/>
    </row>
    <row r="1271" spans="1:8" s="2" customFormat="1" ht="16.8" customHeight="1">
      <c r="A1271" s="37"/>
      <c r="B1271" s="42"/>
      <c r="C1271" s="278" t="s">
        <v>19</v>
      </c>
      <c r="D1271" s="278" t="s">
        <v>7404</v>
      </c>
      <c r="E1271" s="20" t="s">
        <v>19</v>
      </c>
      <c r="F1271" s="279">
        <v>33.156999999999996</v>
      </c>
      <c r="G1271" s="37"/>
      <c r="H1271" s="42"/>
    </row>
    <row r="1272" spans="1:8" s="2" customFormat="1" ht="16.8" customHeight="1">
      <c r="A1272" s="37"/>
      <c r="B1272" s="42"/>
      <c r="C1272" s="278" t="s">
        <v>19</v>
      </c>
      <c r="D1272" s="278" t="s">
        <v>7405</v>
      </c>
      <c r="E1272" s="20" t="s">
        <v>19</v>
      </c>
      <c r="F1272" s="279">
        <v>46.761000000000003</v>
      </c>
      <c r="G1272" s="37"/>
      <c r="H1272" s="42"/>
    </row>
    <row r="1273" spans="1:8" s="2" customFormat="1" ht="16.8" customHeight="1">
      <c r="A1273" s="37"/>
      <c r="B1273" s="42"/>
      <c r="C1273" s="278" t="s">
        <v>19</v>
      </c>
      <c r="D1273" s="278" t="s">
        <v>7406</v>
      </c>
      <c r="E1273" s="20" t="s">
        <v>19</v>
      </c>
      <c r="F1273" s="279">
        <v>38.543999999999997</v>
      </c>
      <c r="G1273" s="37"/>
      <c r="H1273" s="42"/>
    </row>
    <row r="1274" spans="1:8" s="2" customFormat="1" ht="16.8" customHeight="1">
      <c r="A1274" s="37"/>
      <c r="B1274" s="42"/>
      <c r="C1274" s="278" t="s">
        <v>19</v>
      </c>
      <c r="D1274" s="278" t="s">
        <v>7407</v>
      </c>
      <c r="E1274" s="20" t="s">
        <v>19</v>
      </c>
      <c r="F1274" s="279">
        <v>2.1629999999999998</v>
      </c>
      <c r="G1274" s="37"/>
      <c r="H1274" s="42"/>
    </row>
    <row r="1275" spans="1:8" s="2" customFormat="1" ht="16.8" customHeight="1">
      <c r="A1275" s="37"/>
      <c r="B1275" s="42"/>
      <c r="C1275" s="278" t="s">
        <v>19</v>
      </c>
      <c r="D1275" s="278" t="s">
        <v>7408</v>
      </c>
      <c r="E1275" s="20" t="s">
        <v>19</v>
      </c>
      <c r="F1275" s="279">
        <v>1.5</v>
      </c>
      <c r="G1275" s="37"/>
      <c r="H1275" s="42"/>
    </row>
    <row r="1276" spans="1:8" s="2" customFormat="1" ht="16.8" customHeight="1">
      <c r="A1276" s="37"/>
      <c r="B1276" s="42"/>
      <c r="C1276" s="278" t="s">
        <v>19</v>
      </c>
      <c r="D1276" s="278" t="s">
        <v>7409</v>
      </c>
      <c r="E1276" s="20" t="s">
        <v>19</v>
      </c>
      <c r="F1276" s="279">
        <v>61.454000000000001</v>
      </c>
      <c r="G1276" s="37"/>
      <c r="H1276" s="42"/>
    </row>
    <row r="1277" spans="1:8" s="2" customFormat="1" ht="16.8" customHeight="1">
      <c r="A1277" s="37"/>
      <c r="B1277" s="42"/>
      <c r="C1277" s="278" t="s">
        <v>19</v>
      </c>
      <c r="D1277" s="278" t="s">
        <v>7410</v>
      </c>
      <c r="E1277" s="20" t="s">
        <v>19</v>
      </c>
      <c r="F1277" s="279">
        <v>12.38</v>
      </c>
      <c r="G1277" s="37"/>
      <c r="H1277" s="42"/>
    </row>
    <row r="1278" spans="1:8" s="2" customFormat="1" ht="16.8" customHeight="1">
      <c r="A1278" s="37"/>
      <c r="B1278" s="42"/>
      <c r="C1278" s="278" t="s">
        <v>19</v>
      </c>
      <c r="D1278" s="278" t="s">
        <v>7411</v>
      </c>
      <c r="E1278" s="20" t="s">
        <v>19</v>
      </c>
      <c r="F1278" s="279">
        <v>27.847000000000001</v>
      </c>
      <c r="G1278" s="37"/>
      <c r="H1278" s="42"/>
    </row>
    <row r="1279" spans="1:8" s="2" customFormat="1" ht="16.8" customHeight="1">
      <c r="A1279" s="37"/>
      <c r="B1279" s="42"/>
      <c r="C1279" s="278" t="s">
        <v>19</v>
      </c>
      <c r="D1279" s="278" t="s">
        <v>7412</v>
      </c>
      <c r="E1279" s="20" t="s">
        <v>19</v>
      </c>
      <c r="F1279" s="279">
        <v>25.547999999999998</v>
      </c>
      <c r="G1279" s="37"/>
      <c r="H1279" s="42"/>
    </row>
    <row r="1280" spans="1:8" s="2" customFormat="1" ht="16.8" customHeight="1">
      <c r="A1280" s="37"/>
      <c r="B1280" s="42"/>
      <c r="C1280" s="278" t="s">
        <v>19</v>
      </c>
      <c r="D1280" s="278" t="s">
        <v>7413</v>
      </c>
      <c r="E1280" s="20" t="s">
        <v>19</v>
      </c>
      <c r="F1280" s="279">
        <v>72.406999999999996</v>
      </c>
      <c r="G1280" s="37"/>
      <c r="H1280" s="42"/>
    </row>
    <row r="1281" spans="1:8" s="2" customFormat="1" ht="16.8" customHeight="1">
      <c r="A1281" s="37"/>
      <c r="B1281" s="42"/>
      <c r="C1281" s="278" t="s">
        <v>19</v>
      </c>
      <c r="D1281" s="278" t="s">
        <v>7414</v>
      </c>
      <c r="E1281" s="20" t="s">
        <v>19</v>
      </c>
      <c r="F1281" s="279">
        <v>1.5</v>
      </c>
      <c r="G1281" s="37"/>
      <c r="H1281" s="42"/>
    </row>
    <row r="1282" spans="1:8" s="2" customFormat="1" ht="16.8" customHeight="1">
      <c r="A1282" s="37"/>
      <c r="B1282" s="42"/>
      <c r="C1282" s="278" t="s">
        <v>19</v>
      </c>
      <c r="D1282" s="278" t="s">
        <v>7415</v>
      </c>
      <c r="E1282" s="20" t="s">
        <v>19</v>
      </c>
      <c r="F1282" s="279">
        <v>2.1030000000000002</v>
      </c>
      <c r="G1282" s="37"/>
      <c r="H1282" s="42"/>
    </row>
    <row r="1283" spans="1:8" s="2" customFormat="1" ht="16.8" customHeight="1">
      <c r="A1283" s="37"/>
      <c r="B1283" s="42"/>
      <c r="C1283" s="278" t="s">
        <v>19</v>
      </c>
      <c r="D1283" s="278" t="s">
        <v>7416</v>
      </c>
      <c r="E1283" s="20" t="s">
        <v>19</v>
      </c>
      <c r="F1283" s="279">
        <v>40.65</v>
      </c>
      <c r="G1283" s="37"/>
      <c r="H1283" s="42"/>
    </row>
    <row r="1284" spans="1:8" s="2" customFormat="1" ht="16.8" customHeight="1">
      <c r="A1284" s="37"/>
      <c r="B1284" s="42"/>
      <c r="C1284" s="278" t="s">
        <v>19</v>
      </c>
      <c r="D1284" s="278" t="s">
        <v>7417</v>
      </c>
      <c r="E1284" s="20" t="s">
        <v>19</v>
      </c>
      <c r="F1284" s="279">
        <v>49.069000000000003</v>
      </c>
      <c r="G1284" s="37"/>
      <c r="H1284" s="42"/>
    </row>
    <row r="1285" spans="1:8" s="2" customFormat="1" ht="16.8" customHeight="1">
      <c r="A1285" s="37"/>
      <c r="B1285" s="42"/>
      <c r="C1285" s="278" t="s">
        <v>19</v>
      </c>
      <c r="D1285" s="278" t="s">
        <v>256</v>
      </c>
      <c r="E1285" s="20" t="s">
        <v>19</v>
      </c>
      <c r="F1285" s="279">
        <v>0</v>
      </c>
      <c r="G1285" s="37"/>
      <c r="H1285" s="42"/>
    </row>
    <row r="1286" spans="1:8" s="2" customFormat="1" ht="16.8" customHeight="1">
      <c r="A1286" s="37"/>
      <c r="B1286" s="42"/>
      <c r="C1286" s="278" t="s">
        <v>19</v>
      </c>
      <c r="D1286" s="278" t="s">
        <v>7418</v>
      </c>
      <c r="E1286" s="20" t="s">
        <v>19</v>
      </c>
      <c r="F1286" s="279">
        <v>11.52</v>
      </c>
      <c r="G1286" s="37"/>
      <c r="H1286" s="42"/>
    </row>
    <row r="1287" spans="1:8" s="2" customFormat="1" ht="16.8" customHeight="1">
      <c r="A1287" s="37"/>
      <c r="B1287" s="42"/>
      <c r="C1287" s="278" t="s">
        <v>19</v>
      </c>
      <c r="D1287" s="278" t="s">
        <v>7419</v>
      </c>
      <c r="E1287" s="20" t="s">
        <v>19</v>
      </c>
      <c r="F1287" s="279">
        <v>25.422000000000001</v>
      </c>
      <c r="G1287" s="37"/>
      <c r="H1287" s="42"/>
    </row>
    <row r="1288" spans="1:8" s="2" customFormat="1" ht="16.8" customHeight="1">
      <c r="A1288" s="37"/>
      <c r="B1288" s="42"/>
      <c r="C1288" s="278" t="s">
        <v>19</v>
      </c>
      <c r="D1288" s="278" t="s">
        <v>7420</v>
      </c>
      <c r="E1288" s="20" t="s">
        <v>19</v>
      </c>
      <c r="F1288" s="279">
        <v>32.655000000000001</v>
      </c>
      <c r="G1288" s="37"/>
      <c r="H1288" s="42"/>
    </row>
    <row r="1289" spans="1:8" s="2" customFormat="1" ht="16.8" customHeight="1">
      <c r="A1289" s="37"/>
      <c r="B1289" s="42"/>
      <c r="C1289" s="278" t="s">
        <v>19</v>
      </c>
      <c r="D1289" s="278" t="s">
        <v>7421</v>
      </c>
      <c r="E1289" s="20" t="s">
        <v>19</v>
      </c>
      <c r="F1289" s="279">
        <v>46.222999999999999</v>
      </c>
      <c r="G1289" s="37"/>
      <c r="H1289" s="42"/>
    </row>
    <row r="1290" spans="1:8" s="2" customFormat="1" ht="16.8" customHeight="1">
      <c r="A1290" s="37"/>
      <c r="B1290" s="42"/>
      <c r="C1290" s="278" t="s">
        <v>19</v>
      </c>
      <c r="D1290" s="278" t="s">
        <v>7422</v>
      </c>
      <c r="E1290" s="20" t="s">
        <v>19</v>
      </c>
      <c r="F1290" s="279">
        <v>38.085000000000001</v>
      </c>
      <c r="G1290" s="37"/>
      <c r="H1290" s="42"/>
    </row>
    <row r="1291" spans="1:8" s="2" customFormat="1" ht="16.8" customHeight="1">
      <c r="A1291" s="37"/>
      <c r="B1291" s="42"/>
      <c r="C1291" s="278" t="s">
        <v>19</v>
      </c>
      <c r="D1291" s="278" t="s">
        <v>7423</v>
      </c>
      <c r="E1291" s="20" t="s">
        <v>19</v>
      </c>
      <c r="F1291" s="279">
        <v>2.1629999999999998</v>
      </c>
      <c r="G1291" s="37"/>
      <c r="H1291" s="42"/>
    </row>
    <row r="1292" spans="1:8" s="2" customFormat="1" ht="16.8" customHeight="1">
      <c r="A1292" s="37"/>
      <c r="B1292" s="42"/>
      <c r="C1292" s="278" t="s">
        <v>19</v>
      </c>
      <c r="D1292" s="278" t="s">
        <v>7424</v>
      </c>
      <c r="E1292" s="20" t="s">
        <v>19</v>
      </c>
      <c r="F1292" s="279">
        <v>1.5</v>
      </c>
      <c r="G1292" s="37"/>
      <c r="H1292" s="42"/>
    </row>
    <row r="1293" spans="1:8" s="2" customFormat="1" ht="16.8" customHeight="1">
      <c r="A1293" s="37"/>
      <c r="B1293" s="42"/>
      <c r="C1293" s="278" t="s">
        <v>19</v>
      </c>
      <c r="D1293" s="278" t="s">
        <v>7425</v>
      </c>
      <c r="E1293" s="20" t="s">
        <v>19</v>
      </c>
      <c r="F1293" s="279">
        <v>60.78</v>
      </c>
      <c r="G1293" s="37"/>
      <c r="H1293" s="42"/>
    </row>
    <row r="1294" spans="1:8" s="2" customFormat="1" ht="16.8" customHeight="1">
      <c r="A1294" s="37"/>
      <c r="B1294" s="42"/>
      <c r="C1294" s="278" t="s">
        <v>19</v>
      </c>
      <c r="D1294" s="278" t="s">
        <v>7426</v>
      </c>
      <c r="E1294" s="20" t="s">
        <v>19</v>
      </c>
      <c r="F1294" s="279">
        <v>12.38</v>
      </c>
      <c r="G1294" s="37"/>
      <c r="H1294" s="42"/>
    </row>
    <row r="1295" spans="1:8" s="2" customFormat="1" ht="16.8" customHeight="1">
      <c r="A1295" s="37"/>
      <c r="B1295" s="42"/>
      <c r="C1295" s="278" t="s">
        <v>19</v>
      </c>
      <c r="D1295" s="278" t="s">
        <v>7427</v>
      </c>
      <c r="E1295" s="20" t="s">
        <v>19</v>
      </c>
      <c r="F1295" s="279">
        <v>27.425000000000001</v>
      </c>
      <c r="G1295" s="37"/>
      <c r="H1295" s="42"/>
    </row>
    <row r="1296" spans="1:8" s="2" customFormat="1" ht="16.8" customHeight="1">
      <c r="A1296" s="37"/>
      <c r="B1296" s="42"/>
      <c r="C1296" s="278" t="s">
        <v>19</v>
      </c>
      <c r="D1296" s="278" t="s">
        <v>7428</v>
      </c>
      <c r="E1296" s="20" t="s">
        <v>19</v>
      </c>
      <c r="F1296" s="279">
        <v>25.161000000000001</v>
      </c>
      <c r="G1296" s="37"/>
      <c r="H1296" s="42"/>
    </row>
    <row r="1297" spans="1:8" s="2" customFormat="1" ht="16.8" customHeight="1">
      <c r="A1297" s="37"/>
      <c r="B1297" s="42"/>
      <c r="C1297" s="278" t="s">
        <v>19</v>
      </c>
      <c r="D1297" s="278" t="s">
        <v>7429</v>
      </c>
      <c r="E1297" s="20" t="s">
        <v>19</v>
      </c>
      <c r="F1297" s="279">
        <v>71.644000000000005</v>
      </c>
      <c r="G1297" s="37"/>
      <c r="H1297" s="42"/>
    </row>
    <row r="1298" spans="1:8" s="2" customFormat="1" ht="16.8" customHeight="1">
      <c r="A1298" s="37"/>
      <c r="B1298" s="42"/>
      <c r="C1298" s="278" t="s">
        <v>19</v>
      </c>
      <c r="D1298" s="278" t="s">
        <v>7430</v>
      </c>
      <c r="E1298" s="20" t="s">
        <v>19</v>
      </c>
      <c r="F1298" s="279">
        <v>1.5</v>
      </c>
      <c r="G1298" s="37"/>
      <c r="H1298" s="42"/>
    </row>
    <row r="1299" spans="1:8" s="2" customFormat="1" ht="16.8" customHeight="1">
      <c r="A1299" s="37"/>
      <c r="B1299" s="42"/>
      <c r="C1299" s="278" t="s">
        <v>19</v>
      </c>
      <c r="D1299" s="278" t="s">
        <v>7431</v>
      </c>
      <c r="E1299" s="20" t="s">
        <v>19</v>
      </c>
      <c r="F1299" s="279">
        <v>2.1030000000000002</v>
      </c>
      <c r="G1299" s="37"/>
      <c r="H1299" s="42"/>
    </row>
    <row r="1300" spans="1:8" s="2" customFormat="1" ht="16.8" customHeight="1">
      <c r="A1300" s="37"/>
      <c r="B1300" s="42"/>
      <c r="C1300" s="278" t="s">
        <v>19</v>
      </c>
      <c r="D1300" s="278" t="s">
        <v>7432</v>
      </c>
      <c r="E1300" s="20" t="s">
        <v>19</v>
      </c>
      <c r="F1300" s="279">
        <v>40.17</v>
      </c>
      <c r="G1300" s="37"/>
      <c r="H1300" s="42"/>
    </row>
    <row r="1301" spans="1:8" s="2" customFormat="1" ht="16.8" customHeight="1">
      <c r="A1301" s="37"/>
      <c r="B1301" s="42"/>
      <c r="C1301" s="278" t="s">
        <v>19</v>
      </c>
      <c r="D1301" s="278" t="s">
        <v>7433</v>
      </c>
      <c r="E1301" s="20" t="s">
        <v>19</v>
      </c>
      <c r="F1301" s="279">
        <v>48.512</v>
      </c>
      <c r="G1301" s="37"/>
      <c r="H1301" s="42"/>
    </row>
    <row r="1302" spans="1:8" s="2" customFormat="1" ht="16.8" customHeight="1">
      <c r="A1302" s="37"/>
      <c r="B1302" s="42"/>
      <c r="C1302" s="278" t="s">
        <v>19</v>
      </c>
      <c r="D1302" s="278" t="s">
        <v>7434</v>
      </c>
      <c r="E1302" s="20" t="s">
        <v>19</v>
      </c>
      <c r="F1302" s="279">
        <v>18.945</v>
      </c>
      <c r="G1302" s="37"/>
      <c r="H1302" s="42"/>
    </row>
    <row r="1303" spans="1:8" s="2" customFormat="1" ht="16.8" customHeight="1">
      <c r="A1303" s="37"/>
      <c r="B1303" s="42"/>
      <c r="C1303" s="278" t="s">
        <v>19</v>
      </c>
      <c r="D1303" s="278" t="s">
        <v>7435</v>
      </c>
      <c r="E1303" s="20" t="s">
        <v>19</v>
      </c>
      <c r="F1303" s="279">
        <v>2.3090000000000002</v>
      </c>
      <c r="G1303" s="37"/>
      <c r="H1303" s="42"/>
    </row>
    <row r="1304" spans="1:8" s="2" customFormat="1" ht="16.8" customHeight="1">
      <c r="A1304" s="37"/>
      <c r="B1304" s="42"/>
      <c r="C1304" s="278" t="s">
        <v>19</v>
      </c>
      <c r="D1304" s="278" t="s">
        <v>7436</v>
      </c>
      <c r="E1304" s="20" t="s">
        <v>19</v>
      </c>
      <c r="F1304" s="279">
        <v>41.228999999999999</v>
      </c>
      <c r="G1304" s="37"/>
      <c r="H1304" s="42"/>
    </row>
    <row r="1305" spans="1:8" s="2" customFormat="1" ht="16.8" customHeight="1">
      <c r="A1305" s="37"/>
      <c r="B1305" s="42"/>
      <c r="C1305" s="278" t="s">
        <v>19</v>
      </c>
      <c r="D1305" s="278" t="s">
        <v>7437</v>
      </c>
      <c r="E1305" s="20" t="s">
        <v>19</v>
      </c>
      <c r="F1305" s="279">
        <v>54.314</v>
      </c>
      <c r="G1305" s="37"/>
      <c r="H1305" s="42"/>
    </row>
    <row r="1306" spans="1:8" s="2" customFormat="1" ht="16.8" customHeight="1">
      <c r="A1306" s="37"/>
      <c r="B1306" s="42"/>
      <c r="C1306" s="278" t="s">
        <v>19</v>
      </c>
      <c r="D1306" s="278" t="s">
        <v>260</v>
      </c>
      <c r="E1306" s="20" t="s">
        <v>19</v>
      </c>
      <c r="F1306" s="279">
        <v>1399.6849999999999</v>
      </c>
      <c r="G1306" s="37"/>
      <c r="H1306" s="42"/>
    </row>
    <row r="1307" spans="1:8" s="2" customFormat="1" ht="16.8" customHeight="1">
      <c r="A1307" s="37"/>
      <c r="B1307" s="42"/>
      <c r="C1307" s="280" t="s">
        <v>6814</v>
      </c>
      <c r="D1307" s="37"/>
      <c r="E1307" s="37"/>
      <c r="F1307" s="37"/>
      <c r="G1307" s="37"/>
      <c r="H1307" s="42"/>
    </row>
    <row r="1308" spans="1:8" s="2" customFormat="1" ht="16.8" customHeight="1">
      <c r="A1308" s="37"/>
      <c r="B1308" s="42"/>
      <c r="C1308" s="278" t="s">
        <v>1480</v>
      </c>
      <c r="D1308" s="278" t="s">
        <v>6868</v>
      </c>
      <c r="E1308" s="20" t="s">
        <v>141</v>
      </c>
      <c r="F1308" s="279">
        <v>2258.672</v>
      </c>
      <c r="G1308" s="37"/>
      <c r="H1308" s="42"/>
    </row>
    <row r="1309" spans="1:8" s="2" customFormat="1" ht="16.8" customHeight="1">
      <c r="A1309" s="37"/>
      <c r="B1309" s="42"/>
      <c r="C1309" s="278" t="s">
        <v>1485</v>
      </c>
      <c r="D1309" s="278" t="s">
        <v>6869</v>
      </c>
      <c r="E1309" s="20" t="s">
        <v>141</v>
      </c>
      <c r="F1309" s="279">
        <v>2258.672</v>
      </c>
      <c r="G1309" s="37"/>
      <c r="H1309" s="42"/>
    </row>
    <row r="1310" spans="1:8" s="2" customFormat="1" ht="16.8" customHeight="1">
      <c r="A1310" s="37"/>
      <c r="B1310" s="42"/>
      <c r="C1310" s="278" t="s">
        <v>1496</v>
      </c>
      <c r="D1310" s="278" t="s">
        <v>6870</v>
      </c>
      <c r="E1310" s="20" t="s">
        <v>141</v>
      </c>
      <c r="F1310" s="279">
        <v>2258.672</v>
      </c>
      <c r="G1310" s="37"/>
      <c r="H1310" s="42"/>
    </row>
    <row r="1311" spans="1:8" s="2" customFormat="1" ht="16.8" customHeight="1">
      <c r="A1311" s="37"/>
      <c r="B1311" s="42"/>
      <c r="C1311" s="274" t="s">
        <v>4939</v>
      </c>
      <c r="D1311" s="275" t="s">
        <v>4940</v>
      </c>
      <c r="E1311" s="276" t="s">
        <v>141</v>
      </c>
      <c r="F1311" s="277">
        <v>85.643000000000001</v>
      </c>
      <c r="G1311" s="37"/>
      <c r="H1311" s="42"/>
    </row>
    <row r="1312" spans="1:8" s="2" customFormat="1" ht="16.8" customHeight="1">
      <c r="A1312" s="37"/>
      <c r="B1312" s="42"/>
      <c r="C1312" s="278" t="s">
        <v>19</v>
      </c>
      <c r="D1312" s="278" t="s">
        <v>7438</v>
      </c>
      <c r="E1312" s="20" t="s">
        <v>19</v>
      </c>
      <c r="F1312" s="279">
        <v>0</v>
      </c>
      <c r="G1312" s="37"/>
      <c r="H1312" s="42"/>
    </row>
    <row r="1313" spans="1:8" s="2" customFormat="1" ht="16.8" customHeight="1">
      <c r="A1313" s="37"/>
      <c r="B1313" s="42"/>
      <c r="C1313" s="278" t="s">
        <v>19</v>
      </c>
      <c r="D1313" s="278" t="s">
        <v>7439</v>
      </c>
      <c r="E1313" s="20" t="s">
        <v>19</v>
      </c>
      <c r="F1313" s="279">
        <v>11.843999999999999</v>
      </c>
      <c r="G1313" s="37"/>
      <c r="H1313" s="42"/>
    </row>
    <row r="1314" spans="1:8" s="2" customFormat="1" ht="16.8" customHeight="1">
      <c r="A1314" s="37"/>
      <c r="B1314" s="42"/>
      <c r="C1314" s="278" t="s">
        <v>19</v>
      </c>
      <c r="D1314" s="278" t="s">
        <v>7440</v>
      </c>
      <c r="E1314" s="20" t="s">
        <v>19</v>
      </c>
      <c r="F1314" s="279">
        <v>2.25</v>
      </c>
      <c r="G1314" s="37"/>
      <c r="H1314" s="42"/>
    </row>
    <row r="1315" spans="1:8" s="2" customFormat="1" ht="16.8" customHeight="1">
      <c r="A1315" s="37"/>
      <c r="B1315" s="42"/>
      <c r="C1315" s="278" t="s">
        <v>19</v>
      </c>
      <c r="D1315" s="278" t="s">
        <v>378</v>
      </c>
      <c r="E1315" s="20" t="s">
        <v>19</v>
      </c>
      <c r="F1315" s="279">
        <v>0.6</v>
      </c>
      <c r="G1315" s="37"/>
      <c r="H1315" s="42"/>
    </row>
    <row r="1316" spans="1:8" s="2" customFormat="1" ht="16.8" customHeight="1">
      <c r="A1316" s="37"/>
      <c r="B1316" s="42"/>
      <c r="C1316" s="278" t="s">
        <v>19</v>
      </c>
      <c r="D1316" s="278" t="s">
        <v>7441</v>
      </c>
      <c r="E1316" s="20" t="s">
        <v>19</v>
      </c>
      <c r="F1316" s="279">
        <v>0</v>
      </c>
      <c r="G1316" s="37"/>
      <c r="H1316" s="42"/>
    </row>
    <row r="1317" spans="1:8" s="2" customFormat="1" ht="16.8" customHeight="1">
      <c r="A1317" s="37"/>
      <c r="B1317" s="42"/>
      <c r="C1317" s="278" t="s">
        <v>19</v>
      </c>
      <c r="D1317" s="278" t="s">
        <v>7442</v>
      </c>
      <c r="E1317" s="20" t="s">
        <v>19</v>
      </c>
      <c r="F1317" s="279">
        <v>3.0350000000000001</v>
      </c>
      <c r="G1317" s="37"/>
      <c r="H1317" s="42"/>
    </row>
    <row r="1318" spans="1:8" s="2" customFormat="1" ht="16.8" customHeight="1">
      <c r="A1318" s="37"/>
      <c r="B1318" s="42"/>
      <c r="C1318" s="278" t="s">
        <v>19</v>
      </c>
      <c r="D1318" s="278" t="s">
        <v>7443</v>
      </c>
      <c r="E1318" s="20" t="s">
        <v>19</v>
      </c>
      <c r="F1318" s="279">
        <v>4.3680000000000003</v>
      </c>
      <c r="G1318" s="37"/>
      <c r="H1318" s="42"/>
    </row>
    <row r="1319" spans="1:8" s="2" customFormat="1" ht="16.8" customHeight="1">
      <c r="A1319" s="37"/>
      <c r="B1319" s="42"/>
      <c r="C1319" s="278" t="s">
        <v>19</v>
      </c>
      <c r="D1319" s="278" t="s">
        <v>7444</v>
      </c>
      <c r="E1319" s="20" t="s">
        <v>19</v>
      </c>
      <c r="F1319" s="279">
        <v>0</v>
      </c>
      <c r="G1319" s="37"/>
      <c r="H1319" s="42"/>
    </row>
    <row r="1320" spans="1:8" s="2" customFormat="1" ht="16.8" customHeight="1">
      <c r="A1320" s="37"/>
      <c r="B1320" s="42"/>
      <c r="C1320" s="278" t="s">
        <v>19</v>
      </c>
      <c r="D1320" s="278" t="s">
        <v>7445</v>
      </c>
      <c r="E1320" s="20" t="s">
        <v>19</v>
      </c>
      <c r="F1320" s="279">
        <v>12.564</v>
      </c>
      <c r="G1320" s="37"/>
      <c r="H1320" s="42"/>
    </row>
    <row r="1321" spans="1:8" s="2" customFormat="1" ht="16.8" customHeight="1">
      <c r="A1321" s="37"/>
      <c r="B1321" s="42"/>
      <c r="C1321" s="278" t="s">
        <v>19</v>
      </c>
      <c r="D1321" s="278" t="s">
        <v>7440</v>
      </c>
      <c r="E1321" s="20" t="s">
        <v>19</v>
      </c>
      <c r="F1321" s="279">
        <v>2.25</v>
      </c>
      <c r="G1321" s="37"/>
      <c r="H1321" s="42"/>
    </row>
    <row r="1322" spans="1:8" s="2" customFormat="1" ht="16.8" customHeight="1">
      <c r="A1322" s="37"/>
      <c r="B1322" s="42"/>
      <c r="C1322" s="278" t="s">
        <v>19</v>
      </c>
      <c r="D1322" s="278" t="s">
        <v>7446</v>
      </c>
      <c r="E1322" s="20" t="s">
        <v>19</v>
      </c>
      <c r="F1322" s="279">
        <v>0</v>
      </c>
      <c r="G1322" s="37"/>
      <c r="H1322" s="42"/>
    </row>
    <row r="1323" spans="1:8" s="2" customFormat="1" ht="16.8" customHeight="1">
      <c r="A1323" s="37"/>
      <c r="B1323" s="42"/>
      <c r="C1323" s="278" t="s">
        <v>19</v>
      </c>
      <c r="D1323" s="278" t="s">
        <v>7447</v>
      </c>
      <c r="E1323" s="20" t="s">
        <v>19</v>
      </c>
      <c r="F1323" s="279">
        <v>13.464</v>
      </c>
      <c r="G1323" s="37"/>
      <c r="H1323" s="42"/>
    </row>
    <row r="1324" spans="1:8" s="2" customFormat="1" ht="16.8" customHeight="1">
      <c r="A1324" s="37"/>
      <c r="B1324" s="42"/>
      <c r="C1324" s="278" t="s">
        <v>19</v>
      </c>
      <c r="D1324" s="278" t="s">
        <v>7440</v>
      </c>
      <c r="E1324" s="20" t="s">
        <v>19</v>
      </c>
      <c r="F1324" s="279">
        <v>2.25</v>
      </c>
      <c r="G1324" s="37"/>
      <c r="H1324" s="42"/>
    </row>
    <row r="1325" spans="1:8" s="2" customFormat="1" ht="16.8" customHeight="1">
      <c r="A1325" s="37"/>
      <c r="B1325" s="42"/>
      <c r="C1325" s="278" t="s">
        <v>19</v>
      </c>
      <c r="D1325" s="278" t="s">
        <v>7448</v>
      </c>
      <c r="E1325" s="20" t="s">
        <v>19</v>
      </c>
      <c r="F1325" s="279">
        <v>0</v>
      </c>
      <c r="G1325" s="37"/>
      <c r="H1325" s="42"/>
    </row>
    <row r="1326" spans="1:8" s="2" customFormat="1" ht="16.8" customHeight="1">
      <c r="A1326" s="37"/>
      <c r="B1326" s="42"/>
      <c r="C1326" s="278" t="s">
        <v>19</v>
      </c>
      <c r="D1326" s="278" t="s">
        <v>7445</v>
      </c>
      <c r="E1326" s="20" t="s">
        <v>19</v>
      </c>
      <c r="F1326" s="279">
        <v>12.564</v>
      </c>
      <c r="G1326" s="37"/>
      <c r="H1326" s="42"/>
    </row>
    <row r="1327" spans="1:8" s="2" customFormat="1" ht="16.8" customHeight="1">
      <c r="A1327" s="37"/>
      <c r="B1327" s="42"/>
      <c r="C1327" s="278" t="s">
        <v>19</v>
      </c>
      <c r="D1327" s="278" t="s">
        <v>7440</v>
      </c>
      <c r="E1327" s="20" t="s">
        <v>19</v>
      </c>
      <c r="F1327" s="279">
        <v>2.25</v>
      </c>
      <c r="G1327" s="37"/>
      <c r="H1327" s="42"/>
    </row>
    <row r="1328" spans="1:8" s="2" customFormat="1" ht="16.8" customHeight="1">
      <c r="A1328" s="37"/>
      <c r="B1328" s="42"/>
      <c r="C1328" s="278" t="s">
        <v>19</v>
      </c>
      <c r="D1328" s="278" t="s">
        <v>7449</v>
      </c>
      <c r="E1328" s="20" t="s">
        <v>19</v>
      </c>
      <c r="F1328" s="279">
        <v>0</v>
      </c>
      <c r="G1328" s="37"/>
      <c r="H1328" s="42"/>
    </row>
    <row r="1329" spans="1:8" s="2" customFormat="1" ht="16.8" customHeight="1">
      <c r="A1329" s="37"/>
      <c r="B1329" s="42"/>
      <c r="C1329" s="278" t="s">
        <v>19</v>
      </c>
      <c r="D1329" s="278" t="s">
        <v>7447</v>
      </c>
      <c r="E1329" s="20" t="s">
        <v>19</v>
      </c>
      <c r="F1329" s="279">
        <v>13.464</v>
      </c>
      <c r="G1329" s="37"/>
      <c r="H1329" s="42"/>
    </row>
    <row r="1330" spans="1:8" s="2" customFormat="1" ht="16.8" customHeight="1">
      <c r="A1330" s="37"/>
      <c r="B1330" s="42"/>
      <c r="C1330" s="278" t="s">
        <v>19</v>
      </c>
      <c r="D1330" s="278" t="s">
        <v>7440</v>
      </c>
      <c r="E1330" s="20" t="s">
        <v>19</v>
      </c>
      <c r="F1330" s="279">
        <v>2.25</v>
      </c>
      <c r="G1330" s="37"/>
      <c r="H1330" s="42"/>
    </row>
    <row r="1331" spans="1:8" s="2" customFormat="1" ht="16.8" customHeight="1">
      <c r="A1331" s="37"/>
      <c r="B1331" s="42"/>
      <c r="C1331" s="278" t="s">
        <v>19</v>
      </c>
      <c r="D1331" s="278" t="s">
        <v>7450</v>
      </c>
      <c r="E1331" s="20" t="s">
        <v>19</v>
      </c>
      <c r="F1331" s="279">
        <v>0</v>
      </c>
      <c r="G1331" s="37"/>
      <c r="H1331" s="42"/>
    </row>
    <row r="1332" spans="1:8" s="2" customFormat="1" ht="16.8" customHeight="1">
      <c r="A1332" s="37"/>
      <c r="B1332" s="42"/>
      <c r="C1332" s="278" t="s">
        <v>19</v>
      </c>
      <c r="D1332" s="278" t="s">
        <v>7451</v>
      </c>
      <c r="E1332" s="20" t="s">
        <v>19</v>
      </c>
      <c r="F1332" s="279">
        <v>0.6</v>
      </c>
      <c r="G1332" s="37"/>
      <c r="H1332" s="42"/>
    </row>
    <row r="1333" spans="1:8" s="2" customFormat="1" ht="16.8" customHeight="1">
      <c r="A1333" s="37"/>
      <c r="B1333" s="42"/>
      <c r="C1333" s="278" t="s">
        <v>19</v>
      </c>
      <c r="D1333" s="278" t="s">
        <v>7452</v>
      </c>
      <c r="E1333" s="20" t="s">
        <v>19</v>
      </c>
      <c r="F1333" s="279">
        <v>1.89</v>
      </c>
      <c r="G1333" s="37"/>
      <c r="H1333" s="42"/>
    </row>
    <row r="1334" spans="1:8" s="2" customFormat="1" ht="16.8" customHeight="1">
      <c r="A1334" s="37"/>
      <c r="B1334" s="42"/>
      <c r="C1334" s="278" t="s">
        <v>19</v>
      </c>
      <c r="D1334" s="278" t="s">
        <v>260</v>
      </c>
      <c r="E1334" s="20" t="s">
        <v>19</v>
      </c>
      <c r="F1334" s="279">
        <v>85.643000000000001</v>
      </c>
      <c r="G1334" s="37"/>
      <c r="H1334" s="42"/>
    </row>
    <row r="1335" spans="1:8" s="2" customFormat="1" ht="16.8" customHeight="1">
      <c r="A1335" s="37"/>
      <c r="B1335" s="42"/>
      <c r="C1335" s="280" t="s">
        <v>6814</v>
      </c>
      <c r="D1335" s="37"/>
      <c r="E1335" s="37"/>
      <c r="F1335" s="37"/>
      <c r="G1335" s="37"/>
      <c r="H1335" s="42"/>
    </row>
    <row r="1336" spans="1:8" s="2" customFormat="1" ht="16.8" customHeight="1">
      <c r="A1336" s="37"/>
      <c r="B1336" s="42"/>
      <c r="C1336" s="278" t="s">
        <v>372</v>
      </c>
      <c r="D1336" s="278" t="s">
        <v>7453</v>
      </c>
      <c r="E1336" s="20" t="s">
        <v>141</v>
      </c>
      <c r="F1336" s="279">
        <v>204.38399999999999</v>
      </c>
      <c r="G1336" s="37"/>
      <c r="H1336" s="42"/>
    </row>
    <row r="1337" spans="1:8" s="2" customFormat="1" ht="16.8" customHeight="1">
      <c r="A1337" s="37"/>
      <c r="B1337" s="42"/>
      <c r="C1337" s="278" t="s">
        <v>395</v>
      </c>
      <c r="D1337" s="278" t="s">
        <v>7454</v>
      </c>
      <c r="E1337" s="20" t="s">
        <v>141</v>
      </c>
      <c r="F1337" s="279">
        <v>142.304</v>
      </c>
      <c r="G1337" s="37"/>
      <c r="H1337" s="42"/>
    </row>
    <row r="1338" spans="1:8" s="2" customFormat="1" ht="16.8" customHeight="1">
      <c r="A1338" s="37"/>
      <c r="B1338" s="42"/>
      <c r="C1338" s="274" t="s">
        <v>147</v>
      </c>
      <c r="D1338" s="275" t="s">
        <v>4880</v>
      </c>
      <c r="E1338" s="276" t="s">
        <v>141</v>
      </c>
      <c r="F1338" s="277">
        <v>42.71</v>
      </c>
      <c r="G1338" s="37"/>
      <c r="H1338" s="42"/>
    </row>
    <row r="1339" spans="1:8" s="2" customFormat="1" ht="16.8" customHeight="1">
      <c r="A1339" s="37"/>
      <c r="B1339" s="42"/>
      <c r="C1339" s="278" t="s">
        <v>19</v>
      </c>
      <c r="D1339" s="278" t="s">
        <v>3854</v>
      </c>
      <c r="E1339" s="20" t="s">
        <v>19</v>
      </c>
      <c r="F1339" s="279">
        <v>0</v>
      </c>
      <c r="G1339" s="37"/>
      <c r="H1339" s="42"/>
    </row>
    <row r="1340" spans="1:8" s="2" customFormat="1" ht="16.8" customHeight="1">
      <c r="A1340" s="37"/>
      <c r="B1340" s="42"/>
      <c r="C1340" s="278" t="s">
        <v>19</v>
      </c>
      <c r="D1340" s="278" t="s">
        <v>7455</v>
      </c>
      <c r="E1340" s="20" t="s">
        <v>19</v>
      </c>
      <c r="F1340" s="279">
        <v>4.84</v>
      </c>
      <c r="G1340" s="37"/>
      <c r="H1340" s="42"/>
    </row>
    <row r="1341" spans="1:8" s="2" customFormat="1" ht="16.8" customHeight="1">
      <c r="A1341" s="37"/>
      <c r="B1341" s="42"/>
      <c r="C1341" s="278" t="s">
        <v>19</v>
      </c>
      <c r="D1341" s="278" t="s">
        <v>7456</v>
      </c>
      <c r="E1341" s="20" t="s">
        <v>19</v>
      </c>
      <c r="F1341" s="279">
        <v>2.0299999999999998</v>
      </c>
      <c r="G1341" s="37"/>
      <c r="H1341" s="42"/>
    </row>
    <row r="1342" spans="1:8" s="2" customFormat="1" ht="16.8" customHeight="1">
      <c r="A1342" s="37"/>
      <c r="B1342" s="42"/>
      <c r="C1342" s="278" t="s">
        <v>19</v>
      </c>
      <c r="D1342" s="278" t="s">
        <v>251</v>
      </c>
      <c r="E1342" s="20" t="s">
        <v>19</v>
      </c>
      <c r="F1342" s="279">
        <v>6.87</v>
      </c>
      <c r="G1342" s="37"/>
      <c r="H1342" s="42"/>
    </row>
    <row r="1343" spans="1:8" s="2" customFormat="1" ht="16.8" customHeight="1">
      <c r="A1343" s="37"/>
      <c r="B1343" s="42"/>
      <c r="C1343" s="278" t="s">
        <v>19</v>
      </c>
      <c r="D1343" s="278" t="s">
        <v>248</v>
      </c>
      <c r="E1343" s="20" t="s">
        <v>19</v>
      </c>
      <c r="F1343" s="279">
        <v>0</v>
      </c>
      <c r="G1343" s="37"/>
      <c r="H1343" s="42"/>
    </row>
    <row r="1344" spans="1:8" s="2" customFormat="1" ht="16.8" customHeight="1">
      <c r="A1344" s="37"/>
      <c r="B1344" s="42"/>
      <c r="C1344" s="278" t="s">
        <v>19</v>
      </c>
      <c r="D1344" s="278" t="s">
        <v>7457</v>
      </c>
      <c r="E1344" s="20" t="s">
        <v>19</v>
      </c>
      <c r="F1344" s="279">
        <v>3.22</v>
      </c>
      <c r="G1344" s="37"/>
      <c r="H1344" s="42"/>
    </row>
    <row r="1345" spans="1:8" s="2" customFormat="1" ht="16.8" customHeight="1">
      <c r="A1345" s="37"/>
      <c r="B1345" s="42"/>
      <c r="C1345" s="278" t="s">
        <v>19</v>
      </c>
      <c r="D1345" s="278" t="s">
        <v>7458</v>
      </c>
      <c r="E1345" s="20" t="s">
        <v>19</v>
      </c>
      <c r="F1345" s="279">
        <v>1.44</v>
      </c>
      <c r="G1345" s="37"/>
      <c r="H1345" s="42"/>
    </row>
    <row r="1346" spans="1:8" s="2" customFormat="1" ht="16.8" customHeight="1">
      <c r="A1346" s="37"/>
      <c r="B1346" s="42"/>
      <c r="C1346" s="278" t="s">
        <v>19</v>
      </c>
      <c r="D1346" s="278" t="s">
        <v>7459</v>
      </c>
      <c r="E1346" s="20" t="s">
        <v>19</v>
      </c>
      <c r="F1346" s="279">
        <v>3.15</v>
      </c>
      <c r="G1346" s="37"/>
      <c r="H1346" s="42"/>
    </row>
    <row r="1347" spans="1:8" s="2" customFormat="1" ht="16.8" customHeight="1">
      <c r="A1347" s="37"/>
      <c r="B1347" s="42"/>
      <c r="C1347" s="278" t="s">
        <v>19</v>
      </c>
      <c r="D1347" s="278" t="s">
        <v>7460</v>
      </c>
      <c r="E1347" s="20" t="s">
        <v>19</v>
      </c>
      <c r="F1347" s="279">
        <v>6.44</v>
      </c>
      <c r="G1347" s="37"/>
      <c r="H1347" s="42"/>
    </row>
    <row r="1348" spans="1:8" s="2" customFormat="1" ht="16.8" customHeight="1">
      <c r="A1348" s="37"/>
      <c r="B1348" s="42"/>
      <c r="C1348" s="278" t="s">
        <v>19</v>
      </c>
      <c r="D1348" s="278" t="s">
        <v>251</v>
      </c>
      <c r="E1348" s="20" t="s">
        <v>19</v>
      </c>
      <c r="F1348" s="279">
        <v>14.25</v>
      </c>
      <c r="G1348" s="37"/>
      <c r="H1348" s="42"/>
    </row>
    <row r="1349" spans="1:8" s="2" customFormat="1" ht="16.8" customHeight="1">
      <c r="A1349" s="37"/>
      <c r="B1349" s="42"/>
      <c r="C1349" s="278" t="s">
        <v>19</v>
      </c>
      <c r="D1349" s="278" t="s">
        <v>252</v>
      </c>
      <c r="E1349" s="20" t="s">
        <v>19</v>
      </c>
      <c r="F1349" s="279">
        <v>0</v>
      </c>
      <c r="G1349" s="37"/>
      <c r="H1349" s="42"/>
    </row>
    <row r="1350" spans="1:8" s="2" customFormat="1" ht="16.8" customHeight="1">
      <c r="A1350" s="37"/>
      <c r="B1350" s="42"/>
      <c r="C1350" s="278" t="s">
        <v>19</v>
      </c>
      <c r="D1350" s="278" t="s">
        <v>7461</v>
      </c>
      <c r="E1350" s="20" t="s">
        <v>19</v>
      </c>
      <c r="F1350" s="279">
        <v>3.22</v>
      </c>
      <c r="G1350" s="37"/>
      <c r="H1350" s="42"/>
    </row>
    <row r="1351" spans="1:8" s="2" customFormat="1" ht="16.8" customHeight="1">
      <c r="A1351" s="37"/>
      <c r="B1351" s="42"/>
      <c r="C1351" s="278" t="s">
        <v>19</v>
      </c>
      <c r="D1351" s="278" t="s">
        <v>7462</v>
      </c>
      <c r="E1351" s="20" t="s">
        <v>19</v>
      </c>
      <c r="F1351" s="279">
        <v>1.44</v>
      </c>
      <c r="G1351" s="37"/>
      <c r="H1351" s="42"/>
    </row>
    <row r="1352" spans="1:8" s="2" customFormat="1" ht="16.8" customHeight="1">
      <c r="A1352" s="37"/>
      <c r="B1352" s="42"/>
      <c r="C1352" s="278" t="s">
        <v>19</v>
      </c>
      <c r="D1352" s="278" t="s">
        <v>7463</v>
      </c>
      <c r="E1352" s="20" t="s">
        <v>19</v>
      </c>
      <c r="F1352" s="279">
        <v>1.44</v>
      </c>
      <c r="G1352" s="37"/>
      <c r="H1352" s="42"/>
    </row>
    <row r="1353" spans="1:8" s="2" customFormat="1" ht="16.8" customHeight="1">
      <c r="A1353" s="37"/>
      <c r="B1353" s="42"/>
      <c r="C1353" s="278" t="s">
        <v>19</v>
      </c>
      <c r="D1353" s="278" t="s">
        <v>7464</v>
      </c>
      <c r="E1353" s="20" t="s">
        <v>19</v>
      </c>
      <c r="F1353" s="279">
        <v>3.12</v>
      </c>
      <c r="G1353" s="37"/>
      <c r="H1353" s="42"/>
    </row>
    <row r="1354" spans="1:8" s="2" customFormat="1" ht="16.8" customHeight="1">
      <c r="A1354" s="37"/>
      <c r="B1354" s="42"/>
      <c r="C1354" s="278" t="s">
        <v>19</v>
      </c>
      <c r="D1354" s="278" t="s">
        <v>251</v>
      </c>
      <c r="E1354" s="20" t="s">
        <v>19</v>
      </c>
      <c r="F1354" s="279">
        <v>9.2200000000000006</v>
      </c>
      <c r="G1354" s="37"/>
      <c r="H1354" s="42"/>
    </row>
    <row r="1355" spans="1:8" s="2" customFormat="1" ht="16.8" customHeight="1">
      <c r="A1355" s="37"/>
      <c r="B1355" s="42"/>
      <c r="C1355" s="278" t="s">
        <v>19</v>
      </c>
      <c r="D1355" s="278" t="s">
        <v>256</v>
      </c>
      <c r="E1355" s="20" t="s">
        <v>19</v>
      </c>
      <c r="F1355" s="279">
        <v>0</v>
      </c>
      <c r="G1355" s="37"/>
      <c r="H1355" s="42"/>
    </row>
    <row r="1356" spans="1:8" s="2" customFormat="1" ht="16.8" customHeight="1">
      <c r="A1356" s="37"/>
      <c r="B1356" s="42"/>
      <c r="C1356" s="278" t="s">
        <v>19</v>
      </c>
      <c r="D1356" s="278" t="s">
        <v>7465</v>
      </c>
      <c r="E1356" s="20" t="s">
        <v>19</v>
      </c>
      <c r="F1356" s="279">
        <v>3.22</v>
      </c>
      <c r="G1356" s="37"/>
      <c r="H1356" s="42"/>
    </row>
    <row r="1357" spans="1:8" s="2" customFormat="1" ht="16.8" customHeight="1">
      <c r="A1357" s="37"/>
      <c r="B1357" s="42"/>
      <c r="C1357" s="278" t="s">
        <v>19</v>
      </c>
      <c r="D1357" s="278" t="s">
        <v>7466</v>
      </c>
      <c r="E1357" s="20" t="s">
        <v>19</v>
      </c>
      <c r="F1357" s="279">
        <v>1.44</v>
      </c>
      <c r="G1357" s="37"/>
      <c r="H1357" s="42"/>
    </row>
    <row r="1358" spans="1:8" s="2" customFormat="1" ht="16.8" customHeight="1">
      <c r="A1358" s="37"/>
      <c r="B1358" s="42"/>
      <c r="C1358" s="278" t="s">
        <v>19</v>
      </c>
      <c r="D1358" s="278" t="s">
        <v>7467</v>
      </c>
      <c r="E1358" s="20" t="s">
        <v>19</v>
      </c>
      <c r="F1358" s="279">
        <v>1.44</v>
      </c>
      <c r="G1358" s="37"/>
      <c r="H1358" s="42"/>
    </row>
    <row r="1359" spans="1:8" s="2" customFormat="1" ht="16.8" customHeight="1">
      <c r="A1359" s="37"/>
      <c r="B1359" s="42"/>
      <c r="C1359" s="278" t="s">
        <v>19</v>
      </c>
      <c r="D1359" s="278" t="s">
        <v>7468</v>
      </c>
      <c r="E1359" s="20" t="s">
        <v>19</v>
      </c>
      <c r="F1359" s="279">
        <v>3.12</v>
      </c>
      <c r="G1359" s="37"/>
      <c r="H1359" s="42"/>
    </row>
    <row r="1360" spans="1:8" s="2" customFormat="1" ht="16.8" customHeight="1">
      <c r="A1360" s="37"/>
      <c r="B1360" s="42"/>
      <c r="C1360" s="278" t="s">
        <v>19</v>
      </c>
      <c r="D1360" s="278" t="s">
        <v>7469</v>
      </c>
      <c r="E1360" s="20" t="s">
        <v>19</v>
      </c>
      <c r="F1360" s="279">
        <v>3.15</v>
      </c>
      <c r="G1360" s="37"/>
      <c r="H1360" s="42"/>
    </row>
    <row r="1361" spans="1:8" s="2" customFormat="1" ht="16.8" customHeight="1">
      <c r="A1361" s="37"/>
      <c r="B1361" s="42"/>
      <c r="C1361" s="278" t="s">
        <v>19</v>
      </c>
      <c r="D1361" s="278" t="s">
        <v>251</v>
      </c>
      <c r="E1361" s="20" t="s">
        <v>19</v>
      </c>
      <c r="F1361" s="279">
        <v>12.37</v>
      </c>
      <c r="G1361" s="37"/>
      <c r="H1361" s="42"/>
    </row>
    <row r="1362" spans="1:8" s="2" customFormat="1" ht="16.8" customHeight="1">
      <c r="A1362" s="37"/>
      <c r="B1362" s="42"/>
      <c r="C1362" s="278" t="s">
        <v>19</v>
      </c>
      <c r="D1362" s="278" t="s">
        <v>260</v>
      </c>
      <c r="E1362" s="20" t="s">
        <v>19</v>
      </c>
      <c r="F1362" s="279">
        <v>42.71</v>
      </c>
      <c r="G1362" s="37"/>
      <c r="H1362" s="42"/>
    </row>
    <row r="1363" spans="1:8" s="2" customFormat="1" ht="16.8" customHeight="1">
      <c r="A1363" s="37"/>
      <c r="B1363" s="42"/>
      <c r="C1363" s="280" t="s">
        <v>6814</v>
      </c>
      <c r="D1363" s="37"/>
      <c r="E1363" s="37"/>
      <c r="F1363" s="37"/>
      <c r="G1363" s="37"/>
      <c r="H1363" s="42"/>
    </row>
    <row r="1364" spans="1:8" s="2" customFormat="1" ht="16.8" customHeight="1">
      <c r="A1364" s="37"/>
      <c r="B1364" s="42"/>
      <c r="C1364" s="278" t="s">
        <v>941</v>
      </c>
      <c r="D1364" s="278" t="s">
        <v>6877</v>
      </c>
      <c r="E1364" s="20" t="s">
        <v>141</v>
      </c>
      <c r="F1364" s="279">
        <v>42.71</v>
      </c>
      <c r="G1364" s="37"/>
      <c r="H1364" s="42"/>
    </row>
    <row r="1365" spans="1:8" s="2" customFormat="1" ht="16.8" customHeight="1">
      <c r="A1365" s="37"/>
      <c r="B1365" s="42"/>
      <c r="C1365" s="278" t="s">
        <v>1480</v>
      </c>
      <c r="D1365" s="278" t="s">
        <v>6868</v>
      </c>
      <c r="E1365" s="20" t="s">
        <v>141</v>
      </c>
      <c r="F1365" s="279">
        <v>2258.672</v>
      </c>
      <c r="G1365" s="37"/>
      <c r="H1365" s="42"/>
    </row>
    <row r="1366" spans="1:8" s="2" customFormat="1" ht="16.8" customHeight="1">
      <c r="A1366" s="37"/>
      <c r="B1366" s="42"/>
      <c r="C1366" s="278" t="s">
        <v>1485</v>
      </c>
      <c r="D1366" s="278" t="s">
        <v>6869</v>
      </c>
      <c r="E1366" s="20" t="s">
        <v>141</v>
      </c>
      <c r="F1366" s="279">
        <v>2258.672</v>
      </c>
      <c r="G1366" s="37"/>
      <c r="H1366" s="42"/>
    </row>
    <row r="1367" spans="1:8" s="2" customFormat="1" ht="16.8" customHeight="1">
      <c r="A1367" s="37"/>
      <c r="B1367" s="42"/>
      <c r="C1367" s="278" t="s">
        <v>1496</v>
      </c>
      <c r="D1367" s="278" t="s">
        <v>6870</v>
      </c>
      <c r="E1367" s="20" t="s">
        <v>141</v>
      </c>
      <c r="F1367" s="279">
        <v>2258.672</v>
      </c>
      <c r="G1367" s="37"/>
      <c r="H1367" s="42"/>
    </row>
    <row r="1368" spans="1:8" s="2" customFormat="1" ht="16.8" customHeight="1">
      <c r="A1368" s="37"/>
      <c r="B1368" s="42"/>
      <c r="C1368" s="274" t="s">
        <v>4882</v>
      </c>
      <c r="D1368" s="275" t="s">
        <v>7858</v>
      </c>
      <c r="E1368" s="276" t="s">
        <v>141</v>
      </c>
      <c r="F1368" s="277">
        <v>9.4700000000000006</v>
      </c>
      <c r="G1368" s="37"/>
      <c r="H1368" s="42"/>
    </row>
    <row r="1369" spans="1:8" s="2" customFormat="1" ht="16.8" customHeight="1">
      <c r="A1369" s="37"/>
      <c r="B1369" s="42"/>
      <c r="C1369" s="278" t="s">
        <v>19</v>
      </c>
      <c r="D1369" s="278" t="s">
        <v>3854</v>
      </c>
      <c r="E1369" s="20" t="s">
        <v>19</v>
      </c>
      <c r="F1369" s="279">
        <v>0</v>
      </c>
      <c r="G1369" s="37"/>
      <c r="H1369" s="42"/>
    </row>
    <row r="1370" spans="1:8" s="2" customFormat="1" ht="16.8" customHeight="1">
      <c r="A1370" s="37"/>
      <c r="B1370" s="42"/>
      <c r="C1370" s="278" t="s">
        <v>19</v>
      </c>
      <c r="D1370" s="278" t="s">
        <v>7470</v>
      </c>
      <c r="E1370" s="20" t="s">
        <v>19</v>
      </c>
      <c r="F1370" s="279">
        <v>9.4700000000000006</v>
      </c>
      <c r="G1370" s="37"/>
      <c r="H1370" s="42"/>
    </row>
    <row r="1371" spans="1:8" s="2" customFormat="1" ht="16.8" customHeight="1">
      <c r="A1371" s="37"/>
      <c r="B1371" s="42"/>
      <c r="C1371" s="280" t="s">
        <v>6814</v>
      </c>
      <c r="D1371" s="37"/>
      <c r="E1371" s="37"/>
      <c r="F1371" s="37"/>
      <c r="G1371" s="37"/>
      <c r="H1371" s="42"/>
    </row>
    <row r="1372" spans="1:8" s="2" customFormat="1" ht="16.8" customHeight="1">
      <c r="A1372" s="37"/>
      <c r="B1372" s="42"/>
      <c r="C1372" s="278" t="s">
        <v>5602</v>
      </c>
      <c r="D1372" s="278" t="s">
        <v>7471</v>
      </c>
      <c r="E1372" s="20" t="s">
        <v>141</v>
      </c>
      <c r="F1372" s="279">
        <v>9.4700000000000006</v>
      </c>
      <c r="G1372" s="37"/>
      <c r="H1372" s="42"/>
    </row>
    <row r="1373" spans="1:8" s="2" customFormat="1" ht="16.8" customHeight="1">
      <c r="A1373" s="37"/>
      <c r="B1373" s="42"/>
      <c r="C1373" s="278" t="s">
        <v>1480</v>
      </c>
      <c r="D1373" s="278" t="s">
        <v>6868</v>
      </c>
      <c r="E1373" s="20" t="s">
        <v>141</v>
      </c>
      <c r="F1373" s="279">
        <v>2258.672</v>
      </c>
      <c r="G1373" s="37"/>
      <c r="H1373" s="42"/>
    </row>
    <row r="1374" spans="1:8" s="2" customFormat="1" ht="16.8" customHeight="1">
      <c r="A1374" s="37"/>
      <c r="B1374" s="42"/>
      <c r="C1374" s="278" t="s">
        <v>1485</v>
      </c>
      <c r="D1374" s="278" t="s">
        <v>6869</v>
      </c>
      <c r="E1374" s="20" t="s">
        <v>141</v>
      </c>
      <c r="F1374" s="279">
        <v>2258.672</v>
      </c>
      <c r="G1374" s="37"/>
      <c r="H1374" s="42"/>
    </row>
    <row r="1375" spans="1:8" s="2" customFormat="1" ht="16.8" customHeight="1">
      <c r="A1375" s="37"/>
      <c r="B1375" s="42"/>
      <c r="C1375" s="278" t="s">
        <v>1496</v>
      </c>
      <c r="D1375" s="278" t="s">
        <v>6870</v>
      </c>
      <c r="E1375" s="20" t="s">
        <v>141</v>
      </c>
      <c r="F1375" s="279">
        <v>2258.672</v>
      </c>
      <c r="G1375" s="37"/>
      <c r="H1375" s="42"/>
    </row>
    <row r="1376" spans="1:8" s="2" customFormat="1" ht="24">
      <c r="A1376" s="37"/>
      <c r="B1376" s="42"/>
      <c r="C1376" s="274" t="s">
        <v>4890</v>
      </c>
      <c r="D1376" s="275" t="s">
        <v>7859</v>
      </c>
      <c r="E1376" s="276" t="s">
        <v>141</v>
      </c>
      <c r="F1376" s="277">
        <v>6.6059999999999999</v>
      </c>
      <c r="G1376" s="37"/>
      <c r="H1376" s="42"/>
    </row>
    <row r="1377" spans="1:8" s="2" customFormat="1" ht="16.8" customHeight="1">
      <c r="A1377" s="37"/>
      <c r="B1377" s="42"/>
      <c r="C1377" s="278" t="s">
        <v>19</v>
      </c>
      <c r="D1377" s="278" t="s">
        <v>3854</v>
      </c>
      <c r="E1377" s="20" t="s">
        <v>19</v>
      </c>
      <c r="F1377" s="279">
        <v>0</v>
      </c>
      <c r="G1377" s="37"/>
      <c r="H1377" s="42"/>
    </row>
    <row r="1378" spans="1:8" s="2" customFormat="1" ht="16.8" customHeight="1">
      <c r="A1378" s="37"/>
      <c r="B1378" s="42"/>
      <c r="C1378" s="278" t="s">
        <v>19</v>
      </c>
      <c r="D1378" s="278" t="s">
        <v>7472</v>
      </c>
      <c r="E1378" s="20" t="s">
        <v>19</v>
      </c>
      <c r="F1378" s="279">
        <v>7.26</v>
      </c>
      <c r="G1378" s="37"/>
      <c r="H1378" s="42"/>
    </row>
    <row r="1379" spans="1:8" s="2" customFormat="1" ht="16.8" customHeight="1">
      <c r="A1379" s="37"/>
      <c r="B1379" s="42"/>
      <c r="C1379" s="278" t="s">
        <v>19</v>
      </c>
      <c r="D1379" s="278" t="s">
        <v>7473</v>
      </c>
      <c r="E1379" s="20" t="s">
        <v>19</v>
      </c>
      <c r="F1379" s="279">
        <v>-0.65400000000000003</v>
      </c>
      <c r="G1379" s="37"/>
      <c r="H1379" s="42"/>
    </row>
    <row r="1380" spans="1:8" s="2" customFormat="1" ht="16.8" customHeight="1">
      <c r="A1380" s="37"/>
      <c r="B1380" s="42"/>
      <c r="C1380" s="278" t="s">
        <v>19</v>
      </c>
      <c r="D1380" s="278" t="s">
        <v>260</v>
      </c>
      <c r="E1380" s="20" t="s">
        <v>19</v>
      </c>
      <c r="F1380" s="279">
        <v>6.6059999999999999</v>
      </c>
      <c r="G1380" s="37"/>
      <c r="H1380" s="42"/>
    </row>
    <row r="1381" spans="1:8" s="2" customFormat="1" ht="16.8" customHeight="1">
      <c r="A1381" s="37"/>
      <c r="B1381" s="42"/>
      <c r="C1381" s="280" t="s">
        <v>6814</v>
      </c>
      <c r="D1381" s="37"/>
      <c r="E1381" s="37"/>
      <c r="F1381" s="37"/>
      <c r="G1381" s="37"/>
      <c r="H1381" s="42"/>
    </row>
    <row r="1382" spans="1:8" s="2" customFormat="1" ht="16.8" customHeight="1">
      <c r="A1382" s="37"/>
      <c r="B1382" s="42"/>
      <c r="C1382" s="278" t="s">
        <v>5609</v>
      </c>
      <c r="D1382" s="278" t="s">
        <v>7474</v>
      </c>
      <c r="E1382" s="20" t="s">
        <v>141</v>
      </c>
      <c r="F1382" s="279">
        <v>6.6059999999999999</v>
      </c>
      <c r="G1382" s="37"/>
      <c r="H1382" s="42"/>
    </row>
    <row r="1383" spans="1:8" s="2" customFormat="1" ht="16.8" customHeight="1">
      <c r="A1383" s="37"/>
      <c r="B1383" s="42"/>
      <c r="C1383" s="278" t="s">
        <v>1480</v>
      </c>
      <c r="D1383" s="278" t="s">
        <v>6868</v>
      </c>
      <c r="E1383" s="20" t="s">
        <v>141</v>
      </c>
      <c r="F1383" s="279">
        <v>2258.672</v>
      </c>
      <c r="G1383" s="37"/>
      <c r="H1383" s="42"/>
    </row>
    <row r="1384" spans="1:8" s="2" customFormat="1" ht="16.8" customHeight="1">
      <c r="A1384" s="37"/>
      <c r="B1384" s="42"/>
      <c r="C1384" s="278" t="s">
        <v>1485</v>
      </c>
      <c r="D1384" s="278" t="s">
        <v>6869</v>
      </c>
      <c r="E1384" s="20" t="s">
        <v>141</v>
      </c>
      <c r="F1384" s="279">
        <v>2258.672</v>
      </c>
      <c r="G1384" s="37"/>
      <c r="H1384" s="42"/>
    </row>
    <row r="1385" spans="1:8" s="2" customFormat="1" ht="16.8" customHeight="1">
      <c r="A1385" s="37"/>
      <c r="B1385" s="42"/>
      <c r="C1385" s="278" t="s">
        <v>1496</v>
      </c>
      <c r="D1385" s="278" t="s">
        <v>6870</v>
      </c>
      <c r="E1385" s="20" t="s">
        <v>141</v>
      </c>
      <c r="F1385" s="279">
        <v>2258.672</v>
      </c>
      <c r="G1385" s="37"/>
      <c r="H1385" s="42"/>
    </row>
    <row r="1386" spans="1:8" s="2" customFormat="1" ht="24">
      <c r="A1386" s="37"/>
      <c r="B1386" s="42"/>
      <c r="C1386" s="274" t="s">
        <v>4884</v>
      </c>
      <c r="D1386" s="275" t="s">
        <v>7860</v>
      </c>
      <c r="E1386" s="276" t="s">
        <v>141</v>
      </c>
      <c r="F1386" s="277">
        <v>162.274</v>
      </c>
      <c r="G1386" s="37"/>
      <c r="H1386" s="42"/>
    </row>
    <row r="1387" spans="1:8" s="2" customFormat="1" ht="16.8" customHeight="1">
      <c r="A1387" s="37"/>
      <c r="B1387" s="42"/>
      <c r="C1387" s="278" t="s">
        <v>19</v>
      </c>
      <c r="D1387" s="278" t="s">
        <v>3854</v>
      </c>
      <c r="E1387" s="20" t="s">
        <v>19</v>
      </c>
      <c r="F1387" s="279">
        <v>0</v>
      </c>
      <c r="G1387" s="37"/>
      <c r="H1387" s="42"/>
    </row>
    <row r="1388" spans="1:8" s="2" customFormat="1" ht="16.8" customHeight="1">
      <c r="A1388" s="37"/>
      <c r="B1388" s="42"/>
      <c r="C1388" s="278" t="s">
        <v>19</v>
      </c>
      <c r="D1388" s="278" t="s">
        <v>7475</v>
      </c>
      <c r="E1388" s="20" t="s">
        <v>19</v>
      </c>
      <c r="F1388" s="279">
        <v>158.68</v>
      </c>
      <c r="G1388" s="37"/>
      <c r="H1388" s="42"/>
    </row>
    <row r="1389" spans="1:8" s="2" customFormat="1" ht="16.8" customHeight="1">
      <c r="A1389" s="37"/>
      <c r="B1389" s="42"/>
      <c r="C1389" s="278" t="s">
        <v>19</v>
      </c>
      <c r="D1389" s="278" t="s">
        <v>7476</v>
      </c>
      <c r="E1389" s="20" t="s">
        <v>19</v>
      </c>
      <c r="F1389" s="279">
        <v>-6.6059999999999999</v>
      </c>
      <c r="G1389" s="37"/>
      <c r="H1389" s="42"/>
    </row>
    <row r="1390" spans="1:8" s="2" customFormat="1" ht="16.8" customHeight="1">
      <c r="A1390" s="37"/>
      <c r="B1390" s="42"/>
      <c r="C1390" s="278" t="s">
        <v>19</v>
      </c>
      <c r="D1390" s="278" t="s">
        <v>248</v>
      </c>
      <c r="E1390" s="20" t="s">
        <v>19</v>
      </c>
      <c r="F1390" s="279">
        <v>0</v>
      </c>
      <c r="G1390" s="37"/>
      <c r="H1390" s="42"/>
    </row>
    <row r="1391" spans="1:8" s="2" customFormat="1" ht="16.8" customHeight="1">
      <c r="A1391" s="37"/>
      <c r="B1391" s="42"/>
      <c r="C1391" s="278" t="s">
        <v>19</v>
      </c>
      <c r="D1391" s="278" t="s">
        <v>7477</v>
      </c>
      <c r="E1391" s="20" t="s">
        <v>19</v>
      </c>
      <c r="F1391" s="279">
        <v>10.199999999999999</v>
      </c>
      <c r="G1391" s="37"/>
      <c r="H1391" s="42"/>
    </row>
    <row r="1392" spans="1:8" s="2" customFormat="1" ht="16.8" customHeight="1">
      <c r="A1392" s="37"/>
      <c r="B1392" s="42"/>
      <c r="C1392" s="278" t="s">
        <v>19</v>
      </c>
      <c r="D1392" s="278" t="s">
        <v>260</v>
      </c>
      <c r="E1392" s="20" t="s">
        <v>19</v>
      </c>
      <c r="F1392" s="279">
        <v>162.274</v>
      </c>
      <c r="G1392" s="37"/>
      <c r="H1392" s="42"/>
    </row>
    <row r="1393" spans="1:8" s="2" customFormat="1" ht="16.8" customHeight="1">
      <c r="A1393" s="37"/>
      <c r="B1393" s="42"/>
      <c r="C1393" s="280" t="s">
        <v>6814</v>
      </c>
      <c r="D1393" s="37"/>
      <c r="E1393" s="37"/>
      <c r="F1393" s="37"/>
      <c r="G1393" s="37"/>
      <c r="H1393" s="42"/>
    </row>
    <row r="1394" spans="1:8" s="2" customFormat="1" ht="16.8" customHeight="1">
      <c r="A1394" s="37"/>
      <c r="B1394" s="42"/>
      <c r="C1394" s="278" t="s">
        <v>5613</v>
      </c>
      <c r="D1394" s="278" t="s">
        <v>7478</v>
      </c>
      <c r="E1394" s="20" t="s">
        <v>141</v>
      </c>
      <c r="F1394" s="279">
        <v>162.274</v>
      </c>
      <c r="G1394" s="37"/>
      <c r="H1394" s="42"/>
    </row>
    <row r="1395" spans="1:8" s="2" customFormat="1" ht="16.8" customHeight="1">
      <c r="A1395" s="37"/>
      <c r="B1395" s="42"/>
      <c r="C1395" s="278" t="s">
        <v>1480</v>
      </c>
      <c r="D1395" s="278" t="s">
        <v>6868</v>
      </c>
      <c r="E1395" s="20" t="s">
        <v>141</v>
      </c>
      <c r="F1395" s="279">
        <v>2258.672</v>
      </c>
      <c r="G1395" s="37"/>
      <c r="H1395" s="42"/>
    </row>
    <row r="1396" spans="1:8" s="2" customFormat="1" ht="16.8" customHeight="1">
      <c r="A1396" s="37"/>
      <c r="B1396" s="42"/>
      <c r="C1396" s="278" t="s">
        <v>1485</v>
      </c>
      <c r="D1396" s="278" t="s">
        <v>6869</v>
      </c>
      <c r="E1396" s="20" t="s">
        <v>141</v>
      </c>
      <c r="F1396" s="279">
        <v>2258.672</v>
      </c>
      <c r="G1396" s="37"/>
      <c r="H1396" s="42"/>
    </row>
    <row r="1397" spans="1:8" s="2" customFormat="1" ht="16.8" customHeight="1">
      <c r="A1397" s="37"/>
      <c r="B1397" s="42"/>
      <c r="C1397" s="278" t="s">
        <v>1496</v>
      </c>
      <c r="D1397" s="278" t="s">
        <v>6870</v>
      </c>
      <c r="E1397" s="20" t="s">
        <v>141</v>
      </c>
      <c r="F1397" s="279">
        <v>2258.672</v>
      </c>
      <c r="G1397" s="37"/>
      <c r="H1397" s="42"/>
    </row>
    <row r="1398" spans="1:8" s="2" customFormat="1" ht="16.8" customHeight="1">
      <c r="A1398" s="37"/>
      <c r="B1398" s="42"/>
      <c r="C1398" s="274" t="s">
        <v>4873</v>
      </c>
      <c r="D1398" s="275" t="s">
        <v>4874</v>
      </c>
      <c r="E1398" s="276" t="s">
        <v>141</v>
      </c>
      <c r="F1398" s="277">
        <v>158.68</v>
      </c>
      <c r="G1398" s="37"/>
      <c r="H1398" s="42"/>
    </row>
    <row r="1399" spans="1:8" s="2" customFormat="1" ht="16.8" customHeight="1">
      <c r="A1399" s="37"/>
      <c r="B1399" s="42"/>
      <c r="C1399" s="278" t="s">
        <v>19</v>
      </c>
      <c r="D1399" s="278" t="s">
        <v>7475</v>
      </c>
      <c r="E1399" s="20" t="s">
        <v>19</v>
      </c>
      <c r="F1399" s="279">
        <v>158.68</v>
      </c>
      <c r="G1399" s="37"/>
      <c r="H1399" s="42"/>
    </row>
    <row r="1400" spans="1:8" s="2" customFormat="1" ht="16.8" customHeight="1">
      <c r="A1400" s="37"/>
      <c r="B1400" s="42"/>
      <c r="C1400" s="280" t="s">
        <v>6814</v>
      </c>
      <c r="D1400" s="37"/>
      <c r="E1400" s="37"/>
      <c r="F1400" s="37"/>
      <c r="G1400" s="37"/>
      <c r="H1400" s="42"/>
    </row>
    <row r="1401" spans="1:8" s="2" customFormat="1" ht="16.8" customHeight="1">
      <c r="A1401" s="37"/>
      <c r="B1401" s="42"/>
      <c r="C1401" s="278" t="s">
        <v>5274</v>
      </c>
      <c r="D1401" s="278" t="s">
        <v>7479</v>
      </c>
      <c r="E1401" s="20" t="s">
        <v>141</v>
      </c>
      <c r="F1401" s="279">
        <v>290.89</v>
      </c>
      <c r="G1401" s="37"/>
      <c r="H1401" s="42"/>
    </row>
    <row r="1402" spans="1:8" s="2" customFormat="1" ht="16.8" customHeight="1">
      <c r="A1402" s="37"/>
      <c r="B1402" s="42"/>
      <c r="C1402" s="278" t="s">
        <v>5279</v>
      </c>
      <c r="D1402" s="278" t="s">
        <v>7480</v>
      </c>
      <c r="E1402" s="20" t="s">
        <v>141</v>
      </c>
      <c r="F1402" s="279">
        <v>290.89</v>
      </c>
      <c r="G1402" s="37"/>
      <c r="H1402" s="42"/>
    </row>
    <row r="1403" spans="1:8" s="2" customFormat="1" ht="16.8" customHeight="1">
      <c r="A1403" s="37"/>
      <c r="B1403" s="42"/>
      <c r="C1403" s="278" t="s">
        <v>4620</v>
      </c>
      <c r="D1403" s="278" t="s">
        <v>7248</v>
      </c>
      <c r="E1403" s="20" t="s">
        <v>141</v>
      </c>
      <c r="F1403" s="279">
        <v>158.68</v>
      </c>
      <c r="G1403" s="37"/>
      <c r="H1403" s="42"/>
    </row>
    <row r="1404" spans="1:8" s="2" customFormat="1" ht="16.8" customHeight="1">
      <c r="A1404" s="37"/>
      <c r="B1404" s="42"/>
      <c r="C1404" s="278" t="s">
        <v>4625</v>
      </c>
      <c r="D1404" s="278" t="s">
        <v>7249</v>
      </c>
      <c r="E1404" s="20" t="s">
        <v>141</v>
      </c>
      <c r="F1404" s="279">
        <v>158.68</v>
      </c>
      <c r="G1404" s="37"/>
      <c r="H1404" s="42"/>
    </row>
    <row r="1405" spans="1:8" s="2" customFormat="1" ht="20.399999999999999">
      <c r="A1405" s="37"/>
      <c r="B1405" s="42"/>
      <c r="C1405" s="278" t="s">
        <v>4630</v>
      </c>
      <c r="D1405" s="278" t="s">
        <v>7250</v>
      </c>
      <c r="E1405" s="20" t="s">
        <v>141</v>
      </c>
      <c r="F1405" s="279">
        <v>158.68</v>
      </c>
      <c r="G1405" s="37"/>
      <c r="H1405" s="42"/>
    </row>
    <row r="1406" spans="1:8" s="2" customFormat="1" ht="16.8" customHeight="1">
      <c r="A1406" s="37"/>
      <c r="B1406" s="42"/>
      <c r="C1406" s="278" t="s">
        <v>4635</v>
      </c>
      <c r="D1406" s="278" t="s">
        <v>7251</v>
      </c>
      <c r="E1406" s="20" t="s">
        <v>141</v>
      </c>
      <c r="F1406" s="279">
        <v>158.68</v>
      </c>
      <c r="G1406" s="37"/>
      <c r="H1406" s="42"/>
    </row>
    <row r="1407" spans="1:8" s="2" customFormat="1" ht="16.8" customHeight="1">
      <c r="A1407" s="37"/>
      <c r="B1407" s="42"/>
      <c r="C1407" s="278" t="s">
        <v>4644</v>
      </c>
      <c r="D1407" s="278" t="s">
        <v>7252</v>
      </c>
      <c r="E1407" s="20" t="s">
        <v>154</v>
      </c>
      <c r="F1407" s="279">
        <v>79.34</v>
      </c>
      <c r="G1407" s="37"/>
      <c r="H1407" s="42"/>
    </row>
    <row r="1408" spans="1:8" s="2" customFormat="1" ht="16.8" customHeight="1">
      <c r="A1408" s="37"/>
      <c r="B1408" s="42"/>
      <c r="C1408" s="278" t="s">
        <v>4659</v>
      </c>
      <c r="D1408" s="278" t="s">
        <v>7253</v>
      </c>
      <c r="E1408" s="20" t="s">
        <v>141</v>
      </c>
      <c r="F1408" s="279">
        <v>158.68</v>
      </c>
      <c r="G1408" s="37"/>
      <c r="H1408" s="42"/>
    </row>
    <row r="1409" spans="1:8" s="2" customFormat="1" ht="16.8" customHeight="1">
      <c r="A1409" s="37"/>
      <c r="B1409" s="42"/>
      <c r="C1409" s="278" t="s">
        <v>530</v>
      </c>
      <c r="D1409" s="278" t="s">
        <v>531</v>
      </c>
      <c r="E1409" s="20" t="s">
        <v>141</v>
      </c>
      <c r="F1409" s="279">
        <v>290.89</v>
      </c>
      <c r="G1409" s="37"/>
      <c r="H1409" s="42"/>
    </row>
    <row r="1410" spans="1:8" s="2" customFormat="1" ht="16.8" customHeight="1">
      <c r="A1410" s="37"/>
      <c r="B1410" s="42"/>
      <c r="C1410" s="274" t="s">
        <v>4894</v>
      </c>
      <c r="D1410" s="275" t="s">
        <v>4895</v>
      </c>
      <c r="E1410" s="276" t="s">
        <v>154</v>
      </c>
      <c r="F1410" s="277">
        <v>69.335999999999999</v>
      </c>
      <c r="G1410" s="37"/>
      <c r="H1410" s="42"/>
    </row>
    <row r="1411" spans="1:8" s="2" customFormat="1" ht="16.8" customHeight="1">
      <c r="A1411" s="37"/>
      <c r="B1411" s="42"/>
      <c r="C1411" s="278" t="s">
        <v>19</v>
      </c>
      <c r="D1411" s="278" t="s">
        <v>3854</v>
      </c>
      <c r="E1411" s="20" t="s">
        <v>19</v>
      </c>
      <c r="F1411" s="279">
        <v>0</v>
      </c>
      <c r="G1411" s="37"/>
      <c r="H1411" s="42"/>
    </row>
    <row r="1412" spans="1:8" s="2" customFormat="1" ht="16.8" customHeight="1">
      <c r="A1412" s="37"/>
      <c r="B1412" s="42"/>
      <c r="C1412" s="278" t="s">
        <v>19</v>
      </c>
      <c r="D1412" s="278" t="s">
        <v>7481</v>
      </c>
      <c r="E1412" s="20" t="s">
        <v>19</v>
      </c>
      <c r="F1412" s="279">
        <v>57.536000000000001</v>
      </c>
      <c r="G1412" s="37"/>
      <c r="H1412" s="42"/>
    </row>
    <row r="1413" spans="1:8" s="2" customFormat="1" ht="16.8" customHeight="1">
      <c r="A1413" s="37"/>
      <c r="B1413" s="42"/>
      <c r="C1413" s="278" t="s">
        <v>19</v>
      </c>
      <c r="D1413" s="278" t="s">
        <v>7482</v>
      </c>
      <c r="E1413" s="20" t="s">
        <v>19</v>
      </c>
      <c r="F1413" s="279">
        <v>-1.4</v>
      </c>
      <c r="G1413" s="37"/>
      <c r="H1413" s="42"/>
    </row>
    <row r="1414" spans="1:8" s="2" customFormat="1" ht="16.8" customHeight="1">
      <c r="A1414" s="37"/>
      <c r="B1414" s="42"/>
      <c r="C1414" s="278" t="s">
        <v>19</v>
      </c>
      <c r="D1414" s="278" t="s">
        <v>7483</v>
      </c>
      <c r="E1414" s="20" t="s">
        <v>19</v>
      </c>
      <c r="F1414" s="279">
        <v>13.2</v>
      </c>
      <c r="G1414" s="37"/>
      <c r="H1414" s="42"/>
    </row>
    <row r="1415" spans="1:8" s="2" customFormat="1" ht="16.8" customHeight="1">
      <c r="A1415" s="37"/>
      <c r="B1415" s="42"/>
      <c r="C1415" s="278" t="s">
        <v>19</v>
      </c>
      <c r="D1415" s="278" t="s">
        <v>260</v>
      </c>
      <c r="E1415" s="20" t="s">
        <v>19</v>
      </c>
      <c r="F1415" s="279">
        <v>69.335999999999999</v>
      </c>
      <c r="G1415" s="37"/>
      <c r="H1415" s="42"/>
    </row>
    <row r="1416" spans="1:8" s="2" customFormat="1" ht="16.8" customHeight="1">
      <c r="A1416" s="37"/>
      <c r="B1416" s="42"/>
      <c r="C1416" s="280" t="s">
        <v>6814</v>
      </c>
      <c r="D1416" s="37"/>
      <c r="E1416" s="37"/>
      <c r="F1416" s="37"/>
      <c r="G1416" s="37"/>
      <c r="H1416" s="42"/>
    </row>
    <row r="1417" spans="1:8" s="2" customFormat="1" ht="16.8" customHeight="1">
      <c r="A1417" s="37"/>
      <c r="B1417" s="42"/>
      <c r="C1417" s="278" t="s">
        <v>4650</v>
      </c>
      <c r="D1417" s="278" t="s">
        <v>7262</v>
      </c>
      <c r="E1417" s="20" t="s">
        <v>154</v>
      </c>
      <c r="F1417" s="279">
        <v>69.335999999999999</v>
      </c>
      <c r="G1417" s="37"/>
      <c r="H1417" s="42"/>
    </row>
    <row r="1418" spans="1:8" s="2" customFormat="1" ht="16.8" customHeight="1">
      <c r="A1418" s="37"/>
      <c r="B1418" s="42"/>
      <c r="C1418" s="278" t="s">
        <v>1382</v>
      </c>
      <c r="D1418" s="278" t="s">
        <v>7484</v>
      </c>
      <c r="E1418" s="20" t="s">
        <v>141</v>
      </c>
      <c r="F1418" s="279">
        <v>83.153000000000006</v>
      </c>
      <c r="G1418" s="37"/>
      <c r="H1418" s="42"/>
    </row>
    <row r="1419" spans="1:8" s="2" customFormat="1" ht="16.8" customHeight="1">
      <c r="A1419" s="37"/>
      <c r="B1419" s="42"/>
      <c r="C1419" s="274" t="s">
        <v>3568</v>
      </c>
      <c r="D1419" s="275" t="s">
        <v>7485</v>
      </c>
      <c r="E1419" s="276" t="s">
        <v>141</v>
      </c>
      <c r="F1419" s="277">
        <v>15.702</v>
      </c>
      <c r="G1419" s="37"/>
      <c r="H1419" s="42"/>
    </row>
    <row r="1420" spans="1:8" s="2" customFormat="1" ht="16.8" customHeight="1">
      <c r="A1420" s="37"/>
      <c r="B1420" s="42"/>
      <c r="C1420" s="278" t="s">
        <v>19</v>
      </c>
      <c r="D1420" s="278" t="s">
        <v>7486</v>
      </c>
      <c r="E1420" s="20" t="s">
        <v>19</v>
      </c>
      <c r="F1420" s="279">
        <v>15.702</v>
      </c>
      <c r="G1420" s="37"/>
      <c r="H1420" s="42"/>
    </row>
    <row r="1421" spans="1:8" s="2" customFormat="1" ht="16.8" customHeight="1">
      <c r="A1421" s="37"/>
      <c r="B1421" s="42"/>
      <c r="C1421" s="274" t="s">
        <v>3624</v>
      </c>
      <c r="D1421" s="275" t="s">
        <v>4876</v>
      </c>
      <c r="E1421" s="276" t="s">
        <v>141</v>
      </c>
      <c r="F1421" s="277">
        <v>53.83</v>
      </c>
      <c r="G1421" s="37"/>
      <c r="H1421" s="42"/>
    </row>
    <row r="1422" spans="1:8" s="2" customFormat="1" ht="16.8" customHeight="1">
      <c r="A1422" s="37"/>
      <c r="B1422" s="42"/>
      <c r="C1422" s="278" t="s">
        <v>19</v>
      </c>
      <c r="D1422" s="278" t="s">
        <v>7487</v>
      </c>
      <c r="E1422" s="20" t="s">
        <v>19</v>
      </c>
      <c r="F1422" s="279">
        <v>13.46</v>
      </c>
      <c r="G1422" s="37"/>
      <c r="H1422" s="42"/>
    </row>
    <row r="1423" spans="1:8" s="2" customFormat="1" ht="16.8" customHeight="1">
      <c r="A1423" s="37"/>
      <c r="B1423" s="42"/>
      <c r="C1423" s="278" t="s">
        <v>19</v>
      </c>
      <c r="D1423" s="278" t="s">
        <v>7455</v>
      </c>
      <c r="E1423" s="20" t="s">
        <v>19</v>
      </c>
      <c r="F1423" s="279">
        <v>4.84</v>
      </c>
      <c r="G1423" s="37"/>
      <c r="H1423" s="42"/>
    </row>
    <row r="1424" spans="1:8" s="2" customFormat="1" ht="16.8" customHeight="1">
      <c r="A1424" s="37"/>
      <c r="B1424" s="42"/>
      <c r="C1424" s="278" t="s">
        <v>19</v>
      </c>
      <c r="D1424" s="278" t="s">
        <v>7456</v>
      </c>
      <c r="E1424" s="20" t="s">
        <v>19</v>
      </c>
      <c r="F1424" s="279">
        <v>2.0299999999999998</v>
      </c>
      <c r="G1424" s="37"/>
      <c r="H1424" s="42"/>
    </row>
    <row r="1425" spans="1:8" s="2" customFormat="1" ht="16.8" customHeight="1">
      <c r="A1425" s="37"/>
      <c r="B1425" s="42"/>
      <c r="C1425" s="278" t="s">
        <v>19</v>
      </c>
      <c r="D1425" s="278" t="s">
        <v>7470</v>
      </c>
      <c r="E1425" s="20" t="s">
        <v>19</v>
      </c>
      <c r="F1425" s="279">
        <v>9.4700000000000006</v>
      </c>
      <c r="G1425" s="37"/>
      <c r="H1425" s="42"/>
    </row>
    <row r="1426" spans="1:8" s="2" customFormat="1" ht="16.8" customHeight="1">
      <c r="A1426" s="37"/>
      <c r="B1426" s="42"/>
      <c r="C1426" s="278" t="s">
        <v>19</v>
      </c>
      <c r="D1426" s="278" t="s">
        <v>7488</v>
      </c>
      <c r="E1426" s="20" t="s">
        <v>19</v>
      </c>
      <c r="F1426" s="279">
        <v>24.03</v>
      </c>
      <c r="G1426" s="37"/>
      <c r="H1426" s="42"/>
    </row>
    <row r="1427" spans="1:8" s="2" customFormat="1" ht="16.8" customHeight="1">
      <c r="A1427" s="37"/>
      <c r="B1427" s="42"/>
      <c r="C1427" s="278" t="s">
        <v>19</v>
      </c>
      <c r="D1427" s="278" t="s">
        <v>260</v>
      </c>
      <c r="E1427" s="20" t="s">
        <v>19</v>
      </c>
      <c r="F1427" s="279">
        <v>53.83</v>
      </c>
      <c r="G1427" s="37"/>
      <c r="H1427" s="42"/>
    </row>
    <row r="1428" spans="1:8" s="2" customFormat="1" ht="16.8" customHeight="1">
      <c r="A1428" s="37"/>
      <c r="B1428" s="42"/>
      <c r="C1428" s="280" t="s">
        <v>6814</v>
      </c>
      <c r="D1428" s="37"/>
      <c r="E1428" s="37"/>
      <c r="F1428" s="37"/>
      <c r="G1428" s="37"/>
      <c r="H1428" s="42"/>
    </row>
    <row r="1429" spans="1:8" s="2" customFormat="1" ht="16.8" customHeight="1">
      <c r="A1429" s="37"/>
      <c r="B1429" s="42"/>
      <c r="C1429" s="278" t="s">
        <v>5274</v>
      </c>
      <c r="D1429" s="278" t="s">
        <v>7479</v>
      </c>
      <c r="E1429" s="20" t="s">
        <v>141</v>
      </c>
      <c r="F1429" s="279">
        <v>290.89</v>
      </c>
      <c r="G1429" s="37"/>
      <c r="H1429" s="42"/>
    </row>
    <row r="1430" spans="1:8" s="2" customFormat="1" ht="16.8" customHeight="1">
      <c r="A1430" s="37"/>
      <c r="B1430" s="42"/>
      <c r="C1430" s="278" t="s">
        <v>5279</v>
      </c>
      <c r="D1430" s="278" t="s">
        <v>7480</v>
      </c>
      <c r="E1430" s="20" t="s">
        <v>141</v>
      </c>
      <c r="F1430" s="279">
        <v>290.89</v>
      </c>
      <c r="G1430" s="37"/>
      <c r="H1430" s="42"/>
    </row>
    <row r="1431" spans="1:8" s="2" customFormat="1" ht="16.8" customHeight="1">
      <c r="A1431" s="37"/>
      <c r="B1431" s="42"/>
      <c r="C1431" s="278" t="s">
        <v>1135</v>
      </c>
      <c r="D1431" s="278" t="s">
        <v>6894</v>
      </c>
      <c r="E1431" s="20" t="s">
        <v>141</v>
      </c>
      <c r="F1431" s="279">
        <v>225.69</v>
      </c>
      <c r="G1431" s="37"/>
      <c r="H1431" s="42"/>
    </row>
    <row r="1432" spans="1:8" s="2" customFormat="1" ht="16.8" customHeight="1">
      <c r="A1432" s="37"/>
      <c r="B1432" s="42"/>
      <c r="C1432" s="278" t="s">
        <v>1141</v>
      </c>
      <c r="D1432" s="278" t="s">
        <v>6895</v>
      </c>
      <c r="E1432" s="20" t="s">
        <v>141</v>
      </c>
      <c r="F1432" s="279">
        <v>225.69</v>
      </c>
      <c r="G1432" s="37"/>
      <c r="H1432" s="42"/>
    </row>
    <row r="1433" spans="1:8" s="2" customFormat="1" ht="16.8" customHeight="1">
      <c r="A1433" s="37"/>
      <c r="B1433" s="42"/>
      <c r="C1433" s="278" t="s">
        <v>1146</v>
      </c>
      <c r="D1433" s="278" t="s">
        <v>6896</v>
      </c>
      <c r="E1433" s="20" t="s">
        <v>141</v>
      </c>
      <c r="F1433" s="279">
        <v>225.69</v>
      </c>
      <c r="G1433" s="37"/>
      <c r="H1433" s="42"/>
    </row>
    <row r="1434" spans="1:8" s="2" customFormat="1" ht="16.8" customHeight="1">
      <c r="A1434" s="37"/>
      <c r="B1434" s="42"/>
      <c r="C1434" s="278" t="s">
        <v>1151</v>
      </c>
      <c r="D1434" s="278" t="s">
        <v>6897</v>
      </c>
      <c r="E1434" s="20" t="s">
        <v>141</v>
      </c>
      <c r="F1434" s="279">
        <v>225.69</v>
      </c>
      <c r="G1434" s="37"/>
      <c r="H1434" s="42"/>
    </row>
    <row r="1435" spans="1:8" s="2" customFormat="1" ht="20.399999999999999">
      <c r="A1435" s="37"/>
      <c r="B1435" s="42"/>
      <c r="C1435" s="278" t="s">
        <v>1167</v>
      </c>
      <c r="D1435" s="278" t="s">
        <v>6898</v>
      </c>
      <c r="E1435" s="20" t="s">
        <v>141</v>
      </c>
      <c r="F1435" s="279">
        <v>225.69</v>
      </c>
      <c r="G1435" s="37"/>
      <c r="H1435" s="42"/>
    </row>
    <row r="1436" spans="1:8" s="2" customFormat="1" ht="16.8" customHeight="1">
      <c r="A1436" s="37"/>
      <c r="B1436" s="42"/>
      <c r="C1436" s="278" t="s">
        <v>1176</v>
      </c>
      <c r="D1436" s="278" t="s">
        <v>6925</v>
      </c>
      <c r="E1436" s="20" t="s">
        <v>141</v>
      </c>
      <c r="F1436" s="279">
        <v>83.23</v>
      </c>
      <c r="G1436" s="37"/>
      <c r="H1436" s="42"/>
    </row>
    <row r="1437" spans="1:8" s="2" customFormat="1" ht="16.8" customHeight="1">
      <c r="A1437" s="37"/>
      <c r="B1437" s="42"/>
      <c r="C1437" s="278" t="s">
        <v>1258</v>
      </c>
      <c r="D1437" s="278" t="s">
        <v>6900</v>
      </c>
      <c r="E1437" s="20" t="s">
        <v>141</v>
      </c>
      <c r="F1437" s="279">
        <v>225.69</v>
      </c>
      <c r="G1437" s="37"/>
      <c r="H1437" s="42"/>
    </row>
    <row r="1438" spans="1:8" s="2" customFormat="1" ht="16.8" customHeight="1">
      <c r="A1438" s="37"/>
      <c r="B1438" s="42"/>
      <c r="C1438" s="278" t="s">
        <v>530</v>
      </c>
      <c r="D1438" s="278" t="s">
        <v>531</v>
      </c>
      <c r="E1438" s="20" t="s">
        <v>141</v>
      </c>
      <c r="F1438" s="279">
        <v>290.89</v>
      </c>
      <c r="G1438" s="37"/>
      <c r="H1438" s="42"/>
    </row>
    <row r="1439" spans="1:8" s="2" customFormat="1" ht="16.8" customHeight="1">
      <c r="A1439" s="37"/>
      <c r="B1439" s="42"/>
      <c r="C1439" s="274" t="s">
        <v>3627</v>
      </c>
      <c r="D1439" s="275" t="s">
        <v>4897</v>
      </c>
      <c r="E1439" s="276" t="s">
        <v>154</v>
      </c>
      <c r="F1439" s="277">
        <v>47.112000000000002</v>
      </c>
      <c r="G1439" s="37"/>
      <c r="H1439" s="42"/>
    </row>
    <row r="1440" spans="1:8" s="2" customFormat="1" ht="16.8" customHeight="1">
      <c r="A1440" s="37"/>
      <c r="B1440" s="42"/>
      <c r="C1440" s="278" t="s">
        <v>19</v>
      </c>
      <c r="D1440" s="278" t="s">
        <v>7489</v>
      </c>
      <c r="E1440" s="20" t="s">
        <v>19</v>
      </c>
      <c r="F1440" s="279">
        <v>10.199999999999999</v>
      </c>
      <c r="G1440" s="37"/>
      <c r="H1440" s="42"/>
    </row>
    <row r="1441" spans="1:8" s="2" customFormat="1" ht="16.8" customHeight="1">
      <c r="A1441" s="37"/>
      <c r="B1441" s="42"/>
      <c r="C1441" s="278" t="s">
        <v>19</v>
      </c>
      <c r="D1441" s="278" t="s">
        <v>7490</v>
      </c>
      <c r="E1441" s="20" t="s">
        <v>19</v>
      </c>
      <c r="F1441" s="279">
        <v>8.94</v>
      </c>
      <c r="G1441" s="37"/>
      <c r="H1441" s="42"/>
    </row>
    <row r="1442" spans="1:8" s="2" customFormat="1" ht="16.8" customHeight="1">
      <c r="A1442" s="37"/>
      <c r="B1442" s="42"/>
      <c r="C1442" s="278" t="s">
        <v>19</v>
      </c>
      <c r="D1442" s="278" t="s">
        <v>7491</v>
      </c>
      <c r="E1442" s="20" t="s">
        <v>19</v>
      </c>
      <c r="F1442" s="279">
        <v>4.66</v>
      </c>
      <c r="G1442" s="37"/>
      <c r="H1442" s="42"/>
    </row>
    <row r="1443" spans="1:8" s="2" customFormat="1" ht="16.8" customHeight="1">
      <c r="A1443" s="37"/>
      <c r="B1443" s="42"/>
      <c r="C1443" s="278" t="s">
        <v>19</v>
      </c>
      <c r="D1443" s="278" t="s">
        <v>7492</v>
      </c>
      <c r="E1443" s="20" t="s">
        <v>19</v>
      </c>
      <c r="F1443" s="279">
        <v>5.1420000000000003</v>
      </c>
      <c r="G1443" s="37"/>
      <c r="H1443" s="42"/>
    </row>
    <row r="1444" spans="1:8" s="2" customFormat="1" ht="16.8" customHeight="1">
      <c r="A1444" s="37"/>
      <c r="B1444" s="42"/>
      <c r="C1444" s="278" t="s">
        <v>19</v>
      </c>
      <c r="D1444" s="278" t="s">
        <v>7493</v>
      </c>
      <c r="E1444" s="20" t="s">
        <v>19</v>
      </c>
      <c r="F1444" s="279">
        <v>5.4</v>
      </c>
      <c r="G1444" s="37"/>
      <c r="H1444" s="42"/>
    </row>
    <row r="1445" spans="1:8" s="2" customFormat="1" ht="16.8" customHeight="1">
      <c r="A1445" s="37"/>
      <c r="B1445" s="42"/>
      <c r="C1445" s="278" t="s">
        <v>19</v>
      </c>
      <c r="D1445" s="278" t="s">
        <v>7494</v>
      </c>
      <c r="E1445" s="20" t="s">
        <v>19</v>
      </c>
      <c r="F1445" s="279">
        <v>6.33</v>
      </c>
      <c r="G1445" s="37"/>
      <c r="H1445" s="42"/>
    </row>
    <row r="1446" spans="1:8" s="2" customFormat="1" ht="16.8" customHeight="1">
      <c r="A1446" s="37"/>
      <c r="B1446" s="42"/>
      <c r="C1446" s="278" t="s">
        <v>19</v>
      </c>
      <c r="D1446" s="278" t="s">
        <v>7495</v>
      </c>
      <c r="E1446" s="20" t="s">
        <v>19</v>
      </c>
      <c r="F1446" s="279">
        <v>6.44</v>
      </c>
      <c r="G1446" s="37"/>
      <c r="H1446" s="42"/>
    </row>
    <row r="1447" spans="1:8" s="2" customFormat="1" ht="16.8" customHeight="1">
      <c r="A1447" s="37"/>
      <c r="B1447" s="42"/>
      <c r="C1447" s="278" t="s">
        <v>19</v>
      </c>
      <c r="D1447" s="278" t="s">
        <v>260</v>
      </c>
      <c r="E1447" s="20" t="s">
        <v>19</v>
      </c>
      <c r="F1447" s="279">
        <v>47.112000000000002</v>
      </c>
      <c r="G1447" s="37"/>
      <c r="H1447" s="42"/>
    </row>
    <row r="1448" spans="1:8" s="2" customFormat="1" ht="16.8" customHeight="1">
      <c r="A1448" s="37"/>
      <c r="B1448" s="42"/>
      <c r="C1448" s="280" t="s">
        <v>6814</v>
      </c>
      <c r="D1448" s="37"/>
      <c r="E1448" s="37"/>
      <c r="F1448" s="37"/>
      <c r="G1448" s="37"/>
      <c r="H1448" s="42"/>
    </row>
    <row r="1449" spans="1:8" s="2" customFormat="1" ht="16.8" customHeight="1">
      <c r="A1449" s="37"/>
      <c r="B1449" s="42"/>
      <c r="C1449" s="278" t="s">
        <v>1182</v>
      </c>
      <c r="D1449" s="278" t="s">
        <v>6880</v>
      </c>
      <c r="E1449" s="20" t="s">
        <v>154</v>
      </c>
      <c r="F1449" s="279">
        <v>263.916</v>
      </c>
      <c r="G1449" s="37"/>
      <c r="H1449" s="42"/>
    </row>
    <row r="1450" spans="1:8" s="2" customFormat="1" ht="16.8" customHeight="1">
      <c r="A1450" s="37"/>
      <c r="B1450" s="42"/>
      <c r="C1450" s="278" t="s">
        <v>1227</v>
      </c>
      <c r="D1450" s="278" t="s">
        <v>6939</v>
      </c>
      <c r="E1450" s="20" t="s">
        <v>154</v>
      </c>
      <c r="F1450" s="279">
        <v>114.798</v>
      </c>
      <c r="G1450" s="37"/>
      <c r="H1450" s="42"/>
    </row>
    <row r="1451" spans="1:8" s="2" customFormat="1" ht="16.8" customHeight="1">
      <c r="A1451" s="37"/>
      <c r="B1451" s="42"/>
      <c r="C1451" s="274" t="s">
        <v>3621</v>
      </c>
      <c r="D1451" s="275" t="s">
        <v>4871</v>
      </c>
      <c r="E1451" s="276" t="s">
        <v>141</v>
      </c>
      <c r="F1451" s="277">
        <v>76.86</v>
      </c>
      <c r="G1451" s="37"/>
      <c r="H1451" s="42"/>
    </row>
    <row r="1452" spans="1:8" s="2" customFormat="1" ht="16.8" customHeight="1">
      <c r="A1452" s="37"/>
      <c r="B1452" s="42"/>
      <c r="C1452" s="278" t="s">
        <v>19</v>
      </c>
      <c r="D1452" s="278" t="s">
        <v>7496</v>
      </c>
      <c r="E1452" s="20" t="s">
        <v>19</v>
      </c>
      <c r="F1452" s="279">
        <v>11.35</v>
      </c>
      <c r="G1452" s="37"/>
      <c r="H1452" s="42"/>
    </row>
    <row r="1453" spans="1:8" s="2" customFormat="1" ht="16.8" customHeight="1">
      <c r="A1453" s="37"/>
      <c r="B1453" s="42"/>
      <c r="C1453" s="278" t="s">
        <v>19</v>
      </c>
      <c r="D1453" s="278" t="s">
        <v>7497</v>
      </c>
      <c r="E1453" s="20" t="s">
        <v>19</v>
      </c>
      <c r="F1453" s="279">
        <v>20.92</v>
      </c>
      <c r="G1453" s="37"/>
      <c r="H1453" s="42"/>
    </row>
    <row r="1454" spans="1:8" s="2" customFormat="1" ht="16.8" customHeight="1">
      <c r="A1454" s="37"/>
      <c r="B1454" s="42"/>
      <c r="C1454" s="278" t="s">
        <v>19</v>
      </c>
      <c r="D1454" s="278" t="s">
        <v>7498</v>
      </c>
      <c r="E1454" s="20" t="s">
        <v>19</v>
      </c>
      <c r="F1454" s="279">
        <v>5</v>
      </c>
      <c r="G1454" s="37"/>
      <c r="H1454" s="42"/>
    </row>
    <row r="1455" spans="1:8" s="2" customFormat="1" ht="16.8" customHeight="1">
      <c r="A1455" s="37"/>
      <c r="B1455" s="42"/>
      <c r="C1455" s="278" t="s">
        <v>19</v>
      </c>
      <c r="D1455" s="278" t="s">
        <v>7499</v>
      </c>
      <c r="E1455" s="20" t="s">
        <v>19</v>
      </c>
      <c r="F1455" s="279">
        <v>5.17</v>
      </c>
      <c r="G1455" s="37"/>
      <c r="H1455" s="42"/>
    </row>
    <row r="1456" spans="1:8" s="2" customFormat="1" ht="16.8" customHeight="1">
      <c r="A1456" s="37"/>
      <c r="B1456" s="42"/>
      <c r="C1456" s="278" t="s">
        <v>19</v>
      </c>
      <c r="D1456" s="278" t="s">
        <v>7500</v>
      </c>
      <c r="E1456" s="20" t="s">
        <v>19</v>
      </c>
      <c r="F1456" s="279">
        <v>5.1100000000000003</v>
      </c>
      <c r="G1456" s="37"/>
      <c r="H1456" s="42"/>
    </row>
    <row r="1457" spans="1:8" s="2" customFormat="1" ht="16.8" customHeight="1">
      <c r="A1457" s="37"/>
      <c r="B1457" s="42"/>
      <c r="C1457" s="278" t="s">
        <v>19</v>
      </c>
      <c r="D1457" s="278" t="s">
        <v>7501</v>
      </c>
      <c r="E1457" s="20" t="s">
        <v>19</v>
      </c>
      <c r="F1457" s="279">
        <v>4.9400000000000004</v>
      </c>
      <c r="G1457" s="37"/>
      <c r="H1457" s="42"/>
    </row>
    <row r="1458" spans="1:8" s="2" customFormat="1" ht="16.8" customHeight="1">
      <c r="A1458" s="37"/>
      <c r="B1458" s="42"/>
      <c r="C1458" s="278" t="s">
        <v>19</v>
      </c>
      <c r="D1458" s="278" t="s">
        <v>7502</v>
      </c>
      <c r="E1458" s="20" t="s">
        <v>19</v>
      </c>
      <c r="F1458" s="279">
        <v>4.97</v>
      </c>
      <c r="G1458" s="37"/>
      <c r="H1458" s="42"/>
    </row>
    <row r="1459" spans="1:8" s="2" customFormat="1" ht="16.8" customHeight="1">
      <c r="A1459" s="37"/>
      <c r="B1459" s="42"/>
      <c r="C1459" s="278" t="s">
        <v>19</v>
      </c>
      <c r="D1459" s="278" t="s">
        <v>7503</v>
      </c>
      <c r="E1459" s="20" t="s">
        <v>19</v>
      </c>
      <c r="F1459" s="279">
        <v>5</v>
      </c>
      <c r="G1459" s="37"/>
      <c r="H1459" s="42"/>
    </row>
    <row r="1460" spans="1:8" s="2" customFormat="1" ht="16.8" customHeight="1">
      <c r="A1460" s="37"/>
      <c r="B1460" s="42"/>
      <c r="C1460" s="278" t="s">
        <v>19</v>
      </c>
      <c r="D1460" s="278" t="s">
        <v>7504</v>
      </c>
      <c r="E1460" s="20" t="s">
        <v>19</v>
      </c>
      <c r="F1460" s="279">
        <v>5</v>
      </c>
      <c r="G1460" s="37"/>
      <c r="H1460" s="42"/>
    </row>
    <row r="1461" spans="1:8" s="2" customFormat="1" ht="16.8" customHeight="1">
      <c r="A1461" s="37"/>
      <c r="B1461" s="42"/>
      <c r="C1461" s="278" t="s">
        <v>19</v>
      </c>
      <c r="D1461" s="278" t="s">
        <v>7505</v>
      </c>
      <c r="E1461" s="20" t="s">
        <v>19</v>
      </c>
      <c r="F1461" s="279">
        <v>5</v>
      </c>
      <c r="G1461" s="37"/>
      <c r="H1461" s="42"/>
    </row>
    <row r="1462" spans="1:8" s="2" customFormat="1" ht="16.8" customHeight="1">
      <c r="A1462" s="37"/>
      <c r="B1462" s="42"/>
      <c r="C1462" s="278" t="s">
        <v>19</v>
      </c>
      <c r="D1462" s="278" t="s">
        <v>7506</v>
      </c>
      <c r="E1462" s="20" t="s">
        <v>19</v>
      </c>
      <c r="F1462" s="279">
        <v>4.4000000000000004</v>
      </c>
      <c r="G1462" s="37"/>
      <c r="H1462" s="42"/>
    </row>
    <row r="1463" spans="1:8" s="2" customFormat="1" ht="16.8" customHeight="1">
      <c r="A1463" s="37"/>
      <c r="B1463" s="42"/>
      <c r="C1463" s="278" t="s">
        <v>19</v>
      </c>
      <c r="D1463" s="278" t="s">
        <v>260</v>
      </c>
      <c r="E1463" s="20" t="s">
        <v>19</v>
      </c>
      <c r="F1463" s="279">
        <v>76.86</v>
      </c>
      <c r="G1463" s="37"/>
      <c r="H1463" s="42"/>
    </row>
    <row r="1464" spans="1:8" s="2" customFormat="1" ht="16.8" customHeight="1">
      <c r="A1464" s="37"/>
      <c r="B1464" s="42"/>
      <c r="C1464" s="280" t="s">
        <v>6814</v>
      </c>
      <c r="D1464" s="37"/>
      <c r="E1464" s="37"/>
      <c r="F1464" s="37"/>
      <c r="G1464" s="37"/>
      <c r="H1464" s="42"/>
    </row>
    <row r="1465" spans="1:8" s="2" customFormat="1" ht="16.8" customHeight="1">
      <c r="A1465" s="37"/>
      <c r="B1465" s="42"/>
      <c r="C1465" s="278" t="s">
        <v>5274</v>
      </c>
      <c r="D1465" s="278" t="s">
        <v>7479</v>
      </c>
      <c r="E1465" s="20" t="s">
        <v>141</v>
      </c>
      <c r="F1465" s="279">
        <v>290.89</v>
      </c>
      <c r="G1465" s="37"/>
      <c r="H1465" s="42"/>
    </row>
    <row r="1466" spans="1:8" s="2" customFormat="1" ht="16.8" customHeight="1">
      <c r="A1466" s="37"/>
      <c r="B1466" s="42"/>
      <c r="C1466" s="278" t="s">
        <v>5279</v>
      </c>
      <c r="D1466" s="278" t="s">
        <v>7480</v>
      </c>
      <c r="E1466" s="20" t="s">
        <v>141</v>
      </c>
      <c r="F1466" s="279">
        <v>290.89</v>
      </c>
      <c r="G1466" s="37"/>
      <c r="H1466" s="42"/>
    </row>
    <row r="1467" spans="1:8" s="2" customFormat="1" ht="16.8" customHeight="1">
      <c r="A1467" s="37"/>
      <c r="B1467" s="42"/>
      <c r="C1467" s="278" t="s">
        <v>1135</v>
      </c>
      <c r="D1467" s="278" t="s">
        <v>6894</v>
      </c>
      <c r="E1467" s="20" t="s">
        <v>141</v>
      </c>
      <c r="F1467" s="279">
        <v>225.69</v>
      </c>
      <c r="G1467" s="37"/>
      <c r="H1467" s="42"/>
    </row>
    <row r="1468" spans="1:8" s="2" customFormat="1" ht="16.8" customHeight="1">
      <c r="A1468" s="37"/>
      <c r="B1468" s="42"/>
      <c r="C1468" s="278" t="s">
        <v>1141</v>
      </c>
      <c r="D1468" s="278" t="s">
        <v>6895</v>
      </c>
      <c r="E1468" s="20" t="s">
        <v>141</v>
      </c>
      <c r="F1468" s="279">
        <v>225.69</v>
      </c>
      <c r="G1468" s="37"/>
      <c r="H1468" s="42"/>
    </row>
    <row r="1469" spans="1:8" s="2" customFormat="1" ht="16.8" customHeight="1">
      <c r="A1469" s="37"/>
      <c r="B1469" s="42"/>
      <c r="C1469" s="278" t="s">
        <v>1146</v>
      </c>
      <c r="D1469" s="278" t="s">
        <v>6896</v>
      </c>
      <c r="E1469" s="20" t="s">
        <v>141</v>
      </c>
      <c r="F1469" s="279">
        <v>225.69</v>
      </c>
      <c r="G1469" s="37"/>
      <c r="H1469" s="42"/>
    </row>
    <row r="1470" spans="1:8" s="2" customFormat="1" ht="16.8" customHeight="1">
      <c r="A1470" s="37"/>
      <c r="B1470" s="42"/>
      <c r="C1470" s="278" t="s">
        <v>1151</v>
      </c>
      <c r="D1470" s="278" t="s">
        <v>6897</v>
      </c>
      <c r="E1470" s="20" t="s">
        <v>141</v>
      </c>
      <c r="F1470" s="279">
        <v>225.69</v>
      </c>
      <c r="G1470" s="37"/>
      <c r="H1470" s="42"/>
    </row>
    <row r="1471" spans="1:8" s="2" customFormat="1" ht="20.399999999999999">
      <c r="A1471" s="37"/>
      <c r="B1471" s="42"/>
      <c r="C1471" s="278" t="s">
        <v>1167</v>
      </c>
      <c r="D1471" s="278" t="s">
        <v>6898</v>
      </c>
      <c r="E1471" s="20" t="s">
        <v>141</v>
      </c>
      <c r="F1471" s="279">
        <v>225.69</v>
      </c>
      <c r="G1471" s="37"/>
      <c r="H1471" s="42"/>
    </row>
    <row r="1472" spans="1:8" s="2" customFormat="1" ht="16.8" customHeight="1">
      <c r="A1472" s="37"/>
      <c r="B1472" s="42"/>
      <c r="C1472" s="278" t="s">
        <v>1258</v>
      </c>
      <c r="D1472" s="278" t="s">
        <v>6900</v>
      </c>
      <c r="E1472" s="20" t="s">
        <v>141</v>
      </c>
      <c r="F1472" s="279">
        <v>225.69</v>
      </c>
      <c r="G1472" s="37"/>
      <c r="H1472" s="42"/>
    </row>
    <row r="1473" spans="1:8" s="2" customFormat="1" ht="16.8" customHeight="1">
      <c r="A1473" s="37"/>
      <c r="B1473" s="42"/>
      <c r="C1473" s="278" t="s">
        <v>530</v>
      </c>
      <c r="D1473" s="278" t="s">
        <v>531</v>
      </c>
      <c r="E1473" s="20" t="s">
        <v>141</v>
      </c>
      <c r="F1473" s="279">
        <v>290.89</v>
      </c>
      <c r="G1473" s="37"/>
      <c r="H1473" s="42"/>
    </row>
    <row r="1474" spans="1:8" s="2" customFormat="1" ht="16.8" customHeight="1">
      <c r="A1474" s="37"/>
      <c r="B1474" s="42"/>
      <c r="C1474" s="274" t="s">
        <v>3630</v>
      </c>
      <c r="D1474" s="275" t="s">
        <v>4892</v>
      </c>
      <c r="E1474" s="276" t="s">
        <v>154</v>
      </c>
      <c r="F1474" s="277">
        <v>70.445999999999998</v>
      </c>
      <c r="G1474" s="37"/>
      <c r="H1474" s="42"/>
    </row>
    <row r="1475" spans="1:8" s="2" customFormat="1" ht="16.8" customHeight="1">
      <c r="A1475" s="37"/>
      <c r="B1475" s="42"/>
      <c r="C1475" s="278" t="s">
        <v>19</v>
      </c>
      <c r="D1475" s="278" t="s">
        <v>7507</v>
      </c>
      <c r="E1475" s="20" t="s">
        <v>19</v>
      </c>
      <c r="F1475" s="279">
        <v>9.1199999999999992</v>
      </c>
      <c r="G1475" s="37"/>
      <c r="H1475" s="42"/>
    </row>
    <row r="1476" spans="1:8" s="2" customFormat="1" ht="16.8" customHeight="1">
      <c r="A1476" s="37"/>
      <c r="B1476" s="42"/>
      <c r="C1476" s="278" t="s">
        <v>19</v>
      </c>
      <c r="D1476" s="278" t="s">
        <v>7508</v>
      </c>
      <c r="E1476" s="20" t="s">
        <v>19</v>
      </c>
      <c r="F1476" s="279">
        <v>17.45</v>
      </c>
      <c r="G1476" s="37"/>
      <c r="H1476" s="42"/>
    </row>
    <row r="1477" spans="1:8" s="2" customFormat="1" ht="16.8" customHeight="1">
      <c r="A1477" s="37"/>
      <c r="B1477" s="42"/>
      <c r="C1477" s="278" t="s">
        <v>19</v>
      </c>
      <c r="D1477" s="278" t="s">
        <v>7509</v>
      </c>
      <c r="E1477" s="20" t="s">
        <v>19</v>
      </c>
      <c r="F1477" s="279">
        <v>21.86</v>
      </c>
      <c r="G1477" s="37"/>
      <c r="H1477" s="42"/>
    </row>
    <row r="1478" spans="1:8" s="2" customFormat="1" ht="16.8" customHeight="1">
      <c r="A1478" s="37"/>
      <c r="B1478" s="42"/>
      <c r="C1478" s="278" t="s">
        <v>19</v>
      </c>
      <c r="D1478" s="278" t="s">
        <v>7510</v>
      </c>
      <c r="E1478" s="20" t="s">
        <v>19</v>
      </c>
      <c r="F1478" s="279">
        <v>22.015999999999998</v>
      </c>
      <c r="G1478" s="37"/>
      <c r="H1478" s="42"/>
    </row>
    <row r="1479" spans="1:8" s="2" customFormat="1" ht="16.8" customHeight="1">
      <c r="A1479" s="37"/>
      <c r="B1479" s="42"/>
      <c r="C1479" s="278" t="s">
        <v>19</v>
      </c>
      <c r="D1479" s="278" t="s">
        <v>260</v>
      </c>
      <c r="E1479" s="20" t="s">
        <v>19</v>
      </c>
      <c r="F1479" s="279">
        <v>70.445999999999998</v>
      </c>
      <c r="G1479" s="37"/>
      <c r="H1479" s="42"/>
    </row>
    <row r="1480" spans="1:8" s="2" customFormat="1" ht="16.8" customHeight="1">
      <c r="A1480" s="37"/>
      <c r="B1480" s="42"/>
      <c r="C1480" s="280" t="s">
        <v>6814</v>
      </c>
      <c r="D1480" s="37"/>
      <c r="E1480" s="37"/>
      <c r="F1480" s="37"/>
      <c r="G1480" s="37"/>
      <c r="H1480" s="42"/>
    </row>
    <row r="1481" spans="1:8" s="2" customFormat="1" ht="20.399999999999999">
      <c r="A1481" s="37"/>
      <c r="B1481" s="42"/>
      <c r="C1481" s="278" t="s">
        <v>1157</v>
      </c>
      <c r="D1481" s="278" t="s">
        <v>6879</v>
      </c>
      <c r="E1481" s="20" t="s">
        <v>154</v>
      </c>
      <c r="F1481" s="279">
        <v>149.11799999999999</v>
      </c>
      <c r="G1481" s="37"/>
      <c r="H1481" s="42"/>
    </row>
    <row r="1482" spans="1:8" s="2" customFormat="1" ht="16.8" customHeight="1">
      <c r="A1482" s="37"/>
      <c r="B1482" s="42"/>
      <c r="C1482" s="278" t="s">
        <v>1182</v>
      </c>
      <c r="D1482" s="278" t="s">
        <v>6880</v>
      </c>
      <c r="E1482" s="20" t="s">
        <v>154</v>
      </c>
      <c r="F1482" s="279">
        <v>263.916</v>
      </c>
      <c r="G1482" s="37"/>
      <c r="H1482" s="42"/>
    </row>
    <row r="1483" spans="1:8" s="2" customFormat="1" ht="16.8" customHeight="1">
      <c r="A1483" s="37"/>
      <c r="B1483" s="42"/>
      <c r="C1483" s="278" t="s">
        <v>1188</v>
      </c>
      <c r="D1483" s="278" t="s">
        <v>6881</v>
      </c>
      <c r="E1483" s="20" t="s">
        <v>154</v>
      </c>
      <c r="F1483" s="279">
        <v>149.11799999999999</v>
      </c>
      <c r="G1483" s="37"/>
      <c r="H1483" s="42"/>
    </row>
    <row r="1484" spans="1:8" s="2" customFormat="1" ht="16.8" customHeight="1">
      <c r="A1484" s="37"/>
      <c r="B1484" s="42"/>
      <c r="C1484" s="274" t="s">
        <v>3571</v>
      </c>
      <c r="D1484" s="275" t="s">
        <v>4923</v>
      </c>
      <c r="E1484" s="276" t="s">
        <v>141</v>
      </c>
      <c r="F1484" s="277">
        <v>64.08</v>
      </c>
      <c r="G1484" s="37"/>
      <c r="H1484" s="42"/>
    </row>
    <row r="1485" spans="1:8" s="2" customFormat="1" ht="16.8" customHeight="1">
      <c r="A1485" s="37"/>
      <c r="B1485" s="42"/>
      <c r="C1485" s="278" t="s">
        <v>19</v>
      </c>
      <c r="D1485" s="278" t="s">
        <v>248</v>
      </c>
      <c r="E1485" s="20" t="s">
        <v>19</v>
      </c>
      <c r="F1485" s="279">
        <v>0</v>
      </c>
      <c r="G1485" s="37"/>
      <c r="H1485" s="42"/>
    </row>
    <row r="1486" spans="1:8" s="2" customFormat="1" ht="16.8" customHeight="1">
      <c r="A1486" s="37"/>
      <c r="B1486" s="42"/>
      <c r="C1486" s="278" t="s">
        <v>19</v>
      </c>
      <c r="D1486" s="278" t="s">
        <v>7388</v>
      </c>
      <c r="E1486" s="20" t="s">
        <v>19</v>
      </c>
      <c r="F1486" s="279">
        <v>11.48</v>
      </c>
      <c r="G1486" s="37"/>
      <c r="H1486" s="42"/>
    </row>
    <row r="1487" spans="1:8" s="2" customFormat="1" ht="16.8" customHeight="1">
      <c r="A1487" s="37"/>
      <c r="B1487" s="42"/>
      <c r="C1487" s="278" t="s">
        <v>19</v>
      </c>
      <c r="D1487" s="278" t="s">
        <v>7511</v>
      </c>
      <c r="E1487" s="20" t="s">
        <v>19</v>
      </c>
      <c r="F1487" s="279">
        <v>2.2999999999999998</v>
      </c>
      <c r="G1487" s="37"/>
      <c r="H1487" s="42"/>
    </row>
    <row r="1488" spans="1:8" s="2" customFormat="1" ht="16.8" customHeight="1">
      <c r="A1488" s="37"/>
      <c r="B1488" s="42"/>
      <c r="C1488" s="278" t="s">
        <v>19</v>
      </c>
      <c r="D1488" s="278" t="s">
        <v>252</v>
      </c>
      <c r="E1488" s="20" t="s">
        <v>19</v>
      </c>
      <c r="F1488" s="279">
        <v>0</v>
      </c>
      <c r="G1488" s="37"/>
      <c r="H1488" s="42"/>
    </row>
    <row r="1489" spans="1:8" s="2" customFormat="1" ht="16.8" customHeight="1">
      <c r="A1489" s="37"/>
      <c r="B1489" s="42"/>
      <c r="C1489" s="278" t="s">
        <v>19</v>
      </c>
      <c r="D1489" s="278" t="s">
        <v>7402</v>
      </c>
      <c r="E1489" s="20" t="s">
        <v>19</v>
      </c>
      <c r="F1489" s="279">
        <v>11.52</v>
      </c>
      <c r="G1489" s="37"/>
      <c r="H1489" s="42"/>
    </row>
    <row r="1490" spans="1:8" s="2" customFormat="1" ht="16.8" customHeight="1">
      <c r="A1490" s="37"/>
      <c r="B1490" s="42"/>
      <c r="C1490" s="278" t="s">
        <v>19</v>
      </c>
      <c r="D1490" s="278" t="s">
        <v>7410</v>
      </c>
      <c r="E1490" s="20" t="s">
        <v>19</v>
      </c>
      <c r="F1490" s="279">
        <v>12.38</v>
      </c>
      <c r="G1490" s="37"/>
      <c r="H1490" s="42"/>
    </row>
    <row r="1491" spans="1:8" s="2" customFormat="1" ht="16.8" customHeight="1">
      <c r="A1491" s="37"/>
      <c r="B1491" s="42"/>
      <c r="C1491" s="278" t="s">
        <v>19</v>
      </c>
      <c r="D1491" s="278" t="s">
        <v>256</v>
      </c>
      <c r="E1491" s="20" t="s">
        <v>19</v>
      </c>
      <c r="F1491" s="279">
        <v>0</v>
      </c>
      <c r="G1491" s="37"/>
      <c r="H1491" s="42"/>
    </row>
    <row r="1492" spans="1:8" s="2" customFormat="1" ht="16.8" customHeight="1">
      <c r="A1492" s="37"/>
      <c r="B1492" s="42"/>
      <c r="C1492" s="278" t="s">
        <v>19</v>
      </c>
      <c r="D1492" s="278" t="s">
        <v>7418</v>
      </c>
      <c r="E1492" s="20" t="s">
        <v>19</v>
      </c>
      <c r="F1492" s="279">
        <v>11.52</v>
      </c>
      <c r="G1492" s="37"/>
      <c r="H1492" s="42"/>
    </row>
    <row r="1493" spans="1:8" s="2" customFormat="1" ht="16.8" customHeight="1">
      <c r="A1493" s="37"/>
      <c r="B1493" s="42"/>
      <c r="C1493" s="278" t="s">
        <v>19</v>
      </c>
      <c r="D1493" s="278" t="s">
        <v>7426</v>
      </c>
      <c r="E1493" s="20" t="s">
        <v>19</v>
      </c>
      <c r="F1493" s="279">
        <v>12.38</v>
      </c>
      <c r="G1493" s="37"/>
      <c r="H1493" s="42"/>
    </row>
    <row r="1494" spans="1:8" s="2" customFormat="1" ht="16.8" customHeight="1">
      <c r="A1494" s="37"/>
      <c r="B1494" s="42"/>
      <c r="C1494" s="278" t="s">
        <v>19</v>
      </c>
      <c r="D1494" s="278" t="s">
        <v>7512</v>
      </c>
      <c r="E1494" s="20" t="s">
        <v>19</v>
      </c>
      <c r="F1494" s="279">
        <v>2.5</v>
      </c>
      <c r="G1494" s="37"/>
      <c r="H1494" s="42"/>
    </row>
    <row r="1495" spans="1:8" s="2" customFormat="1" ht="16.8" customHeight="1">
      <c r="A1495" s="37"/>
      <c r="B1495" s="42"/>
      <c r="C1495" s="278" t="s">
        <v>19</v>
      </c>
      <c r="D1495" s="278" t="s">
        <v>260</v>
      </c>
      <c r="E1495" s="20" t="s">
        <v>19</v>
      </c>
      <c r="F1495" s="279">
        <v>64.08</v>
      </c>
      <c r="G1495" s="37"/>
      <c r="H1495" s="42"/>
    </row>
    <row r="1496" spans="1:8" s="2" customFormat="1" ht="16.8" customHeight="1">
      <c r="A1496" s="37"/>
      <c r="B1496" s="42"/>
      <c r="C1496" s="280" t="s">
        <v>6814</v>
      </c>
      <c r="D1496" s="37"/>
      <c r="E1496" s="37"/>
      <c r="F1496" s="37"/>
      <c r="G1496" s="37"/>
      <c r="H1496" s="42"/>
    </row>
    <row r="1497" spans="1:8" s="2" customFormat="1" ht="16.8" customHeight="1">
      <c r="A1497" s="37"/>
      <c r="B1497" s="42"/>
      <c r="C1497" s="278" t="s">
        <v>1135</v>
      </c>
      <c r="D1497" s="278" t="s">
        <v>6894</v>
      </c>
      <c r="E1497" s="20" t="s">
        <v>141</v>
      </c>
      <c r="F1497" s="279">
        <v>225.69</v>
      </c>
      <c r="G1497" s="37"/>
      <c r="H1497" s="42"/>
    </row>
    <row r="1498" spans="1:8" s="2" customFormat="1" ht="16.8" customHeight="1">
      <c r="A1498" s="37"/>
      <c r="B1498" s="42"/>
      <c r="C1498" s="278" t="s">
        <v>1141</v>
      </c>
      <c r="D1498" s="278" t="s">
        <v>6895</v>
      </c>
      <c r="E1498" s="20" t="s">
        <v>141</v>
      </c>
      <c r="F1498" s="279">
        <v>225.69</v>
      </c>
      <c r="G1498" s="37"/>
      <c r="H1498" s="42"/>
    </row>
    <row r="1499" spans="1:8" s="2" customFormat="1" ht="16.8" customHeight="1">
      <c r="A1499" s="37"/>
      <c r="B1499" s="42"/>
      <c r="C1499" s="278" t="s">
        <v>1146</v>
      </c>
      <c r="D1499" s="278" t="s">
        <v>6896</v>
      </c>
      <c r="E1499" s="20" t="s">
        <v>141</v>
      </c>
      <c r="F1499" s="279">
        <v>225.69</v>
      </c>
      <c r="G1499" s="37"/>
      <c r="H1499" s="42"/>
    </row>
    <row r="1500" spans="1:8" s="2" customFormat="1" ht="16.8" customHeight="1">
      <c r="A1500" s="37"/>
      <c r="B1500" s="42"/>
      <c r="C1500" s="278" t="s">
        <v>1151</v>
      </c>
      <c r="D1500" s="278" t="s">
        <v>6897</v>
      </c>
      <c r="E1500" s="20" t="s">
        <v>141</v>
      </c>
      <c r="F1500" s="279">
        <v>225.69</v>
      </c>
      <c r="G1500" s="37"/>
      <c r="H1500" s="42"/>
    </row>
    <row r="1501" spans="1:8" s="2" customFormat="1" ht="20.399999999999999">
      <c r="A1501" s="37"/>
      <c r="B1501" s="42"/>
      <c r="C1501" s="278" t="s">
        <v>1167</v>
      </c>
      <c r="D1501" s="278" t="s">
        <v>6898</v>
      </c>
      <c r="E1501" s="20" t="s">
        <v>141</v>
      </c>
      <c r="F1501" s="279">
        <v>225.69</v>
      </c>
      <c r="G1501" s="37"/>
      <c r="H1501" s="42"/>
    </row>
    <row r="1502" spans="1:8" s="2" customFormat="1" ht="16.8" customHeight="1">
      <c r="A1502" s="37"/>
      <c r="B1502" s="42"/>
      <c r="C1502" s="278" t="s">
        <v>1233</v>
      </c>
      <c r="D1502" s="278" t="s">
        <v>6899</v>
      </c>
      <c r="E1502" s="20" t="s">
        <v>141</v>
      </c>
      <c r="F1502" s="279">
        <v>93.48</v>
      </c>
      <c r="G1502" s="37"/>
      <c r="H1502" s="42"/>
    </row>
    <row r="1503" spans="1:8" s="2" customFormat="1" ht="16.8" customHeight="1">
      <c r="A1503" s="37"/>
      <c r="B1503" s="42"/>
      <c r="C1503" s="278" t="s">
        <v>1258</v>
      </c>
      <c r="D1503" s="278" t="s">
        <v>6900</v>
      </c>
      <c r="E1503" s="20" t="s">
        <v>141</v>
      </c>
      <c r="F1503" s="279">
        <v>225.69</v>
      </c>
      <c r="G1503" s="37"/>
      <c r="H1503" s="42"/>
    </row>
    <row r="1504" spans="1:8" s="2" customFormat="1" ht="16.8" customHeight="1">
      <c r="A1504" s="37"/>
      <c r="B1504" s="42"/>
      <c r="C1504" s="274" t="s">
        <v>3574</v>
      </c>
      <c r="D1504" s="275" t="s">
        <v>4925</v>
      </c>
      <c r="E1504" s="276" t="s">
        <v>154</v>
      </c>
      <c r="F1504" s="277">
        <v>76.471999999999994</v>
      </c>
      <c r="G1504" s="37"/>
      <c r="H1504" s="42"/>
    </row>
    <row r="1505" spans="1:8" s="2" customFormat="1" ht="16.8" customHeight="1">
      <c r="A1505" s="37"/>
      <c r="B1505" s="42"/>
      <c r="C1505" s="278" t="s">
        <v>19</v>
      </c>
      <c r="D1505" s="278" t="s">
        <v>248</v>
      </c>
      <c r="E1505" s="20" t="s">
        <v>19</v>
      </c>
      <c r="F1505" s="279">
        <v>0</v>
      </c>
      <c r="G1505" s="37"/>
      <c r="H1505" s="42"/>
    </row>
    <row r="1506" spans="1:8" s="2" customFormat="1" ht="16.8" customHeight="1">
      <c r="A1506" s="37"/>
      <c r="B1506" s="42"/>
      <c r="C1506" s="278" t="s">
        <v>19</v>
      </c>
      <c r="D1506" s="278" t="s">
        <v>7513</v>
      </c>
      <c r="E1506" s="20" t="s">
        <v>19</v>
      </c>
      <c r="F1506" s="279">
        <v>6.5659999999999998</v>
      </c>
      <c r="G1506" s="37"/>
      <c r="H1506" s="42"/>
    </row>
    <row r="1507" spans="1:8" s="2" customFormat="1" ht="16.8" customHeight="1">
      <c r="A1507" s="37"/>
      <c r="B1507" s="42"/>
      <c r="C1507" s="278" t="s">
        <v>19</v>
      </c>
      <c r="D1507" s="278" t="s">
        <v>7514</v>
      </c>
      <c r="E1507" s="20" t="s">
        <v>19</v>
      </c>
      <c r="F1507" s="279">
        <v>7.27</v>
      </c>
      <c r="G1507" s="37"/>
      <c r="H1507" s="42"/>
    </row>
    <row r="1508" spans="1:8" s="2" customFormat="1" ht="16.8" customHeight="1">
      <c r="A1508" s="37"/>
      <c r="B1508" s="42"/>
      <c r="C1508" s="278" t="s">
        <v>19</v>
      </c>
      <c r="D1508" s="278" t="s">
        <v>7515</v>
      </c>
      <c r="E1508" s="20" t="s">
        <v>19</v>
      </c>
      <c r="F1508" s="279">
        <v>3.12</v>
      </c>
      <c r="G1508" s="37"/>
      <c r="H1508" s="42"/>
    </row>
    <row r="1509" spans="1:8" s="2" customFormat="1" ht="16.8" customHeight="1">
      <c r="A1509" s="37"/>
      <c r="B1509" s="42"/>
      <c r="C1509" s="278" t="s">
        <v>19</v>
      </c>
      <c r="D1509" s="278" t="s">
        <v>252</v>
      </c>
      <c r="E1509" s="20" t="s">
        <v>19</v>
      </c>
      <c r="F1509" s="279">
        <v>0</v>
      </c>
      <c r="G1509" s="37"/>
      <c r="H1509" s="42"/>
    </row>
    <row r="1510" spans="1:8" s="2" customFormat="1" ht="16.8" customHeight="1">
      <c r="A1510" s="37"/>
      <c r="B1510" s="42"/>
      <c r="C1510" s="278" t="s">
        <v>19</v>
      </c>
      <c r="D1510" s="278" t="s">
        <v>7516</v>
      </c>
      <c r="E1510" s="20" t="s">
        <v>19</v>
      </c>
      <c r="F1510" s="279">
        <v>6.5659999999999998</v>
      </c>
      <c r="G1510" s="37"/>
      <c r="H1510" s="42"/>
    </row>
    <row r="1511" spans="1:8" s="2" customFormat="1" ht="16.8" customHeight="1">
      <c r="A1511" s="37"/>
      <c r="B1511" s="42"/>
      <c r="C1511" s="278" t="s">
        <v>19</v>
      </c>
      <c r="D1511" s="278" t="s">
        <v>7514</v>
      </c>
      <c r="E1511" s="20" t="s">
        <v>19</v>
      </c>
      <c r="F1511" s="279">
        <v>7.27</v>
      </c>
      <c r="G1511" s="37"/>
      <c r="H1511" s="42"/>
    </row>
    <row r="1512" spans="1:8" s="2" customFormat="1" ht="16.8" customHeight="1">
      <c r="A1512" s="37"/>
      <c r="B1512" s="42"/>
      <c r="C1512" s="278" t="s">
        <v>19</v>
      </c>
      <c r="D1512" s="278" t="s">
        <v>7517</v>
      </c>
      <c r="E1512" s="20" t="s">
        <v>19</v>
      </c>
      <c r="F1512" s="279">
        <v>6.54</v>
      </c>
      <c r="G1512" s="37"/>
      <c r="H1512" s="42"/>
    </row>
    <row r="1513" spans="1:8" s="2" customFormat="1" ht="16.8" customHeight="1">
      <c r="A1513" s="37"/>
      <c r="B1513" s="42"/>
      <c r="C1513" s="278" t="s">
        <v>19</v>
      </c>
      <c r="D1513" s="278" t="s">
        <v>7518</v>
      </c>
      <c r="E1513" s="20" t="s">
        <v>19</v>
      </c>
      <c r="F1513" s="279">
        <v>7.82</v>
      </c>
      <c r="G1513" s="37"/>
      <c r="H1513" s="42"/>
    </row>
    <row r="1514" spans="1:8" s="2" customFormat="1" ht="16.8" customHeight="1">
      <c r="A1514" s="37"/>
      <c r="B1514" s="42"/>
      <c r="C1514" s="278" t="s">
        <v>19</v>
      </c>
      <c r="D1514" s="278" t="s">
        <v>256</v>
      </c>
      <c r="E1514" s="20" t="s">
        <v>19</v>
      </c>
      <c r="F1514" s="279">
        <v>0</v>
      </c>
      <c r="G1514" s="37"/>
      <c r="H1514" s="42"/>
    </row>
    <row r="1515" spans="1:8" s="2" customFormat="1" ht="16.8" customHeight="1">
      <c r="A1515" s="37"/>
      <c r="B1515" s="42"/>
      <c r="C1515" s="278" t="s">
        <v>19</v>
      </c>
      <c r="D1515" s="278" t="s">
        <v>7519</v>
      </c>
      <c r="E1515" s="20" t="s">
        <v>19</v>
      </c>
      <c r="F1515" s="279">
        <v>6.57</v>
      </c>
      <c r="G1515" s="37"/>
      <c r="H1515" s="42"/>
    </row>
    <row r="1516" spans="1:8" s="2" customFormat="1" ht="16.8" customHeight="1">
      <c r="A1516" s="37"/>
      <c r="B1516" s="42"/>
      <c r="C1516" s="278" t="s">
        <v>19</v>
      </c>
      <c r="D1516" s="278" t="s">
        <v>7514</v>
      </c>
      <c r="E1516" s="20" t="s">
        <v>19</v>
      </c>
      <c r="F1516" s="279">
        <v>7.27</v>
      </c>
      <c r="G1516" s="37"/>
      <c r="H1516" s="42"/>
    </row>
    <row r="1517" spans="1:8" s="2" customFormat="1" ht="16.8" customHeight="1">
      <c r="A1517" s="37"/>
      <c r="B1517" s="42"/>
      <c r="C1517" s="278" t="s">
        <v>19</v>
      </c>
      <c r="D1517" s="278" t="s">
        <v>7520</v>
      </c>
      <c r="E1517" s="20" t="s">
        <v>19</v>
      </c>
      <c r="F1517" s="279">
        <v>6.54</v>
      </c>
      <c r="G1517" s="37"/>
      <c r="H1517" s="42"/>
    </row>
    <row r="1518" spans="1:8" s="2" customFormat="1" ht="16.8" customHeight="1">
      <c r="A1518" s="37"/>
      <c r="B1518" s="42"/>
      <c r="C1518" s="278" t="s">
        <v>19</v>
      </c>
      <c r="D1518" s="278" t="s">
        <v>7518</v>
      </c>
      <c r="E1518" s="20" t="s">
        <v>19</v>
      </c>
      <c r="F1518" s="279">
        <v>7.82</v>
      </c>
      <c r="G1518" s="37"/>
      <c r="H1518" s="42"/>
    </row>
    <row r="1519" spans="1:8" s="2" customFormat="1" ht="16.8" customHeight="1">
      <c r="A1519" s="37"/>
      <c r="B1519" s="42"/>
      <c r="C1519" s="278" t="s">
        <v>19</v>
      </c>
      <c r="D1519" s="278" t="s">
        <v>7521</v>
      </c>
      <c r="E1519" s="20" t="s">
        <v>19</v>
      </c>
      <c r="F1519" s="279">
        <v>3.12</v>
      </c>
      <c r="G1519" s="37"/>
      <c r="H1519" s="42"/>
    </row>
    <row r="1520" spans="1:8" s="2" customFormat="1" ht="16.8" customHeight="1">
      <c r="A1520" s="37"/>
      <c r="B1520" s="42"/>
      <c r="C1520" s="278" t="s">
        <v>19</v>
      </c>
      <c r="D1520" s="278" t="s">
        <v>260</v>
      </c>
      <c r="E1520" s="20" t="s">
        <v>19</v>
      </c>
      <c r="F1520" s="279">
        <v>76.471999999999994</v>
      </c>
      <c r="G1520" s="37"/>
      <c r="H1520" s="42"/>
    </row>
    <row r="1521" spans="1:8" s="2" customFormat="1" ht="16.8" customHeight="1">
      <c r="A1521" s="37"/>
      <c r="B1521" s="42"/>
      <c r="C1521" s="280" t="s">
        <v>6814</v>
      </c>
      <c r="D1521" s="37"/>
      <c r="E1521" s="37"/>
      <c r="F1521" s="37"/>
      <c r="G1521" s="37"/>
      <c r="H1521" s="42"/>
    </row>
    <row r="1522" spans="1:8" s="2" customFormat="1" ht="16.8" customHeight="1">
      <c r="A1522" s="37"/>
      <c r="B1522" s="42"/>
      <c r="C1522" s="278" t="s">
        <v>644</v>
      </c>
      <c r="D1522" s="278" t="s">
        <v>6913</v>
      </c>
      <c r="E1522" s="20" t="s">
        <v>154</v>
      </c>
      <c r="F1522" s="279">
        <v>144.15799999999999</v>
      </c>
      <c r="G1522" s="37"/>
      <c r="H1522" s="42"/>
    </row>
    <row r="1523" spans="1:8" s="2" customFormat="1" ht="20.399999999999999">
      <c r="A1523" s="37"/>
      <c r="B1523" s="42"/>
      <c r="C1523" s="278" t="s">
        <v>1157</v>
      </c>
      <c r="D1523" s="278" t="s">
        <v>6879</v>
      </c>
      <c r="E1523" s="20" t="s">
        <v>154</v>
      </c>
      <c r="F1523" s="279">
        <v>149.11799999999999</v>
      </c>
      <c r="G1523" s="37"/>
      <c r="H1523" s="42"/>
    </row>
    <row r="1524" spans="1:8" s="2" customFormat="1" ht="16.8" customHeight="1">
      <c r="A1524" s="37"/>
      <c r="B1524" s="42"/>
      <c r="C1524" s="278" t="s">
        <v>1182</v>
      </c>
      <c r="D1524" s="278" t="s">
        <v>6880</v>
      </c>
      <c r="E1524" s="20" t="s">
        <v>154</v>
      </c>
      <c r="F1524" s="279">
        <v>263.916</v>
      </c>
      <c r="G1524" s="37"/>
      <c r="H1524" s="42"/>
    </row>
    <row r="1525" spans="1:8" s="2" customFormat="1" ht="16.8" customHeight="1">
      <c r="A1525" s="37"/>
      <c r="B1525" s="42"/>
      <c r="C1525" s="278" t="s">
        <v>1188</v>
      </c>
      <c r="D1525" s="278" t="s">
        <v>6881</v>
      </c>
      <c r="E1525" s="20" t="s">
        <v>154</v>
      </c>
      <c r="F1525" s="279">
        <v>149.11799999999999</v>
      </c>
      <c r="G1525" s="37"/>
      <c r="H1525" s="42"/>
    </row>
    <row r="1526" spans="1:8" s="2" customFormat="1" ht="16.8" customHeight="1">
      <c r="A1526" s="37"/>
      <c r="B1526" s="42"/>
      <c r="C1526" s="274" t="s">
        <v>3589</v>
      </c>
      <c r="D1526" s="275" t="s">
        <v>4927</v>
      </c>
      <c r="E1526" s="276" t="s">
        <v>141</v>
      </c>
      <c r="F1526" s="277">
        <v>29.4</v>
      </c>
      <c r="G1526" s="37"/>
      <c r="H1526" s="42"/>
    </row>
    <row r="1527" spans="1:8" s="2" customFormat="1" ht="16.8" customHeight="1">
      <c r="A1527" s="37"/>
      <c r="B1527" s="42"/>
      <c r="C1527" s="278" t="s">
        <v>19</v>
      </c>
      <c r="D1527" s="278" t="s">
        <v>248</v>
      </c>
      <c r="E1527" s="20" t="s">
        <v>19</v>
      </c>
      <c r="F1527" s="279">
        <v>0</v>
      </c>
      <c r="G1527" s="37"/>
      <c r="H1527" s="42"/>
    </row>
    <row r="1528" spans="1:8" s="2" customFormat="1" ht="16.8" customHeight="1">
      <c r="A1528" s="37"/>
      <c r="B1528" s="42"/>
      <c r="C1528" s="278" t="s">
        <v>19</v>
      </c>
      <c r="D1528" s="278" t="s">
        <v>7522</v>
      </c>
      <c r="E1528" s="20" t="s">
        <v>19</v>
      </c>
      <c r="F1528" s="279">
        <v>4.66</v>
      </c>
      <c r="G1528" s="37"/>
      <c r="H1528" s="42"/>
    </row>
    <row r="1529" spans="1:8" s="2" customFormat="1" ht="16.8" customHeight="1">
      <c r="A1529" s="37"/>
      <c r="B1529" s="42"/>
      <c r="C1529" s="278" t="s">
        <v>19</v>
      </c>
      <c r="D1529" s="278" t="s">
        <v>7459</v>
      </c>
      <c r="E1529" s="20" t="s">
        <v>19</v>
      </c>
      <c r="F1529" s="279">
        <v>3.15</v>
      </c>
      <c r="G1529" s="37"/>
      <c r="H1529" s="42"/>
    </row>
    <row r="1530" spans="1:8" s="2" customFormat="1" ht="16.8" customHeight="1">
      <c r="A1530" s="37"/>
      <c r="B1530" s="42"/>
      <c r="C1530" s="278" t="s">
        <v>19</v>
      </c>
      <c r="D1530" s="278" t="s">
        <v>252</v>
      </c>
      <c r="E1530" s="20" t="s">
        <v>19</v>
      </c>
      <c r="F1530" s="279">
        <v>0</v>
      </c>
      <c r="G1530" s="37"/>
      <c r="H1530" s="42"/>
    </row>
    <row r="1531" spans="1:8" s="2" customFormat="1" ht="16.8" customHeight="1">
      <c r="A1531" s="37"/>
      <c r="B1531" s="42"/>
      <c r="C1531" s="278" t="s">
        <v>19</v>
      </c>
      <c r="D1531" s="278" t="s">
        <v>7523</v>
      </c>
      <c r="E1531" s="20" t="s">
        <v>19</v>
      </c>
      <c r="F1531" s="279">
        <v>4.66</v>
      </c>
      <c r="G1531" s="37"/>
      <c r="H1531" s="42"/>
    </row>
    <row r="1532" spans="1:8" s="2" customFormat="1" ht="16.8" customHeight="1">
      <c r="A1532" s="37"/>
      <c r="B1532" s="42"/>
      <c r="C1532" s="278" t="s">
        <v>19</v>
      </c>
      <c r="D1532" s="278" t="s">
        <v>7524</v>
      </c>
      <c r="E1532" s="20" t="s">
        <v>19</v>
      </c>
      <c r="F1532" s="279">
        <v>4.5599999999999996</v>
      </c>
      <c r="G1532" s="37"/>
      <c r="H1532" s="42"/>
    </row>
    <row r="1533" spans="1:8" s="2" customFormat="1" ht="16.8" customHeight="1">
      <c r="A1533" s="37"/>
      <c r="B1533" s="42"/>
      <c r="C1533" s="278" t="s">
        <v>19</v>
      </c>
      <c r="D1533" s="278" t="s">
        <v>7525</v>
      </c>
      <c r="E1533" s="20" t="s">
        <v>19</v>
      </c>
      <c r="F1533" s="279">
        <v>0</v>
      </c>
      <c r="G1533" s="37"/>
      <c r="H1533" s="42"/>
    </row>
    <row r="1534" spans="1:8" s="2" customFormat="1" ht="16.8" customHeight="1">
      <c r="A1534" s="37"/>
      <c r="B1534" s="42"/>
      <c r="C1534" s="278" t="s">
        <v>19</v>
      </c>
      <c r="D1534" s="278" t="s">
        <v>7526</v>
      </c>
      <c r="E1534" s="20" t="s">
        <v>19</v>
      </c>
      <c r="F1534" s="279">
        <v>4.66</v>
      </c>
      <c r="G1534" s="37"/>
      <c r="H1534" s="42"/>
    </row>
    <row r="1535" spans="1:8" s="2" customFormat="1" ht="16.8" customHeight="1">
      <c r="A1535" s="37"/>
      <c r="B1535" s="42"/>
      <c r="C1535" s="278" t="s">
        <v>19</v>
      </c>
      <c r="D1535" s="278" t="s">
        <v>7527</v>
      </c>
      <c r="E1535" s="20" t="s">
        <v>19</v>
      </c>
      <c r="F1535" s="279">
        <v>4.5599999999999996</v>
      </c>
      <c r="G1535" s="37"/>
      <c r="H1535" s="42"/>
    </row>
    <row r="1536" spans="1:8" s="2" customFormat="1" ht="16.8" customHeight="1">
      <c r="A1536" s="37"/>
      <c r="B1536" s="42"/>
      <c r="C1536" s="278" t="s">
        <v>19</v>
      </c>
      <c r="D1536" s="278" t="s">
        <v>7469</v>
      </c>
      <c r="E1536" s="20" t="s">
        <v>19</v>
      </c>
      <c r="F1536" s="279">
        <v>3.15</v>
      </c>
      <c r="G1536" s="37"/>
      <c r="H1536" s="42"/>
    </row>
    <row r="1537" spans="1:8" s="2" customFormat="1" ht="16.8" customHeight="1">
      <c r="A1537" s="37"/>
      <c r="B1537" s="42"/>
      <c r="C1537" s="278" t="s">
        <v>19</v>
      </c>
      <c r="D1537" s="278" t="s">
        <v>260</v>
      </c>
      <c r="E1537" s="20" t="s">
        <v>19</v>
      </c>
      <c r="F1537" s="279">
        <v>29.4</v>
      </c>
      <c r="G1537" s="37"/>
      <c r="H1537" s="42"/>
    </row>
    <row r="1538" spans="1:8" s="2" customFormat="1" ht="16.8" customHeight="1">
      <c r="A1538" s="37"/>
      <c r="B1538" s="42"/>
      <c r="C1538" s="280" t="s">
        <v>6814</v>
      </c>
      <c r="D1538" s="37"/>
      <c r="E1538" s="37"/>
      <c r="F1538" s="37"/>
      <c r="G1538" s="37"/>
      <c r="H1538" s="42"/>
    </row>
    <row r="1539" spans="1:8" s="2" customFormat="1" ht="16.8" customHeight="1">
      <c r="A1539" s="37"/>
      <c r="B1539" s="42"/>
      <c r="C1539" s="278" t="s">
        <v>1135</v>
      </c>
      <c r="D1539" s="278" t="s">
        <v>6894</v>
      </c>
      <c r="E1539" s="20" t="s">
        <v>141</v>
      </c>
      <c r="F1539" s="279">
        <v>225.69</v>
      </c>
      <c r="G1539" s="37"/>
      <c r="H1539" s="42"/>
    </row>
    <row r="1540" spans="1:8" s="2" customFormat="1" ht="16.8" customHeight="1">
      <c r="A1540" s="37"/>
      <c r="B1540" s="42"/>
      <c r="C1540" s="278" t="s">
        <v>1141</v>
      </c>
      <c r="D1540" s="278" t="s">
        <v>6895</v>
      </c>
      <c r="E1540" s="20" t="s">
        <v>141</v>
      </c>
      <c r="F1540" s="279">
        <v>225.69</v>
      </c>
      <c r="G1540" s="37"/>
      <c r="H1540" s="42"/>
    </row>
    <row r="1541" spans="1:8" s="2" customFormat="1" ht="16.8" customHeight="1">
      <c r="A1541" s="37"/>
      <c r="B1541" s="42"/>
      <c r="C1541" s="278" t="s">
        <v>1146</v>
      </c>
      <c r="D1541" s="278" t="s">
        <v>6896</v>
      </c>
      <c r="E1541" s="20" t="s">
        <v>141</v>
      </c>
      <c r="F1541" s="279">
        <v>225.69</v>
      </c>
      <c r="G1541" s="37"/>
      <c r="H1541" s="42"/>
    </row>
    <row r="1542" spans="1:8" s="2" customFormat="1" ht="16.8" customHeight="1">
      <c r="A1542" s="37"/>
      <c r="B1542" s="42"/>
      <c r="C1542" s="278" t="s">
        <v>1151</v>
      </c>
      <c r="D1542" s="278" t="s">
        <v>6897</v>
      </c>
      <c r="E1542" s="20" t="s">
        <v>141</v>
      </c>
      <c r="F1542" s="279">
        <v>225.69</v>
      </c>
      <c r="G1542" s="37"/>
      <c r="H1542" s="42"/>
    </row>
    <row r="1543" spans="1:8" s="2" customFormat="1" ht="20.399999999999999">
      <c r="A1543" s="37"/>
      <c r="B1543" s="42"/>
      <c r="C1543" s="278" t="s">
        <v>1167</v>
      </c>
      <c r="D1543" s="278" t="s">
        <v>6898</v>
      </c>
      <c r="E1543" s="20" t="s">
        <v>141</v>
      </c>
      <c r="F1543" s="279">
        <v>225.69</v>
      </c>
      <c r="G1543" s="37"/>
      <c r="H1543" s="42"/>
    </row>
    <row r="1544" spans="1:8" s="2" customFormat="1" ht="16.8" customHeight="1">
      <c r="A1544" s="37"/>
      <c r="B1544" s="42"/>
      <c r="C1544" s="278" t="s">
        <v>1176</v>
      </c>
      <c r="D1544" s="278" t="s">
        <v>6925</v>
      </c>
      <c r="E1544" s="20" t="s">
        <v>141</v>
      </c>
      <c r="F1544" s="279">
        <v>83.23</v>
      </c>
      <c r="G1544" s="37"/>
      <c r="H1544" s="42"/>
    </row>
    <row r="1545" spans="1:8" s="2" customFormat="1" ht="16.8" customHeight="1">
      <c r="A1545" s="37"/>
      <c r="B1545" s="42"/>
      <c r="C1545" s="278" t="s">
        <v>1233</v>
      </c>
      <c r="D1545" s="278" t="s">
        <v>6899</v>
      </c>
      <c r="E1545" s="20" t="s">
        <v>141</v>
      </c>
      <c r="F1545" s="279">
        <v>93.48</v>
      </c>
      <c r="G1545" s="37"/>
      <c r="H1545" s="42"/>
    </row>
    <row r="1546" spans="1:8" s="2" customFormat="1" ht="16.8" customHeight="1">
      <c r="A1546" s="37"/>
      <c r="B1546" s="42"/>
      <c r="C1546" s="278" t="s">
        <v>1258</v>
      </c>
      <c r="D1546" s="278" t="s">
        <v>6900</v>
      </c>
      <c r="E1546" s="20" t="s">
        <v>141</v>
      </c>
      <c r="F1546" s="279">
        <v>225.69</v>
      </c>
      <c r="G1546" s="37"/>
      <c r="H1546" s="42"/>
    </row>
    <row r="1547" spans="1:8" s="2" customFormat="1" ht="16.8" customHeight="1">
      <c r="A1547" s="37"/>
      <c r="B1547" s="42"/>
      <c r="C1547" s="274" t="s">
        <v>3592</v>
      </c>
      <c r="D1547" s="275" t="s">
        <v>4929</v>
      </c>
      <c r="E1547" s="276" t="s">
        <v>154</v>
      </c>
      <c r="F1547" s="277">
        <v>67.686000000000007</v>
      </c>
      <c r="G1547" s="37"/>
      <c r="H1547" s="42"/>
    </row>
    <row r="1548" spans="1:8" s="2" customFormat="1" ht="16.8" customHeight="1">
      <c r="A1548" s="37"/>
      <c r="B1548" s="42"/>
      <c r="C1548" s="278" t="s">
        <v>19</v>
      </c>
      <c r="D1548" s="278" t="s">
        <v>248</v>
      </c>
      <c r="E1548" s="20" t="s">
        <v>19</v>
      </c>
      <c r="F1548" s="279">
        <v>0</v>
      </c>
      <c r="G1548" s="37"/>
      <c r="H1548" s="42"/>
    </row>
    <row r="1549" spans="1:8" s="2" customFormat="1" ht="16.8" customHeight="1">
      <c r="A1549" s="37"/>
      <c r="B1549" s="42"/>
      <c r="C1549" s="278" t="s">
        <v>19</v>
      </c>
      <c r="D1549" s="278" t="s">
        <v>7528</v>
      </c>
      <c r="E1549" s="20" t="s">
        <v>19</v>
      </c>
      <c r="F1549" s="279">
        <v>6.51</v>
      </c>
      <c r="G1549" s="37"/>
      <c r="H1549" s="42"/>
    </row>
    <row r="1550" spans="1:8" s="2" customFormat="1" ht="16.8" customHeight="1">
      <c r="A1550" s="37"/>
      <c r="B1550" s="42"/>
      <c r="C1550" s="278" t="s">
        <v>19</v>
      </c>
      <c r="D1550" s="278" t="s">
        <v>7529</v>
      </c>
      <c r="E1550" s="20" t="s">
        <v>19</v>
      </c>
      <c r="F1550" s="279">
        <v>4.3</v>
      </c>
      <c r="G1550" s="37"/>
      <c r="H1550" s="42"/>
    </row>
    <row r="1551" spans="1:8" s="2" customFormat="1" ht="16.8" customHeight="1">
      <c r="A1551" s="37"/>
      <c r="B1551" s="42"/>
      <c r="C1551" s="278" t="s">
        <v>19</v>
      </c>
      <c r="D1551" s="278" t="s">
        <v>7530</v>
      </c>
      <c r="E1551" s="20" t="s">
        <v>19</v>
      </c>
      <c r="F1551" s="279">
        <v>6.9980000000000002</v>
      </c>
      <c r="G1551" s="37"/>
      <c r="H1551" s="42"/>
    </row>
    <row r="1552" spans="1:8" s="2" customFormat="1" ht="16.8" customHeight="1">
      <c r="A1552" s="37"/>
      <c r="B1552" s="42"/>
      <c r="C1552" s="278" t="s">
        <v>19</v>
      </c>
      <c r="D1552" s="278" t="s">
        <v>252</v>
      </c>
      <c r="E1552" s="20" t="s">
        <v>19</v>
      </c>
      <c r="F1552" s="279">
        <v>0</v>
      </c>
      <c r="G1552" s="37"/>
      <c r="H1552" s="42"/>
    </row>
    <row r="1553" spans="1:8" s="2" customFormat="1" ht="16.8" customHeight="1">
      <c r="A1553" s="37"/>
      <c r="B1553" s="42"/>
      <c r="C1553" s="278" t="s">
        <v>19</v>
      </c>
      <c r="D1553" s="278" t="s">
        <v>7531</v>
      </c>
      <c r="E1553" s="20" t="s">
        <v>19</v>
      </c>
      <c r="F1553" s="279">
        <v>6.51</v>
      </c>
      <c r="G1553" s="37"/>
      <c r="H1553" s="42"/>
    </row>
    <row r="1554" spans="1:8" s="2" customFormat="1" ht="16.8" customHeight="1">
      <c r="A1554" s="37"/>
      <c r="B1554" s="42"/>
      <c r="C1554" s="278" t="s">
        <v>19</v>
      </c>
      <c r="D1554" s="278" t="s">
        <v>7532</v>
      </c>
      <c r="E1554" s="20" t="s">
        <v>19</v>
      </c>
      <c r="F1554" s="279">
        <v>4.3</v>
      </c>
      <c r="G1554" s="37"/>
      <c r="H1554" s="42"/>
    </row>
    <row r="1555" spans="1:8" s="2" customFormat="1" ht="16.8" customHeight="1">
      <c r="A1555" s="37"/>
      <c r="B1555" s="42"/>
      <c r="C1555" s="278" t="s">
        <v>19</v>
      </c>
      <c r="D1555" s="278" t="s">
        <v>7533</v>
      </c>
      <c r="E1555" s="20" t="s">
        <v>19</v>
      </c>
      <c r="F1555" s="279">
        <v>4.22</v>
      </c>
      <c r="G1555" s="37"/>
      <c r="H1555" s="42"/>
    </row>
    <row r="1556" spans="1:8" s="2" customFormat="1" ht="16.8" customHeight="1">
      <c r="A1556" s="37"/>
      <c r="B1556" s="42"/>
      <c r="C1556" s="278" t="s">
        <v>19</v>
      </c>
      <c r="D1556" s="278" t="s">
        <v>7534</v>
      </c>
      <c r="E1556" s="20" t="s">
        <v>19</v>
      </c>
      <c r="F1556" s="279">
        <v>6.37</v>
      </c>
      <c r="G1556" s="37"/>
      <c r="H1556" s="42"/>
    </row>
    <row r="1557" spans="1:8" s="2" customFormat="1" ht="16.8" customHeight="1">
      <c r="A1557" s="37"/>
      <c r="B1557" s="42"/>
      <c r="C1557" s="278" t="s">
        <v>19</v>
      </c>
      <c r="D1557" s="278" t="s">
        <v>7525</v>
      </c>
      <c r="E1557" s="20" t="s">
        <v>19</v>
      </c>
      <c r="F1557" s="279">
        <v>0</v>
      </c>
      <c r="G1557" s="37"/>
      <c r="H1557" s="42"/>
    </row>
    <row r="1558" spans="1:8" s="2" customFormat="1" ht="16.8" customHeight="1">
      <c r="A1558" s="37"/>
      <c r="B1558" s="42"/>
      <c r="C1558" s="278" t="s">
        <v>19</v>
      </c>
      <c r="D1558" s="278" t="s">
        <v>7535</v>
      </c>
      <c r="E1558" s="20" t="s">
        <v>19</v>
      </c>
      <c r="F1558" s="279">
        <v>6.51</v>
      </c>
      <c r="G1558" s="37"/>
      <c r="H1558" s="42"/>
    </row>
    <row r="1559" spans="1:8" s="2" customFormat="1" ht="16.8" customHeight="1">
      <c r="A1559" s="37"/>
      <c r="B1559" s="42"/>
      <c r="C1559" s="278" t="s">
        <v>19</v>
      </c>
      <c r="D1559" s="278" t="s">
        <v>7536</v>
      </c>
      <c r="E1559" s="20" t="s">
        <v>19</v>
      </c>
      <c r="F1559" s="279">
        <v>4.3</v>
      </c>
      <c r="G1559" s="37"/>
      <c r="H1559" s="42"/>
    </row>
    <row r="1560" spans="1:8" s="2" customFormat="1" ht="16.8" customHeight="1">
      <c r="A1560" s="37"/>
      <c r="B1560" s="42"/>
      <c r="C1560" s="278" t="s">
        <v>19</v>
      </c>
      <c r="D1560" s="278" t="s">
        <v>7537</v>
      </c>
      <c r="E1560" s="20" t="s">
        <v>19</v>
      </c>
      <c r="F1560" s="279">
        <v>4.3</v>
      </c>
      <c r="G1560" s="37"/>
      <c r="H1560" s="42"/>
    </row>
    <row r="1561" spans="1:8" s="2" customFormat="1" ht="16.8" customHeight="1">
      <c r="A1561" s="37"/>
      <c r="B1561" s="42"/>
      <c r="C1561" s="278" t="s">
        <v>19</v>
      </c>
      <c r="D1561" s="278" t="s">
        <v>7538</v>
      </c>
      <c r="E1561" s="20" t="s">
        <v>19</v>
      </c>
      <c r="F1561" s="279">
        <v>6.37</v>
      </c>
      <c r="G1561" s="37"/>
      <c r="H1561" s="42"/>
    </row>
    <row r="1562" spans="1:8" s="2" customFormat="1" ht="16.8" customHeight="1">
      <c r="A1562" s="37"/>
      <c r="B1562" s="42"/>
      <c r="C1562" s="278" t="s">
        <v>19</v>
      </c>
      <c r="D1562" s="278" t="s">
        <v>7539</v>
      </c>
      <c r="E1562" s="20" t="s">
        <v>19</v>
      </c>
      <c r="F1562" s="279">
        <v>6.9980000000000002</v>
      </c>
      <c r="G1562" s="37"/>
      <c r="H1562" s="42"/>
    </row>
    <row r="1563" spans="1:8" s="2" customFormat="1" ht="16.8" customHeight="1">
      <c r="A1563" s="37"/>
      <c r="B1563" s="42"/>
      <c r="C1563" s="278" t="s">
        <v>19</v>
      </c>
      <c r="D1563" s="278" t="s">
        <v>260</v>
      </c>
      <c r="E1563" s="20" t="s">
        <v>19</v>
      </c>
      <c r="F1563" s="279">
        <v>67.686000000000007</v>
      </c>
      <c r="G1563" s="37"/>
      <c r="H1563" s="42"/>
    </row>
    <row r="1564" spans="1:8" s="2" customFormat="1" ht="16.8" customHeight="1">
      <c r="A1564" s="37"/>
      <c r="B1564" s="42"/>
      <c r="C1564" s="280" t="s">
        <v>6814</v>
      </c>
      <c r="D1564" s="37"/>
      <c r="E1564" s="37"/>
      <c r="F1564" s="37"/>
      <c r="G1564" s="37"/>
      <c r="H1564" s="42"/>
    </row>
    <row r="1565" spans="1:8" s="2" customFormat="1" ht="16.8" customHeight="1">
      <c r="A1565" s="37"/>
      <c r="B1565" s="42"/>
      <c r="C1565" s="278" t="s">
        <v>644</v>
      </c>
      <c r="D1565" s="278" t="s">
        <v>6913</v>
      </c>
      <c r="E1565" s="20" t="s">
        <v>154</v>
      </c>
      <c r="F1565" s="279">
        <v>144.15799999999999</v>
      </c>
      <c r="G1565" s="37"/>
      <c r="H1565" s="42"/>
    </row>
    <row r="1566" spans="1:8" s="2" customFormat="1" ht="16.8" customHeight="1">
      <c r="A1566" s="37"/>
      <c r="B1566" s="42"/>
      <c r="C1566" s="278" t="s">
        <v>1182</v>
      </c>
      <c r="D1566" s="278" t="s">
        <v>6880</v>
      </c>
      <c r="E1566" s="20" t="s">
        <v>154</v>
      </c>
      <c r="F1566" s="279">
        <v>263.916</v>
      </c>
      <c r="G1566" s="37"/>
      <c r="H1566" s="42"/>
    </row>
    <row r="1567" spans="1:8" s="2" customFormat="1" ht="16.8" customHeight="1">
      <c r="A1567" s="37"/>
      <c r="B1567" s="42"/>
      <c r="C1567" s="278" t="s">
        <v>1227</v>
      </c>
      <c r="D1567" s="278" t="s">
        <v>6939</v>
      </c>
      <c r="E1567" s="20" t="s">
        <v>154</v>
      </c>
      <c r="F1567" s="279">
        <v>114.798</v>
      </c>
      <c r="G1567" s="37"/>
      <c r="H1567" s="42"/>
    </row>
    <row r="1568" spans="1:8" s="2" customFormat="1" ht="16.8" customHeight="1">
      <c r="A1568" s="37"/>
      <c r="B1568" s="42"/>
      <c r="C1568" s="274" t="s">
        <v>4931</v>
      </c>
      <c r="D1568" s="275" t="s">
        <v>4932</v>
      </c>
      <c r="E1568" s="276" t="s">
        <v>141</v>
      </c>
      <c r="F1568" s="277">
        <v>243.32</v>
      </c>
      <c r="G1568" s="37"/>
      <c r="H1568" s="42"/>
    </row>
    <row r="1569" spans="1:8" s="2" customFormat="1" ht="16.8" customHeight="1">
      <c r="A1569" s="37"/>
      <c r="B1569" s="42"/>
      <c r="C1569" s="278" t="s">
        <v>19</v>
      </c>
      <c r="D1569" s="278" t="s">
        <v>248</v>
      </c>
      <c r="E1569" s="20" t="s">
        <v>19</v>
      </c>
      <c r="F1569" s="279">
        <v>0</v>
      </c>
      <c r="G1569" s="37"/>
      <c r="H1569" s="42"/>
    </row>
    <row r="1570" spans="1:8" s="2" customFormat="1" ht="16.8" customHeight="1">
      <c r="A1570" s="37"/>
      <c r="B1570" s="42"/>
      <c r="C1570" s="278" t="s">
        <v>19</v>
      </c>
      <c r="D1570" s="278" t="s">
        <v>7540</v>
      </c>
      <c r="E1570" s="20" t="s">
        <v>19</v>
      </c>
      <c r="F1570" s="279">
        <v>36.35</v>
      </c>
      <c r="G1570" s="37"/>
      <c r="H1570" s="42"/>
    </row>
    <row r="1571" spans="1:8" s="2" customFormat="1" ht="16.8" customHeight="1">
      <c r="A1571" s="37"/>
      <c r="B1571" s="42"/>
      <c r="C1571" s="278" t="s">
        <v>19</v>
      </c>
      <c r="D1571" s="278" t="s">
        <v>7541</v>
      </c>
      <c r="E1571" s="20" t="s">
        <v>19</v>
      </c>
      <c r="F1571" s="279">
        <v>23.92</v>
      </c>
      <c r="G1571" s="37"/>
      <c r="H1571" s="42"/>
    </row>
    <row r="1572" spans="1:8" s="2" customFormat="1" ht="16.8" customHeight="1">
      <c r="A1572" s="37"/>
      <c r="B1572" s="42"/>
      <c r="C1572" s="278" t="s">
        <v>19</v>
      </c>
      <c r="D1572" s="278" t="s">
        <v>252</v>
      </c>
      <c r="E1572" s="20" t="s">
        <v>19</v>
      </c>
      <c r="F1572" s="279">
        <v>0</v>
      </c>
      <c r="G1572" s="37"/>
      <c r="H1572" s="42"/>
    </row>
    <row r="1573" spans="1:8" s="2" customFormat="1" ht="16.8" customHeight="1">
      <c r="A1573" s="37"/>
      <c r="B1573" s="42"/>
      <c r="C1573" s="278" t="s">
        <v>19</v>
      </c>
      <c r="D1573" s="278" t="s">
        <v>7542</v>
      </c>
      <c r="E1573" s="20" t="s">
        <v>19</v>
      </c>
      <c r="F1573" s="279">
        <v>36.35</v>
      </c>
      <c r="G1573" s="37"/>
      <c r="H1573" s="42"/>
    </row>
    <row r="1574" spans="1:8" s="2" customFormat="1" ht="16.8" customHeight="1">
      <c r="A1574" s="37"/>
      <c r="B1574" s="42"/>
      <c r="C1574" s="278" t="s">
        <v>19</v>
      </c>
      <c r="D1574" s="278" t="s">
        <v>7543</v>
      </c>
      <c r="E1574" s="20" t="s">
        <v>19</v>
      </c>
      <c r="F1574" s="279">
        <v>43.22</v>
      </c>
      <c r="G1574" s="37"/>
      <c r="H1574" s="42"/>
    </row>
    <row r="1575" spans="1:8" s="2" customFormat="1" ht="16.8" customHeight="1">
      <c r="A1575" s="37"/>
      <c r="B1575" s="42"/>
      <c r="C1575" s="278" t="s">
        <v>19</v>
      </c>
      <c r="D1575" s="278" t="s">
        <v>256</v>
      </c>
      <c r="E1575" s="20" t="s">
        <v>19</v>
      </c>
      <c r="F1575" s="279">
        <v>0</v>
      </c>
      <c r="G1575" s="37"/>
      <c r="H1575" s="42"/>
    </row>
    <row r="1576" spans="1:8" s="2" customFormat="1" ht="16.8" customHeight="1">
      <c r="A1576" s="37"/>
      <c r="B1576" s="42"/>
      <c r="C1576" s="278" t="s">
        <v>19</v>
      </c>
      <c r="D1576" s="278" t="s">
        <v>7544</v>
      </c>
      <c r="E1576" s="20" t="s">
        <v>19</v>
      </c>
      <c r="F1576" s="279">
        <v>36.35</v>
      </c>
      <c r="G1576" s="37"/>
      <c r="H1576" s="42"/>
    </row>
    <row r="1577" spans="1:8" s="2" customFormat="1" ht="16.8" customHeight="1">
      <c r="A1577" s="37"/>
      <c r="B1577" s="42"/>
      <c r="C1577" s="278" t="s">
        <v>19</v>
      </c>
      <c r="D1577" s="278" t="s">
        <v>7545</v>
      </c>
      <c r="E1577" s="20" t="s">
        <v>19</v>
      </c>
      <c r="F1577" s="279">
        <v>43.22</v>
      </c>
      <c r="G1577" s="37"/>
      <c r="H1577" s="42"/>
    </row>
    <row r="1578" spans="1:8" s="2" customFormat="1" ht="16.8" customHeight="1">
      <c r="A1578" s="37"/>
      <c r="B1578" s="42"/>
      <c r="C1578" s="278" t="s">
        <v>19</v>
      </c>
      <c r="D1578" s="278" t="s">
        <v>7546</v>
      </c>
      <c r="E1578" s="20" t="s">
        <v>19</v>
      </c>
      <c r="F1578" s="279">
        <v>23.91</v>
      </c>
      <c r="G1578" s="37"/>
      <c r="H1578" s="42"/>
    </row>
    <row r="1579" spans="1:8" s="2" customFormat="1" ht="16.8" customHeight="1">
      <c r="A1579" s="37"/>
      <c r="B1579" s="42"/>
      <c r="C1579" s="278" t="s">
        <v>19</v>
      </c>
      <c r="D1579" s="278" t="s">
        <v>260</v>
      </c>
      <c r="E1579" s="20" t="s">
        <v>19</v>
      </c>
      <c r="F1579" s="279">
        <v>243.32</v>
      </c>
      <c r="G1579" s="37"/>
      <c r="H1579" s="42"/>
    </row>
    <row r="1580" spans="1:8" s="2" customFormat="1" ht="16.8" customHeight="1">
      <c r="A1580" s="37"/>
      <c r="B1580" s="42"/>
      <c r="C1580" s="280" t="s">
        <v>6814</v>
      </c>
      <c r="D1580" s="37"/>
      <c r="E1580" s="37"/>
      <c r="F1580" s="37"/>
      <c r="G1580" s="37"/>
      <c r="H1580" s="42"/>
    </row>
    <row r="1581" spans="1:8" s="2" customFormat="1" ht="16.8" customHeight="1">
      <c r="A1581" s="37"/>
      <c r="B1581" s="42"/>
      <c r="C1581" s="278" t="s">
        <v>1288</v>
      </c>
      <c r="D1581" s="278" t="s">
        <v>6951</v>
      </c>
      <c r="E1581" s="20" t="s">
        <v>141</v>
      </c>
      <c r="F1581" s="279">
        <v>243.32</v>
      </c>
      <c r="G1581" s="37"/>
      <c r="H1581" s="42"/>
    </row>
    <row r="1582" spans="1:8" s="2" customFormat="1" ht="20.399999999999999">
      <c r="A1582" s="37"/>
      <c r="B1582" s="42"/>
      <c r="C1582" s="278" t="s">
        <v>1293</v>
      </c>
      <c r="D1582" s="278" t="s">
        <v>6952</v>
      </c>
      <c r="E1582" s="20" t="s">
        <v>141</v>
      </c>
      <c r="F1582" s="279">
        <v>243.32</v>
      </c>
      <c r="G1582" s="37"/>
      <c r="H1582" s="42"/>
    </row>
    <row r="1583" spans="1:8" s="2" customFormat="1" ht="16.8" customHeight="1">
      <c r="A1583" s="37"/>
      <c r="B1583" s="42"/>
      <c r="C1583" s="278" t="s">
        <v>1308</v>
      </c>
      <c r="D1583" s="278" t="s">
        <v>6953</v>
      </c>
      <c r="E1583" s="20" t="s">
        <v>141</v>
      </c>
      <c r="F1583" s="279">
        <v>243.32</v>
      </c>
      <c r="G1583" s="37"/>
      <c r="H1583" s="42"/>
    </row>
    <row r="1584" spans="1:8" s="2" customFormat="1" ht="16.8" customHeight="1">
      <c r="A1584" s="37"/>
      <c r="B1584" s="42"/>
      <c r="C1584" s="278" t="s">
        <v>1317</v>
      </c>
      <c r="D1584" s="278" t="s">
        <v>6954</v>
      </c>
      <c r="E1584" s="20" t="s">
        <v>141</v>
      </c>
      <c r="F1584" s="279">
        <v>243.32</v>
      </c>
      <c r="G1584" s="37"/>
      <c r="H1584" s="42"/>
    </row>
    <row r="1585" spans="1:8" s="2" customFormat="1" ht="16.8" customHeight="1">
      <c r="A1585" s="37"/>
      <c r="B1585" s="42"/>
      <c r="C1585" s="274" t="s">
        <v>4934</v>
      </c>
      <c r="D1585" s="275" t="s">
        <v>4935</v>
      </c>
      <c r="E1585" s="276" t="s">
        <v>154</v>
      </c>
      <c r="F1585" s="277">
        <v>255.24199999999999</v>
      </c>
      <c r="G1585" s="37"/>
      <c r="H1585" s="42"/>
    </row>
    <row r="1586" spans="1:8" s="2" customFormat="1" ht="16.8" customHeight="1">
      <c r="A1586" s="37"/>
      <c r="B1586" s="42"/>
      <c r="C1586" s="278" t="s">
        <v>19</v>
      </c>
      <c r="D1586" s="278" t="s">
        <v>248</v>
      </c>
      <c r="E1586" s="20" t="s">
        <v>19</v>
      </c>
      <c r="F1586" s="279">
        <v>0</v>
      </c>
      <c r="G1586" s="37"/>
      <c r="H1586" s="42"/>
    </row>
    <row r="1587" spans="1:8" s="2" customFormat="1" ht="16.8" customHeight="1">
      <c r="A1587" s="37"/>
      <c r="B1587" s="42"/>
      <c r="C1587" s="278" t="s">
        <v>19</v>
      </c>
      <c r="D1587" s="278" t="s">
        <v>7547</v>
      </c>
      <c r="E1587" s="20" t="s">
        <v>19</v>
      </c>
      <c r="F1587" s="279">
        <v>12.66</v>
      </c>
      <c r="G1587" s="37"/>
      <c r="H1587" s="42"/>
    </row>
    <row r="1588" spans="1:8" s="2" customFormat="1" ht="16.8" customHeight="1">
      <c r="A1588" s="37"/>
      <c r="B1588" s="42"/>
      <c r="C1588" s="278" t="s">
        <v>19</v>
      </c>
      <c r="D1588" s="278" t="s">
        <v>7548</v>
      </c>
      <c r="E1588" s="20" t="s">
        <v>19</v>
      </c>
      <c r="F1588" s="279">
        <v>10.67</v>
      </c>
      <c r="G1588" s="37"/>
      <c r="H1588" s="42"/>
    </row>
    <row r="1589" spans="1:8" s="2" customFormat="1" ht="16.8" customHeight="1">
      <c r="A1589" s="37"/>
      <c r="B1589" s="42"/>
      <c r="C1589" s="278" t="s">
        <v>19</v>
      </c>
      <c r="D1589" s="278" t="s">
        <v>7549</v>
      </c>
      <c r="E1589" s="20" t="s">
        <v>19</v>
      </c>
      <c r="F1589" s="279">
        <v>16.059999999999999</v>
      </c>
      <c r="G1589" s="37"/>
      <c r="H1589" s="42"/>
    </row>
    <row r="1590" spans="1:8" s="2" customFormat="1" ht="16.8" customHeight="1">
      <c r="A1590" s="37"/>
      <c r="B1590" s="42"/>
      <c r="C1590" s="278" t="s">
        <v>19</v>
      </c>
      <c r="D1590" s="278" t="s">
        <v>7550</v>
      </c>
      <c r="E1590" s="20" t="s">
        <v>19</v>
      </c>
      <c r="F1590" s="279">
        <v>11.49</v>
      </c>
      <c r="G1590" s="37"/>
      <c r="H1590" s="42"/>
    </row>
    <row r="1591" spans="1:8" s="2" customFormat="1" ht="16.8" customHeight="1">
      <c r="A1591" s="37"/>
      <c r="B1591" s="42"/>
      <c r="C1591" s="278" t="s">
        <v>19</v>
      </c>
      <c r="D1591" s="278" t="s">
        <v>7551</v>
      </c>
      <c r="E1591" s="20" t="s">
        <v>19</v>
      </c>
      <c r="F1591" s="279">
        <v>14.44</v>
      </c>
      <c r="G1591" s="37"/>
      <c r="H1591" s="42"/>
    </row>
    <row r="1592" spans="1:8" s="2" customFormat="1" ht="16.8" customHeight="1">
      <c r="A1592" s="37"/>
      <c r="B1592" s="42"/>
      <c r="C1592" s="278" t="s">
        <v>19</v>
      </c>
      <c r="D1592" s="278" t="s">
        <v>252</v>
      </c>
      <c r="E1592" s="20" t="s">
        <v>19</v>
      </c>
      <c r="F1592" s="279">
        <v>0</v>
      </c>
      <c r="G1592" s="37"/>
      <c r="H1592" s="42"/>
    </row>
    <row r="1593" spans="1:8" s="2" customFormat="1" ht="16.8" customHeight="1">
      <c r="A1593" s="37"/>
      <c r="B1593" s="42"/>
      <c r="C1593" s="278" t="s">
        <v>19</v>
      </c>
      <c r="D1593" s="278" t="s">
        <v>7552</v>
      </c>
      <c r="E1593" s="20" t="s">
        <v>19</v>
      </c>
      <c r="F1593" s="279">
        <v>12.66</v>
      </c>
      <c r="G1593" s="37"/>
      <c r="H1593" s="42"/>
    </row>
    <row r="1594" spans="1:8" s="2" customFormat="1" ht="16.8" customHeight="1">
      <c r="A1594" s="37"/>
      <c r="B1594" s="42"/>
      <c r="C1594" s="278" t="s">
        <v>19</v>
      </c>
      <c r="D1594" s="278" t="s">
        <v>7553</v>
      </c>
      <c r="E1594" s="20" t="s">
        <v>19</v>
      </c>
      <c r="F1594" s="279">
        <v>10.67</v>
      </c>
      <c r="G1594" s="37"/>
      <c r="H1594" s="42"/>
    </row>
    <row r="1595" spans="1:8" s="2" customFormat="1" ht="16.8" customHeight="1">
      <c r="A1595" s="37"/>
      <c r="B1595" s="42"/>
      <c r="C1595" s="278" t="s">
        <v>19</v>
      </c>
      <c r="D1595" s="278" t="s">
        <v>7554</v>
      </c>
      <c r="E1595" s="20" t="s">
        <v>19</v>
      </c>
      <c r="F1595" s="279">
        <v>16.059999999999999</v>
      </c>
      <c r="G1595" s="37"/>
      <c r="H1595" s="42"/>
    </row>
    <row r="1596" spans="1:8" s="2" customFormat="1" ht="16.8" customHeight="1">
      <c r="A1596" s="37"/>
      <c r="B1596" s="42"/>
      <c r="C1596" s="278" t="s">
        <v>19</v>
      </c>
      <c r="D1596" s="278" t="s">
        <v>7555</v>
      </c>
      <c r="E1596" s="20" t="s">
        <v>19</v>
      </c>
      <c r="F1596" s="279">
        <v>18.260000000000002</v>
      </c>
      <c r="G1596" s="37"/>
      <c r="H1596" s="42"/>
    </row>
    <row r="1597" spans="1:8" s="2" customFormat="1" ht="16.8" customHeight="1">
      <c r="A1597" s="37"/>
      <c r="B1597" s="42"/>
      <c r="C1597" s="278" t="s">
        <v>19</v>
      </c>
      <c r="D1597" s="278" t="s">
        <v>7556</v>
      </c>
      <c r="E1597" s="20" t="s">
        <v>19</v>
      </c>
      <c r="F1597" s="279">
        <v>11.206</v>
      </c>
      <c r="G1597" s="37"/>
      <c r="H1597" s="42"/>
    </row>
    <row r="1598" spans="1:8" s="2" customFormat="1" ht="16.8" customHeight="1">
      <c r="A1598" s="37"/>
      <c r="B1598" s="42"/>
      <c r="C1598" s="278" t="s">
        <v>19</v>
      </c>
      <c r="D1598" s="278" t="s">
        <v>7557</v>
      </c>
      <c r="E1598" s="20" t="s">
        <v>19</v>
      </c>
      <c r="F1598" s="279">
        <v>13.14</v>
      </c>
      <c r="G1598" s="37"/>
      <c r="H1598" s="42"/>
    </row>
    <row r="1599" spans="1:8" s="2" customFormat="1" ht="16.8" customHeight="1">
      <c r="A1599" s="37"/>
      <c r="B1599" s="42"/>
      <c r="C1599" s="278" t="s">
        <v>19</v>
      </c>
      <c r="D1599" s="278" t="s">
        <v>256</v>
      </c>
      <c r="E1599" s="20" t="s">
        <v>19</v>
      </c>
      <c r="F1599" s="279">
        <v>0</v>
      </c>
      <c r="G1599" s="37"/>
      <c r="H1599" s="42"/>
    </row>
    <row r="1600" spans="1:8" s="2" customFormat="1" ht="16.8" customHeight="1">
      <c r="A1600" s="37"/>
      <c r="B1600" s="42"/>
      <c r="C1600" s="278" t="s">
        <v>19</v>
      </c>
      <c r="D1600" s="278" t="s">
        <v>7558</v>
      </c>
      <c r="E1600" s="20" t="s">
        <v>19</v>
      </c>
      <c r="F1600" s="279">
        <v>12.66</v>
      </c>
      <c r="G1600" s="37"/>
      <c r="H1600" s="42"/>
    </row>
    <row r="1601" spans="1:8" s="2" customFormat="1" ht="16.8" customHeight="1">
      <c r="A1601" s="37"/>
      <c r="B1601" s="42"/>
      <c r="C1601" s="278" t="s">
        <v>19</v>
      </c>
      <c r="D1601" s="278" t="s">
        <v>7559</v>
      </c>
      <c r="E1601" s="20" t="s">
        <v>19</v>
      </c>
      <c r="F1601" s="279">
        <v>10.67</v>
      </c>
      <c r="G1601" s="37"/>
      <c r="H1601" s="42"/>
    </row>
    <row r="1602" spans="1:8" s="2" customFormat="1" ht="16.8" customHeight="1">
      <c r="A1602" s="37"/>
      <c r="B1602" s="42"/>
      <c r="C1602" s="278" t="s">
        <v>19</v>
      </c>
      <c r="D1602" s="278" t="s">
        <v>7560</v>
      </c>
      <c r="E1602" s="20" t="s">
        <v>19</v>
      </c>
      <c r="F1602" s="279">
        <v>16.059999999999999</v>
      </c>
      <c r="G1602" s="37"/>
      <c r="H1602" s="42"/>
    </row>
    <row r="1603" spans="1:8" s="2" customFormat="1" ht="16.8" customHeight="1">
      <c r="A1603" s="37"/>
      <c r="B1603" s="42"/>
      <c r="C1603" s="278" t="s">
        <v>19</v>
      </c>
      <c r="D1603" s="278" t="s">
        <v>7561</v>
      </c>
      <c r="E1603" s="20" t="s">
        <v>19</v>
      </c>
      <c r="F1603" s="279">
        <v>18.260000000000002</v>
      </c>
      <c r="G1603" s="37"/>
      <c r="H1603" s="42"/>
    </row>
    <row r="1604" spans="1:8" s="2" customFormat="1" ht="16.8" customHeight="1">
      <c r="A1604" s="37"/>
      <c r="B1604" s="42"/>
      <c r="C1604" s="278" t="s">
        <v>19</v>
      </c>
      <c r="D1604" s="278" t="s">
        <v>7562</v>
      </c>
      <c r="E1604" s="20" t="s">
        <v>19</v>
      </c>
      <c r="F1604" s="279">
        <v>11.206</v>
      </c>
      <c r="G1604" s="37"/>
      <c r="H1604" s="42"/>
    </row>
    <row r="1605" spans="1:8" s="2" customFormat="1" ht="16.8" customHeight="1">
      <c r="A1605" s="37"/>
      <c r="B1605" s="42"/>
      <c r="C1605" s="278" t="s">
        <v>19</v>
      </c>
      <c r="D1605" s="278" t="s">
        <v>7563</v>
      </c>
      <c r="E1605" s="20" t="s">
        <v>19</v>
      </c>
      <c r="F1605" s="279">
        <v>13.14</v>
      </c>
      <c r="G1605" s="37"/>
      <c r="H1605" s="42"/>
    </row>
    <row r="1606" spans="1:8" s="2" customFormat="1" ht="16.8" customHeight="1">
      <c r="A1606" s="37"/>
      <c r="B1606" s="42"/>
      <c r="C1606" s="278" t="s">
        <v>19</v>
      </c>
      <c r="D1606" s="278" t="s">
        <v>7564</v>
      </c>
      <c r="E1606" s="20" t="s">
        <v>19</v>
      </c>
      <c r="F1606" s="279">
        <v>11.49</v>
      </c>
      <c r="G1606" s="37"/>
      <c r="H1606" s="42"/>
    </row>
    <row r="1607" spans="1:8" s="2" customFormat="1" ht="16.8" customHeight="1">
      <c r="A1607" s="37"/>
      <c r="B1607" s="42"/>
      <c r="C1607" s="278" t="s">
        <v>19</v>
      </c>
      <c r="D1607" s="278" t="s">
        <v>7565</v>
      </c>
      <c r="E1607" s="20" t="s">
        <v>19</v>
      </c>
      <c r="F1607" s="279">
        <v>14.44</v>
      </c>
      <c r="G1607" s="37"/>
      <c r="H1607" s="42"/>
    </row>
    <row r="1608" spans="1:8" s="2" customFormat="1" ht="16.8" customHeight="1">
      <c r="A1608" s="37"/>
      <c r="B1608" s="42"/>
      <c r="C1608" s="278" t="s">
        <v>19</v>
      </c>
      <c r="D1608" s="278" t="s">
        <v>260</v>
      </c>
      <c r="E1608" s="20" t="s">
        <v>19</v>
      </c>
      <c r="F1608" s="279">
        <v>255.24199999999999</v>
      </c>
      <c r="G1608" s="37"/>
      <c r="H1608" s="42"/>
    </row>
    <row r="1609" spans="1:8" s="2" customFormat="1" ht="16.8" customHeight="1">
      <c r="A1609" s="37"/>
      <c r="B1609" s="42"/>
      <c r="C1609" s="280" t="s">
        <v>6814</v>
      </c>
      <c r="D1609" s="37"/>
      <c r="E1609" s="37"/>
      <c r="F1609" s="37"/>
      <c r="G1609" s="37"/>
      <c r="H1609" s="42"/>
    </row>
    <row r="1610" spans="1:8" s="2" customFormat="1" ht="16.8" customHeight="1">
      <c r="A1610" s="37"/>
      <c r="B1610" s="42"/>
      <c r="C1610" s="278" t="s">
        <v>1298</v>
      </c>
      <c r="D1610" s="278" t="s">
        <v>6976</v>
      </c>
      <c r="E1610" s="20" t="s">
        <v>154</v>
      </c>
      <c r="F1610" s="279">
        <v>255.24199999999999</v>
      </c>
      <c r="G1610" s="37"/>
      <c r="H1610" s="42"/>
    </row>
    <row r="1611" spans="1:8" s="2" customFormat="1" ht="16.8" customHeight="1">
      <c r="A1611" s="37"/>
      <c r="B1611" s="42"/>
      <c r="C1611" s="274" t="s">
        <v>3565</v>
      </c>
      <c r="D1611" s="275" t="s">
        <v>4878</v>
      </c>
      <c r="E1611" s="276" t="s">
        <v>141</v>
      </c>
      <c r="F1611" s="277">
        <v>1.52</v>
      </c>
      <c r="G1611" s="37"/>
      <c r="H1611" s="42"/>
    </row>
    <row r="1612" spans="1:8" s="2" customFormat="1" ht="16.8" customHeight="1">
      <c r="A1612" s="37"/>
      <c r="B1612" s="42"/>
      <c r="C1612" s="278" t="s">
        <v>19</v>
      </c>
      <c r="D1612" s="278" t="s">
        <v>7566</v>
      </c>
      <c r="E1612" s="20" t="s">
        <v>19</v>
      </c>
      <c r="F1612" s="279">
        <v>1.52</v>
      </c>
      <c r="G1612" s="37"/>
      <c r="H1612" s="42"/>
    </row>
    <row r="1613" spans="1:8" s="2" customFormat="1" ht="16.8" customHeight="1">
      <c r="A1613" s="37"/>
      <c r="B1613" s="42"/>
      <c r="C1613" s="280" t="s">
        <v>6814</v>
      </c>
      <c r="D1613" s="37"/>
      <c r="E1613" s="37"/>
      <c r="F1613" s="37"/>
      <c r="G1613" s="37"/>
      <c r="H1613" s="42"/>
    </row>
    <row r="1614" spans="1:8" s="2" customFormat="1" ht="16.8" customHeight="1">
      <c r="A1614" s="37"/>
      <c r="B1614" s="42"/>
      <c r="C1614" s="278" t="s">
        <v>5274</v>
      </c>
      <c r="D1614" s="278" t="s">
        <v>7479</v>
      </c>
      <c r="E1614" s="20" t="s">
        <v>141</v>
      </c>
      <c r="F1614" s="279">
        <v>290.89</v>
      </c>
      <c r="G1614" s="37"/>
      <c r="H1614" s="42"/>
    </row>
    <row r="1615" spans="1:8" s="2" customFormat="1" ht="16.8" customHeight="1">
      <c r="A1615" s="37"/>
      <c r="B1615" s="42"/>
      <c r="C1615" s="278" t="s">
        <v>5279</v>
      </c>
      <c r="D1615" s="278" t="s">
        <v>7480</v>
      </c>
      <c r="E1615" s="20" t="s">
        <v>141</v>
      </c>
      <c r="F1615" s="279">
        <v>290.89</v>
      </c>
      <c r="G1615" s="37"/>
      <c r="H1615" s="42"/>
    </row>
    <row r="1616" spans="1:8" s="2" customFormat="1" ht="16.8" customHeight="1">
      <c r="A1616" s="37"/>
      <c r="B1616" s="42"/>
      <c r="C1616" s="278" t="s">
        <v>1135</v>
      </c>
      <c r="D1616" s="278" t="s">
        <v>6894</v>
      </c>
      <c r="E1616" s="20" t="s">
        <v>141</v>
      </c>
      <c r="F1616" s="279">
        <v>225.69</v>
      </c>
      <c r="G1616" s="37"/>
      <c r="H1616" s="42"/>
    </row>
    <row r="1617" spans="1:8" s="2" customFormat="1" ht="16.8" customHeight="1">
      <c r="A1617" s="37"/>
      <c r="B1617" s="42"/>
      <c r="C1617" s="278" t="s">
        <v>1141</v>
      </c>
      <c r="D1617" s="278" t="s">
        <v>6895</v>
      </c>
      <c r="E1617" s="20" t="s">
        <v>141</v>
      </c>
      <c r="F1617" s="279">
        <v>225.69</v>
      </c>
      <c r="G1617" s="37"/>
      <c r="H1617" s="42"/>
    </row>
    <row r="1618" spans="1:8" s="2" customFormat="1" ht="16.8" customHeight="1">
      <c r="A1618" s="37"/>
      <c r="B1618" s="42"/>
      <c r="C1618" s="278" t="s">
        <v>1146</v>
      </c>
      <c r="D1618" s="278" t="s">
        <v>6896</v>
      </c>
      <c r="E1618" s="20" t="s">
        <v>141</v>
      </c>
      <c r="F1618" s="279">
        <v>225.69</v>
      </c>
      <c r="G1618" s="37"/>
      <c r="H1618" s="42"/>
    </row>
    <row r="1619" spans="1:8" s="2" customFormat="1" ht="16.8" customHeight="1">
      <c r="A1619" s="37"/>
      <c r="B1619" s="42"/>
      <c r="C1619" s="278" t="s">
        <v>1151</v>
      </c>
      <c r="D1619" s="278" t="s">
        <v>6897</v>
      </c>
      <c r="E1619" s="20" t="s">
        <v>141</v>
      </c>
      <c r="F1619" s="279">
        <v>225.69</v>
      </c>
      <c r="G1619" s="37"/>
      <c r="H1619" s="42"/>
    </row>
    <row r="1620" spans="1:8" s="2" customFormat="1" ht="20.399999999999999">
      <c r="A1620" s="37"/>
      <c r="B1620" s="42"/>
      <c r="C1620" s="278" t="s">
        <v>1167</v>
      </c>
      <c r="D1620" s="278" t="s">
        <v>6898</v>
      </c>
      <c r="E1620" s="20" t="s">
        <v>141</v>
      </c>
      <c r="F1620" s="279">
        <v>225.69</v>
      </c>
      <c r="G1620" s="37"/>
      <c r="H1620" s="42"/>
    </row>
    <row r="1621" spans="1:8" s="2" customFormat="1" ht="16.8" customHeight="1">
      <c r="A1621" s="37"/>
      <c r="B1621" s="42"/>
      <c r="C1621" s="278" t="s">
        <v>1258</v>
      </c>
      <c r="D1621" s="278" t="s">
        <v>6900</v>
      </c>
      <c r="E1621" s="20" t="s">
        <v>141</v>
      </c>
      <c r="F1621" s="279">
        <v>225.69</v>
      </c>
      <c r="G1621" s="37"/>
      <c r="H1621" s="42"/>
    </row>
    <row r="1622" spans="1:8" s="2" customFormat="1" ht="16.8" customHeight="1">
      <c r="A1622" s="37"/>
      <c r="B1622" s="42"/>
      <c r="C1622" s="278" t="s">
        <v>530</v>
      </c>
      <c r="D1622" s="278" t="s">
        <v>531</v>
      </c>
      <c r="E1622" s="20" t="s">
        <v>141</v>
      </c>
      <c r="F1622" s="279">
        <v>290.89</v>
      </c>
      <c r="G1622" s="37"/>
      <c r="H1622" s="42"/>
    </row>
    <row r="1623" spans="1:8" s="2" customFormat="1" ht="16.8" customHeight="1">
      <c r="A1623" s="37"/>
      <c r="B1623" s="42"/>
      <c r="C1623" s="274" t="s">
        <v>4905</v>
      </c>
      <c r="D1623" s="275" t="s">
        <v>4906</v>
      </c>
      <c r="E1623" s="276" t="s">
        <v>154</v>
      </c>
      <c r="F1623" s="277">
        <v>2.2000000000000002</v>
      </c>
      <c r="G1623" s="37"/>
      <c r="H1623" s="42"/>
    </row>
    <row r="1624" spans="1:8" s="2" customFormat="1" ht="16.8" customHeight="1">
      <c r="A1624" s="37"/>
      <c r="B1624" s="42"/>
      <c r="C1624" s="278" t="s">
        <v>19</v>
      </c>
      <c r="D1624" s="278" t="s">
        <v>7567</v>
      </c>
      <c r="E1624" s="20" t="s">
        <v>19</v>
      </c>
      <c r="F1624" s="279">
        <v>2.2000000000000002</v>
      </c>
      <c r="G1624" s="37"/>
      <c r="H1624" s="42"/>
    </row>
    <row r="1625" spans="1:8" s="2" customFormat="1" ht="16.8" customHeight="1">
      <c r="A1625" s="37"/>
      <c r="B1625" s="42"/>
      <c r="C1625" s="280" t="s">
        <v>6814</v>
      </c>
      <c r="D1625" s="37"/>
      <c r="E1625" s="37"/>
      <c r="F1625" s="37"/>
      <c r="G1625" s="37"/>
      <c r="H1625" s="42"/>
    </row>
    <row r="1626" spans="1:8" s="2" customFormat="1" ht="20.399999999999999">
      <c r="A1626" s="37"/>
      <c r="B1626" s="42"/>
      <c r="C1626" s="278" t="s">
        <v>1157</v>
      </c>
      <c r="D1626" s="278" t="s">
        <v>6879</v>
      </c>
      <c r="E1626" s="20" t="s">
        <v>154</v>
      </c>
      <c r="F1626" s="279">
        <v>149.11799999999999</v>
      </c>
      <c r="G1626" s="37"/>
      <c r="H1626" s="42"/>
    </row>
    <row r="1627" spans="1:8" s="2" customFormat="1" ht="16.8" customHeight="1">
      <c r="A1627" s="37"/>
      <c r="B1627" s="42"/>
      <c r="C1627" s="278" t="s">
        <v>1182</v>
      </c>
      <c r="D1627" s="278" t="s">
        <v>6880</v>
      </c>
      <c r="E1627" s="20" t="s">
        <v>154</v>
      </c>
      <c r="F1627" s="279">
        <v>263.916</v>
      </c>
      <c r="G1627" s="37"/>
      <c r="H1627" s="42"/>
    </row>
    <row r="1628" spans="1:8" s="2" customFormat="1" ht="16.8" customHeight="1">
      <c r="A1628" s="37"/>
      <c r="B1628" s="42"/>
      <c r="C1628" s="278" t="s">
        <v>1188</v>
      </c>
      <c r="D1628" s="278" t="s">
        <v>6881</v>
      </c>
      <c r="E1628" s="20" t="s">
        <v>154</v>
      </c>
      <c r="F1628" s="279">
        <v>149.11799999999999</v>
      </c>
      <c r="G1628" s="37"/>
      <c r="H1628" s="42"/>
    </row>
    <row r="1629" spans="1:8" s="2" customFormat="1" ht="16.8" customHeight="1">
      <c r="A1629" s="37"/>
      <c r="B1629" s="42"/>
      <c r="C1629" s="274" t="s">
        <v>4917</v>
      </c>
      <c r="D1629" s="275" t="s">
        <v>4918</v>
      </c>
      <c r="E1629" s="276" t="s">
        <v>141</v>
      </c>
      <c r="F1629" s="277">
        <v>80.480999999999995</v>
      </c>
      <c r="G1629" s="37"/>
      <c r="H1629" s="42"/>
    </row>
    <row r="1630" spans="1:8" s="2" customFormat="1" ht="16.8" customHeight="1">
      <c r="A1630" s="37"/>
      <c r="B1630" s="42"/>
      <c r="C1630" s="278" t="s">
        <v>19</v>
      </c>
      <c r="D1630" s="278" t="s">
        <v>7568</v>
      </c>
      <c r="E1630" s="20" t="s">
        <v>19</v>
      </c>
      <c r="F1630" s="279">
        <v>22.581</v>
      </c>
      <c r="G1630" s="37"/>
      <c r="H1630" s="42"/>
    </row>
    <row r="1631" spans="1:8" s="2" customFormat="1" ht="16.8" customHeight="1">
      <c r="A1631" s="37"/>
      <c r="B1631" s="42"/>
      <c r="C1631" s="278" t="s">
        <v>19</v>
      </c>
      <c r="D1631" s="278" t="s">
        <v>7569</v>
      </c>
      <c r="E1631" s="20" t="s">
        <v>19</v>
      </c>
      <c r="F1631" s="279">
        <v>45.8</v>
      </c>
      <c r="G1631" s="37"/>
      <c r="H1631" s="42"/>
    </row>
    <row r="1632" spans="1:8" s="2" customFormat="1" ht="16.8" customHeight="1">
      <c r="A1632" s="37"/>
      <c r="B1632" s="42"/>
      <c r="C1632" s="278" t="s">
        <v>19</v>
      </c>
      <c r="D1632" s="278" t="s">
        <v>7570</v>
      </c>
      <c r="E1632" s="20" t="s">
        <v>19</v>
      </c>
      <c r="F1632" s="279">
        <v>12.1</v>
      </c>
      <c r="G1632" s="37"/>
      <c r="H1632" s="42"/>
    </row>
    <row r="1633" spans="1:8" s="2" customFormat="1" ht="16.8" customHeight="1">
      <c r="A1633" s="37"/>
      <c r="B1633" s="42"/>
      <c r="C1633" s="278" t="s">
        <v>19</v>
      </c>
      <c r="D1633" s="278" t="s">
        <v>260</v>
      </c>
      <c r="E1633" s="20" t="s">
        <v>19</v>
      </c>
      <c r="F1633" s="279">
        <v>80.480999999999995</v>
      </c>
      <c r="G1633" s="37"/>
      <c r="H1633" s="42"/>
    </row>
    <row r="1634" spans="1:8" s="2" customFormat="1" ht="16.8" customHeight="1">
      <c r="A1634" s="37"/>
      <c r="B1634" s="42"/>
      <c r="C1634" s="280" t="s">
        <v>6814</v>
      </c>
      <c r="D1634" s="37"/>
      <c r="E1634" s="37"/>
      <c r="F1634" s="37"/>
      <c r="G1634" s="37"/>
      <c r="H1634" s="42"/>
    </row>
    <row r="1635" spans="1:8" s="2" customFormat="1" ht="16.8" customHeight="1">
      <c r="A1635" s="37"/>
      <c r="B1635" s="42"/>
      <c r="C1635" s="278" t="s">
        <v>5262</v>
      </c>
      <c r="D1635" s="278" t="s">
        <v>7571</v>
      </c>
      <c r="E1635" s="20" t="s">
        <v>141</v>
      </c>
      <c r="F1635" s="279">
        <v>80.480999999999995</v>
      </c>
      <c r="G1635" s="37"/>
      <c r="H1635" s="42"/>
    </row>
    <row r="1636" spans="1:8" s="2" customFormat="1" ht="16.8" customHeight="1">
      <c r="A1636" s="37"/>
      <c r="B1636" s="42"/>
      <c r="C1636" s="278" t="s">
        <v>2751</v>
      </c>
      <c r="D1636" s="278" t="s">
        <v>7316</v>
      </c>
      <c r="E1636" s="20" t="s">
        <v>141</v>
      </c>
      <c r="F1636" s="279">
        <v>80.480999999999995</v>
      </c>
      <c r="G1636" s="37"/>
      <c r="H1636" s="42"/>
    </row>
    <row r="1637" spans="1:8" s="2" customFormat="1" ht="16.8" customHeight="1">
      <c r="A1637" s="37"/>
      <c r="B1637" s="42"/>
      <c r="C1637" s="278" t="s">
        <v>4217</v>
      </c>
      <c r="D1637" s="278" t="s">
        <v>7317</v>
      </c>
      <c r="E1637" s="20" t="s">
        <v>141</v>
      </c>
      <c r="F1637" s="279">
        <v>160.96199999999999</v>
      </c>
      <c r="G1637" s="37"/>
      <c r="H1637" s="42"/>
    </row>
    <row r="1638" spans="1:8" s="2" customFormat="1" ht="20.399999999999999">
      <c r="A1638" s="37"/>
      <c r="B1638" s="42"/>
      <c r="C1638" s="278" t="s">
        <v>5467</v>
      </c>
      <c r="D1638" s="278" t="s">
        <v>7572</v>
      </c>
      <c r="E1638" s="20" t="s">
        <v>141</v>
      </c>
      <c r="F1638" s="279">
        <v>80.480999999999995</v>
      </c>
      <c r="G1638" s="37"/>
      <c r="H1638" s="42"/>
    </row>
    <row r="1639" spans="1:8" s="2" customFormat="1" ht="16.8" customHeight="1">
      <c r="A1639" s="37"/>
      <c r="B1639" s="42"/>
      <c r="C1639" s="278" t="s">
        <v>5407</v>
      </c>
      <c r="D1639" s="278" t="s">
        <v>7573</v>
      </c>
      <c r="E1639" s="20" t="s">
        <v>141</v>
      </c>
      <c r="F1639" s="279">
        <v>80.480999999999995</v>
      </c>
      <c r="G1639" s="37"/>
      <c r="H1639" s="42"/>
    </row>
    <row r="1640" spans="1:8" s="2" customFormat="1" ht="16.8" customHeight="1">
      <c r="A1640" s="37"/>
      <c r="B1640" s="42"/>
      <c r="C1640" s="278" t="s">
        <v>5411</v>
      </c>
      <c r="D1640" s="278" t="s">
        <v>7574</v>
      </c>
      <c r="E1640" s="20" t="s">
        <v>141</v>
      </c>
      <c r="F1640" s="279">
        <v>80.480999999999995</v>
      </c>
      <c r="G1640" s="37"/>
      <c r="H1640" s="42"/>
    </row>
    <row r="1641" spans="1:8" s="2" customFormat="1" ht="16.8" customHeight="1">
      <c r="A1641" s="37"/>
      <c r="B1641" s="42"/>
      <c r="C1641" s="278" t="s">
        <v>5415</v>
      </c>
      <c r="D1641" s="278" t="s">
        <v>7575</v>
      </c>
      <c r="E1641" s="20" t="s">
        <v>141</v>
      </c>
      <c r="F1641" s="279">
        <v>80.480999999999995</v>
      </c>
      <c r="G1641" s="37"/>
      <c r="H1641" s="42"/>
    </row>
    <row r="1642" spans="1:8" s="2" customFormat="1" ht="16.8" customHeight="1">
      <c r="A1642" s="37"/>
      <c r="B1642" s="42"/>
      <c r="C1642" s="274" t="s">
        <v>4942</v>
      </c>
      <c r="D1642" s="275" t="s">
        <v>4943</v>
      </c>
      <c r="E1642" s="276" t="s">
        <v>141</v>
      </c>
      <c r="F1642" s="277">
        <v>33.582999999999998</v>
      </c>
      <c r="G1642" s="37"/>
      <c r="H1642" s="42"/>
    </row>
    <row r="1643" spans="1:8" s="2" customFormat="1" ht="16.8" customHeight="1">
      <c r="A1643" s="37"/>
      <c r="B1643" s="42"/>
      <c r="C1643" s="278" t="s">
        <v>19</v>
      </c>
      <c r="D1643" s="278" t="s">
        <v>5044</v>
      </c>
      <c r="E1643" s="20" t="s">
        <v>19</v>
      </c>
      <c r="F1643" s="279">
        <v>0</v>
      </c>
      <c r="G1643" s="37"/>
      <c r="H1643" s="42"/>
    </row>
    <row r="1644" spans="1:8" s="2" customFormat="1" ht="16.8" customHeight="1">
      <c r="A1644" s="37"/>
      <c r="B1644" s="42"/>
      <c r="C1644" s="278" t="s">
        <v>19</v>
      </c>
      <c r="D1644" s="278" t="s">
        <v>5045</v>
      </c>
      <c r="E1644" s="20" t="s">
        <v>19</v>
      </c>
      <c r="F1644" s="279">
        <v>0</v>
      </c>
      <c r="G1644" s="37"/>
      <c r="H1644" s="42"/>
    </row>
    <row r="1645" spans="1:8" s="2" customFormat="1" ht="16.8" customHeight="1">
      <c r="A1645" s="37"/>
      <c r="B1645" s="42"/>
      <c r="C1645" s="278" t="s">
        <v>19</v>
      </c>
      <c r="D1645" s="278" t="s">
        <v>5046</v>
      </c>
      <c r="E1645" s="20" t="s">
        <v>19</v>
      </c>
      <c r="F1645" s="279">
        <v>8.218</v>
      </c>
      <c r="G1645" s="37"/>
      <c r="H1645" s="42"/>
    </row>
    <row r="1646" spans="1:8" s="2" customFormat="1" ht="16.8" customHeight="1">
      <c r="A1646" s="37"/>
      <c r="B1646" s="42"/>
      <c r="C1646" s="278" t="s">
        <v>19</v>
      </c>
      <c r="D1646" s="278" t="s">
        <v>5047</v>
      </c>
      <c r="E1646" s="20" t="s">
        <v>19</v>
      </c>
      <c r="F1646" s="279">
        <v>5.2249999999999996</v>
      </c>
      <c r="G1646" s="37"/>
      <c r="H1646" s="42"/>
    </row>
    <row r="1647" spans="1:8" s="2" customFormat="1" ht="16.8" customHeight="1">
      <c r="A1647" s="37"/>
      <c r="B1647" s="42"/>
      <c r="C1647" s="278" t="s">
        <v>19</v>
      </c>
      <c r="D1647" s="278" t="s">
        <v>5048</v>
      </c>
      <c r="E1647" s="20" t="s">
        <v>19</v>
      </c>
      <c r="F1647" s="279">
        <v>18.715</v>
      </c>
      <c r="G1647" s="37"/>
      <c r="H1647" s="42"/>
    </row>
    <row r="1648" spans="1:8" s="2" customFormat="1" ht="16.8" customHeight="1">
      <c r="A1648" s="37"/>
      <c r="B1648" s="42"/>
      <c r="C1648" s="278" t="s">
        <v>19</v>
      </c>
      <c r="D1648" s="278" t="s">
        <v>7576</v>
      </c>
      <c r="E1648" s="20" t="s">
        <v>19</v>
      </c>
      <c r="F1648" s="279">
        <v>1.425</v>
      </c>
      <c r="G1648" s="37"/>
      <c r="H1648" s="42"/>
    </row>
    <row r="1649" spans="1:8" s="2" customFormat="1" ht="16.8" customHeight="1">
      <c r="A1649" s="37"/>
      <c r="B1649" s="42"/>
      <c r="C1649" s="278" t="s">
        <v>19</v>
      </c>
      <c r="D1649" s="278" t="s">
        <v>260</v>
      </c>
      <c r="E1649" s="20" t="s">
        <v>19</v>
      </c>
      <c r="F1649" s="279">
        <v>33.582999999999998</v>
      </c>
      <c r="G1649" s="37"/>
      <c r="H1649" s="42"/>
    </row>
    <row r="1650" spans="1:8" s="2" customFormat="1" ht="16.8" customHeight="1">
      <c r="A1650" s="37"/>
      <c r="B1650" s="42"/>
      <c r="C1650" s="280" t="s">
        <v>6814</v>
      </c>
      <c r="D1650" s="37"/>
      <c r="E1650" s="37"/>
      <c r="F1650" s="37"/>
      <c r="G1650" s="37"/>
      <c r="H1650" s="42"/>
    </row>
    <row r="1651" spans="1:8" s="2" customFormat="1" ht="16.8" customHeight="1">
      <c r="A1651" s="37"/>
      <c r="B1651" s="42"/>
      <c r="C1651" s="278" t="s">
        <v>2742</v>
      </c>
      <c r="D1651" s="278" t="s">
        <v>7076</v>
      </c>
      <c r="E1651" s="20" t="s">
        <v>141</v>
      </c>
      <c r="F1651" s="279">
        <v>33.582999999999998</v>
      </c>
      <c r="G1651" s="37"/>
      <c r="H1651" s="42"/>
    </row>
    <row r="1652" spans="1:8" s="2" customFormat="1" ht="16.8" customHeight="1">
      <c r="A1652" s="37"/>
      <c r="B1652" s="42"/>
      <c r="C1652" s="278" t="s">
        <v>2779</v>
      </c>
      <c r="D1652" s="278" t="s">
        <v>7134</v>
      </c>
      <c r="E1652" s="20" t="s">
        <v>141</v>
      </c>
      <c r="F1652" s="279">
        <v>67.165999999999997</v>
      </c>
      <c r="G1652" s="37"/>
      <c r="H1652" s="42"/>
    </row>
    <row r="1653" spans="1:8" s="2" customFormat="1" ht="16.8" customHeight="1">
      <c r="A1653" s="37"/>
      <c r="B1653" s="42"/>
      <c r="C1653" s="278" t="s">
        <v>5456</v>
      </c>
      <c r="D1653" s="278" t="s">
        <v>7577</v>
      </c>
      <c r="E1653" s="20" t="s">
        <v>141</v>
      </c>
      <c r="F1653" s="279">
        <v>33.582999999999998</v>
      </c>
      <c r="G1653" s="37"/>
      <c r="H1653" s="42"/>
    </row>
    <row r="1654" spans="1:8" s="2" customFormat="1" ht="16.8" customHeight="1">
      <c r="A1654" s="37"/>
      <c r="B1654" s="42"/>
      <c r="C1654" s="274" t="s">
        <v>3614</v>
      </c>
      <c r="D1654" s="275" t="s">
        <v>4908</v>
      </c>
      <c r="E1654" s="276" t="s">
        <v>141</v>
      </c>
      <c r="F1654" s="277">
        <v>293.8</v>
      </c>
      <c r="G1654" s="37"/>
      <c r="H1654" s="42"/>
    </row>
    <row r="1655" spans="1:8" s="2" customFormat="1" ht="16.8" customHeight="1">
      <c r="A1655" s="37"/>
      <c r="B1655" s="42"/>
      <c r="C1655" s="278" t="s">
        <v>19</v>
      </c>
      <c r="D1655" s="278" t="s">
        <v>6983</v>
      </c>
      <c r="E1655" s="20" t="s">
        <v>19</v>
      </c>
      <c r="F1655" s="279">
        <v>0</v>
      </c>
      <c r="G1655" s="37"/>
      <c r="H1655" s="42"/>
    </row>
    <row r="1656" spans="1:8" s="2" customFormat="1" ht="16.8" customHeight="1">
      <c r="A1656" s="37"/>
      <c r="B1656" s="42"/>
      <c r="C1656" s="278" t="s">
        <v>19</v>
      </c>
      <c r="D1656" s="278" t="s">
        <v>248</v>
      </c>
      <c r="E1656" s="20" t="s">
        <v>19</v>
      </c>
      <c r="F1656" s="279">
        <v>0</v>
      </c>
      <c r="G1656" s="37"/>
      <c r="H1656" s="42"/>
    </row>
    <row r="1657" spans="1:8" s="2" customFormat="1" ht="16.8" customHeight="1">
      <c r="A1657" s="37"/>
      <c r="B1657" s="42"/>
      <c r="C1657" s="278" t="s">
        <v>19</v>
      </c>
      <c r="D1657" s="278" t="s">
        <v>7578</v>
      </c>
      <c r="E1657" s="20" t="s">
        <v>19</v>
      </c>
      <c r="F1657" s="279">
        <v>80.959999999999994</v>
      </c>
      <c r="G1657" s="37"/>
      <c r="H1657" s="42"/>
    </row>
    <row r="1658" spans="1:8" s="2" customFormat="1" ht="16.8" customHeight="1">
      <c r="A1658" s="37"/>
      <c r="B1658" s="42"/>
      <c r="C1658" s="278" t="s">
        <v>19</v>
      </c>
      <c r="D1658" s="278" t="s">
        <v>7579</v>
      </c>
      <c r="E1658" s="20" t="s">
        <v>19</v>
      </c>
      <c r="F1658" s="279">
        <v>-5.9619999999999997</v>
      </c>
      <c r="G1658" s="37"/>
      <c r="H1658" s="42"/>
    </row>
    <row r="1659" spans="1:8" s="2" customFormat="1" ht="16.8" customHeight="1">
      <c r="A1659" s="37"/>
      <c r="B1659" s="42"/>
      <c r="C1659" s="278" t="s">
        <v>19</v>
      </c>
      <c r="D1659" s="278" t="s">
        <v>7580</v>
      </c>
      <c r="E1659" s="20" t="s">
        <v>19</v>
      </c>
      <c r="F1659" s="279">
        <v>3.8069999999999999</v>
      </c>
      <c r="G1659" s="37"/>
      <c r="H1659" s="42"/>
    </row>
    <row r="1660" spans="1:8" s="2" customFormat="1" ht="16.8" customHeight="1">
      <c r="A1660" s="37"/>
      <c r="B1660" s="42"/>
      <c r="C1660" s="278" t="s">
        <v>19</v>
      </c>
      <c r="D1660" s="278" t="s">
        <v>6991</v>
      </c>
      <c r="E1660" s="20" t="s">
        <v>19</v>
      </c>
      <c r="F1660" s="279">
        <v>-1.89</v>
      </c>
      <c r="G1660" s="37"/>
      <c r="H1660" s="42"/>
    </row>
    <row r="1661" spans="1:8" s="2" customFormat="1" ht="16.8" customHeight="1">
      <c r="A1661" s="37"/>
      <c r="B1661" s="42"/>
      <c r="C1661" s="278" t="s">
        <v>19</v>
      </c>
      <c r="D1661" s="278" t="s">
        <v>7581</v>
      </c>
      <c r="E1661" s="20" t="s">
        <v>19</v>
      </c>
      <c r="F1661" s="279">
        <v>49.857999999999997</v>
      </c>
      <c r="G1661" s="37"/>
      <c r="H1661" s="42"/>
    </row>
    <row r="1662" spans="1:8" s="2" customFormat="1" ht="16.8" customHeight="1">
      <c r="A1662" s="37"/>
      <c r="B1662" s="42"/>
      <c r="C1662" s="278" t="s">
        <v>19</v>
      </c>
      <c r="D1662" s="278" t="s">
        <v>7582</v>
      </c>
      <c r="E1662" s="20" t="s">
        <v>19</v>
      </c>
      <c r="F1662" s="279">
        <v>-3.9740000000000002</v>
      </c>
      <c r="G1662" s="37"/>
      <c r="H1662" s="42"/>
    </row>
    <row r="1663" spans="1:8" s="2" customFormat="1" ht="16.8" customHeight="1">
      <c r="A1663" s="37"/>
      <c r="B1663" s="42"/>
      <c r="C1663" s="278" t="s">
        <v>19</v>
      </c>
      <c r="D1663" s="278" t="s">
        <v>7583</v>
      </c>
      <c r="E1663" s="20" t="s">
        <v>19</v>
      </c>
      <c r="F1663" s="279">
        <v>2.5379999999999998</v>
      </c>
      <c r="G1663" s="37"/>
      <c r="H1663" s="42"/>
    </row>
    <row r="1664" spans="1:8" s="2" customFormat="1" ht="16.8" customHeight="1">
      <c r="A1664" s="37"/>
      <c r="B1664" s="42"/>
      <c r="C1664" s="278" t="s">
        <v>19</v>
      </c>
      <c r="D1664" s="278" t="s">
        <v>7584</v>
      </c>
      <c r="E1664" s="20" t="s">
        <v>19</v>
      </c>
      <c r="F1664" s="279">
        <v>22.988</v>
      </c>
      <c r="G1664" s="37"/>
      <c r="H1664" s="42"/>
    </row>
    <row r="1665" spans="1:8" s="2" customFormat="1" ht="16.8" customHeight="1">
      <c r="A1665" s="37"/>
      <c r="B1665" s="42"/>
      <c r="C1665" s="278" t="s">
        <v>19</v>
      </c>
      <c r="D1665" s="278" t="s">
        <v>7585</v>
      </c>
      <c r="E1665" s="20" t="s">
        <v>19</v>
      </c>
      <c r="F1665" s="279">
        <v>-30.8</v>
      </c>
      <c r="G1665" s="37"/>
      <c r="H1665" s="42"/>
    </row>
    <row r="1666" spans="1:8" s="2" customFormat="1" ht="16.8" customHeight="1">
      <c r="A1666" s="37"/>
      <c r="B1666" s="42"/>
      <c r="C1666" s="278" t="s">
        <v>19</v>
      </c>
      <c r="D1666" s="278" t="s">
        <v>251</v>
      </c>
      <c r="E1666" s="20" t="s">
        <v>19</v>
      </c>
      <c r="F1666" s="279">
        <v>117.52500000000001</v>
      </c>
      <c r="G1666" s="37"/>
      <c r="H1666" s="42"/>
    </row>
    <row r="1667" spans="1:8" s="2" customFormat="1" ht="16.8" customHeight="1">
      <c r="A1667" s="37"/>
      <c r="B1667" s="42"/>
      <c r="C1667" s="278" t="s">
        <v>19</v>
      </c>
      <c r="D1667" s="278" t="s">
        <v>252</v>
      </c>
      <c r="E1667" s="20" t="s">
        <v>19</v>
      </c>
      <c r="F1667" s="279">
        <v>0</v>
      </c>
      <c r="G1667" s="37"/>
      <c r="H1667" s="42"/>
    </row>
    <row r="1668" spans="1:8" s="2" customFormat="1" ht="16.8" customHeight="1">
      <c r="A1668" s="37"/>
      <c r="B1668" s="42"/>
      <c r="C1668" s="278" t="s">
        <v>19</v>
      </c>
      <c r="D1668" s="278" t="s">
        <v>7586</v>
      </c>
      <c r="E1668" s="20" t="s">
        <v>19</v>
      </c>
      <c r="F1668" s="279">
        <v>160.69200000000001</v>
      </c>
      <c r="G1668" s="37"/>
      <c r="H1668" s="42"/>
    </row>
    <row r="1669" spans="1:8" s="2" customFormat="1" ht="16.8" customHeight="1">
      <c r="A1669" s="37"/>
      <c r="B1669" s="42"/>
      <c r="C1669" s="278" t="s">
        <v>19</v>
      </c>
      <c r="D1669" s="278" t="s">
        <v>7587</v>
      </c>
      <c r="E1669" s="20" t="s">
        <v>19</v>
      </c>
      <c r="F1669" s="279">
        <v>-9.9359999999999999</v>
      </c>
      <c r="G1669" s="37"/>
      <c r="H1669" s="42"/>
    </row>
    <row r="1670" spans="1:8" s="2" customFormat="1" ht="16.8" customHeight="1">
      <c r="A1670" s="37"/>
      <c r="B1670" s="42"/>
      <c r="C1670" s="278" t="s">
        <v>19</v>
      </c>
      <c r="D1670" s="278" t="s">
        <v>7588</v>
      </c>
      <c r="E1670" s="20" t="s">
        <v>19</v>
      </c>
      <c r="F1670" s="279">
        <v>6.3449999999999998</v>
      </c>
      <c r="G1670" s="37"/>
      <c r="H1670" s="42"/>
    </row>
    <row r="1671" spans="1:8" s="2" customFormat="1" ht="16.8" customHeight="1">
      <c r="A1671" s="37"/>
      <c r="B1671" s="42"/>
      <c r="C1671" s="278" t="s">
        <v>19</v>
      </c>
      <c r="D1671" s="278" t="s">
        <v>7589</v>
      </c>
      <c r="E1671" s="20" t="s">
        <v>19</v>
      </c>
      <c r="F1671" s="279">
        <v>-3.4990000000000001</v>
      </c>
      <c r="G1671" s="37"/>
      <c r="H1671" s="42"/>
    </row>
    <row r="1672" spans="1:8" s="2" customFormat="1" ht="16.8" customHeight="1">
      <c r="A1672" s="37"/>
      <c r="B1672" s="42"/>
      <c r="C1672" s="278" t="s">
        <v>19</v>
      </c>
      <c r="D1672" s="278" t="s">
        <v>7590</v>
      </c>
      <c r="E1672" s="20" t="s">
        <v>19</v>
      </c>
      <c r="F1672" s="279">
        <v>1.869</v>
      </c>
      <c r="G1672" s="37"/>
      <c r="H1672" s="42"/>
    </row>
    <row r="1673" spans="1:8" s="2" customFormat="1" ht="16.8" customHeight="1">
      <c r="A1673" s="37"/>
      <c r="B1673" s="42"/>
      <c r="C1673" s="278" t="s">
        <v>19</v>
      </c>
      <c r="D1673" s="278" t="s">
        <v>7591</v>
      </c>
      <c r="E1673" s="20" t="s">
        <v>19</v>
      </c>
      <c r="F1673" s="279">
        <v>-3.78</v>
      </c>
      <c r="G1673" s="37"/>
      <c r="H1673" s="42"/>
    </row>
    <row r="1674" spans="1:8" s="2" customFormat="1" ht="16.8" customHeight="1">
      <c r="A1674" s="37"/>
      <c r="B1674" s="42"/>
      <c r="C1674" s="278" t="s">
        <v>19</v>
      </c>
      <c r="D1674" s="278" t="s">
        <v>7592</v>
      </c>
      <c r="E1674" s="20" t="s">
        <v>19</v>
      </c>
      <c r="F1674" s="279">
        <v>-13.464</v>
      </c>
      <c r="G1674" s="37"/>
      <c r="H1674" s="42"/>
    </row>
    <row r="1675" spans="1:8" s="2" customFormat="1" ht="16.8" customHeight="1">
      <c r="A1675" s="37"/>
      <c r="B1675" s="42"/>
      <c r="C1675" s="278" t="s">
        <v>19</v>
      </c>
      <c r="D1675" s="278" t="s">
        <v>251</v>
      </c>
      <c r="E1675" s="20" t="s">
        <v>19</v>
      </c>
      <c r="F1675" s="279">
        <v>138.227</v>
      </c>
      <c r="G1675" s="37"/>
      <c r="H1675" s="42"/>
    </row>
    <row r="1676" spans="1:8" s="2" customFormat="1" ht="16.8" customHeight="1">
      <c r="A1676" s="37"/>
      <c r="B1676" s="42"/>
      <c r="C1676" s="278" t="s">
        <v>19</v>
      </c>
      <c r="D1676" s="278" t="s">
        <v>256</v>
      </c>
      <c r="E1676" s="20" t="s">
        <v>19</v>
      </c>
      <c r="F1676" s="279">
        <v>0</v>
      </c>
      <c r="G1676" s="37"/>
      <c r="H1676" s="42"/>
    </row>
    <row r="1677" spans="1:8" s="2" customFormat="1" ht="16.8" customHeight="1">
      <c r="A1677" s="37"/>
      <c r="B1677" s="42"/>
      <c r="C1677" s="278" t="s">
        <v>19</v>
      </c>
      <c r="D1677" s="278" t="s">
        <v>7593</v>
      </c>
      <c r="E1677" s="20" t="s">
        <v>19</v>
      </c>
      <c r="F1677" s="279">
        <v>0</v>
      </c>
      <c r="G1677" s="37"/>
      <c r="H1677" s="42"/>
    </row>
    <row r="1678" spans="1:8" s="2" customFormat="1" ht="16.8" customHeight="1">
      <c r="A1678" s="37"/>
      <c r="B1678" s="42"/>
      <c r="C1678" s="278" t="s">
        <v>19</v>
      </c>
      <c r="D1678" s="278" t="s">
        <v>7594</v>
      </c>
      <c r="E1678" s="20" t="s">
        <v>19</v>
      </c>
      <c r="F1678" s="279">
        <v>48.97</v>
      </c>
      <c r="G1678" s="37"/>
      <c r="H1678" s="42"/>
    </row>
    <row r="1679" spans="1:8" s="2" customFormat="1" ht="16.8" customHeight="1">
      <c r="A1679" s="37"/>
      <c r="B1679" s="42"/>
      <c r="C1679" s="278" t="s">
        <v>19</v>
      </c>
      <c r="D1679" s="278" t="s">
        <v>7582</v>
      </c>
      <c r="E1679" s="20" t="s">
        <v>19</v>
      </c>
      <c r="F1679" s="279">
        <v>-3.9740000000000002</v>
      </c>
      <c r="G1679" s="37"/>
      <c r="H1679" s="42"/>
    </row>
    <row r="1680" spans="1:8" s="2" customFormat="1" ht="16.8" customHeight="1">
      <c r="A1680" s="37"/>
      <c r="B1680" s="42"/>
      <c r="C1680" s="278" t="s">
        <v>19</v>
      </c>
      <c r="D1680" s="278" t="s">
        <v>7583</v>
      </c>
      <c r="E1680" s="20" t="s">
        <v>19</v>
      </c>
      <c r="F1680" s="279">
        <v>2.5379999999999998</v>
      </c>
      <c r="G1680" s="37"/>
      <c r="H1680" s="42"/>
    </row>
    <row r="1681" spans="1:8" s="2" customFormat="1" ht="16.8" customHeight="1">
      <c r="A1681" s="37"/>
      <c r="B1681" s="42"/>
      <c r="C1681" s="278" t="s">
        <v>19</v>
      </c>
      <c r="D1681" s="278" t="s">
        <v>7595</v>
      </c>
      <c r="E1681" s="20" t="s">
        <v>19</v>
      </c>
      <c r="F1681" s="279">
        <v>-4.7160000000000002</v>
      </c>
      <c r="G1681" s="37"/>
      <c r="H1681" s="42"/>
    </row>
    <row r="1682" spans="1:8" s="2" customFormat="1" ht="16.8" customHeight="1">
      <c r="A1682" s="37"/>
      <c r="B1682" s="42"/>
      <c r="C1682" s="278" t="s">
        <v>19</v>
      </c>
      <c r="D1682" s="278" t="s">
        <v>7596</v>
      </c>
      <c r="E1682" s="20" t="s">
        <v>19</v>
      </c>
      <c r="F1682" s="279">
        <v>-2.88</v>
      </c>
      <c r="G1682" s="37"/>
      <c r="H1682" s="42"/>
    </row>
    <row r="1683" spans="1:8" s="2" customFormat="1" ht="16.8" customHeight="1">
      <c r="A1683" s="37"/>
      <c r="B1683" s="42"/>
      <c r="C1683" s="278" t="s">
        <v>19</v>
      </c>
      <c r="D1683" s="278" t="s">
        <v>6991</v>
      </c>
      <c r="E1683" s="20" t="s">
        <v>19</v>
      </c>
      <c r="F1683" s="279">
        <v>-1.89</v>
      </c>
      <c r="G1683" s="37"/>
      <c r="H1683" s="42"/>
    </row>
    <row r="1684" spans="1:8" s="2" customFormat="1" ht="16.8" customHeight="1">
      <c r="A1684" s="37"/>
      <c r="B1684" s="42"/>
      <c r="C1684" s="278" t="s">
        <v>19</v>
      </c>
      <c r="D1684" s="278" t="s">
        <v>251</v>
      </c>
      <c r="E1684" s="20" t="s">
        <v>19</v>
      </c>
      <c r="F1684" s="279">
        <v>38.048000000000002</v>
      </c>
      <c r="G1684" s="37"/>
      <c r="H1684" s="42"/>
    </row>
    <row r="1685" spans="1:8" s="2" customFormat="1" ht="16.8" customHeight="1">
      <c r="A1685" s="37"/>
      <c r="B1685" s="42"/>
      <c r="C1685" s="278" t="s">
        <v>19</v>
      </c>
      <c r="D1685" s="278" t="s">
        <v>260</v>
      </c>
      <c r="E1685" s="20" t="s">
        <v>19</v>
      </c>
      <c r="F1685" s="279">
        <v>293.8</v>
      </c>
      <c r="G1685" s="37"/>
      <c r="H1685" s="42"/>
    </row>
    <row r="1686" spans="1:8" s="2" customFormat="1" ht="16.8" customHeight="1">
      <c r="A1686" s="37"/>
      <c r="B1686" s="42"/>
      <c r="C1686" s="280" t="s">
        <v>6814</v>
      </c>
      <c r="D1686" s="37"/>
      <c r="E1686" s="37"/>
      <c r="F1686" s="37"/>
      <c r="G1686" s="37"/>
      <c r="H1686" s="42"/>
    </row>
    <row r="1687" spans="1:8" s="2" customFormat="1" ht="16.8" customHeight="1">
      <c r="A1687" s="37"/>
      <c r="B1687" s="42"/>
      <c r="C1687" s="278" t="s">
        <v>4689</v>
      </c>
      <c r="D1687" s="278" t="s">
        <v>7345</v>
      </c>
      <c r="E1687" s="20" t="s">
        <v>141</v>
      </c>
      <c r="F1687" s="279">
        <v>105.746</v>
      </c>
      <c r="G1687" s="37"/>
      <c r="H1687" s="42"/>
    </row>
    <row r="1688" spans="1:8" s="2" customFormat="1" ht="16.8" customHeight="1">
      <c r="A1688" s="37"/>
      <c r="B1688" s="42"/>
      <c r="C1688" s="278" t="s">
        <v>1490</v>
      </c>
      <c r="D1688" s="278" t="s">
        <v>7045</v>
      </c>
      <c r="E1688" s="20" t="s">
        <v>141</v>
      </c>
      <c r="F1688" s="279">
        <v>1182.6659999999999</v>
      </c>
      <c r="G1688" s="37"/>
      <c r="H1688" s="42"/>
    </row>
    <row r="1689" spans="1:8" s="2" customFormat="1" ht="16.8" customHeight="1">
      <c r="A1689" s="37"/>
      <c r="B1689" s="42"/>
      <c r="C1689" s="274" t="s">
        <v>4902</v>
      </c>
      <c r="D1689" s="275" t="s">
        <v>4903</v>
      </c>
      <c r="E1689" s="276" t="s">
        <v>141</v>
      </c>
      <c r="F1689" s="277">
        <v>455.786</v>
      </c>
      <c r="G1689" s="37"/>
      <c r="H1689" s="42"/>
    </row>
    <row r="1690" spans="1:8" s="2" customFormat="1" ht="16.8" customHeight="1">
      <c r="A1690" s="37"/>
      <c r="B1690" s="42"/>
      <c r="C1690" s="278" t="s">
        <v>19</v>
      </c>
      <c r="D1690" s="278" t="s">
        <v>7597</v>
      </c>
      <c r="E1690" s="20" t="s">
        <v>19</v>
      </c>
      <c r="F1690" s="279">
        <v>171.17</v>
      </c>
      <c r="G1690" s="37"/>
      <c r="H1690" s="42"/>
    </row>
    <row r="1691" spans="1:8" s="2" customFormat="1" ht="16.8" customHeight="1">
      <c r="A1691" s="37"/>
      <c r="B1691" s="42"/>
      <c r="C1691" s="278" t="s">
        <v>19</v>
      </c>
      <c r="D1691" s="278" t="s">
        <v>7598</v>
      </c>
      <c r="E1691" s="20" t="s">
        <v>19</v>
      </c>
      <c r="F1691" s="279">
        <v>39.270000000000003</v>
      </c>
      <c r="G1691" s="37"/>
      <c r="H1691" s="42"/>
    </row>
    <row r="1692" spans="1:8" s="2" customFormat="1" ht="16.8" customHeight="1">
      <c r="A1692" s="37"/>
      <c r="B1692" s="42"/>
      <c r="C1692" s="278" t="s">
        <v>19</v>
      </c>
      <c r="D1692" s="278" t="s">
        <v>7599</v>
      </c>
      <c r="E1692" s="20" t="s">
        <v>19</v>
      </c>
      <c r="F1692" s="279">
        <v>-3.0750000000000002</v>
      </c>
      <c r="G1692" s="37"/>
      <c r="H1692" s="42"/>
    </row>
    <row r="1693" spans="1:8" s="2" customFormat="1" ht="16.8" customHeight="1">
      <c r="A1693" s="37"/>
      <c r="B1693" s="42"/>
      <c r="C1693" s="278" t="s">
        <v>19</v>
      </c>
      <c r="D1693" s="278" t="s">
        <v>7600</v>
      </c>
      <c r="E1693" s="20" t="s">
        <v>19</v>
      </c>
      <c r="F1693" s="279">
        <v>-17.64</v>
      </c>
      <c r="G1693" s="37"/>
      <c r="H1693" s="42"/>
    </row>
    <row r="1694" spans="1:8" s="2" customFormat="1" ht="16.8" customHeight="1">
      <c r="A1694" s="37"/>
      <c r="B1694" s="42"/>
      <c r="C1694" s="278" t="s">
        <v>19</v>
      </c>
      <c r="D1694" s="278" t="s">
        <v>7601</v>
      </c>
      <c r="E1694" s="20" t="s">
        <v>19</v>
      </c>
      <c r="F1694" s="279">
        <v>12.157999999999999</v>
      </c>
      <c r="G1694" s="37"/>
      <c r="H1694" s="42"/>
    </row>
    <row r="1695" spans="1:8" s="2" customFormat="1" ht="16.8" customHeight="1">
      <c r="A1695" s="37"/>
      <c r="B1695" s="42"/>
      <c r="C1695" s="278" t="s">
        <v>19</v>
      </c>
      <c r="D1695" s="278" t="s">
        <v>7602</v>
      </c>
      <c r="E1695" s="20" t="s">
        <v>19</v>
      </c>
      <c r="F1695" s="279">
        <v>2.2799999999999998</v>
      </c>
      <c r="G1695" s="37"/>
      <c r="H1695" s="42"/>
    </row>
    <row r="1696" spans="1:8" s="2" customFormat="1" ht="16.8" customHeight="1">
      <c r="A1696" s="37"/>
      <c r="B1696" s="42"/>
      <c r="C1696" s="278" t="s">
        <v>19</v>
      </c>
      <c r="D1696" s="278" t="s">
        <v>7603</v>
      </c>
      <c r="E1696" s="20" t="s">
        <v>19</v>
      </c>
      <c r="F1696" s="279">
        <v>-0.54400000000000004</v>
      </c>
      <c r="G1696" s="37"/>
      <c r="H1696" s="42"/>
    </row>
    <row r="1697" spans="1:8" s="2" customFormat="1" ht="16.8" customHeight="1">
      <c r="A1697" s="37"/>
      <c r="B1697" s="42"/>
      <c r="C1697" s="278" t="s">
        <v>19</v>
      </c>
      <c r="D1697" s="278" t="s">
        <v>7604</v>
      </c>
      <c r="E1697" s="20" t="s">
        <v>19</v>
      </c>
      <c r="F1697" s="279">
        <v>0.751</v>
      </c>
      <c r="G1697" s="37"/>
      <c r="H1697" s="42"/>
    </row>
    <row r="1698" spans="1:8" s="2" customFormat="1" ht="16.8" customHeight="1">
      <c r="A1698" s="37"/>
      <c r="B1698" s="42"/>
      <c r="C1698" s="278" t="s">
        <v>19</v>
      </c>
      <c r="D1698" s="278" t="s">
        <v>7605</v>
      </c>
      <c r="E1698" s="20" t="s">
        <v>19</v>
      </c>
      <c r="F1698" s="279">
        <v>2.1080000000000001</v>
      </c>
      <c r="G1698" s="37"/>
      <c r="H1698" s="42"/>
    </row>
    <row r="1699" spans="1:8" s="2" customFormat="1" ht="16.8" customHeight="1">
      <c r="A1699" s="37"/>
      <c r="B1699" s="42"/>
      <c r="C1699" s="278" t="s">
        <v>19</v>
      </c>
      <c r="D1699" s="278" t="s">
        <v>7606</v>
      </c>
      <c r="E1699" s="20" t="s">
        <v>19</v>
      </c>
      <c r="F1699" s="279">
        <v>17.53</v>
      </c>
      <c r="G1699" s="37"/>
      <c r="H1699" s="42"/>
    </row>
    <row r="1700" spans="1:8" s="2" customFormat="1" ht="16.8" customHeight="1">
      <c r="A1700" s="37"/>
      <c r="B1700" s="42"/>
      <c r="C1700" s="278" t="s">
        <v>19</v>
      </c>
      <c r="D1700" s="278" t="s">
        <v>7607</v>
      </c>
      <c r="E1700" s="20" t="s">
        <v>19</v>
      </c>
      <c r="F1700" s="279">
        <v>-3.2</v>
      </c>
      <c r="G1700" s="37"/>
      <c r="H1700" s="42"/>
    </row>
    <row r="1701" spans="1:8" s="2" customFormat="1" ht="16.8" customHeight="1">
      <c r="A1701" s="37"/>
      <c r="B1701" s="42"/>
      <c r="C1701" s="278" t="s">
        <v>19</v>
      </c>
      <c r="D1701" s="278" t="s">
        <v>7608</v>
      </c>
      <c r="E1701" s="20" t="s">
        <v>19</v>
      </c>
      <c r="F1701" s="279">
        <v>1.9970000000000001</v>
      </c>
      <c r="G1701" s="37"/>
      <c r="H1701" s="42"/>
    </row>
    <row r="1702" spans="1:8" s="2" customFormat="1" ht="16.8" customHeight="1">
      <c r="A1702" s="37"/>
      <c r="B1702" s="42"/>
      <c r="C1702" s="278" t="s">
        <v>19</v>
      </c>
      <c r="D1702" s="278" t="s">
        <v>7609</v>
      </c>
      <c r="E1702" s="20" t="s">
        <v>19</v>
      </c>
      <c r="F1702" s="279">
        <v>20.614000000000001</v>
      </c>
      <c r="G1702" s="37"/>
      <c r="H1702" s="42"/>
    </row>
    <row r="1703" spans="1:8" s="2" customFormat="1" ht="16.8" customHeight="1">
      <c r="A1703" s="37"/>
      <c r="B1703" s="42"/>
      <c r="C1703" s="278" t="s">
        <v>19</v>
      </c>
      <c r="D1703" s="278" t="s">
        <v>7610</v>
      </c>
      <c r="E1703" s="20" t="s">
        <v>19</v>
      </c>
      <c r="F1703" s="279">
        <v>2.3109999999999999</v>
      </c>
      <c r="G1703" s="37"/>
      <c r="H1703" s="42"/>
    </row>
    <row r="1704" spans="1:8" s="2" customFormat="1" ht="16.8" customHeight="1">
      <c r="A1704" s="37"/>
      <c r="B1704" s="42"/>
      <c r="C1704" s="278" t="s">
        <v>19</v>
      </c>
      <c r="D1704" s="278" t="s">
        <v>7611</v>
      </c>
      <c r="E1704" s="20" t="s">
        <v>19</v>
      </c>
      <c r="F1704" s="279">
        <v>31.562999999999999</v>
      </c>
      <c r="G1704" s="37"/>
      <c r="H1704" s="42"/>
    </row>
    <row r="1705" spans="1:8" s="2" customFormat="1" ht="16.8" customHeight="1">
      <c r="A1705" s="37"/>
      <c r="B1705" s="42"/>
      <c r="C1705" s="278" t="s">
        <v>19</v>
      </c>
      <c r="D1705" s="278" t="s">
        <v>5353</v>
      </c>
      <c r="E1705" s="20" t="s">
        <v>19</v>
      </c>
      <c r="F1705" s="279">
        <v>-1.6</v>
      </c>
      <c r="G1705" s="37"/>
      <c r="H1705" s="42"/>
    </row>
    <row r="1706" spans="1:8" s="2" customFormat="1" ht="16.8" customHeight="1">
      <c r="A1706" s="37"/>
      <c r="B1706" s="42"/>
      <c r="C1706" s="278" t="s">
        <v>19</v>
      </c>
      <c r="D1706" s="278" t="s">
        <v>7599</v>
      </c>
      <c r="E1706" s="20" t="s">
        <v>19</v>
      </c>
      <c r="F1706" s="279">
        <v>-3.0750000000000002</v>
      </c>
      <c r="G1706" s="37"/>
      <c r="H1706" s="42"/>
    </row>
    <row r="1707" spans="1:8" s="2" customFormat="1" ht="16.8" customHeight="1">
      <c r="A1707" s="37"/>
      <c r="B1707" s="42"/>
      <c r="C1707" s="278" t="s">
        <v>19</v>
      </c>
      <c r="D1707" s="278" t="s">
        <v>7612</v>
      </c>
      <c r="E1707" s="20" t="s">
        <v>19</v>
      </c>
      <c r="F1707" s="279">
        <v>-1.1759999999999999</v>
      </c>
      <c r="G1707" s="37"/>
      <c r="H1707" s="42"/>
    </row>
    <row r="1708" spans="1:8" s="2" customFormat="1" ht="16.8" customHeight="1">
      <c r="A1708" s="37"/>
      <c r="B1708" s="42"/>
      <c r="C1708" s="278" t="s">
        <v>19</v>
      </c>
      <c r="D1708" s="278" t="s">
        <v>7613</v>
      </c>
      <c r="E1708" s="20" t="s">
        <v>19</v>
      </c>
      <c r="F1708" s="279">
        <v>1.044</v>
      </c>
      <c r="G1708" s="37"/>
      <c r="H1708" s="42"/>
    </row>
    <row r="1709" spans="1:8" s="2" customFormat="1" ht="16.8" customHeight="1">
      <c r="A1709" s="37"/>
      <c r="B1709" s="42"/>
      <c r="C1709" s="278" t="s">
        <v>19</v>
      </c>
      <c r="D1709" s="278" t="s">
        <v>7614</v>
      </c>
      <c r="E1709" s="20" t="s">
        <v>19</v>
      </c>
      <c r="F1709" s="279">
        <v>49.795999999999999</v>
      </c>
      <c r="G1709" s="37"/>
      <c r="H1709" s="42"/>
    </row>
    <row r="1710" spans="1:8" s="2" customFormat="1" ht="16.8" customHeight="1">
      <c r="A1710" s="37"/>
      <c r="B1710" s="42"/>
      <c r="C1710" s="278" t="s">
        <v>19</v>
      </c>
      <c r="D1710" s="278" t="s">
        <v>5361</v>
      </c>
      <c r="E1710" s="20" t="s">
        <v>19</v>
      </c>
      <c r="F1710" s="279">
        <v>-1.8</v>
      </c>
      <c r="G1710" s="37"/>
      <c r="H1710" s="42"/>
    </row>
    <row r="1711" spans="1:8" s="2" customFormat="1" ht="16.8" customHeight="1">
      <c r="A1711" s="37"/>
      <c r="B1711" s="42"/>
      <c r="C1711" s="278" t="s">
        <v>19</v>
      </c>
      <c r="D1711" s="278" t="s">
        <v>5353</v>
      </c>
      <c r="E1711" s="20" t="s">
        <v>19</v>
      </c>
      <c r="F1711" s="279">
        <v>-1.6</v>
      </c>
      <c r="G1711" s="37"/>
      <c r="H1711" s="42"/>
    </row>
    <row r="1712" spans="1:8" s="2" customFormat="1" ht="16.8" customHeight="1">
      <c r="A1712" s="37"/>
      <c r="B1712" s="42"/>
      <c r="C1712" s="278" t="s">
        <v>19</v>
      </c>
      <c r="D1712" s="278" t="s">
        <v>7615</v>
      </c>
      <c r="E1712" s="20" t="s">
        <v>19</v>
      </c>
      <c r="F1712" s="279">
        <v>1.8480000000000001</v>
      </c>
      <c r="G1712" s="37"/>
      <c r="H1712" s="42"/>
    </row>
    <row r="1713" spans="1:8" s="2" customFormat="1" ht="16.8" customHeight="1">
      <c r="A1713" s="37"/>
      <c r="B1713" s="42"/>
      <c r="C1713" s="278" t="s">
        <v>19</v>
      </c>
      <c r="D1713" s="278" t="s">
        <v>7616</v>
      </c>
      <c r="E1713" s="20" t="s">
        <v>19</v>
      </c>
      <c r="F1713" s="279">
        <v>60.918999999999997</v>
      </c>
      <c r="G1713" s="37"/>
      <c r="H1713" s="42"/>
    </row>
    <row r="1714" spans="1:8" s="2" customFormat="1" ht="16.8" customHeight="1">
      <c r="A1714" s="37"/>
      <c r="B1714" s="42"/>
      <c r="C1714" s="278" t="s">
        <v>19</v>
      </c>
      <c r="D1714" s="278" t="s">
        <v>7617</v>
      </c>
      <c r="E1714" s="20" t="s">
        <v>19</v>
      </c>
      <c r="F1714" s="279">
        <v>3</v>
      </c>
      <c r="G1714" s="37"/>
      <c r="H1714" s="42"/>
    </row>
    <row r="1715" spans="1:8" s="2" customFormat="1" ht="16.8" customHeight="1">
      <c r="A1715" s="37"/>
      <c r="B1715" s="42"/>
      <c r="C1715" s="278" t="s">
        <v>19</v>
      </c>
      <c r="D1715" s="278" t="s">
        <v>5353</v>
      </c>
      <c r="E1715" s="20" t="s">
        <v>19</v>
      </c>
      <c r="F1715" s="279">
        <v>-1.6</v>
      </c>
      <c r="G1715" s="37"/>
      <c r="H1715" s="42"/>
    </row>
    <row r="1716" spans="1:8" s="2" customFormat="1" ht="16.8" customHeight="1">
      <c r="A1716" s="37"/>
      <c r="B1716" s="42"/>
      <c r="C1716" s="278" t="s">
        <v>19</v>
      </c>
      <c r="D1716" s="278" t="s">
        <v>7618</v>
      </c>
      <c r="E1716" s="20" t="s">
        <v>19</v>
      </c>
      <c r="F1716" s="279">
        <v>-1.254</v>
      </c>
      <c r="G1716" s="37"/>
      <c r="H1716" s="42"/>
    </row>
    <row r="1717" spans="1:8" s="2" customFormat="1" ht="16.8" customHeight="1">
      <c r="A1717" s="37"/>
      <c r="B1717" s="42"/>
      <c r="C1717" s="278" t="s">
        <v>19</v>
      </c>
      <c r="D1717" s="278" t="s">
        <v>7619</v>
      </c>
      <c r="E1717" s="20" t="s">
        <v>19</v>
      </c>
      <c r="F1717" s="279">
        <v>1.5229999999999999</v>
      </c>
      <c r="G1717" s="37"/>
      <c r="H1717" s="42"/>
    </row>
    <row r="1718" spans="1:8" s="2" customFormat="1" ht="16.8" customHeight="1">
      <c r="A1718" s="37"/>
      <c r="B1718" s="42"/>
      <c r="C1718" s="278" t="s">
        <v>19</v>
      </c>
      <c r="D1718" s="278" t="s">
        <v>7620</v>
      </c>
      <c r="E1718" s="20" t="s">
        <v>19</v>
      </c>
      <c r="F1718" s="279">
        <v>58.366</v>
      </c>
      <c r="G1718" s="37"/>
      <c r="H1718" s="42"/>
    </row>
    <row r="1719" spans="1:8" s="2" customFormat="1" ht="16.8" customHeight="1">
      <c r="A1719" s="37"/>
      <c r="B1719" s="42"/>
      <c r="C1719" s="278" t="s">
        <v>19</v>
      </c>
      <c r="D1719" s="278" t="s">
        <v>7621</v>
      </c>
      <c r="E1719" s="20" t="s">
        <v>19</v>
      </c>
      <c r="F1719" s="279">
        <v>-1.4359999999999999</v>
      </c>
      <c r="G1719" s="37"/>
      <c r="H1719" s="42"/>
    </row>
    <row r="1720" spans="1:8" s="2" customFormat="1" ht="16.8" customHeight="1">
      <c r="A1720" s="37"/>
      <c r="B1720" s="42"/>
      <c r="C1720" s="278" t="s">
        <v>19</v>
      </c>
      <c r="D1720" s="278" t="s">
        <v>7622</v>
      </c>
      <c r="E1720" s="20" t="s">
        <v>19</v>
      </c>
      <c r="F1720" s="279">
        <v>2.02</v>
      </c>
      <c r="G1720" s="37"/>
      <c r="H1720" s="42"/>
    </row>
    <row r="1721" spans="1:8" s="2" customFormat="1" ht="16.8" customHeight="1">
      <c r="A1721" s="37"/>
      <c r="B1721" s="42"/>
      <c r="C1721" s="278" t="s">
        <v>19</v>
      </c>
      <c r="D1721" s="278" t="s">
        <v>7623</v>
      </c>
      <c r="E1721" s="20" t="s">
        <v>19</v>
      </c>
      <c r="F1721" s="279">
        <v>-1.9670000000000001</v>
      </c>
      <c r="G1721" s="37"/>
      <c r="H1721" s="42"/>
    </row>
    <row r="1722" spans="1:8" s="2" customFormat="1" ht="16.8" customHeight="1">
      <c r="A1722" s="37"/>
      <c r="B1722" s="42"/>
      <c r="C1722" s="278" t="s">
        <v>19</v>
      </c>
      <c r="D1722" s="278" t="s">
        <v>7624</v>
      </c>
      <c r="E1722" s="20" t="s">
        <v>19</v>
      </c>
      <c r="F1722" s="279">
        <v>2.2850000000000001</v>
      </c>
      <c r="G1722" s="37"/>
      <c r="H1722" s="42"/>
    </row>
    <row r="1723" spans="1:8" s="2" customFormat="1" ht="16.8" customHeight="1">
      <c r="A1723" s="37"/>
      <c r="B1723" s="42"/>
      <c r="C1723" s="278" t="s">
        <v>19</v>
      </c>
      <c r="D1723" s="278" t="s">
        <v>7625</v>
      </c>
      <c r="E1723" s="20" t="s">
        <v>19</v>
      </c>
      <c r="F1723" s="279">
        <v>0</v>
      </c>
      <c r="G1723" s="37"/>
      <c r="H1723" s="42"/>
    </row>
    <row r="1724" spans="1:8" s="2" customFormat="1" ht="16.8" customHeight="1">
      <c r="A1724" s="37"/>
      <c r="B1724" s="42"/>
      <c r="C1724" s="278" t="s">
        <v>19</v>
      </c>
      <c r="D1724" s="278" t="s">
        <v>7626</v>
      </c>
      <c r="E1724" s="20" t="s">
        <v>19</v>
      </c>
      <c r="F1724" s="279">
        <v>13.2</v>
      </c>
      <c r="G1724" s="37"/>
      <c r="H1724" s="42"/>
    </row>
    <row r="1725" spans="1:8" s="2" customFormat="1" ht="16.8" customHeight="1">
      <c r="A1725" s="37"/>
      <c r="B1725" s="42"/>
      <c r="C1725" s="278" t="s">
        <v>19</v>
      </c>
      <c r="D1725" s="278" t="s">
        <v>260</v>
      </c>
      <c r="E1725" s="20" t="s">
        <v>19</v>
      </c>
      <c r="F1725" s="279">
        <v>455.786</v>
      </c>
      <c r="G1725" s="37"/>
      <c r="H1725" s="42"/>
    </row>
    <row r="1726" spans="1:8" s="2" customFormat="1" ht="16.8" customHeight="1">
      <c r="A1726" s="37"/>
      <c r="B1726" s="42"/>
      <c r="C1726" s="280" t="s">
        <v>6814</v>
      </c>
      <c r="D1726" s="37"/>
      <c r="E1726" s="37"/>
      <c r="F1726" s="37"/>
      <c r="G1726" s="37"/>
      <c r="H1726" s="42"/>
    </row>
    <row r="1727" spans="1:8" s="2" customFormat="1" ht="20.399999999999999">
      <c r="A1727" s="37"/>
      <c r="B1727" s="42"/>
      <c r="C1727" s="278" t="s">
        <v>367</v>
      </c>
      <c r="D1727" s="278" t="s">
        <v>7044</v>
      </c>
      <c r="E1727" s="20" t="s">
        <v>141</v>
      </c>
      <c r="F1727" s="279">
        <v>390.73599999999999</v>
      </c>
      <c r="G1727" s="37"/>
      <c r="H1727" s="42"/>
    </row>
    <row r="1728" spans="1:8" s="2" customFormat="1" ht="16.8" customHeight="1">
      <c r="A1728" s="37"/>
      <c r="B1728" s="42"/>
      <c r="C1728" s="278" t="s">
        <v>4689</v>
      </c>
      <c r="D1728" s="278" t="s">
        <v>7345</v>
      </c>
      <c r="E1728" s="20" t="s">
        <v>141</v>
      </c>
      <c r="F1728" s="279">
        <v>105.746</v>
      </c>
      <c r="G1728" s="37"/>
      <c r="H1728" s="42"/>
    </row>
    <row r="1729" spans="1:8" s="2" customFormat="1" ht="16.8" customHeight="1">
      <c r="A1729" s="37"/>
      <c r="B1729" s="42"/>
      <c r="C1729" s="278" t="s">
        <v>1480</v>
      </c>
      <c r="D1729" s="278" t="s">
        <v>6868</v>
      </c>
      <c r="E1729" s="20" t="s">
        <v>141</v>
      </c>
      <c r="F1729" s="279">
        <v>2258.672</v>
      </c>
      <c r="G1729" s="37"/>
      <c r="H1729" s="42"/>
    </row>
    <row r="1730" spans="1:8" s="2" customFormat="1" ht="16.8" customHeight="1">
      <c r="A1730" s="37"/>
      <c r="B1730" s="42"/>
      <c r="C1730" s="278" t="s">
        <v>1485</v>
      </c>
      <c r="D1730" s="278" t="s">
        <v>6869</v>
      </c>
      <c r="E1730" s="20" t="s">
        <v>141</v>
      </c>
      <c r="F1730" s="279">
        <v>2258.672</v>
      </c>
      <c r="G1730" s="37"/>
      <c r="H1730" s="42"/>
    </row>
    <row r="1731" spans="1:8" s="2" customFormat="1" ht="16.8" customHeight="1">
      <c r="A1731" s="37"/>
      <c r="B1731" s="42"/>
      <c r="C1731" s="278" t="s">
        <v>1490</v>
      </c>
      <c r="D1731" s="278" t="s">
        <v>7045</v>
      </c>
      <c r="E1731" s="20" t="s">
        <v>141</v>
      </c>
      <c r="F1731" s="279">
        <v>1182.6659999999999</v>
      </c>
      <c r="G1731" s="37"/>
      <c r="H1731" s="42"/>
    </row>
    <row r="1732" spans="1:8" s="2" customFormat="1" ht="16.8" customHeight="1">
      <c r="A1732" s="37"/>
      <c r="B1732" s="42"/>
      <c r="C1732" s="278" t="s">
        <v>1496</v>
      </c>
      <c r="D1732" s="278" t="s">
        <v>6870</v>
      </c>
      <c r="E1732" s="20" t="s">
        <v>141</v>
      </c>
      <c r="F1732" s="279">
        <v>2258.672</v>
      </c>
      <c r="G1732" s="37"/>
      <c r="H1732" s="42"/>
    </row>
    <row r="1733" spans="1:8" s="2" customFormat="1" ht="20.399999999999999">
      <c r="A1733" s="37"/>
      <c r="B1733" s="42"/>
      <c r="C1733" s="278" t="s">
        <v>551</v>
      </c>
      <c r="D1733" s="278" t="s">
        <v>7046</v>
      </c>
      <c r="E1733" s="20" t="s">
        <v>141</v>
      </c>
      <c r="F1733" s="279">
        <v>455.786</v>
      </c>
      <c r="G1733" s="37"/>
      <c r="H1733" s="42"/>
    </row>
    <row r="1734" spans="1:8" s="2" customFormat="1" ht="16.8" customHeight="1">
      <c r="A1734" s="37"/>
      <c r="B1734" s="42"/>
      <c r="C1734" s="274" t="s">
        <v>143</v>
      </c>
      <c r="D1734" s="275" t="s">
        <v>4910</v>
      </c>
      <c r="E1734" s="276" t="s">
        <v>141</v>
      </c>
      <c r="F1734" s="277">
        <v>307.60000000000002</v>
      </c>
      <c r="G1734" s="37"/>
      <c r="H1734" s="42"/>
    </row>
    <row r="1735" spans="1:8" s="2" customFormat="1" ht="16.8" customHeight="1">
      <c r="A1735" s="37"/>
      <c r="B1735" s="42"/>
      <c r="C1735" s="278" t="s">
        <v>19</v>
      </c>
      <c r="D1735" s="278" t="s">
        <v>6983</v>
      </c>
      <c r="E1735" s="20" t="s">
        <v>19</v>
      </c>
      <c r="F1735" s="279">
        <v>0</v>
      </c>
      <c r="G1735" s="37"/>
      <c r="H1735" s="42"/>
    </row>
    <row r="1736" spans="1:8" s="2" customFormat="1" ht="16.8" customHeight="1">
      <c r="A1736" s="37"/>
      <c r="B1736" s="42"/>
      <c r="C1736" s="278" t="s">
        <v>19</v>
      </c>
      <c r="D1736" s="278" t="s">
        <v>248</v>
      </c>
      <c r="E1736" s="20" t="s">
        <v>19</v>
      </c>
      <c r="F1736" s="279">
        <v>0</v>
      </c>
      <c r="G1736" s="37"/>
      <c r="H1736" s="42"/>
    </row>
    <row r="1737" spans="1:8" s="2" customFormat="1" ht="16.8" customHeight="1">
      <c r="A1737" s="37"/>
      <c r="B1737" s="42"/>
      <c r="C1737" s="278" t="s">
        <v>19</v>
      </c>
      <c r="D1737" s="278" t="s">
        <v>7627</v>
      </c>
      <c r="E1737" s="20" t="s">
        <v>19</v>
      </c>
      <c r="F1737" s="279">
        <v>47.83</v>
      </c>
      <c r="G1737" s="37"/>
      <c r="H1737" s="42"/>
    </row>
    <row r="1738" spans="1:8" s="2" customFormat="1" ht="16.8" customHeight="1">
      <c r="A1738" s="37"/>
      <c r="B1738" s="42"/>
      <c r="C1738" s="278" t="s">
        <v>19</v>
      </c>
      <c r="D1738" s="278" t="s">
        <v>7628</v>
      </c>
      <c r="E1738" s="20" t="s">
        <v>19</v>
      </c>
      <c r="F1738" s="279">
        <v>26.42</v>
      </c>
      <c r="G1738" s="37"/>
      <c r="H1738" s="42"/>
    </row>
    <row r="1739" spans="1:8" s="2" customFormat="1" ht="16.8" customHeight="1">
      <c r="A1739" s="37"/>
      <c r="B1739" s="42"/>
      <c r="C1739" s="278" t="s">
        <v>19</v>
      </c>
      <c r="D1739" s="278" t="s">
        <v>251</v>
      </c>
      <c r="E1739" s="20" t="s">
        <v>19</v>
      </c>
      <c r="F1739" s="279">
        <v>74.25</v>
      </c>
      <c r="G1739" s="37"/>
      <c r="H1739" s="42"/>
    </row>
    <row r="1740" spans="1:8" s="2" customFormat="1" ht="16.8" customHeight="1">
      <c r="A1740" s="37"/>
      <c r="B1740" s="42"/>
      <c r="C1740" s="278" t="s">
        <v>19</v>
      </c>
      <c r="D1740" s="278" t="s">
        <v>252</v>
      </c>
      <c r="E1740" s="20" t="s">
        <v>19</v>
      </c>
      <c r="F1740" s="279">
        <v>0</v>
      </c>
      <c r="G1740" s="37"/>
      <c r="H1740" s="42"/>
    </row>
    <row r="1741" spans="1:8" s="2" customFormat="1" ht="16.8" customHeight="1">
      <c r="A1741" s="37"/>
      <c r="B1741" s="42"/>
      <c r="C1741" s="278" t="s">
        <v>19</v>
      </c>
      <c r="D1741" s="278" t="s">
        <v>7629</v>
      </c>
      <c r="E1741" s="20" t="s">
        <v>19</v>
      </c>
      <c r="F1741" s="279">
        <v>60.25</v>
      </c>
      <c r="G1741" s="37"/>
      <c r="H1741" s="42"/>
    </row>
    <row r="1742" spans="1:8" s="2" customFormat="1" ht="16.8" customHeight="1">
      <c r="A1742" s="37"/>
      <c r="B1742" s="42"/>
      <c r="C1742" s="278" t="s">
        <v>19</v>
      </c>
      <c r="D1742" s="278" t="s">
        <v>7543</v>
      </c>
      <c r="E1742" s="20" t="s">
        <v>19</v>
      </c>
      <c r="F1742" s="279">
        <v>43.22</v>
      </c>
      <c r="G1742" s="37"/>
      <c r="H1742" s="42"/>
    </row>
    <row r="1743" spans="1:8" s="2" customFormat="1" ht="16.8" customHeight="1">
      <c r="A1743" s="37"/>
      <c r="B1743" s="42"/>
      <c r="C1743" s="278" t="s">
        <v>19</v>
      </c>
      <c r="D1743" s="278" t="s">
        <v>251</v>
      </c>
      <c r="E1743" s="20" t="s">
        <v>19</v>
      </c>
      <c r="F1743" s="279">
        <v>103.47</v>
      </c>
      <c r="G1743" s="37"/>
      <c r="H1743" s="42"/>
    </row>
    <row r="1744" spans="1:8" s="2" customFormat="1" ht="16.8" customHeight="1">
      <c r="A1744" s="37"/>
      <c r="B1744" s="42"/>
      <c r="C1744" s="278" t="s">
        <v>19</v>
      </c>
      <c r="D1744" s="278" t="s">
        <v>256</v>
      </c>
      <c r="E1744" s="20" t="s">
        <v>19</v>
      </c>
      <c r="F1744" s="279">
        <v>0</v>
      </c>
      <c r="G1744" s="37"/>
      <c r="H1744" s="42"/>
    </row>
    <row r="1745" spans="1:8" s="2" customFormat="1" ht="16.8" customHeight="1">
      <c r="A1745" s="37"/>
      <c r="B1745" s="42"/>
      <c r="C1745" s="278" t="s">
        <v>19</v>
      </c>
      <c r="D1745" s="278" t="s">
        <v>7630</v>
      </c>
      <c r="E1745" s="20" t="s">
        <v>19</v>
      </c>
      <c r="F1745" s="279">
        <v>60.25</v>
      </c>
      <c r="G1745" s="37"/>
      <c r="H1745" s="42"/>
    </row>
    <row r="1746" spans="1:8" s="2" customFormat="1" ht="16.8" customHeight="1">
      <c r="A1746" s="37"/>
      <c r="B1746" s="42"/>
      <c r="C1746" s="278" t="s">
        <v>19</v>
      </c>
      <c r="D1746" s="278" t="s">
        <v>7545</v>
      </c>
      <c r="E1746" s="20" t="s">
        <v>19</v>
      </c>
      <c r="F1746" s="279">
        <v>43.22</v>
      </c>
      <c r="G1746" s="37"/>
      <c r="H1746" s="42"/>
    </row>
    <row r="1747" spans="1:8" s="2" customFormat="1" ht="16.8" customHeight="1">
      <c r="A1747" s="37"/>
      <c r="B1747" s="42"/>
      <c r="C1747" s="278" t="s">
        <v>19</v>
      </c>
      <c r="D1747" s="278" t="s">
        <v>7631</v>
      </c>
      <c r="E1747" s="20" t="s">
        <v>19</v>
      </c>
      <c r="F1747" s="279">
        <v>26.41</v>
      </c>
      <c r="G1747" s="37"/>
      <c r="H1747" s="42"/>
    </row>
    <row r="1748" spans="1:8" s="2" customFormat="1" ht="16.8" customHeight="1">
      <c r="A1748" s="37"/>
      <c r="B1748" s="42"/>
      <c r="C1748" s="278" t="s">
        <v>19</v>
      </c>
      <c r="D1748" s="278" t="s">
        <v>251</v>
      </c>
      <c r="E1748" s="20" t="s">
        <v>19</v>
      </c>
      <c r="F1748" s="279">
        <v>129.88</v>
      </c>
      <c r="G1748" s="37"/>
      <c r="H1748" s="42"/>
    </row>
    <row r="1749" spans="1:8" s="2" customFormat="1" ht="16.8" customHeight="1">
      <c r="A1749" s="37"/>
      <c r="B1749" s="42"/>
      <c r="C1749" s="278" t="s">
        <v>19</v>
      </c>
      <c r="D1749" s="278" t="s">
        <v>260</v>
      </c>
      <c r="E1749" s="20" t="s">
        <v>19</v>
      </c>
      <c r="F1749" s="279">
        <v>307.60000000000002</v>
      </c>
      <c r="G1749" s="37"/>
      <c r="H1749" s="42"/>
    </row>
    <row r="1750" spans="1:8" s="2" customFormat="1" ht="16.8" customHeight="1">
      <c r="A1750" s="37"/>
      <c r="B1750" s="42"/>
      <c r="C1750" s="280" t="s">
        <v>6814</v>
      </c>
      <c r="D1750" s="37"/>
      <c r="E1750" s="37"/>
      <c r="F1750" s="37"/>
      <c r="G1750" s="37"/>
      <c r="H1750" s="42"/>
    </row>
    <row r="1751" spans="1:8" s="2" customFormat="1" ht="20.399999999999999">
      <c r="A1751" s="37"/>
      <c r="B1751" s="42"/>
      <c r="C1751" s="278" t="s">
        <v>362</v>
      </c>
      <c r="D1751" s="278" t="s">
        <v>7057</v>
      </c>
      <c r="E1751" s="20" t="s">
        <v>141</v>
      </c>
      <c r="F1751" s="279">
        <v>433.08</v>
      </c>
      <c r="G1751" s="37"/>
      <c r="H1751" s="42"/>
    </row>
    <row r="1752" spans="1:8" s="2" customFormat="1" ht="16.8" customHeight="1">
      <c r="A1752" s="37"/>
      <c r="B1752" s="42"/>
      <c r="C1752" s="278" t="s">
        <v>4689</v>
      </c>
      <c r="D1752" s="278" t="s">
        <v>7345</v>
      </c>
      <c r="E1752" s="20" t="s">
        <v>141</v>
      </c>
      <c r="F1752" s="279">
        <v>105.746</v>
      </c>
      <c r="G1752" s="37"/>
      <c r="H1752" s="42"/>
    </row>
    <row r="1753" spans="1:8" s="2" customFormat="1" ht="16.8" customHeight="1">
      <c r="A1753" s="37"/>
      <c r="B1753" s="42"/>
      <c r="C1753" s="278" t="s">
        <v>1490</v>
      </c>
      <c r="D1753" s="278" t="s">
        <v>7045</v>
      </c>
      <c r="E1753" s="20" t="s">
        <v>141</v>
      </c>
      <c r="F1753" s="279">
        <v>1182.6659999999999</v>
      </c>
      <c r="G1753" s="37"/>
      <c r="H1753" s="42"/>
    </row>
    <row r="1754" spans="1:8" s="2" customFormat="1" ht="20.399999999999999">
      <c r="A1754" s="37"/>
      <c r="B1754" s="42"/>
      <c r="C1754" s="278" t="s">
        <v>546</v>
      </c>
      <c r="D1754" s="278" t="s">
        <v>7058</v>
      </c>
      <c r="E1754" s="20" t="s">
        <v>141</v>
      </c>
      <c r="F1754" s="279">
        <v>433.08</v>
      </c>
      <c r="G1754" s="37"/>
      <c r="H1754" s="42"/>
    </row>
    <row r="1755" spans="1:8" s="2" customFormat="1" ht="16.8" customHeight="1">
      <c r="A1755" s="37"/>
      <c r="B1755" s="42"/>
      <c r="C1755" s="274" t="s">
        <v>4887</v>
      </c>
      <c r="D1755" s="275" t="s">
        <v>4888</v>
      </c>
      <c r="E1755" s="276" t="s">
        <v>141</v>
      </c>
      <c r="F1755" s="277">
        <v>125.48</v>
      </c>
      <c r="G1755" s="37"/>
      <c r="H1755" s="42"/>
    </row>
    <row r="1756" spans="1:8" s="2" customFormat="1" ht="16.8" customHeight="1">
      <c r="A1756" s="37"/>
      <c r="B1756" s="42"/>
      <c r="C1756" s="278" t="s">
        <v>19</v>
      </c>
      <c r="D1756" s="278" t="s">
        <v>3854</v>
      </c>
      <c r="E1756" s="20" t="s">
        <v>19</v>
      </c>
      <c r="F1756" s="279">
        <v>0</v>
      </c>
      <c r="G1756" s="37"/>
      <c r="H1756" s="42"/>
    </row>
    <row r="1757" spans="1:8" s="2" customFormat="1" ht="16.8" customHeight="1">
      <c r="A1757" s="37"/>
      <c r="B1757" s="42"/>
      <c r="C1757" s="278" t="s">
        <v>19</v>
      </c>
      <c r="D1757" s="278" t="s">
        <v>7496</v>
      </c>
      <c r="E1757" s="20" t="s">
        <v>19</v>
      </c>
      <c r="F1757" s="279">
        <v>11.35</v>
      </c>
      <c r="G1757" s="37"/>
      <c r="H1757" s="42"/>
    </row>
    <row r="1758" spans="1:8" s="2" customFormat="1" ht="16.8" customHeight="1">
      <c r="A1758" s="37"/>
      <c r="B1758" s="42"/>
      <c r="C1758" s="278" t="s">
        <v>19</v>
      </c>
      <c r="D1758" s="278" t="s">
        <v>7632</v>
      </c>
      <c r="E1758" s="20" t="s">
        <v>19</v>
      </c>
      <c r="F1758" s="279">
        <v>20.93</v>
      </c>
      <c r="G1758" s="37"/>
      <c r="H1758" s="42"/>
    </row>
    <row r="1759" spans="1:8" s="2" customFormat="1" ht="16.8" customHeight="1">
      <c r="A1759" s="37"/>
      <c r="B1759" s="42"/>
      <c r="C1759" s="278" t="s">
        <v>19</v>
      </c>
      <c r="D1759" s="278" t="s">
        <v>7488</v>
      </c>
      <c r="E1759" s="20" t="s">
        <v>19</v>
      </c>
      <c r="F1759" s="279">
        <v>24.03</v>
      </c>
      <c r="G1759" s="37"/>
      <c r="H1759" s="42"/>
    </row>
    <row r="1760" spans="1:8" s="2" customFormat="1" ht="16.8" customHeight="1">
      <c r="A1760" s="37"/>
      <c r="B1760" s="42"/>
      <c r="C1760" s="278" t="s">
        <v>19</v>
      </c>
      <c r="D1760" s="278" t="s">
        <v>7346</v>
      </c>
      <c r="E1760" s="20" t="s">
        <v>19</v>
      </c>
      <c r="F1760" s="279">
        <v>24.47</v>
      </c>
      <c r="G1760" s="37"/>
      <c r="H1760" s="42"/>
    </row>
    <row r="1761" spans="1:8" s="2" customFormat="1" ht="16.8" customHeight="1">
      <c r="A1761" s="37"/>
      <c r="B1761" s="42"/>
      <c r="C1761" s="278" t="s">
        <v>19</v>
      </c>
      <c r="D1761" s="278" t="s">
        <v>7498</v>
      </c>
      <c r="E1761" s="20" t="s">
        <v>19</v>
      </c>
      <c r="F1761" s="279">
        <v>5</v>
      </c>
      <c r="G1761" s="37"/>
      <c r="H1761" s="42"/>
    </row>
    <row r="1762" spans="1:8" s="2" customFormat="1" ht="16.8" customHeight="1">
      <c r="A1762" s="37"/>
      <c r="B1762" s="42"/>
      <c r="C1762" s="278" t="s">
        <v>19</v>
      </c>
      <c r="D1762" s="278" t="s">
        <v>7499</v>
      </c>
      <c r="E1762" s="20" t="s">
        <v>19</v>
      </c>
      <c r="F1762" s="279">
        <v>5.17</v>
      </c>
      <c r="G1762" s="37"/>
      <c r="H1762" s="42"/>
    </row>
    <row r="1763" spans="1:8" s="2" customFormat="1" ht="16.8" customHeight="1">
      <c r="A1763" s="37"/>
      <c r="B1763" s="42"/>
      <c r="C1763" s="278" t="s">
        <v>19</v>
      </c>
      <c r="D1763" s="278" t="s">
        <v>7500</v>
      </c>
      <c r="E1763" s="20" t="s">
        <v>19</v>
      </c>
      <c r="F1763" s="279">
        <v>5.1100000000000003</v>
      </c>
      <c r="G1763" s="37"/>
      <c r="H1763" s="42"/>
    </row>
    <row r="1764" spans="1:8" s="2" customFormat="1" ht="16.8" customHeight="1">
      <c r="A1764" s="37"/>
      <c r="B1764" s="42"/>
      <c r="C1764" s="278" t="s">
        <v>19</v>
      </c>
      <c r="D1764" s="278" t="s">
        <v>7501</v>
      </c>
      <c r="E1764" s="20" t="s">
        <v>19</v>
      </c>
      <c r="F1764" s="279">
        <v>4.9400000000000004</v>
      </c>
      <c r="G1764" s="37"/>
      <c r="H1764" s="42"/>
    </row>
    <row r="1765" spans="1:8" s="2" customFormat="1" ht="16.8" customHeight="1">
      <c r="A1765" s="37"/>
      <c r="B1765" s="42"/>
      <c r="C1765" s="278" t="s">
        <v>19</v>
      </c>
      <c r="D1765" s="278" t="s">
        <v>7502</v>
      </c>
      <c r="E1765" s="20" t="s">
        <v>19</v>
      </c>
      <c r="F1765" s="279">
        <v>4.97</v>
      </c>
      <c r="G1765" s="37"/>
      <c r="H1765" s="42"/>
    </row>
    <row r="1766" spans="1:8" s="2" customFormat="1" ht="16.8" customHeight="1">
      <c r="A1766" s="37"/>
      <c r="B1766" s="42"/>
      <c r="C1766" s="278" t="s">
        <v>19</v>
      </c>
      <c r="D1766" s="278" t="s">
        <v>7503</v>
      </c>
      <c r="E1766" s="20" t="s">
        <v>19</v>
      </c>
      <c r="F1766" s="279">
        <v>5</v>
      </c>
      <c r="G1766" s="37"/>
      <c r="H1766" s="42"/>
    </row>
    <row r="1767" spans="1:8" s="2" customFormat="1" ht="16.8" customHeight="1">
      <c r="A1767" s="37"/>
      <c r="B1767" s="42"/>
      <c r="C1767" s="278" t="s">
        <v>19</v>
      </c>
      <c r="D1767" s="278" t="s">
        <v>7504</v>
      </c>
      <c r="E1767" s="20" t="s">
        <v>19</v>
      </c>
      <c r="F1767" s="279">
        <v>5</v>
      </c>
      <c r="G1767" s="37"/>
      <c r="H1767" s="42"/>
    </row>
    <row r="1768" spans="1:8" s="2" customFormat="1" ht="16.8" customHeight="1">
      <c r="A1768" s="37"/>
      <c r="B1768" s="42"/>
      <c r="C1768" s="278" t="s">
        <v>19</v>
      </c>
      <c r="D1768" s="278" t="s">
        <v>7633</v>
      </c>
      <c r="E1768" s="20" t="s">
        <v>19</v>
      </c>
      <c r="F1768" s="279">
        <v>5.1100000000000003</v>
      </c>
      <c r="G1768" s="37"/>
      <c r="H1768" s="42"/>
    </row>
    <row r="1769" spans="1:8" s="2" customFormat="1" ht="16.8" customHeight="1">
      <c r="A1769" s="37"/>
      <c r="B1769" s="42"/>
      <c r="C1769" s="278" t="s">
        <v>19</v>
      </c>
      <c r="D1769" s="278" t="s">
        <v>7506</v>
      </c>
      <c r="E1769" s="20" t="s">
        <v>19</v>
      </c>
      <c r="F1769" s="279">
        <v>4.4000000000000004</v>
      </c>
      <c r="G1769" s="37"/>
      <c r="H1769" s="42"/>
    </row>
    <row r="1770" spans="1:8" s="2" customFormat="1" ht="16.8" customHeight="1">
      <c r="A1770" s="37"/>
      <c r="B1770" s="42"/>
      <c r="C1770" s="278" t="s">
        <v>19</v>
      </c>
      <c r="D1770" s="278" t="s">
        <v>251</v>
      </c>
      <c r="E1770" s="20" t="s">
        <v>19</v>
      </c>
      <c r="F1770" s="279">
        <v>125.48</v>
      </c>
      <c r="G1770" s="37"/>
      <c r="H1770" s="42"/>
    </row>
    <row r="1771" spans="1:8" s="2" customFormat="1" ht="16.8" customHeight="1">
      <c r="A1771" s="37"/>
      <c r="B1771" s="42"/>
      <c r="C1771" s="280" t="s">
        <v>6814</v>
      </c>
      <c r="D1771" s="37"/>
      <c r="E1771" s="37"/>
      <c r="F1771" s="37"/>
      <c r="G1771" s="37"/>
      <c r="H1771" s="42"/>
    </row>
    <row r="1772" spans="1:8" s="2" customFormat="1" ht="20.399999999999999">
      <c r="A1772" s="37"/>
      <c r="B1772" s="42"/>
      <c r="C1772" s="278" t="s">
        <v>362</v>
      </c>
      <c r="D1772" s="278" t="s">
        <v>7057</v>
      </c>
      <c r="E1772" s="20" t="s">
        <v>141</v>
      </c>
      <c r="F1772" s="279">
        <v>433.08</v>
      </c>
      <c r="G1772" s="37"/>
      <c r="H1772" s="42"/>
    </row>
    <row r="1773" spans="1:8" s="2" customFormat="1" ht="16.8" customHeight="1">
      <c r="A1773" s="37"/>
      <c r="B1773" s="42"/>
      <c r="C1773" s="278" t="s">
        <v>4689</v>
      </c>
      <c r="D1773" s="278" t="s">
        <v>7345</v>
      </c>
      <c r="E1773" s="20" t="s">
        <v>141</v>
      </c>
      <c r="F1773" s="279">
        <v>105.746</v>
      </c>
      <c r="G1773" s="37"/>
      <c r="H1773" s="42"/>
    </row>
    <row r="1774" spans="1:8" s="2" customFormat="1" ht="16.8" customHeight="1">
      <c r="A1774" s="37"/>
      <c r="B1774" s="42"/>
      <c r="C1774" s="278" t="s">
        <v>1480</v>
      </c>
      <c r="D1774" s="278" t="s">
        <v>6868</v>
      </c>
      <c r="E1774" s="20" t="s">
        <v>141</v>
      </c>
      <c r="F1774" s="279">
        <v>2258.672</v>
      </c>
      <c r="G1774" s="37"/>
      <c r="H1774" s="42"/>
    </row>
    <row r="1775" spans="1:8" s="2" customFormat="1" ht="16.8" customHeight="1">
      <c r="A1775" s="37"/>
      <c r="B1775" s="42"/>
      <c r="C1775" s="278" t="s">
        <v>1485</v>
      </c>
      <c r="D1775" s="278" t="s">
        <v>6869</v>
      </c>
      <c r="E1775" s="20" t="s">
        <v>141</v>
      </c>
      <c r="F1775" s="279">
        <v>2258.672</v>
      </c>
      <c r="G1775" s="37"/>
      <c r="H1775" s="42"/>
    </row>
    <row r="1776" spans="1:8" s="2" customFormat="1" ht="16.8" customHeight="1">
      <c r="A1776" s="37"/>
      <c r="B1776" s="42"/>
      <c r="C1776" s="278" t="s">
        <v>1490</v>
      </c>
      <c r="D1776" s="278" t="s">
        <v>7045</v>
      </c>
      <c r="E1776" s="20" t="s">
        <v>141</v>
      </c>
      <c r="F1776" s="279">
        <v>1182.6659999999999</v>
      </c>
      <c r="G1776" s="37"/>
      <c r="H1776" s="42"/>
    </row>
    <row r="1777" spans="1:8" s="2" customFormat="1" ht="16.8" customHeight="1">
      <c r="A1777" s="37"/>
      <c r="B1777" s="42"/>
      <c r="C1777" s="278" t="s">
        <v>1496</v>
      </c>
      <c r="D1777" s="278" t="s">
        <v>6870</v>
      </c>
      <c r="E1777" s="20" t="s">
        <v>141</v>
      </c>
      <c r="F1777" s="279">
        <v>2258.672</v>
      </c>
      <c r="G1777" s="37"/>
      <c r="H1777" s="42"/>
    </row>
    <row r="1778" spans="1:8" s="2" customFormat="1" ht="20.399999999999999">
      <c r="A1778" s="37"/>
      <c r="B1778" s="42"/>
      <c r="C1778" s="278" t="s">
        <v>546</v>
      </c>
      <c r="D1778" s="278" t="s">
        <v>7058</v>
      </c>
      <c r="E1778" s="20" t="s">
        <v>141</v>
      </c>
      <c r="F1778" s="279">
        <v>433.08</v>
      </c>
      <c r="G1778" s="37"/>
      <c r="H1778" s="42"/>
    </row>
    <row r="1779" spans="1:8" s="2" customFormat="1" ht="16.8" customHeight="1">
      <c r="A1779" s="37"/>
      <c r="B1779" s="42"/>
      <c r="C1779" s="274" t="s">
        <v>4945</v>
      </c>
      <c r="D1779" s="275" t="s">
        <v>4946</v>
      </c>
      <c r="E1779" s="276" t="s">
        <v>141</v>
      </c>
      <c r="F1779" s="277">
        <v>65.05</v>
      </c>
      <c r="G1779" s="37"/>
      <c r="H1779" s="42"/>
    </row>
    <row r="1780" spans="1:8" s="2" customFormat="1" ht="16.8" customHeight="1">
      <c r="A1780" s="37"/>
      <c r="B1780" s="42"/>
      <c r="C1780" s="278" t="s">
        <v>19</v>
      </c>
      <c r="D1780" s="278" t="s">
        <v>7634</v>
      </c>
      <c r="E1780" s="20" t="s">
        <v>19</v>
      </c>
      <c r="F1780" s="279">
        <v>65.05</v>
      </c>
      <c r="G1780" s="37"/>
      <c r="H1780" s="42"/>
    </row>
    <row r="1781" spans="1:8" s="2" customFormat="1" ht="16.8" customHeight="1">
      <c r="A1781" s="37"/>
      <c r="B1781" s="42"/>
      <c r="C1781" s="278" t="s">
        <v>19</v>
      </c>
      <c r="D1781" s="278" t="s">
        <v>260</v>
      </c>
      <c r="E1781" s="20" t="s">
        <v>19</v>
      </c>
      <c r="F1781" s="279">
        <v>65.05</v>
      </c>
      <c r="G1781" s="37"/>
      <c r="H1781" s="42"/>
    </row>
    <row r="1782" spans="1:8" s="2" customFormat="1" ht="16.8" customHeight="1">
      <c r="A1782" s="37"/>
      <c r="B1782" s="42"/>
      <c r="C1782" s="280" t="s">
        <v>6814</v>
      </c>
      <c r="D1782" s="37"/>
      <c r="E1782" s="37"/>
      <c r="F1782" s="37"/>
      <c r="G1782" s="37"/>
      <c r="H1782" s="42"/>
    </row>
    <row r="1783" spans="1:8" s="2" customFormat="1" ht="16.8" customHeight="1">
      <c r="A1783" s="37"/>
      <c r="B1783" s="42"/>
      <c r="C1783" s="278" t="s">
        <v>5243</v>
      </c>
      <c r="D1783" s="278" t="s">
        <v>7635</v>
      </c>
      <c r="E1783" s="20" t="s">
        <v>141</v>
      </c>
      <c r="F1783" s="279">
        <v>65.05</v>
      </c>
      <c r="G1783" s="37"/>
      <c r="H1783" s="42"/>
    </row>
    <row r="1784" spans="1:8" s="2" customFormat="1" ht="20.399999999999999">
      <c r="A1784" s="37"/>
      <c r="B1784" s="42"/>
      <c r="C1784" s="278" t="s">
        <v>367</v>
      </c>
      <c r="D1784" s="278" t="s">
        <v>7044</v>
      </c>
      <c r="E1784" s="20" t="s">
        <v>141</v>
      </c>
      <c r="F1784" s="279">
        <v>390.73599999999999</v>
      </c>
      <c r="G1784" s="37"/>
      <c r="H1784" s="42"/>
    </row>
    <row r="1785" spans="1:8" s="2" customFormat="1" ht="16.8" customHeight="1">
      <c r="A1785" s="37"/>
      <c r="B1785" s="42"/>
      <c r="C1785" s="278" t="s">
        <v>5247</v>
      </c>
      <c r="D1785" s="278" t="s">
        <v>7636</v>
      </c>
      <c r="E1785" s="20" t="s">
        <v>141</v>
      </c>
      <c r="F1785" s="279">
        <v>65.05</v>
      </c>
      <c r="G1785" s="37"/>
      <c r="H1785" s="42"/>
    </row>
    <row r="1786" spans="1:8" s="2" customFormat="1" ht="26.4" customHeight="1">
      <c r="A1786" s="37"/>
      <c r="B1786" s="42"/>
      <c r="C1786" s="273" t="s">
        <v>7637</v>
      </c>
      <c r="D1786" s="273" t="s">
        <v>110</v>
      </c>
      <c r="E1786" s="37"/>
      <c r="F1786" s="37"/>
      <c r="G1786" s="37"/>
      <c r="H1786" s="42"/>
    </row>
    <row r="1787" spans="1:8" s="2" customFormat="1" ht="16.8" customHeight="1">
      <c r="A1787" s="37"/>
      <c r="B1787" s="42"/>
      <c r="C1787" s="274" t="s">
        <v>3113</v>
      </c>
      <c r="D1787" s="275" t="s">
        <v>5999</v>
      </c>
      <c r="E1787" s="276" t="s">
        <v>141</v>
      </c>
      <c r="F1787" s="277">
        <v>102.95</v>
      </c>
      <c r="G1787" s="37"/>
      <c r="H1787" s="42"/>
    </row>
    <row r="1788" spans="1:8" s="2" customFormat="1" ht="16.8" customHeight="1">
      <c r="A1788" s="37"/>
      <c r="B1788" s="42"/>
      <c r="C1788" s="278" t="s">
        <v>19</v>
      </c>
      <c r="D1788" s="278" t="s">
        <v>7638</v>
      </c>
      <c r="E1788" s="20" t="s">
        <v>19</v>
      </c>
      <c r="F1788" s="279">
        <v>102.95</v>
      </c>
      <c r="G1788" s="37"/>
      <c r="H1788" s="42"/>
    </row>
    <row r="1789" spans="1:8" s="2" customFormat="1" ht="16.8" customHeight="1">
      <c r="A1789" s="37"/>
      <c r="B1789" s="42"/>
      <c r="C1789" s="280" t="s">
        <v>6814</v>
      </c>
      <c r="D1789" s="37"/>
      <c r="E1789" s="37"/>
      <c r="F1789" s="37"/>
      <c r="G1789" s="37"/>
      <c r="H1789" s="42"/>
    </row>
    <row r="1790" spans="1:8" s="2" customFormat="1" ht="20.399999999999999">
      <c r="A1790" s="37"/>
      <c r="B1790" s="42"/>
      <c r="C1790" s="278" t="s">
        <v>3173</v>
      </c>
      <c r="D1790" s="278" t="s">
        <v>7151</v>
      </c>
      <c r="E1790" s="20" t="s">
        <v>141</v>
      </c>
      <c r="F1790" s="279">
        <v>111.417</v>
      </c>
      <c r="G1790" s="37"/>
      <c r="H1790" s="42"/>
    </row>
    <row r="1791" spans="1:8" s="2" customFormat="1" ht="20.399999999999999">
      <c r="A1791" s="37"/>
      <c r="B1791" s="42"/>
      <c r="C1791" s="278" t="s">
        <v>3281</v>
      </c>
      <c r="D1791" s="278" t="s">
        <v>7152</v>
      </c>
      <c r="E1791" s="20" t="s">
        <v>141</v>
      </c>
      <c r="F1791" s="279">
        <v>82.36</v>
      </c>
      <c r="G1791" s="37"/>
      <c r="H1791" s="42"/>
    </row>
    <row r="1792" spans="1:8" s="2" customFormat="1" ht="20.399999999999999">
      <c r="A1792" s="37"/>
      <c r="B1792" s="42"/>
      <c r="C1792" s="278" t="s">
        <v>2823</v>
      </c>
      <c r="D1792" s="278" t="s">
        <v>7137</v>
      </c>
      <c r="E1792" s="20" t="s">
        <v>141</v>
      </c>
      <c r="F1792" s="279">
        <v>10.295</v>
      </c>
      <c r="G1792" s="37"/>
      <c r="H1792" s="42"/>
    </row>
    <row r="1793" spans="1:8" s="2" customFormat="1" ht="20.399999999999999">
      <c r="A1793" s="37"/>
      <c r="B1793" s="42"/>
      <c r="C1793" s="278" t="s">
        <v>3292</v>
      </c>
      <c r="D1793" s="278" t="s">
        <v>7153</v>
      </c>
      <c r="E1793" s="20" t="s">
        <v>141</v>
      </c>
      <c r="F1793" s="279">
        <v>10.295</v>
      </c>
      <c r="G1793" s="37"/>
      <c r="H1793" s="42"/>
    </row>
    <row r="1794" spans="1:8" s="2" customFormat="1" ht="16.8" customHeight="1">
      <c r="A1794" s="37"/>
      <c r="B1794" s="42"/>
      <c r="C1794" s="278" t="s">
        <v>2831</v>
      </c>
      <c r="D1794" s="278" t="s">
        <v>7138</v>
      </c>
      <c r="E1794" s="20" t="s">
        <v>141</v>
      </c>
      <c r="F1794" s="279">
        <v>111.417</v>
      </c>
      <c r="G1794" s="37"/>
      <c r="H1794" s="42"/>
    </row>
    <row r="1795" spans="1:8" s="2" customFormat="1" ht="16.8" customHeight="1">
      <c r="A1795" s="37"/>
      <c r="B1795" s="42"/>
      <c r="C1795" s="278" t="s">
        <v>3367</v>
      </c>
      <c r="D1795" s="278" t="s">
        <v>7154</v>
      </c>
      <c r="E1795" s="20" t="s">
        <v>141</v>
      </c>
      <c r="F1795" s="279">
        <v>102.95</v>
      </c>
      <c r="G1795" s="37"/>
      <c r="H1795" s="42"/>
    </row>
    <row r="1796" spans="1:8" s="2" customFormat="1" ht="16.8" customHeight="1">
      <c r="A1796" s="37"/>
      <c r="B1796" s="42"/>
      <c r="C1796" s="274" t="s">
        <v>3121</v>
      </c>
      <c r="D1796" s="275" t="s">
        <v>6001</v>
      </c>
      <c r="E1796" s="276" t="s">
        <v>141</v>
      </c>
      <c r="F1796" s="277">
        <v>8.4670000000000005</v>
      </c>
      <c r="G1796" s="37"/>
      <c r="H1796" s="42"/>
    </row>
    <row r="1797" spans="1:8" s="2" customFormat="1" ht="16.8" customHeight="1">
      <c r="A1797" s="37"/>
      <c r="B1797" s="42"/>
      <c r="C1797" s="278" t="s">
        <v>19</v>
      </c>
      <c r="D1797" s="278" t="s">
        <v>7166</v>
      </c>
      <c r="E1797" s="20" t="s">
        <v>19</v>
      </c>
      <c r="F1797" s="279">
        <v>0</v>
      </c>
      <c r="G1797" s="37"/>
      <c r="H1797" s="42"/>
    </row>
    <row r="1798" spans="1:8" s="2" customFormat="1" ht="16.8" customHeight="1">
      <c r="A1798" s="37"/>
      <c r="B1798" s="42"/>
      <c r="C1798" s="278" t="s">
        <v>19</v>
      </c>
      <c r="D1798" s="278" t="s">
        <v>7639</v>
      </c>
      <c r="E1798" s="20" t="s">
        <v>19</v>
      </c>
      <c r="F1798" s="279">
        <v>8.4670000000000005</v>
      </c>
      <c r="G1798" s="37"/>
      <c r="H1798" s="42"/>
    </row>
    <row r="1799" spans="1:8" s="2" customFormat="1" ht="16.8" customHeight="1">
      <c r="A1799" s="37"/>
      <c r="B1799" s="42"/>
      <c r="C1799" s="280" t="s">
        <v>6814</v>
      </c>
      <c r="D1799" s="37"/>
      <c r="E1799" s="37"/>
      <c r="F1799" s="37"/>
      <c r="G1799" s="37"/>
      <c r="H1799" s="42"/>
    </row>
    <row r="1800" spans="1:8" s="2" customFormat="1" ht="16.8" customHeight="1">
      <c r="A1800" s="37"/>
      <c r="B1800" s="42"/>
      <c r="C1800" s="278" t="s">
        <v>3146</v>
      </c>
      <c r="D1800" s="278" t="s">
        <v>7168</v>
      </c>
      <c r="E1800" s="20" t="s">
        <v>141</v>
      </c>
      <c r="F1800" s="279">
        <v>8.4670000000000005</v>
      </c>
      <c r="G1800" s="37"/>
      <c r="H1800" s="42"/>
    </row>
    <row r="1801" spans="1:8" s="2" customFormat="1" ht="20.399999999999999">
      <c r="A1801" s="37"/>
      <c r="B1801" s="42"/>
      <c r="C1801" s="278" t="s">
        <v>3173</v>
      </c>
      <c r="D1801" s="278" t="s">
        <v>7151</v>
      </c>
      <c r="E1801" s="20" t="s">
        <v>141</v>
      </c>
      <c r="F1801" s="279">
        <v>111.417</v>
      </c>
      <c r="G1801" s="37"/>
      <c r="H1801" s="42"/>
    </row>
    <row r="1802" spans="1:8" s="2" customFormat="1" ht="20.399999999999999">
      <c r="A1802" s="37"/>
      <c r="B1802" s="42"/>
      <c r="C1802" s="278" t="s">
        <v>3243</v>
      </c>
      <c r="D1802" s="278" t="s">
        <v>7169</v>
      </c>
      <c r="E1802" s="20" t="s">
        <v>141</v>
      </c>
      <c r="F1802" s="279">
        <v>6.774</v>
      </c>
      <c r="G1802" s="37"/>
      <c r="H1802" s="42"/>
    </row>
    <row r="1803" spans="1:8" s="2" customFormat="1" ht="20.399999999999999">
      <c r="A1803" s="37"/>
      <c r="B1803" s="42"/>
      <c r="C1803" s="278" t="s">
        <v>3250</v>
      </c>
      <c r="D1803" s="278" t="s">
        <v>7170</v>
      </c>
      <c r="E1803" s="20" t="s">
        <v>141</v>
      </c>
      <c r="F1803" s="279">
        <v>0.84699999999999998</v>
      </c>
      <c r="G1803" s="37"/>
      <c r="H1803" s="42"/>
    </row>
    <row r="1804" spans="1:8" s="2" customFormat="1" ht="20.399999999999999">
      <c r="A1804" s="37"/>
      <c r="B1804" s="42"/>
      <c r="C1804" s="278" t="s">
        <v>3257</v>
      </c>
      <c r="D1804" s="278" t="s">
        <v>7171</v>
      </c>
      <c r="E1804" s="20" t="s">
        <v>141</v>
      </c>
      <c r="F1804" s="279">
        <v>0.84699999999999998</v>
      </c>
      <c r="G1804" s="37"/>
      <c r="H1804" s="42"/>
    </row>
    <row r="1805" spans="1:8" s="2" customFormat="1" ht="16.8" customHeight="1">
      <c r="A1805" s="37"/>
      <c r="B1805" s="42"/>
      <c r="C1805" s="278" t="s">
        <v>2831</v>
      </c>
      <c r="D1805" s="278" t="s">
        <v>7138</v>
      </c>
      <c r="E1805" s="20" t="s">
        <v>141</v>
      </c>
      <c r="F1805" s="279">
        <v>111.417</v>
      </c>
      <c r="G1805" s="37"/>
      <c r="H1805" s="42"/>
    </row>
    <row r="1806" spans="1:8" s="2" customFormat="1" ht="16.8" customHeight="1">
      <c r="A1806" s="37"/>
      <c r="B1806" s="42"/>
      <c r="C1806" s="278" t="s">
        <v>3349</v>
      </c>
      <c r="D1806" s="278" t="s">
        <v>7161</v>
      </c>
      <c r="E1806" s="20" t="s">
        <v>141</v>
      </c>
      <c r="F1806" s="279">
        <v>8.4670000000000005</v>
      </c>
      <c r="G1806" s="37"/>
      <c r="H1806" s="42"/>
    </row>
    <row r="1807" spans="1:8" s="2" customFormat="1" ht="26.4" customHeight="1">
      <c r="A1807" s="37"/>
      <c r="B1807" s="42"/>
      <c r="C1807" s="273" t="s">
        <v>7640</v>
      </c>
      <c r="D1807" s="273" t="s">
        <v>126</v>
      </c>
      <c r="E1807" s="37"/>
      <c r="F1807" s="37"/>
      <c r="G1807" s="37"/>
      <c r="H1807" s="42"/>
    </row>
    <row r="1808" spans="1:8" s="2" customFormat="1" ht="16.8" customHeight="1">
      <c r="A1808" s="37"/>
      <c r="B1808" s="42"/>
      <c r="C1808" s="274" t="s">
        <v>6085</v>
      </c>
      <c r="D1808" s="275" t="s">
        <v>6086</v>
      </c>
      <c r="E1808" s="276" t="s">
        <v>154</v>
      </c>
      <c r="F1808" s="277">
        <v>49.46</v>
      </c>
      <c r="G1808" s="37"/>
      <c r="H1808" s="42"/>
    </row>
    <row r="1809" spans="1:8" s="2" customFormat="1" ht="16.8" customHeight="1">
      <c r="A1809" s="37"/>
      <c r="B1809" s="42"/>
      <c r="C1809" s="278" t="s">
        <v>19</v>
      </c>
      <c r="D1809" s="278" t="s">
        <v>7641</v>
      </c>
      <c r="E1809" s="20" t="s">
        <v>19</v>
      </c>
      <c r="F1809" s="279">
        <v>40.5</v>
      </c>
      <c r="G1809" s="37"/>
      <c r="H1809" s="42"/>
    </row>
    <row r="1810" spans="1:8" s="2" customFormat="1" ht="16.8" customHeight="1">
      <c r="A1810" s="37"/>
      <c r="B1810" s="42"/>
      <c r="C1810" s="278" t="s">
        <v>19</v>
      </c>
      <c r="D1810" s="278" t="s">
        <v>7642</v>
      </c>
      <c r="E1810" s="20" t="s">
        <v>19</v>
      </c>
      <c r="F1810" s="279">
        <v>3.9</v>
      </c>
      <c r="G1810" s="37"/>
      <c r="H1810" s="42"/>
    </row>
    <row r="1811" spans="1:8" s="2" customFormat="1" ht="16.8" customHeight="1">
      <c r="A1811" s="37"/>
      <c r="B1811" s="42"/>
      <c r="C1811" s="278" t="s">
        <v>19</v>
      </c>
      <c r="D1811" s="278" t="s">
        <v>7643</v>
      </c>
      <c r="E1811" s="20" t="s">
        <v>19</v>
      </c>
      <c r="F1811" s="279">
        <v>5.0599999999999996</v>
      </c>
      <c r="G1811" s="37"/>
      <c r="H1811" s="42"/>
    </row>
    <row r="1812" spans="1:8" s="2" customFormat="1" ht="16.8" customHeight="1">
      <c r="A1812" s="37"/>
      <c r="B1812" s="42"/>
      <c r="C1812" s="278" t="s">
        <v>19</v>
      </c>
      <c r="D1812" s="278" t="s">
        <v>260</v>
      </c>
      <c r="E1812" s="20" t="s">
        <v>19</v>
      </c>
      <c r="F1812" s="279">
        <v>49.46</v>
      </c>
      <c r="G1812" s="37"/>
      <c r="H1812" s="42"/>
    </row>
    <row r="1813" spans="1:8" s="2" customFormat="1" ht="16.8" customHeight="1">
      <c r="A1813" s="37"/>
      <c r="B1813" s="42"/>
      <c r="C1813" s="280" t="s">
        <v>6814</v>
      </c>
      <c r="D1813" s="37"/>
      <c r="E1813" s="37"/>
      <c r="F1813" s="37"/>
      <c r="G1813" s="37"/>
      <c r="H1813" s="42"/>
    </row>
    <row r="1814" spans="1:8" s="2" customFormat="1" ht="16.8" customHeight="1">
      <c r="A1814" s="37"/>
      <c r="B1814" s="42"/>
      <c r="C1814" s="278" t="s">
        <v>2510</v>
      </c>
      <c r="D1814" s="278" t="s">
        <v>7085</v>
      </c>
      <c r="E1814" s="20" t="s">
        <v>141</v>
      </c>
      <c r="F1814" s="279">
        <v>126.744</v>
      </c>
      <c r="G1814" s="37"/>
      <c r="H1814" s="42"/>
    </row>
    <row r="1815" spans="1:8" s="2" customFormat="1" ht="16.8" customHeight="1">
      <c r="A1815" s="37"/>
      <c r="B1815" s="42"/>
      <c r="C1815" s="278" t="s">
        <v>2572</v>
      </c>
      <c r="D1815" s="278" t="s">
        <v>7065</v>
      </c>
      <c r="E1815" s="20" t="s">
        <v>141</v>
      </c>
      <c r="F1815" s="279">
        <v>126.744</v>
      </c>
      <c r="G1815" s="37"/>
      <c r="H1815" s="42"/>
    </row>
    <row r="1816" spans="1:8" s="2" customFormat="1" ht="16.8" customHeight="1">
      <c r="A1816" s="37"/>
      <c r="B1816" s="42"/>
      <c r="C1816" s="278" t="s">
        <v>2604</v>
      </c>
      <c r="D1816" s="278" t="s">
        <v>7067</v>
      </c>
      <c r="E1816" s="20" t="s">
        <v>154</v>
      </c>
      <c r="F1816" s="279">
        <v>49.46</v>
      </c>
      <c r="G1816" s="37"/>
      <c r="H1816" s="42"/>
    </row>
    <row r="1817" spans="1:8" s="2" customFormat="1" ht="16.8" customHeight="1">
      <c r="A1817" s="37"/>
      <c r="B1817" s="42"/>
      <c r="C1817" s="278" t="s">
        <v>2604</v>
      </c>
      <c r="D1817" s="278" t="s">
        <v>7067</v>
      </c>
      <c r="E1817" s="20" t="s">
        <v>154</v>
      </c>
      <c r="F1817" s="279">
        <v>60.26</v>
      </c>
      <c r="G1817" s="37"/>
      <c r="H1817" s="42"/>
    </row>
    <row r="1818" spans="1:8" s="2" customFormat="1" ht="16.8" customHeight="1">
      <c r="A1818" s="37"/>
      <c r="B1818" s="42"/>
      <c r="C1818" s="278" t="s">
        <v>2633</v>
      </c>
      <c r="D1818" s="278" t="s">
        <v>7107</v>
      </c>
      <c r="E1818" s="20" t="s">
        <v>141</v>
      </c>
      <c r="F1818" s="279">
        <v>118.782</v>
      </c>
      <c r="G1818" s="37"/>
      <c r="H1818" s="42"/>
    </row>
    <row r="1819" spans="1:8" s="2" customFormat="1" ht="20.399999999999999">
      <c r="A1819" s="37"/>
      <c r="B1819" s="42"/>
      <c r="C1819" s="278" t="s">
        <v>2674</v>
      </c>
      <c r="D1819" s="278" t="s">
        <v>7108</v>
      </c>
      <c r="E1819" s="20" t="s">
        <v>141</v>
      </c>
      <c r="F1819" s="279">
        <v>118.782</v>
      </c>
      <c r="G1819" s="37"/>
      <c r="H1819" s="42"/>
    </row>
    <row r="1820" spans="1:8" s="2" customFormat="1" ht="16.8" customHeight="1">
      <c r="A1820" s="37"/>
      <c r="B1820" s="42"/>
      <c r="C1820" s="274" t="s">
        <v>6090</v>
      </c>
      <c r="D1820" s="275" t="s">
        <v>6091</v>
      </c>
      <c r="E1820" s="276" t="s">
        <v>141</v>
      </c>
      <c r="F1820" s="277">
        <v>40.11</v>
      </c>
      <c r="G1820" s="37"/>
      <c r="H1820" s="42"/>
    </row>
    <row r="1821" spans="1:8" s="2" customFormat="1" ht="16.8" customHeight="1">
      <c r="A1821" s="37"/>
      <c r="B1821" s="42"/>
      <c r="C1821" s="278" t="s">
        <v>19</v>
      </c>
      <c r="D1821" s="278" t="s">
        <v>7644</v>
      </c>
      <c r="E1821" s="20" t="s">
        <v>19</v>
      </c>
      <c r="F1821" s="279">
        <v>40.11</v>
      </c>
      <c r="G1821" s="37"/>
      <c r="H1821" s="42"/>
    </row>
    <row r="1822" spans="1:8" s="2" customFormat="1" ht="16.8" customHeight="1">
      <c r="A1822" s="37"/>
      <c r="B1822" s="42"/>
      <c r="C1822" s="280" t="s">
        <v>6814</v>
      </c>
      <c r="D1822" s="37"/>
      <c r="E1822" s="37"/>
      <c r="F1822" s="37"/>
      <c r="G1822" s="37"/>
      <c r="H1822" s="42"/>
    </row>
    <row r="1823" spans="1:8" s="2" customFormat="1" ht="16.8" customHeight="1">
      <c r="A1823" s="37"/>
      <c r="B1823" s="42"/>
      <c r="C1823" s="278" t="s">
        <v>6279</v>
      </c>
      <c r="D1823" s="278" t="s">
        <v>7645</v>
      </c>
      <c r="E1823" s="20" t="s">
        <v>141</v>
      </c>
      <c r="F1823" s="279">
        <v>40.11</v>
      </c>
      <c r="G1823" s="37"/>
      <c r="H1823" s="42"/>
    </row>
    <row r="1824" spans="1:8" s="2" customFormat="1" ht="16.8" customHeight="1">
      <c r="A1824" s="37"/>
      <c r="B1824" s="42"/>
      <c r="C1824" s="278" t="s">
        <v>6283</v>
      </c>
      <c r="D1824" s="278" t="s">
        <v>7646</v>
      </c>
      <c r="E1824" s="20" t="s">
        <v>141</v>
      </c>
      <c r="F1824" s="279">
        <v>40.11</v>
      </c>
      <c r="G1824" s="37"/>
      <c r="H1824" s="42"/>
    </row>
    <row r="1825" spans="1:8" s="2" customFormat="1" ht="16.8" customHeight="1">
      <c r="A1825" s="37"/>
      <c r="B1825" s="42"/>
      <c r="C1825" s="278" t="s">
        <v>6287</v>
      </c>
      <c r="D1825" s="278" t="s">
        <v>7647</v>
      </c>
      <c r="E1825" s="20" t="s">
        <v>141</v>
      </c>
      <c r="F1825" s="279">
        <v>40.11</v>
      </c>
      <c r="G1825" s="37"/>
      <c r="H1825" s="42"/>
    </row>
    <row r="1826" spans="1:8" s="2" customFormat="1" ht="16.8" customHeight="1">
      <c r="A1826" s="37"/>
      <c r="B1826" s="42"/>
      <c r="C1826" s="274" t="s">
        <v>6081</v>
      </c>
      <c r="D1826" s="275" t="s">
        <v>6082</v>
      </c>
      <c r="E1826" s="276" t="s">
        <v>141</v>
      </c>
      <c r="F1826" s="277">
        <v>31.57</v>
      </c>
      <c r="G1826" s="37"/>
      <c r="H1826" s="42"/>
    </row>
    <row r="1827" spans="1:8" s="2" customFormat="1" ht="16.8" customHeight="1">
      <c r="A1827" s="37"/>
      <c r="B1827" s="42"/>
      <c r="C1827" s="278" t="s">
        <v>19</v>
      </c>
      <c r="D1827" s="278" t="s">
        <v>3656</v>
      </c>
      <c r="E1827" s="20" t="s">
        <v>19</v>
      </c>
      <c r="F1827" s="279">
        <v>0</v>
      </c>
      <c r="G1827" s="37"/>
      <c r="H1827" s="42"/>
    </row>
    <row r="1828" spans="1:8" s="2" customFormat="1" ht="16.8" customHeight="1">
      <c r="A1828" s="37"/>
      <c r="B1828" s="42"/>
      <c r="C1828" s="278" t="s">
        <v>19</v>
      </c>
      <c r="D1828" s="278" t="s">
        <v>7648</v>
      </c>
      <c r="E1828" s="20" t="s">
        <v>19</v>
      </c>
      <c r="F1828" s="279">
        <v>11.85</v>
      </c>
      <c r="G1828" s="37"/>
      <c r="H1828" s="42"/>
    </row>
    <row r="1829" spans="1:8" s="2" customFormat="1" ht="16.8" customHeight="1">
      <c r="A1829" s="37"/>
      <c r="B1829" s="42"/>
      <c r="C1829" s="278" t="s">
        <v>19</v>
      </c>
      <c r="D1829" s="278" t="s">
        <v>7649</v>
      </c>
      <c r="E1829" s="20" t="s">
        <v>19</v>
      </c>
      <c r="F1829" s="279">
        <v>11.6</v>
      </c>
      <c r="G1829" s="37"/>
      <c r="H1829" s="42"/>
    </row>
    <row r="1830" spans="1:8" s="2" customFormat="1" ht="16.8" customHeight="1">
      <c r="A1830" s="37"/>
      <c r="B1830" s="42"/>
      <c r="C1830" s="278" t="s">
        <v>19</v>
      </c>
      <c r="D1830" s="278" t="s">
        <v>7650</v>
      </c>
      <c r="E1830" s="20" t="s">
        <v>19</v>
      </c>
      <c r="F1830" s="279">
        <v>8.1199999999999992</v>
      </c>
      <c r="G1830" s="37"/>
      <c r="H1830" s="42"/>
    </row>
    <row r="1831" spans="1:8" s="2" customFormat="1" ht="16.8" customHeight="1">
      <c r="A1831" s="37"/>
      <c r="B1831" s="42"/>
      <c r="C1831" s="278" t="s">
        <v>19</v>
      </c>
      <c r="D1831" s="278" t="s">
        <v>260</v>
      </c>
      <c r="E1831" s="20" t="s">
        <v>19</v>
      </c>
      <c r="F1831" s="279">
        <v>31.57</v>
      </c>
      <c r="G1831" s="37"/>
      <c r="H1831" s="42"/>
    </row>
    <row r="1832" spans="1:8" s="2" customFormat="1" ht="16.8" customHeight="1">
      <c r="A1832" s="37"/>
      <c r="B1832" s="42"/>
      <c r="C1832" s="280" t="s">
        <v>6814</v>
      </c>
      <c r="D1832" s="37"/>
      <c r="E1832" s="37"/>
      <c r="F1832" s="37"/>
      <c r="G1832" s="37"/>
      <c r="H1832" s="42"/>
    </row>
    <row r="1833" spans="1:8" s="2" customFormat="1" ht="16.8" customHeight="1">
      <c r="A1833" s="37"/>
      <c r="B1833" s="42"/>
      <c r="C1833" s="278" t="s">
        <v>2510</v>
      </c>
      <c r="D1833" s="278" t="s">
        <v>7085</v>
      </c>
      <c r="E1833" s="20" t="s">
        <v>141</v>
      </c>
      <c r="F1833" s="279">
        <v>126.744</v>
      </c>
      <c r="G1833" s="37"/>
      <c r="H1833" s="42"/>
    </row>
    <row r="1834" spans="1:8" s="2" customFormat="1" ht="16.8" customHeight="1">
      <c r="A1834" s="37"/>
      <c r="B1834" s="42"/>
      <c r="C1834" s="278" t="s">
        <v>2572</v>
      </c>
      <c r="D1834" s="278" t="s">
        <v>7065</v>
      </c>
      <c r="E1834" s="20" t="s">
        <v>141</v>
      </c>
      <c r="F1834" s="279">
        <v>126.744</v>
      </c>
      <c r="G1834" s="37"/>
      <c r="H1834" s="42"/>
    </row>
    <row r="1835" spans="1:8" s="2" customFormat="1" ht="16.8" customHeight="1">
      <c r="A1835" s="37"/>
      <c r="B1835" s="42"/>
      <c r="C1835" s="278" t="s">
        <v>2564</v>
      </c>
      <c r="D1835" s="278" t="s">
        <v>7141</v>
      </c>
      <c r="E1835" s="20" t="s">
        <v>141</v>
      </c>
      <c r="F1835" s="279">
        <v>33.04</v>
      </c>
      <c r="G1835" s="37"/>
      <c r="H1835" s="42"/>
    </row>
    <row r="1836" spans="1:8" s="2" customFormat="1" ht="20.399999999999999">
      <c r="A1836" s="37"/>
      <c r="B1836" s="42"/>
      <c r="C1836" s="278" t="s">
        <v>2547</v>
      </c>
      <c r="D1836" s="278" t="s">
        <v>7133</v>
      </c>
      <c r="E1836" s="20" t="s">
        <v>141</v>
      </c>
      <c r="F1836" s="279">
        <v>31.57</v>
      </c>
      <c r="G1836" s="37"/>
      <c r="H1836" s="42"/>
    </row>
    <row r="1837" spans="1:8" s="2" customFormat="1" ht="20.399999999999999">
      <c r="A1837" s="37"/>
      <c r="B1837" s="42"/>
      <c r="C1837" s="278" t="s">
        <v>6140</v>
      </c>
      <c r="D1837" s="278" t="s">
        <v>7651</v>
      </c>
      <c r="E1837" s="20" t="s">
        <v>141</v>
      </c>
      <c r="F1837" s="279">
        <v>33.04</v>
      </c>
      <c r="G1837" s="37"/>
      <c r="H1837" s="42"/>
    </row>
    <row r="1838" spans="1:8" s="2" customFormat="1" ht="16.8" customHeight="1">
      <c r="A1838" s="37"/>
      <c r="B1838" s="42"/>
      <c r="C1838" s="278" t="s">
        <v>2633</v>
      </c>
      <c r="D1838" s="278" t="s">
        <v>7107</v>
      </c>
      <c r="E1838" s="20" t="s">
        <v>141</v>
      </c>
      <c r="F1838" s="279">
        <v>118.782</v>
      </c>
      <c r="G1838" s="37"/>
      <c r="H1838" s="42"/>
    </row>
    <row r="1839" spans="1:8" s="2" customFormat="1" ht="16.8" customHeight="1">
      <c r="A1839" s="37"/>
      <c r="B1839" s="42"/>
      <c r="C1839" s="278" t="s">
        <v>2568</v>
      </c>
      <c r="D1839" s="278" t="s">
        <v>7142</v>
      </c>
      <c r="E1839" s="20" t="s">
        <v>141</v>
      </c>
      <c r="F1839" s="279">
        <v>33.04</v>
      </c>
      <c r="G1839" s="37"/>
      <c r="H1839" s="42"/>
    </row>
    <row r="1840" spans="1:8" s="2" customFormat="1" ht="16.8" customHeight="1">
      <c r="A1840" s="37"/>
      <c r="B1840" s="42"/>
      <c r="C1840" s="278" t="s">
        <v>2751</v>
      </c>
      <c r="D1840" s="278" t="s">
        <v>7316</v>
      </c>
      <c r="E1840" s="20" t="s">
        <v>141</v>
      </c>
      <c r="F1840" s="279">
        <v>33.04</v>
      </c>
      <c r="G1840" s="37"/>
      <c r="H1840" s="42"/>
    </row>
    <row r="1841" spans="1:8" s="2" customFormat="1" ht="16.8" customHeight="1">
      <c r="A1841" s="37"/>
      <c r="B1841" s="42"/>
      <c r="C1841" s="278" t="s">
        <v>4217</v>
      </c>
      <c r="D1841" s="278" t="s">
        <v>7317</v>
      </c>
      <c r="E1841" s="20" t="s">
        <v>141</v>
      </c>
      <c r="F1841" s="279">
        <v>66.08</v>
      </c>
      <c r="G1841" s="37"/>
      <c r="H1841" s="42"/>
    </row>
    <row r="1842" spans="1:8" s="2" customFormat="1" ht="20.399999999999999">
      <c r="A1842" s="37"/>
      <c r="B1842" s="42"/>
      <c r="C1842" s="278" t="s">
        <v>2674</v>
      </c>
      <c r="D1842" s="278" t="s">
        <v>7108</v>
      </c>
      <c r="E1842" s="20" t="s">
        <v>141</v>
      </c>
      <c r="F1842" s="279">
        <v>118.782</v>
      </c>
      <c r="G1842" s="37"/>
      <c r="H1842" s="42"/>
    </row>
    <row r="1843" spans="1:8" s="2" customFormat="1" ht="16.8" customHeight="1">
      <c r="A1843" s="37"/>
      <c r="B1843" s="42"/>
      <c r="C1843" s="274" t="s">
        <v>6078</v>
      </c>
      <c r="D1843" s="275" t="s">
        <v>6079</v>
      </c>
      <c r="E1843" s="276" t="s">
        <v>141</v>
      </c>
      <c r="F1843" s="277">
        <v>1.47</v>
      </c>
      <c r="G1843" s="37"/>
      <c r="H1843" s="42"/>
    </row>
    <row r="1844" spans="1:8" s="2" customFormat="1" ht="16.8" customHeight="1">
      <c r="A1844" s="37"/>
      <c r="B1844" s="42"/>
      <c r="C1844" s="278" t="s">
        <v>19</v>
      </c>
      <c r="D1844" s="278" t="s">
        <v>7652</v>
      </c>
      <c r="E1844" s="20" t="s">
        <v>19</v>
      </c>
      <c r="F1844" s="279">
        <v>1.47</v>
      </c>
      <c r="G1844" s="37"/>
      <c r="H1844" s="42"/>
    </row>
    <row r="1845" spans="1:8" s="2" customFormat="1" ht="16.8" customHeight="1">
      <c r="A1845" s="37"/>
      <c r="B1845" s="42"/>
      <c r="C1845" s="280" t="s">
        <v>6814</v>
      </c>
      <c r="D1845" s="37"/>
      <c r="E1845" s="37"/>
      <c r="F1845" s="37"/>
      <c r="G1845" s="37"/>
      <c r="H1845" s="42"/>
    </row>
    <row r="1846" spans="1:8" s="2" customFormat="1" ht="16.8" customHeight="1">
      <c r="A1846" s="37"/>
      <c r="B1846" s="42"/>
      <c r="C1846" s="278" t="s">
        <v>2510</v>
      </c>
      <c r="D1846" s="278" t="s">
        <v>7085</v>
      </c>
      <c r="E1846" s="20" t="s">
        <v>141</v>
      </c>
      <c r="F1846" s="279">
        <v>126.744</v>
      </c>
      <c r="G1846" s="37"/>
      <c r="H1846" s="42"/>
    </row>
    <row r="1847" spans="1:8" s="2" customFormat="1" ht="16.8" customHeight="1">
      <c r="A1847" s="37"/>
      <c r="B1847" s="42"/>
      <c r="C1847" s="278" t="s">
        <v>2572</v>
      </c>
      <c r="D1847" s="278" t="s">
        <v>7065</v>
      </c>
      <c r="E1847" s="20" t="s">
        <v>141</v>
      </c>
      <c r="F1847" s="279">
        <v>126.744</v>
      </c>
      <c r="G1847" s="37"/>
      <c r="H1847" s="42"/>
    </row>
    <row r="1848" spans="1:8" s="2" customFormat="1" ht="16.8" customHeight="1">
      <c r="A1848" s="37"/>
      <c r="B1848" s="42"/>
      <c r="C1848" s="278" t="s">
        <v>2564</v>
      </c>
      <c r="D1848" s="278" t="s">
        <v>7141</v>
      </c>
      <c r="E1848" s="20" t="s">
        <v>141</v>
      </c>
      <c r="F1848" s="279">
        <v>33.04</v>
      </c>
      <c r="G1848" s="37"/>
      <c r="H1848" s="42"/>
    </row>
    <row r="1849" spans="1:8" s="2" customFormat="1" ht="20.399999999999999">
      <c r="A1849" s="37"/>
      <c r="B1849" s="42"/>
      <c r="C1849" s="278" t="s">
        <v>6130</v>
      </c>
      <c r="D1849" s="278" t="s">
        <v>7653</v>
      </c>
      <c r="E1849" s="20" t="s">
        <v>141</v>
      </c>
      <c r="F1849" s="279">
        <v>1.47</v>
      </c>
      <c r="G1849" s="37"/>
      <c r="H1849" s="42"/>
    </row>
    <row r="1850" spans="1:8" s="2" customFormat="1" ht="20.399999999999999">
      <c r="A1850" s="37"/>
      <c r="B1850" s="42"/>
      <c r="C1850" s="278" t="s">
        <v>6140</v>
      </c>
      <c r="D1850" s="278" t="s">
        <v>7651</v>
      </c>
      <c r="E1850" s="20" t="s">
        <v>141</v>
      </c>
      <c r="F1850" s="279">
        <v>33.04</v>
      </c>
      <c r="G1850" s="37"/>
      <c r="H1850" s="42"/>
    </row>
    <row r="1851" spans="1:8" s="2" customFormat="1" ht="16.8" customHeight="1">
      <c r="A1851" s="37"/>
      <c r="B1851" s="42"/>
      <c r="C1851" s="278" t="s">
        <v>2633</v>
      </c>
      <c r="D1851" s="278" t="s">
        <v>7107</v>
      </c>
      <c r="E1851" s="20" t="s">
        <v>141</v>
      </c>
      <c r="F1851" s="279">
        <v>118.782</v>
      </c>
      <c r="G1851" s="37"/>
      <c r="H1851" s="42"/>
    </row>
    <row r="1852" spans="1:8" s="2" customFormat="1" ht="16.8" customHeight="1">
      <c r="A1852" s="37"/>
      <c r="B1852" s="42"/>
      <c r="C1852" s="278" t="s">
        <v>2568</v>
      </c>
      <c r="D1852" s="278" t="s">
        <v>7142</v>
      </c>
      <c r="E1852" s="20" t="s">
        <v>141</v>
      </c>
      <c r="F1852" s="279">
        <v>33.04</v>
      </c>
      <c r="G1852" s="37"/>
      <c r="H1852" s="42"/>
    </row>
    <row r="1853" spans="1:8" s="2" customFormat="1" ht="16.8" customHeight="1">
      <c r="A1853" s="37"/>
      <c r="B1853" s="42"/>
      <c r="C1853" s="278" t="s">
        <v>2751</v>
      </c>
      <c r="D1853" s="278" t="s">
        <v>7316</v>
      </c>
      <c r="E1853" s="20" t="s">
        <v>141</v>
      </c>
      <c r="F1853" s="279">
        <v>33.04</v>
      </c>
      <c r="G1853" s="37"/>
      <c r="H1853" s="42"/>
    </row>
    <row r="1854" spans="1:8" s="2" customFormat="1" ht="16.8" customHeight="1">
      <c r="A1854" s="37"/>
      <c r="B1854" s="42"/>
      <c r="C1854" s="278" t="s">
        <v>4217</v>
      </c>
      <c r="D1854" s="278" t="s">
        <v>7317</v>
      </c>
      <c r="E1854" s="20" t="s">
        <v>141</v>
      </c>
      <c r="F1854" s="279">
        <v>66.08</v>
      </c>
      <c r="G1854" s="37"/>
      <c r="H1854" s="42"/>
    </row>
    <row r="1855" spans="1:8" s="2" customFormat="1" ht="20.399999999999999">
      <c r="A1855" s="37"/>
      <c r="B1855" s="42"/>
      <c r="C1855" s="278" t="s">
        <v>2674</v>
      </c>
      <c r="D1855" s="278" t="s">
        <v>7108</v>
      </c>
      <c r="E1855" s="20" t="s">
        <v>141</v>
      </c>
      <c r="F1855" s="279">
        <v>118.782</v>
      </c>
      <c r="G1855" s="37"/>
      <c r="H1855" s="42"/>
    </row>
    <row r="1856" spans="1:8" s="2" customFormat="1" ht="16.8" customHeight="1">
      <c r="A1856" s="37"/>
      <c r="B1856" s="42"/>
      <c r="C1856" s="274" t="s">
        <v>2425</v>
      </c>
      <c r="D1856" s="275" t="s">
        <v>2426</v>
      </c>
      <c r="E1856" s="276" t="s">
        <v>141</v>
      </c>
      <c r="F1856" s="277">
        <v>75.849999999999994</v>
      </c>
      <c r="G1856" s="37"/>
      <c r="H1856" s="42"/>
    </row>
    <row r="1857" spans="1:8" s="2" customFormat="1" ht="16.8" customHeight="1">
      <c r="A1857" s="37"/>
      <c r="B1857" s="42"/>
      <c r="C1857" s="278" t="s">
        <v>19</v>
      </c>
      <c r="D1857" s="278" t="s">
        <v>3656</v>
      </c>
      <c r="E1857" s="20" t="s">
        <v>19</v>
      </c>
      <c r="F1857" s="279">
        <v>0</v>
      </c>
      <c r="G1857" s="37"/>
      <c r="H1857" s="42"/>
    </row>
    <row r="1858" spans="1:8" s="2" customFormat="1" ht="16.8" customHeight="1">
      <c r="A1858" s="37"/>
      <c r="B1858" s="42"/>
      <c r="C1858" s="278" t="s">
        <v>19</v>
      </c>
      <c r="D1858" s="278" t="s">
        <v>7654</v>
      </c>
      <c r="E1858" s="20" t="s">
        <v>19</v>
      </c>
      <c r="F1858" s="279">
        <v>26.9</v>
      </c>
      <c r="G1858" s="37"/>
      <c r="H1858" s="42"/>
    </row>
    <row r="1859" spans="1:8" s="2" customFormat="1" ht="16.8" customHeight="1">
      <c r="A1859" s="37"/>
      <c r="B1859" s="42"/>
      <c r="C1859" s="278" t="s">
        <v>19</v>
      </c>
      <c r="D1859" s="278" t="s">
        <v>7655</v>
      </c>
      <c r="E1859" s="20" t="s">
        <v>19</v>
      </c>
      <c r="F1859" s="279">
        <v>25.2</v>
      </c>
      <c r="G1859" s="37"/>
      <c r="H1859" s="42"/>
    </row>
    <row r="1860" spans="1:8" s="2" customFormat="1" ht="16.8" customHeight="1">
      <c r="A1860" s="37"/>
      <c r="B1860" s="42"/>
      <c r="C1860" s="278" t="s">
        <v>19</v>
      </c>
      <c r="D1860" s="278" t="s">
        <v>7656</v>
      </c>
      <c r="E1860" s="20" t="s">
        <v>19</v>
      </c>
      <c r="F1860" s="279">
        <v>23.75</v>
      </c>
      <c r="G1860" s="37"/>
      <c r="H1860" s="42"/>
    </row>
    <row r="1861" spans="1:8" s="2" customFormat="1" ht="16.8" customHeight="1">
      <c r="A1861" s="37"/>
      <c r="B1861" s="42"/>
      <c r="C1861" s="278" t="s">
        <v>19</v>
      </c>
      <c r="D1861" s="278" t="s">
        <v>260</v>
      </c>
      <c r="E1861" s="20" t="s">
        <v>19</v>
      </c>
      <c r="F1861" s="279">
        <v>75.849999999999994</v>
      </c>
      <c r="G1861" s="37"/>
      <c r="H1861" s="42"/>
    </row>
    <row r="1862" spans="1:8" s="2" customFormat="1" ht="16.8" customHeight="1">
      <c r="A1862" s="37"/>
      <c r="B1862" s="42"/>
      <c r="C1862" s="280" t="s">
        <v>6814</v>
      </c>
      <c r="D1862" s="37"/>
      <c r="E1862" s="37"/>
      <c r="F1862" s="37"/>
      <c r="G1862" s="37"/>
      <c r="H1862" s="42"/>
    </row>
    <row r="1863" spans="1:8" s="2" customFormat="1" ht="16.8" customHeight="1">
      <c r="A1863" s="37"/>
      <c r="B1863" s="42"/>
      <c r="C1863" s="278" t="s">
        <v>2510</v>
      </c>
      <c r="D1863" s="278" t="s">
        <v>7085</v>
      </c>
      <c r="E1863" s="20" t="s">
        <v>141</v>
      </c>
      <c r="F1863" s="279">
        <v>126.744</v>
      </c>
      <c r="G1863" s="37"/>
      <c r="H1863" s="42"/>
    </row>
    <row r="1864" spans="1:8" s="2" customFormat="1" ht="16.8" customHeight="1">
      <c r="A1864" s="37"/>
      <c r="B1864" s="42"/>
      <c r="C1864" s="278" t="s">
        <v>2572</v>
      </c>
      <c r="D1864" s="278" t="s">
        <v>7065</v>
      </c>
      <c r="E1864" s="20" t="s">
        <v>141</v>
      </c>
      <c r="F1864" s="279">
        <v>126.744</v>
      </c>
      <c r="G1864" s="37"/>
      <c r="H1864" s="42"/>
    </row>
    <row r="1865" spans="1:8" s="2" customFormat="1" ht="20.399999999999999">
      <c r="A1865" s="37"/>
      <c r="B1865" s="42"/>
      <c r="C1865" s="278" t="s">
        <v>2556</v>
      </c>
      <c r="D1865" s="278" t="s">
        <v>7146</v>
      </c>
      <c r="E1865" s="20" t="s">
        <v>141</v>
      </c>
      <c r="F1865" s="279">
        <v>75.849999999999994</v>
      </c>
      <c r="G1865" s="37"/>
      <c r="H1865" s="42"/>
    </row>
    <row r="1866" spans="1:8" s="2" customFormat="1" ht="16.8" customHeight="1">
      <c r="A1866" s="37"/>
      <c r="B1866" s="42"/>
      <c r="C1866" s="278" t="s">
        <v>2633</v>
      </c>
      <c r="D1866" s="278" t="s">
        <v>7107</v>
      </c>
      <c r="E1866" s="20" t="s">
        <v>141</v>
      </c>
      <c r="F1866" s="279">
        <v>118.782</v>
      </c>
      <c r="G1866" s="37"/>
      <c r="H1866" s="42"/>
    </row>
    <row r="1867" spans="1:8" s="2" customFormat="1" ht="20.399999999999999">
      <c r="A1867" s="37"/>
      <c r="B1867" s="42"/>
      <c r="C1867" s="278" t="s">
        <v>2674</v>
      </c>
      <c r="D1867" s="278" t="s">
        <v>7108</v>
      </c>
      <c r="E1867" s="20" t="s">
        <v>141</v>
      </c>
      <c r="F1867" s="279">
        <v>118.782</v>
      </c>
      <c r="G1867" s="37"/>
      <c r="H1867" s="42"/>
    </row>
    <row r="1868" spans="1:8" s="2" customFormat="1" ht="16.8" customHeight="1">
      <c r="A1868" s="37"/>
      <c r="B1868" s="42"/>
      <c r="C1868" s="274" t="s">
        <v>6088</v>
      </c>
      <c r="D1868" s="275" t="s">
        <v>6089</v>
      </c>
      <c r="E1868" s="276" t="s">
        <v>141</v>
      </c>
      <c r="F1868" s="277">
        <v>4.5</v>
      </c>
      <c r="G1868" s="37"/>
      <c r="H1868" s="42"/>
    </row>
    <row r="1869" spans="1:8" s="2" customFormat="1" ht="16.8" customHeight="1">
      <c r="A1869" s="37"/>
      <c r="B1869" s="42"/>
      <c r="C1869" s="278" t="s">
        <v>19</v>
      </c>
      <c r="D1869" s="278" t="s">
        <v>6186</v>
      </c>
      <c r="E1869" s="20" t="s">
        <v>19</v>
      </c>
      <c r="F1869" s="279">
        <v>4.5</v>
      </c>
      <c r="G1869" s="37"/>
      <c r="H1869" s="42"/>
    </row>
    <row r="1870" spans="1:8" s="2" customFormat="1" ht="16.8" customHeight="1">
      <c r="A1870" s="37"/>
      <c r="B1870" s="42"/>
      <c r="C1870" s="280" t="s">
        <v>6814</v>
      </c>
      <c r="D1870" s="37"/>
      <c r="E1870" s="37"/>
      <c r="F1870" s="37"/>
      <c r="G1870" s="37"/>
      <c r="H1870" s="42"/>
    </row>
    <row r="1871" spans="1:8" s="2" customFormat="1" ht="20.399999999999999">
      <c r="A1871" s="37"/>
      <c r="B1871" s="42"/>
      <c r="C1871" s="278" t="s">
        <v>272</v>
      </c>
      <c r="D1871" s="278" t="s">
        <v>7657</v>
      </c>
      <c r="E1871" s="20" t="s">
        <v>141</v>
      </c>
      <c r="F1871" s="279">
        <v>4.5</v>
      </c>
      <c r="G1871" s="37"/>
      <c r="H1871" s="42"/>
    </row>
    <row r="1872" spans="1:8" s="2" customFormat="1" ht="16.8" customHeight="1">
      <c r="A1872" s="37"/>
      <c r="B1872" s="42"/>
      <c r="C1872" s="278" t="s">
        <v>2510</v>
      </c>
      <c r="D1872" s="278" t="s">
        <v>7085</v>
      </c>
      <c r="E1872" s="20" t="s">
        <v>141</v>
      </c>
      <c r="F1872" s="279">
        <v>126.744</v>
      </c>
      <c r="G1872" s="37"/>
      <c r="H1872" s="42"/>
    </row>
    <row r="1873" spans="1:8" s="2" customFormat="1" ht="16.8" customHeight="1">
      <c r="A1873" s="37"/>
      <c r="B1873" s="42"/>
      <c r="C1873" s="278" t="s">
        <v>2572</v>
      </c>
      <c r="D1873" s="278" t="s">
        <v>7065</v>
      </c>
      <c r="E1873" s="20" t="s">
        <v>141</v>
      </c>
      <c r="F1873" s="279">
        <v>126.744</v>
      </c>
      <c r="G1873" s="37"/>
      <c r="H1873" s="42"/>
    </row>
    <row r="1874" spans="1:8" s="2" customFormat="1" ht="20.399999999999999">
      <c r="A1874" s="37"/>
      <c r="B1874" s="42"/>
      <c r="C1874" s="278" t="s">
        <v>6146</v>
      </c>
      <c r="D1874" s="278" t="s">
        <v>7658</v>
      </c>
      <c r="E1874" s="20" t="s">
        <v>141</v>
      </c>
      <c r="F1874" s="279">
        <v>4.5</v>
      </c>
      <c r="G1874" s="37"/>
      <c r="H1874" s="42"/>
    </row>
    <row r="1875" spans="1:8" s="2" customFormat="1" ht="7.35" customHeight="1">
      <c r="A1875" s="37"/>
      <c r="B1875" s="136"/>
      <c r="C1875" s="137"/>
      <c r="D1875" s="137"/>
      <c r="E1875" s="137"/>
      <c r="F1875" s="137"/>
      <c r="G1875" s="137"/>
      <c r="H1875" s="42"/>
    </row>
    <row r="1876" spans="1:8" s="2" customFormat="1" ht="10.199999999999999">
      <c r="A1876" s="37"/>
      <c r="B1876" s="37"/>
      <c r="C1876" s="37"/>
      <c r="D1876" s="37"/>
      <c r="E1876" s="37"/>
      <c r="F1876" s="37"/>
      <c r="G1876" s="37"/>
      <c r="H1876" s="37"/>
    </row>
  </sheetData>
  <sheetProtection algorithmName="SHA-512" hashValue="ADAi5vIDM8ajkxXGn+H7Y5Di+Zq5XV/LBMOgEiDNIz1lZeBce5H/Jbgi2QNF8tbUXOfzv/TTCkJx3npCsmSm1g==" saltValue="gTpCFJDq+s74VqZZzZ/MoA==" spinCount="100000" sheet="1" objects="1" scenarios="1" formatColumns="0" formatRows="0"/>
  <mergeCells count="2">
    <mergeCell ref="D5:F5"/>
    <mergeCell ref="D6:F6"/>
  </mergeCells>
  <pageMargins left="0.7" right="0.7" top="0.78740157499999996" bottom="0.78740157499999996" header="0.3" footer="0.3"/>
  <pageSetup paperSize="9" fitToHeight="0" orientation="portrait"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219"/>
  <sheetViews>
    <sheetView showGridLines="0" topLeftCell="A160" zoomScale="110" zoomScaleNormal="110" workbookViewId="0"/>
  </sheetViews>
  <sheetFormatPr defaultRowHeight="14.4"/>
  <cols>
    <col min="1" max="1" width="8.28515625" style="281" customWidth="1"/>
    <col min="2" max="2" width="1.7109375" style="281" customWidth="1"/>
    <col min="3" max="4" width="5" style="281" customWidth="1"/>
    <col min="5" max="5" width="11.7109375" style="281" customWidth="1"/>
    <col min="6" max="6" width="9.140625" style="281" customWidth="1"/>
    <col min="7" max="7" width="5" style="281" customWidth="1"/>
    <col min="8" max="8" width="77.85546875" style="281" customWidth="1"/>
    <col min="9" max="10" width="20" style="281" customWidth="1"/>
    <col min="11" max="11" width="1.7109375" style="281" customWidth="1"/>
  </cols>
  <sheetData>
    <row r="1" spans="2:11" s="1" customFormat="1" ht="37.5" customHeight="1"/>
    <row r="2" spans="2:11" s="1" customFormat="1" ht="7.5" customHeight="1">
      <c r="B2" s="282"/>
      <c r="C2" s="283"/>
      <c r="D2" s="283"/>
      <c r="E2" s="283"/>
      <c r="F2" s="283"/>
      <c r="G2" s="283"/>
      <c r="H2" s="283"/>
      <c r="I2" s="283"/>
      <c r="J2" s="283"/>
      <c r="K2" s="284"/>
    </row>
    <row r="3" spans="2:11" s="17" customFormat="1" ht="45" customHeight="1">
      <c r="B3" s="285"/>
      <c r="C3" s="428" t="s">
        <v>7659</v>
      </c>
      <c r="D3" s="428"/>
      <c r="E3" s="428"/>
      <c r="F3" s="428"/>
      <c r="G3" s="428"/>
      <c r="H3" s="428"/>
      <c r="I3" s="428"/>
      <c r="J3" s="428"/>
      <c r="K3" s="286"/>
    </row>
    <row r="4" spans="2:11" s="1" customFormat="1" ht="25.5" customHeight="1">
      <c r="B4" s="287"/>
      <c r="C4" s="427" t="s">
        <v>7660</v>
      </c>
      <c r="D4" s="427"/>
      <c r="E4" s="427"/>
      <c r="F4" s="427"/>
      <c r="G4" s="427"/>
      <c r="H4" s="427"/>
      <c r="I4" s="427"/>
      <c r="J4" s="427"/>
      <c r="K4" s="288"/>
    </row>
    <row r="5" spans="2:11" s="1" customFormat="1" ht="5.25" customHeight="1">
      <c r="B5" s="287"/>
      <c r="C5" s="289"/>
      <c r="D5" s="289"/>
      <c r="E5" s="289"/>
      <c r="F5" s="289"/>
      <c r="G5" s="289"/>
      <c r="H5" s="289"/>
      <c r="I5" s="289"/>
      <c r="J5" s="289"/>
      <c r="K5" s="288"/>
    </row>
    <row r="6" spans="2:11" s="1" customFormat="1" ht="15" customHeight="1">
      <c r="B6" s="287"/>
      <c r="C6" s="426" t="s">
        <v>7661</v>
      </c>
      <c r="D6" s="426"/>
      <c r="E6" s="426"/>
      <c r="F6" s="426"/>
      <c r="G6" s="426"/>
      <c r="H6" s="426"/>
      <c r="I6" s="426"/>
      <c r="J6" s="426"/>
      <c r="K6" s="288"/>
    </row>
    <row r="7" spans="2:11" s="1" customFormat="1" ht="15" customHeight="1">
      <c r="B7" s="291"/>
      <c r="C7" s="426" t="s">
        <v>7662</v>
      </c>
      <c r="D7" s="426"/>
      <c r="E7" s="426"/>
      <c r="F7" s="426"/>
      <c r="G7" s="426"/>
      <c r="H7" s="426"/>
      <c r="I7" s="426"/>
      <c r="J7" s="426"/>
      <c r="K7" s="288"/>
    </row>
    <row r="8" spans="2:11" s="1" customFormat="1" ht="12.75" customHeight="1">
      <c r="B8" s="291"/>
      <c r="C8" s="290"/>
      <c r="D8" s="290"/>
      <c r="E8" s="290"/>
      <c r="F8" s="290"/>
      <c r="G8" s="290"/>
      <c r="H8" s="290"/>
      <c r="I8" s="290"/>
      <c r="J8" s="290"/>
      <c r="K8" s="288"/>
    </row>
    <row r="9" spans="2:11" s="1" customFormat="1" ht="15" customHeight="1">
      <c r="B9" s="291"/>
      <c r="C9" s="426" t="s">
        <v>7663</v>
      </c>
      <c r="D9" s="426"/>
      <c r="E9" s="426"/>
      <c r="F9" s="426"/>
      <c r="G9" s="426"/>
      <c r="H9" s="426"/>
      <c r="I9" s="426"/>
      <c r="J9" s="426"/>
      <c r="K9" s="288"/>
    </row>
    <row r="10" spans="2:11" s="1" customFormat="1" ht="15" customHeight="1">
      <c r="B10" s="291"/>
      <c r="C10" s="290"/>
      <c r="D10" s="426" t="s">
        <v>7664</v>
      </c>
      <c r="E10" s="426"/>
      <c r="F10" s="426"/>
      <c r="G10" s="426"/>
      <c r="H10" s="426"/>
      <c r="I10" s="426"/>
      <c r="J10" s="426"/>
      <c r="K10" s="288"/>
    </row>
    <row r="11" spans="2:11" s="1" customFormat="1" ht="15" customHeight="1">
      <c r="B11" s="291"/>
      <c r="C11" s="292"/>
      <c r="D11" s="426" t="s">
        <v>7665</v>
      </c>
      <c r="E11" s="426"/>
      <c r="F11" s="426"/>
      <c r="G11" s="426"/>
      <c r="H11" s="426"/>
      <c r="I11" s="426"/>
      <c r="J11" s="426"/>
      <c r="K11" s="288"/>
    </row>
    <row r="12" spans="2:11" s="1" customFormat="1" ht="15" customHeight="1">
      <c r="B12" s="291"/>
      <c r="C12" s="292"/>
      <c r="D12" s="290"/>
      <c r="E12" s="290"/>
      <c r="F12" s="290"/>
      <c r="G12" s="290"/>
      <c r="H12" s="290"/>
      <c r="I12" s="290"/>
      <c r="J12" s="290"/>
      <c r="K12" s="288"/>
    </row>
    <row r="13" spans="2:11" s="1" customFormat="1" ht="15" customHeight="1">
      <c r="B13" s="291"/>
      <c r="C13" s="292"/>
      <c r="D13" s="293" t="s">
        <v>7666</v>
      </c>
      <c r="E13" s="290"/>
      <c r="F13" s="290"/>
      <c r="G13" s="290"/>
      <c r="H13" s="290"/>
      <c r="I13" s="290"/>
      <c r="J13" s="290"/>
      <c r="K13" s="288"/>
    </row>
    <row r="14" spans="2:11" s="1" customFormat="1" ht="12.75" customHeight="1">
      <c r="B14" s="291"/>
      <c r="C14" s="292"/>
      <c r="D14" s="292"/>
      <c r="E14" s="292"/>
      <c r="F14" s="292"/>
      <c r="G14" s="292"/>
      <c r="H14" s="292"/>
      <c r="I14" s="292"/>
      <c r="J14" s="292"/>
      <c r="K14" s="288"/>
    </row>
    <row r="15" spans="2:11" s="1" customFormat="1" ht="15" customHeight="1">
      <c r="B15" s="291"/>
      <c r="C15" s="292"/>
      <c r="D15" s="426" t="s">
        <v>7667</v>
      </c>
      <c r="E15" s="426"/>
      <c r="F15" s="426"/>
      <c r="G15" s="426"/>
      <c r="H15" s="426"/>
      <c r="I15" s="426"/>
      <c r="J15" s="426"/>
      <c r="K15" s="288"/>
    </row>
    <row r="16" spans="2:11" s="1" customFormat="1" ht="15" customHeight="1">
      <c r="B16" s="291"/>
      <c r="C16" s="292"/>
      <c r="D16" s="426" t="s">
        <v>7668</v>
      </c>
      <c r="E16" s="426"/>
      <c r="F16" s="426"/>
      <c r="G16" s="426"/>
      <c r="H16" s="426"/>
      <c r="I16" s="426"/>
      <c r="J16" s="426"/>
      <c r="K16" s="288"/>
    </row>
    <row r="17" spans="2:11" s="1" customFormat="1" ht="15" customHeight="1">
      <c r="B17" s="291"/>
      <c r="C17" s="292"/>
      <c r="D17" s="426" t="s">
        <v>7669</v>
      </c>
      <c r="E17" s="426"/>
      <c r="F17" s="426"/>
      <c r="G17" s="426"/>
      <c r="H17" s="426"/>
      <c r="I17" s="426"/>
      <c r="J17" s="426"/>
      <c r="K17" s="288"/>
    </row>
    <row r="18" spans="2:11" s="1" customFormat="1" ht="15" customHeight="1">
      <c r="B18" s="291"/>
      <c r="C18" s="292"/>
      <c r="D18" s="292"/>
      <c r="E18" s="294" t="s">
        <v>82</v>
      </c>
      <c r="F18" s="426" t="s">
        <v>7670</v>
      </c>
      <c r="G18" s="426"/>
      <c r="H18" s="426"/>
      <c r="I18" s="426"/>
      <c r="J18" s="426"/>
      <c r="K18" s="288"/>
    </row>
    <row r="19" spans="2:11" s="1" customFormat="1" ht="15" customHeight="1">
      <c r="B19" s="291"/>
      <c r="C19" s="292"/>
      <c r="D19" s="292"/>
      <c r="E19" s="294" t="s">
        <v>7671</v>
      </c>
      <c r="F19" s="426" t="s">
        <v>7672</v>
      </c>
      <c r="G19" s="426"/>
      <c r="H19" s="426"/>
      <c r="I19" s="426"/>
      <c r="J19" s="426"/>
      <c r="K19" s="288"/>
    </row>
    <row r="20" spans="2:11" s="1" customFormat="1" ht="15" customHeight="1">
      <c r="B20" s="291"/>
      <c r="C20" s="292"/>
      <c r="D20" s="292"/>
      <c r="E20" s="294" t="s">
        <v>7673</v>
      </c>
      <c r="F20" s="426" t="s">
        <v>7674</v>
      </c>
      <c r="G20" s="426"/>
      <c r="H20" s="426"/>
      <c r="I20" s="426"/>
      <c r="J20" s="426"/>
      <c r="K20" s="288"/>
    </row>
    <row r="21" spans="2:11" s="1" customFormat="1" ht="15" customHeight="1">
      <c r="B21" s="291"/>
      <c r="C21" s="292"/>
      <c r="D21" s="292"/>
      <c r="E21" s="294" t="s">
        <v>7675</v>
      </c>
      <c r="F21" s="426" t="s">
        <v>7676</v>
      </c>
      <c r="G21" s="426"/>
      <c r="H21" s="426"/>
      <c r="I21" s="426"/>
      <c r="J21" s="426"/>
      <c r="K21" s="288"/>
    </row>
    <row r="22" spans="2:11" s="1" customFormat="1" ht="15" customHeight="1">
      <c r="B22" s="291"/>
      <c r="C22" s="292"/>
      <c r="D22" s="292"/>
      <c r="E22" s="294" t="s">
        <v>6085</v>
      </c>
      <c r="F22" s="426" t="s">
        <v>7677</v>
      </c>
      <c r="G22" s="426"/>
      <c r="H22" s="426"/>
      <c r="I22" s="426"/>
      <c r="J22" s="426"/>
      <c r="K22" s="288"/>
    </row>
    <row r="23" spans="2:11" s="1" customFormat="1" ht="15" customHeight="1">
      <c r="B23" s="291"/>
      <c r="C23" s="292"/>
      <c r="D23" s="292"/>
      <c r="E23" s="294" t="s">
        <v>87</v>
      </c>
      <c r="F23" s="426" t="s">
        <v>7678</v>
      </c>
      <c r="G23" s="426"/>
      <c r="H23" s="426"/>
      <c r="I23" s="426"/>
      <c r="J23" s="426"/>
      <c r="K23" s="288"/>
    </row>
    <row r="24" spans="2:11" s="1" customFormat="1" ht="12.75" customHeight="1">
      <c r="B24" s="291"/>
      <c r="C24" s="292"/>
      <c r="D24" s="292"/>
      <c r="E24" s="292"/>
      <c r="F24" s="292"/>
      <c r="G24" s="292"/>
      <c r="H24" s="292"/>
      <c r="I24" s="292"/>
      <c r="J24" s="292"/>
      <c r="K24" s="288"/>
    </row>
    <row r="25" spans="2:11" s="1" customFormat="1" ht="15" customHeight="1">
      <c r="B25" s="291"/>
      <c r="C25" s="426" t="s">
        <v>7679</v>
      </c>
      <c r="D25" s="426"/>
      <c r="E25" s="426"/>
      <c r="F25" s="426"/>
      <c r="G25" s="426"/>
      <c r="H25" s="426"/>
      <c r="I25" s="426"/>
      <c r="J25" s="426"/>
      <c r="K25" s="288"/>
    </row>
    <row r="26" spans="2:11" s="1" customFormat="1" ht="15" customHeight="1">
      <c r="B26" s="291"/>
      <c r="C26" s="426" t="s">
        <v>7680</v>
      </c>
      <c r="D26" s="426"/>
      <c r="E26" s="426"/>
      <c r="F26" s="426"/>
      <c r="G26" s="426"/>
      <c r="H26" s="426"/>
      <c r="I26" s="426"/>
      <c r="J26" s="426"/>
      <c r="K26" s="288"/>
    </row>
    <row r="27" spans="2:11" s="1" customFormat="1" ht="15" customHeight="1">
      <c r="B27" s="291"/>
      <c r="C27" s="290"/>
      <c r="D27" s="426" t="s">
        <v>7681</v>
      </c>
      <c r="E27" s="426"/>
      <c r="F27" s="426"/>
      <c r="G27" s="426"/>
      <c r="H27" s="426"/>
      <c r="I27" s="426"/>
      <c r="J27" s="426"/>
      <c r="K27" s="288"/>
    </row>
    <row r="28" spans="2:11" s="1" customFormat="1" ht="15" customHeight="1">
      <c r="B28" s="291"/>
      <c r="C28" s="292"/>
      <c r="D28" s="426" t="s">
        <v>7682</v>
      </c>
      <c r="E28" s="426"/>
      <c r="F28" s="426"/>
      <c r="G28" s="426"/>
      <c r="H28" s="426"/>
      <c r="I28" s="426"/>
      <c r="J28" s="426"/>
      <c r="K28" s="288"/>
    </row>
    <row r="29" spans="2:11" s="1" customFormat="1" ht="12.75" customHeight="1">
      <c r="B29" s="291"/>
      <c r="C29" s="292"/>
      <c r="D29" s="292"/>
      <c r="E29" s="292"/>
      <c r="F29" s="292"/>
      <c r="G29" s="292"/>
      <c r="H29" s="292"/>
      <c r="I29" s="292"/>
      <c r="J29" s="292"/>
      <c r="K29" s="288"/>
    </row>
    <row r="30" spans="2:11" s="1" customFormat="1" ht="15" customHeight="1">
      <c r="B30" s="291"/>
      <c r="C30" s="292"/>
      <c r="D30" s="426" t="s">
        <v>7683</v>
      </c>
      <c r="E30" s="426"/>
      <c r="F30" s="426"/>
      <c r="G30" s="426"/>
      <c r="H30" s="426"/>
      <c r="I30" s="426"/>
      <c r="J30" s="426"/>
      <c r="K30" s="288"/>
    </row>
    <row r="31" spans="2:11" s="1" customFormat="1" ht="15" customHeight="1">
      <c r="B31" s="291"/>
      <c r="C31" s="292"/>
      <c r="D31" s="426" t="s">
        <v>7684</v>
      </c>
      <c r="E31" s="426"/>
      <c r="F31" s="426"/>
      <c r="G31" s="426"/>
      <c r="H31" s="426"/>
      <c r="I31" s="426"/>
      <c r="J31" s="426"/>
      <c r="K31" s="288"/>
    </row>
    <row r="32" spans="2:11" s="1" customFormat="1" ht="12.75" customHeight="1">
      <c r="B32" s="291"/>
      <c r="C32" s="292"/>
      <c r="D32" s="292"/>
      <c r="E32" s="292"/>
      <c r="F32" s="292"/>
      <c r="G32" s="292"/>
      <c r="H32" s="292"/>
      <c r="I32" s="292"/>
      <c r="J32" s="292"/>
      <c r="K32" s="288"/>
    </row>
    <row r="33" spans="2:11" s="1" customFormat="1" ht="15" customHeight="1">
      <c r="B33" s="291"/>
      <c r="C33" s="292"/>
      <c r="D33" s="426" t="s">
        <v>7685</v>
      </c>
      <c r="E33" s="426"/>
      <c r="F33" s="426"/>
      <c r="G33" s="426"/>
      <c r="H33" s="426"/>
      <c r="I33" s="426"/>
      <c r="J33" s="426"/>
      <c r="K33" s="288"/>
    </row>
    <row r="34" spans="2:11" s="1" customFormat="1" ht="15" customHeight="1">
      <c r="B34" s="291"/>
      <c r="C34" s="292"/>
      <c r="D34" s="426" t="s">
        <v>7686</v>
      </c>
      <c r="E34" s="426"/>
      <c r="F34" s="426"/>
      <c r="G34" s="426"/>
      <c r="H34" s="426"/>
      <c r="I34" s="426"/>
      <c r="J34" s="426"/>
      <c r="K34" s="288"/>
    </row>
    <row r="35" spans="2:11" s="1" customFormat="1" ht="15" customHeight="1">
      <c r="B35" s="291"/>
      <c r="C35" s="292"/>
      <c r="D35" s="426" t="s">
        <v>7687</v>
      </c>
      <c r="E35" s="426"/>
      <c r="F35" s="426"/>
      <c r="G35" s="426"/>
      <c r="H35" s="426"/>
      <c r="I35" s="426"/>
      <c r="J35" s="426"/>
      <c r="K35" s="288"/>
    </row>
    <row r="36" spans="2:11" s="1" customFormat="1" ht="15" customHeight="1">
      <c r="B36" s="291"/>
      <c r="C36" s="292"/>
      <c r="D36" s="290"/>
      <c r="E36" s="293" t="s">
        <v>223</v>
      </c>
      <c r="F36" s="290"/>
      <c r="G36" s="426" t="s">
        <v>7688</v>
      </c>
      <c r="H36" s="426"/>
      <c r="I36" s="426"/>
      <c r="J36" s="426"/>
      <c r="K36" s="288"/>
    </row>
    <row r="37" spans="2:11" s="1" customFormat="1" ht="30.75" customHeight="1">
      <c r="B37" s="291"/>
      <c r="C37" s="292"/>
      <c r="D37" s="290"/>
      <c r="E37" s="293" t="s">
        <v>7689</v>
      </c>
      <c r="F37" s="290"/>
      <c r="G37" s="426" t="s">
        <v>7690</v>
      </c>
      <c r="H37" s="426"/>
      <c r="I37" s="426"/>
      <c r="J37" s="426"/>
      <c r="K37" s="288"/>
    </row>
    <row r="38" spans="2:11" s="1" customFormat="1" ht="15" customHeight="1">
      <c r="B38" s="291"/>
      <c r="C38" s="292"/>
      <c r="D38" s="290"/>
      <c r="E38" s="293" t="s">
        <v>57</v>
      </c>
      <c r="F38" s="290"/>
      <c r="G38" s="426" t="s">
        <v>7691</v>
      </c>
      <c r="H38" s="426"/>
      <c r="I38" s="426"/>
      <c r="J38" s="426"/>
      <c r="K38" s="288"/>
    </row>
    <row r="39" spans="2:11" s="1" customFormat="1" ht="15" customHeight="1">
      <c r="B39" s="291"/>
      <c r="C39" s="292"/>
      <c r="D39" s="290"/>
      <c r="E39" s="293" t="s">
        <v>58</v>
      </c>
      <c r="F39" s="290"/>
      <c r="G39" s="426" t="s">
        <v>7692</v>
      </c>
      <c r="H39" s="426"/>
      <c r="I39" s="426"/>
      <c r="J39" s="426"/>
      <c r="K39" s="288"/>
    </row>
    <row r="40" spans="2:11" s="1" customFormat="1" ht="15" customHeight="1">
      <c r="B40" s="291"/>
      <c r="C40" s="292"/>
      <c r="D40" s="290"/>
      <c r="E40" s="293" t="s">
        <v>224</v>
      </c>
      <c r="F40" s="290"/>
      <c r="G40" s="426" t="s">
        <v>7693</v>
      </c>
      <c r="H40" s="426"/>
      <c r="I40" s="426"/>
      <c r="J40" s="426"/>
      <c r="K40" s="288"/>
    </row>
    <row r="41" spans="2:11" s="1" customFormat="1" ht="15" customHeight="1">
      <c r="B41" s="291"/>
      <c r="C41" s="292"/>
      <c r="D41" s="290"/>
      <c r="E41" s="293" t="s">
        <v>225</v>
      </c>
      <c r="F41" s="290"/>
      <c r="G41" s="426" t="s">
        <v>7694</v>
      </c>
      <c r="H41" s="426"/>
      <c r="I41" s="426"/>
      <c r="J41" s="426"/>
      <c r="K41" s="288"/>
    </row>
    <row r="42" spans="2:11" s="1" customFormat="1" ht="15" customHeight="1">
      <c r="B42" s="291"/>
      <c r="C42" s="292"/>
      <c r="D42" s="290"/>
      <c r="E42" s="293" t="s">
        <v>7695</v>
      </c>
      <c r="F42" s="290"/>
      <c r="G42" s="426" t="s">
        <v>7696</v>
      </c>
      <c r="H42" s="426"/>
      <c r="I42" s="426"/>
      <c r="J42" s="426"/>
      <c r="K42" s="288"/>
    </row>
    <row r="43" spans="2:11" s="1" customFormat="1" ht="15" customHeight="1">
      <c r="B43" s="291"/>
      <c r="C43" s="292"/>
      <c r="D43" s="290"/>
      <c r="E43" s="293"/>
      <c r="F43" s="290"/>
      <c r="G43" s="426" t="s">
        <v>7697</v>
      </c>
      <c r="H43" s="426"/>
      <c r="I43" s="426"/>
      <c r="J43" s="426"/>
      <c r="K43" s="288"/>
    </row>
    <row r="44" spans="2:11" s="1" customFormat="1" ht="15" customHeight="1">
      <c r="B44" s="291"/>
      <c r="C44" s="292"/>
      <c r="D44" s="290"/>
      <c r="E44" s="293" t="s">
        <v>7698</v>
      </c>
      <c r="F44" s="290"/>
      <c r="G44" s="426" t="s">
        <v>7699</v>
      </c>
      <c r="H44" s="426"/>
      <c r="I44" s="426"/>
      <c r="J44" s="426"/>
      <c r="K44" s="288"/>
    </row>
    <row r="45" spans="2:11" s="1" customFormat="1" ht="15" customHeight="1">
      <c r="B45" s="291"/>
      <c r="C45" s="292"/>
      <c r="D45" s="290"/>
      <c r="E45" s="293" t="s">
        <v>227</v>
      </c>
      <c r="F45" s="290"/>
      <c r="G45" s="426" t="s">
        <v>7700</v>
      </c>
      <c r="H45" s="426"/>
      <c r="I45" s="426"/>
      <c r="J45" s="426"/>
      <c r="K45" s="288"/>
    </row>
    <row r="46" spans="2:11" s="1" customFormat="1" ht="12.75" customHeight="1">
      <c r="B46" s="291"/>
      <c r="C46" s="292"/>
      <c r="D46" s="290"/>
      <c r="E46" s="290"/>
      <c r="F46" s="290"/>
      <c r="G46" s="290"/>
      <c r="H46" s="290"/>
      <c r="I46" s="290"/>
      <c r="J46" s="290"/>
      <c r="K46" s="288"/>
    </row>
    <row r="47" spans="2:11" s="1" customFormat="1" ht="15" customHeight="1">
      <c r="B47" s="291"/>
      <c r="C47" s="292"/>
      <c r="D47" s="426" t="s">
        <v>7701</v>
      </c>
      <c r="E47" s="426"/>
      <c r="F47" s="426"/>
      <c r="G47" s="426"/>
      <c r="H47" s="426"/>
      <c r="I47" s="426"/>
      <c r="J47" s="426"/>
      <c r="K47" s="288"/>
    </row>
    <row r="48" spans="2:11" s="1" customFormat="1" ht="15" customHeight="1">
      <c r="B48" s="291"/>
      <c r="C48" s="292"/>
      <c r="D48" s="292"/>
      <c r="E48" s="426" t="s">
        <v>7702</v>
      </c>
      <c r="F48" s="426"/>
      <c r="G48" s="426"/>
      <c r="H48" s="426"/>
      <c r="I48" s="426"/>
      <c r="J48" s="426"/>
      <c r="K48" s="288"/>
    </row>
    <row r="49" spans="2:11" s="1" customFormat="1" ht="15" customHeight="1">
      <c r="B49" s="291"/>
      <c r="C49" s="292"/>
      <c r="D49" s="292"/>
      <c r="E49" s="426" t="s">
        <v>7703</v>
      </c>
      <c r="F49" s="426"/>
      <c r="G49" s="426"/>
      <c r="H49" s="426"/>
      <c r="I49" s="426"/>
      <c r="J49" s="426"/>
      <c r="K49" s="288"/>
    </row>
    <row r="50" spans="2:11" s="1" customFormat="1" ht="15" customHeight="1">
      <c r="B50" s="291"/>
      <c r="C50" s="292"/>
      <c r="D50" s="292"/>
      <c r="E50" s="426" t="s">
        <v>7704</v>
      </c>
      <c r="F50" s="426"/>
      <c r="G50" s="426"/>
      <c r="H50" s="426"/>
      <c r="I50" s="426"/>
      <c r="J50" s="426"/>
      <c r="K50" s="288"/>
    </row>
    <row r="51" spans="2:11" s="1" customFormat="1" ht="15" customHeight="1">
      <c r="B51" s="291"/>
      <c r="C51" s="292"/>
      <c r="D51" s="426" t="s">
        <v>7705</v>
      </c>
      <c r="E51" s="426"/>
      <c r="F51" s="426"/>
      <c r="G51" s="426"/>
      <c r="H51" s="426"/>
      <c r="I51" s="426"/>
      <c r="J51" s="426"/>
      <c r="K51" s="288"/>
    </row>
    <row r="52" spans="2:11" s="1" customFormat="1" ht="25.5" customHeight="1">
      <c r="B52" s="287"/>
      <c r="C52" s="427" t="s">
        <v>7706</v>
      </c>
      <c r="D52" s="427"/>
      <c r="E52" s="427"/>
      <c r="F52" s="427"/>
      <c r="G52" s="427"/>
      <c r="H52" s="427"/>
      <c r="I52" s="427"/>
      <c r="J52" s="427"/>
      <c r="K52" s="288"/>
    </row>
    <row r="53" spans="2:11" s="1" customFormat="1" ht="5.25" customHeight="1">
      <c r="B53" s="287"/>
      <c r="C53" s="289"/>
      <c r="D53" s="289"/>
      <c r="E53" s="289"/>
      <c r="F53" s="289"/>
      <c r="G53" s="289"/>
      <c r="H53" s="289"/>
      <c r="I53" s="289"/>
      <c r="J53" s="289"/>
      <c r="K53" s="288"/>
    </row>
    <row r="54" spans="2:11" s="1" customFormat="1" ht="15" customHeight="1">
      <c r="B54" s="287"/>
      <c r="C54" s="426" t="s">
        <v>7707</v>
      </c>
      <c r="D54" s="426"/>
      <c r="E54" s="426"/>
      <c r="F54" s="426"/>
      <c r="G54" s="426"/>
      <c r="H54" s="426"/>
      <c r="I54" s="426"/>
      <c r="J54" s="426"/>
      <c r="K54" s="288"/>
    </row>
    <row r="55" spans="2:11" s="1" customFormat="1" ht="15" customHeight="1">
      <c r="B55" s="287"/>
      <c r="C55" s="426" t="s">
        <v>7708</v>
      </c>
      <c r="D55" s="426"/>
      <c r="E55" s="426"/>
      <c r="F55" s="426"/>
      <c r="G55" s="426"/>
      <c r="H55" s="426"/>
      <c r="I55" s="426"/>
      <c r="J55" s="426"/>
      <c r="K55" s="288"/>
    </row>
    <row r="56" spans="2:11" s="1" customFormat="1" ht="12.75" customHeight="1">
      <c r="B56" s="287"/>
      <c r="C56" s="290"/>
      <c r="D56" s="290"/>
      <c r="E56" s="290"/>
      <c r="F56" s="290"/>
      <c r="G56" s="290"/>
      <c r="H56" s="290"/>
      <c r="I56" s="290"/>
      <c r="J56" s="290"/>
      <c r="K56" s="288"/>
    </row>
    <row r="57" spans="2:11" s="1" customFormat="1" ht="15" customHeight="1">
      <c r="B57" s="287"/>
      <c r="C57" s="426" t="s">
        <v>7709</v>
      </c>
      <c r="D57" s="426"/>
      <c r="E57" s="426"/>
      <c r="F57" s="426"/>
      <c r="G57" s="426"/>
      <c r="H57" s="426"/>
      <c r="I57" s="426"/>
      <c r="J57" s="426"/>
      <c r="K57" s="288"/>
    </row>
    <row r="58" spans="2:11" s="1" customFormat="1" ht="15" customHeight="1">
      <c r="B58" s="287"/>
      <c r="C58" s="292"/>
      <c r="D58" s="426" t="s">
        <v>7710</v>
      </c>
      <c r="E58" s="426"/>
      <c r="F58" s="426"/>
      <c r="G58" s="426"/>
      <c r="H58" s="426"/>
      <c r="I58" s="426"/>
      <c r="J58" s="426"/>
      <c r="K58" s="288"/>
    </row>
    <row r="59" spans="2:11" s="1" customFormat="1" ht="15" customHeight="1">
      <c r="B59" s="287"/>
      <c r="C59" s="292"/>
      <c r="D59" s="426" t="s">
        <v>7711</v>
      </c>
      <c r="E59" s="426"/>
      <c r="F59" s="426"/>
      <c r="G59" s="426"/>
      <c r="H59" s="426"/>
      <c r="I59" s="426"/>
      <c r="J59" s="426"/>
      <c r="K59" s="288"/>
    </row>
    <row r="60" spans="2:11" s="1" customFormat="1" ht="15" customHeight="1">
      <c r="B60" s="287"/>
      <c r="C60" s="292"/>
      <c r="D60" s="426" t="s">
        <v>7712</v>
      </c>
      <c r="E60" s="426"/>
      <c r="F60" s="426"/>
      <c r="G60" s="426"/>
      <c r="H60" s="426"/>
      <c r="I60" s="426"/>
      <c r="J60" s="426"/>
      <c r="K60" s="288"/>
    </row>
    <row r="61" spans="2:11" s="1" customFormat="1" ht="15" customHeight="1">
      <c r="B61" s="287"/>
      <c r="C61" s="292"/>
      <c r="D61" s="426" t="s">
        <v>7713</v>
      </c>
      <c r="E61" s="426"/>
      <c r="F61" s="426"/>
      <c r="G61" s="426"/>
      <c r="H61" s="426"/>
      <c r="I61" s="426"/>
      <c r="J61" s="426"/>
      <c r="K61" s="288"/>
    </row>
    <row r="62" spans="2:11" s="1" customFormat="1" ht="15" customHeight="1">
      <c r="B62" s="287"/>
      <c r="C62" s="292"/>
      <c r="D62" s="429" t="s">
        <v>7714</v>
      </c>
      <c r="E62" s="429"/>
      <c r="F62" s="429"/>
      <c r="G62" s="429"/>
      <c r="H62" s="429"/>
      <c r="I62" s="429"/>
      <c r="J62" s="429"/>
      <c r="K62" s="288"/>
    </row>
    <row r="63" spans="2:11" s="1" customFormat="1" ht="15" customHeight="1">
      <c r="B63" s="287"/>
      <c r="C63" s="292"/>
      <c r="D63" s="426" t="s">
        <v>7715</v>
      </c>
      <c r="E63" s="426"/>
      <c r="F63" s="426"/>
      <c r="G63" s="426"/>
      <c r="H63" s="426"/>
      <c r="I63" s="426"/>
      <c r="J63" s="426"/>
      <c r="K63" s="288"/>
    </row>
    <row r="64" spans="2:11" s="1" customFormat="1" ht="12.75" customHeight="1">
      <c r="B64" s="287"/>
      <c r="C64" s="292"/>
      <c r="D64" s="292"/>
      <c r="E64" s="295"/>
      <c r="F64" s="292"/>
      <c r="G64" s="292"/>
      <c r="H64" s="292"/>
      <c r="I64" s="292"/>
      <c r="J64" s="292"/>
      <c r="K64" s="288"/>
    </row>
    <row r="65" spans="2:11" s="1" customFormat="1" ht="15" customHeight="1">
      <c r="B65" s="287"/>
      <c r="C65" s="292"/>
      <c r="D65" s="426" t="s">
        <v>7716</v>
      </c>
      <c r="E65" s="426"/>
      <c r="F65" s="426"/>
      <c r="G65" s="426"/>
      <c r="H65" s="426"/>
      <c r="I65" s="426"/>
      <c r="J65" s="426"/>
      <c r="K65" s="288"/>
    </row>
    <row r="66" spans="2:11" s="1" customFormat="1" ht="15" customHeight="1">
      <c r="B66" s="287"/>
      <c r="C66" s="292"/>
      <c r="D66" s="429" t="s">
        <v>7717</v>
      </c>
      <c r="E66" s="429"/>
      <c r="F66" s="429"/>
      <c r="G66" s="429"/>
      <c r="H66" s="429"/>
      <c r="I66" s="429"/>
      <c r="J66" s="429"/>
      <c r="K66" s="288"/>
    </row>
    <row r="67" spans="2:11" s="1" customFormat="1" ht="15" customHeight="1">
      <c r="B67" s="287"/>
      <c r="C67" s="292"/>
      <c r="D67" s="426" t="s">
        <v>7718</v>
      </c>
      <c r="E67" s="426"/>
      <c r="F67" s="426"/>
      <c r="G67" s="426"/>
      <c r="H67" s="426"/>
      <c r="I67" s="426"/>
      <c r="J67" s="426"/>
      <c r="K67" s="288"/>
    </row>
    <row r="68" spans="2:11" s="1" customFormat="1" ht="15" customHeight="1">
      <c r="B68" s="287"/>
      <c r="C68" s="292"/>
      <c r="D68" s="426" t="s">
        <v>7719</v>
      </c>
      <c r="E68" s="426"/>
      <c r="F68" s="426"/>
      <c r="G68" s="426"/>
      <c r="H68" s="426"/>
      <c r="I68" s="426"/>
      <c r="J68" s="426"/>
      <c r="K68" s="288"/>
    </row>
    <row r="69" spans="2:11" s="1" customFormat="1" ht="15" customHeight="1">
      <c r="B69" s="287"/>
      <c r="C69" s="292"/>
      <c r="D69" s="426" t="s">
        <v>7720</v>
      </c>
      <c r="E69" s="426"/>
      <c r="F69" s="426"/>
      <c r="G69" s="426"/>
      <c r="H69" s="426"/>
      <c r="I69" s="426"/>
      <c r="J69" s="426"/>
      <c r="K69" s="288"/>
    </row>
    <row r="70" spans="2:11" s="1" customFormat="1" ht="15" customHeight="1">
      <c r="B70" s="287"/>
      <c r="C70" s="292"/>
      <c r="D70" s="426" t="s">
        <v>7721</v>
      </c>
      <c r="E70" s="426"/>
      <c r="F70" s="426"/>
      <c r="G70" s="426"/>
      <c r="H70" s="426"/>
      <c r="I70" s="426"/>
      <c r="J70" s="426"/>
      <c r="K70" s="288"/>
    </row>
    <row r="71" spans="2:11" s="1" customFormat="1" ht="12.75" customHeight="1">
      <c r="B71" s="296"/>
      <c r="C71" s="297"/>
      <c r="D71" s="297"/>
      <c r="E71" s="297"/>
      <c r="F71" s="297"/>
      <c r="G71" s="297"/>
      <c r="H71" s="297"/>
      <c r="I71" s="297"/>
      <c r="J71" s="297"/>
      <c r="K71" s="298"/>
    </row>
    <row r="72" spans="2:11" s="1" customFormat="1" ht="18.75" customHeight="1">
      <c r="B72" s="299"/>
      <c r="C72" s="299"/>
      <c r="D72" s="299"/>
      <c r="E72" s="299"/>
      <c r="F72" s="299"/>
      <c r="G72" s="299"/>
      <c r="H72" s="299"/>
      <c r="I72" s="299"/>
      <c r="J72" s="299"/>
      <c r="K72" s="300"/>
    </row>
    <row r="73" spans="2:11" s="1" customFormat="1" ht="18.75" customHeight="1">
      <c r="B73" s="300"/>
      <c r="C73" s="300"/>
      <c r="D73" s="300"/>
      <c r="E73" s="300"/>
      <c r="F73" s="300"/>
      <c r="G73" s="300"/>
      <c r="H73" s="300"/>
      <c r="I73" s="300"/>
      <c r="J73" s="300"/>
      <c r="K73" s="300"/>
    </row>
    <row r="74" spans="2:11" s="1" customFormat="1" ht="7.5" customHeight="1">
      <c r="B74" s="301"/>
      <c r="C74" s="302"/>
      <c r="D74" s="302"/>
      <c r="E74" s="302"/>
      <c r="F74" s="302"/>
      <c r="G74" s="302"/>
      <c r="H74" s="302"/>
      <c r="I74" s="302"/>
      <c r="J74" s="302"/>
      <c r="K74" s="303"/>
    </row>
    <row r="75" spans="2:11" s="1" customFormat="1" ht="45" customHeight="1">
      <c r="B75" s="304"/>
      <c r="C75" s="430" t="s">
        <v>7722</v>
      </c>
      <c r="D75" s="430"/>
      <c r="E75" s="430"/>
      <c r="F75" s="430"/>
      <c r="G75" s="430"/>
      <c r="H75" s="430"/>
      <c r="I75" s="430"/>
      <c r="J75" s="430"/>
      <c r="K75" s="305"/>
    </row>
    <row r="76" spans="2:11" s="1" customFormat="1" ht="17.25" customHeight="1">
      <c r="B76" s="304"/>
      <c r="C76" s="306" t="s">
        <v>7723</v>
      </c>
      <c r="D76" s="306"/>
      <c r="E76" s="306"/>
      <c r="F76" s="306" t="s">
        <v>7724</v>
      </c>
      <c r="G76" s="307"/>
      <c r="H76" s="306" t="s">
        <v>58</v>
      </c>
      <c r="I76" s="306" t="s">
        <v>61</v>
      </c>
      <c r="J76" s="306" t="s">
        <v>7725</v>
      </c>
      <c r="K76" s="305"/>
    </row>
    <row r="77" spans="2:11" s="1" customFormat="1" ht="17.25" customHeight="1">
      <c r="B77" s="304"/>
      <c r="C77" s="308" t="s">
        <v>7726</v>
      </c>
      <c r="D77" s="308"/>
      <c r="E77" s="308"/>
      <c r="F77" s="309" t="s">
        <v>7727</v>
      </c>
      <c r="G77" s="310"/>
      <c r="H77" s="308"/>
      <c r="I77" s="308"/>
      <c r="J77" s="308" t="s">
        <v>7728</v>
      </c>
      <c r="K77" s="305"/>
    </row>
    <row r="78" spans="2:11" s="1" customFormat="1" ht="5.25" customHeight="1">
      <c r="B78" s="304"/>
      <c r="C78" s="311"/>
      <c r="D78" s="311"/>
      <c r="E78" s="311"/>
      <c r="F78" s="311"/>
      <c r="G78" s="312"/>
      <c r="H78" s="311"/>
      <c r="I78" s="311"/>
      <c r="J78" s="311"/>
      <c r="K78" s="305"/>
    </row>
    <row r="79" spans="2:11" s="1" customFormat="1" ht="15" customHeight="1">
      <c r="B79" s="304"/>
      <c r="C79" s="293" t="s">
        <v>57</v>
      </c>
      <c r="D79" s="313"/>
      <c r="E79" s="313"/>
      <c r="F79" s="314" t="s">
        <v>80</v>
      </c>
      <c r="G79" s="315"/>
      <c r="H79" s="293" t="s">
        <v>7729</v>
      </c>
      <c r="I79" s="293" t="s">
        <v>7730</v>
      </c>
      <c r="J79" s="293">
        <v>20</v>
      </c>
      <c r="K79" s="305"/>
    </row>
    <row r="80" spans="2:11" s="1" customFormat="1" ht="15" customHeight="1">
      <c r="B80" s="304"/>
      <c r="C80" s="293" t="s">
        <v>7731</v>
      </c>
      <c r="D80" s="293"/>
      <c r="E80" s="293"/>
      <c r="F80" s="314" t="s">
        <v>80</v>
      </c>
      <c r="G80" s="315"/>
      <c r="H80" s="293" t="s">
        <v>7732</v>
      </c>
      <c r="I80" s="293" t="s">
        <v>7730</v>
      </c>
      <c r="J80" s="293">
        <v>120</v>
      </c>
      <c r="K80" s="305"/>
    </row>
    <row r="81" spans="2:11" s="1" customFormat="1" ht="15" customHeight="1">
      <c r="B81" s="316"/>
      <c r="C81" s="293" t="s">
        <v>7733</v>
      </c>
      <c r="D81" s="293"/>
      <c r="E81" s="293"/>
      <c r="F81" s="314" t="s">
        <v>7734</v>
      </c>
      <c r="G81" s="315"/>
      <c r="H81" s="293" t="s">
        <v>7735</v>
      </c>
      <c r="I81" s="293" t="s">
        <v>7730</v>
      </c>
      <c r="J81" s="293">
        <v>50</v>
      </c>
      <c r="K81" s="305"/>
    </row>
    <row r="82" spans="2:11" s="1" customFormat="1" ht="15" customHeight="1">
      <c r="B82" s="316"/>
      <c r="C82" s="293" t="s">
        <v>7736</v>
      </c>
      <c r="D82" s="293"/>
      <c r="E82" s="293"/>
      <c r="F82" s="314" t="s">
        <v>80</v>
      </c>
      <c r="G82" s="315"/>
      <c r="H82" s="293" t="s">
        <v>7737</v>
      </c>
      <c r="I82" s="293" t="s">
        <v>7738</v>
      </c>
      <c r="J82" s="293"/>
      <c r="K82" s="305"/>
    </row>
    <row r="83" spans="2:11" s="1" customFormat="1" ht="15" customHeight="1">
      <c r="B83" s="316"/>
      <c r="C83" s="317" t="s">
        <v>7739</v>
      </c>
      <c r="D83" s="317"/>
      <c r="E83" s="317"/>
      <c r="F83" s="318" t="s">
        <v>7734</v>
      </c>
      <c r="G83" s="317"/>
      <c r="H83" s="317" t="s">
        <v>7740</v>
      </c>
      <c r="I83" s="317" t="s">
        <v>7730</v>
      </c>
      <c r="J83" s="317">
        <v>15</v>
      </c>
      <c r="K83" s="305"/>
    </row>
    <row r="84" spans="2:11" s="1" customFormat="1" ht="15" customHeight="1">
      <c r="B84" s="316"/>
      <c r="C84" s="317" t="s">
        <v>7741</v>
      </c>
      <c r="D84" s="317"/>
      <c r="E84" s="317"/>
      <c r="F84" s="318" t="s">
        <v>7734</v>
      </c>
      <c r="G84" s="317"/>
      <c r="H84" s="317" t="s">
        <v>7742</v>
      </c>
      <c r="I84" s="317" t="s">
        <v>7730</v>
      </c>
      <c r="J84" s="317">
        <v>15</v>
      </c>
      <c r="K84" s="305"/>
    </row>
    <row r="85" spans="2:11" s="1" customFormat="1" ht="15" customHeight="1">
      <c r="B85" s="316"/>
      <c r="C85" s="317" t="s">
        <v>7743</v>
      </c>
      <c r="D85" s="317"/>
      <c r="E85" s="317"/>
      <c r="F85" s="318" t="s">
        <v>7734</v>
      </c>
      <c r="G85" s="317"/>
      <c r="H85" s="317" t="s">
        <v>7744</v>
      </c>
      <c r="I85" s="317" t="s">
        <v>7730</v>
      </c>
      <c r="J85" s="317">
        <v>20</v>
      </c>
      <c r="K85" s="305"/>
    </row>
    <row r="86" spans="2:11" s="1" customFormat="1" ht="15" customHeight="1">
      <c r="B86" s="316"/>
      <c r="C86" s="317" t="s">
        <v>7745</v>
      </c>
      <c r="D86" s="317"/>
      <c r="E86" s="317"/>
      <c r="F86" s="318" t="s">
        <v>7734</v>
      </c>
      <c r="G86" s="317"/>
      <c r="H86" s="317" t="s">
        <v>7746</v>
      </c>
      <c r="I86" s="317" t="s">
        <v>7730</v>
      </c>
      <c r="J86" s="317">
        <v>20</v>
      </c>
      <c r="K86" s="305"/>
    </row>
    <row r="87" spans="2:11" s="1" customFormat="1" ht="15" customHeight="1">
      <c r="B87" s="316"/>
      <c r="C87" s="293" t="s">
        <v>7747</v>
      </c>
      <c r="D87" s="293"/>
      <c r="E87" s="293"/>
      <c r="F87" s="314" t="s">
        <v>7734</v>
      </c>
      <c r="G87" s="315"/>
      <c r="H87" s="293" t="s">
        <v>7748</v>
      </c>
      <c r="I87" s="293" t="s">
        <v>7730</v>
      </c>
      <c r="J87" s="293">
        <v>50</v>
      </c>
      <c r="K87" s="305"/>
    </row>
    <row r="88" spans="2:11" s="1" customFormat="1" ht="15" customHeight="1">
      <c r="B88" s="316"/>
      <c r="C88" s="293" t="s">
        <v>7749</v>
      </c>
      <c r="D88" s="293"/>
      <c r="E88" s="293"/>
      <c r="F88" s="314" t="s">
        <v>7734</v>
      </c>
      <c r="G88" s="315"/>
      <c r="H88" s="293" t="s">
        <v>7750</v>
      </c>
      <c r="I88" s="293" t="s">
        <v>7730</v>
      </c>
      <c r="J88" s="293">
        <v>20</v>
      </c>
      <c r="K88" s="305"/>
    </row>
    <row r="89" spans="2:11" s="1" customFormat="1" ht="15" customHeight="1">
      <c r="B89" s="316"/>
      <c r="C89" s="293" t="s">
        <v>7751</v>
      </c>
      <c r="D89" s="293"/>
      <c r="E89" s="293"/>
      <c r="F89" s="314" t="s">
        <v>7734</v>
      </c>
      <c r="G89" s="315"/>
      <c r="H89" s="293" t="s">
        <v>7752</v>
      </c>
      <c r="I89" s="293" t="s">
        <v>7730</v>
      </c>
      <c r="J89" s="293">
        <v>20</v>
      </c>
      <c r="K89" s="305"/>
    </row>
    <row r="90" spans="2:11" s="1" customFormat="1" ht="15" customHeight="1">
      <c r="B90" s="316"/>
      <c r="C90" s="293" t="s">
        <v>7753</v>
      </c>
      <c r="D90" s="293"/>
      <c r="E90" s="293"/>
      <c r="F90" s="314" t="s">
        <v>7734</v>
      </c>
      <c r="G90" s="315"/>
      <c r="H90" s="293" t="s">
        <v>7754</v>
      </c>
      <c r="I90" s="293" t="s">
        <v>7730</v>
      </c>
      <c r="J90" s="293">
        <v>50</v>
      </c>
      <c r="K90" s="305"/>
    </row>
    <row r="91" spans="2:11" s="1" customFormat="1" ht="15" customHeight="1">
      <c r="B91" s="316"/>
      <c r="C91" s="293" t="s">
        <v>7755</v>
      </c>
      <c r="D91" s="293"/>
      <c r="E91" s="293"/>
      <c r="F91" s="314" t="s">
        <v>7734</v>
      </c>
      <c r="G91" s="315"/>
      <c r="H91" s="293" t="s">
        <v>7755</v>
      </c>
      <c r="I91" s="293" t="s">
        <v>7730</v>
      </c>
      <c r="J91" s="293">
        <v>50</v>
      </c>
      <c r="K91" s="305"/>
    </row>
    <row r="92" spans="2:11" s="1" customFormat="1" ht="15" customHeight="1">
      <c r="B92" s="316"/>
      <c r="C92" s="293" t="s">
        <v>7756</v>
      </c>
      <c r="D92" s="293"/>
      <c r="E92" s="293"/>
      <c r="F92" s="314" t="s">
        <v>7734</v>
      </c>
      <c r="G92" s="315"/>
      <c r="H92" s="293" t="s">
        <v>7757</v>
      </c>
      <c r="I92" s="293" t="s">
        <v>7730</v>
      </c>
      <c r="J92" s="293">
        <v>255</v>
      </c>
      <c r="K92" s="305"/>
    </row>
    <row r="93" spans="2:11" s="1" customFormat="1" ht="15" customHeight="1">
      <c r="B93" s="316"/>
      <c r="C93" s="293" t="s">
        <v>7758</v>
      </c>
      <c r="D93" s="293"/>
      <c r="E93" s="293"/>
      <c r="F93" s="314" t="s">
        <v>80</v>
      </c>
      <c r="G93" s="315"/>
      <c r="H93" s="293" t="s">
        <v>7759</v>
      </c>
      <c r="I93" s="293" t="s">
        <v>7760</v>
      </c>
      <c r="J93" s="293"/>
      <c r="K93" s="305"/>
    </row>
    <row r="94" spans="2:11" s="1" customFormat="1" ht="15" customHeight="1">
      <c r="B94" s="316"/>
      <c r="C94" s="293" t="s">
        <v>7761</v>
      </c>
      <c r="D94" s="293"/>
      <c r="E94" s="293"/>
      <c r="F94" s="314" t="s">
        <v>80</v>
      </c>
      <c r="G94" s="315"/>
      <c r="H94" s="293" t="s">
        <v>7762</v>
      </c>
      <c r="I94" s="293" t="s">
        <v>7763</v>
      </c>
      <c r="J94" s="293"/>
      <c r="K94" s="305"/>
    </row>
    <row r="95" spans="2:11" s="1" customFormat="1" ht="15" customHeight="1">
      <c r="B95" s="316"/>
      <c r="C95" s="293" t="s">
        <v>7764</v>
      </c>
      <c r="D95" s="293"/>
      <c r="E95" s="293"/>
      <c r="F95" s="314" t="s">
        <v>80</v>
      </c>
      <c r="G95" s="315"/>
      <c r="H95" s="293" t="s">
        <v>7764</v>
      </c>
      <c r="I95" s="293" t="s">
        <v>7763</v>
      </c>
      <c r="J95" s="293"/>
      <c r="K95" s="305"/>
    </row>
    <row r="96" spans="2:11" s="1" customFormat="1" ht="15" customHeight="1">
      <c r="B96" s="316"/>
      <c r="C96" s="293" t="s">
        <v>42</v>
      </c>
      <c r="D96" s="293"/>
      <c r="E96" s="293"/>
      <c r="F96" s="314" t="s">
        <v>80</v>
      </c>
      <c r="G96" s="315"/>
      <c r="H96" s="293" t="s">
        <v>7765</v>
      </c>
      <c r="I96" s="293" t="s">
        <v>7763</v>
      </c>
      <c r="J96" s="293"/>
      <c r="K96" s="305"/>
    </row>
    <row r="97" spans="2:11" s="1" customFormat="1" ht="15" customHeight="1">
      <c r="B97" s="316"/>
      <c r="C97" s="293" t="s">
        <v>52</v>
      </c>
      <c r="D97" s="293"/>
      <c r="E97" s="293"/>
      <c r="F97" s="314" t="s">
        <v>80</v>
      </c>
      <c r="G97" s="315"/>
      <c r="H97" s="293" t="s">
        <v>7766</v>
      </c>
      <c r="I97" s="293" t="s">
        <v>7763</v>
      </c>
      <c r="J97" s="293"/>
      <c r="K97" s="305"/>
    </row>
    <row r="98" spans="2:11" s="1" customFormat="1" ht="15" customHeight="1">
      <c r="B98" s="319"/>
      <c r="C98" s="320"/>
      <c r="D98" s="320"/>
      <c r="E98" s="320"/>
      <c r="F98" s="320"/>
      <c r="G98" s="320"/>
      <c r="H98" s="320"/>
      <c r="I98" s="320"/>
      <c r="J98" s="320"/>
      <c r="K98" s="321"/>
    </row>
    <row r="99" spans="2:11" s="1" customFormat="1" ht="18.75" customHeight="1">
      <c r="B99" s="322"/>
      <c r="C99" s="323"/>
      <c r="D99" s="323"/>
      <c r="E99" s="323"/>
      <c r="F99" s="323"/>
      <c r="G99" s="323"/>
      <c r="H99" s="323"/>
      <c r="I99" s="323"/>
      <c r="J99" s="323"/>
      <c r="K99" s="322"/>
    </row>
    <row r="100" spans="2:11" s="1" customFormat="1" ht="18.75" customHeight="1">
      <c r="B100" s="300"/>
      <c r="C100" s="300"/>
      <c r="D100" s="300"/>
      <c r="E100" s="300"/>
      <c r="F100" s="300"/>
      <c r="G100" s="300"/>
      <c r="H100" s="300"/>
      <c r="I100" s="300"/>
      <c r="J100" s="300"/>
      <c r="K100" s="300"/>
    </row>
    <row r="101" spans="2:11" s="1" customFormat="1" ht="7.5" customHeight="1">
      <c r="B101" s="301"/>
      <c r="C101" s="302"/>
      <c r="D101" s="302"/>
      <c r="E101" s="302"/>
      <c r="F101" s="302"/>
      <c r="G101" s="302"/>
      <c r="H101" s="302"/>
      <c r="I101" s="302"/>
      <c r="J101" s="302"/>
      <c r="K101" s="303"/>
    </row>
    <row r="102" spans="2:11" s="1" customFormat="1" ht="45" customHeight="1">
      <c r="B102" s="304"/>
      <c r="C102" s="430" t="s">
        <v>7767</v>
      </c>
      <c r="D102" s="430"/>
      <c r="E102" s="430"/>
      <c r="F102" s="430"/>
      <c r="G102" s="430"/>
      <c r="H102" s="430"/>
      <c r="I102" s="430"/>
      <c r="J102" s="430"/>
      <c r="K102" s="305"/>
    </row>
    <row r="103" spans="2:11" s="1" customFormat="1" ht="17.25" customHeight="1">
      <c r="B103" s="304"/>
      <c r="C103" s="306" t="s">
        <v>7723</v>
      </c>
      <c r="D103" s="306"/>
      <c r="E103" s="306"/>
      <c r="F103" s="306" t="s">
        <v>7724</v>
      </c>
      <c r="G103" s="307"/>
      <c r="H103" s="306" t="s">
        <v>58</v>
      </c>
      <c r="I103" s="306" t="s">
        <v>61</v>
      </c>
      <c r="J103" s="306" t="s">
        <v>7725</v>
      </c>
      <c r="K103" s="305"/>
    </row>
    <row r="104" spans="2:11" s="1" customFormat="1" ht="17.25" customHeight="1">
      <c r="B104" s="304"/>
      <c r="C104" s="308" t="s">
        <v>7726</v>
      </c>
      <c r="D104" s="308"/>
      <c r="E104" s="308"/>
      <c r="F104" s="309" t="s">
        <v>7727</v>
      </c>
      <c r="G104" s="310"/>
      <c r="H104" s="308"/>
      <c r="I104" s="308"/>
      <c r="J104" s="308" t="s">
        <v>7728</v>
      </c>
      <c r="K104" s="305"/>
    </row>
    <row r="105" spans="2:11" s="1" customFormat="1" ht="5.25" customHeight="1">
      <c r="B105" s="304"/>
      <c r="C105" s="306"/>
      <c r="D105" s="306"/>
      <c r="E105" s="306"/>
      <c r="F105" s="306"/>
      <c r="G105" s="324"/>
      <c r="H105" s="306"/>
      <c r="I105" s="306"/>
      <c r="J105" s="306"/>
      <c r="K105" s="305"/>
    </row>
    <row r="106" spans="2:11" s="1" customFormat="1" ht="15" customHeight="1">
      <c r="B106" s="304"/>
      <c r="C106" s="293" t="s">
        <v>57</v>
      </c>
      <c r="D106" s="313"/>
      <c r="E106" s="313"/>
      <c r="F106" s="314" t="s">
        <v>80</v>
      </c>
      <c r="G106" s="293"/>
      <c r="H106" s="293" t="s">
        <v>7768</v>
      </c>
      <c r="I106" s="293" t="s">
        <v>7730</v>
      </c>
      <c r="J106" s="293">
        <v>20</v>
      </c>
      <c r="K106" s="305"/>
    </row>
    <row r="107" spans="2:11" s="1" customFormat="1" ht="15" customHeight="1">
      <c r="B107" s="304"/>
      <c r="C107" s="293" t="s">
        <v>7731</v>
      </c>
      <c r="D107" s="293"/>
      <c r="E107" s="293"/>
      <c r="F107" s="314" t="s">
        <v>80</v>
      </c>
      <c r="G107" s="293"/>
      <c r="H107" s="293" t="s">
        <v>7768</v>
      </c>
      <c r="I107" s="293" t="s">
        <v>7730</v>
      </c>
      <c r="J107" s="293">
        <v>120</v>
      </c>
      <c r="K107" s="305"/>
    </row>
    <row r="108" spans="2:11" s="1" customFormat="1" ht="15" customHeight="1">
      <c r="B108" s="316"/>
      <c r="C108" s="293" t="s">
        <v>7733</v>
      </c>
      <c r="D108" s="293"/>
      <c r="E108" s="293"/>
      <c r="F108" s="314" t="s">
        <v>7734</v>
      </c>
      <c r="G108" s="293"/>
      <c r="H108" s="293" t="s">
        <v>7768</v>
      </c>
      <c r="I108" s="293" t="s">
        <v>7730</v>
      </c>
      <c r="J108" s="293">
        <v>50</v>
      </c>
      <c r="K108" s="305"/>
    </row>
    <row r="109" spans="2:11" s="1" customFormat="1" ht="15" customHeight="1">
      <c r="B109" s="316"/>
      <c r="C109" s="293" t="s">
        <v>7736</v>
      </c>
      <c r="D109" s="293"/>
      <c r="E109" s="293"/>
      <c r="F109" s="314" t="s">
        <v>80</v>
      </c>
      <c r="G109" s="293"/>
      <c r="H109" s="293" t="s">
        <v>7768</v>
      </c>
      <c r="I109" s="293" t="s">
        <v>7738</v>
      </c>
      <c r="J109" s="293"/>
      <c r="K109" s="305"/>
    </row>
    <row r="110" spans="2:11" s="1" customFormat="1" ht="15" customHeight="1">
      <c r="B110" s="316"/>
      <c r="C110" s="293" t="s">
        <v>7747</v>
      </c>
      <c r="D110" s="293"/>
      <c r="E110" s="293"/>
      <c r="F110" s="314" t="s">
        <v>7734</v>
      </c>
      <c r="G110" s="293"/>
      <c r="H110" s="293" t="s">
        <v>7768</v>
      </c>
      <c r="I110" s="293" t="s">
        <v>7730</v>
      </c>
      <c r="J110" s="293">
        <v>50</v>
      </c>
      <c r="K110" s="305"/>
    </row>
    <row r="111" spans="2:11" s="1" customFormat="1" ht="15" customHeight="1">
      <c r="B111" s="316"/>
      <c r="C111" s="293" t="s">
        <v>7755</v>
      </c>
      <c r="D111" s="293"/>
      <c r="E111" s="293"/>
      <c r="F111" s="314" t="s">
        <v>7734</v>
      </c>
      <c r="G111" s="293"/>
      <c r="H111" s="293" t="s">
        <v>7768</v>
      </c>
      <c r="I111" s="293" t="s">
        <v>7730</v>
      </c>
      <c r="J111" s="293">
        <v>50</v>
      </c>
      <c r="K111" s="305"/>
    </row>
    <row r="112" spans="2:11" s="1" customFormat="1" ht="15" customHeight="1">
      <c r="B112" s="316"/>
      <c r="C112" s="293" t="s">
        <v>7753</v>
      </c>
      <c r="D112" s="293"/>
      <c r="E112" s="293"/>
      <c r="F112" s="314" t="s">
        <v>7734</v>
      </c>
      <c r="G112" s="293"/>
      <c r="H112" s="293" t="s">
        <v>7768</v>
      </c>
      <c r="I112" s="293" t="s">
        <v>7730</v>
      </c>
      <c r="J112" s="293">
        <v>50</v>
      </c>
      <c r="K112" s="305"/>
    </row>
    <row r="113" spans="2:11" s="1" customFormat="1" ht="15" customHeight="1">
      <c r="B113" s="316"/>
      <c r="C113" s="293" t="s">
        <v>57</v>
      </c>
      <c r="D113" s="293"/>
      <c r="E113" s="293"/>
      <c r="F113" s="314" t="s">
        <v>80</v>
      </c>
      <c r="G113" s="293"/>
      <c r="H113" s="293" t="s">
        <v>7769</v>
      </c>
      <c r="I113" s="293" t="s">
        <v>7730</v>
      </c>
      <c r="J113" s="293">
        <v>20</v>
      </c>
      <c r="K113" s="305"/>
    </row>
    <row r="114" spans="2:11" s="1" customFormat="1" ht="15" customHeight="1">
      <c r="B114" s="316"/>
      <c r="C114" s="293" t="s">
        <v>7770</v>
      </c>
      <c r="D114" s="293"/>
      <c r="E114" s="293"/>
      <c r="F114" s="314" t="s">
        <v>80</v>
      </c>
      <c r="G114" s="293"/>
      <c r="H114" s="293" t="s">
        <v>7771</v>
      </c>
      <c r="I114" s="293" t="s">
        <v>7730</v>
      </c>
      <c r="J114" s="293">
        <v>120</v>
      </c>
      <c r="K114" s="305"/>
    </row>
    <row r="115" spans="2:11" s="1" customFormat="1" ht="15" customHeight="1">
      <c r="B115" s="316"/>
      <c r="C115" s="293" t="s">
        <v>42</v>
      </c>
      <c r="D115" s="293"/>
      <c r="E115" s="293"/>
      <c r="F115" s="314" t="s">
        <v>80</v>
      </c>
      <c r="G115" s="293"/>
      <c r="H115" s="293" t="s">
        <v>7772</v>
      </c>
      <c r="I115" s="293" t="s">
        <v>7763</v>
      </c>
      <c r="J115" s="293"/>
      <c r="K115" s="305"/>
    </row>
    <row r="116" spans="2:11" s="1" customFormat="1" ht="15" customHeight="1">
      <c r="B116" s="316"/>
      <c r="C116" s="293" t="s">
        <v>52</v>
      </c>
      <c r="D116" s="293"/>
      <c r="E116" s="293"/>
      <c r="F116" s="314" t="s">
        <v>80</v>
      </c>
      <c r="G116" s="293"/>
      <c r="H116" s="293" t="s">
        <v>7773</v>
      </c>
      <c r="I116" s="293" t="s">
        <v>7763</v>
      </c>
      <c r="J116" s="293"/>
      <c r="K116" s="305"/>
    </row>
    <row r="117" spans="2:11" s="1" customFormat="1" ht="15" customHeight="1">
      <c r="B117" s="316"/>
      <c r="C117" s="293" t="s">
        <v>61</v>
      </c>
      <c r="D117" s="293"/>
      <c r="E117" s="293"/>
      <c r="F117" s="314" t="s">
        <v>80</v>
      </c>
      <c r="G117" s="293"/>
      <c r="H117" s="293" t="s">
        <v>7774</v>
      </c>
      <c r="I117" s="293" t="s">
        <v>7775</v>
      </c>
      <c r="J117" s="293"/>
      <c r="K117" s="305"/>
    </row>
    <row r="118" spans="2:11" s="1" customFormat="1" ht="15" customHeight="1">
      <c r="B118" s="319"/>
      <c r="C118" s="325"/>
      <c r="D118" s="325"/>
      <c r="E118" s="325"/>
      <c r="F118" s="325"/>
      <c r="G118" s="325"/>
      <c r="H118" s="325"/>
      <c r="I118" s="325"/>
      <c r="J118" s="325"/>
      <c r="K118" s="321"/>
    </row>
    <row r="119" spans="2:11" s="1" customFormat="1" ht="18.75" customHeight="1">
      <c r="B119" s="326"/>
      <c r="C119" s="327"/>
      <c r="D119" s="327"/>
      <c r="E119" s="327"/>
      <c r="F119" s="328"/>
      <c r="G119" s="327"/>
      <c r="H119" s="327"/>
      <c r="I119" s="327"/>
      <c r="J119" s="327"/>
      <c r="K119" s="326"/>
    </row>
    <row r="120" spans="2:11" s="1" customFormat="1" ht="18.75" customHeight="1">
      <c r="B120" s="300"/>
      <c r="C120" s="300"/>
      <c r="D120" s="300"/>
      <c r="E120" s="300"/>
      <c r="F120" s="300"/>
      <c r="G120" s="300"/>
      <c r="H120" s="300"/>
      <c r="I120" s="300"/>
      <c r="J120" s="300"/>
      <c r="K120" s="300"/>
    </row>
    <row r="121" spans="2:11" s="1" customFormat="1" ht="7.5" customHeight="1">
      <c r="B121" s="329"/>
      <c r="C121" s="330"/>
      <c r="D121" s="330"/>
      <c r="E121" s="330"/>
      <c r="F121" s="330"/>
      <c r="G121" s="330"/>
      <c r="H121" s="330"/>
      <c r="I121" s="330"/>
      <c r="J121" s="330"/>
      <c r="K121" s="331"/>
    </row>
    <row r="122" spans="2:11" s="1" customFormat="1" ht="45" customHeight="1">
      <c r="B122" s="332"/>
      <c r="C122" s="428" t="s">
        <v>7776</v>
      </c>
      <c r="D122" s="428"/>
      <c r="E122" s="428"/>
      <c r="F122" s="428"/>
      <c r="G122" s="428"/>
      <c r="H122" s="428"/>
      <c r="I122" s="428"/>
      <c r="J122" s="428"/>
      <c r="K122" s="333"/>
    </row>
    <row r="123" spans="2:11" s="1" customFormat="1" ht="17.25" customHeight="1">
      <c r="B123" s="334"/>
      <c r="C123" s="306" t="s">
        <v>7723</v>
      </c>
      <c r="D123" s="306"/>
      <c r="E123" s="306"/>
      <c r="F123" s="306" t="s">
        <v>7724</v>
      </c>
      <c r="G123" s="307"/>
      <c r="H123" s="306" t="s">
        <v>58</v>
      </c>
      <c r="I123" s="306" t="s">
        <v>61</v>
      </c>
      <c r="J123" s="306" t="s">
        <v>7725</v>
      </c>
      <c r="K123" s="335"/>
    </row>
    <row r="124" spans="2:11" s="1" customFormat="1" ht="17.25" customHeight="1">
      <c r="B124" s="334"/>
      <c r="C124" s="308" t="s">
        <v>7726</v>
      </c>
      <c r="D124" s="308"/>
      <c r="E124" s="308"/>
      <c r="F124" s="309" t="s">
        <v>7727</v>
      </c>
      <c r="G124" s="310"/>
      <c r="H124" s="308"/>
      <c r="I124" s="308"/>
      <c r="J124" s="308" t="s">
        <v>7728</v>
      </c>
      <c r="K124" s="335"/>
    </row>
    <row r="125" spans="2:11" s="1" customFormat="1" ht="5.25" customHeight="1">
      <c r="B125" s="336"/>
      <c r="C125" s="311"/>
      <c r="D125" s="311"/>
      <c r="E125" s="311"/>
      <c r="F125" s="311"/>
      <c r="G125" s="337"/>
      <c r="H125" s="311"/>
      <c r="I125" s="311"/>
      <c r="J125" s="311"/>
      <c r="K125" s="338"/>
    </row>
    <row r="126" spans="2:11" s="1" customFormat="1" ht="15" customHeight="1">
      <c r="B126" s="336"/>
      <c r="C126" s="293" t="s">
        <v>7731</v>
      </c>
      <c r="D126" s="313"/>
      <c r="E126" s="313"/>
      <c r="F126" s="314" t="s">
        <v>80</v>
      </c>
      <c r="G126" s="293"/>
      <c r="H126" s="293" t="s">
        <v>7768</v>
      </c>
      <c r="I126" s="293" t="s">
        <v>7730</v>
      </c>
      <c r="J126" s="293">
        <v>120</v>
      </c>
      <c r="K126" s="339"/>
    </row>
    <row r="127" spans="2:11" s="1" customFormat="1" ht="15" customHeight="1">
      <c r="B127" s="336"/>
      <c r="C127" s="293" t="s">
        <v>7777</v>
      </c>
      <c r="D127" s="293"/>
      <c r="E127" s="293"/>
      <c r="F127" s="314" t="s">
        <v>80</v>
      </c>
      <c r="G127" s="293"/>
      <c r="H127" s="293" t="s">
        <v>7778</v>
      </c>
      <c r="I127" s="293" t="s">
        <v>7730</v>
      </c>
      <c r="J127" s="293" t="s">
        <v>7779</v>
      </c>
      <c r="K127" s="339"/>
    </row>
    <row r="128" spans="2:11" s="1" customFormat="1" ht="15" customHeight="1">
      <c r="B128" s="336"/>
      <c r="C128" s="293" t="s">
        <v>87</v>
      </c>
      <c r="D128" s="293"/>
      <c r="E128" s="293"/>
      <c r="F128" s="314" t="s">
        <v>80</v>
      </c>
      <c r="G128" s="293"/>
      <c r="H128" s="293" t="s">
        <v>7780</v>
      </c>
      <c r="I128" s="293" t="s">
        <v>7730</v>
      </c>
      <c r="J128" s="293" t="s">
        <v>7779</v>
      </c>
      <c r="K128" s="339"/>
    </row>
    <row r="129" spans="2:11" s="1" customFormat="1" ht="15" customHeight="1">
      <c r="B129" s="336"/>
      <c r="C129" s="293" t="s">
        <v>7739</v>
      </c>
      <c r="D129" s="293"/>
      <c r="E129" s="293"/>
      <c r="F129" s="314" t="s">
        <v>7734</v>
      </c>
      <c r="G129" s="293"/>
      <c r="H129" s="293" t="s">
        <v>7740</v>
      </c>
      <c r="I129" s="293" t="s">
        <v>7730</v>
      </c>
      <c r="J129" s="293">
        <v>15</v>
      </c>
      <c r="K129" s="339"/>
    </row>
    <row r="130" spans="2:11" s="1" customFormat="1" ht="15" customHeight="1">
      <c r="B130" s="336"/>
      <c r="C130" s="317" t="s">
        <v>7741</v>
      </c>
      <c r="D130" s="317"/>
      <c r="E130" s="317"/>
      <c r="F130" s="318" t="s">
        <v>7734</v>
      </c>
      <c r="G130" s="317"/>
      <c r="H130" s="317" t="s">
        <v>7742</v>
      </c>
      <c r="I130" s="317" t="s">
        <v>7730</v>
      </c>
      <c r="J130" s="317">
        <v>15</v>
      </c>
      <c r="K130" s="339"/>
    </row>
    <row r="131" spans="2:11" s="1" customFormat="1" ht="15" customHeight="1">
      <c r="B131" s="336"/>
      <c r="C131" s="317" t="s">
        <v>7743</v>
      </c>
      <c r="D131" s="317"/>
      <c r="E131" s="317"/>
      <c r="F131" s="318" t="s">
        <v>7734</v>
      </c>
      <c r="G131" s="317"/>
      <c r="H131" s="317" t="s">
        <v>7744</v>
      </c>
      <c r="I131" s="317" t="s">
        <v>7730</v>
      </c>
      <c r="J131" s="317">
        <v>20</v>
      </c>
      <c r="K131" s="339"/>
    </row>
    <row r="132" spans="2:11" s="1" customFormat="1" ht="15" customHeight="1">
      <c r="B132" s="336"/>
      <c r="C132" s="317" t="s">
        <v>7745</v>
      </c>
      <c r="D132" s="317"/>
      <c r="E132" s="317"/>
      <c r="F132" s="318" t="s">
        <v>7734</v>
      </c>
      <c r="G132" s="317"/>
      <c r="H132" s="317" t="s">
        <v>7746</v>
      </c>
      <c r="I132" s="317" t="s">
        <v>7730</v>
      </c>
      <c r="J132" s="317">
        <v>20</v>
      </c>
      <c r="K132" s="339"/>
    </row>
    <row r="133" spans="2:11" s="1" customFormat="1" ht="15" customHeight="1">
      <c r="B133" s="336"/>
      <c r="C133" s="293" t="s">
        <v>7733</v>
      </c>
      <c r="D133" s="293"/>
      <c r="E133" s="293"/>
      <c r="F133" s="314" t="s">
        <v>7734</v>
      </c>
      <c r="G133" s="293"/>
      <c r="H133" s="293" t="s">
        <v>7768</v>
      </c>
      <c r="I133" s="293" t="s">
        <v>7730</v>
      </c>
      <c r="J133" s="293">
        <v>50</v>
      </c>
      <c r="K133" s="339"/>
    </row>
    <row r="134" spans="2:11" s="1" customFormat="1" ht="15" customHeight="1">
      <c r="B134" s="336"/>
      <c r="C134" s="293" t="s">
        <v>7747</v>
      </c>
      <c r="D134" s="293"/>
      <c r="E134" s="293"/>
      <c r="F134" s="314" t="s">
        <v>7734</v>
      </c>
      <c r="G134" s="293"/>
      <c r="H134" s="293" t="s">
        <v>7768</v>
      </c>
      <c r="I134" s="293" t="s">
        <v>7730</v>
      </c>
      <c r="J134" s="293">
        <v>50</v>
      </c>
      <c r="K134" s="339"/>
    </row>
    <row r="135" spans="2:11" s="1" customFormat="1" ht="15" customHeight="1">
      <c r="B135" s="336"/>
      <c r="C135" s="293" t="s">
        <v>7753</v>
      </c>
      <c r="D135" s="293"/>
      <c r="E135" s="293"/>
      <c r="F135" s="314" t="s">
        <v>7734</v>
      </c>
      <c r="G135" s="293"/>
      <c r="H135" s="293" t="s">
        <v>7768</v>
      </c>
      <c r="I135" s="293" t="s">
        <v>7730</v>
      </c>
      <c r="J135" s="293">
        <v>50</v>
      </c>
      <c r="K135" s="339"/>
    </row>
    <row r="136" spans="2:11" s="1" customFormat="1" ht="15" customHeight="1">
      <c r="B136" s="336"/>
      <c r="C136" s="293" t="s">
        <v>7755</v>
      </c>
      <c r="D136" s="293"/>
      <c r="E136" s="293"/>
      <c r="F136" s="314" t="s">
        <v>7734</v>
      </c>
      <c r="G136" s="293"/>
      <c r="H136" s="293" t="s">
        <v>7768</v>
      </c>
      <c r="I136" s="293" t="s">
        <v>7730</v>
      </c>
      <c r="J136" s="293">
        <v>50</v>
      </c>
      <c r="K136" s="339"/>
    </row>
    <row r="137" spans="2:11" s="1" customFormat="1" ht="15" customHeight="1">
      <c r="B137" s="336"/>
      <c r="C137" s="293" t="s">
        <v>7756</v>
      </c>
      <c r="D137" s="293"/>
      <c r="E137" s="293"/>
      <c r="F137" s="314" t="s">
        <v>7734</v>
      </c>
      <c r="G137" s="293"/>
      <c r="H137" s="293" t="s">
        <v>7781</v>
      </c>
      <c r="I137" s="293" t="s">
        <v>7730</v>
      </c>
      <c r="J137" s="293">
        <v>255</v>
      </c>
      <c r="K137" s="339"/>
    </row>
    <row r="138" spans="2:11" s="1" customFormat="1" ht="15" customHeight="1">
      <c r="B138" s="336"/>
      <c r="C138" s="293" t="s">
        <v>7758</v>
      </c>
      <c r="D138" s="293"/>
      <c r="E138" s="293"/>
      <c r="F138" s="314" t="s">
        <v>80</v>
      </c>
      <c r="G138" s="293"/>
      <c r="H138" s="293" t="s">
        <v>7782</v>
      </c>
      <c r="I138" s="293" t="s">
        <v>7760</v>
      </c>
      <c r="J138" s="293"/>
      <c r="K138" s="339"/>
    </row>
    <row r="139" spans="2:11" s="1" customFormat="1" ht="15" customHeight="1">
      <c r="B139" s="336"/>
      <c r="C139" s="293" t="s">
        <v>7761</v>
      </c>
      <c r="D139" s="293"/>
      <c r="E139" s="293"/>
      <c r="F139" s="314" t="s">
        <v>80</v>
      </c>
      <c r="G139" s="293"/>
      <c r="H139" s="293" t="s">
        <v>7783</v>
      </c>
      <c r="I139" s="293" t="s">
        <v>7763</v>
      </c>
      <c r="J139" s="293"/>
      <c r="K139" s="339"/>
    </row>
    <row r="140" spans="2:11" s="1" customFormat="1" ht="15" customHeight="1">
      <c r="B140" s="336"/>
      <c r="C140" s="293" t="s">
        <v>7764</v>
      </c>
      <c r="D140" s="293"/>
      <c r="E140" s="293"/>
      <c r="F140" s="314" t="s">
        <v>80</v>
      </c>
      <c r="G140" s="293"/>
      <c r="H140" s="293" t="s">
        <v>7764</v>
      </c>
      <c r="I140" s="293" t="s">
        <v>7763</v>
      </c>
      <c r="J140" s="293"/>
      <c r="K140" s="339"/>
    </row>
    <row r="141" spans="2:11" s="1" customFormat="1" ht="15" customHeight="1">
      <c r="B141" s="336"/>
      <c r="C141" s="293" t="s">
        <v>42</v>
      </c>
      <c r="D141" s="293"/>
      <c r="E141" s="293"/>
      <c r="F141" s="314" t="s">
        <v>80</v>
      </c>
      <c r="G141" s="293"/>
      <c r="H141" s="293" t="s">
        <v>7784</v>
      </c>
      <c r="I141" s="293" t="s">
        <v>7763</v>
      </c>
      <c r="J141" s="293"/>
      <c r="K141" s="339"/>
    </row>
    <row r="142" spans="2:11" s="1" customFormat="1" ht="15" customHeight="1">
      <c r="B142" s="336"/>
      <c r="C142" s="293" t="s">
        <v>7785</v>
      </c>
      <c r="D142" s="293"/>
      <c r="E142" s="293"/>
      <c r="F142" s="314" t="s">
        <v>80</v>
      </c>
      <c r="G142" s="293"/>
      <c r="H142" s="293" t="s">
        <v>7786</v>
      </c>
      <c r="I142" s="293" t="s">
        <v>7763</v>
      </c>
      <c r="J142" s="293"/>
      <c r="K142" s="339"/>
    </row>
    <row r="143" spans="2:11" s="1" customFormat="1" ht="15" customHeight="1">
      <c r="B143" s="340"/>
      <c r="C143" s="341"/>
      <c r="D143" s="341"/>
      <c r="E143" s="341"/>
      <c r="F143" s="341"/>
      <c r="G143" s="341"/>
      <c r="H143" s="341"/>
      <c r="I143" s="341"/>
      <c r="J143" s="341"/>
      <c r="K143" s="342"/>
    </row>
    <row r="144" spans="2:11" s="1" customFormat="1" ht="18.75" customHeight="1">
      <c r="B144" s="327"/>
      <c r="C144" s="327"/>
      <c r="D144" s="327"/>
      <c r="E144" s="327"/>
      <c r="F144" s="328"/>
      <c r="G144" s="327"/>
      <c r="H144" s="327"/>
      <c r="I144" s="327"/>
      <c r="J144" s="327"/>
      <c r="K144" s="327"/>
    </row>
    <row r="145" spans="2:11" s="1" customFormat="1" ht="18.75" customHeight="1">
      <c r="B145" s="300"/>
      <c r="C145" s="300"/>
      <c r="D145" s="300"/>
      <c r="E145" s="300"/>
      <c r="F145" s="300"/>
      <c r="G145" s="300"/>
      <c r="H145" s="300"/>
      <c r="I145" s="300"/>
      <c r="J145" s="300"/>
      <c r="K145" s="300"/>
    </row>
    <row r="146" spans="2:11" s="1" customFormat="1" ht="7.5" customHeight="1">
      <c r="B146" s="301"/>
      <c r="C146" s="302"/>
      <c r="D146" s="302"/>
      <c r="E146" s="302"/>
      <c r="F146" s="302"/>
      <c r="G146" s="302"/>
      <c r="H146" s="302"/>
      <c r="I146" s="302"/>
      <c r="J146" s="302"/>
      <c r="K146" s="303"/>
    </row>
    <row r="147" spans="2:11" s="1" customFormat="1" ht="45" customHeight="1">
      <c r="B147" s="304"/>
      <c r="C147" s="430" t="s">
        <v>7787</v>
      </c>
      <c r="D147" s="430"/>
      <c r="E147" s="430"/>
      <c r="F147" s="430"/>
      <c r="G147" s="430"/>
      <c r="H147" s="430"/>
      <c r="I147" s="430"/>
      <c r="J147" s="430"/>
      <c r="K147" s="305"/>
    </row>
    <row r="148" spans="2:11" s="1" customFormat="1" ht="17.25" customHeight="1">
      <c r="B148" s="304"/>
      <c r="C148" s="306" t="s">
        <v>7723</v>
      </c>
      <c r="D148" s="306"/>
      <c r="E148" s="306"/>
      <c r="F148" s="306" t="s">
        <v>7724</v>
      </c>
      <c r="G148" s="307"/>
      <c r="H148" s="306" t="s">
        <v>58</v>
      </c>
      <c r="I148" s="306" t="s">
        <v>61</v>
      </c>
      <c r="J148" s="306" t="s">
        <v>7725</v>
      </c>
      <c r="K148" s="305"/>
    </row>
    <row r="149" spans="2:11" s="1" customFormat="1" ht="17.25" customHeight="1">
      <c r="B149" s="304"/>
      <c r="C149" s="308" t="s">
        <v>7726</v>
      </c>
      <c r="D149" s="308"/>
      <c r="E149" s="308"/>
      <c r="F149" s="309" t="s">
        <v>7727</v>
      </c>
      <c r="G149" s="310"/>
      <c r="H149" s="308"/>
      <c r="I149" s="308"/>
      <c r="J149" s="308" t="s">
        <v>7728</v>
      </c>
      <c r="K149" s="305"/>
    </row>
    <row r="150" spans="2:11" s="1" customFormat="1" ht="5.25" customHeight="1">
      <c r="B150" s="316"/>
      <c r="C150" s="311"/>
      <c r="D150" s="311"/>
      <c r="E150" s="311"/>
      <c r="F150" s="311"/>
      <c r="G150" s="312"/>
      <c r="H150" s="311"/>
      <c r="I150" s="311"/>
      <c r="J150" s="311"/>
      <c r="K150" s="339"/>
    </row>
    <row r="151" spans="2:11" s="1" customFormat="1" ht="15" customHeight="1">
      <c r="B151" s="316"/>
      <c r="C151" s="343" t="s">
        <v>7731</v>
      </c>
      <c r="D151" s="293"/>
      <c r="E151" s="293"/>
      <c r="F151" s="344" t="s">
        <v>80</v>
      </c>
      <c r="G151" s="293"/>
      <c r="H151" s="343" t="s">
        <v>7768</v>
      </c>
      <c r="I151" s="343" t="s">
        <v>7730</v>
      </c>
      <c r="J151" s="343">
        <v>120</v>
      </c>
      <c r="K151" s="339"/>
    </row>
    <row r="152" spans="2:11" s="1" customFormat="1" ht="15" customHeight="1">
      <c r="B152" s="316"/>
      <c r="C152" s="343" t="s">
        <v>7777</v>
      </c>
      <c r="D152" s="293"/>
      <c r="E152" s="293"/>
      <c r="F152" s="344" t="s">
        <v>80</v>
      </c>
      <c r="G152" s="293"/>
      <c r="H152" s="343" t="s">
        <v>7788</v>
      </c>
      <c r="I152" s="343" t="s">
        <v>7730</v>
      </c>
      <c r="J152" s="343" t="s">
        <v>7779</v>
      </c>
      <c r="K152" s="339"/>
    </row>
    <row r="153" spans="2:11" s="1" customFormat="1" ht="15" customHeight="1">
      <c r="B153" s="316"/>
      <c r="C153" s="343" t="s">
        <v>87</v>
      </c>
      <c r="D153" s="293"/>
      <c r="E153" s="293"/>
      <c r="F153" s="344" t="s">
        <v>80</v>
      </c>
      <c r="G153" s="293"/>
      <c r="H153" s="343" t="s">
        <v>7789</v>
      </c>
      <c r="I153" s="343" t="s">
        <v>7730</v>
      </c>
      <c r="J153" s="343" t="s">
        <v>7779</v>
      </c>
      <c r="K153" s="339"/>
    </row>
    <row r="154" spans="2:11" s="1" customFormat="1" ht="15" customHeight="1">
      <c r="B154" s="316"/>
      <c r="C154" s="343" t="s">
        <v>7733</v>
      </c>
      <c r="D154" s="293"/>
      <c r="E154" s="293"/>
      <c r="F154" s="344" t="s">
        <v>7734</v>
      </c>
      <c r="G154" s="293"/>
      <c r="H154" s="343" t="s">
        <v>7768</v>
      </c>
      <c r="I154" s="343" t="s">
        <v>7730</v>
      </c>
      <c r="J154" s="343">
        <v>50</v>
      </c>
      <c r="K154" s="339"/>
    </row>
    <row r="155" spans="2:11" s="1" customFormat="1" ht="15" customHeight="1">
      <c r="B155" s="316"/>
      <c r="C155" s="343" t="s">
        <v>7736</v>
      </c>
      <c r="D155" s="293"/>
      <c r="E155" s="293"/>
      <c r="F155" s="344" t="s">
        <v>80</v>
      </c>
      <c r="G155" s="293"/>
      <c r="H155" s="343" t="s">
        <v>7768</v>
      </c>
      <c r="I155" s="343" t="s">
        <v>7738</v>
      </c>
      <c r="J155" s="343"/>
      <c r="K155" s="339"/>
    </row>
    <row r="156" spans="2:11" s="1" customFormat="1" ht="15" customHeight="1">
      <c r="B156" s="316"/>
      <c r="C156" s="343" t="s">
        <v>7747</v>
      </c>
      <c r="D156" s="293"/>
      <c r="E156" s="293"/>
      <c r="F156" s="344" t="s">
        <v>7734</v>
      </c>
      <c r="G156" s="293"/>
      <c r="H156" s="343" t="s">
        <v>7768</v>
      </c>
      <c r="I156" s="343" t="s">
        <v>7730</v>
      </c>
      <c r="J156" s="343">
        <v>50</v>
      </c>
      <c r="K156" s="339"/>
    </row>
    <row r="157" spans="2:11" s="1" customFormat="1" ht="15" customHeight="1">
      <c r="B157" s="316"/>
      <c r="C157" s="343" t="s">
        <v>7755</v>
      </c>
      <c r="D157" s="293"/>
      <c r="E157" s="293"/>
      <c r="F157" s="344" t="s">
        <v>7734</v>
      </c>
      <c r="G157" s="293"/>
      <c r="H157" s="343" t="s">
        <v>7768</v>
      </c>
      <c r="I157" s="343" t="s">
        <v>7730</v>
      </c>
      <c r="J157" s="343">
        <v>50</v>
      </c>
      <c r="K157" s="339"/>
    </row>
    <row r="158" spans="2:11" s="1" customFormat="1" ht="15" customHeight="1">
      <c r="B158" s="316"/>
      <c r="C158" s="343" t="s">
        <v>7753</v>
      </c>
      <c r="D158" s="293"/>
      <c r="E158" s="293"/>
      <c r="F158" s="344" t="s">
        <v>7734</v>
      </c>
      <c r="G158" s="293"/>
      <c r="H158" s="343" t="s">
        <v>7768</v>
      </c>
      <c r="I158" s="343" t="s">
        <v>7730</v>
      </c>
      <c r="J158" s="343">
        <v>50</v>
      </c>
      <c r="K158" s="339"/>
    </row>
    <row r="159" spans="2:11" s="1" customFormat="1" ht="15" customHeight="1">
      <c r="B159" s="316"/>
      <c r="C159" s="343" t="s">
        <v>193</v>
      </c>
      <c r="D159" s="293"/>
      <c r="E159" s="293"/>
      <c r="F159" s="344" t="s">
        <v>80</v>
      </c>
      <c r="G159" s="293"/>
      <c r="H159" s="343" t="s">
        <v>7790</v>
      </c>
      <c r="I159" s="343" t="s">
        <v>7730</v>
      </c>
      <c r="J159" s="343" t="s">
        <v>7791</v>
      </c>
      <c r="K159" s="339"/>
    </row>
    <row r="160" spans="2:11" s="1" customFormat="1" ht="15" customHeight="1">
      <c r="B160" s="316"/>
      <c r="C160" s="343" t="s">
        <v>7792</v>
      </c>
      <c r="D160" s="293"/>
      <c r="E160" s="293"/>
      <c r="F160" s="344" t="s">
        <v>80</v>
      </c>
      <c r="G160" s="293"/>
      <c r="H160" s="343" t="s">
        <v>7793</v>
      </c>
      <c r="I160" s="343" t="s">
        <v>7763</v>
      </c>
      <c r="J160" s="343"/>
      <c r="K160" s="339"/>
    </row>
    <row r="161" spans="2:11" s="1" customFormat="1" ht="15" customHeight="1">
      <c r="B161" s="345"/>
      <c r="C161" s="325"/>
      <c r="D161" s="325"/>
      <c r="E161" s="325"/>
      <c r="F161" s="325"/>
      <c r="G161" s="325"/>
      <c r="H161" s="325"/>
      <c r="I161" s="325"/>
      <c r="J161" s="325"/>
      <c r="K161" s="346"/>
    </row>
    <row r="162" spans="2:11" s="1" customFormat="1" ht="18.75" customHeight="1">
      <c r="B162" s="327"/>
      <c r="C162" s="337"/>
      <c r="D162" s="337"/>
      <c r="E162" s="337"/>
      <c r="F162" s="347"/>
      <c r="G162" s="337"/>
      <c r="H162" s="337"/>
      <c r="I162" s="337"/>
      <c r="J162" s="337"/>
      <c r="K162" s="327"/>
    </row>
    <row r="163" spans="2:11" s="1" customFormat="1" ht="18.75" customHeight="1">
      <c r="B163" s="300"/>
      <c r="C163" s="300"/>
      <c r="D163" s="300"/>
      <c r="E163" s="300"/>
      <c r="F163" s="300"/>
      <c r="G163" s="300"/>
      <c r="H163" s="300"/>
      <c r="I163" s="300"/>
      <c r="J163" s="300"/>
      <c r="K163" s="300"/>
    </row>
    <row r="164" spans="2:11" s="1" customFormat="1" ht="7.5" customHeight="1">
      <c r="B164" s="282"/>
      <c r="C164" s="283"/>
      <c r="D164" s="283"/>
      <c r="E164" s="283"/>
      <c r="F164" s="283"/>
      <c r="G164" s="283"/>
      <c r="H164" s="283"/>
      <c r="I164" s="283"/>
      <c r="J164" s="283"/>
      <c r="K164" s="284"/>
    </row>
    <row r="165" spans="2:11" s="1" customFormat="1" ht="45" customHeight="1">
      <c r="B165" s="285"/>
      <c r="C165" s="428" t="s">
        <v>7794</v>
      </c>
      <c r="D165" s="428"/>
      <c r="E165" s="428"/>
      <c r="F165" s="428"/>
      <c r="G165" s="428"/>
      <c r="H165" s="428"/>
      <c r="I165" s="428"/>
      <c r="J165" s="428"/>
      <c r="K165" s="286"/>
    </row>
    <row r="166" spans="2:11" s="1" customFormat="1" ht="17.25" customHeight="1">
      <c r="B166" s="285"/>
      <c r="C166" s="306" t="s">
        <v>7723</v>
      </c>
      <c r="D166" s="306"/>
      <c r="E166" s="306"/>
      <c r="F166" s="306" t="s">
        <v>7724</v>
      </c>
      <c r="G166" s="348"/>
      <c r="H166" s="349" t="s">
        <v>58</v>
      </c>
      <c r="I166" s="349" t="s">
        <v>61</v>
      </c>
      <c r="J166" s="306" t="s">
        <v>7725</v>
      </c>
      <c r="K166" s="286"/>
    </row>
    <row r="167" spans="2:11" s="1" customFormat="1" ht="17.25" customHeight="1">
      <c r="B167" s="287"/>
      <c r="C167" s="308" t="s">
        <v>7726</v>
      </c>
      <c r="D167" s="308"/>
      <c r="E167" s="308"/>
      <c r="F167" s="309" t="s">
        <v>7727</v>
      </c>
      <c r="G167" s="350"/>
      <c r="H167" s="351"/>
      <c r="I167" s="351"/>
      <c r="J167" s="308" t="s">
        <v>7728</v>
      </c>
      <c r="K167" s="288"/>
    </row>
    <row r="168" spans="2:11" s="1" customFormat="1" ht="5.25" customHeight="1">
      <c r="B168" s="316"/>
      <c r="C168" s="311"/>
      <c r="D168" s="311"/>
      <c r="E168" s="311"/>
      <c r="F168" s="311"/>
      <c r="G168" s="312"/>
      <c r="H168" s="311"/>
      <c r="I168" s="311"/>
      <c r="J168" s="311"/>
      <c r="K168" s="339"/>
    </row>
    <row r="169" spans="2:11" s="1" customFormat="1" ht="15" customHeight="1">
      <c r="B169" s="316"/>
      <c r="C169" s="293" t="s">
        <v>7731</v>
      </c>
      <c r="D169" s="293"/>
      <c r="E169" s="293"/>
      <c r="F169" s="314" t="s">
        <v>80</v>
      </c>
      <c r="G169" s="293"/>
      <c r="H169" s="293" t="s">
        <v>7768</v>
      </c>
      <c r="I169" s="293" t="s">
        <v>7730</v>
      </c>
      <c r="J169" s="293">
        <v>120</v>
      </c>
      <c r="K169" s="339"/>
    </row>
    <row r="170" spans="2:11" s="1" customFormat="1" ht="15" customHeight="1">
      <c r="B170" s="316"/>
      <c r="C170" s="293" t="s">
        <v>7777</v>
      </c>
      <c r="D170" s="293"/>
      <c r="E170" s="293"/>
      <c r="F170" s="314" t="s">
        <v>80</v>
      </c>
      <c r="G170" s="293"/>
      <c r="H170" s="293" t="s">
        <v>7778</v>
      </c>
      <c r="I170" s="293" t="s">
        <v>7730</v>
      </c>
      <c r="J170" s="293" t="s">
        <v>7779</v>
      </c>
      <c r="K170" s="339"/>
    </row>
    <row r="171" spans="2:11" s="1" customFormat="1" ht="15" customHeight="1">
      <c r="B171" s="316"/>
      <c r="C171" s="293" t="s">
        <v>87</v>
      </c>
      <c r="D171" s="293"/>
      <c r="E171" s="293"/>
      <c r="F171" s="314" t="s">
        <v>80</v>
      </c>
      <c r="G171" s="293"/>
      <c r="H171" s="293" t="s">
        <v>7795</v>
      </c>
      <c r="I171" s="293" t="s">
        <v>7730</v>
      </c>
      <c r="J171" s="293" t="s">
        <v>7779</v>
      </c>
      <c r="K171" s="339"/>
    </row>
    <row r="172" spans="2:11" s="1" customFormat="1" ht="15" customHeight="1">
      <c r="B172" s="316"/>
      <c r="C172" s="293" t="s">
        <v>7733</v>
      </c>
      <c r="D172" s="293"/>
      <c r="E172" s="293"/>
      <c r="F172" s="314" t="s">
        <v>7734</v>
      </c>
      <c r="G172" s="293"/>
      <c r="H172" s="293" t="s">
        <v>7795</v>
      </c>
      <c r="I172" s="293" t="s">
        <v>7730</v>
      </c>
      <c r="J172" s="293">
        <v>50</v>
      </c>
      <c r="K172" s="339"/>
    </row>
    <row r="173" spans="2:11" s="1" customFormat="1" ht="15" customHeight="1">
      <c r="B173" s="316"/>
      <c r="C173" s="293" t="s">
        <v>7736</v>
      </c>
      <c r="D173" s="293"/>
      <c r="E173" s="293"/>
      <c r="F173" s="314" t="s">
        <v>80</v>
      </c>
      <c r="G173" s="293"/>
      <c r="H173" s="293" t="s">
        <v>7795</v>
      </c>
      <c r="I173" s="293" t="s">
        <v>7738</v>
      </c>
      <c r="J173" s="293"/>
      <c r="K173" s="339"/>
    </row>
    <row r="174" spans="2:11" s="1" customFormat="1" ht="15" customHeight="1">
      <c r="B174" s="316"/>
      <c r="C174" s="293" t="s">
        <v>7747</v>
      </c>
      <c r="D174" s="293"/>
      <c r="E174" s="293"/>
      <c r="F174" s="314" t="s">
        <v>7734</v>
      </c>
      <c r="G174" s="293"/>
      <c r="H174" s="293" t="s">
        <v>7795</v>
      </c>
      <c r="I174" s="293" t="s">
        <v>7730</v>
      </c>
      <c r="J174" s="293">
        <v>50</v>
      </c>
      <c r="K174" s="339"/>
    </row>
    <row r="175" spans="2:11" s="1" customFormat="1" ht="15" customHeight="1">
      <c r="B175" s="316"/>
      <c r="C175" s="293" t="s">
        <v>7755</v>
      </c>
      <c r="D175" s="293"/>
      <c r="E175" s="293"/>
      <c r="F175" s="314" t="s">
        <v>7734</v>
      </c>
      <c r="G175" s="293"/>
      <c r="H175" s="293" t="s">
        <v>7795</v>
      </c>
      <c r="I175" s="293" t="s">
        <v>7730</v>
      </c>
      <c r="J175" s="293">
        <v>50</v>
      </c>
      <c r="K175" s="339"/>
    </row>
    <row r="176" spans="2:11" s="1" customFormat="1" ht="15" customHeight="1">
      <c r="B176" s="316"/>
      <c r="C176" s="293" t="s">
        <v>7753</v>
      </c>
      <c r="D176" s="293"/>
      <c r="E176" s="293"/>
      <c r="F176" s="314" t="s">
        <v>7734</v>
      </c>
      <c r="G176" s="293"/>
      <c r="H176" s="293" t="s">
        <v>7795</v>
      </c>
      <c r="I176" s="293" t="s">
        <v>7730</v>
      </c>
      <c r="J176" s="293">
        <v>50</v>
      </c>
      <c r="K176" s="339"/>
    </row>
    <row r="177" spans="2:11" s="1" customFormat="1" ht="15" customHeight="1">
      <c r="B177" s="316"/>
      <c r="C177" s="293" t="s">
        <v>223</v>
      </c>
      <c r="D177" s="293"/>
      <c r="E177" s="293"/>
      <c r="F177" s="314" t="s">
        <v>80</v>
      </c>
      <c r="G177" s="293"/>
      <c r="H177" s="293" t="s">
        <v>7796</v>
      </c>
      <c r="I177" s="293" t="s">
        <v>7797</v>
      </c>
      <c r="J177" s="293"/>
      <c r="K177" s="339"/>
    </row>
    <row r="178" spans="2:11" s="1" customFormat="1" ht="15" customHeight="1">
      <c r="B178" s="316"/>
      <c r="C178" s="293" t="s">
        <v>61</v>
      </c>
      <c r="D178" s="293"/>
      <c r="E178" s="293"/>
      <c r="F178" s="314" t="s">
        <v>80</v>
      </c>
      <c r="G178" s="293"/>
      <c r="H178" s="293" t="s">
        <v>7798</v>
      </c>
      <c r="I178" s="293" t="s">
        <v>7799</v>
      </c>
      <c r="J178" s="293">
        <v>1</v>
      </c>
      <c r="K178" s="339"/>
    </row>
    <row r="179" spans="2:11" s="1" customFormat="1" ht="15" customHeight="1">
      <c r="B179" s="316"/>
      <c r="C179" s="293" t="s">
        <v>57</v>
      </c>
      <c r="D179" s="293"/>
      <c r="E179" s="293"/>
      <c r="F179" s="314" t="s">
        <v>80</v>
      </c>
      <c r="G179" s="293"/>
      <c r="H179" s="293" t="s">
        <v>7800</v>
      </c>
      <c r="I179" s="293" t="s">
        <v>7730</v>
      </c>
      <c r="J179" s="293">
        <v>20</v>
      </c>
      <c r="K179" s="339"/>
    </row>
    <row r="180" spans="2:11" s="1" customFormat="1" ht="15" customHeight="1">
      <c r="B180" s="316"/>
      <c r="C180" s="293" t="s">
        <v>58</v>
      </c>
      <c r="D180" s="293"/>
      <c r="E180" s="293"/>
      <c r="F180" s="314" t="s">
        <v>80</v>
      </c>
      <c r="G180" s="293"/>
      <c r="H180" s="293" t="s">
        <v>7801</v>
      </c>
      <c r="I180" s="293" t="s">
        <v>7730</v>
      </c>
      <c r="J180" s="293">
        <v>255</v>
      </c>
      <c r="K180" s="339"/>
    </row>
    <row r="181" spans="2:11" s="1" customFormat="1" ht="15" customHeight="1">
      <c r="B181" s="316"/>
      <c r="C181" s="293" t="s">
        <v>224</v>
      </c>
      <c r="D181" s="293"/>
      <c r="E181" s="293"/>
      <c r="F181" s="314" t="s">
        <v>80</v>
      </c>
      <c r="G181" s="293"/>
      <c r="H181" s="293" t="s">
        <v>7693</v>
      </c>
      <c r="I181" s="293" t="s">
        <v>7730</v>
      </c>
      <c r="J181" s="293">
        <v>10</v>
      </c>
      <c r="K181" s="339"/>
    </row>
    <row r="182" spans="2:11" s="1" customFormat="1" ht="15" customHeight="1">
      <c r="B182" s="316"/>
      <c r="C182" s="293" t="s">
        <v>225</v>
      </c>
      <c r="D182" s="293"/>
      <c r="E182" s="293"/>
      <c r="F182" s="314" t="s">
        <v>80</v>
      </c>
      <c r="G182" s="293"/>
      <c r="H182" s="293" t="s">
        <v>7802</v>
      </c>
      <c r="I182" s="293" t="s">
        <v>7763</v>
      </c>
      <c r="J182" s="293"/>
      <c r="K182" s="339"/>
    </row>
    <row r="183" spans="2:11" s="1" customFormat="1" ht="15" customHeight="1">
      <c r="B183" s="316"/>
      <c r="C183" s="293" t="s">
        <v>7803</v>
      </c>
      <c r="D183" s="293"/>
      <c r="E183" s="293"/>
      <c r="F183" s="314" t="s">
        <v>80</v>
      </c>
      <c r="G183" s="293"/>
      <c r="H183" s="293" t="s">
        <v>7804</v>
      </c>
      <c r="I183" s="293" t="s">
        <v>7763</v>
      </c>
      <c r="J183" s="293"/>
      <c r="K183" s="339"/>
    </row>
    <row r="184" spans="2:11" s="1" customFormat="1" ht="15" customHeight="1">
      <c r="B184" s="316"/>
      <c r="C184" s="293" t="s">
        <v>7792</v>
      </c>
      <c r="D184" s="293"/>
      <c r="E184" s="293"/>
      <c r="F184" s="314" t="s">
        <v>80</v>
      </c>
      <c r="G184" s="293"/>
      <c r="H184" s="293" t="s">
        <v>7805</v>
      </c>
      <c r="I184" s="293" t="s">
        <v>7763</v>
      </c>
      <c r="J184" s="293"/>
      <c r="K184" s="339"/>
    </row>
    <row r="185" spans="2:11" s="1" customFormat="1" ht="15" customHeight="1">
      <c r="B185" s="316"/>
      <c r="C185" s="293" t="s">
        <v>227</v>
      </c>
      <c r="D185" s="293"/>
      <c r="E185" s="293"/>
      <c r="F185" s="314" t="s">
        <v>7734</v>
      </c>
      <c r="G185" s="293"/>
      <c r="H185" s="293" t="s">
        <v>7806</v>
      </c>
      <c r="I185" s="293" t="s">
        <v>7730</v>
      </c>
      <c r="J185" s="293">
        <v>50</v>
      </c>
      <c r="K185" s="339"/>
    </row>
    <row r="186" spans="2:11" s="1" customFormat="1" ht="15" customHeight="1">
      <c r="B186" s="316"/>
      <c r="C186" s="293" t="s">
        <v>7807</v>
      </c>
      <c r="D186" s="293"/>
      <c r="E186" s="293"/>
      <c r="F186" s="314" t="s">
        <v>7734</v>
      </c>
      <c r="G186" s="293"/>
      <c r="H186" s="293" t="s">
        <v>7808</v>
      </c>
      <c r="I186" s="293" t="s">
        <v>7809</v>
      </c>
      <c r="J186" s="293"/>
      <c r="K186" s="339"/>
    </row>
    <row r="187" spans="2:11" s="1" customFormat="1" ht="15" customHeight="1">
      <c r="B187" s="316"/>
      <c r="C187" s="293" t="s">
        <v>7810</v>
      </c>
      <c r="D187" s="293"/>
      <c r="E187" s="293"/>
      <c r="F187" s="314" t="s">
        <v>7734</v>
      </c>
      <c r="G187" s="293"/>
      <c r="H187" s="293" t="s">
        <v>7811</v>
      </c>
      <c r="I187" s="293" t="s">
        <v>7809</v>
      </c>
      <c r="J187" s="293"/>
      <c r="K187" s="339"/>
    </row>
    <row r="188" spans="2:11" s="1" customFormat="1" ht="15" customHeight="1">
      <c r="B188" s="316"/>
      <c r="C188" s="293" t="s">
        <v>7812</v>
      </c>
      <c r="D188" s="293"/>
      <c r="E188" s="293"/>
      <c r="F188" s="314" t="s">
        <v>7734</v>
      </c>
      <c r="G188" s="293"/>
      <c r="H188" s="293" t="s">
        <v>7813</v>
      </c>
      <c r="I188" s="293" t="s">
        <v>7809</v>
      </c>
      <c r="J188" s="293"/>
      <c r="K188" s="339"/>
    </row>
    <row r="189" spans="2:11" s="1" customFormat="1" ht="15" customHeight="1">
      <c r="B189" s="316"/>
      <c r="C189" s="352" t="s">
        <v>7814</v>
      </c>
      <c r="D189" s="293"/>
      <c r="E189" s="293"/>
      <c r="F189" s="314" t="s">
        <v>7734</v>
      </c>
      <c r="G189" s="293"/>
      <c r="H189" s="293" t="s">
        <v>7815</v>
      </c>
      <c r="I189" s="293" t="s">
        <v>7816</v>
      </c>
      <c r="J189" s="353" t="s">
        <v>7817</v>
      </c>
      <c r="K189" s="339"/>
    </row>
    <row r="190" spans="2:11" s="18" customFormat="1" ht="15" customHeight="1">
      <c r="B190" s="354"/>
      <c r="C190" s="355" t="s">
        <v>7818</v>
      </c>
      <c r="D190" s="356"/>
      <c r="E190" s="356"/>
      <c r="F190" s="357" t="s">
        <v>7734</v>
      </c>
      <c r="G190" s="356"/>
      <c r="H190" s="356" t="s">
        <v>7819</v>
      </c>
      <c r="I190" s="356" t="s">
        <v>7816</v>
      </c>
      <c r="J190" s="358" t="s">
        <v>7817</v>
      </c>
      <c r="K190" s="359"/>
    </row>
    <row r="191" spans="2:11" s="1" customFormat="1" ht="15" customHeight="1">
      <c r="B191" s="316"/>
      <c r="C191" s="352" t="s">
        <v>46</v>
      </c>
      <c r="D191" s="293"/>
      <c r="E191" s="293"/>
      <c r="F191" s="314" t="s">
        <v>80</v>
      </c>
      <c r="G191" s="293"/>
      <c r="H191" s="290" t="s">
        <v>7820</v>
      </c>
      <c r="I191" s="293" t="s">
        <v>7821</v>
      </c>
      <c r="J191" s="293"/>
      <c r="K191" s="339"/>
    </row>
    <row r="192" spans="2:11" s="1" customFormat="1" ht="15" customHeight="1">
      <c r="B192" s="316"/>
      <c r="C192" s="352" t="s">
        <v>7822</v>
      </c>
      <c r="D192" s="293"/>
      <c r="E192" s="293"/>
      <c r="F192" s="314" t="s">
        <v>80</v>
      </c>
      <c r="G192" s="293"/>
      <c r="H192" s="293" t="s">
        <v>7823</v>
      </c>
      <c r="I192" s="293" t="s">
        <v>7763</v>
      </c>
      <c r="J192" s="293"/>
      <c r="K192" s="339"/>
    </row>
    <row r="193" spans="2:11" s="1" customFormat="1" ht="15" customHeight="1">
      <c r="B193" s="316"/>
      <c r="C193" s="352" t="s">
        <v>7824</v>
      </c>
      <c r="D193" s="293"/>
      <c r="E193" s="293"/>
      <c r="F193" s="314" t="s">
        <v>80</v>
      </c>
      <c r="G193" s="293"/>
      <c r="H193" s="293" t="s">
        <v>7825</v>
      </c>
      <c r="I193" s="293" t="s">
        <v>7763</v>
      </c>
      <c r="J193" s="293"/>
      <c r="K193" s="339"/>
    </row>
    <row r="194" spans="2:11" s="1" customFormat="1" ht="15" customHeight="1">
      <c r="B194" s="316"/>
      <c r="C194" s="352" t="s">
        <v>7826</v>
      </c>
      <c r="D194" s="293"/>
      <c r="E194" s="293"/>
      <c r="F194" s="314" t="s">
        <v>7734</v>
      </c>
      <c r="G194" s="293"/>
      <c r="H194" s="293" t="s">
        <v>7827</v>
      </c>
      <c r="I194" s="293" t="s">
        <v>7763</v>
      </c>
      <c r="J194" s="293"/>
      <c r="K194" s="339"/>
    </row>
    <row r="195" spans="2:11" s="1" customFormat="1" ht="15" customHeight="1">
      <c r="B195" s="345"/>
      <c r="C195" s="360"/>
      <c r="D195" s="325"/>
      <c r="E195" s="325"/>
      <c r="F195" s="325"/>
      <c r="G195" s="325"/>
      <c r="H195" s="325"/>
      <c r="I195" s="325"/>
      <c r="J195" s="325"/>
      <c r="K195" s="346"/>
    </row>
    <row r="196" spans="2:11" s="1" customFormat="1" ht="18.75" customHeight="1">
      <c r="B196" s="327"/>
      <c r="C196" s="337"/>
      <c r="D196" s="337"/>
      <c r="E196" s="337"/>
      <c r="F196" s="347"/>
      <c r="G196" s="337"/>
      <c r="H196" s="337"/>
      <c r="I196" s="337"/>
      <c r="J196" s="337"/>
      <c r="K196" s="327"/>
    </row>
    <row r="197" spans="2:11" s="1" customFormat="1" ht="18.75" customHeight="1">
      <c r="B197" s="327"/>
      <c r="C197" s="337"/>
      <c r="D197" s="337"/>
      <c r="E197" s="337"/>
      <c r="F197" s="347"/>
      <c r="G197" s="337"/>
      <c r="H197" s="337"/>
      <c r="I197" s="337"/>
      <c r="J197" s="337"/>
      <c r="K197" s="327"/>
    </row>
    <row r="198" spans="2:11" s="1" customFormat="1" ht="18.75" customHeight="1">
      <c r="B198" s="300"/>
      <c r="C198" s="300"/>
      <c r="D198" s="300"/>
      <c r="E198" s="300"/>
      <c r="F198" s="300"/>
      <c r="G198" s="300"/>
      <c r="H198" s="300"/>
      <c r="I198" s="300"/>
      <c r="J198" s="300"/>
      <c r="K198" s="300"/>
    </row>
    <row r="199" spans="2:11" s="1" customFormat="1" ht="12">
      <c r="B199" s="282"/>
      <c r="C199" s="283"/>
      <c r="D199" s="283"/>
      <c r="E199" s="283"/>
      <c r="F199" s="283"/>
      <c r="G199" s="283"/>
      <c r="H199" s="283"/>
      <c r="I199" s="283"/>
      <c r="J199" s="283"/>
      <c r="K199" s="284"/>
    </row>
    <row r="200" spans="2:11" s="1" customFormat="1" ht="22.2">
      <c r="B200" s="285"/>
      <c r="C200" s="428" t="s">
        <v>7828</v>
      </c>
      <c r="D200" s="428"/>
      <c r="E200" s="428"/>
      <c r="F200" s="428"/>
      <c r="G200" s="428"/>
      <c r="H200" s="428"/>
      <c r="I200" s="428"/>
      <c r="J200" s="428"/>
      <c r="K200" s="286"/>
    </row>
    <row r="201" spans="2:11" s="1" customFormat="1" ht="25.5" customHeight="1">
      <c r="B201" s="285"/>
      <c r="C201" s="361" t="s">
        <v>7829</v>
      </c>
      <c r="D201" s="361"/>
      <c r="E201" s="361"/>
      <c r="F201" s="361" t="s">
        <v>7830</v>
      </c>
      <c r="G201" s="362"/>
      <c r="H201" s="431" t="s">
        <v>7831</v>
      </c>
      <c r="I201" s="431"/>
      <c r="J201" s="431"/>
      <c r="K201" s="286"/>
    </row>
    <row r="202" spans="2:11" s="1" customFormat="1" ht="5.25" customHeight="1">
      <c r="B202" s="316"/>
      <c r="C202" s="311"/>
      <c r="D202" s="311"/>
      <c r="E202" s="311"/>
      <c r="F202" s="311"/>
      <c r="G202" s="337"/>
      <c r="H202" s="311"/>
      <c r="I202" s="311"/>
      <c r="J202" s="311"/>
      <c r="K202" s="339"/>
    </row>
    <row r="203" spans="2:11" s="1" customFormat="1" ht="15" customHeight="1">
      <c r="B203" s="316"/>
      <c r="C203" s="293" t="s">
        <v>7821</v>
      </c>
      <c r="D203" s="293"/>
      <c r="E203" s="293"/>
      <c r="F203" s="314" t="s">
        <v>47</v>
      </c>
      <c r="G203" s="293"/>
      <c r="H203" s="432" t="s">
        <v>7832</v>
      </c>
      <c r="I203" s="432"/>
      <c r="J203" s="432"/>
      <c r="K203" s="339"/>
    </row>
    <row r="204" spans="2:11" s="1" customFormat="1" ht="15" customHeight="1">
      <c r="B204" s="316"/>
      <c r="C204" s="293"/>
      <c r="D204" s="293"/>
      <c r="E204" s="293"/>
      <c r="F204" s="314" t="s">
        <v>48</v>
      </c>
      <c r="G204" s="293"/>
      <c r="H204" s="432" t="s">
        <v>7833</v>
      </c>
      <c r="I204" s="432"/>
      <c r="J204" s="432"/>
      <c r="K204" s="339"/>
    </row>
    <row r="205" spans="2:11" s="1" customFormat="1" ht="15" customHeight="1">
      <c r="B205" s="316"/>
      <c r="C205" s="293"/>
      <c r="D205" s="293"/>
      <c r="E205" s="293"/>
      <c r="F205" s="314" t="s">
        <v>51</v>
      </c>
      <c r="G205" s="293"/>
      <c r="H205" s="432" t="s">
        <v>7834</v>
      </c>
      <c r="I205" s="432"/>
      <c r="J205" s="432"/>
      <c r="K205" s="339"/>
    </row>
    <row r="206" spans="2:11" s="1" customFormat="1" ht="15" customHeight="1">
      <c r="B206" s="316"/>
      <c r="C206" s="293"/>
      <c r="D206" s="293"/>
      <c r="E206" s="293"/>
      <c r="F206" s="314" t="s">
        <v>49</v>
      </c>
      <c r="G206" s="293"/>
      <c r="H206" s="432" t="s">
        <v>7835</v>
      </c>
      <c r="I206" s="432"/>
      <c r="J206" s="432"/>
      <c r="K206" s="339"/>
    </row>
    <row r="207" spans="2:11" s="1" customFormat="1" ht="15" customHeight="1">
      <c r="B207" s="316"/>
      <c r="C207" s="293"/>
      <c r="D207" s="293"/>
      <c r="E207" s="293"/>
      <c r="F207" s="314" t="s">
        <v>50</v>
      </c>
      <c r="G207" s="293"/>
      <c r="H207" s="432" t="s">
        <v>7836</v>
      </c>
      <c r="I207" s="432"/>
      <c r="J207" s="432"/>
      <c r="K207" s="339"/>
    </row>
    <row r="208" spans="2:11" s="1" customFormat="1" ht="15" customHeight="1">
      <c r="B208" s="316"/>
      <c r="C208" s="293"/>
      <c r="D208" s="293"/>
      <c r="E208" s="293"/>
      <c r="F208" s="314"/>
      <c r="G208" s="293"/>
      <c r="H208" s="293"/>
      <c r="I208" s="293"/>
      <c r="J208" s="293"/>
      <c r="K208" s="339"/>
    </row>
    <row r="209" spans="2:11" s="1" customFormat="1" ht="15" customHeight="1">
      <c r="B209" s="316"/>
      <c r="C209" s="293" t="s">
        <v>7775</v>
      </c>
      <c r="D209" s="293"/>
      <c r="E209" s="293"/>
      <c r="F209" s="314" t="s">
        <v>82</v>
      </c>
      <c r="G209" s="293"/>
      <c r="H209" s="432" t="s">
        <v>7837</v>
      </c>
      <c r="I209" s="432"/>
      <c r="J209" s="432"/>
      <c r="K209" s="339"/>
    </row>
    <row r="210" spans="2:11" s="1" customFormat="1" ht="15" customHeight="1">
      <c r="B210" s="316"/>
      <c r="C210" s="293"/>
      <c r="D210" s="293"/>
      <c r="E210" s="293"/>
      <c r="F210" s="314" t="s">
        <v>7673</v>
      </c>
      <c r="G210" s="293"/>
      <c r="H210" s="432" t="s">
        <v>7674</v>
      </c>
      <c r="I210" s="432"/>
      <c r="J210" s="432"/>
      <c r="K210" s="339"/>
    </row>
    <row r="211" spans="2:11" s="1" customFormat="1" ht="15" customHeight="1">
      <c r="B211" s="316"/>
      <c r="C211" s="293"/>
      <c r="D211" s="293"/>
      <c r="E211" s="293"/>
      <c r="F211" s="314" t="s">
        <v>7671</v>
      </c>
      <c r="G211" s="293"/>
      <c r="H211" s="432" t="s">
        <v>7838</v>
      </c>
      <c r="I211" s="432"/>
      <c r="J211" s="432"/>
      <c r="K211" s="339"/>
    </row>
    <row r="212" spans="2:11" s="1" customFormat="1" ht="15" customHeight="1">
      <c r="B212" s="363"/>
      <c r="C212" s="293"/>
      <c r="D212" s="293"/>
      <c r="E212" s="293"/>
      <c r="F212" s="314" t="s">
        <v>7675</v>
      </c>
      <c r="G212" s="352"/>
      <c r="H212" s="433" t="s">
        <v>7676</v>
      </c>
      <c r="I212" s="433"/>
      <c r="J212" s="433"/>
      <c r="K212" s="364"/>
    </row>
    <row r="213" spans="2:11" s="1" customFormat="1" ht="15" customHeight="1">
      <c r="B213" s="363"/>
      <c r="C213" s="293"/>
      <c r="D213" s="293"/>
      <c r="E213" s="293"/>
      <c r="F213" s="314" t="s">
        <v>6085</v>
      </c>
      <c r="G213" s="352"/>
      <c r="H213" s="433" t="s">
        <v>7839</v>
      </c>
      <c r="I213" s="433"/>
      <c r="J213" s="433"/>
      <c r="K213" s="364"/>
    </row>
    <row r="214" spans="2:11" s="1" customFormat="1" ht="15" customHeight="1">
      <c r="B214" s="363"/>
      <c r="C214" s="293"/>
      <c r="D214" s="293"/>
      <c r="E214" s="293"/>
      <c r="F214" s="314"/>
      <c r="G214" s="352"/>
      <c r="H214" s="343"/>
      <c r="I214" s="343"/>
      <c r="J214" s="343"/>
      <c r="K214" s="364"/>
    </row>
    <row r="215" spans="2:11" s="1" customFormat="1" ht="15" customHeight="1">
      <c r="B215" s="363"/>
      <c r="C215" s="293" t="s">
        <v>7799</v>
      </c>
      <c r="D215" s="293"/>
      <c r="E215" s="293"/>
      <c r="F215" s="314">
        <v>1</v>
      </c>
      <c r="G215" s="352"/>
      <c r="H215" s="433" t="s">
        <v>7840</v>
      </c>
      <c r="I215" s="433"/>
      <c r="J215" s="433"/>
      <c r="K215" s="364"/>
    </row>
    <row r="216" spans="2:11" s="1" customFormat="1" ht="15" customHeight="1">
      <c r="B216" s="363"/>
      <c r="C216" s="293"/>
      <c r="D216" s="293"/>
      <c r="E216" s="293"/>
      <c r="F216" s="314">
        <v>2</v>
      </c>
      <c r="G216" s="352"/>
      <c r="H216" s="433" t="s">
        <v>7841</v>
      </c>
      <c r="I216" s="433"/>
      <c r="J216" s="433"/>
      <c r="K216" s="364"/>
    </row>
    <row r="217" spans="2:11" s="1" customFormat="1" ht="15" customHeight="1">
      <c r="B217" s="363"/>
      <c r="C217" s="293"/>
      <c r="D217" s="293"/>
      <c r="E217" s="293"/>
      <c r="F217" s="314">
        <v>3</v>
      </c>
      <c r="G217" s="352"/>
      <c r="H217" s="433" t="s">
        <v>7842</v>
      </c>
      <c r="I217" s="433"/>
      <c r="J217" s="433"/>
      <c r="K217" s="364"/>
    </row>
    <row r="218" spans="2:11" s="1" customFormat="1" ht="15" customHeight="1">
      <c r="B218" s="363"/>
      <c r="C218" s="293"/>
      <c r="D218" s="293"/>
      <c r="E218" s="293"/>
      <c r="F218" s="314">
        <v>4</v>
      </c>
      <c r="G218" s="352"/>
      <c r="H218" s="433" t="s">
        <v>7843</v>
      </c>
      <c r="I218" s="433"/>
      <c r="J218" s="433"/>
      <c r="K218" s="364"/>
    </row>
    <row r="219" spans="2:11" s="1" customFormat="1" ht="12.75" customHeight="1">
      <c r="B219" s="365"/>
      <c r="C219" s="366"/>
      <c r="D219" s="366"/>
      <c r="E219" s="366"/>
      <c r="F219" s="366"/>
      <c r="G219" s="366"/>
      <c r="H219" s="366"/>
      <c r="I219" s="366"/>
      <c r="J219" s="366"/>
      <c r="K219" s="367"/>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232"/>
  <sheetViews>
    <sheetView showGridLines="0" topLeftCell="A213" workbookViewId="0">
      <selection activeCell="F220" sqref="F220"/>
    </sheetView>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96</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171</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1519</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47.25" customHeight="1">
      <c r="A31" s="120"/>
      <c r="B31" s="121"/>
      <c r="C31" s="120"/>
      <c r="D31" s="120"/>
      <c r="E31" s="420" t="s">
        <v>1521</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ROUND(J105,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ROUND((SUM(BE105:BE231)),  2)</f>
        <v>0</v>
      </c>
      <c r="G37" s="37"/>
      <c r="H37" s="37"/>
      <c r="I37" s="128">
        <v>0.21</v>
      </c>
      <c r="J37" s="127">
        <f>ROUND(((SUM(BE105:BE231))*I37),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ROUND((SUM(BF105:BF231)),  2)</f>
        <v>0</v>
      </c>
      <c r="G38" s="37"/>
      <c r="H38" s="37"/>
      <c r="I38" s="128">
        <v>0.12</v>
      </c>
      <c r="J38" s="127">
        <f>ROUND(((SUM(BF105:BF231))*I38),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ROUND((SUM(BG105:BG231)),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ROUND((SUM(BH105:BH231)),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ROUND((SUM(BI105:BI231)),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171</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02 - Elektroistalace - byty</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J105</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206</v>
      </c>
      <c r="E68" s="147"/>
      <c r="F68" s="147"/>
      <c r="G68" s="147"/>
      <c r="H68" s="147"/>
      <c r="I68" s="147"/>
      <c r="J68" s="148">
        <f>J106</f>
        <v>0</v>
      </c>
      <c r="K68" s="145"/>
      <c r="L68" s="149"/>
    </row>
    <row r="69" spans="1:47" s="10" customFormat="1" ht="19.95" customHeight="1">
      <c r="B69" s="150"/>
      <c r="C69" s="99"/>
      <c r="D69" s="151" t="s">
        <v>1522</v>
      </c>
      <c r="E69" s="152"/>
      <c r="F69" s="152"/>
      <c r="G69" s="152"/>
      <c r="H69" s="152"/>
      <c r="I69" s="152"/>
      <c r="J69" s="153">
        <f>J107</f>
        <v>0</v>
      </c>
      <c r="K69" s="99"/>
      <c r="L69" s="154"/>
    </row>
    <row r="70" spans="1:47" s="10" customFormat="1" ht="14.85" customHeight="1">
      <c r="B70" s="150"/>
      <c r="C70" s="99"/>
      <c r="D70" s="151" t="s">
        <v>1523</v>
      </c>
      <c r="E70" s="152"/>
      <c r="F70" s="152"/>
      <c r="G70" s="152"/>
      <c r="H70" s="152"/>
      <c r="I70" s="152"/>
      <c r="J70" s="153">
        <f>J108</f>
        <v>0</v>
      </c>
      <c r="K70" s="99"/>
      <c r="L70" s="154"/>
    </row>
    <row r="71" spans="1:47" s="10" customFormat="1" ht="14.85" customHeight="1">
      <c r="B71" s="150"/>
      <c r="C71" s="99"/>
      <c r="D71" s="151" t="s">
        <v>1524</v>
      </c>
      <c r="E71" s="152"/>
      <c r="F71" s="152"/>
      <c r="G71" s="152"/>
      <c r="H71" s="152"/>
      <c r="I71" s="152"/>
      <c r="J71" s="153">
        <f>J135</f>
        <v>0</v>
      </c>
      <c r="K71" s="99"/>
      <c r="L71" s="154"/>
    </row>
    <row r="72" spans="1:47" s="10" customFormat="1" ht="14.85" customHeight="1">
      <c r="B72" s="150"/>
      <c r="C72" s="99"/>
      <c r="D72" s="151" t="s">
        <v>1525</v>
      </c>
      <c r="E72" s="152"/>
      <c r="F72" s="152"/>
      <c r="G72" s="152"/>
      <c r="H72" s="152"/>
      <c r="I72" s="152"/>
      <c r="J72" s="153">
        <f>J144</f>
        <v>0</v>
      </c>
      <c r="K72" s="99"/>
      <c r="L72" s="154"/>
    </row>
    <row r="73" spans="1:47" s="10" customFormat="1" ht="14.85" customHeight="1">
      <c r="B73" s="150"/>
      <c r="C73" s="99"/>
      <c r="D73" s="151" t="s">
        <v>1526</v>
      </c>
      <c r="E73" s="152"/>
      <c r="F73" s="152"/>
      <c r="G73" s="152"/>
      <c r="H73" s="152"/>
      <c r="I73" s="152"/>
      <c r="J73" s="153">
        <f>J153</f>
        <v>0</v>
      </c>
      <c r="K73" s="99"/>
      <c r="L73" s="154"/>
    </row>
    <row r="74" spans="1:47" s="10" customFormat="1" ht="14.85" customHeight="1">
      <c r="B74" s="150"/>
      <c r="C74" s="99"/>
      <c r="D74" s="151" t="s">
        <v>1527</v>
      </c>
      <c r="E74" s="152"/>
      <c r="F74" s="152"/>
      <c r="G74" s="152"/>
      <c r="H74" s="152"/>
      <c r="I74" s="152"/>
      <c r="J74" s="153">
        <f>J172</f>
        <v>0</v>
      </c>
      <c r="K74" s="99"/>
      <c r="L74" s="154"/>
    </row>
    <row r="75" spans="1:47" s="10" customFormat="1" ht="14.85" customHeight="1">
      <c r="B75" s="150"/>
      <c r="C75" s="99"/>
      <c r="D75" s="151" t="s">
        <v>1528</v>
      </c>
      <c r="E75" s="152"/>
      <c r="F75" s="152"/>
      <c r="G75" s="152"/>
      <c r="H75" s="152"/>
      <c r="I75" s="152"/>
      <c r="J75" s="153">
        <f>J184</f>
        <v>0</v>
      </c>
      <c r="K75" s="99"/>
      <c r="L75" s="154"/>
    </row>
    <row r="76" spans="1:47" s="10" customFormat="1" ht="14.85" customHeight="1">
      <c r="B76" s="150"/>
      <c r="C76" s="99"/>
      <c r="D76" s="151" t="s">
        <v>1529</v>
      </c>
      <c r="E76" s="152"/>
      <c r="F76" s="152"/>
      <c r="G76" s="152"/>
      <c r="H76" s="152"/>
      <c r="I76" s="152"/>
      <c r="J76" s="153">
        <f>J198</f>
        <v>0</v>
      </c>
      <c r="K76" s="99"/>
      <c r="L76" s="154"/>
    </row>
    <row r="77" spans="1:47" s="10" customFormat="1" ht="19.95" customHeight="1">
      <c r="B77" s="150"/>
      <c r="C77" s="99"/>
      <c r="D77" s="151" t="s">
        <v>1530</v>
      </c>
      <c r="E77" s="152"/>
      <c r="F77" s="152"/>
      <c r="G77" s="152"/>
      <c r="H77" s="152"/>
      <c r="I77" s="152"/>
      <c r="J77" s="153">
        <f>J202</f>
        <v>0</v>
      </c>
      <c r="K77" s="99"/>
      <c r="L77" s="154"/>
    </row>
    <row r="78" spans="1:47" s="10" customFormat="1" ht="14.85" customHeight="1">
      <c r="B78" s="150"/>
      <c r="C78" s="99"/>
      <c r="D78" s="151" t="s">
        <v>1531</v>
      </c>
      <c r="E78" s="152"/>
      <c r="F78" s="152"/>
      <c r="G78" s="152"/>
      <c r="H78" s="152"/>
      <c r="I78" s="152"/>
      <c r="J78" s="153">
        <f>J203</f>
        <v>0</v>
      </c>
      <c r="K78" s="99"/>
      <c r="L78" s="154"/>
    </row>
    <row r="79" spans="1:47" s="10" customFormat="1" ht="14.85" customHeight="1">
      <c r="B79" s="150"/>
      <c r="C79" s="99"/>
      <c r="D79" s="151" t="s">
        <v>1532</v>
      </c>
      <c r="E79" s="152"/>
      <c r="F79" s="152"/>
      <c r="G79" s="152"/>
      <c r="H79" s="152"/>
      <c r="I79" s="152"/>
      <c r="J79" s="153">
        <f>J212</f>
        <v>0</v>
      </c>
      <c r="K79" s="99"/>
      <c r="L79" s="154"/>
    </row>
    <row r="80" spans="1:47" s="10" customFormat="1" ht="14.85" customHeight="1">
      <c r="B80" s="150"/>
      <c r="C80" s="99"/>
      <c r="D80" s="151" t="s">
        <v>1533</v>
      </c>
      <c r="E80" s="152"/>
      <c r="F80" s="152"/>
      <c r="G80" s="152"/>
      <c r="H80" s="152"/>
      <c r="I80" s="152"/>
      <c r="J80" s="153">
        <f>J218</f>
        <v>0</v>
      </c>
      <c r="K80" s="99"/>
      <c r="L80" s="154"/>
    </row>
    <row r="81" spans="1:31" s="10" customFormat="1" ht="14.85" customHeight="1">
      <c r="B81" s="150"/>
      <c r="C81" s="99"/>
      <c r="D81" s="151" t="s">
        <v>1534</v>
      </c>
      <c r="E81" s="152"/>
      <c r="F81" s="152"/>
      <c r="G81" s="152"/>
      <c r="H81" s="152"/>
      <c r="I81" s="152"/>
      <c r="J81" s="153">
        <f>J225</f>
        <v>0</v>
      </c>
      <c r="K81" s="99"/>
      <c r="L81" s="154"/>
    </row>
    <row r="82" spans="1:31" s="2" customFormat="1" ht="21.75" customHeight="1">
      <c r="A82" s="37"/>
      <c r="B82" s="38"/>
      <c r="C82" s="39"/>
      <c r="D82" s="39"/>
      <c r="E82" s="39"/>
      <c r="F82" s="39"/>
      <c r="G82" s="39"/>
      <c r="H82" s="39"/>
      <c r="I82" s="39"/>
      <c r="J82" s="39"/>
      <c r="K82" s="39"/>
      <c r="L82" s="118"/>
      <c r="S82" s="37"/>
      <c r="T82" s="37"/>
      <c r="U82" s="37"/>
      <c r="V82" s="37"/>
      <c r="W82" s="37"/>
      <c r="X82" s="37"/>
      <c r="Y82" s="37"/>
      <c r="Z82" s="37"/>
      <c r="AA82" s="37"/>
      <c r="AB82" s="37"/>
      <c r="AC82" s="37"/>
      <c r="AD82" s="37"/>
      <c r="AE82" s="37"/>
    </row>
    <row r="83" spans="1:31" s="2" customFormat="1" ht="6.9" customHeight="1">
      <c r="A83" s="37"/>
      <c r="B83" s="50"/>
      <c r="C83" s="51"/>
      <c r="D83" s="51"/>
      <c r="E83" s="51"/>
      <c r="F83" s="51"/>
      <c r="G83" s="51"/>
      <c r="H83" s="51"/>
      <c r="I83" s="51"/>
      <c r="J83" s="51"/>
      <c r="K83" s="51"/>
      <c r="L83" s="118"/>
      <c r="S83" s="37"/>
      <c r="T83" s="37"/>
      <c r="U83" s="37"/>
      <c r="V83" s="37"/>
      <c r="W83" s="37"/>
      <c r="X83" s="37"/>
      <c r="Y83" s="37"/>
      <c r="Z83" s="37"/>
      <c r="AA83" s="37"/>
      <c r="AB83" s="37"/>
      <c r="AC83" s="37"/>
      <c r="AD83" s="37"/>
      <c r="AE83" s="37"/>
    </row>
    <row r="87" spans="1:31" s="2" customFormat="1" ht="6.9" customHeight="1">
      <c r="A87" s="37"/>
      <c r="B87" s="52"/>
      <c r="C87" s="53"/>
      <c r="D87" s="53"/>
      <c r="E87" s="53"/>
      <c r="F87" s="53"/>
      <c r="G87" s="53"/>
      <c r="H87" s="53"/>
      <c r="I87" s="53"/>
      <c r="J87" s="53"/>
      <c r="K87" s="53"/>
      <c r="L87" s="118"/>
      <c r="S87" s="37"/>
      <c r="T87" s="37"/>
      <c r="U87" s="37"/>
      <c r="V87" s="37"/>
      <c r="W87" s="37"/>
      <c r="X87" s="37"/>
      <c r="Y87" s="37"/>
      <c r="Z87" s="37"/>
      <c r="AA87" s="37"/>
      <c r="AB87" s="37"/>
      <c r="AC87" s="37"/>
      <c r="AD87" s="37"/>
      <c r="AE87" s="37"/>
    </row>
    <row r="88" spans="1:31" s="2" customFormat="1" ht="24.9" customHeight="1">
      <c r="A88" s="37"/>
      <c r="B88" s="38"/>
      <c r="C88" s="26" t="s">
        <v>222</v>
      </c>
      <c r="D88" s="39"/>
      <c r="E88" s="39"/>
      <c r="F88" s="39"/>
      <c r="G88" s="39"/>
      <c r="H88" s="39"/>
      <c r="I88" s="39"/>
      <c r="J88" s="39"/>
      <c r="K88" s="39"/>
      <c r="L88" s="118"/>
      <c r="S88" s="37"/>
      <c r="T88" s="37"/>
      <c r="U88" s="37"/>
      <c r="V88" s="37"/>
      <c r="W88" s="37"/>
      <c r="X88" s="37"/>
      <c r="Y88" s="37"/>
      <c r="Z88" s="37"/>
      <c r="AA88" s="37"/>
      <c r="AB88" s="37"/>
      <c r="AC88" s="37"/>
      <c r="AD88" s="37"/>
      <c r="AE88" s="37"/>
    </row>
    <row r="89" spans="1:31" s="2" customFormat="1" ht="6.9" customHeight="1">
      <c r="A89" s="37"/>
      <c r="B89" s="38"/>
      <c r="C89" s="39"/>
      <c r="D89" s="39"/>
      <c r="E89" s="39"/>
      <c r="F89" s="39"/>
      <c r="G89" s="39"/>
      <c r="H89" s="39"/>
      <c r="I89" s="39"/>
      <c r="J89" s="39"/>
      <c r="K89" s="39"/>
      <c r="L89" s="118"/>
      <c r="S89" s="37"/>
      <c r="T89" s="37"/>
      <c r="U89" s="37"/>
      <c r="V89" s="37"/>
      <c r="W89" s="37"/>
      <c r="X89" s="37"/>
      <c r="Y89" s="37"/>
      <c r="Z89" s="37"/>
      <c r="AA89" s="37"/>
      <c r="AB89" s="37"/>
      <c r="AC89" s="37"/>
      <c r="AD89" s="37"/>
      <c r="AE89" s="37"/>
    </row>
    <row r="90" spans="1:31" s="2" customFormat="1" ht="12" customHeight="1">
      <c r="A90" s="37"/>
      <c r="B90" s="38"/>
      <c r="C90" s="32" t="s">
        <v>16</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16.5" customHeight="1">
      <c r="A91" s="37"/>
      <c r="B91" s="38"/>
      <c r="C91" s="39"/>
      <c r="D91" s="39"/>
      <c r="E91" s="421" t="str">
        <f>E7</f>
        <v>Lovosice - startovací bydlení</v>
      </c>
      <c r="F91" s="422"/>
      <c r="G91" s="422"/>
      <c r="H91" s="422"/>
      <c r="I91" s="39"/>
      <c r="J91" s="39"/>
      <c r="K91" s="39"/>
      <c r="L91" s="118"/>
      <c r="S91" s="37"/>
      <c r="T91" s="37"/>
      <c r="U91" s="37"/>
      <c r="V91" s="37"/>
      <c r="W91" s="37"/>
      <c r="X91" s="37"/>
      <c r="Y91" s="37"/>
      <c r="Z91" s="37"/>
      <c r="AA91" s="37"/>
      <c r="AB91" s="37"/>
      <c r="AC91" s="37"/>
      <c r="AD91" s="37"/>
      <c r="AE91" s="37"/>
    </row>
    <row r="92" spans="1:31" s="1" customFormat="1" ht="12" customHeight="1">
      <c r="B92" s="24"/>
      <c r="C92" s="32" t="s">
        <v>159</v>
      </c>
      <c r="D92" s="25"/>
      <c r="E92" s="25"/>
      <c r="F92" s="25"/>
      <c r="G92" s="25"/>
      <c r="H92" s="25"/>
      <c r="I92" s="25"/>
      <c r="J92" s="25"/>
      <c r="K92" s="25"/>
      <c r="L92" s="23"/>
    </row>
    <row r="93" spans="1:31" s="1" customFormat="1" ht="16.5" customHeight="1">
      <c r="B93" s="24"/>
      <c r="C93" s="25"/>
      <c r="D93" s="25"/>
      <c r="E93" s="421" t="s">
        <v>163</v>
      </c>
      <c r="F93" s="397"/>
      <c r="G93" s="397"/>
      <c r="H93" s="397"/>
      <c r="I93" s="25"/>
      <c r="J93" s="25"/>
      <c r="K93" s="25"/>
      <c r="L93" s="23"/>
    </row>
    <row r="94" spans="1:31" s="1" customFormat="1" ht="12" customHeight="1">
      <c r="B94" s="24"/>
      <c r="C94" s="32" t="s">
        <v>167</v>
      </c>
      <c r="D94" s="25"/>
      <c r="E94" s="25"/>
      <c r="F94" s="25"/>
      <c r="G94" s="25"/>
      <c r="H94" s="25"/>
      <c r="I94" s="25"/>
      <c r="J94" s="25"/>
      <c r="K94" s="25"/>
      <c r="L94" s="23"/>
    </row>
    <row r="95" spans="1:31" s="2" customFormat="1" ht="16.5" customHeight="1">
      <c r="A95" s="37"/>
      <c r="B95" s="38"/>
      <c r="C95" s="39"/>
      <c r="D95" s="39"/>
      <c r="E95" s="423" t="s">
        <v>171</v>
      </c>
      <c r="F95" s="424"/>
      <c r="G95" s="424"/>
      <c r="H95" s="424"/>
      <c r="I95" s="39"/>
      <c r="J95" s="39"/>
      <c r="K95" s="39"/>
      <c r="L95" s="118"/>
      <c r="S95" s="37"/>
      <c r="T95" s="37"/>
      <c r="U95" s="37"/>
      <c r="V95" s="37"/>
      <c r="W95" s="37"/>
      <c r="X95" s="37"/>
      <c r="Y95" s="37"/>
      <c r="Z95" s="37"/>
      <c r="AA95" s="37"/>
      <c r="AB95" s="37"/>
      <c r="AC95" s="37"/>
      <c r="AD95" s="37"/>
      <c r="AE95" s="37"/>
    </row>
    <row r="96" spans="1:31" s="2" customFormat="1" ht="12" customHeight="1">
      <c r="A96" s="37"/>
      <c r="B96" s="38"/>
      <c r="C96" s="32" t="s">
        <v>175</v>
      </c>
      <c r="D96" s="39"/>
      <c r="E96" s="39"/>
      <c r="F96" s="39"/>
      <c r="G96" s="39"/>
      <c r="H96" s="39"/>
      <c r="I96" s="39"/>
      <c r="J96" s="39"/>
      <c r="K96" s="39"/>
      <c r="L96" s="118"/>
      <c r="S96" s="37"/>
      <c r="T96" s="37"/>
      <c r="U96" s="37"/>
      <c r="V96" s="37"/>
      <c r="W96" s="37"/>
      <c r="X96" s="37"/>
      <c r="Y96" s="37"/>
      <c r="Z96" s="37"/>
      <c r="AA96" s="37"/>
      <c r="AB96" s="37"/>
      <c r="AC96" s="37"/>
      <c r="AD96" s="37"/>
      <c r="AE96" s="37"/>
    </row>
    <row r="97" spans="1:65" s="2" customFormat="1" ht="16.5" customHeight="1">
      <c r="A97" s="37"/>
      <c r="B97" s="38"/>
      <c r="C97" s="39"/>
      <c r="D97" s="39"/>
      <c r="E97" s="376" t="str">
        <f>E13</f>
        <v>02 - Elektroistalace - byty</v>
      </c>
      <c r="F97" s="424"/>
      <c r="G97" s="424"/>
      <c r="H97" s="424"/>
      <c r="I97" s="39"/>
      <c r="J97" s="39"/>
      <c r="K97" s="39"/>
      <c r="L97" s="118"/>
      <c r="S97" s="37"/>
      <c r="T97" s="37"/>
      <c r="U97" s="37"/>
      <c r="V97" s="37"/>
      <c r="W97" s="37"/>
      <c r="X97" s="37"/>
      <c r="Y97" s="37"/>
      <c r="Z97" s="37"/>
      <c r="AA97" s="37"/>
      <c r="AB97" s="37"/>
      <c r="AC97" s="37"/>
      <c r="AD97" s="37"/>
      <c r="AE97" s="37"/>
    </row>
    <row r="98" spans="1:65" s="2" customFormat="1" ht="6.9" customHeight="1">
      <c r="A98" s="37"/>
      <c r="B98" s="38"/>
      <c r="C98" s="39"/>
      <c r="D98" s="39"/>
      <c r="E98" s="39"/>
      <c r="F98" s="39"/>
      <c r="G98" s="39"/>
      <c r="H98" s="39"/>
      <c r="I98" s="39"/>
      <c r="J98" s="39"/>
      <c r="K98" s="39"/>
      <c r="L98" s="118"/>
      <c r="S98" s="37"/>
      <c r="T98" s="37"/>
      <c r="U98" s="37"/>
      <c r="V98" s="37"/>
      <c r="W98" s="37"/>
      <c r="X98" s="37"/>
      <c r="Y98" s="37"/>
      <c r="Z98" s="37"/>
      <c r="AA98" s="37"/>
      <c r="AB98" s="37"/>
      <c r="AC98" s="37"/>
      <c r="AD98" s="37"/>
      <c r="AE98" s="37"/>
    </row>
    <row r="99" spans="1:65" s="2" customFormat="1" ht="12" customHeight="1">
      <c r="A99" s="37"/>
      <c r="B99" s="38"/>
      <c r="C99" s="32" t="s">
        <v>21</v>
      </c>
      <c r="D99" s="39"/>
      <c r="E99" s="39"/>
      <c r="F99" s="30" t="str">
        <f>F16</f>
        <v xml:space="preserve"> </v>
      </c>
      <c r="G99" s="39"/>
      <c r="H99" s="39"/>
      <c r="I99" s="32" t="s">
        <v>23</v>
      </c>
      <c r="J99" s="62" t="str">
        <f>IF(J16="","",J16)</f>
        <v>23. 4. 2025</v>
      </c>
      <c r="K99" s="39"/>
      <c r="L99" s="118"/>
      <c r="S99" s="37"/>
      <c r="T99" s="37"/>
      <c r="U99" s="37"/>
      <c r="V99" s="37"/>
      <c r="W99" s="37"/>
      <c r="X99" s="37"/>
      <c r="Y99" s="37"/>
      <c r="Z99" s="37"/>
      <c r="AA99" s="37"/>
      <c r="AB99" s="37"/>
      <c r="AC99" s="37"/>
      <c r="AD99" s="37"/>
      <c r="AE99" s="37"/>
    </row>
    <row r="100" spans="1:65" s="2" customFormat="1" ht="6.9" customHeight="1">
      <c r="A100" s="37"/>
      <c r="B100" s="38"/>
      <c r="C100" s="39"/>
      <c r="D100" s="39"/>
      <c r="E100" s="39"/>
      <c r="F100" s="39"/>
      <c r="G100" s="39"/>
      <c r="H100" s="39"/>
      <c r="I100" s="39"/>
      <c r="J100" s="39"/>
      <c r="K100" s="39"/>
      <c r="L100" s="118"/>
      <c r="S100" s="37"/>
      <c r="T100" s="37"/>
      <c r="U100" s="37"/>
      <c r="V100" s="37"/>
      <c r="W100" s="37"/>
      <c r="X100" s="37"/>
      <c r="Y100" s="37"/>
      <c r="Z100" s="37"/>
      <c r="AA100" s="37"/>
      <c r="AB100" s="37"/>
      <c r="AC100" s="37"/>
      <c r="AD100" s="37"/>
      <c r="AE100" s="37"/>
    </row>
    <row r="101" spans="1:65" s="2" customFormat="1" ht="15.15" customHeight="1">
      <c r="A101" s="37"/>
      <c r="B101" s="38"/>
      <c r="C101" s="32" t="s">
        <v>25</v>
      </c>
      <c r="D101" s="39"/>
      <c r="E101" s="39"/>
      <c r="F101" s="30" t="str">
        <f>E19</f>
        <v>Město Lovosice</v>
      </c>
      <c r="G101" s="39"/>
      <c r="H101" s="39"/>
      <c r="I101" s="32" t="s">
        <v>33</v>
      </c>
      <c r="J101" s="35" t="str">
        <f>E25</f>
        <v>APREA s.r.o.</v>
      </c>
      <c r="K101" s="39"/>
      <c r="L101" s="118"/>
      <c r="S101" s="37"/>
      <c r="T101" s="37"/>
      <c r="U101" s="37"/>
      <c r="V101" s="37"/>
      <c r="W101" s="37"/>
      <c r="X101" s="37"/>
      <c r="Y101" s="37"/>
      <c r="Z101" s="37"/>
      <c r="AA101" s="37"/>
      <c r="AB101" s="37"/>
      <c r="AC101" s="37"/>
      <c r="AD101" s="37"/>
      <c r="AE101" s="37"/>
    </row>
    <row r="102" spans="1:65" s="2" customFormat="1" ht="15.15" customHeight="1">
      <c r="A102" s="37"/>
      <c r="B102" s="38"/>
      <c r="C102" s="32" t="s">
        <v>31</v>
      </c>
      <c r="D102" s="39"/>
      <c r="E102" s="39"/>
      <c r="F102" s="30" t="str">
        <f>IF(E22="","",E22)</f>
        <v>Vyplň údaj</v>
      </c>
      <c r="G102" s="39"/>
      <c r="H102" s="39"/>
      <c r="I102" s="32" t="s">
        <v>38</v>
      </c>
      <c r="J102" s="35" t="str">
        <f>E28</f>
        <v>Kateřina Bačová</v>
      </c>
      <c r="K102" s="39"/>
      <c r="L102" s="118"/>
      <c r="S102" s="37"/>
      <c r="T102" s="37"/>
      <c r="U102" s="37"/>
      <c r="V102" s="37"/>
      <c r="W102" s="37"/>
      <c r="X102" s="37"/>
      <c r="Y102" s="37"/>
      <c r="Z102" s="37"/>
      <c r="AA102" s="37"/>
      <c r="AB102" s="37"/>
      <c r="AC102" s="37"/>
      <c r="AD102" s="37"/>
      <c r="AE102" s="37"/>
    </row>
    <row r="103" spans="1:65" s="2" customFormat="1" ht="10.35" customHeight="1">
      <c r="A103" s="37"/>
      <c r="B103" s="38"/>
      <c r="C103" s="39"/>
      <c r="D103" s="39"/>
      <c r="E103" s="39"/>
      <c r="F103" s="39"/>
      <c r="G103" s="39"/>
      <c r="H103" s="39"/>
      <c r="I103" s="39"/>
      <c r="J103" s="39"/>
      <c r="K103" s="39"/>
      <c r="L103" s="118"/>
      <c r="S103" s="37"/>
      <c r="T103" s="37"/>
      <c r="U103" s="37"/>
      <c r="V103" s="37"/>
      <c r="W103" s="37"/>
      <c r="X103" s="37"/>
      <c r="Y103" s="37"/>
      <c r="Z103" s="37"/>
      <c r="AA103" s="37"/>
      <c r="AB103" s="37"/>
      <c r="AC103" s="37"/>
      <c r="AD103" s="37"/>
      <c r="AE103" s="37"/>
    </row>
    <row r="104" spans="1:65" s="11" customFormat="1" ht="29.25" customHeight="1">
      <c r="A104" s="155"/>
      <c r="B104" s="156"/>
      <c r="C104" s="157" t="s">
        <v>223</v>
      </c>
      <c r="D104" s="158" t="s">
        <v>61</v>
      </c>
      <c r="E104" s="158" t="s">
        <v>57</v>
      </c>
      <c r="F104" s="158" t="s">
        <v>58</v>
      </c>
      <c r="G104" s="158" t="s">
        <v>224</v>
      </c>
      <c r="H104" s="158" t="s">
        <v>225</v>
      </c>
      <c r="I104" s="158" t="s">
        <v>226</v>
      </c>
      <c r="J104" s="158" t="s">
        <v>194</v>
      </c>
      <c r="K104" s="159" t="s">
        <v>227</v>
      </c>
      <c r="L104" s="160"/>
      <c r="M104" s="71" t="s">
        <v>19</v>
      </c>
      <c r="N104" s="72" t="s">
        <v>46</v>
      </c>
      <c r="O104" s="72" t="s">
        <v>228</v>
      </c>
      <c r="P104" s="72" t="s">
        <v>229</v>
      </c>
      <c r="Q104" s="72" t="s">
        <v>230</v>
      </c>
      <c r="R104" s="72" t="s">
        <v>231</v>
      </c>
      <c r="S104" s="72" t="s">
        <v>232</v>
      </c>
      <c r="T104" s="73" t="s">
        <v>233</v>
      </c>
      <c r="U104" s="155"/>
      <c r="V104" s="155"/>
      <c r="W104" s="155"/>
      <c r="X104" s="155"/>
      <c r="Y104" s="155"/>
      <c r="Z104" s="155"/>
      <c r="AA104" s="155"/>
      <c r="AB104" s="155"/>
      <c r="AC104" s="155"/>
      <c r="AD104" s="155"/>
      <c r="AE104" s="155"/>
    </row>
    <row r="105" spans="1:65" s="2" customFormat="1" ht="22.8" customHeight="1">
      <c r="A105" s="37"/>
      <c r="B105" s="38"/>
      <c r="C105" s="78" t="s">
        <v>234</v>
      </c>
      <c r="D105" s="39"/>
      <c r="E105" s="39"/>
      <c r="F105" s="39"/>
      <c r="G105" s="39"/>
      <c r="H105" s="39"/>
      <c r="I105" s="39"/>
      <c r="J105" s="161">
        <f>BK105</f>
        <v>0</v>
      </c>
      <c r="K105" s="39"/>
      <c r="L105" s="42"/>
      <c r="M105" s="74"/>
      <c r="N105" s="162"/>
      <c r="O105" s="75"/>
      <c r="P105" s="163">
        <f>P106</f>
        <v>0</v>
      </c>
      <c r="Q105" s="75"/>
      <c r="R105" s="163">
        <f>R106</f>
        <v>0</v>
      </c>
      <c r="S105" s="75"/>
      <c r="T105" s="164">
        <f>T106</f>
        <v>0</v>
      </c>
      <c r="U105" s="37"/>
      <c r="V105" s="37"/>
      <c r="W105" s="37"/>
      <c r="X105" s="37"/>
      <c r="Y105" s="37"/>
      <c r="Z105" s="37"/>
      <c r="AA105" s="37"/>
      <c r="AB105" s="37"/>
      <c r="AC105" s="37"/>
      <c r="AD105" s="37"/>
      <c r="AE105" s="37"/>
      <c r="AT105" s="20" t="s">
        <v>75</v>
      </c>
      <c r="AU105" s="20" t="s">
        <v>195</v>
      </c>
      <c r="BK105" s="165">
        <f>BK106</f>
        <v>0</v>
      </c>
    </row>
    <row r="106" spans="1:65" s="12" customFormat="1" ht="25.95" customHeight="1">
      <c r="B106" s="166"/>
      <c r="C106" s="167"/>
      <c r="D106" s="168" t="s">
        <v>75</v>
      </c>
      <c r="E106" s="169" t="s">
        <v>629</v>
      </c>
      <c r="F106" s="169" t="s">
        <v>630</v>
      </c>
      <c r="G106" s="167"/>
      <c r="H106" s="167"/>
      <c r="I106" s="170"/>
      <c r="J106" s="171">
        <f>BK106</f>
        <v>0</v>
      </c>
      <c r="K106" s="167"/>
      <c r="L106" s="172"/>
      <c r="M106" s="173"/>
      <c r="N106" s="174"/>
      <c r="O106" s="174"/>
      <c r="P106" s="175">
        <f>P107+P202</f>
        <v>0</v>
      </c>
      <c r="Q106" s="174"/>
      <c r="R106" s="175">
        <f>R107+R202</f>
        <v>0</v>
      </c>
      <c r="S106" s="174"/>
      <c r="T106" s="176">
        <f>T107+T202</f>
        <v>0</v>
      </c>
      <c r="AR106" s="177" t="s">
        <v>88</v>
      </c>
      <c r="AT106" s="178" t="s">
        <v>75</v>
      </c>
      <c r="AU106" s="178" t="s">
        <v>76</v>
      </c>
      <c r="AY106" s="177" t="s">
        <v>237</v>
      </c>
      <c r="BK106" s="179">
        <f>BK107+BK202</f>
        <v>0</v>
      </c>
    </row>
    <row r="107" spans="1:65" s="12" customFormat="1" ht="22.8" customHeight="1">
      <c r="B107" s="166"/>
      <c r="C107" s="167"/>
      <c r="D107" s="168" t="s">
        <v>75</v>
      </c>
      <c r="E107" s="180" t="s">
        <v>1535</v>
      </c>
      <c r="F107" s="180" t="s">
        <v>1536</v>
      </c>
      <c r="G107" s="167"/>
      <c r="H107" s="167"/>
      <c r="I107" s="170"/>
      <c r="J107" s="181">
        <f>BK107</f>
        <v>0</v>
      </c>
      <c r="K107" s="167"/>
      <c r="L107" s="172"/>
      <c r="M107" s="173"/>
      <c r="N107" s="174"/>
      <c r="O107" s="174"/>
      <c r="P107" s="175">
        <f>P108+P135+P144+P153+P172+P184+P198</f>
        <v>0</v>
      </c>
      <c r="Q107" s="174"/>
      <c r="R107" s="175">
        <f>R108+R135+R144+R153+R172+R184+R198</f>
        <v>0</v>
      </c>
      <c r="S107" s="174"/>
      <c r="T107" s="176">
        <f>T108+T135+T144+T153+T172+T184+T198</f>
        <v>0</v>
      </c>
      <c r="AR107" s="177" t="s">
        <v>88</v>
      </c>
      <c r="AT107" s="178" t="s">
        <v>75</v>
      </c>
      <c r="AU107" s="178" t="s">
        <v>83</v>
      </c>
      <c r="AY107" s="177" t="s">
        <v>237</v>
      </c>
      <c r="BK107" s="179">
        <f>BK108+BK135+BK144+BK153+BK172+BK184+BK198</f>
        <v>0</v>
      </c>
    </row>
    <row r="108" spans="1:65" s="12" customFormat="1" ht="20.85" customHeight="1">
      <c r="B108" s="166"/>
      <c r="C108" s="167"/>
      <c r="D108" s="168" t="s">
        <v>75</v>
      </c>
      <c r="E108" s="180" t="s">
        <v>1537</v>
      </c>
      <c r="F108" s="180" t="s">
        <v>1538</v>
      </c>
      <c r="G108" s="167"/>
      <c r="H108" s="167"/>
      <c r="I108" s="170"/>
      <c r="J108" s="181">
        <f>BK108</f>
        <v>0</v>
      </c>
      <c r="K108" s="167"/>
      <c r="L108" s="172"/>
      <c r="M108" s="173"/>
      <c r="N108" s="174"/>
      <c r="O108" s="174"/>
      <c r="P108" s="175">
        <f>SUM(P109:P134)</f>
        <v>0</v>
      </c>
      <c r="Q108" s="174"/>
      <c r="R108" s="175">
        <f>SUM(R109:R134)</f>
        <v>0</v>
      </c>
      <c r="S108" s="174"/>
      <c r="T108" s="176">
        <f>SUM(T109:T134)</f>
        <v>0</v>
      </c>
      <c r="AR108" s="177" t="s">
        <v>88</v>
      </c>
      <c r="AT108" s="178" t="s">
        <v>75</v>
      </c>
      <c r="AU108" s="178" t="s">
        <v>88</v>
      </c>
      <c r="AY108" s="177" t="s">
        <v>237</v>
      </c>
      <c r="BK108" s="179">
        <f>SUM(BK109:BK134)</f>
        <v>0</v>
      </c>
    </row>
    <row r="109" spans="1:65" s="2" customFormat="1" ht="16.5" customHeight="1">
      <c r="A109" s="37"/>
      <c r="B109" s="38"/>
      <c r="C109" s="182" t="s">
        <v>83</v>
      </c>
      <c r="D109" s="182" t="s">
        <v>239</v>
      </c>
      <c r="E109" s="183" t="s">
        <v>1539</v>
      </c>
      <c r="F109" s="184" t="s">
        <v>1540</v>
      </c>
      <c r="G109" s="185" t="s">
        <v>154</v>
      </c>
      <c r="H109" s="186">
        <v>0</v>
      </c>
      <c r="I109" s="187"/>
      <c r="J109" s="188">
        <f t="shared" ref="J109:J134" si="0">ROUND(I109*H109,2)</f>
        <v>0</v>
      </c>
      <c r="K109" s="184" t="s">
        <v>19</v>
      </c>
      <c r="L109" s="42"/>
      <c r="M109" s="189" t="s">
        <v>19</v>
      </c>
      <c r="N109" s="190" t="s">
        <v>48</v>
      </c>
      <c r="O109" s="67"/>
      <c r="P109" s="191">
        <f t="shared" ref="P109:P134" si="1">O109*H109</f>
        <v>0</v>
      </c>
      <c r="Q109" s="191">
        <v>0</v>
      </c>
      <c r="R109" s="191">
        <f t="shared" ref="R109:R134" si="2">Q109*H109</f>
        <v>0</v>
      </c>
      <c r="S109" s="191">
        <v>0</v>
      </c>
      <c r="T109" s="192">
        <f t="shared" ref="T109:T134" si="3">S109*H109</f>
        <v>0</v>
      </c>
      <c r="U109" s="37"/>
      <c r="V109" s="37"/>
      <c r="W109" s="37"/>
      <c r="X109" s="37"/>
      <c r="Y109" s="37"/>
      <c r="Z109" s="37"/>
      <c r="AA109" s="37"/>
      <c r="AB109" s="37"/>
      <c r="AC109" s="37"/>
      <c r="AD109" s="37"/>
      <c r="AE109" s="37"/>
      <c r="AR109" s="193" t="s">
        <v>366</v>
      </c>
      <c r="AT109" s="193" t="s">
        <v>239</v>
      </c>
      <c r="AU109" s="193" t="s">
        <v>92</v>
      </c>
      <c r="AY109" s="20" t="s">
        <v>237</v>
      </c>
      <c r="BE109" s="194">
        <f t="shared" ref="BE109:BE134" si="4">IF(N109="základní",J109,0)</f>
        <v>0</v>
      </c>
      <c r="BF109" s="194">
        <f t="shared" ref="BF109:BF134" si="5">IF(N109="snížená",J109,0)</f>
        <v>0</v>
      </c>
      <c r="BG109" s="194">
        <f t="shared" ref="BG109:BG134" si="6">IF(N109="zákl. přenesená",J109,0)</f>
        <v>0</v>
      </c>
      <c r="BH109" s="194">
        <f t="shared" ref="BH109:BH134" si="7">IF(N109="sníž. přenesená",J109,0)</f>
        <v>0</v>
      </c>
      <c r="BI109" s="194">
        <f t="shared" ref="BI109:BI134" si="8">IF(N109="nulová",J109,0)</f>
        <v>0</v>
      </c>
      <c r="BJ109" s="20" t="s">
        <v>88</v>
      </c>
      <c r="BK109" s="194">
        <f t="shared" ref="BK109:BK134" si="9">ROUND(I109*H109,2)</f>
        <v>0</v>
      </c>
      <c r="BL109" s="20" t="s">
        <v>366</v>
      </c>
      <c r="BM109" s="193" t="s">
        <v>88</v>
      </c>
    </row>
    <row r="110" spans="1:65" s="2" customFormat="1" ht="16.5" customHeight="1">
      <c r="A110" s="37"/>
      <c r="B110" s="38"/>
      <c r="C110" s="182" t="s">
        <v>88</v>
      </c>
      <c r="D110" s="182" t="s">
        <v>239</v>
      </c>
      <c r="E110" s="183" t="s">
        <v>1541</v>
      </c>
      <c r="F110" s="184" t="s">
        <v>1542</v>
      </c>
      <c r="G110" s="185" t="s">
        <v>154</v>
      </c>
      <c r="H110" s="186">
        <v>0</v>
      </c>
      <c r="I110" s="187"/>
      <c r="J110" s="188">
        <f t="shared" si="0"/>
        <v>0</v>
      </c>
      <c r="K110" s="184" t="s">
        <v>19</v>
      </c>
      <c r="L110" s="42"/>
      <c r="M110" s="189" t="s">
        <v>19</v>
      </c>
      <c r="N110" s="190" t="s">
        <v>48</v>
      </c>
      <c r="O110" s="67"/>
      <c r="P110" s="191">
        <f t="shared" si="1"/>
        <v>0</v>
      </c>
      <c r="Q110" s="191">
        <v>0</v>
      </c>
      <c r="R110" s="191">
        <f t="shared" si="2"/>
        <v>0</v>
      </c>
      <c r="S110" s="191">
        <v>0</v>
      </c>
      <c r="T110" s="192">
        <f t="shared" si="3"/>
        <v>0</v>
      </c>
      <c r="U110" s="37"/>
      <c r="V110" s="37"/>
      <c r="W110" s="37"/>
      <c r="X110" s="37"/>
      <c r="Y110" s="37"/>
      <c r="Z110" s="37"/>
      <c r="AA110" s="37"/>
      <c r="AB110" s="37"/>
      <c r="AC110" s="37"/>
      <c r="AD110" s="37"/>
      <c r="AE110" s="37"/>
      <c r="AR110" s="193" t="s">
        <v>366</v>
      </c>
      <c r="AT110" s="193" t="s">
        <v>239</v>
      </c>
      <c r="AU110" s="193" t="s">
        <v>92</v>
      </c>
      <c r="AY110" s="20" t="s">
        <v>237</v>
      </c>
      <c r="BE110" s="194">
        <f t="shared" si="4"/>
        <v>0</v>
      </c>
      <c r="BF110" s="194">
        <f t="shared" si="5"/>
        <v>0</v>
      </c>
      <c r="BG110" s="194">
        <f t="shared" si="6"/>
        <v>0</v>
      </c>
      <c r="BH110" s="194">
        <f t="shared" si="7"/>
        <v>0</v>
      </c>
      <c r="BI110" s="194">
        <f t="shared" si="8"/>
        <v>0</v>
      </c>
      <c r="BJ110" s="20" t="s">
        <v>88</v>
      </c>
      <c r="BK110" s="194">
        <f t="shared" si="9"/>
        <v>0</v>
      </c>
      <c r="BL110" s="20" t="s">
        <v>366</v>
      </c>
      <c r="BM110" s="193" t="s">
        <v>243</v>
      </c>
    </row>
    <row r="111" spans="1:65" s="2" customFormat="1" ht="16.5" customHeight="1">
      <c r="A111" s="37"/>
      <c r="B111" s="38"/>
      <c r="C111" s="182" t="s">
        <v>92</v>
      </c>
      <c r="D111" s="182" t="s">
        <v>239</v>
      </c>
      <c r="E111" s="183" t="s">
        <v>1543</v>
      </c>
      <c r="F111" s="184" t="s">
        <v>1544</v>
      </c>
      <c r="G111" s="185" t="s">
        <v>154</v>
      </c>
      <c r="H111" s="186">
        <v>0</v>
      </c>
      <c r="I111" s="187"/>
      <c r="J111" s="188">
        <f t="shared" si="0"/>
        <v>0</v>
      </c>
      <c r="K111" s="184" t="s">
        <v>19</v>
      </c>
      <c r="L111" s="42"/>
      <c r="M111" s="189" t="s">
        <v>19</v>
      </c>
      <c r="N111" s="190" t="s">
        <v>48</v>
      </c>
      <c r="O111" s="67"/>
      <c r="P111" s="191">
        <f t="shared" si="1"/>
        <v>0</v>
      </c>
      <c r="Q111" s="191">
        <v>0</v>
      </c>
      <c r="R111" s="191">
        <f t="shared" si="2"/>
        <v>0</v>
      </c>
      <c r="S111" s="191">
        <v>0</v>
      </c>
      <c r="T111" s="192">
        <f t="shared" si="3"/>
        <v>0</v>
      </c>
      <c r="U111" s="37"/>
      <c r="V111" s="37"/>
      <c r="W111" s="37"/>
      <c r="X111" s="37"/>
      <c r="Y111" s="37"/>
      <c r="Z111" s="37"/>
      <c r="AA111" s="37"/>
      <c r="AB111" s="37"/>
      <c r="AC111" s="37"/>
      <c r="AD111" s="37"/>
      <c r="AE111" s="37"/>
      <c r="AR111" s="193" t="s">
        <v>366</v>
      </c>
      <c r="AT111" s="193" t="s">
        <v>239</v>
      </c>
      <c r="AU111" s="193" t="s">
        <v>92</v>
      </c>
      <c r="AY111" s="20" t="s">
        <v>237</v>
      </c>
      <c r="BE111" s="194">
        <f t="shared" si="4"/>
        <v>0</v>
      </c>
      <c r="BF111" s="194">
        <f t="shared" si="5"/>
        <v>0</v>
      </c>
      <c r="BG111" s="194">
        <f t="shared" si="6"/>
        <v>0</v>
      </c>
      <c r="BH111" s="194">
        <f t="shared" si="7"/>
        <v>0</v>
      </c>
      <c r="BI111" s="194">
        <f t="shared" si="8"/>
        <v>0</v>
      </c>
      <c r="BJ111" s="20" t="s">
        <v>88</v>
      </c>
      <c r="BK111" s="194">
        <f t="shared" si="9"/>
        <v>0</v>
      </c>
      <c r="BL111" s="20" t="s">
        <v>366</v>
      </c>
      <c r="BM111" s="193" t="s">
        <v>295</v>
      </c>
    </row>
    <row r="112" spans="1:65" s="2" customFormat="1" ht="16.5" customHeight="1">
      <c r="A112" s="37"/>
      <c r="B112" s="38"/>
      <c r="C112" s="182" t="s">
        <v>243</v>
      </c>
      <c r="D112" s="182" t="s">
        <v>239</v>
      </c>
      <c r="E112" s="183" t="s">
        <v>1545</v>
      </c>
      <c r="F112" s="184" t="s">
        <v>1546</v>
      </c>
      <c r="G112" s="185" t="s">
        <v>154</v>
      </c>
      <c r="H112" s="186">
        <v>0</v>
      </c>
      <c r="I112" s="187"/>
      <c r="J112" s="188">
        <f t="shared" si="0"/>
        <v>0</v>
      </c>
      <c r="K112" s="184" t="s">
        <v>19</v>
      </c>
      <c r="L112" s="42"/>
      <c r="M112" s="189" t="s">
        <v>19</v>
      </c>
      <c r="N112" s="190" t="s">
        <v>48</v>
      </c>
      <c r="O112" s="67"/>
      <c r="P112" s="191">
        <f t="shared" si="1"/>
        <v>0</v>
      </c>
      <c r="Q112" s="191">
        <v>0</v>
      </c>
      <c r="R112" s="191">
        <f t="shared" si="2"/>
        <v>0</v>
      </c>
      <c r="S112" s="191">
        <v>0</v>
      </c>
      <c r="T112" s="192">
        <f t="shared" si="3"/>
        <v>0</v>
      </c>
      <c r="U112" s="37"/>
      <c r="V112" s="37"/>
      <c r="W112" s="37"/>
      <c r="X112" s="37"/>
      <c r="Y112" s="37"/>
      <c r="Z112" s="37"/>
      <c r="AA112" s="37"/>
      <c r="AB112" s="37"/>
      <c r="AC112" s="37"/>
      <c r="AD112" s="37"/>
      <c r="AE112" s="37"/>
      <c r="AR112" s="193" t="s">
        <v>366</v>
      </c>
      <c r="AT112" s="193" t="s">
        <v>239</v>
      </c>
      <c r="AU112" s="193" t="s">
        <v>92</v>
      </c>
      <c r="AY112" s="20" t="s">
        <v>237</v>
      </c>
      <c r="BE112" s="194">
        <f t="shared" si="4"/>
        <v>0</v>
      </c>
      <c r="BF112" s="194">
        <f t="shared" si="5"/>
        <v>0</v>
      </c>
      <c r="BG112" s="194">
        <f t="shared" si="6"/>
        <v>0</v>
      </c>
      <c r="BH112" s="194">
        <f t="shared" si="7"/>
        <v>0</v>
      </c>
      <c r="BI112" s="194">
        <f t="shared" si="8"/>
        <v>0</v>
      </c>
      <c r="BJ112" s="20" t="s">
        <v>88</v>
      </c>
      <c r="BK112" s="194">
        <f t="shared" si="9"/>
        <v>0</v>
      </c>
      <c r="BL112" s="20" t="s">
        <v>366</v>
      </c>
      <c r="BM112" s="193" t="s">
        <v>299</v>
      </c>
    </row>
    <row r="113" spans="1:65" s="2" customFormat="1" ht="16.5" customHeight="1">
      <c r="A113" s="37"/>
      <c r="B113" s="38"/>
      <c r="C113" s="182" t="s">
        <v>287</v>
      </c>
      <c r="D113" s="182" t="s">
        <v>239</v>
      </c>
      <c r="E113" s="183" t="s">
        <v>1547</v>
      </c>
      <c r="F113" s="184" t="s">
        <v>1548</v>
      </c>
      <c r="G113" s="185" t="s">
        <v>154</v>
      </c>
      <c r="H113" s="186">
        <v>800</v>
      </c>
      <c r="I113" s="187"/>
      <c r="J113" s="188">
        <f t="shared" si="0"/>
        <v>0</v>
      </c>
      <c r="K113" s="184" t="s">
        <v>19</v>
      </c>
      <c r="L113" s="42"/>
      <c r="M113" s="189" t="s">
        <v>19</v>
      </c>
      <c r="N113" s="190" t="s">
        <v>48</v>
      </c>
      <c r="O113" s="67"/>
      <c r="P113" s="191">
        <f t="shared" si="1"/>
        <v>0</v>
      </c>
      <c r="Q113" s="191">
        <v>0</v>
      </c>
      <c r="R113" s="191">
        <f t="shared" si="2"/>
        <v>0</v>
      </c>
      <c r="S113" s="191">
        <v>0</v>
      </c>
      <c r="T113" s="192">
        <f t="shared" si="3"/>
        <v>0</v>
      </c>
      <c r="U113" s="37"/>
      <c r="V113" s="37"/>
      <c r="W113" s="37"/>
      <c r="X113" s="37"/>
      <c r="Y113" s="37"/>
      <c r="Z113" s="37"/>
      <c r="AA113" s="37"/>
      <c r="AB113" s="37"/>
      <c r="AC113" s="37"/>
      <c r="AD113" s="37"/>
      <c r="AE113" s="37"/>
      <c r="AR113" s="193" t="s">
        <v>366</v>
      </c>
      <c r="AT113" s="193" t="s">
        <v>239</v>
      </c>
      <c r="AU113" s="193" t="s">
        <v>92</v>
      </c>
      <c r="AY113" s="20" t="s">
        <v>237</v>
      </c>
      <c r="BE113" s="194">
        <f t="shared" si="4"/>
        <v>0</v>
      </c>
      <c r="BF113" s="194">
        <f t="shared" si="5"/>
        <v>0</v>
      </c>
      <c r="BG113" s="194">
        <f t="shared" si="6"/>
        <v>0</v>
      </c>
      <c r="BH113" s="194">
        <f t="shared" si="7"/>
        <v>0</v>
      </c>
      <c r="BI113" s="194">
        <f t="shared" si="8"/>
        <v>0</v>
      </c>
      <c r="BJ113" s="20" t="s">
        <v>88</v>
      </c>
      <c r="BK113" s="194">
        <f t="shared" si="9"/>
        <v>0</v>
      </c>
      <c r="BL113" s="20" t="s">
        <v>366</v>
      </c>
      <c r="BM113" s="193" t="s">
        <v>326</v>
      </c>
    </row>
    <row r="114" spans="1:65" s="2" customFormat="1" ht="16.5" customHeight="1">
      <c r="A114" s="37"/>
      <c r="B114" s="38"/>
      <c r="C114" s="182" t="s">
        <v>295</v>
      </c>
      <c r="D114" s="182" t="s">
        <v>239</v>
      </c>
      <c r="E114" s="183" t="s">
        <v>1549</v>
      </c>
      <c r="F114" s="184" t="s">
        <v>1550</v>
      </c>
      <c r="G114" s="185" t="s">
        <v>154</v>
      </c>
      <c r="H114" s="186">
        <v>80</v>
      </c>
      <c r="I114" s="187"/>
      <c r="J114" s="188">
        <f t="shared" si="0"/>
        <v>0</v>
      </c>
      <c r="K114" s="184" t="s">
        <v>19</v>
      </c>
      <c r="L114" s="42"/>
      <c r="M114" s="189" t="s">
        <v>19</v>
      </c>
      <c r="N114" s="190" t="s">
        <v>48</v>
      </c>
      <c r="O114" s="67"/>
      <c r="P114" s="191">
        <f t="shared" si="1"/>
        <v>0</v>
      </c>
      <c r="Q114" s="191">
        <v>0</v>
      </c>
      <c r="R114" s="191">
        <f t="shared" si="2"/>
        <v>0</v>
      </c>
      <c r="S114" s="191">
        <v>0</v>
      </c>
      <c r="T114" s="192">
        <f t="shared" si="3"/>
        <v>0</v>
      </c>
      <c r="U114" s="37"/>
      <c r="V114" s="37"/>
      <c r="W114" s="37"/>
      <c r="X114" s="37"/>
      <c r="Y114" s="37"/>
      <c r="Z114" s="37"/>
      <c r="AA114" s="37"/>
      <c r="AB114" s="37"/>
      <c r="AC114" s="37"/>
      <c r="AD114" s="37"/>
      <c r="AE114" s="37"/>
      <c r="AR114" s="193" t="s">
        <v>366</v>
      </c>
      <c r="AT114" s="193" t="s">
        <v>239</v>
      </c>
      <c r="AU114" s="193" t="s">
        <v>92</v>
      </c>
      <c r="AY114" s="20" t="s">
        <v>237</v>
      </c>
      <c r="BE114" s="194">
        <f t="shared" si="4"/>
        <v>0</v>
      </c>
      <c r="BF114" s="194">
        <f t="shared" si="5"/>
        <v>0</v>
      </c>
      <c r="BG114" s="194">
        <f t="shared" si="6"/>
        <v>0</v>
      </c>
      <c r="BH114" s="194">
        <f t="shared" si="7"/>
        <v>0</v>
      </c>
      <c r="BI114" s="194">
        <f t="shared" si="8"/>
        <v>0</v>
      </c>
      <c r="BJ114" s="20" t="s">
        <v>88</v>
      </c>
      <c r="BK114" s="194">
        <f t="shared" si="9"/>
        <v>0</v>
      </c>
      <c r="BL114" s="20" t="s">
        <v>366</v>
      </c>
      <c r="BM114" s="193" t="s">
        <v>8</v>
      </c>
    </row>
    <row r="115" spans="1:65" s="2" customFormat="1" ht="16.5" customHeight="1">
      <c r="A115" s="37"/>
      <c r="B115" s="38"/>
      <c r="C115" s="182" t="s">
        <v>301</v>
      </c>
      <c r="D115" s="182" t="s">
        <v>239</v>
      </c>
      <c r="E115" s="183" t="s">
        <v>1551</v>
      </c>
      <c r="F115" s="184" t="s">
        <v>1552</v>
      </c>
      <c r="G115" s="185" t="s">
        <v>154</v>
      </c>
      <c r="H115" s="186">
        <v>52</v>
      </c>
      <c r="I115" s="187"/>
      <c r="J115" s="188">
        <f t="shared" si="0"/>
        <v>0</v>
      </c>
      <c r="K115" s="184" t="s">
        <v>19</v>
      </c>
      <c r="L115" s="42"/>
      <c r="M115" s="189" t="s">
        <v>19</v>
      </c>
      <c r="N115" s="190" t="s">
        <v>48</v>
      </c>
      <c r="O115" s="67"/>
      <c r="P115" s="191">
        <f t="shared" si="1"/>
        <v>0</v>
      </c>
      <c r="Q115" s="191">
        <v>0</v>
      </c>
      <c r="R115" s="191">
        <f t="shared" si="2"/>
        <v>0</v>
      </c>
      <c r="S115" s="191">
        <v>0</v>
      </c>
      <c r="T115" s="192">
        <f t="shared" si="3"/>
        <v>0</v>
      </c>
      <c r="U115" s="37"/>
      <c r="V115" s="37"/>
      <c r="W115" s="37"/>
      <c r="X115" s="37"/>
      <c r="Y115" s="37"/>
      <c r="Z115" s="37"/>
      <c r="AA115" s="37"/>
      <c r="AB115" s="37"/>
      <c r="AC115" s="37"/>
      <c r="AD115" s="37"/>
      <c r="AE115" s="37"/>
      <c r="AR115" s="193" t="s">
        <v>366</v>
      </c>
      <c r="AT115" s="193" t="s">
        <v>239</v>
      </c>
      <c r="AU115" s="193" t="s">
        <v>92</v>
      </c>
      <c r="AY115" s="20" t="s">
        <v>237</v>
      </c>
      <c r="BE115" s="194">
        <f t="shared" si="4"/>
        <v>0</v>
      </c>
      <c r="BF115" s="194">
        <f t="shared" si="5"/>
        <v>0</v>
      </c>
      <c r="BG115" s="194">
        <f t="shared" si="6"/>
        <v>0</v>
      </c>
      <c r="BH115" s="194">
        <f t="shared" si="7"/>
        <v>0</v>
      </c>
      <c r="BI115" s="194">
        <f t="shared" si="8"/>
        <v>0</v>
      </c>
      <c r="BJ115" s="20" t="s">
        <v>88</v>
      </c>
      <c r="BK115" s="194">
        <f t="shared" si="9"/>
        <v>0</v>
      </c>
      <c r="BL115" s="20" t="s">
        <v>366</v>
      </c>
      <c r="BM115" s="193" t="s">
        <v>354</v>
      </c>
    </row>
    <row r="116" spans="1:65" s="2" customFormat="1" ht="16.5" customHeight="1">
      <c r="A116" s="37"/>
      <c r="B116" s="38"/>
      <c r="C116" s="182" t="s">
        <v>299</v>
      </c>
      <c r="D116" s="182" t="s">
        <v>239</v>
      </c>
      <c r="E116" s="183" t="s">
        <v>1553</v>
      </c>
      <c r="F116" s="184" t="s">
        <v>1554</v>
      </c>
      <c r="G116" s="185" t="s">
        <v>154</v>
      </c>
      <c r="H116" s="186">
        <v>203</v>
      </c>
      <c r="I116" s="187"/>
      <c r="J116" s="188">
        <f t="shared" si="0"/>
        <v>0</v>
      </c>
      <c r="K116" s="184" t="s">
        <v>19</v>
      </c>
      <c r="L116" s="42"/>
      <c r="M116" s="189" t="s">
        <v>19</v>
      </c>
      <c r="N116" s="190" t="s">
        <v>48</v>
      </c>
      <c r="O116" s="67"/>
      <c r="P116" s="191">
        <f t="shared" si="1"/>
        <v>0</v>
      </c>
      <c r="Q116" s="191">
        <v>0</v>
      </c>
      <c r="R116" s="191">
        <f t="shared" si="2"/>
        <v>0</v>
      </c>
      <c r="S116" s="191">
        <v>0</v>
      </c>
      <c r="T116" s="192">
        <f t="shared" si="3"/>
        <v>0</v>
      </c>
      <c r="U116" s="37"/>
      <c r="V116" s="37"/>
      <c r="W116" s="37"/>
      <c r="X116" s="37"/>
      <c r="Y116" s="37"/>
      <c r="Z116" s="37"/>
      <c r="AA116" s="37"/>
      <c r="AB116" s="37"/>
      <c r="AC116" s="37"/>
      <c r="AD116" s="37"/>
      <c r="AE116" s="37"/>
      <c r="AR116" s="193" t="s">
        <v>366</v>
      </c>
      <c r="AT116" s="193" t="s">
        <v>239</v>
      </c>
      <c r="AU116" s="193" t="s">
        <v>92</v>
      </c>
      <c r="AY116" s="20" t="s">
        <v>237</v>
      </c>
      <c r="BE116" s="194">
        <f t="shared" si="4"/>
        <v>0</v>
      </c>
      <c r="BF116" s="194">
        <f t="shared" si="5"/>
        <v>0</v>
      </c>
      <c r="BG116" s="194">
        <f t="shared" si="6"/>
        <v>0</v>
      </c>
      <c r="BH116" s="194">
        <f t="shared" si="7"/>
        <v>0</v>
      </c>
      <c r="BI116" s="194">
        <f t="shared" si="8"/>
        <v>0</v>
      </c>
      <c r="BJ116" s="20" t="s">
        <v>88</v>
      </c>
      <c r="BK116" s="194">
        <f t="shared" si="9"/>
        <v>0</v>
      </c>
      <c r="BL116" s="20" t="s">
        <v>366</v>
      </c>
      <c r="BM116" s="193" t="s">
        <v>366</v>
      </c>
    </row>
    <row r="117" spans="1:65" s="2" customFormat="1" ht="16.5" customHeight="1">
      <c r="A117" s="37"/>
      <c r="B117" s="38"/>
      <c r="C117" s="182" t="s">
        <v>319</v>
      </c>
      <c r="D117" s="182" t="s">
        <v>239</v>
      </c>
      <c r="E117" s="183" t="s">
        <v>1555</v>
      </c>
      <c r="F117" s="184" t="s">
        <v>1556</v>
      </c>
      <c r="G117" s="185" t="s">
        <v>154</v>
      </c>
      <c r="H117" s="186">
        <v>2610</v>
      </c>
      <c r="I117" s="187"/>
      <c r="J117" s="188">
        <f t="shared" si="0"/>
        <v>0</v>
      </c>
      <c r="K117" s="184" t="s">
        <v>19</v>
      </c>
      <c r="L117" s="42"/>
      <c r="M117" s="189" t="s">
        <v>19</v>
      </c>
      <c r="N117" s="190" t="s">
        <v>48</v>
      </c>
      <c r="O117" s="67"/>
      <c r="P117" s="191">
        <f t="shared" si="1"/>
        <v>0</v>
      </c>
      <c r="Q117" s="191">
        <v>0</v>
      </c>
      <c r="R117" s="191">
        <f t="shared" si="2"/>
        <v>0</v>
      </c>
      <c r="S117" s="191">
        <v>0</v>
      </c>
      <c r="T117" s="192">
        <f t="shared" si="3"/>
        <v>0</v>
      </c>
      <c r="U117" s="37"/>
      <c r="V117" s="37"/>
      <c r="W117" s="37"/>
      <c r="X117" s="37"/>
      <c r="Y117" s="37"/>
      <c r="Z117" s="37"/>
      <c r="AA117" s="37"/>
      <c r="AB117" s="37"/>
      <c r="AC117" s="37"/>
      <c r="AD117" s="37"/>
      <c r="AE117" s="37"/>
      <c r="AR117" s="193" t="s">
        <v>366</v>
      </c>
      <c r="AT117" s="193" t="s">
        <v>239</v>
      </c>
      <c r="AU117" s="193" t="s">
        <v>92</v>
      </c>
      <c r="AY117" s="20" t="s">
        <v>237</v>
      </c>
      <c r="BE117" s="194">
        <f t="shared" si="4"/>
        <v>0</v>
      </c>
      <c r="BF117" s="194">
        <f t="shared" si="5"/>
        <v>0</v>
      </c>
      <c r="BG117" s="194">
        <f t="shared" si="6"/>
        <v>0</v>
      </c>
      <c r="BH117" s="194">
        <f t="shared" si="7"/>
        <v>0</v>
      </c>
      <c r="BI117" s="194">
        <f t="shared" si="8"/>
        <v>0</v>
      </c>
      <c r="BJ117" s="20" t="s">
        <v>88</v>
      </c>
      <c r="BK117" s="194">
        <f t="shared" si="9"/>
        <v>0</v>
      </c>
      <c r="BL117" s="20" t="s">
        <v>366</v>
      </c>
      <c r="BM117" s="193" t="s">
        <v>389</v>
      </c>
    </row>
    <row r="118" spans="1:65" s="2" customFormat="1" ht="16.5" customHeight="1">
      <c r="A118" s="37"/>
      <c r="B118" s="38"/>
      <c r="C118" s="182" t="s">
        <v>326</v>
      </c>
      <c r="D118" s="182" t="s">
        <v>239</v>
      </c>
      <c r="E118" s="183" t="s">
        <v>1557</v>
      </c>
      <c r="F118" s="184" t="s">
        <v>1558</v>
      </c>
      <c r="G118" s="185" t="s">
        <v>154</v>
      </c>
      <c r="H118" s="186">
        <v>1450</v>
      </c>
      <c r="I118" s="187"/>
      <c r="J118" s="188">
        <f t="shared" si="0"/>
        <v>0</v>
      </c>
      <c r="K118" s="184" t="s">
        <v>19</v>
      </c>
      <c r="L118" s="42"/>
      <c r="M118" s="189" t="s">
        <v>19</v>
      </c>
      <c r="N118" s="190" t="s">
        <v>48</v>
      </c>
      <c r="O118" s="67"/>
      <c r="P118" s="191">
        <f t="shared" si="1"/>
        <v>0</v>
      </c>
      <c r="Q118" s="191">
        <v>0</v>
      </c>
      <c r="R118" s="191">
        <f t="shared" si="2"/>
        <v>0</v>
      </c>
      <c r="S118" s="191">
        <v>0</v>
      </c>
      <c r="T118" s="192">
        <f t="shared" si="3"/>
        <v>0</v>
      </c>
      <c r="U118" s="37"/>
      <c r="V118" s="37"/>
      <c r="W118" s="37"/>
      <c r="X118" s="37"/>
      <c r="Y118" s="37"/>
      <c r="Z118" s="37"/>
      <c r="AA118" s="37"/>
      <c r="AB118" s="37"/>
      <c r="AC118" s="37"/>
      <c r="AD118" s="37"/>
      <c r="AE118" s="37"/>
      <c r="AR118" s="193" t="s">
        <v>366</v>
      </c>
      <c r="AT118" s="193" t="s">
        <v>239</v>
      </c>
      <c r="AU118" s="193" t="s">
        <v>92</v>
      </c>
      <c r="AY118" s="20" t="s">
        <v>237</v>
      </c>
      <c r="BE118" s="194">
        <f t="shared" si="4"/>
        <v>0</v>
      </c>
      <c r="BF118" s="194">
        <f t="shared" si="5"/>
        <v>0</v>
      </c>
      <c r="BG118" s="194">
        <f t="shared" si="6"/>
        <v>0</v>
      </c>
      <c r="BH118" s="194">
        <f t="shared" si="7"/>
        <v>0</v>
      </c>
      <c r="BI118" s="194">
        <f t="shared" si="8"/>
        <v>0</v>
      </c>
      <c r="BJ118" s="20" t="s">
        <v>88</v>
      </c>
      <c r="BK118" s="194">
        <f t="shared" si="9"/>
        <v>0</v>
      </c>
      <c r="BL118" s="20" t="s">
        <v>366</v>
      </c>
      <c r="BM118" s="193" t="s">
        <v>400</v>
      </c>
    </row>
    <row r="119" spans="1:65" s="2" customFormat="1" ht="16.5" customHeight="1">
      <c r="A119" s="37"/>
      <c r="B119" s="38"/>
      <c r="C119" s="182" t="s">
        <v>330</v>
      </c>
      <c r="D119" s="182" t="s">
        <v>239</v>
      </c>
      <c r="E119" s="183" t="s">
        <v>1559</v>
      </c>
      <c r="F119" s="184" t="s">
        <v>1560</v>
      </c>
      <c r="G119" s="185" t="s">
        <v>154</v>
      </c>
      <c r="H119" s="186">
        <v>696</v>
      </c>
      <c r="I119" s="187"/>
      <c r="J119" s="188">
        <f t="shared" si="0"/>
        <v>0</v>
      </c>
      <c r="K119" s="184" t="s">
        <v>19</v>
      </c>
      <c r="L119" s="42"/>
      <c r="M119" s="189" t="s">
        <v>19</v>
      </c>
      <c r="N119" s="190" t="s">
        <v>48</v>
      </c>
      <c r="O119" s="67"/>
      <c r="P119" s="191">
        <f t="shared" si="1"/>
        <v>0</v>
      </c>
      <c r="Q119" s="191">
        <v>0</v>
      </c>
      <c r="R119" s="191">
        <f t="shared" si="2"/>
        <v>0</v>
      </c>
      <c r="S119" s="191">
        <v>0</v>
      </c>
      <c r="T119" s="192">
        <f t="shared" si="3"/>
        <v>0</v>
      </c>
      <c r="U119" s="37"/>
      <c r="V119" s="37"/>
      <c r="W119" s="37"/>
      <c r="X119" s="37"/>
      <c r="Y119" s="37"/>
      <c r="Z119" s="37"/>
      <c r="AA119" s="37"/>
      <c r="AB119" s="37"/>
      <c r="AC119" s="37"/>
      <c r="AD119" s="37"/>
      <c r="AE119" s="37"/>
      <c r="AR119" s="193" t="s">
        <v>366</v>
      </c>
      <c r="AT119" s="193" t="s">
        <v>239</v>
      </c>
      <c r="AU119" s="193" t="s">
        <v>92</v>
      </c>
      <c r="AY119" s="20" t="s">
        <v>237</v>
      </c>
      <c r="BE119" s="194">
        <f t="shared" si="4"/>
        <v>0</v>
      </c>
      <c r="BF119" s="194">
        <f t="shared" si="5"/>
        <v>0</v>
      </c>
      <c r="BG119" s="194">
        <f t="shared" si="6"/>
        <v>0</v>
      </c>
      <c r="BH119" s="194">
        <f t="shared" si="7"/>
        <v>0</v>
      </c>
      <c r="BI119" s="194">
        <f t="shared" si="8"/>
        <v>0</v>
      </c>
      <c r="BJ119" s="20" t="s">
        <v>88</v>
      </c>
      <c r="BK119" s="194">
        <f t="shared" si="9"/>
        <v>0</v>
      </c>
      <c r="BL119" s="20" t="s">
        <v>366</v>
      </c>
      <c r="BM119" s="193" t="s">
        <v>427</v>
      </c>
    </row>
    <row r="120" spans="1:65" s="2" customFormat="1" ht="16.5" customHeight="1">
      <c r="A120" s="37"/>
      <c r="B120" s="38"/>
      <c r="C120" s="182" t="s">
        <v>8</v>
      </c>
      <c r="D120" s="182" t="s">
        <v>239</v>
      </c>
      <c r="E120" s="183" t="s">
        <v>1561</v>
      </c>
      <c r="F120" s="184" t="s">
        <v>1562</v>
      </c>
      <c r="G120" s="185" t="s">
        <v>154</v>
      </c>
      <c r="H120" s="186">
        <v>0</v>
      </c>
      <c r="I120" s="187"/>
      <c r="J120" s="188">
        <f t="shared" si="0"/>
        <v>0</v>
      </c>
      <c r="K120" s="184" t="s">
        <v>19</v>
      </c>
      <c r="L120" s="42"/>
      <c r="M120" s="189" t="s">
        <v>19</v>
      </c>
      <c r="N120" s="190" t="s">
        <v>48</v>
      </c>
      <c r="O120" s="67"/>
      <c r="P120" s="191">
        <f t="shared" si="1"/>
        <v>0</v>
      </c>
      <c r="Q120" s="191">
        <v>0</v>
      </c>
      <c r="R120" s="191">
        <f t="shared" si="2"/>
        <v>0</v>
      </c>
      <c r="S120" s="191">
        <v>0</v>
      </c>
      <c r="T120" s="192">
        <f t="shared" si="3"/>
        <v>0</v>
      </c>
      <c r="U120" s="37"/>
      <c r="V120" s="37"/>
      <c r="W120" s="37"/>
      <c r="X120" s="37"/>
      <c r="Y120" s="37"/>
      <c r="Z120" s="37"/>
      <c r="AA120" s="37"/>
      <c r="AB120" s="37"/>
      <c r="AC120" s="37"/>
      <c r="AD120" s="37"/>
      <c r="AE120" s="37"/>
      <c r="AR120" s="193" t="s">
        <v>366</v>
      </c>
      <c r="AT120" s="193" t="s">
        <v>239</v>
      </c>
      <c r="AU120" s="193" t="s">
        <v>92</v>
      </c>
      <c r="AY120" s="20" t="s">
        <v>237</v>
      </c>
      <c r="BE120" s="194">
        <f t="shared" si="4"/>
        <v>0</v>
      </c>
      <c r="BF120" s="194">
        <f t="shared" si="5"/>
        <v>0</v>
      </c>
      <c r="BG120" s="194">
        <f t="shared" si="6"/>
        <v>0</v>
      </c>
      <c r="BH120" s="194">
        <f t="shared" si="7"/>
        <v>0</v>
      </c>
      <c r="BI120" s="194">
        <f t="shared" si="8"/>
        <v>0</v>
      </c>
      <c r="BJ120" s="20" t="s">
        <v>88</v>
      </c>
      <c r="BK120" s="194">
        <f t="shared" si="9"/>
        <v>0</v>
      </c>
      <c r="BL120" s="20" t="s">
        <v>366</v>
      </c>
      <c r="BM120" s="193" t="s">
        <v>440</v>
      </c>
    </row>
    <row r="121" spans="1:65" s="2" customFormat="1" ht="16.5" customHeight="1">
      <c r="A121" s="37"/>
      <c r="B121" s="38"/>
      <c r="C121" s="182" t="s">
        <v>348</v>
      </c>
      <c r="D121" s="182" t="s">
        <v>239</v>
      </c>
      <c r="E121" s="183" t="s">
        <v>1563</v>
      </c>
      <c r="F121" s="184" t="s">
        <v>1564</v>
      </c>
      <c r="G121" s="185" t="s">
        <v>154</v>
      </c>
      <c r="H121" s="186">
        <v>20</v>
      </c>
      <c r="I121" s="187"/>
      <c r="J121" s="188">
        <f t="shared" si="0"/>
        <v>0</v>
      </c>
      <c r="K121" s="184" t="s">
        <v>19</v>
      </c>
      <c r="L121" s="42"/>
      <c r="M121" s="189" t="s">
        <v>19</v>
      </c>
      <c r="N121" s="190" t="s">
        <v>48</v>
      </c>
      <c r="O121" s="67"/>
      <c r="P121" s="191">
        <f t="shared" si="1"/>
        <v>0</v>
      </c>
      <c r="Q121" s="191">
        <v>0</v>
      </c>
      <c r="R121" s="191">
        <f t="shared" si="2"/>
        <v>0</v>
      </c>
      <c r="S121" s="191">
        <v>0</v>
      </c>
      <c r="T121" s="192">
        <f t="shared" si="3"/>
        <v>0</v>
      </c>
      <c r="U121" s="37"/>
      <c r="V121" s="37"/>
      <c r="W121" s="37"/>
      <c r="X121" s="37"/>
      <c r="Y121" s="37"/>
      <c r="Z121" s="37"/>
      <c r="AA121" s="37"/>
      <c r="AB121" s="37"/>
      <c r="AC121" s="37"/>
      <c r="AD121" s="37"/>
      <c r="AE121" s="37"/>
      <c r="AR121" s="193" t="s">
        <v>366</v>
      </c>
      <c r="AT121" s="193" t="s">
        <v>239</v>
      </c>
      <c r="AU121" s="193" t="s">
        <v>92</v>
      </c>
      <c r="AY121" s="20" t="s">
        <v>237</v>
      </c>
      <c r="BE121" s="194">
        <f t="shared" si="4"/>
        <v>0</v>
      </c>
      <c r="BF121" s="194">
        <f t="shared" si="5"/>
        <v>0</v>
      </c>
      <c r="BG121" s="194">
        <f t="shared" si="6"/>
        <v>0</v>
      </c>
      <c r="BH121" s="194">
        <f t="shared" si="7"/>
        <v>0</v>
      </c>
      <c r="BI121" s="194">
        <f t="shared" si="8"/>
        <v>0</v>
      </c>
      <c r="BJ121" s="20" t="s">
        <v>88</v>
      </c>
      <c r="BK121" s="194">
        <f t="shared" si="9"/>
        <v>0</v>
      </c>
      <c r="BL121" s="20" t="s">
        <v>366</v>
      </c>
      <c r="BM121" s="193" t="s">
        <v>452</v>
      </c>
    </row>
    <row r="122" spans="1:65" s="2" customFormat="1" ht="16.5" customHeight="1">
      <c r="A122" s="37"/>
      <c r="B122" s="38"/>
      <c r="C122" s="182" t="s">
        <v>354</v>
      </c>
      <c r="D122" s="182" t="s">
        <v>239</v>
      </c>
      <c r="E122" s="183" t="s">
        <v>1565</v>
      </c>
      <c r="F122" s="184" t="s">
        <v>1566</v>
      </c>
      <c r="G122" s="185" t="s">
        <v>154</v>
      </c>
      <c r="H122" s="186">
        <v>20</v>
      </c>
      <c r="I122" s="187"/>
      <c r="J122" s="188">
        <f t="shared" si="0"/>
        <v>0</v>
      </c>
      <c r="K122" s="184" t="s">
        <v>19</v>
      </c>
      <c r="L122" s="42"/>
      <c r="M122" s="189" t="s">
        <v>19</v>
      </c>
      <c r="N122" s="190" t="s">
        <v>48</v>
      </c>
      <c r="O122" s="67"/>
      <c r="P122" s="191">
        <f t="shared" si="1"/>
        <v>0</v>
      </c>
      <c r="Q122" s="191">
        <v>0</v>
      </c>
      <c r="R122" s="191">
        <f t="shared" si="2"/>
        <v>0</v>
      </c>
      <c r="S122" s="191">
        <v>0</v>
      </c>
      <c r="T122" s="192">
        <f t="shared" si="3"/>
        <v>0</v>
      </c>
      <c r="U122" s="37"/>
      <c r="V122" s="37"/>
      <c r="W122" s="37"/>
      <c r="X122" s="37"/>
      <c r="Y122" s="37"/>
      <c r="Z122" s="37"/>
      <c r="AA122" s="37"/>
      <c r="AB122" s="37"/>
      <c r="AC122" s="37"/>
      <c r="AD122" s="37"/>
      <c r="AE122" s="37"/>
      <c r="AR122" s="193" t="s">
        <v>366</v>
      </c>
      <c r="AT122" s="193" t="s">
        <v>239</v>
      </c>
      <c r="AU122" s="193" t="s">
        <v>92</v>
      </c>
      <c r="AY122" s="20" t="s">
        <v>237</v>
      </c>
      <c r="BE122" s="194">
        <f t="shared" si="4"/>
        <v>0</v>
      </c>
      <c r="BF122" s="194">
        <f t="shared" si="5"/>
        <v>0</v>
      </c>
      <c r="BG122" s="194">
        <f t="shared" si="6"/>
        <v>0</v>
      </c>
      <c r="BH122" s="194">
        <f t="shared" si="7"/>
        <v>0</v>
      </c>
      <c r="BI122" s="194">
        <f t="shared" si="8"/>
        <v>0</v>
      </c>
      <c r="BJ122" s="20" t="s">
        <v>88</v>
      </c>
      <c r="BK122" s="194">
        <f t="shared" si="9"/>
        <v>0</v>
      </c>
      <c r="BL122" s="20" t="s">
        <v>366</v>
      </c>
      <c r="BM122" s="193" t="s">
        <v>476</v>
      </c>
    </row>
    <row r="123" spans="1:65" s="2" customFormat="1" ht="16.5" customHeight="1">
      <c r="A123" s="37"/>
      <c r="B123" s="38"/>
      <c r="C123" s="182" t="s">
        <v>361</v>
      </c>
      <c r="D123" s="182" t="s">
        <v>239</v>
      </c>
      <c r="E123" s="183" t="s">
        <v>1567</v>
      </c>
      <c r="F123" s="184" t="s">
        <v>1568</v>
      </c>
      <c r="G123" s="185" t="s">
        <v>154</v>
      </c>
      <c r="H123" s="186">
        <v>50</v>
      </c>
      <c r="I123" s="187"/>
      <c r="J123" s="188">
        <f t="shared" si="0"/>
        <v>0</v>
      </c>
      <c r="K123" s="184" t="s">
        <v>19</v>
      </c>
      <c r="L123" s="42"/>
      <c r="M123" s="189" t="s">
        <v>19</v>
      </c>
      <c r="N123" s="190" t="s">
        <v>48</v>
      </c>
      <c r="O123" s="67"/>
      <c r="P123" s="191">
        <f t="shared" si="1"/>
        <v>0</v>
      </c>
      <c r="Q123" s="191">
        <v>0</v>
      </c>
      <c r="R123" s="191">
        <f t="shared" si="2"/>
        <v>0</v>
      </c>
      <c r="S123" s="191">
        <v>0</v>
      </c>
      <c r="T123" s="192">
        <f t="shared" si="3"/>
        <v>0</v>
      </c>
      <c r="U123" s="37"/>
      <c r="V123" s="37"/>
      <c r="W123" s="37"/>
      <c r="X123" s="37"/>
      <c r="Y123" s="37"/>
      <c r="Z123" s="37"/>
      <c r="AA123" s="37"/>
      <c r="AB123" s="37"/>
      <c r="AC123" s="37"/>
      <c r="AD123" s="37"/>
      <c r="AE123" s="37"/>
      <c r="AR123" s="193" t="s">
        <v>366</v>
      </c>
      <c r="AT123" s="193" t="s">
        <v>239</v>
      </c>
      <c r="AU123" s="193" t="s">
        <v>92</v>
      </c>
      <c r="AY123" s="20" t="s">
        <v>237</v>
      </c>
      <c r="BE123" s="194">
        <f t="shared" si="4"/>
        <v>0</v>
      </c>
      <c r="BF123" s="194">
        <f t="shared" si="5"/>
        <v>0</v>
      </c>
      <c r="BG123" s="194">
        <f t="shared" si="6"/>
        <v>0</v>
      </c>
      <c r="BH123" s="194">
        <f t="shared" si="7"/>
        <v>0</v>
      </c>
      <c r="BI123" s="194">
        <f t="shared" si="8"/>
        <v>0</v>
      </c>
      <c r="BJ123" s="20" t="s">
        <v>88</v>
      </c>
      <c r="BK123" s="194">
        <f t="shared" si="9"/>
        <v>0</v>
      </c>
      <c r="BL123" s="20" t="s">
        <v>366</v>
      </c>
      <c r="BM123" s="193" t="s">
        <v>508</v>
      </c>
    </row>
    <row r="124" spans="1:65" s="2" customFormat="1" ht="16.5" customHeight="1">
      <c r="A124" s="37"/>
      <c r="B124" s="38"/>
      <c r="C124" s="182" t="s">
        <v>366</v>
      </c>
      <c r="D124" s="182" t="s">
        <v>239</v>
      </c>
      <c r="E124" s="183" t="s">
        <v>1569</v>
      </c>
      <c r="F124" s="184" t="s">
        <v>1570</v>
      </c>
      <c r="G124" s="185" t="s">
        <v>154</v>
      </c>
      <c r="H124" s="186">
        <v>220</v>
      </c>
      <c r="I124" s="187"/>
      <c r="J124" s="188">
        <f t="shared" si="0"/>
        <v>0</v>
      </c>
      <c r="K124" s="184" t="s">
        <v>19</v>
      </c>
      <c r="L124" s="42"/>
      <c r="M124" s="189" t="s">
        <v>19</v>
      </c>
      <c r="N124" s="190" t="s">
        <v>48</v>
      </c>
      <c r="O124" s="67"/>
      <c r="P124" s="191">
        <f t="shared" si="1"/>
        <v>0</v>
      </c>
      <c r="Q124" s="191">
        <v>0</v>
      </c>
      <c r="R124" s="191">
        <f t="shared" si="2"/>
        <v>0</v>
      </c>
      <c r="S124" s="191">
        <v>0</v>
      </c>
      <c r="T124" s="192">
        <f t="shared" si="3"/>
        <v>0</v>
      </c>
      <c r="U124" s="37"/>
      <c r="V124" s="37"/>
      <c r="W124" s="37"/>
      <c r="X124" s="37"/>
      <c r="Y124" s="37"/>
      <c r="Z124" s="37"/>
      <c r="AA124" s="37"/>
      <c r="AB124" s="37"/>
      <c r="AC124" s="37"/>
      <c r="AD124" s="37"/>
      <c r="AE124" s="37"/>
      <c r="AR124" s="193" t="s">
        <v>366</v>
      </c>
      <c r="AT124" s="193" t="s">
        <v>239</v>
      </c>
      <c r="AU124" s="193" t="s">
        <v>92</v>
      </c>
      <c r="AY124" s="20" t="s">
        <v>237</v>
      </c>
      <c r="BE124" s="194">
        <f t="shared" si="4"/>
        <v>0</v>
      </c>
      <c r="BF124" s="194">
        <f t="shared" si="5"/>
        <v>0</v>
      </c>
      <c r="BG124" s="194">
        <f t="shared" si="6"/>
        <v>0</v>
      </c>
      <c r="BH124" s="194">
        <f t="shared" si="7"/>
        <v>0</v>
      </c>
      <c r="BI124" s="194">
        <f t="shared" si="8"/>
        <v>0</v>
      </c>
      <c r="BJ124" s="20" t="s">
        <v>88</v>
      </c>
      <c r="BK124" s="194">
        <f t="shared" si="9"/>
        <v>0</v>
      </c>
      <c r="BL124" s="20" t="s">
        <v>366</v>
      </c>
      <c r="BM124" s="193" t="s">
        <v>523</v>
      </c>
    </row>
    <row r="125" spans="1:65" s="2" customFormat="1" ht="16.5" customHeight="1">
      <c r="A125" s="37"/>
      <c r="B125" s="38"/>
      <c r="C125" s="182" t="s">
        <v>371</v>
      </c>
      <c r="D125" s="182" t="s">
        <v>239</v>
      </c>
      <c r="E125" s="183" t="s">
        <v>1571</v>
      </c>
      <c r="F125" s="184" t="s">
        <v>1572</v>
      </c>
      <c r="G125" s="185" t="s">
        <v>154</v>
      </c>
      <c r="H125" s="186">
        <v>0</v>
      </c>
      <c r="I125" s="187"/>
      <c r="J125" s="188">
        <f t="shared" si="0"/>
        <v>0</v>
      </c>
      <c r="K125" s="184" t="s">
        <v>19</v>
      </c>
      <c r="L125" s="42"/>
      <c r="M125" s="189" t="s">
        <v>19</v>
      </c>
      <c r="N125" s="190" t="s">
        <v>48</v>
      </c>
      <c r="O125" s="67"/>
      <c r="P125" s="191">
        <f t="shared" si="1"/>
        <v>0</v>
      </c>
      <c r="Q125" s="191">
        <v>0</v>
      </c>
      <c r="R125" s="191">
        <f t="shared" si="2"/>
        <v>0</v>
      </c>
      <c r="S125" s="191">
        <v>0</v>
      </c>
      <c r="T125" s="192">
        <f t="shared" si="3"/>
        <v>0</v>
      </c>
      <c r="U125" s="37"/>
      <c r="V125" s="37"/>
      <c r="W125" s="37"/>
      <c r="X125" s="37"/>
      <c r="Y125" s="37"/>
      <c r="Z125" s="37"/>
      <c r="AA125" s="37"/>
      <c r="AB125" s="37"/>
      <c r="AC125" s="37"/>
      <c r="AD125" s="37"/>
      <c r="AE125" s="37"/>
      <c r="AR125" s="193" t="s">
        <v>366</v>
      </c>
      <c r="AT125" s="193" t="s">
        <v>239</v>
      </c>
      <c r="AU125" s="193" t="s">
        <v>92</v>
      </c>
      <c r="AY125" s="20" t="s">
        <v>237</v>
      </c>
      <c r="BE125" s="194">
        <f t="shared" si="4"/>
        <v>0</v>
      </c>
      <c r="BF125" s="194">
        <f t="shared" si="5"/>
        <v>0</v>
      </c>
      <c r="BG125" s="194">
        <f t="shared" si="6"/>
        <v>0</v>
      </c>
      <c r="BH125" s="194">
        <f t="shared" si="7"/>
        <v>0</v>
      </c>
      <c r="BI125" s="194">
        <f t="shared" si="8"/>
        <v>0</v>
      </c>
      <c r="BJ125" s="20" t="s">
        <v>88</v>
      </c>
      <c r="BK125" s="194">
        <f t="shared" si="9"/>
        <v>0</v>
      </c>
      <c r="BL125" s="20" t="s">
        <v>366</v>
      </c>
      <c r="BM125" s="193" t="s">
        <v>535</v>
      </c>
    </row>
    <row r="126" spans="1:65" s="2" customFormat="1" ht="16.5" customHeight="1">
      <c r="A126" s="37"/>
      <c r="B126" s="38"/>
      <c r="C126" s="182" t="s">
        <v>389</v>
      </c>
      <c r="D126" s="182" t="s">
        <v>239</v>
      </c>
      <c r="E126" s="183" t="s">
        <v>1573</v>
      </c>
      <c r="F126" s="184" t="s">
        <v>1574</v>
      </c>
      <c r="G126" s="185" t="s">
        <v>154</v>
      </c>
      <c r="H126" s="186">
        <v>0</v>
      </c>
      <c r="I126" s="187"/>
      <c r="J126" s="188">
        <f t="shared" si="0"/>
        <v>0</v>
      </c>
      <c r="K126" s="184" t="s">
        <v>19</v>
      </c>
      <c r="L126" s="42"/>
      <c r="M126" s="189" t="s">
        <v>19</v>
      </c>
      <c r="N126" s="190" t="s">
        <v>48</v>
      </c>
      <c r="O126" s="67"/>
      <c r="P126" s="191">
        <f t="shared" si="1"/>
        <v>0</v>
      </c>
      <c r="Q126" s="191">
        <v>0</v>
      </c>
      <c r="R126" s="191">
        <f t="shared" si="2"/>
        <v>0</v>
      </c>
      <c r="S126" s="191">
        <v>0</v>
      </c>
      <c r="T126" s="192">
        <f t="shared" si="3"/>
        <v>0</v>
      </c>
      <c r="U126" s="37"/>
      <c r="V126" s="37"/>
      <c r="W126" s="37"/>
      <c r="X126" s="37"/>
      <c r="Y126" s="37"/>
      <c r="Z126" s="37"/>
      <c r="AA126" s="37"/>
      <c r="AB126" s="37"/>
      <c r="AC126" s="37"/>
      <c r="AD126" s="37"/>
      <c r="AE126" s="37"/>
      <c r="AR126" s="193" t="s">
        <v>366</v>
      </c>
      <c r="AT126" s="193" t="s">
        <v>239</v>
      </c>
      <c r="AU126" s="193" t="s">
        <v>92</v>
      </c>
      <c r="AY126" s="20" t="s">
        <v>237</v>
      </c>
      <c r="BE126" s="194">
        <f t="shared" si="4"/>
        <v>0</v>
      </c>
      <c r="BF126" s="194">
        <f t="shared" si="5"/>
        <v>0</v>
      </c>
      <c r="BG126" s="194">
        <f t="shared" si="6"/>
        <v>0</v>
      </c>
      <c r="BH126" s="194">
        <f t="shared" si="7"/>
        <v>0</v>
      </c>
      <c r="BI126" s="194">
        <f t="shared" si="8"/>
        <v>0</v>
      </c>
      <c r="BJ126" s="20" t="s">
        <v>88</v>
      </c>
      <c r="BK126" s="194">
        <f t="shared" si="9"/>
        <v>0</v>
      </c>
      <c r="BL126" s="20" t="s">
        <v>366</v>
      </c>
      <c r="BM126" s="193" t="s">
        <v>550</v>
      </c>
    </row>
    <row r="127" spans="1:65" s="2" customFormat="1" ht="16.5" customHeight="1">
      <c r="A127" s="37"/>
      <c r="B127" s="38"/>
      <c r="C127" s="182" t="s">
        <v>394</v>
      </c>
      <c r="D127" s="182" t="s">
        <v>239</v>
      </c>
      <c r="E127" s="183" t="s">
        <v>1575</v>
      </c>
      <c r="F127" s="184" t="s">
        <v>1576</v>
      </c>
      <c r="G127" s="185" t="s">
        <v>154</v>
      </c>
      <c r="H127" s="186">
        <v>0</v>
      </c>
      <c r="I127" s="187"/>
      <c r="J127" s="188">
        <f t="shared" si="0"/>
        <v>0</v>
      </c>
      <c r="K127" s="184" t="s">
        <v>19</v>
      </c>
      <c r="L127" s="42"/>
      <c r="M127" s="189" t="s">
        <v>19</v>
      </c>
      <c r="N127" s="190" t="s">
        <v>48</v>
      </c>
      <c r="O127" s="67"/>
      <c r="P127" s="191">
        <f t="shared" si="1"/>
        <v>0</v>
      </c>
      <c r="Q127" s="191">
        <v>0</v>
      </c>
      <c r="R127" s="191">
        <f t="shared" si="2"/>
        <v>0</v>
      </c>
      <c r="S127" s="191">
        <v>0</v>
      </c>
      <c r="T127" s="192">
        <f t="shared" si="3"/>
        <v>0</v>
      </c>
      <c r="U127" s="37"/>
      <c r="V127" s="37"/>
      <c r="W127" s="37"/>
      <c r="X127" s="37"/>
      <c r="Y127" s="37"/>
      <c r="Z127" s="37"/>
      <c r="AA127" s="37"/>
      <c r="AB127" s="37"/>
      <c r="AC127" s="37"/>
      <c r="AD127" s="37"/>
      <c r="AE127" s="37"/>
      <c r="AR127" s="193" t="s">
        <v>366</v>
      </c>
      <c r="AT127" s="193" t="s">
        <v>239</v>
      </c>
      <c r="AU127" s="193" t="s">
        <v>92</v>
      </c>
      <c r="AY127" s="20" t="s">
        <v>237</v>
      </c>
      <c r="BE127" s="194">
        <f t="shared" si="4"/>
        <v>0</v>
      </c>
      <c r="BF127" s="194">
        <f t="shared" si="5"/>
        <v>0</v>
      </c>
      <c r="BG127" s="194">
        <f t="shared" si="6"/>
        <v>0</v>
      </c>
      <c r="BH127" s="194">
        <f t="shared" si="7"/>
        <v>0</v>
      </c>
      <c r="BI127" s="194">
        <f t="shared" si="8"/>
        <v>0</v>
      </c>
      <c r="BJ127" s="20" t="s">
        <v>88</v>
      </c>
      <c r="BK127" s="194">
        <f t="shared" si="9"/>
        <v>0</v>
      </c>
      <c r="BL127" s="20" t="s">
        <v>366</v>
      </c>
      <c r="BM127" s="193" t="s">
        <v>567</v>
      </c>
    </row>
    <row r="128" spans="1:65" s="2" customFormat="1" ht="16.5" customHeight="1">
      <c r="A128" s="37"/>
      <c r="B128" s="38"/>
      <c r="C128" s="182" t="s">
        <v>400</v>
      </c>
      <c r="D128" s="182" t="s">
        <v>239</v>
      </c>
      <c r="E128" s="183" t="s">
        <v>1577</v>
      </c>
      <c r="F128" s="184" t="s">
        <v>1578</v>
      </c>
      <c r="G128" s="185" t="s">
        <v>154</v>
      </c>
      <c r="H128" s="186">
        <v>0</v>
      </c>
      <c r="I128" s="187"/>
      <c r="J128" s="188">
        <f t="shared" si="0"/>
        <v>0</v>
      </c>
      <c r="K128" s="184" t="s">
        <v>19</v>
      </c>
      <c r="L128" s="42"/>
      <c r="M128" s="189" t="s">
        <v>19</v>
      </c>
      <c r="N128" s="190" t="s">
        <v>48</v>
      </c>
      <c r="O128" s="67"/>
      <c r="P128" s="191">
        <f t="shared" si="1"/>
        <v>0</v>
      </c>
      <c r="Q128" s="191">
        <v>0</v>
      </c>
      <c r="R128" s="191">
        <f t="shared" si="2"/>
        <v>0</v>
      </c>
      <c r="S128" s="191">
        <v>0</v>
      </c>
      <c r="T128" s="192">
        <f t="shared" si="3"/>
        <v>0</v>
      </c>
      <c r="U128" s="37"/>
      <c r="V128" s="37"/>
      <c r="W128" s="37"/>
      <c r="X128" s="37"/>
      <c r="Y128" s="37"/>
      <c r="Z128" s="37"/>
      <c r="AA128" s="37"/>
      <c r="AB128" s="37"/>
      <c r="AC128" s="37"/>
      <c r="AD128" s="37"/>
      <c r="AE128" s="37"/>
      <c r="AR128" s="193" t="s">
        <v>366</v>
      </c>
      <c r="AT128" s="193" t="s">
        <v>239</v>
      </c>
      <c r="AU128" s="193" t="s">
        <v>92</v>
      </c>
      <c r="AY128" s="20" t="s">
        <v>237</v>
      </c>
      <c r="BE128" s="194">
        <f t="shared" si="4"/>
        <v>0</v>
      </c>
      <c r="BF128" s="194">
        <f t="shared" si="5"/>
        <v>0</v>
      </c>
      <c r="BG128" s="194">
        <f t="shared" si="6"/>
        <v>0</v>
      </c>
      <c r="BH128" s="194">
        <f t="shared" si="7"/>
        <v>0</v>
      </c>
      <c r="BI128" s="194">
        <f t="shared" si="8"/>
        <v>0</v>
      </c>
      <c r="BJ128" s="20" t="s">
        <v>88</v>
      </c>
      <c r="BK128" s="194">
        <f t="shared" si="9"/>
        <v>0</v>
      </c>
      <c r="BL128" s="20" t="s">
        <v>366</v>
      </c>
      <c r="BM128" s="193" t="s">
        <v>577</v>
      </c>
    </row>
    <row r="129" spans="1:65" s="2" customFormat="1" ht="33" customHeight="1">
      <c r="A129" s="37"/>
      <c r="B129" s="38"/>
      <c r="C129" s="182" t="s">
        <v>7</v>
      </c>
      <c r="D129" s="182" t="s">
        <v>239</v>
      </c>
      <c r="E129" s="183" t="s">
        <v>1579</v>
      </c>
      <c r="F129" s="184" t="s">
        <v>1580</v>
      </c>
      <c r="G129" s="185" t="s">
        <v>154</v>
      </c>
      <c r="H129" s="186">
        <v>0</v>
      </c>
      <c r="I129" s="187"/>
      <c r="J129" s="188">
        <f t="shared" si="0"/>
        <v>0</v>
      </c>
      <c r="K129" s="184" t="s">
        <v>19</v>
      </c>
      <c r="L129" s="42"/>
      <c r="M129" s="189" t="s">
        <v>19</v>
      </c>
      <c r="N129" s="190" t="s">
        <v>48</v>
      </c>
      <c r="O129" s="67"/>
      <c r="P129" s="191">
        <f t="shared" si="1"/>
        <v>0</v>
      </c>
      <c r="Q129" s="191">
        <v>0</v>
      </c>
      <c r="R129" s="191">
        <f t="shared" si="2"/>
        <v>0</v>
      </c>
      <c r="S129" s="191">
        <v>0</v>
      </c>
      <c r="T129" s="192">
        <f t="shared" si="3"/>
        <v>0</v>
      </c>
      <c r="U129" s="37"/>
      <c r="V129" s="37"/>
      <c r="W129" s="37"/>
      <c r="X129" s="37"/>
      <c r="Y129" s="37"/>
      <c r="Z129" s="37"/>
      <c r="AA129" s="37"/>
      <c r="AB129" s="37"/>
      <c r="AC129" s="37"/>
      <c r="AD129" s="37"/>
      <c r="AE129" s="37"/>
      <c r="AR129" s="193" t="s">
        <v>366</v>
      </c>
      <c r="AT129" s="193" t="s">
        <v>239</v>
      </c>
      <c r="AU129" s="193" t="s">
        <v>92</v>
      </c>
      <c r="AY129" s="20" t="s">
        <v>237</v>
      </c>
      <c r="BE129" s="194">
        <f t="shared" si="4"/>
        <v>0</v>
      </c>
      <c r="BF129" s="194">
        <f t="shared" si="5"/>
        <v>0</v>
      </c>
      <c r="BG129" s="194">
        <f t="shared" si="6"/>
        <v>0</v>
      </c>
      <c r="BH129" s="194">
        <f t="shared" si="7"/>
        <v>0</v>
      </c>
      <c r="BI129" s="194">
        <f t="shared" si="8"/>
        <v>0</v>
      </c>
      <c r="BJ129" s="20" t="s">
        <v>88</v>
      </c>
      <c r="BK129" s="194">
        <f t="shared" si="9"/>
        <v>0</v>
      </c>
      <c r="BL129" s="20" t="s">
        <v>366</v>
      </c>
      <c r="BM129" s="193" t="s">
        <v>588</v>
      </c>
    </row>
    <row r="130" spans="1:65" s="2" customFormat="1" ht="33" customHeight="1">
      <c r="A130" s="37"/>
      <c r="B130" s="38"/>
      <c r="C130" s="182" t="s">
        <v>427</v>
      </c>
      <c r="D130" s="182" t="s">
        <v>239</v>
      </c>
      <c r="E130" s="183" t="s">
        <v>1581</v>
      </c>
      <c r="F130" s="184" t="s">
        <v>1582</v>
      </c>
      <c r="G130" s="185" t="s">
        <v>154</v>
      </c>
      <c r="H130" s="186">
        <v>0</v>
      </c>
      <c r="I130" s="187"/>
      <c r="J130" s="188">
        <f t="shared" si="0"/>
        <v>0</v>
      </c>
      <c r="K130" s="184" t="s">
        <v>19</v>
      </c>
      <c r="L130" s="42"/>
      <c r="M130" s="189" t="s">
        <v>19</v>
      </c>
      <c r="N130" s="190" t="s">
        <v>48</v>
      </c>
      <c r="O130" s="67"/>
      <c r="P130" s="191">
        <f t="shared" si="1"/>
        <v>0</v>
      </c>
      <c r="Q130" s="191">
        <v>0</v>
      </c>
      <c r="R130" s="191">
        <f t="shared" si="2"/>
        <v>0</v>
      </c>
      <c r="S130" s="191">
        <v>0</v>
      </c>
      <c r="T130" s="192">
        <f t="shared" si="3"/>
        <v>0</v>
      </c>
      <c r="U130" s="37"/>
      <c r="V130" s="37"/>
      <c r="W130" s="37"/>
      <c r="X130" s="37"/>
      <c r="Y130" s="37"/>
      <c r="Z130" s="37"/>
      <c r="AA130" s="37"/>
      <c r="AB130" s="37"/>
      <c r="AC130" s="37"/>
      <c r="AD130" s="37"/>
      <c r="AE130" s="37"/>
      <c r="AR130" s="193" t="s">
        <v>366</v>
      </c>
      <c r="AT130" s="193" t="s">
        <v>239</v>
      </c>
      <c r="AU130" s="193" t="s">
        <v>92</v>
      </c>
      <c r="AY130" s="20" t="s">
        <v>237</v>
      </c>
      <c r="BE130" s="194">
        <f t="shared" si="4"/>
        <v>0</v>
      </c>
      <c r="BF130" s="194">
        <f t="shared" si="5"/>
        <v>0</v>
      </c>
      <c r="BG130" s="194">
        <f t="shared" si="6"/>
        <v>0</v>
      </c>
      <c r="BH130" s="194">
        <f t="shared" si="7"/>
        <v>0</v>
      </c>
      <c r="BI130" s="194">
        <f t="shared" si="8"/>
        <v>0</v>
      </c>
      <c r="BJ130" s="20" t="s">
        <v>88</v>
      </c>
      <c r="BK130" s="194">
        <f t="shared" si="9"/>
        <v>0</v>
      </c>
      <c r="BL130" s="20" t="s">
        <v>366</v>
      </c>
      <c r="BM130" s="193" t="s">
        <v>603</v>
      </c>
    </row>
    <row r="131" spans="1:65" s="2" customFormat="1" ht="24.15" customHeight="1">
      <c r="A131" s="37"/>
      <c r="B131" s="38"/>
      <c r="C131" s="182" t="s">
        <v>436</v>
      </c>
      <c r="D131" s="182" t="s">
        <v>239</v>
      </c>
      <c r="E131" s="183" t="s">
        <v>1583</v>
      </c>
      <c r="F131" s="184" t="s">
        <v>1584</v>
      </c>
      <c r="G131" s="185" t="s">
        <v>154</v>
      </c>
      <c r="H131" s="186">
        <v>0</v>
      </c>
      <c r="I131" s="187"/>
      <c r="J131" s="188">
        <f t="shared" si="0"/>
        <v>0</v>
      </c>
      <c r="K131" s="184" t="s">
        <v>19</v>
      </c>
      <c r="L131" s="42"/>
      <c r="M131" s="189" t="s">
        <v>19</v>
      </c>
      <c r="N131" s="190" t="s">
        <v>48</v>
      </c>
      <c r="O131" s="67"/>
      <c r="P131" s="191">
        <f t="shared" si="1"/>
        <v>0</v>
      </c>
      <c r="Q131" s="191">
        <v>0</v>
      </c>
      <c r="R131" s="191">
        <f t="shared" si="2"/>
        <v>0</v>
      </c>
      <c r="S131" s="191">
        <v>0</v>
      </c>
      <c r="T131" s="192">
        <f t="shared" si="3"/>
        <v>0</v>
      </c>
      <c r="U131" s="37"/>
      <c r="V131" s="37"/>
      <c r="W131" s="37"/>
      <c r="X131" s="37"/>
      <c r="Y131" s="37"/>
      <c r="Z131" s="37"/>
      <c r="AA131" s="37"/>
      <c r="AB131" s="37"/>
      <c r="AC131" s="37"/>
      <c r="AD131" s="37"/>
      <c r="AE131" s="37"/>
      <c r="AR131" s="193" t="s">
        <v>366</v>
      </c>
      <c r="AT131" s="193" t="s">
        <v>239</v>
      </c>
      <c r="AU131" s="193" t="s">
        <v>92</v>
      </c>
      <c r="AY131" s="20" t="s">
        <v>237</v>
      </c>
      <c r="BE131" s="194">
        <f t="shared" si="4"/>
        <v>0</v>
      </c>
      <c r="BF131" s="194">
        <f t="shared" si="5"/>
        <v>0</v>
      </c>
      <c r="BG131" s="194">
        <f t="shared" si="6"/>
        <v>0</v>
      </c>
      <c r="BH131" s="194">
        <f t="shared" si="7"/>
        <v>0</v>
      </c>
      <c r="BI131" s="194">
        <f t="shared" si="8"/>
        <v>0</v>
      </c>
      <c r="BJ131" s="20" t="s">
        <v>88</v>
      </c>
      <c r="BK131" s="194">
        <f t="shared" si="9"/>
        <v>0</v>
      </c>
      <c r="BL131" s="20" t="s">
        <v>366</v>
      </c>
      <c r="BM131" s="193" t="s">
        <v>617</v>
      </c>
    </row>
    <row r="132" spans="1:65" s="2" customFormat="1" ht="24.15" customHeight="1">
      <c r="A132" s="37"/>
      <c r="B132" s="38"/>
      <c r="C132" s="182" t="s">
        <v>440</v>
      </c>
      <c r="D132" s="182" t="s">
        <v>239</v>
      </c>
      <c r="E132" s="183" t="s">
        <v>1585</v>
      </c>
      <c r="F132" s="184" t="s">
        <v>1586</v>
      </c>
      <c r="G132" s="185" t="s">
        <v>154</v>
      </c>
      <c r="H132" s="186">
        <v>0</v>
      </c>
      <c r="I132" s="187"/>
      <c r="J132" s="188">
        <f t="shared" si="0"/>
        <v>0</v>
      </c>
      <c r="K132" s="184" t="s">
        <v>19</v>
      </c>
      <c r="L132" s="42"/>
      <c r="M132" s="189" t="s">
        <v>19</v>
      </c>
      <c r="N132" s="190" t="s">
        <v>48</v>
      </c>
      <c r="O132" s="67"/>
      <c r="P132" s="191">
        <f t="shared" si="1"/>
        <v>0</v>
      </c>
      <c r="Q132" s="191">
        <v>0</v>
      </c>
      <c r="R132" s="191">
        <f t="shared" si="2"/>
        <v>0</v>
      </c>
      <c r="S132" s="191">
        <v>0</v>
      </c>
      <c r="T132" s="192">
        <f t="shared" si="3"/>
        <v>0</v>
      </c>
      <c r="U132" s="37"/>
      <c r="V132" s="37"/>
      <c r="W132" s="37"/>
      <c r="X132" s="37"/>
      <c r="Y132" s="37"/>
      <c r="Z132" s="37"/>
      <c r="AA132" s="37"/>
      <c r="AB132" s="37"/>
      <c r="AC132" s="37"/>
      <c r="AD132" s="37"/>
      <c r="AE132" s="37"/>
      <c r="AR132" s="193" t="s">
        <v>366</v>
      </c>
      <c r="AT132" s="193" t="s">
        <v>239</v>
      </c>
      <c r="AU132" s="193" t="s">
        <v>92</v>
      </c>
      <c r="AY132" s="20" t="s">
        <v>237</v>
      </c>
      <c r="BE132" s="194">
        <f t="shared" si="4"/>
        <v>0</v>
      </c>
      <c r="BF132" s="194">
        <f t="shared" si="5"/>
        <v>0</v>
      </c>
      <c r="BG132" s="194">
        <f t="shared" si="6"/>
        <v>0</v>
      </c>
      <c r="BH132" s="194">
        <f t="shared" si="7"/>
        <v>0</v>
      </c>
      <c r="BI132" s="194">
        <f t="shared" si="8"/>
        <v>0</v>
      </c>
      <c r="BJ132" s="20" t="s">
        <v>88</v>
      </c>
      <c r="BK132" s="194">
        <f t="shared" si="9"/>
        <v>0</v>
      </c>
      <c r="BL132" s="20" t="s">
        <v>366</v>
      </c>
      <c r="BM132" s="193" t="s">
        <v>633</v>
      </c>
    </row>
    <row r="133" spans="1:65" s="2" customFormat="1" ht="16.5" customHeight="1">
      <c r="A133" s="37"/>
      <c r="B133" s="38"/>
      <c r="C133" s="182" t="s">
        <v>446</v>
      </c>
      <c r="D133" s="182" t="s">
        <v>239</v>
      </c>
      <c r="E133" s="183" t="s">
        <v>1587</v>
      </c>
      <c r="F133" s="184" t="s">
        <v>1588</v>
      </c>
      <c r="G133" s="185" t="s">
        <v>290</v>
      </c>
      <c r="H133" s="186">
        <v>0</v>
      </c>
      <c r="I133" s="187"/>
      <c r="J133" s="188">
        <f t="shared" si="0"/>
        <v>0</v>
      </c>
      <c r="K133" s="184" t="s">
        <v>19</v>
      </c>
      <c r="L133" s="42"/>
      <c r="M133" s="189" t="s">
        <v>19</v>
      </c>
      <c r="N133" s="190" t="s">
        <v>48</v>
      </c>
      <c r="O133" s="67"/>
      <c r="P133" s="191">
        <f t="shared" si="1"/>
        <v>0</v>
      </c>
      <c r="Q133" s="191">
        <v>0</v>
      </c>
      <c r="R133" s="191">
        <f t="shared" si="2"/>
        <v>0</v>
      </c>
      <c r="S133" s="191">
        <v>0</v>
      </c>
      <c r="T133" s="192">
        <f t="shared" si="3"/>
        <v>0</v>
      </c>
      <c r="U133" s="37"/>
      <c r="V133" s="37"/>
      <c r="W133" s="37"/>
      <c r="X133" s="37"/>
      <c r="Y133" s="37"/>
      <c r="Z133" s="37"/>
      <c r="AA133" s="37"/>
      <c r="AB133" s="37"/>
      <c r="AC133" s="37"/>
      <c r="AD133" s="37"/>
      <c r="AE133" s="37"/>
      <c r="AR133" s="193" t="s">
        <v>366</v>
      </c>
      <c r="AT133" s="193" t="s">
        <v>239</v>
      </c>
      <c r="AU133" s="193" t="s">
        <v>92</v>
      </c>
      <c r="AY133" s="20" t="s">
        <v>237</v>
      </c>
      <c r="BE133" s="194">
        <f t="shared" si="4"/>
        <v>0</v>
      </c>
      <c r="BF133" s="194">
        <f t="shared" si="5"/>
        <v>0</v>
      </c>
      <c r="BG133" s="194">
        <f t="shared" si="6"/>
        <v>0</v>
      </c>
      <c r="BH133" s="194">
        <f t="shared" si="7"/>
        <v>0</v>
      </c>
      <c r="BI133" s="194">
        <f t="shared" si="8"/>
        <v>0</v>
      </c>
      <c r="BJ133" s="20" t="s">
        <v>88</v>
      </c>
      <c r="BK133" s="194">
        <f t="shared" si="9"/>
        <v>0</v>
      </c>
      <c r="BL133" s="20" t="s">
        <v>366</v>
      </c>
      <c r="BM133" s="193" t="s">
        <v>643</v>
      </c>
    </row>
    <row r="134" spans="1:65" s="2" customFormat="1" ht="21.75" customHeight="1">
      <c r="A134" s="37"/>
      <c r="B134" s="38"/>
      <c r="C134" s="182" t="s">
        <v>452</v>
      </c>
      <c r="D134" s="182" t="s">
        <v>239</v>
      </c>
      <c r="E134" s="183" t="s">
        <v>1589</v>
      </c>
      <c r="F134" s="184" t="s">
        <v>1590</v>
      </c>
      <c r="G134" s="185" t="s">
        <v>1591</v>
      </c>
      <c r="H134" s="186">
        <v>1</v>
      </c>
      <c r="I134" s="187"/>
      <c r="J134" s="188">
        <f t="shared" si="0"/>
        <v>0</v>
      </c>
      <c r="K134" s="184" t="s">
        <v>19</v>
      </c>
      <c r="L134" s="42"/>
      <c r="M134" s="189" t="s">
        <v>19</v>
      </c>
      <c r="N134" s="190" t="s">
        <v>48</v>
      </c>
      <c r="O134" s="67"/>
      <c r="P134" s="191">
        <f t="shared" si="1"/>
        <v>0</v>
      </c>
      <c r="Q134" s="191">
        <v>0</v>
      </c>
      <c r="R134" s="191">
        <f t="shared" si="2"/>
        <v>0</v>
      </c>
      <c r="S134" s="191">
        <v>0</v>
      </c>
      <c r="T134" s="192">
        <f t="shared" si="3"/>
        <v>0</v>
      </c>
      <c r="U134" s="37"/>
      <c r="V134" s="37"/>
      <c r="W134" s="37"/>
      <c r="X134" s="37"/>
      <c r="Y134" s="37"/>
      <c r="Z134" s="37"/>
      <c r="AA134" s="37"/>
      <c r="AB134" s="37"/>
      <c r="AC134" s="37"/>
      <c r="AD134" s="37"/>
      <c r="AE134" s="37"/>
      <c r="AR134" s="193" t="s">
        <v>366</v>
      </c>
      <c r="AT134" s="193" t="s">
        <v>239</v>
      </c>
      <c r="AU134" s="193" t="s">
        <v>92</v>
      </c>
      <c r="AY134" s="20" t="s">
        <v>237</v>
      </c>
      <c r="BE134" s="194">
        <f t="shared" si="4"/>
        <v>0</v>
      </c>
      <c r="BF134" s="194">
        <f t="shared" si="5"/>
        <v>0</v>
      </c>
      <c r="BG134" s="194">
        <f t="shared" si="6"/>
        <v>0</v>
      </c>
      <c r="BH134" s="194">
        <f t="shared" si="7"/>
        <v>0</v>
      </c>
      <c r="BI134" s="194">
        <f t="shared" si="8"/>
        <v>0</v>
      </c>
      <c r="BJ134" s="20" t="s">
        <v>88</v>
      </c>
      <c r="BK134" s="194">
        <f t="shared" si="9"/>
        <v>0</v>
      </c>
      <c r="BL134" s="20" t="s">
        <v>366</v>
      </c>
      <c r="BM134" s="193" t="s">
        <v>653</v>
      </c>
    </row>
    <row r="135" spans="1:65" s="12" customFormat="1" ht="20.85" customHeight="1">
      <c r="B135" s="166"/>
      <c r="C135" s="167"/>
      <c r="D135" s="168" t="s">
        <v>75</v>
      </c>
      <c r="E135" s="180" t="s">
        <v>1592</v>
      </c>
      <c r="F135" s="180" t="s">
        <v>1593</v>
      </c>
      <c r="G135" s="167"/>
      <c r="H135" s="167"/>
      <c r="I135" s="170"/>
      <c r="J135" s="181">
        <f>BK135</f>
        <v>0</v>
      </c>
      <c r="K135" s="167"/>
      <c r="L135" s="172"/>
      <c r="M135" s="173"/>
      <c r="N135" s="174"/>
      <c r="O135" s="174"/>
      <c r="P135" s="175">
        <f>SUM(P136:P143)</f>
        <v>0</v>
      </c>
      <c r="Q135" s="174"/>
      <c r="R135" s="175">
        <f>SUM(R136:R143)</f>
        <v>0</v>
      </c>
      <c r="S135" s="174"/>
      <c r="T135" s="176">
        <f>SUM(T136:T143)</f>
        <v>0</v>
      </c>
      <c r="AR135" s="177" t="s">
        <v>88</v>
      </c>
      <c r="AT135" s="178" t="s">
        <v>75</v>
      </c>
      <c r="AU135" s="178" t="s">
        <v>88</v>
      </c>
      <c r="AY135" s="177" t="s">
        <v>237</v>
      </c>
      <c r="BK135" s="179">
        <f>SUM(BK136:BK143)</f>
        <v>0</v>
      </c>
    </row>
    <row r="136" spans="1:65" s="2" customFormat="1" ht="24.15" customHeight="1">
      <c r="A136" s="37"/>
      <c r="B136" s="38"/>
      <c r="C136" s="182" t="s">
        <v>471</v>
      </c>
      <c r="D136" s="182" t="s">
        <v>239</v>
      </c>
      <c r="E136" s="183" t="s">
        <v>1594</v>
      </c>
      <c r="F136" s="184" t="s">
        <v>1595</v>
      </c>
      <c r="G136" s="185" t="s">
        <v>290</v>
      </c>
      <c r="H136" s="186">
        <v>5</v>
      </c>
      <c r="I136" s="187"/>
      <c r="J136" s="188">
        <f t="shared" ref="J136:J143" si="10">ROUND(I136*H136,2)</f>
        <v>0</v>
      </c>
      <c r="K136" s="184" t="s">
        <v>19</v>
      </c>
      <c r="L136" s="42"/>
      <c r="M136" s="189" t="s">
        <v>19</v>
      </c>
      <c r="N136" s="190" t="s">
        <v>48</v>
      </c>
      <c r="O136" s="67"/>
      <c r="P136" s="191">
        <f t="shared" ref="P136:P143" si="11">O136*H136</f>
        <v>0</v>
      </c>
      <c r="Q136" s="191">
        <v>0</v>
      </c>
      <c r="R136" s="191">
        <f t="shared" ref="R136:R143" si="12">Q136*H136</f>
        <v>0</v>
      </c>
      <c r="S136" s="191">
        <v>0</v>
      </c>
      <c r="T136" s="192">
        <f t="shared" ref="T136:T143" si="13">S136*H136</f>
        <v>0</v>
      </c>
      <c r="U136" s="37"/>
      <c r="V136" s="37"/>
      <c r="W136" s="37"/>
      <c r="X136" s="37"/>
      <c r="Y136" s="37"/>
      <c r="Z136" s="37"/>
      <c r="AA136" s="37"/>
      <c r="AB136" s="37"/>
      <c r="AC136" s="37"/>
      <c r="AD136" s="37"/>
      <c r="AE136" s="37"/>
      <c r="AR136" s="193" t="s">
        <v>366</v>
      </c>
      <c r="AT136" s="193" t="s">
        <v>239</v>
      </c>
      <c r="AU136" s="193" t="s">
        <v>92</v>
      </c>
      <c r="AY136" s="20" t="s">
        <v>237</v>
      </c>
      <c r="BE136" s="194">
        <f t="shared" ref="BE136:BE143" si="14">IF(N136="základní",J136,0)</f>
        <v>0</v>
      </c>
      <c r="BF136" s="194">
        <f t="shared" ref="BF136:BF143" si="15">IF(N136="snížená",J136,0)</f>
        <v>0</v>
      </c>
      <c r="BG136" s="194">
        <f t="shared" ref="BG136:BG143" si="16">IF(N136="zákl. přenesená",J136,0)</f>
        <v>0</v>
      </c>
      <c r="BH136" s="194">
        <f t="shared" ref="BH136:BH143" si="17">IF(N136="sníž. přenesená",J136,0)</f>
        <v>0</v>
      </c>
      <c r="BI136" s="194">
        <f t="shared" ref="BI136:BI143" si="18">IF(N136="nulová",J136,0)</f>
        <v>0</v>
      </c>
      <c r="BJ136" s="20" t="s">
        <v>88</v>
      </c>
      <c r="BK136" s="194">
        <f t="shared" ref="BK136:BK143" si="19">ROUND(I136*H136,2)</f>
        <v>0</v>
      </c>
      <c r="BL136" s="20" t="s">
        <v>366</v>
      </c>
      <c r="BM136" s="193" t="s">
        <v>670</v>
      </c>
    </row>
    <row r="137" spans="1:65" s="2" customFormat="1" ht="16.5" customHeight="1">
      <c r="A137" s="37"/>
      <c r="B137" s="38"/>
      <c r="C137" s="182" t="s">
        <v>476</v>
      </c>
      <c r="D137" s="182" t="s">
        <v>239</v>
      </c>
      <c r="E137" s="183" t="s">
        <v>1596</v>
      </c>
      <c r="F137" s="184" t="s">
        <v>1597</v>
      </c>
      <c r="G137" s="185" t="s">
        <v>290</v>
      </c>
      <c r="H137" s="186">
        <v>5</v>
      </c>
      <c r="I137" s="187"/>
      <c r="J137" s="188">
        <f t="shared" si="10"/>
        <v>0</v>
      </c>
      <c r="K137" s="184" t="s">
        <v>19</v>
      </c>
      <c r="L137" s="42"/>
      <c r="M137" s="189" t="s">
        <v>19</v>
      </c>
      <c r="N137" s="190" t="s">
        <v>48</v>
      </c>
      <c r="O137" s="67"/>
      <c r="P137" s="191">
        <f t="shared" si="11"/>
        <v>0</v>
      </c>
      <c r="Q137" s="191">
        <v>0</v>
      </c>
      <c r="R137" s="191">
        <f t="shared" si="12"/>
        <v>0</v>
      </c>
      <c r="S137" s="191">
        <v>0</v>
      </c>
      <c r="T137" s="192">
        <f t="shared" si="13"/>
        <v>0</v>
      </c>
      <c r="U137" s="37"/>
      <c r="V137" s="37"/>
      <c r="W137" s="37"/>
      <c r="X137" s="37"/>
      <c r="Y137" s="37"/>
      <c r="Z137" s="37"/>
      <c r="AA137" s="37"/>
      <c r="AB137" s="37"/>
      <c r="AC137" s="37"/>
      <c r="AD137" s="37"/>
      <c r="AE137" s="37"/>
      <c r="AR137" s="193" t="s">
        <v>366</v>
      </c>
      <c r="AT137" s="193" t="s">
        <v>239</v>
      </c>
      <c r="AU137" s="193" t="s">
        <v>92</v>
      </c>
      <c r="AY137" s="20" t="s">
        <v>237</v>
      </c>
      <c r="BE137" s="194">
        <f t="shared" si="14"/>
        <v>0</v>
      </c>
      <c r="BF137" s="194">
        <f t="shared" si="15"/>
        <v>0</v>
      </c>
      <c r="BG137" s="194">
        <f t="shared" si="16"/>
        <v>0</v>
      </c>
      <c r="BH137" s="194">
        <f t="shared" si="17"/>
        <v>0</v>
      </c>
      <c r="BI137" s="194">
        <f t="shared" si="18"/>
        <v>0</v>
      </c>
      <c r="BJ137" s="20" t="s">
        <v>88</v>
      </c>
      <c r="BK137" s="194">
        <f t="shared" si="19"/>
        <v>0</v>
      </c>
      <c r="BL137" s="20" t="s">
        <v>366</v>
      </c>
      <c r="BM137" s="193" t="s">
        <v>684</v>
      </c>
    </row>
    <row r="138" spans="1:65" s="2" customFormat="1" ht="16.5" customHeight="1">
      <c r="A138" s="37"/>
      <c r="B138" s="38"/>
      <c r="C138" s="182" t="s">
        <v>485</v>
      </c>
      <c r="D138" s="182" t="s">
        <v>239</v>
      </c>
      <c r="E138" s="183" t="s">
        <v>1598</v>
      </c>
      <c r="F138" s="184" t="s">
        <v>1599</v>
      </c>
      <c r="G138" s="185" t="s">
        <v>290</v>
      </c>
      <c r="H138" s="186">
        <v>5</v>
      </c>
      <c r="I138" s="187"/>
      <c r="J138" s="188">
        <f t="shared" si="10"/>
        <v>0</v>
      </c>
      <c r="K138" s="184" t="s">
        <v>19</v>
      </c>
      <c r="L138" s="42"/>
      <c r="M138" s="189" t="s">
        <v>19</v>
      </c>
      <c r="N138" s="190" t="s">
        <v>48</v>
      </c>
      <c r="O138" s="67"/>
      <c r="P138" s="191">
        <f t="shared" si="11"/>
        <v>0</v>
      </c>
      <c r="Q138" s="191">
        <v>0</v>
      </c>
      <c r="R138" s="191">
        <f t="shared" si="12"/>
        <v>0</v>
      </c>
      <c r="S138" s="191">
        <v>0</v>
      </c>
      <c r="T138" s="192">
        <f t="shared" si="13"/>
        <v>0</v>
      </c>
      <c r="U138" s="37"/>
      <c r="V138" s="37"/>
      <c r="W138" s="37"/>
      <c r="X138" s="37"/>
      <c r="Y138" s="37"/>
      <c r="Z138" s="37"/>
      <c r="AA138" s="37"/>
      <c r="AB138" s="37"/>
      <c r="AC138" s="37"/>
      <c r="AD138" s="37"/>
      <c r="AE138" s="37"/>
      <c r="AR138" s="193" t="s">
        <v>366</v>
      </c>
      <c r="AT138" s="193" t="s">
        <v>239</v>
      </c>
      <c r="AU138" s="193" t="s">
        <v>92</v>
      </c>
      <c r="AY138" s="20" t="s">
        <v>237</v>
      </c>
      <c r="BE138" s="194">
        <f t="shared" si="14"/>
        <v>0</v>
      </c>
      <c r="BF138" s="194">
        <f t="shared" si="15"/>
        <v>0</v>
      </c>
      <c r="BG138" s="194">
        <f t="shared" si="16"/>
        <v>0</v>
      </c>
      <c r="BH138" s="194">
        <f t="shared" si="17"/>
        <v>0</v>
      </c>
      <c r="BI138" s="194">
        <f t="shared" si="18"/>
        <v>0</v>
      </c>
      <c r="BJ138" s="20" t="s">
        <v>88</v>
      </c>
      <c r="BK138" s="194">
        <f t="shared" si="19"/>
        <v>0</v>
      </c>
      <c r="BL138" s="20" t="s">
        <v>366</v>
      </c>
      <c r="BM138" s="193" t="s">
        <v>698</v>
      </c>
    </row>
    <row r="139" spans="1:65" s="2" customFormat="1" ht="16.5" customHeight="1">
      <c r="A139" s="37"/>
      <c r="B139" s="38"/>
      <c r="C139" s="182" t="s">
        <v>508</v>
      </c>
      <c r="D139" s="182" t="s">
        <v>239</v>
      </c>
      <c r="E139" s="183" t="s">
        <v>1600</v>
      </c>
      <c r="F139" s="184" t="s">
        <v>1601</v>
      </c>
      <c r="G139" s="185" t="s">
        <v>290</v>
      </c>
      <c r="H139" s="186">
        <v>10</v>
      </c>
      <c r="I139" s="187"/>
      <c r="J139" s="188">
        <f t="shared" si="10"/>
        <v>0</v>
      </c>
      <c r="K139" s="184" t="s">
        <v>19</v>
      </c>
      <c r="L139" s="42"/>
      <c r="M139" s="189" t="s">
        <v>19</v>
      </c>
      <c r="N139" s="190" t="s">
        <v>48</v>
      </c>
      <c r="O139" s="67"/>
      <c r="P139" s="191">
        <f t="shared" si="11"/>
        <v>0</v>
      </c>
      <c r="Q139" s="191">
        <v>0</v>
      </c>
      <c r="R139" s="191">
        <f t="shared" si="12"/>
        <v>0</v>
      </c>
      <c r="S139" s="191">
        <v>0</v>
      </c>
      <c r="T139" s="192">
        <f t="shared" si="13"/>
        <v>0</v>
      </c>
      <c r="U139" s="37"/>
      <c r="V139" s="37"/>
      <c r="W139" s="37"/>
      <c r="X139" s="37"/>
      <c r="Y139" s="37"/>
      <c r="Z139" s="37"/>
      <c r="AA139" s="37"/>
      <c r="AB139" s="37"/>
      <c r="AC139" s="37"/>
      <c r="AD139" s="37"/>
      <c r="AE139" s="37"/>
      <c r="AR139" s="193" t="s">
        <v>366</v>
      </c>
      <c r="AT139" s="193" t="s">
        <v>239</v>
      </c>
      <c r="AU139" s="193" t="s">
        <v>92</v>
      </c>
      <c r="AY139" s="20" t="s">
        <v>237</v>
      </c>
      <c r="BE139" s="194">
        <f t="shared" si="14"/>
        <v>0</v>
      </c>
      <c r="BF139" s="194">
        <f t="shared" si="15"/>
        <v>0</v>
      </c>
      <c r="BG139" s="194">
        <f t="shared" si="16"/>
        <v>0</v>
      </c>
      <c r="BH139" s="194">
        <f t="shared" si="17"/>
        <v>0</v>
      </c>
      <c r="BI139" s="194">
        <f t="shared" si="18"/>
        <v>0</v>
      </c>
      <c r="BJ139" s="20" t="s">
        <v>88</v>
      </c>
      <c r="BK139" s="194">
        <f t="shared" si="19"/>
        <v>0</v>
      </c>
      <c r="BL139" s="20" t="s">
        <v>366</v>
      </c>
      <c r="BM139" s="193" t="s">
        <v>705</v>
      </c>
    </row>
    <row r="140" spans="1:65" s="2" customFormat="1" ht="16.5" customHeight="1">
      <c r="A140" s="37"/>
      <c r="B140" s="38"/>
      <c r="C140" s="182" t="s">
        <v>516</v>
      </c>
      <c r="D140" s="182" t="s">
        <v>239</v>
      </c>
      <c r="E140" s="183" t="s">
        <v>1602</v>
      </c>
      <c r="F140" s="184" t="s">
        <v>1603</v>
      </c>
      <c r="G140" s="185" t="s">
        <v>290</v>
      </c>
      <c r="H140" s="186">
        <v>5</v>
      </c>
      <c r="I140" s="187"/>
      <c r="J140" s="188">
        <f t="shared" si="10"/>
        <v>0</v>
      </c>
      <c r="K140" s="184" t="s">
        <v>19</v>
      </c>
      <c r="L140" s="42"/>
      <c r="M140" s="189" t="s">
        <v>19</v>
      </c>
      <c r="N140" s="190" t="s">
        <v>48</v>
      </c>
      <c r="O140" s="67"/>
      <c r="P140" s="191">
        <f t="shared" si="11"/>
        <v>0</v>
      </c>
      <c r="Q140" s="191">
        <v>0</v>
      </c>
      <c r="R140" s="191">
        <f t="shared" si="12"/>
        <v>0</v>
      </c>
      <c r="S140" s="191">
        <v>0</v>
      </c>
      <c r="T140" s="192">
        <f t="shared" si="13"/>
        <v>0</v>
      </c>
      <c r="U140" s="37"/>
      <c r="V140" s="37"/>
      <c r="W140" s="37"/>
      <c r="X140" s="37"/>
      <c r="Y140" s="37"/>
      <c r="Z140" s="37"/>
      <c r="AA140" s="37"/>
      <c r="AB140" s="37"/>
      <c r="AC140" s="37"/>
      <c r="AD140" s="37"/>
      <c r="AE140" s="37"/>
      <c r="AR140" s="193" t="s">
        <v>366</v>
      </c>
      <c r="AT140" s="193" t="s">
        <v>239</v>
      </c>
      <c r="AU140" s="193" t="s">
        <v>92</v>
      </c>
      <c r="AY140" s="20" t="s">
        <v>237</v>
      </c>
      <c r="BE140" s="194">
        <f t="shared" si="14"/>
        <v>0</v>
      </c>
      <c r="BF140" s="194">
        <f t="shared" si="15"/>
        <v>0</v>
      </c>
      <c r="BG140" s="194">
        <f t="shared" si="16"/>
        <v>0</v>
      </c>
      <c r="BH140" s="194">
        <f t="shared" si="17"/>
        <v>0</v>
      </c>
      <c r="BI140" s="194">
        <f t="shared" si="18"/>
        <v>0</v>
      </c>
      <c r="BJ140" s="20" t="s">
        <v>88</v>
      </c>
      <c r="BK140" s="194">
        <f t="shared" si="19"/>
        <v>0</v>
      </c>
      <c r="BL140" s="20" t="s">
        <v>366</v>
      </c>
      <c r="BM140" s="193" t="s">
        <v>713</v>
      </c>
    </row>
    <row r="141" spans="1:65" s="2" customFormat="1" ht="16.5" customHeight="1">
      <c r="A141" s="37"/>
      <c r="B141" s="38"/>
      <c r="C141" s="182" t="s">
        <v>523</v>
      </c>
      <c r="D141" s="182" t="s">
        <v>239</v>
      </c>
      <c r="E141" s="183" t="s">
        <v>1604</v>
      </c>
      <c r="F141" s="184" t="s">
        <v>1605</v>
      </c>
      <c r="G141" s="185" t="s">
        <v>290</v>
      </c>
      <c r="H141" s="186">
        <v>50</v>
      </c>
      <c r="I141" s="187"/>
      <c r="J141" s="188">
        <f t="shared" si="10"/>
        <v>0</v>
      </c>
      <c r="K141" s="184" t="s">
        <v>19</v>
      </c>
      <c r="L141" s="42"/>
      <c r="M141" s="189" t="s">
        <v>19</v>
      </c>
      <c r="N141" s="190" t="s">
        <v>48</v>
      </c>
      <c r="O141" s="67"/>
      <c r="P141" s="191">
        <f t="shared" si="11"/>
        <v>0</v>
      </c>
      <c r="Q141" s="191">
        <v>0</v>
      </c>
      <c r="R141" s="191">
        <f t="shared" si="12"/>
        <v>0</v>
      </c>
      <c r="S141" s="191">
        <v>0</v>
      </c>
      <c r="T141" s="192">
        <f t="shared" si="13"/>
        <v>0</v>
      </c>
      <c r="U141" s="37"/>
      <c r="V141" s="37"/>
      <c r="W141" s="37"/>
      <c r="X141" s="37"/>
      <c r="Y141" s="37"/>
      <c r="Z141" s="37"/>
      <c r="AA141" s="37"/>
      <c r="AB141" s="37"/>
      <c r="AC141" s="37"/>
      <c r="AD141" s="37"/>
      <c r="AE141" s="37"/>
      <c r="AR141" s="193" t="s">
        <v>366</v>
      </c>
      <c r="AT141" s="193" t="s">
        <v>239</v>
      </c>
      <c r="AU141" s="193" t="s">
        <v>92</v>
      </c>
      <c r="AY141" s="20" t="s">
        <v>237</v>
      </c>
      <c r="BE141" s="194">
        <f t="shared" si="14"/>
        <v>0</v>
      </c>
      <c r="BF141" s="194">
        <f t="shared" si="15"/>
        <v>0</v>
      </c>
      <c r="BG141" s="194">
        <f t="shared" si="16"/>
        <v>0</v>
      </c>
      <c r="BH141" s="194">
        <f t="shared" si="17"/>
        <v>0</v>
      </c>
      <c r="BI141" s="194">
        <f t="shared" si="18"/>
        <v>0</v>
      </c>
      <c r="BJ141" s="20" t="s">
        <v>88</v>
      </c>
      <c r="BK141" s="194">
        <f t="shared" si="19"/>
        <v>0</v>
      </c>
      <c r="BL141" s="20" t="s">
        <v>366</v>
      </c>
      <c r="BM141" s="193" t="s">
        <v>425</v>
      </c>
    </row>
    <row r="142" spans="1:65" s="2" customFormat="1" ht="16.5" customHeight="1">
      <c r="A142" s="37"/>
      <c r="B142" s="38"/>
      <c r="C142" s="182" t="s">
        <v>529</v>
      </c>
      <c r="D142" s="182" t="s">
        <v>239</v>
      </c>
      <c r="E142" s="183" t="s">
        <v>1606</v>
      </c>
      <c r="F142" s="184" t="s">
        <v>1607</v>
      </c>
      <c r="G142" s="185" t="s">
        <v>290</v>
      </c>
      <c r="H142" s="186">
        <v>10</v>
      </c>
      <c r="I142" s="187"/>
      <c r="J142" s="188">
        <f t="shared" si="10"/>
        <v>0</v>
      </c>
      <c r="K142" s="184" t="s">
        <v>19</v>
      </c>
      <c r="L142" s="42"/>
      <c r="M142" s="189" t="s">
        <v>19</v>
      </c>
      <c r="N142" s="190" t="s">
        <v>48</v>
      </c>
      <c r="O142" s="67"/>
      <c r="P142" s="191">
        <f t="shared" si="11"/>
        <v>0</v>
      </c>
      <c r="Q142" s="191">
        <v>0</v>
      </c>
      <c r="R142" s="191">
        <f t="shared" si="12"/>
        <v>0</v>
      </c>
      <c r="S142" s="191">
        <v>0</v>
      </c>
      <c r="T142" s="192">
        <f t="shared" si="13"/>
        <v>0</v>
      </c>
      <c r="U142" s="37"/>
      <c r="V142" s="37"/>
      <c r="W142" s="37"/>
      <c r="X142" s="37"/>
      <c r="Y142" s="37"/>
      <c r="Z142" s="37"/>
      <c r="AA142" s="37"/>
      <c r="AB142" s="37"/>
      <c r="AC142" s="37"/>
      <c r="AD142" s="37"/>
      <c r="AE142" s="37"/>
      <c r="AR142" s="193" t="s">
        <v>366</v>
      </c>
      <c r="AT142" s="193" t="s">
        <v>239</v>
      </c>
      <c r="AU142" s="193" t="s">
        <v>92</v>
      </c>
      <c r="AY142" s="20" t="s">
        <v>237</v>
      </c>
      <c r="BE142" s="194">
        <f t="shared" si="14"/>
        <v>0</v>
      </c>
      <c r="BF142" s="194">
        <f t="shared" si="15"/>
        <v>0</v>
      </c>
      <c r="BG142" s="194">
        <f t="shared" si="16"/>
        <v>0</v>
      </c>
      <c r="BH142" s="194">
        <f t="shared" si="17"/>
        <v>0</v>
      </c>
      <c r="BI142" s="194">
        <f t="shared" si="18"/>
        <v>0</v>
      </c>
      <c r="BJ142" s="20" t="s">
        <v>88</v>
      </c>
      <c r="BK142" s="194">
        <f t="shared" si="19"/>
        <v>0</v>
      </c>
      <c r="BL142" s="20" t="s">
        <v>366</v>
      </c>
      <c r="BM142" s="193" t="s">
        <v>733</v>
      </c>
    </row>
    <row r="143" spans="1:65" s="2" customFormat="1" ht="16.5" customHeight="1">
      <c r="A143" s="37"/>
      <c r="B143" s="38"/>
      <c r="C143" s="182" t="s">
        <v>535</v>
      </c>
      <c r="D143" s="182" t="s">
        <v>239</v>
      </c>
      <c r="E143" s="183" t="s">
        <v>1608</v>
      </c>
      <c r="F143" s="184" t="s">
        <v>1609</v>
      </c>
      <c r="G143" s="185" t="s">
        <v>1591</v>
      </c>
      <c r="H143" s="186">
        <v>1</v>
      </c>
      <c r="I143" s="187"/>
      <c r="J143" s="188">
        <f t="shared" si="10"/>
        <v>0</v>
      </c>
      <c r="K143" s="184" t="s">
        <v>19</v>
      </c>
      <c r="L143" s="42"/>
      <c r="M143" s="189" t="s">
        <v>19</v>
      </c>
      <c r="N143" s="190" t="s">
        <v>48</v>
      </c>
      <c r="O143" s="67"/>
      <c r="P143" s="191">
        <f t="shared" si="11"/>
        <v>0</v>
      </c>
      <c r="Q143" s="191">
        <v>0</v>
      </c>
      <c r="R143" s="191">
        <f t="shared" si="12"/>
        <v>0</v>
      </c>
      <c r="S143" s="191">
        <v>0</v>
      </c>
      <c r="T143" s="192">
        <f t="shared" si="13"/>
        <v>0</v>
      </c>
      <c r="U143" s="37"/>
      <c r="V143" s="37"/>
      <c r="W143" s="37"/>
      <c r="X143" s="37"/>
      <c r="Y143" s="37"/>
      <c r="Z143" s="37"/>
      <c r="AA143" s="37"/>
      <c r="AB143" s="37"/>
      <c r="AC143" s="37"/>
      <c r="AD143" s="37"/>
      <c r="AE143" s="37"/>
      <c r="AR143" s="193" t="s">
        <v>366</v>
      </c>
      <c r="AT143" s="193" t="s">
        <v>239</v>
      </c>
      <c r="AU143" s="193" t="s">
        <v>92</v>
      </c>
      <c r="AY143" s="20" t="s">
        <v>237</v>
      </c>
      <c r="BE143" s="194">
        <f t="shared" si="14"/>
        <v>0</v>
      </c>
      <c r="BF143" s="194">
        <f t="shared" si="15"/>
        <v>0</v>
      </c>
      <c r="BG143" s="194">
        <f t="shared" si="16"/>
        <v>0</v>
      </c>
      <c r="BH143" s="194">
        <f t="shared" si="17"/>
        <v>0</v>
      </c>
      <c r="BI143" s="194">
        <f t="shared" si="18"/>
        <v>0</v>
      </c>
      <c r="BJ143" s="20" t="s">
        <v>88</v>
      </c>
      <c r="BK143" s="194">
        <f t="shared" si="19"/>
        <v>0</v>
      </c>
      <c r="BL143" s="20" t="s">
        <v>366</v>
      </c>
      <c r="BM143" s="193" t="s">
        <v>746</v>
      </c>
    </row>
    <row r="144" spans="1:65" s="12" customFormat="1" ht="20.85" customHeight="1">
      <c r="B144" s="166"/>
      <c r="C144" s="167"/>
      <c r="D144" s="168" t="s">
        <v>75</v>
      </c>
      <c r="E144" s="180" t="s">
        <v>1610</v>
      </c>
      <c r="F144" s="180" t="s">
        <v>1611</v>
      </c>
      <c r="G144" s="167"/>
      <c r="H144" s="167"/>
      <c r="I144" s="170"/>
      <c r="J144" s="181">
        <f>BK144</f>
        <v>0</v>
      </c>
      <c r="K144" s="167"/>
      <c r="L144" s="172"/>
      <c r="M144" s="173"/>
      <c r="N144" s="174"/>
      <c r="O144" s="174"/>
      <c r="P144" s="175">
        <f>SUM(P145:P152)</f>
        <v>0</v>
      </c>
      <c r="Q144" s="174"/>
      <c r="R144" s="175">
        <f>SUM(R145:R152)</f>
        <v>0</v>
      </c>
      <c r="S144" s="174"/>
      <c r="T144" s="176">
        <f>SUM(T145:T152)</f>
        <v>0</v>
      </c>
      <c r="AR144" s="177" t="s">
        <v>88</v>
      </c>
      <c r="AT144" s="178" t="s">
        <v>75</v>
      </c>
      <c r="AU144" s="178" t="s">
        <v>88</v>
      </c>
      <c r="AY144" s="177" t="s">
        <v>237</v>
      </c>
      <c r="BK144" s="179">
        <f>SUM(BK145:BK152)</f>
        <v>0</v>
      </c>
    </row>
    <row r="145" spans="1:65" s="2" customFormat="1" ht="24.15" customHeight="1">
      <c r="A145" s="37"/>
      <c r="B145" s="38"/>
      <c r="C145" s="182" t="s">
        <v>545</v>
      </c>
      <c r="D145" s="182" t="s">
        <v>239</v>
      </c>
      <c r="E145" s="183" t="s">
        <v>1612</v>
      </c>
      <c r="F145" s="184" t="s">
        <v>1595</v>
      </c>
      <c r="G145" s="185" t="s">
        <v>290</v>
      </c>
      <c r="H145" s="186">
        <v>8</v>
      </c>
      <c r="I145" s="187"/>
      <c r="J145" s="188">
        <f t="shared" ref="J145:J152" si="20">ROUND(I145*H145,2)</f>
        <v>0</v>
      </c>
      <c r="K145" s="184" t="s">
        <v>19</v>
      </c>
      <c r="L145" s="42"/>
      <c r="M145" s="189" t="s">
        <v>19</v>
      </c>
      <c r="N145" s="190" t="s">
        <v>48</v>
      </c>
      <c r="O145" s="67"/>
      <c r="P145" s="191">
        <f t="shared" ref="P145:P152" si="21">O145*H145</f>
        <v>0</v>
      </c>
      <c r="Q145" s="191">
        <v>0</v>
      </c>
      <c r="R145" s="191">
        <f t="shared" ref="R145:R152" si="22">Q145*H145</f>
        <v>0</v>
      </c>
      <c r="S145" s="191">
        <v>0</v>
      </c>
      <c r="T145" s="192">
        <f t="shared" ref="T145:T152" si="23">S145*H145</f>
        <v>0</v>
      </c>
      <c r="U145" s="37"/>
      <c r="V145" s="37"/>
      <c r="W145" s="37"/>
      <c r="X145" s="37"/>
      <c r="Y145" s="37"/>
      <c r="Z145" s="37"/>
      <c r="AA145" s="37"/>
      <c r="AB145" s="37"/>
      <c r="AC145" s="37"/>
      <c r="AD145" s="37"/>
      <c r="AE145" s="37"/>
      <c r="AR145" s="193" t="s">
        <v>366</v>
      </c>
      <c r="AT145" s="193" t="s">
        <v>239</v>
      </c>
      <c r="AU145" s="193" t="s">
        <v>92</v>
      </c>
      <c r="AY145" s="20" t="s">
        <v>237</v>
      </c>
      <c r="BE145" s="194">
        <f t="shared" ref="BE145:BE152" si="24">IF(N145="základní",J145,0)</f>
        <v>0</v>
      </c>
      <c r="BF145" s="194">
        <f t="shared" ref="BF145:BF152" si="25">IF(N145="snížená",J145,0)</f>
        <v>0</v>
      </c>
      <c r="BG145" s="194">
        <f t="shared" ref="BG145:BG152" si="26">IF(N145="zákl. přenesená",J145,0)</f>
        <v>0</v>
      </c>
      <c r="BH145" s="194">
        <f t="shared" ref="BH145:BH152" si="27">IF(N145="sníž. přenesená",J145,0)</f>
        <v>0</v>
      </c>
      <c r="BI145" s="194">
        <f t="shared" ref="BI145:BI152" si="28">IF(N145="nulová",J145,0)</f>
        <v>0</v>
      </c>
      <c r="BJ145" s="20" t="s">
        <v>88</v>
      </c>
      <c r="BK145" s="194">
        <f t="shared" ref="BK145:BK152" si="29">ROUND(I145*H145,2)</f>
        <v>0</v>
      </c>
      <c r="BL145" s="20" t="s">
        <v>366</v>
      </c>
      <c r="BM145" s="193" t="s">
        <v>772</v>
      </c>
    </row>
    <row r="146" spans="1:65" s="2" customFormat="1" ht="16.5" customHeight="1">
      <c r="A146" s="37"/>
      <c r="B146" s="38"/>
      <c r="C146" s="182" t="s">
        <v>550</v>
      </c>
      <c r="D146" s="182" t="s">
        <v>239</v>
      </c>
      <c r="E146" s="183" t="s">
        <v>1613</v>
      </c>
      <c r="F146" s="184" t="s">
        <v>1597</v>
      </c>
      <c r="G146" s="185" t="s">
        <v>290</v>
      </c>
      <c r="H146" s="186">
        <v>8</v>
      </c>
      <c r="I146" s="187"/>
      <c r="J146" s="188">
        <f t="shared" si="20"/>
        <v>0</v>
      </c>
      <c r="K146" s="184" t="s">
        <v>19</v>
      </c>
      <c r="L146" s="42"/>
      <c r="M146" s="189" t="s">
        <v>19</v>
      </c>
      <c r="N146" s="190" t="s">
        <v>48</v>
      </c>
      <c r="O146" s="67"/>
      <c r="P146" s="191">
        <f t="shared" si="21"/>
        <v>0</v>
      </c>
      <c r="Q146" s="191">
        <v>0</v>
      </c>
      <c r="R146" s="191">
        <f t="shared" si="22"/>
        <v>0</v>
      </c>
      <c r="S146" s="191">
        <v>0</v>
      </c>
      <c r="T146" s="192">
        <f t="shared" si="23"/>
        <v>0</v>
      </c>
      <c r="U146" s="37"/>
      <c r="V146" s="37"/>
      <c r="W146" s="37"/>
      <c r="X146" s="37"/>
      <c r="Y146" s="37"/>
      <c r="Z146" s="37"/>
      <c r="AA146" s="37"/>
      <c r="AB146" s="37"/>
      <c r="AC146" s="37"/>
      <c r="AD146" s="37"/>
      <c r="AE146" s="37"/>
      <c r="AR146" s="193" t="s">
        <v>366</v>
      </c>
      <c r="AT146" s="193" t="s">
        <v>239</v>
      </c>
      <c r="AU146" s="193" t="s">
        <v>92</v>
      </c>
      <c r="AY146" s="20" t="s">
        <v>237</v>
      </c>
      <c r="BE146" s="194">
        <f t="shared" si="24"/>
        <v>0</v>
      </c>
      <c r="BF146" s="194">
        <f t="shared" si="25"/>
        <v>0</v>
      </c>
      <c r="BG146" s="194">
        <f t="shared" si="26"/>
        <v>0</v>
      </c>
      <c r="BH146" s="194">
        <f t="shared" si="27"/>
        <v>0</v>
      </c>
      <c r="BI146" s="194">
        <f t="shared" si="28"/>
        <v>0</v>
      </c>
      <c r="BJ146" s="20" t="s">
        <v>88</v>
      </c>
      <c r="BK146" s="194">
        <f t="shared" si="29"/>
        <v>0</v>
      </c>
      <c r="BL146" s="20" t="s">
        <v>366</v>
      </c>
      <c r="BM146" s="193" t="s">
        <v>804</v>
      </c>
    </row>
    <row r="147" spans="1:65" s="2" customFormat="1" ht="16.5" customHeight="1">
      <c r="A147" s="37"/>
      <c r="B147" s="38"/>
      <c r="C147" s="182" t="s">
        <v>555</v>
      </c>
      <c r="D147" s="182" t="s">
        <v>239</v>
      </c>
      <c r="E147" s="183" t="s">
        <v>1614</v>
      </c>
      <c r="F147" s="184" t="s">
        <v>1599</v>
      </c>
      <c r="G147" s="185" t="s">
        <v>290</v>
      </c>
      <c r="H147" s="186">
        <v>8</v>
      </c>
      <c r="I147" s="187"/>
      <c r="J147" s="188">
        <f t="shared" si="20"/>
        <v>0</v>
      </c>
      <c r="K147" s="184" t="s">
        <v>19</v>
      </c>
      <c r="L147" s="42"/>
      <c r="M147" s="189" t="s">
        <v>19</v>
      </c>
      <c r="N147" s="190" t="s">
        <v>48</v>
      </c>
      <c r="O147" s="67"/>
      <c r="P147" s="191">
        <f t="shared" si="21"/>
        <v>0</v>
      </c>
      <c r="Q147" s="191">
        <v>0</v>
      </c>
      <c r="R147" s="191">
        <f t="shared" si="22"/>
        <v>0</v>
      </c>
      <c r="S147" s="191">
        <v>0</v>
      </c>
      <c r="T147" s="192">
        <f t="shared" si="23"/>
        <v>0</v>
      </c>
      <c r="U147" s="37"/>
      <c r="V147" s="37"/>
      <c r="W147" s="37"/>
      <c r="X147" s="37"/>
      <c r="Y147" s="37"/>
      <c r="Z147" s="37"/>
      <c r="AA147" s="37"/>
      <c r="AB147" s="37"/>
      <c r="AC147" s="37"/>
      <c r="AD147" s="37"/>
      <c r="AE147" s="37"/>
      <c r="AR147" s="193" t="s">
        <v>366</v>
      </c>
      <c r="AT147" s="193" t="s">
        <v>239</v>
      </c>
      <c r="AU147" s="193" t="s">
        <v>92</v>
      </c>
      <c r="AY147" s="20" t="s">
        <v>237</v>
      </c>
      <c r="BE147" s="194">
        <f t="shared" si="24"/>
        <v>0</v>
      </c>
      <c r="BF147" s="194">
        <f t="shared" si="25"/>
        <v>0</v>
      </c>
      <c r="BG147" s="194">
        <f t="shared" si="26"/>
        <v>0</v>
      </c>
      <c r="BH147" s="194">
        <f t="shared" si="27"/>
        <v>0</v>
      </c>
      <c r="BI147" s="194">
        <f t="shared" si="28"/>
        <v>0</v>
      </c>
      <c r="BJ147" s="20" t="s">
        <v>88</v>
      </c>
      <c r="BK147" s="194">
        <f t="shared" si="29"/>
        <v>0</v>
      </c>
      <c r="BL147" s="20" t="s">
        <v>366</v>
      </c>
      <c r="BM147" s="193" t="s">
        <v>830</v>
      </c>
    </row>
    <row r="148" spans="1:65" s="2" customFormat="1" ht="16.5" customHeight="1">
      <c r="A148" s="37"/>
      <c r="B148" s="38"/>
      <c r="C148" s="182" t="s">
        <v>567</v>
      </c>
      <c r="D148" s="182" t="s">
        <v>239</v>
      </c>
      <c r="E148" s="183" t="s">
        <v>1615</v>
      </c>
      <c r="F148" s="184" t="s">
        <v>1601</v>
      </c>
      <c r="G148" s="185" t="s">
        <v>290</v>
      </c>
      <c r="H148" s="186">
        <v>16</v>
      </c>
      <c r="I148" s="187"/>
      <c r="J148" s="188">
        <f t="shared" si="20"/>
        <v>0</v>
      </c>
      <c r="K148" s="184" t="s">
        <v>19</v>
      </c>
      <c r="L148" s="42"/>
      <c r="M148" s="189" t="s">
        <v>19</v>
      </c>
      <c r="N148" s="190" t="s">
        <v>48</v>
      </c>
      <c r="O148" s="67"/>
      <c r="P148" s="191">
        <f t="shared" si="21"/>
        <v>0</v>
      </c>
      <c r="Q148" s="191">
        <v>0</v>
      </c>
      <c r="R148" s="191">
        <f t="shared" si="22"/>
        <v>0</v>
      </c>
      <c r="S148" s="191">
        <v>0</v>
      </c>
      <c r="T148" s="192">
        <f t="shared" si="23"/>
        <v>0</v>
      </c>
      <c r="U148" s="37"/>
      <c r="V148" s="37"/>
      <c r="W148" s="37"/>
      <c r="X148" s="37"/>
      <c r="Y148" s="37"/>
      <c r="Z148" s="37"/>
      <c r="AA148" s="37"/>
      <c r="AB148" s="37"/>
      <c r="AC148" s="37"/>
      <c r="AD148" s="37"/>
      <c r="AE148" s="37"/>
      <c r="AR148" s="193" t="s">
        <v>366</v>
      </c>
      <c r="AT148" s="193" t="s">
        <v>239</v>
      </c>
      <c r="AU148" s="193" t="s">
        <v>92</v>
      </c>
      <c r="AY148" s="20" t="s">
        <v>237</v>
      </c>
      <c r="BE148" s="194">
        <f t="shared" si="24"/>
        <v>0</v>
      </c>
      <c r="BF148" s="194">
        <f t="shared" si="25"/>
        <v>0</v>
      </c>
      <c r="BG148" s="194">
        <f t="shared" si="26"/>
        <v>0</v>
      </c>
      <c r="BH148" s="194">
        <f t="shared" si="27"/>
        <v>0</v>
      </c>
      <c r="BI148" s="194">
        <f t="shared" si="28"/>
        <v>0</v>
      </c>
      <c r="BJ148" s="20" t="s">
        <v>88</v>
      </c>
      <c r="BK148" s="194">
        <f t="shared" si="29"/>
        <v>0</v>
      </c>
      <c r="BL148" s="20" t="s">
        <v>366</v>
      </c>
      <c r="BM148" s="193" t="s">
        <v>863</v>
      </c>
    </row>
    <row r="149" spans="1:65" s="2" customFormat="1" ht="16.5" customHeight="1">
      <c r="A149" s="37"/>
      <c r="B149" s="38"/>
      <c r="C149" s="182" t="s">
        <v>572</v>
      </c>
      <c r="D149" s="182" t="s">
        <v>239</v>
      </c>
      <c r="E149" s="183" t="s">
        <v>1616</v>
      </c>
      <c r="F149" s="184" t="s">
        <v>1603</v>
      </c>
      <c r="G149" s="185" t="s">
        <v>290</v>
      </c>
      <c r="H149" s="186">
        <v>8</v>
      </c>
      <c r="I149" s="187"/>
      <c r="J149" s="188">
        <f t="shared" si="20"/>
        <v>0</v>
      </c>
      <c r="K149" s="184" t="s">
        <v>19</v>
      </c>
      <c r="L149" s="42"/>
      <c r="M149" s="189" t="s">
        <v>19</v>
      </c>
      <c r="N149" s="190" t="s">
        <v>48</v>
      </c>
      <c r="O149" s="67"/>
      <c r="P149" s="191">
        <f t="shared" si="21"/>
        <v>0</v>
      </c>
      <c r="Q149" s="191">
        <v>0</v>
      </c>
      <c r="R149" s="191">
        <f t="shared" si="22"/>
        <v>0</v>
      </c>
      <c r="S149" s="191">
        <v>0</v>
      </c>
      <c r="T149" s="192">
        <f t="shared" si="23"/>
        <v>0</v>
      </c>
      <c r="U149" s="37"/>
      <c r="V149" s="37"/>
      <c r="W149" s="37"/>
      <c r="X149" s="37"/>
      <c r="Y149" s="37"/>
      <c r="Z149" s="37"/>
      <c r="AA149" s="37"/>
      <c r="AB149" s="37"/>
      <c r="AC149" s="37"/>
      <c r="AD149" s="37"/>
      <c r="AE149" s="37"/>
      <c r="AR149" s="193" t="s">
        <v>366</v>
      </c>
      <c r="AT149" s="193" t="s">
        <v>239</v>
      </c>
      <c r="AU149" s="193" t="s">
        <v>92</v>
      </c>
      <c r="AY149" s="20" t="s">
        <v>237</v>
      </c>
      <c r="BE149" s="194">
        <f t="shared" si="24"/>
        <v>0</v>
      </c>
      <c r="BF149" s="194">
        <f t="shared" si="25"/>
        <v>0</v>
      </c>
      <c r="BG149" s="194">
        <f t="shared" si="26"/>
        <v>0</v>
      </c>
      <c r="BH149" s="194">
        <f t="shared" si="27"/>
        <v>0</v>
      </c>
      <c r="BI149" s="194">
        <f t="shared" si="28"/>
        <v>0</v>
      </c>
      <c r="BJ149" s="20" t="s">
        <v>88</v>
      </c>
      <c r="BK149" s="194">
        <f t="shared" si="29"/>
        <v>0</v>
      </c>
      <c r="BL149" s="20" t="s">
        <v>366</v>
      </c>
      <c r="BM149" s="193" t="s">
        <v>897</v>
      </c>
    </row>
    <row r="150" spans="1:65" s="2" customFormat="1" ht="16.5" customHeight="1">
      <c r="A150" s="37"/>
      <c r="B150" s="38"/>
      <c r="C150" s="182" t="s">
        <v>577</v>
      </c>
      <c r="D150" s="182" t="s">
        <v>239</v>
      </c>
      <c r="E150" s="183" t="s">
        <v>1617</v>
      </c>
      <c r="F150" s="184" t="s">
        <v>1605</v>
      </c>
      <c r="G150" s="185" t="s">
        <v>290</v>
      </c>
      <c r="H150" s="186">
        <v>72</v>
      </c>
      <c r="I150" s="187"/>
      <c r="J150" s="188">
        <f t="shared" si="20"/>
        <v>0</v>
      </c>
      <c r="K150" s="184" t="s">
        <v>19</v>
      </c>
      <c r="L150" s="42"/>
      <c r="M150" s="189" t="s">
        <v>19</v>
      </c>
      <c r="N150" s="190" t="s">
        <v>48</v>
      </c>
      <c r="O150" s="67"/>
      <c r="P150" s="191">
        <f t="shared" si="21"/>
        <v>0</v>
      </c>
      <c r="Q150" s="191">
        <v>0</v>
      </c>
      <c r="R150" s="191">
        <f t="shared" si="22"/>
        <v>0</v>
      </c>
      <c r="S150" s="191">
        <v>0</v>
      </c>
      <c r="T150" s="192">
        <f t="shared" si="23"/>
        <v>0</v>
      </c>
      <c r="U150" s="37"/>
      <c r="V150" s="37"/>
      <c r="W150" s="37"/>
      <c r="X150" s="37"/>
      <c r="Y150" s="37"/>
      <c r="Z150" s="37"/>
      <c r="AA150" s="37"/>
      <c r="AB150" s="37"/>
      <c r="AC150" s="37"/>
      <c r="AD150" s="37"/>
      <c r="AE150" s="37"/>
      <c r="AR150" s="193" t="s">
        <v>366</v>
      </c>
      <c r="AT150" s="193" t="s">
        <v>239</v>
      </c>
      <c r="AU150" s="193" t="s">
        <v>92</v>
      </c>
      <c r="AY150" s="20" t="s">
        <v>237</v>
      </c>
      <c r="BE150" s="194">
        <f t="shared" si="24"/>
        <v>0</v>
      </c>
      <c r="BF150" s="194">
        <f t="shared" si="25"/>
        <v>0</v>
      </c>
      <c r="BG150" s="194">
        <f t="shared" si="26"/>
        <v>0</v>
      </c>
      <c r="BH150" s="194">
        <f t="shared" si="27"/>
        <v>0</v>
      </c>
      <c r="BI150" s="194">
        <f t="shared" si="28"/>
        <v>0</v>
      </c>
      <c r="BJ150" s="20" t="s">
        <v>88</v>
      </c>
      <c r="BK150" s="194">
        <f t="shared" si="29"/>
        <v>0</v>
      </c>
      <c r="BL150" s="20" t="s">
        <v>366</v>
      </c>
      <c r="BM150" s="193" t="s">
        <v>922</v>
      </c>
    </row>
    <row r="151" spans="1:65" s="2" customFormat="1" ht="16.5" customHeight="1">
      <c r="A151" s="37"/>
      <c r="B151" s="38"/>
      <c r="C151" s="182" t="s">
        <v>582</v>
      </c>
      <c r="D151" s="182" t="s">
        <v>239</v>
      </c>
      <c r="E151" s="183" t="s">
        <v>1618</v>
      </c>
      <c r="F151" s="184" t="s">
        <v>1607</v>
      </c>
      <c r="G151" s="185" t="s">
        <v>1619</v>
      </c>
      <c r="H151" s="186">
        <v>16</v>
      </c>
      <c r="I151" s="187"/>
      <c r="J151" s="188">
        <f t="shared" si="20"/>
        <v>0</v>
      </c>
      <c r="K151" s="184" t="s">
        <v>19</v>
      </c>
      <c r="L151" s="42"/>
      <c r="M151" s="189" t="s">
        <v>19</v>
      </c>
      <c r="N151" s="190" t="s">
        <v>48</v>
      </c>
      <c r="O151" s="67"/>
      <c r="P151" s="191">
        <f t="shared" si="21"/>
        <v>0</v>
      </c>
      <c r="Q151" s="191">
        <v>0</v>
      </c>
      <c r="R151" s="191">
        <f t="shared" si="22"/>
        <v>0</v>
      </c>
      <c r="S151" s="191">
        <v>0</v>
      </c>
      <c r="T151" s="192">
        <f t="shared" si="23"/>
        <v>0</v>
      </c>
      <c r="U151" s="37"/>
      <c r="V151" s="37"/>
      <c r="W151" s="37"/>
      <c r="X151" s="37"/>
      <c r="Y151" s="37"/>
      <c r="Z151" s="37"/>
      <c r="AA151" s="37"/>
      <c r="AB151" s="37"/>
      <c r="AC151" s="37"/>
      <c r="AD151" s="37"/>
      <c r="AE151" s="37"/>
      <c r="AR151" s="193" t="s">
        <v>366</v>
      </c>
      <c r="AT151" s="193" t="s">
        <v>239</v>
      </c>
      <c r="AU151" s="193" t="s">
        <v>92</v>
      </c>
      <c r="AY151" s="20" t="s">
        <v>237</v>
      </c>
      <c r="BE151" s="194">
        <f t="shared" si="24"/>
        <v>0</v>
      </c>
      <c r="BF151" s="194">
        <f t="shared" si="25"/>
        <v>0</v>
      </c>
      <c r="BG151" s="194">
        <f t="shared" si="26"/>
        <v>0</v>
      </c>
      <c r="BH151" s="194">
        <f t="shared" si="27"/>
        <v>0</v>
      </c>
      <c r="BI151" s="194">
        <f t="shared" si="28"/>
        <v>0</v>
      </c>
      <c r="BJ151" s="20" t="s">
        <v>88</v>
      </c>
      <c r="BK151" s="194">
        <f t="shared" si="29"/>
        <v>0</v>
      </c>
      <c r="BL151" s="20" t="s">
        <v>366</v>
      </c>
      <c r="BM151" s="193" t="s">
        <v>940</v>
      </c>
    </row>
    <row r="152" spans="1:65" s="2" customFormat="1" ht="16.5" customHeight="1">
      <c r="A152" s="37"/>
      <c r="B152" s="38"/>
      <c r="C152" s="182" t="s">
        <v>588</v>
      </c>
      <c r="D152" s="182" t="s">
        <v>239</v>
      </c>
      <c r="E152" s="183" t="s">
        <v>1620</v>
      </c>
      <c r="F152" s="184" t="s">
        <v>1609</v>
      </c>
      <c r="G152" s="185" t="s">
        <v>1591</v>
      </c>
      <c r="H152" s="186">
        <v>1</v>
      </c>
      <c r="I152" s="187"/>
      <c r="J152" s="188">
        <f t="shared" si="20"/>
        <v>0</v>
      </c>
      <c r="K152" s="184" t="s">
        <v>19</v>
      </c>
      <c r="L152" s="42"/>
      <c r="M152" s="189" t="s">
        <v>19</v>
      </c>
      <c r="N152" s="190" t="s">
        <v>48</v>
      </c>
      <c r="O152" s="67"/>
      <c r="P152" s="191">
        <f t="shared" si="21"/>
        <v>0</v>
      </c>
      <c r="Q152" s="191">
        <v>0</v>
      </c>
      <c r="R152" s="191">
        <f t="shared" si="22"/>
        <v>0</v>
      </c>
      <c r="S152" s="191">
        <v>0</v>
      </c>
      <c r="T152" s="192">
        <f t="shared" si="23"/>
        <v>0</v>
      </c>
      <c r="U152" s="37"/>
      <c r="V152" s="37"/>
      <c r="W152" s="37"/>
      <c r="X152" s="37"/>
      <c r="Y152" s="37"/>
      <c r="Z152" s="37"/>
      <c r="AA152" s="37"/>
      <c r="AB152" s="37"/>
      <c r="AC152" s="37"/>
      <c r="AD152" s="37"/>
      <c r="AE152" s="37"/>
      <c r="AR152" s="193" t="s">
        <v>366</v>
      </c>
      <c r="AT152" s="193" t="s">
        <v>239</v>
      </c>
      <c r="AU152" s="193" t="s">
        <v>92</v>
      </c>
      <c r="AY152" s="20" t="s">
        <v>237</v>
      </c>
      <c r="BE152" s="194">
        <f t="shared" si="24"/>
        <v>0</v>
      </c>
      <c r="BF152" s="194">
        <f t="shared" si="25"/>
        <v>0</v>
      </c>
      <c r="BG152" s="194">
        <f t="shared" si="26"/>
        <v>0</v>
      </c>
      <c r="BH152" s="194">
        <f t="shared" si="27"/>
        <v>0</v>
      </c>
      <c r="BI152" s="194">
        <f t="shared" si="28"/>
        <v>0</v>
      </c>
      <c r="BJ152" s="20" t="s">
        <v>88</v>
      </c>
      <c r="BK152" s="194">
        <f t="shared" si="29"/>
        <v>0</v>
      </c>
      <c r="BL152" s="20" t="s">
        <v>366</v>
      </c>
      <c r="BM152" s="193" t="s">
        <v>950</v>
      </c>
    </row>
    <row r="153" spans="1:65" s="12" customFormat="1" ht="20.85" customHeight="1">
      <c r="B153" s="166"/>
      <c r="C153" s="167"/>
      <c r="D153" s="168" t="s">
        <v>75</v>
      </c>
      <c r="E153" s="180" t="s">
        <v>1621</v>
      </c>
      <c r="F153" s="180" t="s">
        <v>1622</v>
      </c>
      <c r="G153" s="167"/>
      <c r="H153" s="167"/>
      <c r="I153" s="170"/>
      <c r="J153" s="181">
        <f>BK153</f>
        <v>0</v>
      </c>
      <c r="K153" s="167"/>
      <c r="L153" s="172"/>
      <c r="M153" s="173"/>
      <c r="N153" s="174"/>
      <c r="O153" s="174"/>
      <c r="P153" s="175">
        <f>SUM(P154:P171)</f>
        <v>0</v>
      </c>
      <c r="Q153" s="174"/>
      <c r="R153" s="175">
        <f>SUM(R154:R171)</f>
        <v>0</v>
      </c>
      <c r="S153" s="174"/>
      <c r="T153" s="176">
        <f>SUM(T154:T171)</f>
        <v>0</v>
      </c>
      <c r="AR153" s="177" t="s">
        <v>88</v>
      </c>
      <c r="AT153" s="178" t="s">
        <v>75</v>
      </c>
      <c r="AU153" s="178" t="s">
        <v>88</v>
      </c>
      <c r="AY153" s="177" t="s">
        <v>237</v>
      </c>
      <c r="BK153" s="179">
        <f>SUM(BK154:BK171)</f>
        <v>0</v>
      </c>
    </row>
    <row r="154" spans="1:65" s="2" customFormat="1" ht="21.75" customHeight="1">
      <c r="A154" s="37"/>
      <c r="B154" s="38"/>
      <c r="C154" s="182" t="s">
        <v>597</v>
      </c>
      <c r="D154" s="182" t="s">
        <v>239</v>
      </c>
      <c r="E154" s="183" t="s">
        <v>1623</v>
      </c>
      <c r="F154" s="184" t="s">
        <v>1624</v>
      </c>
      <c r="G154" s="185" t="s">
        <v>290</v>
      </c>
      <c r="H154" s="186">
        <v>56</v>
      </c>
      <c r="I154" s="187"/>
      <c r="J154" s="188">
        <f t="shared" ref="J154:J171" si="30">ROUND(I154*H154,2)</f>
        <v>0</v>
      </c>
      <c r="K154" s="184" t="s">
        <v>19</v>
      </c>
      <c r="L154" s="42"/>
      <c r="M154" s="189" t="s">
        <v>19</v>
      </c>
      <c r="N154" s="190" t="s">
        <v>48</v>
      </c>
      <c r="O154" s="67"/>
      <c r="P154" s="191">
        <f t="shared" ref="P154:P171" si="31">O154*H154</f>
        <v>0</v>
      </c>
      <c r="Q154" s="191">
        <v>0</v>
      </c>
      <c r="R154" s="191">
        <f t="shared" ref="R154:R171" si="32">Q154*H154</f>
        <v>0</v>
      </c>
      <c r="S154" s="191">
        <v>0</v>
      </c>
      <c r="T154" s="192">
        <f t="shared" ref="T154:T171" si="33">S154*H154</f>
        <v>0</v>
      </c>
      <c r="U154" s="37"/>
      <c r="V154" s="37"/>
      <c r="W154" s="37"/>
      <c r="X154" s="37"/>
      <c r="Y154" s="37"/>
      <c r="Z154" s="37"/>
      <c r="AA154" s="37"/>
      <c r="AB154" s="37"/>
      <c r="AC154" s="37"/>
      <c r="AD154" s="37"/>
      <c r="AE154" s="37"/>
      <c r="AR154" s="193" t="s">
        <v>366</v>
      </c>
      <c r="AT154" s="193" t="s">
        <v>239</v>
      </c>
      <c r="AU154" s="193" t="s">
        <v>92</v>
      </c>
      <c r="AY154" s="20" t="s">
        <v>237</v>
      </c>
      <c r="BE154" s="194">
        <f t="shared" ref="BE154:BE171" si="34">IF(N154="základní",J154,0)</f>
        <v>0</v>
      </c>
      <c r="BF154" s="194">
        <f t="shared" ref="BF154:BF171" si="35">IF(N154="snížená",J154,0)</f>
        <v>0</v>
      </c>
      <c r="BG154" s="194">
        <f t="shared" ref="BG154:BG171" si="36">IF(N154="zákl. přenesená",J154,0)</f>
        <v>0</v>
      </c>
      <c r="BH154" s="194">
        <f t="shared" ref="BH154:BH171" si="37">IF(N154="sníž. přenesená",J154,0)</f>
        <v>0</v>
      </c>
      <c r="BI154" s="194">
        <f t="shared" ref="BI154:BI171" si="38">IF(N154="nulová",J154,0)</f>
        <v>0</v>
      </c>
      <c r="BJ154" s="20" t="s">
        <v>88</v>
      </c>
      <c r="BK154" s="194">
        <f t="shared" ref="BK154:BK171" si="39">ROUND(I154*H154,2)</f>
        <v>0</v>
      </c>
      <c r="BL154" s="20" t="s">
        <v>366</v>
      </c>
      <c r="BM154" s="193" t="s">
        <v>959</v>
      </c>
    </row>
    <row r="155" spans="1:65" s="2" customFormat="1" ht="21.75" customHeight="1">
      <c r="A155" s="37"/>
      <c r="B155" s="38"/>
      <c r="C155" s="182" t="s">
        <v>603</v>
      </c>
      <c r="D155" s="182" t="s">
        <v>239</v>
      </c>
      <c r="E155" s="183" t="s">
        <v>1625</v>
      </c>
      <c r="F155" s="184" t="s">
        <v>1626</v>
      </c>
      <c r="G155" s="185" t="s">
        <v>290</v>
      </c>
      <c r="H155" s="186">
        <v>0</v>
      </c>
      <c r="I155" s="187"/>
      <c r="J155" s="188">
        <f t="shared" si="30"/>
        <v>0</v>
      </c>
      <c r="K155" s="184" t="s">
        <v>19</v>
      </c>
      <c r="L155" s="42"/>
      <c r="M155" s="189" t="s">
        <v>19</v>
      </c>
      <c r="N155" s="190" t="s">
        <v>48</v>
      </c>
      <c r="O155" s="67"/>
      <c r="P155" s="191">
        <f t="shared" si="31"/>
        <v>0</v>
      </c>
      <c r="Q155" s="191">
        <v>0</v>
      </c>
      <c r="R155" s="191">
        <f t="shared" si="32"/>
        <v>0</v>
      </c>
      <c r="S155" s="191">
        <v>0</v>
      </c>
      <c r="T155" s="192">
        <f t="shared" si="33"/>
        <v>0</v>
      </c>
      <c r="U155" s="37"/>
      <c r="V155" s="37"/>
      <c r="W155" s="37"/>
      <c r="X155" s="37"/>
      <c r="Y155" s="37"/>
      <c r="Z155" s="37"/>
      <c r="AA155" s="37"/>
      <c r="AB155" s="37"/>
      <c r="AC155" s="37"/>
      <c r="AD155" s="37"/>
      <c r="AE155" s="37"/>
      <c r="AR155" s="193" t="s">
        <v>366</v>
      </c>
      <c r="AT155" s="193" t="s">
        <v>239</v>
      </c>
      <c r="AU155" s="193" t="s">
        <v>92</v>
      </c>
      <c r="AY155" s="20" t="s">
        <v>237</v>
      </c>
      <c r="BE155" s="194">
        <f t="shared" si="34"/>
        <v>0</v>
      </c>
      <c r="BF155" s="194">
        <f t="shared" si="35"/>
        <v>0</v>
      </c>
      <c r="BG155" s="194">
        <f t="shared" si="36"/>
        <v>0</v>
      </c>
      <c r="BH155" s="194">
        <f t="shared" si="37"/>
        <v>0</v>
      </c>
      <c r="BI155" s="194">
        <f t="shared" si="38"/>
        <v>0</v>
      </c>
      <c r="BJ155" s="20" t="s">
        <v>88</v>
      </c>
      <c r="BK155" s="194">
        <f t="shared" si="39"/>
        <v>0</v>
      </c>
      <c r="BL155" s="20" t="s">
        <v>366</v>
      </c>
      <c r="BM155" s="193" t="s">
        <v>974</v>
      </c>
    </row>
    <row r="156" spans="1:65" s="2" customFormat="1" ht="16.5" customHeight="1">
      <c r="A156" s="37"/>
      <c r="B156" s="38"/>
      <c r="C156" s="182" t="s">
        <v>611</v>
      </c>
      <c r="D156" s="182" t="s">
        <v>239</v>
      </c>
      <c r="E156" s="183" t="s">
        <v>1627</v>
      </c>
      <c r="F156" s="184" t="s">
        <v>1628</v>
      </c>
      <c r="G156" s="185" t="s">
        <v>290</v>
      </c>
      <c r="H156" s="186">
        <v>0</v>
      </c>
      <c r="I156" s="187"/>
      <c r="J156" s="188">
        <f t="shared" si="30"/>
        <v>0</v>
      </c>
      <c r="K156" s="184" t="s">
        <v>19</v>
      </c>
      <c r="L156" s="42"/>
      <c r="M156" s="189" t="s">
        <v>19</v>
      </c>
      <c r="N156" s="190" t="s">
        <v>48</v>
      </c>
      <c r="O156" s="67"/>
      <c r="P156" s="191">
        <f t="shared" si="31"/>
        <v>0</v>
      </c>
      <c r="Q156" s="191">
        <v>0</v>
      </c>
      <c r="R156" s="191">
        <f t="shared" si="32"/>
        <v>0</v>
      </c>
      <c r="S156" s="191">
        <v>0</v>
      </c>
      <c r="T156" s="192">
        <f t="shared" si="33"/>
        <v>0</v>
      </c>
      <c r="U156" s="37"/>
      <c r="V156" s="37"/>
      <c r="W156" s="37"/>
      <c r="X156" s="37"/>
      <c r="Y156" s="37"/>
      <c r="Z156" s="37"/>
      <c r="AA156" s="37"/>
      <c r="AB156" s="37"/>
      <c r="AC156" s="37"/>
      <c r="AD156" s="37"/>
      <c r="AE156" s="37"/>
      <c r="AR156" s="193" t="s">
        <v>366</v>
      </c>
      <c r="AT156" s="193" t="s">
        <v>239</v>
      </c>
      <c r="AU156" s="193" t="s">
        <v>92</v>
      </c>
      <c r="AY156" s="20" t="s">
        <v>237</v>
      </c>
      <c r="BE156" s="194">
        <f t="shared" si="34"/>
        <v>0</v>
      </c>
      <c r="BF156" s="194">
        <f t="shared" si="35"/>
        <v>0</v>
      </c>
      <c r="BG156" s="194">
        <f t="shared" si="36"/>
        <v>0</v>
      </c>
      <c r="BH156" s="194">
        <f t="shared" si="37"/>
        <v>0</v>
      </c>
      <c r="BI156" s="194">
        <f t="shared" si="38"/>
        <v>0</v>
      </c>
      <c r="BJ156" s="20" t="s">
        <v>88</v>
      </c>
      <c r="BK156" s="194">
        <f t="shared" si="39"/>
        <v>0</v>
      </c>
      <c r="BL156" s="20" t="s">
        <v>366</v>
      </c>
      <c r="BM156" s="193" t="s">
        <v>985</v>
      </c>
    </row>
    <row r="157" spans="1:65" s="2" customFormat="1" ht="16.5" customHeight="1">
      <c r="A157" s="37"/>
      <c r="B157" s="38"/>
      <c r="C157" s="182" t="s">
        <v>617</v>
      </c>
      <c r="D157" s="182" t="s">
        <v>239</v>
      </c>
      <c r="E157" s="183" t="s">
        <v>1629</v>
      </c>
      <c r="F157" s="184" t="s">
        <v>1630</v>
      </c>
      <c r="G157" s="185" t="s">
        <v>290</v>
      </c>
      <c r="H157" s="186">
        <v>14</v>
      </c>
      <c r="I157" s="187"/>
      <c r="J157" s="188">
        <f t="shared" si="30"/>
        <v>0</v>
      </c>
      <c r="K157" s="184" t="s">
        <v>19</v>
      </c>
      <c r="L157" s="42"/>
      <c r="M157" s="189" t="s">
        <v>19</v>
      </c>
      <c r="N157" s="190" t="s">
        <v>48</v>
      </c>
      <c r="O157" s="67"/>
      <c r="P157" s="191">
        <f t="shared" si="31"/>
        <v>0</v>
      </c>
      <c r="Q157" s="191">
        <v>0</v>
      </c>
      <c r="R157" s="191">
        <f t="shared" si="32"/>
        <v>0</v>
      </c>
      <c r="S157" s="191">
        <v>0</v>
      </c>
      <c r="T157" s="192">
        <f t="shared" si="33"/>
        <v>0</v>
      </c>
      <c r="U157" s="37"/>
      <c r="V157" s="37"/>
      <c r="W157" s="37"/>
      <c r="X157" s="37"/>
      <c r="Y157" s="37"/>
      <c r="Z157" s="37"/>
      <c r="AA157" s="37"/>
      <c r="AB157" s="37"/>
      <c r="AC157" s="37"/>
      <c r="AD157" s="37"/>
      <c r="AE157" s="37"/>
      <c r="AR157" s="193" t="s">
        <v>366</v>
      </c>
      <c r="AT157" s="193" t="s">
        <v>239</v>
      </c>
      <c r="AU157" s="193" t="s">
        <v>92</v>
      </c>
      <c r="AY157" s="20" t="s">
        <v>237</v>
      </c>
      <c r="BE157" s="194">
        <f t="shared" si="34"/>
        <v>0</v>
      </c>
      <c r="BF157" s="194">
        <f t="shared" si="35"/>
        <v>0</v>
      </c>
      <c r="BG157" s="194">
        <f t="shared" si="36"/>
        <v>0</v>
      </c>
      <c r="BH157" s="194">
        <f t="shared" si="37"/>
        <v>0</v>
      </c>
      <c r="BI157" s="194">
        <f t="shared" si="38"/>
        <v>0</v>
      </c>
      <c r="BJ157" s="20" t="s">
        <v>88</v>
      </c>
      <c r="BK157" s="194">
        <f t="shared" si="39"/>
        <v>0</v>
      </c>
      <c r="BL157" s="20" t="s">
        <v>366</v>
      </c>
      <c r="BM157" s="193" t="s">
        <v>994</v>
      </c>
    </row>
    <row r="158" spans="1:65" s="2" customFormat="1" ht="24.15" customHeight="1">
      <c r="A158" s="37"/>
      <c r="B158" s="38"/>
      <c r="C158" s="182" t="s">
        <v>624</v>
      </c>
      <c r="D158" s="182" t="s">
        <v>239</v>
      </c>
      <c r="E158" s="183" t="s">
        <v>1631</v>
      </c>
      <c r="F158" s="184" t="s">
        <v>1632</v>
      </c>
      <c r="G158" s="185" t="s">
        <v>290</v>
      </c>
      <c r="H158" s="186">
        <v>0</v>
      </c>
      <c r="I158" s="187"/>
      <c r="J158" s="188">
        <f t="shared" si="30"/>
        <v>0</v>
      </c>
      <c r="K158" s="184" t="s">
        <v>19</v>
      </c>
      <c r="L158" s="42"/>
      <c r="M158" s="189" t="s">
        <v>19</v>
      </c>
      <c r="N158" s="190" t="s">
        <v>48</v>
      </c>
      <c r="O158" s="67"/>
      <c r="P158" s="191">
        <f t="shared" si="31"/>
        <v>0</v>
      </c>
      <c r="Q158" s="191">
        <v>0</v>
      </c>
      <c r="R158" s="191">
        <f t="shared" si="32"/>
        <v>0</v>
      </c>
      <c r="S158" s="191">
        <v>0</v>
      </c>
      <c r="T158" s="192">
        <f t="shared" si="33"/>
        <v>0</v>
      </c>
      <c r="U158" s="37"/>
      <c r="V158" s="37"/>
      <c r="W158" s="37"/>
      <c r="X158" s="37"/>
      <c r="Y158" s="37"/>
      <c r="Z158" s="37"/>
      <c r="AA158" s="37"/>
      <c r="AB158" s="37"/>
      <c r="AC158" s="37"/>
      <c r="AD158" s="37"/>
      <c r="AE158" s="37"/>
      <c r="AR158" s="193" t="s">
        <v>366</v>
      </c>
      <c r="AT158" s="193" t="s">
        <v>239</v>
      </c>
      <c r="AU158" s="193" t="s">
        <v>92</v>
      </c>
      <c r="AY158" s="20" t="s">
        <v>237</v>
      </c>
      <c r="BE158" s="194">
        <f t="shared" si="34"/>
        <v>0</v>
      </c>
      <c r="BF158" s="194">
        <f t="shared" si="35"/>
        <v>0</v>
      </c>
      <c r="BG158" s="194">
        <f t="shared" si="36"/>
        <v>0</v>
      </c>
      <c r="BH158" s="194">
        <f t="shared" si="37"/>
        <v>0</v>
      </c>
      <c r="BI158" s="194">
        <f t="shared" si="38"/>
        <v>0</v>
      </c>
      <c r="BJ158" s="20" t="s">
        <v>88</v>
      </c>
      <c r="BK158" s="194">
        <f t="shared" si="39"/>
        <v>0</v>
      </c>
      <c r="BL158" s="20" t="s">
        <v>366</v>
      </c>
      <c r="BM158" s="193" t="s">
        <v>450</v>
      </c>
    </row>
    <row r="159" spans="1:65" s="2" customFormat="1" ht="21.75" customHeight="1">
      <c r="A159" s="37"/>
      <c r="B159" s="38"/>
      <c r="C159" s="182" t="s">
        <v>633</v>
      </c>
      <c r="D159" s="182" t="s">
        <v>239</v>
      </c>
      <c r="E159" s="183" t="s">
        <v>1633</v>
      </c>
      <c r="F159" s="184" t="s">
        <v>1634</v>
      </c>
      <c r="G159" s="185" t="s">
        <v>290</v>
      </c>
      <c r="H159" s="186">
        <v>11</v>
      </c>
      <c r="I159" s="187"/>
      <c r="J159" s="188">
        <f t="shared" si="30"/>
        <v>0</v>
      </c>
      <c r="K159" s="184" t="s">
        <v>19</v>
      </c>
      <c r="L159" s="42"/>
      <c r="M159" s="189" t="s">
        <v>19</v>
      </c>
      <c r="N159" s="190" t="s">
        <v>48</v>
      </c>
      <c r="O159" s="67"/>
      <c r="P159" s="191">
        <f t="shared" si="31"/>
        <v>0</v>
      </c>
      <c r="Q159" s="191">
        <v>0</v>
      </c>
      <c r="R159" s="191">
        <f t="shared" si="32"/>
        <v>0</v>
      </c>
      <c r="S159" s="191">
        <v>0</v>
      </c>
      <c r="T159" s="192">
        <f t="shared" si="33"/>
        <v>0</v>
      </c>
      <c r="U159" s="37"/>
      <c r="V159" s="37"/>
      <c r="W159" s="37"/>
      <c r="X159" s="37"/>
      <c r="Y159" s="37"/>
      <c r="Z159" s="37"/>
      <c r="AA159" s="37"/>
      <c r="AB159" s="37"/>
      <c r="AC159" s="37"/>
      <c r="AD159" s="37"/>
      <c r="AE159" s="37"/>
      <c r="AR159" s="193" t="s">
        <v>366</v>
      </c>
      <c r="AT159" s="193" t="s">
        <v>239</v>
      </c>
      <c r="AU159" s="193" t="s">
        <v>92</v>
      </c>
      <c r="AY159" s="20" t="s">
        <v>237</v>
      </c>
      <c r="BE159" s="194">
        <f t="shared" si="34"/>
        <v>0</v>
      </c>
      <c r="BF159" s="194">
        <f t="shared" si="35"/>
        <v>0</v>
      </c>
      <c r="BG159" s="194">
        <f t="shared" si="36"/>
        <v>0</v>
      </c>
      <c r="BH159" s="194">
        <f t="shared" si="37"/>
        <v>0</v>
      </c>
      <c r="BI159" s="194">
        <f t="shared" si="38"/>
        <v>0</v>
      </c>
      <c r="BJ159" s="20" t="s">
        <v>88</v>
      </c>
      <c r="BK159" s="194">
        <f t="shared" si="39"/>
        <v>0</v>
      </c>
      <c r="BL159" s="20" t="s">
        <v>366</v>
      </c>
      <c r="BM159" s="193" t="s">
        <v>483</v>
      </c>
    </row>
    <row r="160" spans="1:65" s="2" customFormat="1" ht="21.75" customHeight="1">
      <c r="A160" s="37"/>
      <c r="B160" s="38"/>
      <c r="C160" s="182" t="s">
        <v>638</v>
      </c>
      <c r="D160" s="182" t="s">
        <v>239</v>
      </c>
      <c r="E160" s="183" t="s">
        <v>1635</v>
      </c>
      <c r="F160" s="184" t="s">
        <v>1636</v>
      </c>
      <c r="G160" s="185" t="s">
        <v>290</v>
      </c>
      <c r="H160" s="186">
        <v>15</v>
      </c>
      <c r="I160" s="187"/>
      <c r="J160" s="188">
        <f t="shared" si="30"/>
        <v>0</v>
      </c>
      <c r="K160" s="184" t="s">
        <v>19</v>
      </c>
      <c r="L160" s="42"/>
      <c r="M160" s="189" t="s">
        <v>19</v>
      </c>
      <c r="N160" s="190" t="s">
        <v>48</v>
      </c>
      <c r="O160" s="67"/>
      <c r="P160" s="191">
        <f t="shared" si="31"/>
        <v>0</v>
      </c>
      <c r="Q160" s="191">
        <v>0</v>
      </c>
      <c r="R160" s="191">
        <f t="shared" si="32"/>
        <v>0</v>
      </c>
      <c r="S160" s="191">
        <v>0</v>
      </c>
      <c r="T160" s="192">
        <f t="shared" si="33"/>
        <v>0</v>
      </c>
      <c r="U160" s="37"/>
      <c r="V160" s="37"/>
      <c r="W160" s="37"/>
      <c r="X160" s="37"/>
      <c r="Y160" s="37"/>
      <c r="Z160" s="37"/>
      <c r="AA160" s="37"/>
      <c r="AB160" s="37"/>
      <c r="AC160" s="37"/>
      <c r="AD160" s="37"/>
      <c r="AE160" s="37"/>
      <c r="AR160" s="193" t="s">
        <v>366</v>
      </c>
      <c r="AT160" s="193" t="s">
        <v>239</v>
      </c>
      <c r="AU160" s="193" t="s">
        <v>92</v>
      </c>
      <c r="AY160" s="20" t="s">
        <v>237</v>
      </c>
      <c r="BE160" s="194">
        <f t="shared" si="34"/>
        <v>0</v>
      </c>
      <c r="BF160" s="194">
        <f t="shared" si="35"/>
        <v>0</v>
      </c>
      <c r="BG160" s="194">
        <f t="shared" si="36"/>
        <v>0</v>
      </c>
      <c r="BH160" s="194">
        <f t="shared" si="37"/>
        <v>0</v>
      </c>
      <c r="BI160" s="194">
        <f t="shared" si="38"/>
        <v>0</v>
      </c>
      <c r="BJ160" s="20" t="s">
        <v>88</v>
      </c>
      <c r="BK160" s="194">
        <f t="shared" si="39"/>
        <v>0</v>
      </c>
      <c r="BL160" s="20" t="s">
        <v>366</v>
      </c>
      <c r="BM160" s="193" t="s">
        <v>1015</v>
      </c>
    </row>
    <row r="161" spans="1:65" s="2" customFormat="1" ht="16.5" customHeight="1">
      <c r="A161" s="37"/>
      <c r="B161" s="38"/>
      <c r="C161" s="182" t="s">
        <v>643</v>
      </c>
      <c r="D161" s="182" t="s">
        <v>239</v>
      </c>
      <c r="E161" s="183" t="s">
        <v>1637</v>
      </c>
      <c r="F161" s="184" t="s">
        <v>1638</v>
      </c>
      <c r="G161" s="185" t="s">
        <v>290</v>
      </c>
      <c r="H161" s="186">
        <v>0</v>
      </c>
      <c r="I161" s="187"/>
      <c r="J161" s="188">
        <f t="shared" si="30"/>
        <v>0</v>
      </c>
      <c r="K161" s="184" t="s">
        <v>19</v>
      </c>
      <c r="L161" s="42"/>
      <c r="M161" s="189" t="s">
        <v>19</v>
      </c>
      <c r="N161" s="190" t="s">
        <v>48</v>
      </c>
      <c r="O161" s="67"/>
      <c r="P161" s="191">
        <f t="shared" si="31"/>
        <v>0</v>
      </c>
      <c r="Q161" s="191">
        <v>0</v>
      </c>
      <c r="R161" s="191">
        <f t="shared" si="32"/>
        <v>0</v>
      </c>
      <c r="S161" s="191">
        <v>0</v>
      </c>
      <c r="T161" s="192">
        <f t="shared" si="33"/>
        <v>0</v>
      </c>
      <c r="U161" s="37"/>
      <c r="V161" s="37"/>
      <c r="W161" s="37"/>
      <c r="X161" s="37"/>
      <c r="Y161" s="37"/>
      <c r="Z161" s="37"/>
      <c r="AA161" s="37"/>
      <c r="AB161" s="37"/>
      <c r="AC161" s="37"/>
      <c r="AD161" s="37"/>
      <c r="AE161" s="37"/>
      <c r="AR161" s="193" t="s">
        <v>366</v>
      </c>
      <c r="AT161" s="193" t="s">
        <v>239</v>
      </c>
      <c r="AU161" s="193" t="s">
        <v>92</v>
      </c>
      <c r="AY161" s="20" t="s">
        <v>237</v>
      </c>
      <c r="BE161" s="194">
        <f t="shared" si="34"/>
        <v>0</v>
      </c>
      <c r="BF161" s="194">
        <f t="shared" si="35"/>
        <v>0</v>
      </c>
      <c r="BG161" s="194">
        <f t="shared" si="36"/>
        <v>0</v>
      </c>
      <c r="BH161" s="194">
        <f t="shared" si="37"/>
        <v>0</v>
      </c>
      <c r="BI161" s="194">
        <f t="shared" si="38"/>
        <v>0</v>
      </c>
      <c r="BJ161" s="20" t="s">
        <v>88</v>
      </c>
      <c r="BK161" s="194">
        <f t="shared" si="39"/>
        <v>0</v>
      </c>
      <c r="BL161" s="20" t="s">
        <v>366</v>
      </c>
      <c r="BM161" s="193" t="s">
        <v>1024</v>
      </c>
    </row>
    <row r="162" spans="1:65" s="2" customFormat="1" ht="16.5" customHeight="1">
      <c r="A162" s="37"/>
      <c r="B162" s="38"/>
      <c r="C162" s="182" t="s">
        <v>649</v>
      </c>
      <c r="D162" s="182" t="s">
        <v>239</v>
      </c>
      <c r="E162" s="183" t="s">
        <v>1639</v>
      </c>
      <c r="F162" s="184" t="s">
        <v>1640</v>
      </c>
      <c r="G162" s="185" t="s">
        <v>290</v>
      </c>
      <c r="H162" s="186">
        <v>0</v>
      </c>
      <c r="I162" s="187"/>
      <c r="J162" s="188">
        <f t="shared" si="30"/>
        <v>0</v>
      </c>
      <c r="K162" s="184" t="s">
        <v>19</v>
      </c>
      <c r="L162" s="42"/>
      <c r="M162" s="189" t="s">
        <v>19</v>
      </c>
      <c r="N162" s="190" t="s">
        <v>48</v>
      </c>
      <c r="O162" s="67"/>
      <c r="P162" s="191">
        <f t="shared" si="31"/>
        <v>0</v>
      </c>
      <c r="Q162" s="191">
        <v>0</v>
      </c>
      <c r="R162" s="191">
        <f t="shared" si="32"/>
        <v>0</v>
      </c>
      <c r="S162" s="191">
        <v>0</v>
      </c>
      <c r="T162" s="192">
        <f t="shared" si="33"/>
        <v>0</v>
      </c>
      <c r="U162" s="37"/>
      <c r="V162" s="37"/>
      <c r="W162" s="37"/>
      <c r="X162" s="37"/>
      <c r="Y162" s="37"/>
      <c r="Z162" s="37"/>
      <c r="AA162" s="37"/>
      <c r="AB162" s="37"/>
      <c r="AC162" s="37"/>
      <c r="AD162" s="37"/>
      <c r="AE162" s="37"/>
      <c r="AR162" s="193" t="s">
        <v>366</v>
      </c>
      <c r="AT162" s="193" t="s">
        <v>239</v>
      </c>
      <c r="AU162" s="193" t="s">
        <v>92</v>
      </c>
      <c r="AY162" s="20" t="s">
        <v>237</v>
      </c>
      <c r="BE162" s="194">
        <f t="shared" si="34"/>
        <v>0</v>
      </c>
      <c r="BF162" s="194">
        <f t="shared" si="35"/>
        <v>0</v>
      </c>
      <c r="BG162" s="194">
        <f t="shared" si="36"/>
        <v>0</v>
      </c>
      <c r="BH162" s="194">
        <f t="shared" si="37"/>
        <v>0</v>
      </c>
      <c r="BI162" s="194">
        <f t="shared" si="38"/>
        <v>0</v>
      </c>
      <c r="BJ162" s="20" t="s">
        <v>88</v>
      </c>
      <c r="BK162" s="194">
        <f t="shared" si="39"/>
        <v>0</v>
      </c>
      <c r="BL162" s="20" t="s">
        <v>366</v>
      </c>
      <c r="BM162" s="193" t="s">
        <v>1030</v>
      </c>
    </row>
    <row r="163" spans="1:65" s="2" customFormat="1" ht="16.5" customHeight="1">
      <c r="A163" s="37"/>
      <c r="B163" s="38"/>
      <c r="C163" s="182" t="s">
        <v>653</v>
      </c>
      <c r="D163" s="182" t="s">
        <v>239</v>
      </c>
      <c r="E163" s="183" t="s">
        <v>1641</v>
      </c>
      <c r="F163" s="184" t="s">
        <v>1642</v>
      </c>
      <c r="G163" s="185" t="s">
        <v>290</v>
      </c>
      <c r="H163" s="186">
        <v>0</v>
      </c>
      <c r="I163" s="187"/>
      <c r="J163" s="188">
        <f t="shared" si="30"/>
        <v>0</v>
      </c>
      <c r="K163" s="184" t="s">
        <v>19</v>
      </c>
      <c r="L163" s="42"/>
      <c r="M163" s="189" t="s">
        <v>19</v>
      </c>
      <c r="N163" s="190" t="s">
        <v>48</v>
      </c>
      <c r="O163" s="67"/>
      <c r="P163" s="191">
        <f t="shared" si="31"/>
        <v>0</v>
      </c>
      <c r="Q163" s="191">
        <v>0</v>
      </c>
      <c r="R163" s="191">
        <f t="shared" si="32"/>
        <v>0</v>
      </c>
      <c r="S163" s="191">
        <v>0</v>
      </c>
      <c r="T163" s="192">
        <f t="shared" si="33"/>
        <v>0</v>
      </c>
      <c r="U163" s="37"/>
      <c r="V163" s="37"/>
      <c r="W163" s="37"/>
      <c r="X163" s="37"/>
      <c r="Y163" s="37"/>
      <c r="Z163" s="37"/>
      <c r="AA163" s="37"/>
      <c r="AB163" s="37"/>
      <c r="AC163" s="37"/>
      <c r="AD163" s="37"/>
      <c r="AE163" s="37"/>
      <c r="AR163" s="193" t="s">
        <v>366</v>
      </c>
      <c r="AT163" s="193" t="s">
        <v>239</v>
      </c>
      <c r="AU163" s="193" t="s">
        <v>92</v>
      </c>
      <c r="AY163" s="20" t="s">
        <v>237</v>
      </c>
      <c r="BE163" s="194">
        <f t="shared" si="34"/>
        <v>0</v>
      </c>
      <c r="BF163" s="194">
        <f t="shared" si="35"/>
        <v>0</v>
      </c>
      <c r="BG163" s="194">
        <f t="shared" si="36"/>
        <v>0</v>
      </c>
      <c r="BH163" s="194">
        <f t="shared" si="37"/>
        <v>0</v>
      </c>
      <c r="BI163" s="194">
        <f t="shared" si="38"/>
        <v>0</v>
      </c>
      <c r="BJ163" s="20" t="s">
        <v>88</v>
      </c>
      <c r="BK163" s="194">
        <f t="shared" si="39"/>
        <v>0</v>
      </c>
      <c r="BL163" s="20" t="s">
        <v>366</v>
      </c>
      <c r="BM163" s="193" t="s">
        <v>1039</v>
      </c>
    </row>
    <row r="164" spans="1:65" s="2" customFormat="1" ht="16.5" customHeight="1">
      <c r="A164" s="37"/>
      <c r="B164" s="38"/>
      <c r="C164" s="182" t="s">
        <v>660</v>
      </c>
      <c r="D164" s="182" t="s">
        <v>239</v>
      </c>
      <c r="E164" s="183" t="s">
        <v>1643</v>
      </c>
      <c r="F164" s="184" t="s">
        <v>1644</v>
      </c>
      <c r="G164" s="185" t="s">
        <v>290</v>
      </c>
      <c r="H164" s="186">
        <v>0</v>
      </c>
      <c r="I164" s="187"/>
      <c r="J164" s="188">
        <f t="shared" si="30"/>
        <v>0</v>
      </c>
      <c r="K164" s="184" t="s">
        <v>19</v>
      </c>
      <c r="L164" s="42"/>
      <c r="M164" s="189" t="s">
        <v>19</v>
      </c>
      <c r="N164" s="190" t="s">
        <v>48</v>
      </c>
      <c r="O164" s="67"/>
      <c r="P164" s="191">
        <f t="shared" si="31"/>
        <v>0</v>
      </c>
      <c r="Q164" s="191">
        <v>0</v>
      </c>
      <c r="R164" s="191">
        <f t="shared" si="32"/>
        <v>0</v>
      </c>
      <c r="S164" s="191">
        <v>0</v>
      </c>
      <c r="T164" s="192">
        <f t="shared" si="33"/>
        <v>0</v>
      </c>
      <c r="U164" s="37"/>
      <c r="V164" s="37"/>
      <c r="W164" s="37"/>
      <c r="X164" s="37"/>
      <c r="Y164" s="37"/>
      <c r="Z164" s="37"/>
      <c r="AA164" s="37"/>
      <c r="AB164" s="37"/>
      <c r="AC164" s="37"/>
      <c r="AD164" s="37"/>
      <c r="AE164" s="37"/>
      <c r="AR164" s="193" t="s">
        <v>366</v>
      </c>
      <c r="AT164" s="193" t="s">
        <v>239</v>
      </c>
      <c r="AU164" s="193" t="s">
        <v>92</v>
      </c>
      <c r="AY164" s="20" t="s">
        <v>237</v>
      </c>
      <c r="BE164" s="194">
        <f t="shared" si="34"/>
        <v>0</v>
      </c>
      <c r="BF164" s="194">
        <f t="shared" si="35"/>
        <v>0</v>
      </c>
      <c r="BG164" s="194">
        <f t="shared" si="36"/>
        <v>0</v>
      </c>
      <c r="BH164" s="194">
        <f t="shared" si="37"/>
        <v>0</v>
      </c>
      <c r="BI164" s="194">
        <f t="shared" si="38"/>
        <v>0</v>
      </c>
      <c r="BJ164" s="20" t="s">
        <v>88</v>
      </c>
      <c r="BK164" s="194">
        <f t="shared" si="39"/>
        <v>0</v>
      </c>
      <c r="BL164" s="20" t="s">
        <v>366</v>
      </c>
      <c r="BM164" s="193" t="s">
        <v>1048</v>
      </c>
    </row>
    <row r="165" spans="1:65" s="2" customFormat="1" ht="24.15" customHeight="1">
      <c r="A165" s="37"/>
      <c r="B165" s="38"/>
      <c r="C165" s="182" t="s">
        <v>670</v>
      </c>
      <c r="D165" s="182" t="s">
        <v>239</v>
      </c>
      <c r="E165" s="183" t="s">
        <v>1645</v>
      </c>
      <c r="F165" s="184" t="s">
        <v>1646</v>
      </c>
      <c r="G165" s="185" t="s">
        <v>290</v>
      </c>
      <c r="H165" s="186">
        <v>200</v>
      </c>
      <c r="I165" s="187"/>
      <c r="J165" s="188">
        <f t="shared" si="30"/>
        <v>0</v>
      </c>
      <c r="K165" s="184" t="s">
        <v>19</v>
      </c>
      <c r="L165" s="42"/>
      <c r="M165" s="189" t="s">
        <v>19</v>
      </c>
      <c r="N165" s="190" t="s">
        <v>48</v>
      </c>
      <c r="O165" s="67"/>
      <c r="P165" s="191">
        <f t="shared" si="31"/>
        <v>0</v>
      </c>
      <c r="Q165" s="191">
        <v>0</v>
      </c>
      <c r="R165" s="191">
        <f t="shared" si="32"/>
        <v>0</v>
      </c>
      <c r="S165" s="191">
        <v>0</v>
      </c>
      <c r="T165" s="192">
        <f t="shared" si="33"/>
        <v>0</v>
      </c>
      <c r="U165" s="37"/>
      <c r="V165" s="37"/>
      <c r="W165" s="37"/>
      <c r="X165" s="37"/>
      <c r="Y165" s="37"/>
      <c r="Z165" s="37"/>
      <c r="AA165" s="37"/>
      <c r="AB165" s="37"/>
      <c r="AC165" s="37"/>
      <c r="AD165" s="37"/>
      <c r="AE165" s="37"/>
      <c r="AR165" s="193" t="s">
        <v>366</v>
      </c>
      <c r="AT165" s="193" t="s">
        <v>239</v>
      </c>
      <c r="AU165" s="193" t="s">
        <v>92</v>
      </c>
      <c r="AY165" s="20" t="s">
        <v>237</v>
      </c>
      <c r="BE165" s="194">
        <f t="shared" si="34"/>
        <v>0</v>
      </c>
      <c r="BF165" s="194">
        <f t="shared" si="35"/>
        <v>0</v>
      </c>
      <c r="BG165" s="194">
        <f t="shared" si="36"/>
        <v>0</v>
      </c>
      <c r="BH165" s="194">
        <f t="shared" si="37"/>
        <v>0</v>
      </c>
      <c r="BI165" s="194">
        <f t="shared" si="38"/>
        <v>0</v>
      </c>
      <c r="BJ165" s="20" t="s">
        <v>88</v>
      </c>
      <c r="BK165" s="194">
        <f t="shared" si="39"/>
        <v>0</v>
      </c>
      <c r="BL165" s="20" t="s">
        <v>366</v>
      </c>
      <c r="BM165" s="193" t="s">
        <v>1055</v>
      </c>
    </row>
    <row r="166" spans="1:65" s="2" customFormat="1" ht="24.15" customHeight="1">
      <c r="A166" s="37"/>
      <c r="B166" s="38"/>
      <c r="C166" s="182" t="s">
        <v>676</v>
      </c>
      <c r="D166" s="182" t="s">
        <v>239</v>
      </c>
      <c r="E166" s="183" t="s">
        <v>1647</v>
      </c>
      <c r="F166" s="184" t="s">
        <v>1648</v>
      </c>
      <c r="G166" s="185" t="s">
        <v>290</v>
      </c>
      <c r="H166" s="186">
        <v>0</v>
      </c>
      <c r="I166" s="187"/>
      <c r="J166" s="188">
        <f t="shared" si="30"/>
        <v>0</v>
      </c>
      <c r="K166" s="184" t="s">
        <v>19</v>
      </c>
      <c r="L166" s="42"/>
      <c r="M166" s="189" t="s">
        <v>19</v>
      </c>
      <c r="N166" s="190" t="s">
        <v>48</v>
      </c>
      <c r="O166" s="67"/>
      <c r="P166" s="191">
        <f t="shared" si="31"/>
        <v>0</v>
      </c>
      <c r="Q166" s="191">
        <v>0</v>
      </c>
      <c r="R166" s="191">
        <f t="shared" si="32"/>
        <v>0</v>
      </c>
      <c r="S166" s="191">
        <v>0</v>
      </c>
      <c r="T166" s="192">
        <f t="shared" si="33"/>
        <v>0</v>
      </c>
      <c r="U166" s="37"/>
      <c r="V166" s="37"/>
      <c r="W166" s="37"/>
      <c r="X166" s="37"/>
      <c r="Y166" s="37"/>
      <c r="Z166" s="37"/>
      <c r="AA166" s="37"/>
      <c r="AB166" s="37"/>
      <c r="AC166" s="37"/>
      <c r="AD166" s="37"/>
      <c r="AE166" s="37"/>
      <c r="AR166" s="193" t="s">
        <v>366</v>
      </c>
      <c r="AT166" s="193" t="s">
        <v>239</v>
      </c>
      <c r="AU166" s="193" t="s">
        <v>92</v>
      </c>
      <c r="AY166" s="20" t="s">
        <v>237</v>
      </c>
      <c r="BE166" s="194">
        <f t="shared" si="34"/>
        <v>0</v>
      </c>
      <c r="BF166" s="194">
        <f t="shared" si="35"/>
        <v>0</v>
      </c>
      <c r="BG166" s="194">
        <f t="shared" si="36"/>
        <v>0</v>
      </c>
      <c r="BH166" s="194">
        <f t="shared" si="37"/>
        <v>0</v>
      </c>
      <c r="BI166" s="194">
        <f t="shared" si="38"/>
        <v>0</v>
      </c>
      <c r="BJ166" s="20" t="s">
        <v>88</v>
      </c>
      <c r="BK166" s="194">
        <f t="shared" si="39"/>
        <v>0</v>
      </c>
      <c r="BL166" s="20" t="s">
        <v>366</v>
      </c>
      <c r="BM166" s="193" t="s">
        <v>1064</v>
      </c>
    </row>
    <row r="167" spans="1:65" s="2" customFormat="1" ht="16.5" customHeight="1">
      <c r="A167" s="37"/>
      <c r="B167" s="38"/>
      <c r="C167" s="182" t="s">
        <v>684</v>
      </c>
      <c r="D167" s="182" t="s">
        <v>239</v>
      </c>
      <c r="E167" s="183" t="s">
        <v>1649</v>
      </c>
      <c r="F167" s="184" t="s">
        <v>1650</v>
      </c>
      <c r="G167" s="185" t="s">
        <v>290</v>
      </c>
      <c r="H167" s="186">
        <v>17</v>
      </c>
      <c r="I167" s="187"/>
      <c r="J167" s="188">
        <f t="shared" si="30"/>
        <v>0</v>
      </c>
      <c r="K167" s="184" t="s">
        <v>19</v>
      </c>
      <c r="L167" s="42"/>
      <c r="M167" s="189" t="s">
        <v>19</v>
      </c>
      <c r="N167" s="190" t="s">
        <v>48</v>
      </c>
      <c r="O167" s="67"/>
      <c r="P167" s="191">
        <f t="shared" si="31"/>
        <v>0</v>
      </c>
      <c r="Q167" s="191">
        <v>0</v>
      </c>
      <c r="R167" s="191">
        <f t="shared" si="32"/>
        <v>0</v>
      </c>
      <c r="S167" s="191">
        <v>0</v>
      </c>
      <c r="T167" s="192">
        <f t="shared" si="33"/>
        <v>0</v>
      </c>
      <c r="U167" s="37"/>
      <c r="V167" s="37"/>
      <c r="W167" s="37"/>
      <c r="X167" s="37"/>
      <c r="Y167" s="37"/>
      <c r="Z167" s="37"/>
      <c r="AA167" s="37"/>
      <c r="AB167" s="37"/>
      <c r="AC167" s="37"/>
      <c r="AD167" s="37"/>
      <c r="AE167" s="37"/>
      <c r="AR167" s="193" t="s">
        <v>366</v>
      </c>
      <c r="AT167" s="193" t="s">
        <v>239</v>
      </c>
      <c r="AU167" s="193" t="s">
        <v>92</v>
      </c>
      <c r="AY167" s="20" t="s">
        <v>237</v>
      </c>
      <c r="BE167" s="194">
        <f t="shared" si="34"/>
        <v>0</v>
      </c>
      <c r="BF167" s="194">
        <f t="shared" si="35"/>
        <v>0</v>
      </c>
      <c r="BG167" s="194">
        <f t="shared" si="36"/>
        <v>0</v>
      </c>
      <c r="BH167" s="194">
        <f t="shared" si="37"/>
        <v>0</v>
      </c>
      <c r="BI167" s="194">
        <f t="shared" si="38"/>
        <v>0</v>
      </c>
      <c r="BJ167" s="20" t="s">
        <v>88</v>
      </c>
      <c r="BK167" s="194">
        <f t="shared" si="39"/>
        <v>0</v>
      </c>
      <c r="BL167" s="20" t="s">
        <v>366</v>
      </c>
      <c r="BM167" s="193" t="s">
        <v>1077</v>
      </c>
    </row>
    <row r="168" spans="1:65" s="2" customFormat="1" ht="16.5" customHeight="1">
      <c r="A168" s="37"/>
      <c r="B168" s="38"/>
      <c r="C168" s="182" t="s">
        <v>692</v>
      </c>
      <c r="D168" s="182" t="s">
        <v>239</v>
      </c>
      <c r="E168" s="183" t="s">
        <v>1651</v>
      </c>
      <c r="F168" s="184" t="s">
        <v>1652</v>
      </c>
      <c r="G168" s="185" t="s">
        <v>290</v>
      </c>
      <c r="H168" s="186">
        <v>389</v>
      </c>
      <c r="I168" s="187"/>
      <c r="J168" s="188">
        <f t="shared" si="30"/>
        <v>0</v>
      </c>
      <c r="K168" s="184" t="s">
        <v>19</v>
      </c>
      <c r="L168" s="42"/>
      <c r="M168" s="189" t="s">
        <v>19</v>
      </c>
      <c r="N168" s="190" t="s">
        <v>48</v>
      </c>
      <c r="O168" s="67"/>
      <c r="P168" s="191">
        <f t="shared" si="31"/>
        <v>0</v>
      </c>
      <c r="Q168" s="191">
        <v>0</v>
      </c>
      <c r="R168" s="191">
        <f t="shared" si="32"/>
        <v>0</v>
      </c>
      <c r="S168" s="191">
        <v>0</v>
      </c>
      <c r="T168" s="192">
        <f t="shared" si="33"/>
        <v>0</v>
      </c>
      <c r="U168" s="37"/>
      <c r="V168" s="37"/>
      <c r="W168" s="37"/>
      <c r="X168" s="37"/>
      <c r="Y168" s="37"/>
      <c r="Z168" s="37"/>
      <c r="AA168" s="37"/>
      <c r="AB168" s="37"/>
      <c r="AC168" s="37"/>
      <c r="AD168" s="37"/>
      <c r="AE168" s="37"/>
      <c r="AR168" s="193" t="s">
        <v>366</v>
      </c>
      <c r="AT168" s="193" t="s">
        <v>239</v>
      </c>
      <c r="AU168" s="193" t="s">
        <v>92</v>
      </c>
      <c r="AY168" s="20" t="s">
        <v>237</v>
      </c>
      <c r="BE168" s="194">
        <f t="shared" si="34"/>
        <v>0</v>
      </c>
      <c r="BF168" s="194">
        <f t="shared" si="35"/>
        <v>0</v>
      </c>
      <c r="BG168" s="194">
        <f t="shared" si="36"/>
        <v>0</v>
      </c>
      <c r="BH168" s="194">
        <f t="shared" si="37"/>
        <v>0</v>
      </c>
      <c r="BI168" s="194">
        <f t="shared" si="38"/>
        <v>0</v>
      </c>
      <c r="BJ168" s="20" t="s">
        <v>88</v>
      </c>
      <c r="BK168" s="194">
        <f t="shared" si="39"/>
        <v>0</v>
      </c>
      <c r="BL168" s="20" t="s">
        <v>366</v>
      </c>
      <c r="BM168" s="193" t="s">
        <v>1093</v>
      </c>
    </row>
    <row r="169" spans="1:65" s="2" customFormat="1" ht="21.75" customHeight="1">
      <c r="A169" s="37"/>
      <c r="B169" s="38"/>
      <c r="C169" s="182" t="s">
        <v>698</v>
      </c>
      <c r="D169" s="182" t="s">
        <v>239</v>
      </c>
      <c r="E169" s="183" t="s">
        <v>1653</v>
      </c>
      <c r="F169" s="184" t="s">
        <v>1654</v>
      </c>
      <c r="G169" s="185" t="s">
        <v>1591</v>
      </c>
      <c r="H169" s="186">
        <v>1</v>
      </c>
      <c r="I169" s="187"/>
      <c r="J169" s="188">
        <f t="shared" si="30"/>
        <v>0</v>
      </c>
      <c r="K169" s="184" t="s">
        <v>19</v>
      </c>
      <c r="L169" s="42"/>
      <c r="M169" s="189" t="s">
        <v>19</v>
      </c>
      <c r="N169" s="190" t="s">
        <v>48</v>
      </c>
      <c r="O169" s="67"/>
      <c r="P169" s="191">
        <f t="shared" si="31"/>
        <v>0</v>
      </c>
      <c r="Q169" s="191">
        <v>0</v>
      </c>
      <c r="R169" s="191">
        <f t="shared" si="32"/>
        <v>0</v>
      </c>
      <c r="S169" s="191">
        <v>0</v>
      </c>
      <c r="T169" s="192">
        <f t="shared" si="33"/>
        <v>0</v>
      </c>
      <c r="U169" s="37"/>
      <c r="V169" s="37"/>
      <c r="W169" s="37"/>
      <c r="X169" s="37"/>
      <c r="Y169" s="37"/>
      <c r="Z169" s="37"/>
      <c r="AA169" s="37"/>
      <c r="AB169" s="37"/>
      <c r="AC169" s="37"/>
      <c r="AD169" s="37"/>
      <c r="AE169" s="37"/>
      <c r="AR169" s="193" t="s">
        <v>366</v>
      </c>
      <c r="AT169" s="193" t="s">
        <v>239</v>
      </c>
      <c r="AU169" s="193" t="s">
        <v>92</v>
      </c>
      <c r="AY169" s="20" t="s">
        <v>237</v>
      </c>
      <c r="BE169" s="194">
        <f t="shared" si="34"/>
        <v>0</v>
      </c>
      <c r="BF169" s="194">
        <f t="shared" si="35"/>
        <v>0</v>
      </c>
      <c r="BG169" s="194">
        <f t="shared" si="36"/>
        <v>0</v>
      </c>
      <c r="BH169" s="194">
        <f t="shared" si="37"/>
        <v>0</v>
      </c>
      <c r="BI169" s="194">
        <f t="shared" si="38"/>
        <v>0</v>
      </c>
      <c r="BJ169" s="20" t="s">
        <v>88</v>
      </c>
      <c r="BK169" s="194">
        <f t="shared" si="39"/>
        <v>0</v>
      </c>
      <c r="BL169" s="20" t="s">
        <v>366</v>
      </c>
      <c r="BM169" s="193" t="s">
        <v>1106</v>
      </c>
    </row>
    <row r="170" spans="1:65" s="2" customFormat="1" ht="16.5" customHeight="1">
      <c r="A170" s="37"/>
      <c r="B170" s="38"/>
      <c r="C170" s="182" t="s">
        <v>702</v>
      </c>
      <c r="D170" s="182" t="s">
        <v>239</v>
      </c>
      <c r="E170" s="183" t="s">
        <v>1655</v>
      </c>
      <c r="F170" s="184" t="s">
        <v>1656</v>
      </c>
      <c r="G170" s="185" t="s">
        <v>290</v>
      </c>
      <c r="H170" s="186">
        <v>0</v>
      </c>
      <c r="I170" s="187"/>
      <c r="J170" s="188">
        <f t="shared" si="30"/>
        <v>0</v>
      </c>
      <c r="K170" s="184" t="s">
        <v>19</v>
      </c>
      <c r="L170" s="42"/>
      <c r="M170" s="189" t="s">
        <v>19</v>
      </c>
      <c r="N170" s="190" t="s">
        <v>48</v>
      </c>
      <c r="O170" s="67"/>
      <c r="P170" s="191">
        <f t="shared" si="31"/>
        <v>0</v>
      </c>
      <c r="Q170" s="191">
        <v>0</v>
      </c>
      <c r="R170" s="191">
        <f t="shared" si="32"/>
        <v>0</v>
      </c>
      <c r="S170" s="191">
        <v>0</v>
      </c>
      <c r="T170" s="192">
        <f t="shared" si="33"/>
        <v>0</v>
      </c>
      <c r="U170" s="37"/>
      <c r="V170" s="37"/>
      <c r="W170" s="37"/>
      <c r="X170" s="37"/>
      <c r="Y170" s="37"/>
      <c r="Z170" s="37"/>
      <c r="AA170" s="37"/>
      <c r="AB170" s="37"/>
      <c r="AC170" s="37"/>
      <c r="AD170" s="37"/>
      <c r="AE170" s="37"/>
      <c r="AR170" s="193" t="s">
        <v>366</v>
      </c>
      <c r="AT170" s="193" t="s">
        <v>239</v>
      </c>
      <c r="AU170" s="193" t="s">
        <v>92</v>
      </c>
      <c r="AY170" s="20" t="s">
        <v>237</v>
      </c>
      <c r="BE170" s="194">
        <f t="shared" si="34"/>
        <v>0</v>
      </c>
      <c r="BF170" s="194">
        <f t="shared" si="35"/>
        <v>0</v>
      </c>
      <c r="BG170" s="194">
        <f t="shared" si="36"/>
        <v>0</v>
      </c>
      <c r="BH170" s="194">
        <f t="shared" si="37"/>
        <v>0</v>
      </c>
      <c r="BI170" s="194">
        <f t="shared" si="38"/>
        <v>0</v>
      </c>
      <c r="BJ170" s="20" t="s">
        <v>88</v>
      </c>
      <c r="BK170" s="194">
        <f t="shared" si="39"/>
        <v>0</v>
      </c>
      <c r="BL170" s="20" t="s">
        <v>366</v>
      </c>
      <c r="BM170" s="193" t="s">
        <v>1115</v>
      </c>
    </row>
    <row r="171" spans="1:65" s="2" customFormat="1" ht="16.5" customHeight="1">
      <c r="A171" s="37"/>
      <c r="B171" s="38"/>
      <c r="C171" s="182" t="s">
        <v>705</v>
      </c>
      <c r="D171" s="182" t="s">
        <v>239</v>
      </c>
      <c r="E171" s="183" t="s">
        <v>1657</v>
      </c>
      <c r="F171" s="184" t="s">
        <v>1658</v>
      </c>
      <c r="G171" s="185" t="s">
        <v>1591</v>
      </c>
      <c r="H171" s="186">
        <v>1</v>
      </c>
      <c r="I171" s="187"/>
      <c r="J171" s="188">
        <f t="shared" si="30"/>
        <v>0</v>
      </c>
      <c r="K171" s="184" t="s">
        <v>19</v>
      </c>
      <c r="L171" s="42"/>
      <c r="M171" s="189" t="s">
        <v>19</v>
      </c>
      <c r="N171" s="190" t="s">
        <v>48</v>
      </c>
      <c r="O171" s="67"/>
      <c r="P171" s="191">
        <f t="shared" si="31"/>
        <v>0</v>
      </c>
      <c r="Q171" s="191">
        <v>0</v>
      </c>
      <c r="R171" s="191">
        <f t="shared" si="32"/>
        <v>0</v>
      </c>
      <c r="S171" s="191">
        <v>0</v>
      </c>
      <c r="T171" s="192">
        <f t="shared" si="33"/>
        <v>0</v>
      </c>
      <c r="U171" s="37"/>
      <c r="V171" s="37"/>
      <c r="W171" s="37"/>
      <c r="X171" s="37"/>
      <c r="Y171" s="37"/>
      <c r="Z171" s="37"/>
      <c r="AA171" s="37"/>
      <c r="AB171" s="37"/>
      <c r="AC171" s="37"/>
      <c r="AD171" s="37"/>
      <c r="AE171" s="37"/>
      <c r="AR171" s="193" t="s">
        <v>366</v>
      </c>
      <c r="AT171" s="193" t="s">
        <v>239</v>
      </c>
      <c r="AU171" s="193" t="s">
        <v>92</v>
      </c>
      <c r="AY171" s="20" t="s">
        <v>237</v>
      </c>
      <c r="BE171" s="194">
        <f t="shared" si="34"/>
        <v>0</v>
      </c>
      <c r="BF171" s="194">
        <f t="shared" si="35"/>
        <v>0</v>
      </c>
      <c r="BG171" s="194">
        <f t="shared" si="36"/>
        <v>0</v>
      </c>
      <c r="BH171" s="194">
        <f t="shared" si="37"/>
        <v>0</v>
      </c>
      <c r="BI171" s="194">
        <f t="shared" si="38"/>
        <v>0</v>
      </c>
      <c r="BJ171" s="20" t="s">
        <v>88</v>
      </c>
      <c r="BK171" s="194">
        <f t="shared" si="39"/>
        <v>0</v>
      </c>
      <c r="BL171" s="20" t="s">
        <v>366</v>
      </c>
      <c r="BM171" s="193" t="s">
        <v>1127</v>
      </c>
    </row>
    <row r="172" spans="1:65" s="12" customFormat="1" ht="20.85" customHeight="1">
      <c r="B172" s="166"/>
      <c r="C172" s="167"/>
      <c r="D172" s="168" t="s">
        <v>75</v>
      </c>
      <c r="E172" s="180" t="s">
        <v>1659</v>
      </c>
      <c r="F172" s="180" t="s">
        <v>1660</v>
      </c>
      <c r="G172" s="167"/>
      <c r="H172" s="167"/>
      <c r="I172" s="170"/>
      <c r="J172" s="181">
        <f>BK172</f>
        <v>0</v>
      </c>
      <c r="K172" s="167"/>
      <c r="L172" s="172"/>
      <c r="M172" s="173"/>
      <c r="N172" s="174"/>
      <c r="O172" s="174"/>
      <c r="P172" s="175">
        <f>SUM(P173:P183)</f>
        <v>0</v>
      </c>
      <c r="Q172" s="174"/>
      <c r="R172" s="175">
        <f>SUM(R173:R183)</f>
        <v>0</v>
      </c>
      <c r="S172" s="174"/>
      <c r="T172" s="176">
        <f>SUM(T173:T183)</f>
        <v>0</v>
      </c>
      <c r="AR172" s="177" t="s">
        <v>88</v>
      </c>
      <c r="AT172" s="178" t="s">
        <v>75</v>
      </c>
      <c r="AU172" s="178" t="s">
        <v>88</v>
      </c>
      <c r="AY172" s="177" t="s">
        <v>237</v>
      </c>
      <c r="BK172" s="179">
        <f>SUM(BK173:BK183)</f>
        <v>0</v>
      </c>
    </row>
    <row r="173" spans="1:65" s="2" customFormat="1" ht="16.5" customHeight="1">
      <c r="A173" s="37"/>
      <c r="B173" s="38"/>
      <c r="C173" s="182" t="s">
        <v>359</v>
      </c>
      <c r="D173" s="182" t="s">
        <v>239</v>
      </c>
      <c r="E173" s="183" t="s">
        <v>1661</v>
      </c>
      <c r="F173" s="184" t="s">
        <v>1662</v>
      </c>
      <c r="G173" s="185" t="s">
        <v>290</v>
      </c>
      <c r="H173" s="186">
        <v>86</v>
      </c>
      <c r="I173" s="187"/>
      <c r="J173" s="188">
        <f t="shared" ref="J173:J183" si="40">ROUND(I173*H173,2)</f>
        <v>0</v>
      </c>
      <c r="K173" s="184" t="s">
        <v>19</v>
      </c>
      <c r="L173" s="42"/>
      <c r="M173" s="189" t="s">
        <v>19</v>
      </c>
      <c r="N173" s="190" t="s">
        <v>48</v>
      </c>
      <c r="O173" s="67"/>
      <c r="P173" s="191">
        <f t="shared" ref="P173:P183" si="41">O173*H173</f>
        <v>0</v>
      </c>
      <c r="Q173" s="191">
        <v>0</v>
      </c>
      <c r="R173" s="191">
        <f t="shared" ref="R173:R183" si="42">Q173*H173</f>
        <v>0</v>
      </c>
      <c r="S173" s="191">
        <v>0</v>
      </c>
      <c r="T173" s="192">
        <f t="shared" ref="T173:T183" si="43">S173*H173</f>
        <v>0</v>
      </c>
      <c r="U173" s="37"/>
      <c r="V173" s="37"/>
      <c r="W173" s="37"/>
      <c r="X173" s="37"/>
      <c r="Y173" s="37"/>
      <c r="Z173" s="37"/>
      <c r="AA173" s="37"/>
      <c r="AB173" s="37"/>
      <c r="AC173" s="37"/>
      <c r="AD173" s="37"/>
      <c r="AE173" s="37"/>
      <c r="AR173" s="193" t="s">
        <v>366</v>
      </c>
      <c r="AT173" s="193" t="s">
        <v>239</v>
      </c>
      <c r="AU173" s="193" t="s">
        <v>92</v>
      </c>
      <c r="AY173" s="20" t="s">
        <v>237</v>
      </c>
      <c r="BE173" s="194">
        <f t="shared" ref="BE173:BE183" si="44">IF(N173="základní",J173,0)</f>
        <v>0</v>
      </c>
      <c r="BF173" s="194">
        <f t="shared" ref="BF173:BF183" si="45">IF(N173="snížená",J173,0)</f>
        <v>0</v>
      </c>
      <c r="BG173" s="194">
        <f t="shared" ref="BG173:BG183" si="46">IF(N173="zákl. přenesená",J173,0)</f>
        <v>0</v>
      </c>
      <c r="BH173" s="194">
        <f t="shared" ref="BH173:BH183" si="47">IF(N173="sníž. přenesená",J173,0)</f>
        <v>0</v>
      </c>
      <c r="BI173" s="194">
        <f t="shared" ref="BI173:BI183" si="48">IF(N173="nulová",J173,0)</f>
        <v>0</v>
      </c>
      <c r="BJ173" s="20" t="s">
        <v>88</v>
      </c>
      <c r="BK173" s="194">
        <f t="shared" ref="BK173:BK183" si="49">ROUND(I173*H173,2)</f>
        <v>0</v>
      </c>
      <c r="BL173" s="20" t="s">
        <v>366</v>
      </c>
      <c r="BM173" s="193" t="s">
        <v>1140</v>
      </c>
    </row>
    <row r="174" spans="1:65" s="2" customFormat="1" ht="21.75" customHeight="1">
      <c r="A174" s="37"/>
      <c r="B174" s="38"/>
      <c r="C174" s="182" t="s">
        <v>713</v>
      </c>
      <c r="D174" s="182" t="s">
        <v>239</v>
      </c>
      <c r="E174" s="183" t="s">
        <v>1663</v>
      </c>
      <c r="F174" s="184" t="s">
        <v>1664</v>
      </c>
      <c r="G174" s="185" t="s">
        <v>290</v>
      </c>
      <c r="H174" s="186">
        <v>22</v>
      </c>
      <c r="I174" s="187"/>
      <c r="J174" s="188">
        <f t="shared" si="40"/>
        <v>0</v>
      </c>
      <c r="K174" s="184" t="s">
        <v>19</v>
      </c>
      <c r="L174" s="42"/>
      <c r="M174" s="189" t="s">
        <v>19</v>
      </c>
      <c r="N174" s="190" t="s">
        <v>48</v>
      </c>
      <c r="O174" s="67"/>
      <c r="P174" s="191">
        <f t="shared" si="41"/>
        <v>0</v>
      </c>
      <c r="Q174" s="191">
        <v>0</v>
      </c>
      <c r="R174" s="191">
        <f t="shared" si="42"/>
        <v>0</v>
      </c>
      <c r="S174" s="191">
        <v>0</v>
      </c>
      <c r="T174" s="192">
        <f t="shared" si="43"/>
        <v>0</v>
      </c>
      <c r="U174" s="37"/>
      <c r="V174" s="37"/>
      <c r="W174" s="37"/>
      <c r="X174" s="37"/>
      <c r="Y174" s="37"/>
      <c r="Z174" s="37"/>
      <c r="AA174" s="37"/>
      <c r="AB174" s="37"/>
      <c r="AC174" s="37"/>
      <c r="AD174" s="37"/>
      <c r="AE174" s="37"/>
      <c r="AR174" s="193" t="s">
        <v>366</v>
      </c>
      <c r="AT174" s="193" t="s">
        <v>239</v>
      </c>
      <c r="AU174" s="193" t="s">
        <v>92</v>
      </c>
      <c r="AY174" s="20" t="s">
        <v>237</v>
      </c>
      <c r="BE174" s="194">
        <f t="shared" si="44"/>
        <v>0</v>
      </c>
      <c r="BF174" s="194">
        <f t="shared" si="45"/>
        <v>0</v>
      </c>
      <c r="BG174" s="194">
        <f t="shared" si="46"/>
        <v>0</v>
      </c>
      <c r="BH174" s="194">
        <f t="shared" si="47"/>
        <v>0</v>
      </c>
      <c r="BI174" s="194">
        <f t="shared" si="48"/>
        <v>0</v>
      </c>
      <c r="BJ174" s="20" t="s">
        <v>88</v>
      </c>
      <c r="BK174" s="194">
        <f t="shared" si="49"/>
        <v>0</v>
      </c>
      <c r="BL174" s="20" t="s">
        <v>366</v>
      </c>
      <c r="BM174" s="193" t="s">
        <v>1150</v>
      </c>
    </row>
    <row r="175" spans="1:65" s="2" customFormat="1" ht="24.15" customHeight="1">
      <c r="A175" s="37"/>
      <c r="B175" s="38"/>
      <c r="C175" s="182" t="s">
        <v>717</v>
      </c>
      <c r="D175" s="182" t="s">
        <v>239</v>
      </c>
      <c r="E175" s="183" t="s">
        <v>1665</v>
      </c>
      <c r="F175" s="184" t="s">
        <v>7844</v>
      </c>
      <c r="G175" s="185" t="s">
        <v>290</v>
      </c>
      <c r="H175" s="186">
        <v>0</v>
      </c>
      <c r="I175" s="187"/>
      <c r="J175" s="188">
        <f t="shared" si="40"/>
        <v>0</v>
      </c>
      <c r="K175" s="184" t="s">
        <v>19</v>
      </c>
      <c r="L175" s="42"/>
      <c r="M175" s="189" t="s">
        <v>19</v>
      </c>
      <c r="N175" s="190" t="s">
        <v>48</v>
      </c>
      <c r="O175" s="67"/>
      <c r="P175" s="191">
        <f t="shared" si="41"/>
        <v>0</v>
      </c>
      <c r="Q175" s="191">
        <v>0</v>
      </c>
      <c r="R175" s="191">
        <f t="shared" si="42"/>
        <v>0</v>
      </c>
      <c r="S175" s="191">
        <v>0</v>
      </c>
      <c r="T175" s="192">
        <f t="shared" si="43"/>
        <v>0</v>
      </c>
      <c r="U175" s="37"/>
      <c r="V175" s="37"/>
      <c r="W175" s="37"/>
      <c r="X175" s="37"/>
      <c r="Y175" s="37"/>
      <c r="Z175" s="37"/>
      <c r="AA175" s="37"/>
      <c r="AB175" s="37"/>
      <c r="AC175" s="37"/>
      <c r="AD175" s="37"/>
      <c r="AE175" s="37"/>
      <c r="AR175" s="193" t="s">
        <v>366</v>
      </c>
      <c r="AT175" s="193" t="s">
        <v>239</v>
      </c>
      <c r="AU175" s="193" t="s">
        <v>92</v>
      </c>
      <c r="AY175" s="20" t="s">
        <v>237</v>
      </c>
      <c r="BE175" s="194">
        <f t="shared" si="44"/>
        <v>0</v>
      </c>
      <c r="BF175" s="194">
        <f t="shared" si="45"/>
        <v>0</v>
      </c>
      <c r="BG175" s="194">
        <f t="shared" si="46"/>
        <v>0</v>
      </c>
      <c r="BH175" s="194">
        <f t="shared" si="47"/>
        <v>0</v>
      </c>
      <c r="BI175" s="194">
        <f t="shared" si="48"/>
        <v>0</v>
      </c>
      <c r="BJ175" s="20" t="s">
        <v>88</v>
      </c>
      <c r="BK175" s="194">
        <f t="shared" si="49"/>
        <v>0</v>
      </c>
      <c r="BL175" s="20" t="s">
        <v>366</v>
      </c>
      <c r="BM175" s="193" t="s">
        <v>1162</v>
      </c>
    </row>
    <row r="176" spans="1:65" s="2" customFormat="1" ht="24.15" customHeight="1">
      <c r="A176" s="37"/>
      <c r="B176" s="38"/>
      <c r="C176" s="182" t="s">
        <v>425</v>
      </c>
      <c r="D176" s="182" t="s">
        <v>239</v>
      </c>
      <c r="E176" s="183" t="s">
        <v>1666</v>
      </c>
      <c r="F176" s="184" t="s">
        <v>7845</v>
      </c>
      <c r="G176" s="185" t="s">
        <v>290</v>
      </c>
      <c r="H176" s="186">
        <v>0</v>
      </c>
      <c r="I176" s="187"/>
      <c r="J176" s="188">
        <f t="shared" si="40"/>
        <v>0</v>
      </c>
      <c r="K176" s="184" t="s">
        <v>19</v>
      </c>
      <c r="L176" s="42"/>
      <c r="M176" s="189" t="s">
        <v>19</v>
      </c>
      <c r="N176" s="190" t="s">
        <v>48</v>
      </c>
      <c r="O176" s="67"/>
      <c r="P176" s="191">
        <f t="shared" si="41"/>
        <v>0</v>
      </c>
      <c r="Q176" s="191">
        <v>0</v>
      </c>
      <c r="R176" s="191">
        <f t="shared" si="42"/>
        <v>0</v>
      </c>
      <c r="S176" s="191">
        <v>0</v>
      </c>
      <c r="T176" s="192">
        <f t="shared" si="43"/>
        <v>0</v>
      </c>
      <c r="U176" s="37"/>
      <c r="V176" s="37"/>
      <c r="W176" s="37"/>
      <c r="X176" s="37"/>
      <c r="Y176" s="37"/>
      <c r="Z176" s="37"/>
      <c r="AA176" s="37"/>
      <c r="AB176" s="37"/>
      <c r="AC176" s="37"/>
      <c r="AD176" s="37"/>
      <c r="AE176" s="37"/>
      <c r="AR176" s="193" t="s">
        <v>366</v>
      </c>
      <c r="AT176" s="193" t="s">
        <v>239</v>
      </c>
      <c r="AU176" s="193" t="s">
        <v>92</v>
      </c>
      <c r="AY176" s="20" t="s">
        <v>237</v>
      </c>
      <c r="BE176" s="194">
        <f t="shared" si="44"/>
        <v>0</v>
      </c>
      <c r="BF176" s="194">
        <f t="shared" si="45"/>
        <v>0</v>
      </c>
      <c r="BG176" s="194">
        <f t="shared" si="46"/>
        <v>0</v>
      </c>
      <c r="BH176" s="194">
        <f t="shared" si="47"/>
        <v>0</v>
      </c>
      <c r="BI176" s="194">
        <f t="shared" si="48"/>
        <v>0</v>
      </c>
      <c r="BJ176" s="20" t="s">
        <v>88</v>
      </c>
      <c r="BK176" s="194">
        <f t="shared" si="49"/>
        <v>0</v>
      </c>
      <c r="BL176" s="20" t="s">
        <v>366</v>
      </c>
      <c r="BM176" s="193" t="s">
        <v>1171</v>
      </c>
    </row>
    <row r="177" spans="1:65" s="2" customFormat="1" ht="24.15" customHeight="1">
      <c r="A177" s="37"/>
      <c r="B177" s="38"/>
      <c r="C177" s="182" t="s">
        <v>726</v>
      </c>
      <c r="D177" s="182" t="s">
        <v>239</v>
      </c>
      <c r="E177" s="183" t="s">
        <v>1667</v>
      </c>
      <c r="F177" s="184" t="s">
        <v>7846</v>
      </c>
      <c r="G177" s="185" t="s">
        <v>290</v>
      </c>
      <c r="H177" s="186">
        <v>0</v>
      </c>
      <c r="I177" s="187"/>
      <c r="J177" s="188">
        <f t="shared" si="40"/>
        <v>0</v>
      </c>
      <c r="K177" s="184" t="s">
        <v>19</v>
      </c>
      <c r="L177" s="42"/>
      <c r="M177" s="189" t="s">
        <v>19</v>
      </c>
      <c r="N177" s="190" t="s">
        <v>48</v>
      </c>
      <c r="O177" s="67"/>
      <c r="P177" s="191">
        <f t="shared" si="41"/>
        <v>0</v>
      </c>
      <c r="Q177" s="191">
        <v>0</v>
      </c>
      <c r="R177" s="191">
        <f t="shared" si="42"/>
        <v>0</v>
      </c>
      <c r="S177" s="191">
        <v>0</v>
      </c>
      <c r="T177" s="192">
        <f t="shared" si="43"/>
        <v>0</v>
      </c>
      <c r="U177" s="37"/>
      <c r="V177" s="37"/>
      <c r="W177" s="37"/>
      <c r="X177" s="37"/>
      <c r="Y177" s="37"/>
      <c r="Z177" s="37"/>
      <c r="AA177" s="37"/>
      <c r="AB177" s="37"/>
      <c r="AC177" s="37"/>
      <c r="AD177" s="37"/>
      <c r="AE177" s="37"/>
      <c r="AR177" s="193" t="s">
        <v>366</v>
      </c>
      <c r="AT177" s="193" t="s">
        <v>239</v>
      </c>
      <c r="AU177" s="193" t="s">
        <v>92</v>
      </c>
      <c r="AY177" s="20" t="s">
        <v>237</v>
      </c>
      <c r="BE177" s="194">
        <f t="shared" si="44"/>
        <v>0</v>
      </c>
      <c r="BF177" s="194">
        <f t="shared" si="45"/>
        <v>0</v>
      </c>
      <c r="BG177" s="194">
        <f t="shared" si="46"/>
        <v>0</v>
      </c>
      <c r="BH177" s="194">
        <f t="shared" si="47"/>
        <v>0</v>
      </c>
      <c r="BI177" s="194">
        <f t="shared" si="48"/>
        <v>0</v>
      </c>
      <c r="BJ177" s="20" t="s">
        <v>88</v>
      </c>
      <c r="BK177" s="194">
        <f t="shared" si="49"/>
        <v>0</v>
      </c>
      <c r="BL177" s="20" t="s">
        <v>366</v>
      </c>
      <c r="BM177" s="193" t="s">
        <v>1181</v>
      </c>
    </row>
    <row r="178" spans="1:65" s="2" customFormat="1" ht="24.15" customHeight="1">
      <c r="A178" s="37"/>
      <c r="B178" s="38"/>
      <c r="C178" s="182" t="s">
        <v>733</v>
      </c>
      <c r="D178" s="182" t="s">
        <v>239</v>
      </c>
      <c r="E178" s="183" t="s">
        <v>1668</v>
      </c>
      <c r="F178" s="184" t="s">
        <v>7847</v>
      </c>
      <c r="G178" s="185" t="s">
        <v>290</v>
      </c>
      <c r="H178" s="186">
        <v>0</v>
      </c>
      <c r="I178" s="187"/>
      <c r="J178" s="188">
        <f t="shared" si="40"/>
        <v>0</v>
      </c>
      <c r="K178" s="184" t="s">
        <v>19</v>
      </c>
      <c r="L178" s="42"/>
      <c r="M178" s="189" t="s">
        <v>19</v>
      </c>
      <c r="N178" s="190" t="s">
        <v>48</v>
      </c>
      <c r="O178" s="67"/>
      <c r="P178" s="191">
        <f t="shared" si="41"/>
        <v>0</v>
      </c>
      <c r="Q178" s="191">
        <v>0</v>
      </c>
      <c r="R178" s="191">
        <f t="shared" si="42"/>
        <v>0</v>
      </c>
      <c r="S178" s="191">
        <v>0</v>
      </c>
      <c r="T178" s="192">
        <f t="shared" si="43"/>
        <v>0</v>
      </c>
      <c r="U178" s="37"/>
      <c r="V178" s="37"/>
      <c r="W178" s="37"/>
      <c r="X178" s="37"/>
      <c r="Y178" s="37"/>
      <c r="Z178" s="37"/>
      <c r="AA178" s="37"/>
      <c r="AB178" s="37"/>
      <c r="AC178" s="37"/>
      <c r="AD178" s="37"/>
      <c r="AE178" s="37"/>
      <c r="AR178" s="193" t="s">
        <v>366</v>
      </c>
      <c r="AT178" s="193" t="s">
        <v>239</v>
      </c>
      <c r="AU178" s="193" t="s">
        <v>92</v>
      </c>
      <c r="AY178" s="20" t="s">
        <v>237</v>
      </c>
      <c r="BE178" s="194">
        <f t="shared" si="44"/>
        <v>0</v>
      </c>
      <c r="BF178" s="194">
        <f t="shared" si="45"/>
        <v>0</v>
      </c>
      <c r="BG178" s="194">
        <f t="shared" si="46"/>
        <v>0</v>
      </c>
      <c r="BH178" s="194">
        <f t="shared" si="47"/>
        <v>0</v>
      </c>
      <c r="BI178" s="194">
        <f t="shared" si="48"/>
        <v>0</v>
      </c>
      <c r="BJ178" s="20" t="s">
        <v>88</v>
      </c>
      <c r="BK178" s="194">
        <f t="shared" si="49"/>
        <v>0</v>
      </c>
      <c r="BL178" s="20" t="s">
        <v>366</v>
      </c>
      <c r="BM178" s="193" t="s">
        <v>1192</v>
      </c>
    </row>
    <row r="179" spans="1:65" s="2" customFormat="1" ht="24.15" customHeight="1">
      <c r="A179" s="37"/>
      <c r="B179" s="38"/>
      <c r="C179" s="182" t="s">
        <v>739</v>
      </c>
      <c r="D179" s="182" t="s">
        <v>239</v>
      </c>
      <c r="E179" s="183" t="s">
        <v>1669</v>
      </c>
      <c r="F179" s="184" t="s">
        <v>7848</v>
      </c>
      <c r="G179" s="185" t="s">
        <v>290</v>
      </c>
      <c r="H179" s="186">
        <v>0</v>
      </c>
      <c r="I179" s="187"/>
      <c r="J179" s="188">
        <f t="shared" si="40"/>
        <v>0</v>
      </c>
      <c r="K179" s="184" t="s">
        <v>19</v>
      </c>
      <c r="L179" s="42"/>
      <c r="M179" s="189" t="s">
        <v>19</v>
      </c>
      <c r="N179" s="190" t="s">
        <v>48</v>
      </c>
      <c r="O179" s="67"/>
      <c r="P179" s="191">
        <f t="shared" si="41"/>
        <v>0</v>
      </c>
      <c r="Q179" s="191">
        <v>0</v>
      </c>
      <c r="R179" s="191">
        <f t="shared" si="42"/>
        <v>0</v>
      </c>
      <c r="S179" s="191">
        <v>0</v>
      </c>
      <c r="T179" s="192">
        <f t="shared" si="43"/>
        <v>0</v>
      </c>
      <c r="U179" s="37"/>
      <c r="V179" s="37"/>
      <c r="W179" s="37"/>
      <c r="X179" s="37"/>
      <c r="Y179" s="37"/>
      <c r="Z179" s="37"/>
      <c r="AA179" s="37"/>
      <c r="AB179" s="37"/>
      <c r="AC179" s="37"/>
      <c r="AD179" s="37"/>
      <c r="AE179" s="37"/>
      <c r="AR179" s="193" t="s">
        <v>366</v>
      </c>
      <c r="AT179" s="193" t="s">
        <v>239</v>
      </c>
      <c r="AU179" s="193" t="s">
        <v>92</v>
      </c>
      <c r="AY179" s="20" t="s">
        <v>237</v>
      </c>
      <c r="BE179" s="194">
        <f t="shared" si="44"/>
        <v>0</v>
      </c>
      <c r="BF179" s="194">
        <f t="shared" si="45"/>
        <v>0</v>
      </c>
      <c r="BG179" s="194">
        <f t="shared" si="46"/>
        <v>0</v>
      </c>
      <c r="BH179" s="194">
        <f t="shared" si="47"/>
        <v>0</v>
      </c>
      <c r="BI179" s="194">
        <f t="shared" si="48"/>
        <v>0</v>
      </c>
      <c r="BJ179" s="20" t="s">
        <v>88</v>
      </c>
      <c r="BK179" s="194">
        <f t="shared" si="49"/>
        <v>0</v>
      </c>
      <c r="BL179" s="20" t="s">
        <v>366</v>
      </c>
      <c r="BM179" s="193" t="s">
        <v>1226</v>
      </c>
    </row>
    <row r="180" spans="1:65" s="2" customFormat="1" ht="24.15" customHeight="1">
      <c r="A180" s="37"/>
      <c r="B180" s="38"/>
      <c r="C180" s="182" t="s">
        <v>746</v>
      </c>
      <c r="D180" s="182" t="s">
        <v>239</v>
      </c>
      <c r="E180" s="183" t="s">
        <v>1670</v>
      </c>
      <c r="F180" s="184" t="s">
        <v>1671</v>
      </c>
      <c r="G180" s="185" t="s">
        <v>290</v>
      </c>
      <c r="H180" s="186">
        <v>0</v>
      </c>
      <c r="I180" s="187"/>
      <c r="J180" s="188">
        <f t="shared" si="40"/>
        <v>0</v>
      </c>
      <c r="K180" s="184" t="s">
        <v>19</v>
      </c>
      <c r="L180" s="42"/>
      <c r="M180" s="189" t="s">
        <v>19</v>
      </c>
      <c r="N180" s="190" t="s">
        <v>48</v>
      </c>
      <c r="O180" s="67"/>
      <c r="P180" s="191">
        <f t="shared" si="41"/>
        <v>0</v>
      </c>
      <c r="Q180" s="191">
        <v>0</v>
      </c>
      <c r="R180" s="191">
        <f t="shared" si="42"/>
        <v>0</v>
      </c>
      <c r="S180" s="191">
        <v>0</v>
      </c>
      <c r="T180" s="192">
        <f t="shared" si="43"/>
        <v>0</v>
      </c>
      <c r="U180" s="37"/>
      <c r="V180" s="37"/>
      <c r="W180" s="37"/>
      <c r="X180" s="37"/>
      <c r="Y180" s="37"/>
      <c r="Z180" s="37"/>
      <c r="AA180" s="37"/>
      <c r="AB180" s="37"/>
      <c r="AC180" s="37"/>
      <c r="AD180" s="37"/>
      <c r="AE180" s="37"/>
      <c r="AR180" s="193" t="s">
        <v>366</v>
      </c>
      <c r="AT180" s="193" t="s">
        <v>239</v>
      </c>
      <c r="AU180" s="193" t="s">
        <v>92</v>
      </c>
      <c r="AY180" s="20" t="s">
        <v>237</v>
      </c>
      <c r="BE180" s="194">
        <f t="shared" si="44"/>
        <v>0</v>
      </c>
      <c r="BF180" s="194">
        <f t="shared" si="45"/>
        <v>0</v>
      </c>
      <c r="BG180" s="194">
        <f t="shared" si="46"/>
        <v>0</v>
      </c>
      <c r="BH180" s="194">
        <f t="shared" si="47"/>
        <v>0</v>
      </c>
      <c r="BI180" s="194">
        <f t="shared" si="48"/>
        <v>0</v>
      </c>
      <c r="BJ180" s="20" t="s">
        <v>88</v>
      </c>
      <c r="BK180" s="194">
        <f t="shared" si="49"/>
        <v>0</v>
      </c>
      <c r="BL180" s="20" t="s">
        <v>366</v>
      </c>
      <c r="BM180" s="193" t="s">
        <v>1238</v>
      </c>
    </row>
    <row r="181" spans="1:65" s="2" customFormat="1" ht="16.5" customHeight="1">
      <c r="A181" s="37"/>
      <c r="B181" s="38"/>
      <c r="C181" s="182" t="s">
        <v>756</v>
      </c>
      <c r="D181" s="182" t="s">
        <v>239</v>
      </c>
      <c r="E181" s="183" t="s">
        <v>1672</v>
      </c>
      <c r="F181" s="184" t="s">
        <v>7849</v>
      </c>
      <c r="G181" s="185" t="s">
        <v>290</v>
      </c>
      <c r="H181" s="186">
        <v>0</v>
      </c>
      <c r="I181" s="187"/>
      <c r="J181" s="188">
        <f t="shared" si="40"/>
        <v>0</v>
      </c>
      <c r="K181" s="184" t="s">
        <v>19</v>
      </c>
      <c r="L181" s="42"/>
      <c r="M181" s="189" t="s">
        <v>19</v>
      </c>
      <c r="N181" s="190" t="s">
        <v>48</v>
      </c>
      <c r="O181" s="67"/>
      <c r="P181" s="191">
        <f t="shared" si="41"/>
        <v>0</v>
      </c>
      <c r="Q181" s="191">
        <v>0</v>
      </c>
      <c r="R181" s="191">
        <f t="shared" si="42"/>
        <v>0</v>
      </c>
      <c r="S181" s="191">
        <v>0</v>
      </c>
      <c r="T181" s="192">
        <f t="shared" si="43"/>
        <v>0</v>
      </c>
      <c r="U181" s="37"/>
      <c r="V181" s="37"/>
      <c r="W181" s="37"/>
      <c r="X181" s="37"/>
      <c r="Y181" s="37"/>
      <c r="Z181" s="37"/>
      <c r="AA181" s="37"/>
      <c r="AB181" s="37"/>
      <c r="AC181" s="37"/>
      <c r="AD181" s="37"/>
      <c r="AE181" s="37"/>
      <c r="AR181" s="193" t="s">
        <v>366</v>
      </c>
      <c r="AT181" s="193" t="s">
        <v>239</v>
      </c>
      <c r="AU181" s="193" t="s">
        <v>92</v>
      </c>
      <c r="AY181" s="20" t="s">
        <v>237</v>
      </c>
      <c r="BE181" s="194">
        <f t="shared" si="44"/>
        <v>0</v>
      </c>
      <c r="BF181" s="194">
        <f t="shared" si="45"/>
        <v>0</v>
      </c>
      <c r="BG181" s="194">
        <f t="shared" si="46"/>
        <v>0</v>
      </c>
      <c r="BH181" s="194">
        <f t="shared" si="47"/>
        <v>0</v>
      </c>
      <c r="BI181" s="194">
        <f t="shared" si="48"/>
        <v>0</v>
      </c>
      <c r="BJ181" s="20" t="s">
        <v>88</v>
      </c>
      <c r="BK181" s="194">
        <f t="shared" si="49"/>
        <v>0</v>
      </c>
      <c r="BL181" s="20" t="s">
        <v>366</v>
      </c>
      <c r="BM181" s="193" t="s">
        <v>1262</v>
      </c>
    </row>
    <row r="182" spans="1:65" s="2" customFormat="1" ht="24.15" customHeight="1">
      <c r="A182" s="37"/>
      <c r="B182" s="38"/>
      <c r="C182" s="182" t="s">
        <v>772</v>
      </c>
      <c r="D182" s="182" t="s">
        <v>239</v>
      </c>
      <c r="E182" s="183" t="s">
        <v>1673</v>
      </c>
      <c r="F182" s="184" t="s">
        <v>7850</v>
      </c>
      <c r="G182" s="185" t="s">
        <v>290</v>
      </c>
      <c r="H182" s="186">
        <v>0</v>
      </c>
      <c r="I182" s="187"/>
      <c r="J182" s="188">
        <f t="shared" si="40"/>
        <v>0</v>
      </c>
      <c r="K182" s="184" t="s">
        <v>19</v>
      </c>
      <c r="L182" s="42"/>
      <c r="M182" s="189" t="s">
        <v>19</v>
      </c>
      <c r="N182" s="190" t="s">
        <v>48</v>
      </c>
      <c r="O182" s="67"/>
      <c r="P182" s="191">
        <f t="shared" si="41"/>
        <v>0</v>
      </c>
      <c r="Q182" s="191">
        <v>0</v>
      </c>
      <c r="R182" s="191">
        <f t="shared" si="42"/>
        <v>0</v>
      </c>
      <c r="S182" s="191">
        <v>0</v>
      </c>
      <c r="T182" s="192">
        <f t="shared" si="43"/>
        <v>0</v>
      </c>
      <c r="U182" s="37"/>
      <c r="V182" s="37"/>
      <c r="W182" s="37"/>
      <c r="X182" s="37"/>
      <c r="Y182" s="37"/>
      <c r="Z182" s="37"/>
      <c r="AA182" s="37"/>
      <c r="AB182" s="37"/>
      <c r="AC182" s="37"/>
      <c r="AD182" s="37"/>
      <c r="AE182" s="37"/>
      <c r="AR182" s="193" t="s">
        <v>366</v>
      </c>
      <c r="AT182" s="193" t="s">
        <v>239</v>
      </c>
      <c r="AU182" s="193" t="s">
        <v>92</v>
      </c>
      <c r="AY182" s="20" t="s">
        <v>237</v>
      </c>
      <c r="BE182" s="194">
        <f t="shared" si="44"/>
        <v>0</v>
      </c>
      <c r="BF182" s="194">
        <f t="shared" si="45"/>
        <v>0</v>
      </c>
      <c r="BG182" s="194">
        <f t="shared" si="46"/>
        <v>0</v>
      </c>
      <c r="BH182" s="194">
        <f t="shared" si="47"/>
        <v>0</v>
      </c>
      <c r="BI182" s="194">
        <f t="shared" si="48"/>
        <v>0</v>
      </c>
      <c r="BJ182" s="20" t="s">
        <v>88</v>
      </c>
      <c r="BK182" s="194">
        <f t="shared" si="49"/>
        <v>0</v>
      </c>
      <c r="BL182" s="20" t="s">
        <v>366</v>
      </c>
      <c r="BM182" s="193" t="s">
        <v>1280</v>
      </c>
    </row>
    <row r="183" spans="1:65" s="2" customFormat="1" ht="16.5" customHeight="1">
      <c r="A183" s="37"/>
      <c r="B183" s="38"/>
      <c r="C183" s="182" t="s">
        <v>790</v>
      </c>
      <c r="D183" s="182" t="s">
        <v>239</v>
      </c>
      <c r="E183" s="183" t="s">
        <v>1674</v>
      </c>
      <c r="F183" s="184" t="s">
        <v>1658</v>
      </c>
      <c r="G183" s="185" t="s">
        <v>1591</v>
      </c>
      <c r="H183" s="186">
        <v>1</v>
      </c>
      <c r="I183" s="187"/>
      <c r="J183" s="188">
        <f t="shared" si="40"/>
        <v>0</v>
      </c>
      <c r="K183" s="184" t="s">
        <v>19</v>
      </c>
      <c r="L183" s="42"/>
      <c r="M183" s="189" t="s">
        <v>19</v>
      </c>
      <c r="N183" s="190" t="s">
        <v>48</v>
      </c>
      <c r="O183" s="67"/>
      <c r="P183" s="191">
        <f t="shared" si="41"/>
        <v>0</v>
      </c>
      <c r="Q183" s="191">
        <v>0</v>
      </c>
      <c r="R183" s="191">
        <f t="shared" si="42"/>
        <v>0</v>
      </c>
      <c r="S183" s="191">
        <v>0</v>
      </c>
      <c r="T183" s="192">
        <f t="shared" si="43"/>
        <v>0</v>
      </c>
      <c r="U183" s="37"/>
      <c r="V183" s="37"/>
      <c r="W183" s="37"/>
      <c r="X183" s="37"/>
      <c r="Y183" s="37"/>
      <c r="Z183" s="37"/>
      <c r="AA183" s="37"/>
      <c r="AB183" s="37"/>
      <c r="AC183" s="37"/>
      <c r="AD183" s="37"/>
      <c r="AE183" s="37"/>
      <c r="AR183" s="193" t="s">
        <v>366</v>
      </c>
      <c r="AT183" s="193" t="s">
        <v>239</v>
      </c>
      <c r="AU183" s="193" t="s">
        <v>92</v>
      </c>
      <c r="AY183" s="20" t="s">
        <v>237</v>
      </c>
      <c r="BE183" s="194">
        <f t="shared" si="44"/>
        <v>0</v>
      </c>
      <c r="BF183" s="194">
        <f t="shared" si="45"/>
        <v>0</v>
      </c>
      <c r="BG183" s="194">
        <f t="shared" si="46"/>
        <v>0</v>
      </c>
      <c r="BH183" s="194">
        <f t="shared" si="47"/>
        <v>0</v>
      </c>
      <c r="BI183" s="194">
        <f t="shared" si="48"/>
        <v>0</v>
      </c>
      <c r="BJ183" s="20" t="s">
        <v>88</v>
      </c>
      <c r="BK183" s="194">
        <f t="shared" si="49"/>
        <v>0</v>
      </c>
      <c r="BL183" s="20" t="s">
        <v>366</v>
      </c>
      <c r="BM183" s="193" t="s">
        <v>1292</v>
      </c>
    </row>
    <row r="184" spans="1:65" s="12" customFormat="1" ht="20.85" customHeight="1">
      <c r="B184" s="166"/>
      <c r="C184" s="167"/>
      <c r="D184" s="168" t="s">
        <v>75</v>
      </c>
      <c r="E184" s="180" t="s">
        <v>1675</v>
      </c>
      <c r="F184" s="180" t="s">
        <v>1676</v>
      </c>
      <c r="G184" s="167"/>
      <c r="H184" s="167"/>
      <c r="I184" s="170"/>
      <c r="J184" s="181">
        <f>BK184</f>
        <v>0</v>
      </c>
      <c r="K184" s="167"/>
      <c r="L184" s="172"/>
      <c r="M184" s="173"/>
      <c r="N184" s="174"/>
      <c r="O184" s="174"/>
      <c r="P184" s="175">
        <f>SUM(P185:P197)</f>
        <v>0</v>
      </c>
      <c r="Q184" s="174"/>
      <c r="R184" s="175">
        <f>SUM(R185:R197)</f>
        <v>0</v>
      </c>
      <c r="S184" s="174"/>
      <c r="T184" s="176">
        <f>SUM(T185:T197)</f>
        <v>0</v>
      </c>
      <c r="AR184" s="177" t="s">
        <v>88</v>
      </c>
      <c r="AT184" s="178" t="s">
        <v>75</v>
      </c>
      <c r="AU184" s="178" t="s">
        <v>88</v>
      </c>
      <c r="AY184" s="177" t="s">
        <v>237</v>
      </c>
      <c r="BK184" s="179">
        <f>SUM(BK185:BK197)</f>
        <v>0</v>
      </c>
    </row>
    <row r="185" spans="1:65" s="2" customFormat="1" ht="16.5" customHeight="1">
      <c r="A185" s="37"/>
      <c r="B185" s="38"/>
      <c r="C185" s="182" t="s">
        <v>804</v>
      </c>
      <c r="D185" s="182" t="s">
        <v>239</v>
      </c>
      <c r="E185" s="183" t="s">
        <v>1677</v>
      </c>
      <c r="F185" s="184" t="s">
        <v>1678</v>
      </c>
      <c r="G185" s="185" t="s">
        <v>290</v>
      </c>
      <c r="H185" s="186">
        <v>0</v>
      </c>
      <c r="I185" s="187"/>
      <c r="J185" s="188">
        <f t="shared" ref="J185:J197" si="50">ROUND(I185*H185,2)</f>
        <v>0</v>
      </c>
      <c r="K185" s="184" t="s">
        <v>19</v>
      </c>
      <c r="L185" s="42"/>
      <c r="M185" s="189" t="s">
        <v>19</v>
      </c>
      <c r="N185" s="190" t="s">
        <v>48</v>
      </c>
      <c r="O185" s="67"/>
      <c r="P185" s="191">
        <f t="shared" ref="P185:P197" si="51">O185*H185</f>
        <v>0</v>
      </c>
      <c r="Q185" s="191">
        <v>0</v>
      </c>
      <c r="R185" s="191">
        <f t="shared" ref="R185:R197" si="52">Q185*H185</f>
        <v>0</v>
      </c>
      <c r="S185" s="191">
        <v>0</v>
      </c>
      <c r="T185" s="192">
        <f t="shared" ref="T185:T197" si="53">S185*H185</f>
        <v>0</v>
      </c>
      <c r="U185" s="37"/>
      <c r="V185" s="37"/>
      <c r="W185" s="37"/>
      <c r="X185" s="37"/>
      <c r="Y185" s="37"/>
      <c r="Z185" s="37"/>
      <c r="AA185" s="37"/>
      <c r="AB185" s="37"/>
      <c r="AC185" s="37"/>
      <c r="AD185" s="37"/>
      <c r="AE185" s="37"/>
      <c r="AR185" s="193" t="s">
        <v>366</v>
      </c>
      <c r="AT185" s="193" t="s">
        <v>239</v>
      </c>
      <c r="AU185" s="193" t="s">
        <v>92</v>
      </c>
      <c r="AY185" s="20" t="s">
        <v>237</v>
      </c>
      <c r="BE185" s="194">
        <f t="shared" ref="BE185:BE197" si="54">IF(N185="základní",J185,0)</f>
        <v>0</v>
      </c>
      <c r="BF185" s="194">
        <f t="shared" ref="BF185:BF197" si="55">IF(N185="snížená",J185,0)</f>
        <v>0</v>
      </c>
      <c r="BG185" s="194">
        <f t="shared" ref="BG185:BG197" si="56">IF(N185="zákl. přenesená",J185,0)</f>
        <v>0</v>
      </c>
      <c r="BH185" s="194">
        <f t="shared" ref="BH185:BH197" si="57">IF(N185="sníž. přenesená",J185,0)</f>
        <v>0</v>
      </c>
      <c r="BI185" s="194">
        <f t="shared" ref="BI185:BI197" si="58">IF(N185="nulová",J185,0)</f>
        <v>0</v>
      </c>
      <c r="BJ185" s="20" t="s">
        <v>88</v>
      </c>
      <c r="BK185" s="194">
        <f t="shared" ref="BK185:BK197" si="59">ROUND(I185*H185,2)</f>
        <v>0</v>
      </c>
      <c r="BL185" s="20" t="s">
        <v>366</v>
      </c>
      <c r="BM185" s="193" t="s">
        <v>1302</v>
      </c>
    </row>
    <row r="186" spans="1:65" s="2" customFormat="1" ht="16.5" customHeight="1">
      <c r="A186" s="37"/>
      <c r="B186" s="38"/>
      <c r="C186" s="182" t="s">
        <v>817</v>
      </c>
      <c r="D186" s="182" t="s">
        <v>239</v>
      </c>
      <c r="E186" s="183" t="s">
        <v>1679</v>
      </c>
      <c r="F186" s="184" t="s">
        <v>1680</v>
      </c>
      <c r="G186" s="185" t="s">
        <v>290</v>
      </c>
      <c r="H186" s="186">
        <v>0</v>
      </c>
      <c r="I186" s="187"/>
      <c r="J186" s="188">
        <f t="shared" si="50"/>
        <v>0</v>
      </c>
      <c r="K186" s="184" t="s">
        <v>19</v>
      </c>
      <c r="L186" s="42"/>
      <c r="M186" s="189" t="s">
        <v>19</v>
      </c>
      <c r="N186" s="190" t="s">
        <v>48</v>
      </c>
      <c r="O186" s="67"/>
      <c r="P186" s="191">
        <f t="shared" si="51"/>
        <v>0</v>
      </c>
      <c r="Q186" s="191">
        <v>0</v>
      </c>
      <c r="R186" s="191">
        <f t="shared" si="52"/>
        <v>0</v>
      </c>
      <c r="S186" s="191">
        <v>0</v>
      </c>
      <c r="T186" s="192">
        <f t="shared" si="53"/>
        <v>0</v>
      </c>
      <c r="U186" s="37"/>
      <c r="V186" s="37"/>
      <c r="W186" s="37"/>
      <c r="X186" s="37"/>
      <c r="Y186" s="37"/>
      <c r="Z186" s="37"/>
      <c r="AA186" s="37"/>
      <c r="AB186" s="37"/>
      <c r="AC186" s="37"/>
      <c r="AD186" s="37"/>
      <c r="AE186" s="37"/>
      <c r="AR186" s="193" t="s">
        <v>366</v>
      </c>
      <c r="AT186" s="193" t="s">
        <v>239</v>
      </c>
      <c r="AU186" s="193" t="s">
        <v>92</v>
      </c>
      <c r="AY186" s="20" t="s">
        <v>237</v>
      </c>
      <c r="BE186" s="194">
        <f t="shared" si="54"/>
        <v>0</v>
      </c>
      <c r="BF186" s="194">
        <f t="shared" si="55"/>
        <v>0</v>
      </c>
      <c r="BG186" s="194">
        <f t="shared" si="56"/>
        <v>0</v>
      </c>
      <c r="BH186" s="194">
        <f t="shared" si="57"/>
        <v>0</v>
      </c>
      <c r="BI186" s="194">
        <f t="shared" si="58"/>
        <v>0</v>
      </c>
      <c r="BJ186" s="20" t="s">
        <v>88</v>
      </c>
      <c r="BK186" s="194">
        <f t="shared" si="59"/>
        <v>0</v>
      </c>
      <c r="BL186" s="20" t="s">
        <v>366</v>
      </c>
      <c r="BM186" s="193" t="s">
        <v>1312</v>
      </c>
    </row>
    <row r="187" spans="1:65" s="2" customFormat="1" ht="16.5" customHeight="1">
      <c r="A187" s="37"/>
      <c r="B187" s="38"/>
      <c r="C187" s="182" t="s">
        <v>830</v>
      </c>
      <c r="D187" s="182" t="s">
        <v>239</v>
      </c>
      <c r="E187" s="183" t="s">
        <v>1681</v>
      </c>
      <c r="F187" s="184" t="s">
        <v>1682</v>
      </c>
      <c r="G187" s="185" t="s">
        <v>154</v>
      </c>
      <c r="H187" s="186">
        <v>0</v>
      </c>
      <c r="I187" s="187"/>
      <c r="J187" s="188">
        <f t="shared" si="50"/>
        <v>0</v>
      </c>
      <c r="K187" s="184" t="s">
        <v>19</v>
      </c>
      <c r="L187" s="42"/>
      <c r="M187" s="189" t="s">
        <v>19</v>
      </c>
      <c r="N187" s="190" t="s">
        <v>48</v>
      </c>
      <c r="O187" s="67"/>
      <c r="P187" s="191">
        <f t="shared" si="51"/>
        <v>0</v>
      </c>
      <c r="Q187" s="191">
        <v>0</v>
      </c>
      <c r="R187" s="191">
        <f t="shared" si="52"/>
        <v>0</v>
      </c>
      <c r="S187" s="191">
        <v>0</v>
      </c>
      <c r="T187" s="192">
        <f t="shared" si="53"/>
        <v>0</v>
      </c>
      <c r="U187" s="37"/>
      <c r="V187" s="37"/>
      <c r="W187" s="37"/>
      <c r="X187" s="37"/>
      <c r="Y187" s="37"/>
      <c r="Z187" s="37"/>
      <c r="AA187" s="37"/>
      <c r="AB187" s="37"/>
      <c r="AC187" s="37"/>
      <c r="AD187" s="37"/>
      <c r="AE187" s="37"/>
      <c r="AR187" s="193" t="s">
        <v>366</v>
      </c>
      <c r="AT187" s="193" t="s">
        <v>239</v>
      </c>
      <c r="AU187" s="193" t="s">
        <v>92</v>
      </c>
      <c r="AY187" s="20" t="s">
        <v>237</v>
      </c>
      <c r="BE187" s="194">
        <f t="shared" si="54"/>
        <v>0</v>
      </c>
      <c r="BF187" s="194">
        <f t="shared" si="55"/>
        <v>0</v>
      </c>
      <c r="BG187" s="194">
        <f t="shared" si="56"/>
        <v>0</v>
      </c>
      <c r="BH187" s="194">
        <f t="shared" si="57"/>
        <v>0</v>
      </c>
      <c r="BI187" s="194">
        <f t="shared" si="58"/>
        <v>0</v>
      </c>
      <c r="BJ187" s="20" t="s">
        <v>88</v>
      </c>
      <c r="BK187" s="194">
        <f t="shared" si="59"/>
        <v>0</v>
      </c>
      <c r="BL187" s="20" t="s">
        <v>366</v>
      </c>
      <c r="BM187" s="193" t="s">
        <v>1321</v>
      </c>
    </row>
    <row r="188" spans="1:65" s="2" customFormat="1" ht="16.5" customHeight="1">
      <c r="A188" s="37"/>
      <c r="B188" s="38"/>
      <c r="C188" s="182" t="s">
        <v>857</v>
      </c>
      <c r="D188" s="182" t="s">
        <v>239</v>
      </c>
      <c r="E188" s="183" t="s">
        <v>1683</v>
      </c>
      <c r="F188" s="184" t="s">
        <v>1684</v>
      </c>
      <c r="G188" s="185" t="s">
        <v>154</v>
      </c>
      <c r="H188" s="186">
        <v>0</v>
      </c>
      <c r="I188" s="187"/>
      <c r="J188" s="188">
        <f t="shared" si="50"/>
        <v>0</v>
      </c>
      <c r="K188" s="184" t="s">
        <v>19</v>
      </c>
      <c r="L188" s="42"/>
      <c r="M188" s="189" t="s">
        <v>19</v>
      </c>
      <c r="N188" s="190" t="s">
        <v>48</v>
      </c>
      <c r="O188" s="67"/>
      <c r="P188" s="191">
        <f t="shared" si="51"/>
        <v>0</v>
      </c>
      <c r="Q188" s="191">
        <v>0</v>
      </c>
      <c r="R188" s="191">
        <f t="shared" si="52"/>
        <v>0</v>
      </c>
      <c r="S188" s="191">
        <v>0</v>
      </c>
      <c r="T188" s="192">
        <f t="shared" si="53"/>
        <v>0</v>
      </c>
      <c r="U188" s="37"/>
      <c r="V188" s="37"/>
      <c r="W188" s="37"/>
      <c r="X188" s="37"/>
      <c r="Y188" s="37"/>
      <c r="Z188" s="37"/>
      <c r="AA188" s="37"/>
      <c r="AB188" s="37"/>
      <c r="AC188" s="37"/>
      <c r="AD188" s="37"/>
      <c r="AE188" s="37"/>
      <c r="AR188" s="193" t="s">
        <v>366</v>
      </c>
      <c r="AT188" s="193" t="s">
        <v>239</v>
      </c>
      <c r="AU188" s="193" t="s">
        <v>92</v>
      </c>
      <c r="AY188" s="20" t="s">
        <v>237</v>
      </c>
      <c r="BE188" s="194">
        <f t="shared" si="54"/>
        <v>0</v>
      </c>
      <c r="BF188" s="194">
        <f t="shared" si="55"/>
        <v>0</v>
      </c>
      <c r="BG188" s="194">
        <f t="shared" si="56"/>
        <v>0</v>
      </c>
      <c r="BH188" s="194">
        <f t="shared" si="57"/>
        <v>0</v>
      </c>
      <c r="BI188" s="194">
        <f t="shared" si="58"/>
        <v>0</v>
      </c>
      <c r="BJ188" s="20" t="s">
        <v>88</v>
      </c>
      <c r="BK188" s="194">
        <f t="shared" si="59"/>
        <v>0</v>
      </c>
      <c r="BL188" s="20" t="s">
        <v>366</v>
      </c>
      <c r="BM188" s="193" t="s">
        <v>1332</v>
      </c>
    </row>
    <row r="189" spans="1:65" s="2" customFormat="1" ht="16.5" customHeight="1">
      <c r="A189" s="37"/>
      <c r="B189" s="38"/>
      <c r="C189" s="182" t="s">
        <v>863</v>
      </c>
      <c r="D189" s="182" t="s">
        <v>239</v>
      </c>
      <c r="E189" s="183" t="s">
        <v>1685</v>
      </c>
      <c r="F189" s="184" t="s">
        <v>1686</v>
      </c>
      <c r="G189" s="185" t="s">
        <v>154</v>
      </c>
      <c r="H189" s="186">
        <v>0</v>
      </c>
      <c r="I189" s="187"/>
      <c r="J189" s="188">
        <f t="shared" si="50"/>
        <v>0</v>
      </c>
      <c r="K189" s="184" t="s">
        <v>19</v>
      </c>
      <c r="L189" s="42"/>
      <c r="M189" s="189" t="s">
        <v>19</v>
      </c>
      <c r="N189" s="190" t="s">
        <v>48</v>
      </c>
      <c r="O189" s="67"/>
      <c r="P189" s="191">
        <f t="shared" si="51"/>
        <v>0</v>
      </c>
      <c r="Q189" s="191">
        <v>0</v>
      </c>
      <c r="R189" s="191">
        <f t="shared" si="52"/>
        <v>0</v>
      </c>
      <c r="S189" s="191">
        <v>0</v>
      </c>
      <c r="T189" s="192">
        <f t="shared" si="53"/>
        <v>0</v>
      </c>
      <c r="U189" s="37"/>
      <c r="V189" s="37"/>
      <c r="W189" s="37"/>
      <c r="X189" s="37"/>
      <c r="Y189" s="37"/>
      <c r="Z189" s="37"/>
      <c r="AA189" s="37"/>
      <c r="AB189" s="37"/>
      <c r="AC189" s="37"/>
      <c r="AD189" s="37"/>
      <c r="AE189" s="37"/>
      <c r="AR189" s="193" t="s">
        <v>366</v>
      </c>
      <c r="AT189" s="193" t="s">
        <v>239</v>
      </c>
      <c r="AU189" s="193" t="s">
        <v>92</v>
      </c>
      <c r="AY189" s="20" t="s">
        <v>237</v>
      </c>
      <c r="BE189" s="194">
        <f t="shared" si="54"/>
        <v>0</v>
      </c>
      <c r="BF189" s="194">
        <f t="shared" si="55"/>
        <v>0</v>
      </c>
      <c r="BG189" s="194">
        <f t="shared" si="56"/>
        <v>0</v>
      </c>
      <c r="BH189" s="194">
        <f t="shared" si="57"/>
        <v>0</v>
      </c>
      <c r="BI189" s="194">
        <f t="shared" si="58"/>
        <v>0</v>
      </c>
      <c r="BJ189" s="20" t="s">
        <v>88</v>
      </c>
      <c r="BK189" s="194">
        <f t="shared" si="59"/>
        <v>0</v>
      </c>
      <c r="BL189" s="20" t="s">
        <v>366</v>
      </c>
      <c r="BM189" s="193" t="s">
        <v>1371</v>
      </c>
    </row>
    <row r="190" spans="1:65" s="2" customFormat="1" ht="16.5" customHeight="1">
      <c r="A190" s="37"/>
      <c r="B190" s="38"/>
      <c r="C190" s="182" t="s">
        <v>881</v>
      </c>
      <c r="D190" s="182" t="s">
        <v>239</v>
      </c>
      <c r="E190" s="183" t="s">
        <v>1687</v>
      </c>
      <c r="F190" s="184" t="s">
        <v>1688</v>
      </c>
      <c r="G190" s="185" t="s">
        <v>290</v>
      </c>
      <c r="H190" s="186">
        <v>0</v>
      </c>
      <c r="I190" s="187"/>
      <c r="J190" s="188">
        <f t="shared" si="50"/>
        <v>0</v>
      </c>
      <c r="K190" s="184" t="s">
        <v>19</v>
      </c>
      <c r="L190" s="42"/>
      <c r="M190" s="189" t="s">
        <v>19</v>
      </c>
      <c r="N190" s="190" t="s">
        <v>48</v>
      </c>
      <c r="O190" s="67"/>
      <c r="P190" s="191">
        <f t="shared" si="51"/>
        <v>0</v>
      </c>
      <c r="Q190" s="191">
        <v>0</v>
      </c>
      <c r="R190" s="191">
        <f t="shared" si="52"/>
        <v>0</v>
      </c>
      <c r="S190" s="191">
        <v>0</v>
      </c>
      <c r="T190" s="192">
        <f t="shared" si="53"/>
        <v>0</v>
      </c>
      <c r="U190" s="37"/>
      <c r="V190" s="37"/>
      <c r="W190" s="37"/>
      <c r="X190" s="37"/>
      <c r="Y190" s="37"/>
      <c r="Z190" s="37"/>
      <c r="AA190" s="37"/>
      <c r="AB190" s="37"/>
      <c r="AC190" s="37"/>
      <c r="AD190" s="37"/>
      <c r="AE190" s="37"/>
      <c r="AR190" s="193" t="s">
        <v>366</v>
      </c>
      <c r="AT190" s="193" t="s">
        <v>239</v>
      </c>
      <c r="AU190" s="193" t="s">
        <v>92</v>
      </c>
      <c r="AY190" s="20" t="s">
        <v>237</v>
      </c>
      <c r="BE190" s="194">
        <f t="shared" si="54"/>
        <v>0</v>
      </c>
      <c r="BF190" s="194">
        <f t="shared" si="55"/>
        <v>0</v>
      </c>
      <c r="BG190" s="194">
        <f t="shared" si="56"/>
        <v>0</v>
      </c>
      <c r="BH190" s="194">
        <f t="shared" si="57"/>
        <v>0</v>
      </c>
      <c r="BI190" s="194">
        <f t="shared" si="58"/>
        <v>0</v>
      </c>
      <c r="BJ190" s="20" t="s">
        <v>88</v>
      </c>
      <c r="BK190" s="194">
        <f t="shared" si="59"/>
        <v>0</v>
      </c>
      <c r="BL190" s="20" t="s">
        <v>366</v>
      </c>
      <c r="BM190" s="193" t="s">
        <v>1381</v>
      </c>
    </row>
    <row r="191" spans="1:65" s="2" customFormat="1" ht="16.5" customHeight="1">
      <c r="A191" s="37"/>
      <c r="B191" s="38"/>
      <c r="C191" s="182" t="s">
        <v>897</v>
      </c>
      <c r="D191" s="182" t="s">
        <v>239</v>
      </c>
      <c r="E191" s="183" t="s">
        <v>1689</v>
      </c>
      <c r="F191" s="184" t="s">
        <v>1690</v>
      </c>
      <c r="G191" s="185" t="s">
        <v>290</v>
      </c>
      <c r="H191" s="186">
        <v>0</v>
      </c>
      <c r="I191" s="187"/>
      <c r="J191" s="188">
        <f t="shared" si="50"/>
        <v>0</v>
      </c>
      <c r="K191" s="184" t="s">
        <v>19</v>
      </c>
      <c r="L191" s="42"/>
      <c r="M191" s="189" t="s">
        <v>19</v>
      </c>
      <c r="N191" s="190" t="s">
        <v>48</v>
      </c>
      <c r="O191" s="67"/>
      <c r="P191" s="191">
        <f t="shared" si="51"/>
        <v>0</v>
      </c>
      <c r="Q191" s="191">
        <v>0</v>
      </c>
      <c r="R191" s="191">
        <f t="shared" si="52"/>
        <v>0</v>
      </c>
      <c r="S191" s="191">
        <v>0</v>
      </c>
      <c r="T191" s="192">
        <f t="shared" si="53"/>
        <v>0</v>
      </c>
      <c r="U191" s="37"/>
      <c r="V191" s="37"/>
      <c r="W191" s="37"/>
      <c r="X191" s="37"/>
      <c r="Y191" s="37"/>
      <c r="Z191" s="37"/>
      <c r="AA191" s="37"/>
      <c r="AB191" s="37"/>
      <c r="AC191" s="37"/>
      <c r="AD191" s="37"/>
      <c r="AE191" s="37"/>
      <c r="AR191" s="193" t="s">
        <v>366</v>
      </c>
      <c r="AT191" s="193" t="s">
        <v>239</v>
      </c>
      <c r="AU191" s="193" t="s">
        <v>92</v>
      </c>
      <c r="AY191" s="20" t="s">
        <v>237</v>
      </c>
      <c r="BE191" s="194">
        <f t="shared" si="54"/>
        <v>0</v>
      </c>
      <c r="BF191" s="194">
        <f t="shared" si="55"/>
        <v>0</v>
      </c>
      <c r="BG191" s="194">
        <f t="shared" si="56"/>
        <v>0</v>
      </c>
      <c r="BH191" s="194">
        <f t="shared" si="57"/>
        <v>0</v>
      </c>
      <c r="BI191" s="194">
        <f t="shared" si="58"/>
        <v>0</v>
      </c>
      <c r="BJ191" s="20" t="s">
        <v>88</v>
      </c>
      <c r="BK191" s="194">
        <f t="shared" si="59"/>
        <v>0</v>
      </c>
      <c r="BL191" s="20" t="s">
        <v>366</v>
      </c>
      <c r="BM191" s="193" t="s">
        <v>1412</v>
      </c>
    </row>
    <row r="192" spans="1:65" s="2" customFormat="1" ht="16.5" customHeight="1">
      <c r="A192" s="37"/>
      <c r="B192" s="38"/>
      <c r="C192" s="182" t="s">
        <v>910</v>
      </c>
      <c r="D192" s="182" t="s">
        <v>239</v>
      </c>
      <c r="E192" s="183" t="s">
        <v>1691</v>
      </c>
      <c r="F192" s="184" t="s">
        <v>1692</v>
      </c>
      <c r="G192" s="185" t="s">
        <v>290</v>
      </c>
      <c r="H192" s="186">
        <v>0</v>
      </c>
      <c r="I192" s="187"/>
      <c r="J192" s="188">
        <f t="shared" si="50"/>
        <v>0</v>
      </c>
      <c r="K192" s="184" t="s">
        <v>19</v>
      </c>
      <c r="L192" s="42"/>
      <c r="M192" s="189" t="s">
        <v>19</v>
      </c>
      <c r="N192" s="190" t="s">
        <v>48</v>
      </c>
      <c r="O192" s="67"/>
      <c r="P192" s="191">
        <f t="shared" si="51"/>
        <v>0</v>
      </c>
      <c r="Q192" s="191">
        <v>0</v>
      </c>
      <c r="R192" s="191">
        <f t="shared" si="52"/>
        <v>0</v>
      </c>
      <c r="S192" s="191">
        <v>0</v>
      </c>
      <c r="T192" s="192">
        <f t="shared" si="53"/>
        <v>0</v>
      </c>
      <c r="U192" s="37"/>
      <c r="V192" s="37"/>
      <c r="W192" s="37"/>
      <c r="X192" s="37"/>
      <c r="Y192" s="37"/>
      <c r="Z192" s="37"/>
      <c r="AA192" s="37"/>
      <c r="AB192" s="37"/>
      <c r="AC192" s="37"/>
      <c r="AD192" s="37"/>
      <c r="AE192" s="37"/>
      <c r="AR192" s="193" t="s">
        <v>366</v>
      </c>
      <c r="AT192" s="193" t="s">
        <v>239</v>
      </c>
      <c r="AU192" s="193" t="s">
        <v>92</v>
      </c>
      <c r="AY192" s="20" t="s">
        <v>237</v>
      </c>
      <c r="BE192" s="194">
        <f t="shared" si="54"/>
        <v>0</v>
      </c>
      <c r="BF192" s="194">
        <f t="shared" si="55"/>
        <v>0</v>
      </c>
      <c r="BG192" s="194">
        <f t="shared" si="56"/>
        <v>0</v>
      </c>
      <c r="BH192" s="194">
        <f t="shared" si="57"/>
        <v>0</v>
      </c>
      <c r="BI192" s="194">
        <f t="shared" si="58"/>
        <v>0</v>
      </c>
      <c r="BJ192" s="20" t="s">
        <v>88</v>
      </c>
      <c r="BK192" s="194">
        <f t="shared" si="59"/>
        <v>0</v>
      </c>
      <c r="BL192" s="20" t="s">
        <v>366</v>
      </c>
      <c r="BM192" s="193" t="s">
        <v>1421</v>
      </c>
    </row>
    <row r="193" spans="1:65" s="2" customFormat="1" ht="16.5" customHeight="1">
      <c r="A193" s="37"/>
      <c r="B193" s="38"/>
      <c r="C193" s="182" t="s">
        <v>922</v>
      </c>
      <c r="D193" s="182" t="s">
        <v>239</v>
      </c>
      <c r="E193" s="183" t="s">
        <v>1693</v>
      </c>
      <c r="F193" s="184" t="s">
        <v>1694</v>
      </c>
      <c r="G193" s="185" t="s">
        <v>290</v>
      </c>
      <c r="H193" s="186">
        <v>0</v>
      </c>
      <c r="I193" s="187"/>
      <c r="J193" s="188">
        <f t="shared" si="50"/>
        <v>0</v>
      </c>
      <c r="K193" s="184" t="s">
        <v>19</v>
      </c>
      <c r="L193" s="42"/>
      <c r="M193" s="189" t="s">
        <v>19</v>
      </c>
      <c r="N193" s="190" t="s">
        <v>48</v>
      </c>
      <c r="O193" s="67"/>
      <c r="P193" s="191">
        <f t="shared" si="51"/>
        <v>0</v>
      </c>
      <c r="Q193" s="191">
        <v>0</v>
      </c>
      <c r="R193" s="191">
        <f t="shared" si="52"/>
        <v>0</v>
      </c>
      <c r="S193" s="191">
        <v>0</v>
      </c>
      <c r="T193" s="192">
        <f t="shared" si="53"/>
        <v>0</v>
      </c>
      <c r="U193" s="37"/>
      <c r="V193" s="37"/>
      <c r="W193" s="37"/>
      <c r="X193" s="37"/>
      <c r="Y193" s="37"/>
      <c r="Z193" s="37"/>
      <c r="AA193" s="37"/>
      <c r="AB193" s="37"/>
      <c r="AC193" s="37"/>
      <c r="AD193" s="37"/>
      <c r="AE193" s="37"/>
      <c r="AR193" s="193" t="s">
        <v>366</v>
      </c>
      <c r="AT193" s="193" t="s">
        <v>239</v>
      </c>
      <c r="AU193" s="193" t="s">
        <v>92</v>
      </c>
      <c r="AY193" s="20" t="s">
        <v>237</v>
      </c>
      <c r="BE193" s="194">
        <f t="shared" si="54"/>
        <v>0</v>
      </c>
      <c r="BF193" s="194">
        <f t="shared" si="55"/>
        <v>0</v>
      </c>
      <c r="BG193" s="194">
        <f t="shared" si="56"/>
        <v>0</v>
      </c>
      <c r="BH193" s="194">
        <f t="shared" si="57"/>
        <v>0</v>
      </c>
      <c r="BI193" s="194">
        <f t="shared" si="58"/>
        <v>0</v>
      </c>
      <c r="BJ193" s="20" t="s">
        <v>88</v>
      </c>
      <c r="BK193" s="194">
        <f t="shared" si="59"/>
        <v>0</v>
      </c>
      <c r="BL193" s="20" t="s">
        <v>366</v>
      </c>
      <c r="BM193" s="193" t="s">
        <v>1457</v>
      </c>
    </row>
    <row r="194" spans="1:65" s="2" customFormat="1" ht="16.5" customHeight="1">
      <c r="A194" s="37"/>
      <c r="B194" s="38"/>
      <c r="C194" s="182" t="s">
        <v>934</v>
      </c>
      <c r="D194" s="182" t="s">
        <v>239</v>
      </c>
      <c r="E194" s="183" t="s">
        <v>1695</v>
      </c>
      <c r="F194" s="184" t="s">
        <v>1696</v>
      </c>
      <c r="G194" s="185" t="s">
        <v>290</v>
      </c>
      <c r="H194" s="186">
        <v>0</v>
      </c>
      <c r="I194" s="187"/>
      <c r="J194" s="188">
        <f t="shared" si="50"/>
        <v>0</v>
      </c>
      <c r="K194" s="184" t="s">
        <v>19</v>
      </c>
      <c r="L194" s="42"/>
      <c r="M194" s="189" t="s">
        <v>19</v>
      </c>
      <c r="N194" s="190" t="s">
        <v>48</v>
      </c>
      <c r="O194" s="67"/>
      <c r="P194" s="191">
        <f t="shared" si="51"/>
        <v>0</v>
      </c>
      <c r="Q194" s="191">
        <v>0</v>
      </c>
      <c r="R194" s="191">
        <f t="shared" si="52"/>
        <v>0</v>
      </c>
      <c r="S194" s="191">
        <v>0</v>
      </c>
      <c r="T194" s="192">
        <f t="shared" si="53"/>
        <v>0</v>
      </c>
      <c r="U194" s="37"/>
      <c r="V194" s="37"/>
      <c r="W194" s="37"/>
      <c r="X194" s="37"/>
      <c r="Y194" s="37"/>
      <c r="Z194" s="37"/>
      <c r="AA194" s="37"/>
      <c r="AB194" s="37"/>
      <c r="AC194" s="37"/>
      <c r="AD194" s="37"/>
      <c r="AE194" s="37"/>
      <c r="AR194" s="193" t="s">
        <v>366</v>
      </c>
      <c r="AT194" s="193" t="s">
        <v>239</v>
      </c>
      <c r="AU194" s="193" t="s">
        <v>92</v>
      </c>
      <c r="AY194" s="20" t="s">
        <v>237</v>
      </c>
      <c r="BE194" s="194">
        <f t="shared" si="54"/>
        <v>0</v>
      </c>
      <c r="BF194" s="194">
        <f t="shared" si="55"/>
        <v>0</v>
      </c>
      <c r="BG194" s="194">
        <f t="shared" si="56"/>
        <v>0</v>
      </c>
      <c r="BH194" s="194">
        <f t="shared" si="57"/>
        <v>0</v>
      </c>
      <c r="BI194" s="194">
        <f t="shared" si="58"/>
        <v>0</v>
      </c>
      <c r="BJ194" s="20" t="s">
        <v>88</v>
      </c>
      <c r="BK194" s="194">
        <f t="shared" si="59"/>
        <v>0</v>
      </c>
      <c r="BL194" s="20" t="s">
        <v>366</v>
      </c>
      <c r="BM194" s="193" t="s">
        <v>1469</v>
      </c>
    </row>
    <row r="195" spans="1:65" s="2" customFormat="1" ht="16.5" customHeight="1">
      <c r="A195" s="37"/>
      <c r="B195" s="38"/>
      <c r="C195" s="182" t="s">
        <v>940</v>
      </c>
      <c r="D195" s="182" t="s">
        <v>239</v>
      </c>
      <c r="E195" s="183" t="s">
        <v>1697</v>
      </c>
      <c r="F195" s="184" t="s">
        <v>1698</v>
      </c>
      <c r="G195" s="185" t="s">
        <v>290</v>
      </c>
      <c r="H195" s="186">
        <v>0</v>
      </c>
      <c r="I195" s="187"/>
      <c r="J195" s="188">
        <f t="shared" si="50"/>
        <v>0</v>
      </c>
      <c r="K195" s="184" t="s">
        <v>19</v>
      </c>
      <c r="L195" s="42"/>
      <c r="M195" s="189" t="s">
        <v>19</v>
      </c>
      <c r="N195" s="190" t="s">
        <v>48</v>
      </c>
      <c r="O195" s="67"/>
      <c r="P195" s="191">
        <f t="shared" si="51"/>
        <v>0</v>
      </c>
      <c r="Q195" s="191">
        <v>0</v>
      </c>
      <c r="R195" s="191">
        <f t="shared" si="52"/>
        <v>0</v>
      </c>
      <c r="S195" s="191">
        <v>0</v>
      </c>
      <c r="T195" s="192">
        <f t="shared" si="53"/>
        <v>0</v>
      </c>
      <c r="U195" s="37"/>
      <c r="V195" s="37"/>
      <c r="W195" s="37"/>
      <c r="X195" s="37"/>
      <c r="Y195" s="37"/>
      <c r="Z195" s="37"/>
      <c r="AA195" s="37"/>
      <c r="AB195" s="37"/>
      <c r="AC195" s="37"/>
      <c r="AD195" s="37"/>
      <c r="AE195" s="37"/>
      <c r="AR195" s="193" t="s">
        <v>366</v>
      </c>
      <c r="AT195" s="193" t="s">
        <v>239</v>
      </c>
      <c r="AU195" s="193" t="s">
        <v>92</v>
      </c>
      <c r="AY195" s="20" t="s">
        <v>237</v>
      </c>
      <c r="BE195" s="194">
        <f t="shared" si="54"/>
        <v>0</v>
      </c>
      <c r="BF195" s="194">
        <f t="shared" si="55"/>
        <v>0</v>
      </c>
      <c r="BG195" s="194">
        <f t="shared" si="56"/>
        <v>0</v>
      </c>
      <c r="BH195" s="194">
        <f t="shared" si="57"/>
        <v>0</v>
      </c>
      <c r="BI195" s="194">
        <f t="shared" si="58"/>
        <v>0</v>
      </c>
      <c r="BJ195" s="20" t="s">
        <v>88</v>
      </c>
      <c r="BK195" s="194">
        <f t="shared" si="59"/>
        <v>0</v>
      </c>
      <c r="BL195" s="20" t="s">
        <v>366</v>
      </c>
      <c r="BM195" s="193" t="s">
        <v>1484</v>
      </c>
    </row>
    <row r="196" spans="1:65" s="2" customFormat="1" ht="24.15" customHeight="1">
      <c r="A196" s="37"/>
      <c r="B196" s="38"/>
      <c r="C196" s="182" t="s">
        <v>945</v>
      </c>
      <c r="D196" s="182" t="s">
        <v>239</v>
      </c>
      <c r="E196" s="183" t="s">
        <v>1699</v>
      </c>
      <c r="F196" s="184" t="s">
        <v>1700</v>
      </c>
      <c r="G196" s="185" t="s">
        <v>1591</v>
      </c>
      <c r="H196" s="186">
        <v>0</v>
      </c>
      <c r="I196" s="187"/>
      <c r="J196" s="188">
        <f t="shared" si="50"/>
        <v>0</v>
      </c>
      <c r="K196" s="184" t="s">
        <v>19</v>
      </c>
      <c r="L196" s="42"/>
      <c r="M196" s="189" t="s">
        <v>19</v>
      </c>
      <c r="N196" s="190" t="s">
        <v>48</v>
      </c>
      <c r="O196" s="67"/>
      <c r="P196" s="191">
        <f t="shared" si="51"/>
        <v>0</v>
      </c>
      <c r="Q196" s="191">
        <v>0</v>
      </c>
      <c r="R196" s="191">
        <f t="shared" si="52"/>
        <v>0</v>
      </c>
      <c r="S196" s="191">
        <v>0</v>
      </c>
      <c r="T196" s="192">
        <f t="shared" si="53"/>
        <v>0</v>
      </c>
      <c r="U196" s="37"/>
      <c r="V196" s="37"/>
      <c r="W196" s="37"/>
      <c r="X196" s="37"/>
      <c r="Y196" s="37"/>
      <c r="Z196" s="37"/>
      <c r="AA196" s="37"/>
      <c r="AB196" s="37"/>
      <c r="AC196" s="37"/>
      <c r="AD196" s="37"/>
      <c r="AE196" s="37"/>
      <c r="AR196" s="193" t="s">
        <v>366</v>
      </c>
      <c r="AT196" s="193" t="s">
        <v>239</v>
      </c>
      <c r="AU196" s="193" t="s">
        <v>92</v>
      </c>
      <c r="AY196" s="20" t="s">
        <v>237</v>
      </c>
      <c r="BE196" s="194">
        <f t="shared" si="54"/>
        <v>0</v>
      </c>
      <c r="BF196" s="194">
        <f t="shared" si="55"/>
        <v>0</v>
      </c>
      <c r="BG196" s="194">
        <f t="shared" si="56"/>
        <v>0</v>
      </c>
      <c r="BH196" s="194">
        <f t="shared" si="57"/>
        <v>0</v>
      </c>
      <c r="BI196" s="194">
        <f t="shared" si="58"/>
        <v>0</v>
      </c>
      <c r="BJ196" s="20" t="s">
        <v>88</v>
      </c>
      <c r="BK196" s="194">
        <f t="shared" si="59"/>
        <v>0</v>
      </c>
      <c r="BL196" s="20" t="s">
        <v>366</v>
      </c>
      <c r="BM196" s="193" t="s">
        <v>1495</v>
      </c>
    </row>
    <row r="197" spans="1:65" s="2" customFormat="1" ht="16.5" customHeight="1">
      <c r="A197" s="37"/>
      <c r="B197" s="38"/>
      <c r="C197" s="182" t="s">
        <v>950</v>
      </c>
      <c r="D197" s="182" t="s">
        <v>239</v>
      </c>
      <c r="E197" s="183" t="s">
        <v>1701</v>
      </c>
      <c r="F197" s="184" t="s">
        <v>1702</v>
      </c>
      <c r="G197" s="185" t="s">
        <v>1591</v>
      </c>
      <c r="H197" s="186">
        <v>0</v>
      </c>
      <c r="I197" s="187"/>
      <c r="J197" s="188">
        <f t="shared" si="50"/>
        <v>0</v>
      </c>
      <c r="K197" s="184" t="s">
        <v>19</v>
      </c>
      <c r="L197" s="42"/>
      <c r="M197" s="189" t="s">
        <v>19</v>
      </c>
      <c r="N197" s="190" t="s">
        <v>48</v>
      </c>
      <c r="O197" s="67"/>
      <c r="P197" s="191">
        <f t="shared" si="51"/>
        <v>0</v>
      </c>
      <c r="Q197" s="191">
        <v>0</v>
      </c>
      <c r="R197" s="191">
        <f t="shared" si="52"/>
        <v>0</v>
      </c>
      <c r="S197" s="191">
        <v>0</v>
      </c>
      <c r="T197" s="192">
        <f t="shared" si="53"/>
        <v>0</v>
      </c>
      <c r="U197" s="37"/>
      <c r="V197" s="37"/>
      <c r="W197" s="37"/>
      <c r="X197" s="37"/>
      <c r="Y197" s="37"/>
      <c r="Z197" s="37"/>
      <c r="AA197" s="37"/>
      <c r="AB197" s="37"/>
      <c r="AC197" s="37"/>
      <c r="AD197" s="37"/>
      <c r="AE197" s="37"/>
      <c r="AR197" s="193" t="s">
        <v>366</v>
      </c>
      <c r="AT197" s="193" t="s">
        <v>239</v>
      </c>
      <c r="AU197" s="193" t="s">
        <v>92</v>
      </c>
      <c r="AY197" s="20" t="s">
        <v>237</v>
      </c>
      <c r="BE197" s="194">
        <f t="shared" si="54"/>
        <v>0</v>
      </c>
      <c r="BF197" s="194">
        <f t="shared" si="55"/>
        <v>0</v>
      </c>
      <c r="BG197" s="194">
        <f t="shared" si="56"/>
        <v>0</v>
      </c>
      <c r="BH197" s="194">
        <f t="shared" si="57"/>
        <v>0</v>
      </c>
      <c r="BI197" s="194">
        <f t="shared" si="58"/>
        <v>0</v>
      </c>
      <c r="BJ197" s="20" t="s">
        <v>88</v>
      </c>
      <c r="BK197" s="194">
        <f t="shared" si="59"/>
        <v>0</v>
      </c>
      <c r="BL197" s="20" t="s">
        <v>366</v>
      </c>
      <c r="BM197" s="193" t="s">
        <v>1507</v>
      </c>
    </row>
    <row r="198" spans="1:65" s="12" customFormat="1" ht="20.85" customHeight="1">
      <c r="B198" s="166"/>
      <c r="C198" s="167"/>
      <c r="D198" s="168" t="s">
        <v>75</v>
      </c>
      <c r="E198" s="180" t="s">
        <v>1703</v>
      </c>
      <c r="F198" s="180" t="s">
        <v>1704</v>
      </c>
      <c r="G198" s="167"/>
      <c r="H198" s="167"/>
      <c r="I198" s="170"/>
      <c r="J198" s="181">
        <f>BK198</f>
        <v>0</v>
      </c>
      <c r="K198" s="167"/>
      <c r="L198" s="172"/>
      <c r="M198" s="173"/>
      <c r="N198" s="174"/>
      <c r="O198" s="174"/>
      <c r="P198" s="175">
        <f>SUM(P199:P201)</f>
        <v>0</v>
      </c>
      <c r="Q198" s="174"/>
      <c r="R198" s="175">
        <f>SUM(R199:R201)</f>
        <v>0</v>
      </c>
      <c r="S198" s="174"/>
      <c r="T198" s="176">
        <f>SUM(T199:T201)</f>
        <v>0</v>
      </c>
      <c r="AR198" s="177" t="s">
        <v>83</v>
      </c>
      <c r="AT198" s="178" t="s">
        <v>75</v>
      </c>
      <c r="AU198" s="178" t="s">
        <v>88</v>
      </c>
      <c r="AY198" s="177" t="s">
        <v>237</v>
      </c>
      <c r="BK198" s="179">
        <f>SUM(BK199:BK201)</f>
        <v>0</v>
      </c>
    </row>
    <row r="199" spans="1:65" s="2" customFormat="1" ht="16.5" customHeight="1">
      <c r="A199" s="37"/>
      <c r="B199" s="38"/>
      <c r="C199" s="182" t="s">
        <v>955</v>
      </c>
      <c r="D199" s="182" t="s">
        <v>239</v>
      </c>
      <c r="E199" s="183" t="s">
        <v>1705</v>
      </c>
      <c r="F199" s="184" t="s">
        <v>1706</v>
      </c>
      <c r="G199" s="185" t="s">
        <v>1591</v>
      </c>
      <c r="H199" s="186">
        <v>1</v>
      </c>
      <c r="I199" s="187"/>
      <c r="J199" s="188">
        <f>ROUND(I199*H199,2)</f>
        <v>0</v>
      </c>
      <c r="K199" s="184" t="s">
        <v>19</v>
      </c>
      <c r="L199" s="42"/>
      <c r="M199" s="189" t="s">
        <v>19</v>
      </c>
      <c r="N199" s="190" t="s">
        <v>48</v>
      </c>
      <c r="O199" s="67"/>
      <c r="P199" s="191">
        <f>O199*H199</f>
        <v>0</v>
      </c>
      <c r="Q199" s="191">
        <v>0</v>
      </c>
      <c r="R199" s="191">
        <f>Q199*H199</f>
        <v>0</v>
      </c>
      <c r="S199" s="191">
        <v>0</v>
      </c>
      <c r="T199" s="192">
        <f>S199*H199</f>
        <v>0</v>
      </c>
      <c r="U199" s="37"/>
      <c r="V199" s="37"/>
      <c r="W199" s="37"/>
      <c r="X199" s="37"/>
      <c r="Y199" s="37"/>
      <c r="Z199" s="37"/>
      <c r="AA199" s="37"/>
      <c r="AB199" s="37"/>
      <c r="AC199" s="37"/>
      <c r="AD199" s="37"/>
      <c r="AE199" s="37"/>
      <c r="AR199" s="193" t="s">
        <v>366</v>
      </c>
      <c r="AT199" s="193" t="s">
        <v>239</v>
      </c>
      <c r="AU199" s="193" t="s">
        <v>92</v>
      </c>
      <c r="AY199" s="20" t="s">
        <v>237</v>
      </c>
      <c r="BE199" s="194">
        <f>IF(N199="základní",J199,0)</f>
        <v>0</v>
      </c>
      <c r="BF199" s="194">
        <f>IF(N199="snížená",J199,0)</f>
        <v>0</v>
      </c>
      <c r="BG199" s="194">
        <f>IF(N199="zákl. přenesená",J199,0)</f>
        <v>0</v>
      </c>
      <c r="BH199" s="194">
        <f>IF(N199="sníž. přenesená",J199,0)</f>
        <v>0</v>
      </c>
      <c r="BI199" s="194">
        <f>IF(N199="nulová",J199,0)</f>
        <v>0</v>
      </c>
      <c r="BJ199" s="20" t="s">
        <v>88</v>
      </c>
      <c r="BK199" s="194">
        <f>ROUND(I199*H199,2)</f>
        <v>0</v>
      </c>
      <c r="BL199" s="20" t="s">
        <v>366</v>
      </c>
      <c r="BM199" s="193" t="s">
        <v>1707</v>
      </c>
    </row>
    <row r="200" spans="1:65" s="2" customFormat="1" ht="16.5" customHeight="1">
      <c r="A200" s="37"/>
      <c r="B200" s="38"/>
      <c r="C200" s="182" t="s">
        <v>959</v>
      </c>
      <c r="D200" s="182" t="s">
        <v>239</v>
      </c>
      <c r="E200" s="183" t="s">
        <v>1708</v>
      </c>
      <c r="F200" s="184" t="s">
        <v>1709</v>
      </c>
      <c r="G200" s="185" t="s">
        <v>1591</v>
      </c>
      <c r="H200" s="186">
        <v>1</v>
      </c>
      <c r="I200" s="187"/>
      <c r="J200" s="188">
        <f>ROUND(I200*H200,2)</f>
        <v>0</v>
      </c>
      <c r="K200" s="184" t="s">
        <v>19</v>
      </c>
      <c r="L200" s="42"/>
      <c r="M200" s="189" t="s">
        <v>19</v>
      </c>
      <c r="N200" s="190" t="s">
        <v>48</v>
      </c>
      <c r="O200" s="67"/>
      <c r="P200" s="191">
        <f>O200*H200</f>
        <v>0</v>
      </c>
      <c r="Q200" s="191">
        <v>0</v>
      </c>
      <c r="R200" s="191">
        <f>Q200*H200</f>
        <v>0</v>
      </c>
      <c r="S200" s="191">
        <v>0</v>
      </c>
      <c r="T200" s="192">
        <f>S200*H200</f>
        <v>0</v>
      </c>
      <c r="U200" s="37"/>
      <c r="V200" s="37"/>
      <c r="W200" s="37"/>
      <c r="X200" s="37"/>
      <c r="Y200" s="37"/>
      <c r="Z200" s="37"/>
      <c r="AA200" s="37"/>
      <c r="AB200" s="37"/>
      <c r="AC200" s="37"/>
      <c r="AD200" s="37"/>
      <c r="AE200" s="37"/>
      <c r="AR200" s="193" t="s">
        <v>366</v>
      </c>
      <c r="AT200" s="193" t="s">
        <v>239</v>
      </c>
      <c r="AU200" s="193" t="s">
        <v>92</v>
      </c>
      <c r="AY200" s="20" t="s">
        <v>237</v>
      </c>
      <c r="BE200" s="194">
        <f>IF(N200="základní",J200,0)</f>
        <v>0</v>
      </c>
      <c r="BF200" s="194">
        <f>IF(N200="snížená",J200,0)</f>
        <v>0</v>
      </c>
      <c r="BG200" s="194">
        <f>IF(N200="zákl. přenesená",J200,0)</f>
        <v>0</v>
      </c>
      <c r="BH200" s="194">
        <f>IF(N200="sníž. přenesená",J200,0)</f>
        <v>0</v>
      </c>
      <c r="BI200" s="194">
        <f>IF(N200="nulová",J200,0)</f>
        <v>0</v>
      </c>
      <c r="BJ200" s="20" t="s">
        <v>88</v>
      </c>
      <c r="BK200" s="194">
        <f>ROUND(I200*H200,2)</f>
        <v>0</v>
      </c>
      <c r="BL200" s="20" t="s">
        <v>366</v>
      </c>
      <c r="BM200" s="193" t="s">
        <v>1710</v>
      </c>
    </row>
    <row r="201" spans="1:65" s="2" customFormat="1" ht="16.5" customHeight="1">
      <c r="A201" s="37"/>
      <c r="B201" s="38"/>
      <c r="C201" s="182" t="s">
        <v>967</v>
      </c>
      <c r="D201" s="182" t="s">
        <v>239</v>
      </c>
      <c r="E201" s="183" t="s">
        <v>1711</v>
      </c>
      <c r="F201" s="184" t="s">
        <v>1712</v>
      </c>
      <c r="G201" s="185" t="s">
        <v>1591</v>
      </c>
      <c r="H201" s="186">
        <v>1</v>
      </c>
      <c r="I201" s="187"/>
      <c r="J201" s="188">
        <f>ROUND(I201*H201,2)</f>
        <v>0</v>
      </c>
      <c r="K201" s="184" t="s">
        <v>19</v>
      </c>
      <c r="L201" s="42"/>
      <c r="M201" s="189" t="s">
        <v>19</v>
      </c>
      <c r="N201" s="190" t="s">
        <v>48</v>
      </c>
      <c r="O201" s="67"/>
      <c r="P201" s="191">
        <f>O201*H201</f>
        <v>0</v>
      </c>
      <c r="Q201" s="191">
        <v>0</v>
      </c>
      <c r="R201" s="191">
        <f>Q201*H201</f>
        <v>0</v>
      </c>
      <c r="S201" s="191">
        <v>0</v>
      </c>
      <c r="T201" s="192">
        <f>S201*H201</f>
        <v>0</v>
      </c>
      <c r="U201" s="37"/>
      <c r="V201" s="37"/>
      <c r="W201" s="37"/>
      <c r="X201" s="37"/>
      <c r="Y201" s="37"/>
      <c r="Z201" s="37"/>
      <c r="AA201" s="37"/>
      <c r="AB201" s="37"/>
      <c r="AC201" s="37"/>
      <c r="AD201" s="37"/>
      <c r="AE201" s="37"/>
      <c r="AR201" s="193" t="s">
        <v>366</v>
      </c>
      <c r="AT201" s="193" t="s">
        <v>239</v>
      </c>
      <c r="AU201" s="193" t="s">
        <v>92</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366</v>
      </c>
      <c r="BM201" s="193" t="s">
        <v>1713</v>
      </c>
    </row>
    <row r="202" spans="1:65" s="12" customFormat="1" ht="22.8" customHeight="1">
      <c r="B202" s="166"/>
      <c r="C202" s="167"/>
      <c r="D202" s="168" t="s">
        <v>75</v>
      </c>
      <c r="E202" s="180" t="s">
        <v>1714</v>
      </c>
      <c r="F202" s="180" t="s">
        <v>1715</v>
      </c>
      <c r="G202" s="167"/>
      <c r="H202" s="167"/>
      <c r="I202" s="170"/>
      <c r="J202" s="181">
        <f>BK202</f>
        <v>0</v>
      </c>
      <c r="K202" s="167"/>
      <c r="L202" s="172"/>
      <c r="M202" s="173"/>
      <c r="N202" s="174"/>
      <c r="O202" s="174"/>
      <c r="P202" s="175">
        <f>P203+P212+P218+P225</f>
        <v>0</v>
      </c>
      <c r="Q202" s="174"/>
      <c r="R202" s="175">
        <f>R203+R212+R218+R225</f>
        <v>0</v>
      </c>
      <c r="S202" s="174"/>
      <c r="T202" s="176">
        <f>T203+T212+T218+T225</f>
        <v>0</v>
      </c>
      <c r="AR202" s="177" t="s">
        <v>88</v>
      </c>
      <c r="AT202" s="178" t="s">
        <v>75</v>
      </c>
      <c r="AU202" s="178" t="s">
        <v>83</v>
      </c>
      <c r="AY202" s="177" t="s">
        <v>237</v>
      </c>
      <c r="BK202" s="179">
        <f>BK203+BK212+BK218+BK225</f>
        <v>0</v>
      </c>
    </row>
    <row r="203" spans="1:65" s="12" customFormat="1" ht="20.85" customHeight="1">
      <c r="B203" s="166"/>
      <c r="C203" s="167"/>
      <c r="D203" s="168" t="s">
        <v>75</v>
      </c>
      <c r="E203" s="180" t="s">
        <v>1716</v>
      </c>
      <c r="F203" s="180" t="s">
        <v>1717</v>
      </c>
      <c r="G203" s="167"/>
      <c r="H203" s="167"/>
      <c r="I203" s="170"/>
      <c r="J203" s="181">
        <f>BK203</f>
        <v>0</v>
      </c>
      <c r="K203" s="167"/>
      <c r="L203" s="172"/>
      <c r="M203" s="173"/>
      <c r="N203" s="174"/>
      <c r="O203" s="174"/>
      <c r="P203" s="175">
        <f>SUM(P204:P211)</f>
        <v>0</v>
      </c>
      <c r="Q203" s="174"/>
      <c r="R203" s="175">
        <f>SUM(R204:R211)</f>
        <v>0</v>
      </c>
      <c r="S203" s="174"/>
      <c r="T203" s="176">
        <f>SUM(T204:T211)</f>
        <v>0</v>
      </c>
      <c r="AR203" s="177" t="s">
        <v>88</v>
      </c>
      <c r="AT203" s="178" t="s">
        <v>75</v>
      </c>
      <c r="AU203" s="178" t="s">
        <v>88</v>
      </c>
      <c r="AY203" s="177" t="s">
        <v>237</v>
      </c>
      <c r="BK203" s="179">
        <f>SUM(BK204:BK211)</f>
        <v>0</v>
      </c>
    </row>
    <row r="204" spans="1:65" s="2" customFormat="1" ht="16.5" customHeight="1">
      <c r="A204" s="37"/>
      <c r="B204" s="38"/>
      <c r="C204" s="182" t="s">
        <v>974</v>
      </c>
      <c r="D204" s="182" t="s">
        <v>239</v>
      </c>
      <c r="E204" s="183" t="s">
        <v>1718</v>
      </c>
      <c r="F204" s="184" t="s">
        <v>1719</v>
      </c>
      <c r="G204" s="185" t="s">
        <v>290</v>
      </c>
      <c r="H204" s="186">
        <v>20</v>
      </c>
      <c r="I204" s="187"/>
      <c r="J204" s="188">
        <f t="shared" ref="J204:J211" si="60">ROUND(I204*H204,2)</f>
        <v>0</v>
      </c>
      <c r="K204" s="184" t="s">
        <v>19</v>
      </c>
      <c r="L204" s="42"/>
      <c r="M204" s="189" t="s">
        <v>19</v>
      </c>
      <c r="N204" s="190" t="s">
        <v>48</v>
      </c>
      <c r="O204" s="67"/>
      <c r="P204" s="191">
        <f t="shared" ref="P204:P211" si="61">O204*H204</f>
        <v>0</v>
      </c>
      <c r="Q204" s="191">
        <v>0</v>
      </c>
      <c r="R204" s="191">
        <f t="shared" ref="R204:R211" si="62">Q204*H204</f>
        <v>0</v>
      </c>
      <c r="S204" s="191">
        <v>0</v>
      </c>
      <c r="T204" s="192">
        <f t="shared" ref="T204:T211" si="63">S204*H204</f>
        <v>0</v>
      </c>
      <c r="U204" s="37"/>
      <c r="V204" s="37"/>
      <c r="W204" s="37"/>
      <c r="X204" s="37"/>
      <c r="Y204" s="37"/>
      <c r="Z204" s="37"/>
      <c r="AA204" s="37"/>
      <c r="AB204" s="37"/>
      <c r="AC204" s="37"/>
      <c r="AD204" s="37"/>
      <c r="AE204" s="37"/>
      <c r="AR204" s="193" t="s">
        <v>366</v>
      </c>
      <c r="AT204" s="193" t="s">
        <v>239</v>
      </c>
      <c r="AU204" s="193" t="s">
        <v>92</v>
      </c>
      <c r="AY204" s="20" t="s">
        <v>237</v>
      </c>
      <c r="BE204" s="194">
        <f t="shared" ref="BE204:BE211" si="64">IF(N204="základní",J204,0)</f>
        <v>0</v>
      </c>
      <c r="BF204" s="194">
        <f t="shared" ref="BF204:BF211" si="65">IF(N204="snížená",J204,0)</f>
        <v>0</v>
      </c>
      <c r="BG204" s="194">
        <f t="shared" ref="BG204:BG211" si="66">IF(N204="zákl. přenesená",J204,0)</f>
        <v>0</v>
      </c>
      <c r="BH204" s="194">
        <f t="shared" ref="BH204:BH211" si="67">IF(N204="sníž. přenesená",J204,0)</f>
        <v>0</v>
      </c>
      <c r="BI204" s="194">
        <f t="shared" ref="BI204:BI211" si="68">IF(N204="nulová",J204,0)</f>
        <v>0</v>
      </c>
      <c r="BJ204" s="20" t="s">
        <v>88</v>
      </c>
      <c r="BK204" s="194">
        <f t="shared" ref="BK204:BK211" si="69">ROUND(I204*H204,2)</f>
        <v>0</v>
      </c>
      <c r="BL204" s="20" t="s">
        <v>366</v>
      </c>
      <c r="BM204" s="193" t="s">
        <v>1720</v>
      </c>
    </row>
    <row r="205" spans="1:65" s="2" customFormat="1" ht="24.15" customHeight="1">
      <c r="A205" s="37"/>
      <c r="B205" s="38"/>
      <c r="C205" s="182" t="s">
        <v>980</v>
      </c>
      <c r="D205" s="182" t="s">
        <v>239</v>
      </c>
      <c r="E205" s="183" t="s">
        <v>1721</v>
      </c>
      <c r="F205" s="184" t="s">
        <v>1722</v>
      </c>
      <c r="G205" s="185" t="s">
        <v>154</v>
      </c>
      <c r="H205" s="186">
        <v>900</v>
      </c>
      <c r="I205" s="187"/>
      <c r="J205" s="188">
        <f t="shared" si="60"/>
        <v>0</v>
      </c>
      <c r="K205" s="184" t="s">
        <v>19</v>
      </c>
      <c r="L205" s="42"/>
      <c r="M205" s="189" t="s">
        <v>19</v>
      </c>
      <c r="N205" s="190" t="s">
        <v>48</v>
      </c>
      <c r="O205" s="67"/>
      <c r="P205" s="191">
        <f t="shared" si="61"/>
        <v>0</v>
      </c>
      <c r="Q205" s="191">
        <v>0</v>
      </c>
      <c r="R205" s="191">
        <f t="shared" si="62"/>
        <v>0</v>
      </c>
      <c r="S205" s="191">
        <v>0</v>
      </c>
      <c r="T205" s="192">
        <f t="shared" si="63"/>
        <v>0</v>
      </c>
      <c r="U205" s="37"/>
      <c r="V205" s="37"/>
      <c r="W205" s="37"/>
      <c r="X205" s="37"/>
      <c r="Y205" s="37"/>
      <c r="Z205" s="37"/>
      <c r="AA205" s="37"/>
      <c r="AB205" s="37"/>
      <c r="AC205" s="37"/>
      <c r="AD205" s="37"/>
      <c r="AE205" s="37"/>
      <c r="AR205" s="193" t="s">
        <v>366</v>
      </c>
      <c r="AT205" s="193" t="s">
        <v>239</v>
      </c>
      <c r="AU205" s="193" t="s">
        <v>92</v>
      </c>
      <c r="AY205" s="20" t="s">
        <v>237</v>
      </c>
      <c r="BE205" s="194">
        <f t="shared" si="64"/>
        <v>0</v>
      </c>
      <c r="BF205" s="194">
        <f t="shared" si="65"/>
        <v>0</v>
      </c>
      <c r="BG205" s="194">
        <f t="shared" si="66"/>
        <v>0</v>
      </c>
      <c r="BH205" s="194">
        <f t="shared" si="67"/>
        <v>0</v>
      </c>
      <c r="BI205" s="194">
        <f t="shared" si="68"/>
        <v>0</v>
      </c>
      <c r="BJ205" s="20" t="s">
        <v>88</v>
      </c>
      <c r="BK205" s="194">
        <f t="shared" si="69"/>
        <v>0</v>
      </c>
      <c r="BL205" s="20" t="s">
        <v>366</v>
      </c>
      <c r="BM205" s="193" t="s">
        <v>1723</v>
      </c>
    </row>
    <row r="206" spans="1:65" s="2" customFormat="1" ht="21.75" customHeight="1">
      <c r="A206" s="37"/>
      <c r="B206" s="38"/>
      <c r="C206" s="182" t="s">
        <v>985</v>
      </c>
      <c r="D206" s="182" t="s">
        <v>239</v>
      </c>
      <c r="E206" s="183" t="s">
        <v>1724</v>
      </c>
      <c r="F206" s="184" t="s">
        <v>1725</v>
      </c>
      <c r="G206" s="185" t="s">
        <v>154</v>
      </c>
      <c r="H206" s="186">
        <v>60</v>
      </c>
      <c r="I206" s="187"/>
      <c r="J206" s="188">
        <f t="shared" si="60"/>
        <v>0</v>
      </c>
      <c r="K206" s="184" t="s">
        <v>19</v>
      </c>
      <c r="L206" s="42"/>
      <c r="M206" s="189" t="s">
        <v>19</v>
      </c>
      <c r="N206" s="190" t="s">
        <v>48</v>
      </c>
      <c r="O206" s="67"/>
      <c r="P206" s="191">
        <f t="shared" si="61"/>
        <v>0</v>
      </c>
      <c r="Q206" s="191">
        <v>0</v>
      </c>
      <c r="R206" s="191">
        <f t="shared" si="62"/>
        <v>0</v>
      </c>
      <c r="S206" s="191">
        <v>0</v>
      </c>
      <c r="T206" s="192">
        <f t="shared" si="63"/>
        <v>0</v>
      </c>
      <c r="U206" s="37"/>
      <c r="V206" s="37"/>
      <c r="W206" s="37"/>
      <c r="X206" s="37"/>
      <c r="Y206" s="37"/>
      <c r="Z206" s="37"/>
      <c r="AA206" s="37"/>
      <c r="AB206" s="37"/>
      <c r="AC206" s="37"/>
      <c r="AD206" s="37"/>
      <c r="AE206" s="37"/>
      <c r="AR206" s="193" t="s">
        <v>366</v>
      </c>
      <c r="AT206" s="193" t="s">
        <v>239</v>
      </c>
      <c r="AU206" s="193" t="s">
        <v>92</v>
      </c>
      <c r="AY206" s="20" t="s">
        <v>237</v>
      </c>
      <c r="BE206" s="194">
        <f t="shared" si="64"/>
        <v>0</v>
      </c>
      <c r="BF206" s="194">
        <f t="shared" si="65"/>
        <v>0</v>
      </c>
      <c r="BG206" s="194">
        <f t="shared" si="66"/>
        <v>0</v>
      </c>
      <c r="BH206" s="194">
        <f t="shared" si="67"/>
        <v>0</v>
      </c>
      <c r="BI206" s="194">
        <f t="shared" si="68"/>
        <v>0</v>
      </c>
      <c r="BJ206" s="20" t="s">
        <v>88</v>
      </c>
      <c r="BK206" s="194">
        <f t="shared" si="69"/>
        <v>0</v>
      </c>
      <c r="BL206" s="20" t="s">
        <v>366</v>
      </c>
      <c r="BM206" s="193" t="s">
        <v>1726</v>
      </c>
    </row>
    <row r="207" spans="1:65" s="2" customFormat="1" ht="16.5" customHeight="1">
      <c r="A207" s="37"/>
      <c r="B207" s="38"/>
      <c r="C207" s="182" t="s">
        <v>990</v>
      </c>
      <c r="D207" s="182" t="s">
        <v>239</v>
      </c>
      <c r="E207" s="183" t="s">
        <v>1727</v>
      </c>
      <c r="F207" s="184" t="s">
        <v>1728</v>
      </c>
      <c r="G207" s="185" t="s">
        <v>154</v>
      </c>
      <c r="H207" s="186">
        <v>900</v>
      </c>
      <c r="I207" s="187"/>
      <c r="J207" s="188">
        <f t="shared" si="60"/>
        <v>0</v>
      </c>
      <c r="K207" s="184" t="s">
        <v>19</v>
      </c>
      <c r="L207" s="42"/>
      <c r="M207" s="189" t="s">
        <v>19</v>
      </c>
      <c r="N207" s="190" t="s">
        <v>48</v>
      </c>
      <c r="O207" s="67"/>
      <c r="P207" s="191">
        <f t="shared" si="61"/>
        <v>0</v>
      </c>
      <c r="Q207" s="191">
        <v>0</v>
      </c>
      <c r="R207" s="191">
        <f t="shared" si="62"/>
        <v>0</v>
      </c>
      <c r="S207" s="191">
        <v>0</v>
      </c>
      <c r="T207" s="192">
        <f t="shared" si="63"/>
        <v>0</v>
      </c>
      <c r="U207" s="37"/>
      <c r="V207" s="37"/>
      <c r="W207" s="37"/>
      <c r="X207" s="37"/>
      <c r="Y207" s="37"/>
      <c r="Z207" s="37"/>
      <c r="AA207" s="37"/>
      <c r="AB207" s="37"/>
      <c r="AC207" s="37"/>
      <c r="AD207" s="37"/>
      <c r="AE207" s="37"/>
      <c r="AR207" s="193" t="s">
        <v>366</v>
      </c>
      <c r="AT207" s="193" t="s">
        <v>239</v>
      </c>
      <c r="AU207" s="193" t="s">
        <v>92</v>
      </c>
      <c r="AY207" s="20" t="s">
        <v>237</v>
      </c>
      <c r="BE207" s="194">
        <f t="shared" si="64"/>
        <v>0</v>
      </c>
      <c r="BF207" s="194">
        <f t="shared" si="65"/>
        <v>0</v>
      </c>
      <c r="BG207" s="194">
        <f t="shared" si="66"/>
        <v>0</v>
      </c>
      <c r="BH207" s="194">
        <f t="shared" si="67"/>
        <v>0</v>
      </c>
      <c r="BI207" s="194">
        <f t="shared" si="68"/>
        <v>0</v>
      </c>
      <c r="BJ207" s="20" t="s">
        <v>88</v>
      </c>
      <c r="BK207" s="194">
        <f t="shared" si="69"/>
        <v>0</v>
      </c>
      <c r="BL207" s="20" t="s">
        <v>366</v>
      </c>
      <c r="BM207" s="193" t="s">
        <v>1729</v>
      </c>
    </row>
    <row r="208" spans="1:65" s="2" customFormat="1" ht="16.5" customHeight="1">
      <c r="A208" s="37"/>
      <c r="B208" s="38"/>
      <c r="C208" s="182" t="s">
        <v>994</v>
      </c>
      <c r="D208" s="182" t="s">
        <v>239</v>
      </c>
      <c r="E208" s="183" t="s">
        <v>1730</v>
      </c>
      <c r="F208" s="184" t="s">
        <v>1731</v>
      </c>
      <c r="G208" s="185" t="s">
        <v>154</v>
      </c>
      <c r="H208" s="186">
        <v>638</v>
      </c>
      <c r="I208" s="187"/>
      <c r="J208" s="188">
        <f t="shared" si="60"/>
        <v>0</v>
      </c>
      <c r="K208" s="184" t="s">
        <v>19</v>
      </c>
      <c r="L208" s="42"/>
      <c r="M208" s="189" t="s">
        <v>19</v>
      </c>
      <c r="N208" s="190" t="s">
        <v>48</v>
      </c>
      <c r="O208" s="67"/>
      <c r="P208" s="191">
        <f t="shared" si="61"/>
        <v>0</v>
      </c>
      <c r="Q208" s="191">
        <v>0</v>
      </c>
      <c r="R208" s="191">
        <f t="shared" si="62"/>
        <v>0</v>
      </c>
      <c r="S208" s="191">
        <v>0</v>
      </c>
      <c r="T208" s="192">
        <f t="shared" si="63"/>
        <v>0</v>
      </c>
      <c r="U208" s="37"/>
      <c r="V208" s="37"/>
      <c r="W208" s="37"/>
      <c r="X208" s="37"/>
      <c r="Y208" s="37"/>
      <c r="Z208" s="37"/>
      <c r="AA208" s="37"/>
      <c r="AB208" s="37"/>
      <c r="AC208" s="37"/>
      <c r="AD208" s="37"/>
      <c r="AE208" s="37"/>
      <c r="AR208" s="193" t="s">
        <v>366</v>
      </c>
      <c r="AT208" s="193" t="s">
        <v>239</v>
      </c>
      <c r="AU208" s="193" t="s">
        <v>92</v>
      </c>
      <c r="AY208" s="20" t="s">
        <v>237</v>
      </c>
      <c r="BE208" s="194">
        <f t="shared" si="64"/>
        <v>0</v>
      </c>
      <c r="BF208" s="194">
        <f t="shared" si="65"/>
        <v>0</v>
      </c>
      <c r="BG208" s="194">
        <f t="shared" si="66"/>
        <v>0</v>
      </c>
      <c r="BH208" s="194">
        <f t="shared" si="67"/>
        <v>0</v>
      </c>
      <c r="BI208" s="194">
        <f t="shared" si="68"/>
        <v>0</v>
      </c>
      <c r="BJ208" s="20" t="s">
        <v>88</v>
      </c>
      <c r="BK208" s="194">
        <f t="shared" si="69"/>
        <v>0</v>
      </c>
      <c r="BL208" s="20" t="s">
        <v>366</v>
      </c>
      <c r="BM208" s="193" t="s">
        <v>1732</v>
      </c>
    </row>
    <row r="209" spans="1:65" s="2" customFormat="1" ht="16.5" customHeight="1">
      <c r="A209" s="37"/>
      <c r="B209" s="38"/>
      <c r="C209" s="182" t="s">
        <v>996</v>
      </c>
      <c r="D209" s="182" t="s">
        <v>239</v>
      </c>
      <c r="E209" s="183" t="s">
        <v>1733</v>
      </c>
      <c r="F209" s="184" t="s">
        <v>1734</v>
      </c>
      <c r="G209" s="185" t="s">
        <v>154</v>
      </c>
      <c r="H209" s="186">
        <v>319</v>
      </c>
      <c r="I209" s="187"/>
      <c r="J209" s="188">
        <f t="shared" si="60"/>
        <v>0</v>
      </c>
      <c r="K209" s="184" t="s">
        <v>19</v>
      </c>
      <c r="L209" s="42"/>
      <c r="M209" s="189" t="s">
        <v>19</v>
      </c>
      <c r="N209" s="190" t="s">
        <v>48</v>
      </c>
      <c r="O209" s="67"/>
      <c r="P209" s="191">
        <f t="shared" si="61"/>
        <v>0</v>
      </c>
      <c r="Q209" s="191">
        <v>0</v>
      </c>
      <c r="R209" s="191">
        <f t="shared" si="62"/>
        <v>0</v>
      </c>
      <c r="S209" s="191">
        <v>0</v>
      </c>
      <c r="T209" s="192">
        <f t="shared" si="63"/>
        <v>0</v>
      </c>
      <c r="U209" s="37"/>
      <c r="V209" s="37"/>
      <c r="W209" s="37"/>
      <c r="X209" s="37"/>
      <c r="Y209" s="37"/>
      <c r="Z209" s="37"/>
      <c r="AA209" s="37"/>
      <c r="AB209" s="37"/>
      <c r="AC209" s="37"/>
      <c r="AD209" s="37"/>
      <c r="AE209" s="37"/>
      <c r="AR209" s="193" t="s">
        <v>366</v>
      </c>
      <c r="AT209" s="193" t="s">
        <v>239</v>
      </c>
      <c r="AU209" s="193" t="s">
        <v>92</v>
      </c>
      <c r="AY209" s="20" t="s">
        <v>237</v>
      </c>
      <c r="BE209" s="194">
        <f t="shared" si="64"/>
        <v>0</v>
      </c>
      <c r="BF209" s="194">
        <f t="shared" si="65"/>
        <v>0</v>
      </c>
      <c r="BG209" s="194">
        <f t="shared" si="66"/>
        <v>0</v>
      </c>
      <c r="BH209" s="194">
        <f t="shared" si="67"/>
        <v>0</v>
      </c>
      <c r="BI209" s="194">
        <f t="shared" si="68"/>
        <v>0</v>
      </c>
      <c r="BJ209" s="20" t="s">
        <v>88</v>
      </c>
      <c r="BK209" s="194">
        <f t="shared" si="69"/>
        <v>0</v>
      </c>
      <c r="BL209" s="20" t="s">
        <v>366</v>
      </c>
      <c r="BM209" s="193" t="s">
        <v>1735</v>
      </c>
    </row>
    <row r="210" spans="1:65" s="2" customFormat="1" ht="16.5" customHeight="1">
      <c r="A210" s="37"/>
      <c r="B210" s="38"/>
      <c r="C210" s="182" t="s">
        <v>450</v>
      </c>
      <c r="D210" s="182" t="s">
        <v>239</v>
      </c>
      <c r="E210" s="183" t="s">
        <v>1736</v>
      </c>
      <c r="F210" s="184" t="s">
        <v>1737</v>
      </c>
      <c r="G210" s="185" t="s">
        <v>290</v>
      </c>
      <c r="H210" s="186">
        <v>20</v>
      </c>
      <c r="I210" s="187"/>
      <c r="J210" s="188">
        <f t="shared" si="60"/>
        <v>0</v>
      </c>
      <c r="K210" s="184" t="s">
        <v>19</v>
      </c>
      <c r="L210" s="42"/>
      <c r="M210" s="189" t="s">
        <v>19</v>
      </c>
      <c r="N210" s="190" t="s">
        <v>48</v>
      </c>
      <c r="O210" s="67"/>
      <c r="P210" s="191">
        <f t="shared" si="61"/>
        <v>0</v>
      </c>
      <c r="Q210" s="191">
        <v>0</v>
      </c>
      <c r="R210" s="191">
        <f t="shared" si="62"/>
        <v>0</v>
      </c>
      <c r="S210" s="191">
        <v>0</v>
      </c>
      <c r="T210" s="192">
        <f t="shared" si="63"/>
        <v>0</v>
      </c>
      <c r="U210" s="37"/>
      <c r="V210" s="37"/>
      <c r="W210" s="37"/>
      <c r="X210" s="37"/>
      <c r="Y210" s="37"/>
      <c r="Z210" s="37"/>
      <c r="AA210" s="37"/>
      <c r="AB210" s="37"/>
      <c r="AC210" s="37"/>
      <c r="AD210" s="37"/>
      <c r="AE210" s="37"/>
      <c r="AR210" s="193" t="s">
        <v>366</v>
      </c>
      <c r="AT210" s="193" t="s">
        <v>239</v>
      </c>
      <c r="AU210" s="193" t="s">
        <v>92</v>
      </c>
      <c r="AY210" s="20" t="s">
        <v>237</v>
      </c>
      <c r="BE210" s="194">
        <f t="shared" si="64"/>
        <v>0</v>
      </c>
      <c r="BF210" s="194">
        <f t="shared" si="65"/>
        <v>0</v>
      </c>
      <c r="BG210" s="194">
        <f t="shared" si="66"/>
        <v>0</v>
      </c>
      <c r="BH210" s="194">
        <f t="shared" si="67"/>
        <v>0</v>
      </c>
      <c r="BI210" s="194">
        <f t="shared" si="68"/>
        <v>0</v>
      </c>
      <c r="BJ210" s="20" t="s">
        <v>88</v>
      </c>
      <c r="BK210" s="194">
        <f t="shared" si="69"/>
        <v>0</v>
      </c>
      <c r="BL210" s="20" t="s">
        <v>366</v>
      </c>
      <c r="BM210" s="193" t="s">
        <v>1738</v>
      </c>
    </row>
    <row r="211" spans="1:65" s="2" customFormat="1" ht="16.5" customHeight="1">
      <c r="A211" s="37"/>
      <c r="B211" s="38"/>
      <c r="C211" s="182" t="s">
        <v>469</v>
      </c>
      <c r="D211" s="182" t="s">
        <v>239</v>
      </c>
      <c r="E211" s="183" t="s">
        <v>1739</v>
      </c>
      <c r="F211" s="184" t="s">
        <v>1652</v>
      </c>
      <c r="G211" s="185" t="s">
        <v>290</v>
      </c>
      <c r="H211" s="186">
        <v>20</v>
      </c>
      <c r="I211" s="187"/>
      <c r="J211" s="188">
        <f t="shared" si="60"/>
        <v>0</v>
      </c>
      <c r="K211" s="184" t="s">
        <v>19</v>
      </c>
      <c r="L211" s="42"/>
      <c r="M211" s="189" t="s">
        <v>19</v>
      </c>
      <c r="N211" s="190" t="s">
        <v>48</v>
      </c>
      <c r="O211" s="67"/>
      <c r="P211" s="191">
        <f t="shared" si="61"/>
        <v>0</v>
      </c>
      <c r="Q211" s="191">
        <v>0</v>
      </c>
      <c r="R211" s="191">
        <f t="shared" si="62"/>
        <v>0</v>
      </c>
      <c r="S211" s="191">
        <v>0</v>
      </c>
      <c r="T211" s="192">
        <f t="shared" si="63"/>
        <v>0</v>
      </c>
      <c r="U211" s="37"/>
      <c r="V211" s="37"/>
      <c r="W211" s="37"/>
      <c r="X211" s="37"/>
      <c r="Y211" s="37"/>
      <c r="Z211" s="37"/>
      <c r="AA211" s="37"/>
      <c r="AB211" s="37"/>
      <c r="AC211" s="37"/>
      <c r="AD211" s="37"/>
      <c r="AE211" s="37"/>
      <c r="AR211" s="193" t="s">
        <v>366</v>
      </c>
      <c r="AT211" s="193" t="s">
        <v>239</v>
      </c>
      <c r="AU211" s="193" t="s">
        <v>92</v>
      </c>
      <c r="AY211" s="20" t="s">
        <v>237</v>
      </c>
      <c r="BE211" s="194">
        <f t="shared" si="64"/>
        <v>0</v>
      </c>
      <c r="BF211" s="194">
        <f t="shared" si="65"/>
        <v>0</v>
      </c>
      <c r="BG211" s="194">
        <f t="shared" si="66"/>
        <v>0</v>
      </c>
      <c r="BH211" s="194">
        <f t="shared" si="67"/>
        <v>0</v>
      </c>
      <c r="BI211" s="194">
        <f t="shared" si="68"/>
        <v>0</v>
      </c>
      <c r="BJ211" s="20" t="s">
        <v>88</v>
      </c>
      <c r="BK211" s="194">
        <f t="shared" si="69"/>
        <v>0</v>
      </c>
      <c r="BL211" s="20" t="s">
        <v>366</v>
      </c>
      <c r="BM211" s="193" t="s">
        <v>1740</v>
      </c>
    </row>
    <row r="212" spans="1:65" s="12" customFormat="1" ht="20.85" customHeight="1">
      <c r="B212" s="166"/>
      <c r="C212" s="167"/>
      <c r="D212" s="168" t="s">
        <v>75</v>
      </c>
      <c r="E212" s="180" t="s">
        <v>1741</v>
      </c>
      <c r="F212" s="180" t="s">
        <v>1742</v>
      </c>
      <c r="G212" s="167"/>
      <c r="H212" s="167"/>
      <c r="I212" s="170"/>
      <c r="J212" s="181">
        <f>BK212</f>
        <v>0</v>
      </c>
      <c r="K212" s="167"/>
      <c r="L212" s="172"/>
      <c r="M212" s="173"/>
      <c r="N212" s="174"/>
      <c r="O212" s="174"/>
      <c r="P212" s="175">
        <f>SUM(P213:P217)</f>
        <v>0</v>
      </c>
      <c r="Q212" s="174"/>
      <c r="R212" s="175">
        <f>SUM(R213:R217)</f>
        <v>0</v>
      </c>
      <c r="S212" s="174"/>
      <c r="T212" s="176">
        <f>SUM(T213:T217)</f>
        <v>0</v>
      </c>
      <c r="AR212" s="177" t="s">
        <v>88</v>
      </c>
      <c r="AT212" s="178" t="s">
        <v>75</v>
      </c>
      <c r="AU212" s="178" t="s">
        <v>88</v>
      </c>
      <c r="AY212" s="177" t="s">
        <v>237</v>
      </c>
      <c r="BK212" s="179">
        <f>SUM(BK213:BK217)</f>
        <v>0</v>
      </c>
    </row>
    <row r="213" spans="1:65" s="2" customFormat="1" ht="16.5" customHeight="1">
      <c r="A213" s="37"/>
      <c r="B213" s="38"/>
      <c r="C213" s="182" t="s">
        <v>483</v>
      </c>
      <c r="D213" s="182" t="s">
        <v>239</v>
      </c>
      <c r="E213" s="183" t="s">
        <v>1743</v>
      </c>
      <c r="F213" s="184" t="s">
        <v>1744</v>
      </c>
      <c r="G213" s="185" t="s">
        <v>290</v>
      </c>
      <c r="H213" s="186">
        <v>14</v>
      </c>
      <c r="I213" s="187"/>
      <c r="J213" s="188">
        <f>ROUND(I213*H213,2)</f>
        <v>0</v>
      </c>
      <c r="K213" s="184" t="s">
        <v>19</v>
      </c>
      <c r="L213" s="42"/>
      <c r="M213" s="189" t="s">
        <v>19</v>
      </c>
      <c r="N213" s="190" t="s">
        <v>48</v>
      </c>
      <c r="O213" s="67"/>
      <c r="P213" s="191">
        <f>O213*H213</f>
        <v>0</v>
      </c>
      <c r="Q213" s="191">
        <v>0</v>
      </c>
      <c r="R213" s="191">
        <f>Q213*H213</f>
        <v>0</v>
      </c>
      <c r="S213" s="191">
        <v>0</v>
      </c>
      <c r="T213" s="192">
        <f>S213*H213</f>
        <v>0</v>
      </c>
      <c r="U213" s="37"/>
      <c r="V213" s="37"/>
      <c r="W213" s="37"/>
      <c r="X213" s="37"/>
      <c r="Y213" s="37"/>
      <c r="Z213" s="37"/>
      <c r="AA213" s="37"/>
      <c r="AB213" s="37"/>
      <c r="AC213" s="37"/>
      <c r="AD213" s="37"/>
      <c r="AE213" s="37"/>
      <c r="AR213" s="193" t="s">
        <v>366</v>
      </c>
      <c r="AT213" s="193" t="s">
        <v>239</v>
      </c>
      <c r="AU213" s="193" t="s">
        <v>92</v>
      </c>
      <c r="AY213" s="20" t="s">
        <v>237</v>
      </c>
      <c r="BE213" s="194">
        <f>IF(N213="základní",J213,0)</f>
        <v>0</v>
      </c>
      <c r="BF213" s="194">
        <f>IF(N213="snížená",J213,0)</f>
        <v>0</v>
      </c>
      <c r="BG213" s="194">
        <f>IF(N213="zákl. přenesená",J213,0)</f>
        <v>0</v>
      </c>
      <c r="BH213" s="194">
        <f>IF(N213="sníž. přenesená",J213,0)</f>
        <v>0</v>
      </c>
      <c r="BI213" s="194">
        <f>IF(N213="nulová",J213,0)</f>
        <v>0</v>
      </c>
      <c r="BJ213" s="20" t="s">
        <v>88</v>
      </c>
      <c r="BK213" s="194">
        <f>ROUND(I213*H213,2)</f>
        <v>0</v>
      </c>
      <c r="BL213" s="20" t="s">
        <v>366</v>
      </c>
      <c r="BM213" s="193" t="s">
        <v>1745</v>
      </c>
    </row>
    <row r="214" spans="1:65" s="2" customFormat="1" ht="21.75" customHeight="1">
      <c r="A214" s="37"/>
      <c r="B214" s="38"/>
      <c r="C214" s="182" t="s">
        <v>1011</v>
      </c>
      <c r="D214" s="182" t="s">
        <v>239</v>
      </c>
      <c r="E214" s="183" t="s">
        <v>1746</v>
      </c>
      <c r="F214" s="184" t="s">
        <v>1747</v>
      </c>
      <c r="G214" s="185" t="s">
        <v>154</v>
      </c>
      <c r="H214" s="186">
        <v>70</v>
      </c>
      <c r="I214" s="187"/>
      <c r="J214" s="188">
        <f>ROUND(I214*H214,2)</f>
        <v>0</v>
      </c>
      <c r="K214" s="184" t="s">
        <v>19</v>
      </c>
      <c r="L214" s="42"/>
      <c r="M214" s="189" t="s">
        <v>19</v>
      </c>
      <c r="N214" s="190" t="s">
        <v>48</v>
      </c>
      <c r="O214" s="67"/>
      <c r="P214" s="191">
        <f>O214*H214</f>
        <v>0</v>
      </c>
      <c r="Q214" s="191">
        <v>0</v>
      </c>
      <c r="R214" s="191">
        <f>Q214*H214</f>
        <v>0</v>
      </c>
      <c r="S214" s="191">
        <v>0</v>
      </c>
      <c r="T214" s="192">
        <f>S214*H214</f>
        <v>0</v>
      </c>
      <c r="U214" s="37"/>
      <c r="V214" s="37"/>
      <c r="W214" s="37"/>
      <c r="X214" s="37"/>
      <c r="Y214" s="37"/>
      <c r="Z214" s="37"/>
      <c r="AA214" s="37"/>
      <c r="AB214" s="37"/>
      <c r="AC214" s="37"/>
      <c r="AD214" s="37"/>
      <c r="AE214" s="37"/>
      <c r="AR214" s="193" t="s">
        <v>366</v>
      </c>
      <c r="AT214" s="193" t="s">
        <v>239</v>
      </c>
      <c r="AU214" s="193" t="s">
        <v>92</v>
      </c>
      <c r="AY214" s="20" t="s">
        <v>237</v>
      </c>
      <c r="BE214" s="194">
        <f>IF(N214="základní",J214,0)</f>
        <v>0</v>
      </c>
      <c r="BF214" s="194">
        <f>IF(N214="snížená",J214,0)</f>
        <v>0</v>
      </c>
      <c r="BG214" s="194">
        <f>IF(N214="zákl. přenesená",J214,0)</f>
        <v>0</v>
      </c>
      <c r="BH214" s="194">
        <f>IF(N214="sníž. přenesená",J214,0)</f>
        <v>0</v>
      </c>
      <c r="BI214" s="194">
        <f>IF(N214="nulová",J214,0)</f>
        <v>0</v>
      </c>
      <c r="BJ214" s="20" t="s">
        <v>88</v>
      </c>
      <c r="BK214" s="194">
        <f>ROUND(I214*H214,2)</f>
        <v>0</v>
      </c>
      <c r="BL214" s="20" t="s">
        <v>366</v>
      </c>
      <c r="BM214" s="193" t="s">
        <v>1748</v>
      </c>
    </row>
    <row r="215" spans="1:65" s="2" customFormat="1" ht="16.5" customHeight="1">
      <c r="A215" s="37"/>
      <c r="B215" s="38"/>
      <c r="C215" s="182" t="s">
        <v>1015</v>
      </c>
      <c r="D215" s="182" t="s">
        <v>239</v>
      </c>
      <c r="E215" s="183" t="s">
        <v>1749</v>
      </c>
      <c r="F215" s="184" t="s">
        <v>1750</v>
      </c>
      <c r="G215" s="185" t="s">
        <v>154</v>
      </c>
      <c r="H215" s="186">
        <v>551</v>
      </c>
      <c r="I215" s="187"/>
      <c r="J215" s="188">
        <f>ROUND(I215*H215,2)</f>
        <v>0</v>
      </c>
      <c r="K215" s="184" t="s">
        <v>19</v>
      </c>
      <c r="L215" s="42"/>
      <c r="M215" s="189" t="s">
        <v>19</v>
      </c>
      <c r="N215" s="190" t="s">
        <v>48</v>
      </c>
      <c r="O215" s="67"/>
      <c r="P215" s="191">
        <f>O215*H215</f>
        <v>0</v>
      </c>
      <c r="Q215" s="191">
        <v>0</v>
      </c>
      <c r="R215" s="191">
        <f>Q215*H215</f>
        <v>0</v>
      </c>
      <c r="S215" s="191">
        <v>0</v>
      </c>
      <c r="T215" s="192">
        <f>S215*H215</f>
        <v>0</v>
      </c>
      <c r="U215" s="37"/>
      <c r="V215" s="37"/>
      <c r="W215" s="37"/>
      <c r="X215" s="37"/>
      <c r="Y215" s="37"/>
      <c r="Z215" s="37"/>
      <c r="AA215" s="37"/>
      <c r="AB215" s="37"/>
      <c r="AC215" s="37"/>
      <c r="AD215" s="37"/>
      <c r="AE215" s="37"/>
      <c r="AR215" s="193" t="s">
        <v>366</v>
      </c>
      <c r="AT215" s="193" t="s">
        <v>239</v>
      </c>
      <c r="AU215" s="193" t="s">
        <v>92</v>
      </c>
      <c r="AY215" s="20" t="s">
        <v>237</v>
      </c>
      <c r="BE215" s="194">
        <f>IF(N215="základní",J215,0)</f>
        <v>0</v>
      </c>
      <c r="BF215" s="194">
        <f>IF(N215="snížená",J215,0)</f>
        <v>0</v>
      </c>
      <c r="BG215" s="194">
        <f>IF(N215="zákl. přenesená",J215,0)</f>
        <v>0</v>
      </c>
      <c r="BH215" s="194">
        <f>IF(N215="sníž. přenesená",J215,0)</f>
        <v>0</v>
      </c>
      <c r="BI215" s="194">
        <f>IF(N215="nulová",J215,0)</f>
        <v>0</v>
      </c>
      <c r="BJ215" s="20" t="s">
        <v>88</v>
      </c>
      <c r="BK215" s="194">
        <f>ROUND(I215*H215,2)</f>
        <v>0</v>
      </c>
      <c r="BL215" s="20" t="s">
        <v>366</v>
      </c>
      <c r="BM215" s="193" t="s">
        <v>1751</v>
      </c>
    </row>
    <row r="216" spans="1:65" s="2" customFormat="1" ht="16.5" customHeight="1">
      <c r="A216" s="37"/>
      <c r="B216" s="38"/>
      <c r="C216" s="182" t="s">
        <v>1020</v>
      </c>
      <c r="D216" s="182" t="s">
        <v>239</v>
      </c>
      <c r="E216" s="183" t="s">
        <v>1752</v>
      </c>
      <c r="F216" s="184" t="s">
        <v>1753</v>
      </c>
      <c r="G216" s="185" t="s">
        <v>154</v>
      </c>
      <c r="H216" s="186">
        <v>592</v>
      </c>
      <c r="I216" s="187"/>
      <c r="J216" s="188">
        <f>ROUND(I216*H216,2)</f>
        <v>0</v>
      </c>
      <c r="K216" s="184" t="s">
        <v>19</v>
      </c>
      <c r="L216" s="42"/>
      <c r="M216" s="189" t="s">
        <v>19</v>
      </c>
      <c r="N216" s="190" t="s">
        <v>48</v>
      </c>
      <c r="O216" s="67"/>
      <c r="P216" s="191">
        <f>O216*H216</f>
        <v>0</v>
      </c>
      <c r="Q216" s="191">
        <v>0</v>
      </c>
      <c r="R216" s="191">
        <f>Q216*H216</f>
        <v>0</v>
      </c>
      <c r="S216" s="191">
        <v>0</v>
      </c>
      <c r="T216" s="192">
        <f>S216*H216</f>
        <v>0</v>
      </c>
      <c r="U216" s="37"/>
      <c r="V216" s="37"/>
      <c r="W216" s="37"/>
      <c r="X216" s="37"/>
      <c r="Y216" s="37"/>
      <c r="Z216" s="37"/>
      <c r="AA216" s="37"/>
      <c r="AB216" s="37"/>
      <c r="AC216" s="37"/>
      <c r="AD216" s="37"/>
      <c r="AE216" s="37"/>
      <c r="AR216" s="193" t="s">
        <v>366</v>
      </c>
      <c r="AT216" s="193" t="s">
        <v>239</v>
      </c>
      <c r="AU216" s="193" t="s">
        <v>92</v>
      </c>
      <c r="AY216" s="20" t="s">
        <v>237</v>
      </c>
      <c r="BE216" s="194">
        <f>IF(N216="základní",J216,0)</f>
        <v>0</v>
      </c>
      <c r="BF216" s="194">
        <f>IF(N216="snížená",J216,0)</f>
        <v>0</v>
      </c>
      <c r="BG216" s="194">
        <f>IF(N216="zákl. přenesená",J216,0)</f>
        <v>0</v>
      </c>
      <c r="BH216" s="194">
        <f>IF(N216="sníž. přenesená",J216,0)</f>
        <v>0</v>
      </c>
      <c r="BI216" s="194">
        <f>IF(N216="nulová",J216,0)</f>
        <v>0</v>
      </c>
      <c r="BJ216" s="20" t="s">
        <v>88</v>
      </c>
      <c r="BK216" s="194">
        <f>ROUND(I216*H216,2)</f>
        <v>0</v>
      </c>
      <c r="BL216" s="20" t="s">
        <v>366</v>
      </c>
      <c r="BM216" s="193" t="s">
        <v>1754</v>
      </c>
    </row>
    <row r="217" spans="1:65" s="2" customFormat="1" ht="16.5" customHeight="1">
      <c r="A217" s="37"/>
      <c r="B217" s="38"/>
      <c r="C217" s="182" t="s">
        <v>1024</v>
      </c>
      <c r="D217" s="182" t="s">
        <v>239</v>
      </c>
      <c r="E217" s="183" t="s">
        <v>1755</v>
      </c>
      <c r="F217" s="184" t="s">
        <v>1652</v>
      </c>
      <c r="G217" s="185" t="s">
        <v>290</v>
      </c>
      <c r="H217" s="186">
        <v>14</v>
      </c>
      <c r="I217" s="187"/>
      <c r="J217" s="188">
        <f>ROUND(I217*H217,2)</f>
        <v>0</v>
      </c>
      <c r="K217" s="184" t="s">
        <v>19</v>
      </c>
      <c r="L217" s="42"/>
      <c r="M217" s="189" t="s">
        <v>19</v>
      </c>
      <c r="N217" s="190" t="s">
        <v>48</v>
      </c>
      <c r="O217" s="67"/>
      <c r="P217" s="191">
        <f>O217*H217</f>
        <v>0</v>
      </c>
      <c r="Q217" s="191">
        <v>0</v>
      </c>
      <c r="R217" s="191">
        <f>Q217*H217</f>
        <v>0</v>
      </c>
      <c r="S217" s="191">
        <v>0</v>
      </c>
      <c r="T217" s="192">
        <f>S217*H217</f>
        <v>0</v>
      </c>
      <c r="U217" s="37"/>
      <c r="V217" s="37"/>
      <c r="W217" s="37"/>
      <c r="X217" s="37"/>
      <c r="Y217" s="37"/>
      <c r="Z217" s="37"/>
      <c r="AA217" s="37"/>
      <c r="AB217" s="37"/>
      <c r="AC217" s="37"/>
      <c r="AD217" s="37"/>
      <c r="AE217" s="37"/>
      <c r="AR217" s="193" t="s">
        <v>366</v>
      </c>
      <c r="AT217" s="193" t="s">
        <v>239</v>
      </c>
      <c r="AU217" s="193" t="s">
        <v>92</v>
      </c>
      <c r="AY217" s="20" t="s">
        <v>237</v>
      </c>
      <c r="BE217" s="194">
        <f>IF(N217="základní",J217,0)</f>
        <v>0</v>
      </c>
      <c r="BF217" s="194">
        <f>IF(N217="snížená",J217,0)</f>
        <v>0</v>
      </c>
      <c r="BG217" s="194">
        <f>IF(N217="zákl. přenesená",J217,0)</f>
        <v>0</v>
      </c>
      <c r="BH217" s="194">
        <f>IF(N217="sníž. přenesená",J217,0)</f>
        <v>0</v>
      </c>
      <c r="BI217" s="194">
        <f>IF(N217="nulová",J217,0)</f>
        <v>0</v>
      </c>
      <c r="BJ217" s="20" t="s">
        <v>88</v>
      </c>
      <c r="BK217" s="194">
        <f>ROUND(I217*H217,2)</f>
        <v>0</v>
      </c>
      <c r="BL217" s="20" t="s">
        <v>366</v>
      </c>
      <c r="BM217" s="193" t="s">
        <v>1756</v>
      </c>
    </row>
    <row r="218" spans="1:65" s="12" customFormat="1" ht="20.85" customHeight="1">
      <c r="B218" s="166"/>
      <c r="C218" s="167"/>
      <c r="D218" s="168" t="s">
        <v>75</v>
      </c>
      <c r="E218" s="180" t="s">
        <v>1757</v>
      </c>
      <c r="F218" s="180" t="s">
        <v>1758</v>
      </c>
      <c r="G218" s="167"/>
      <c r="H218" s="167"/>
      <c r="I218" s="170"/>
      <c r="J218" s="181">
        <f>BK218</f>
        <v>0</v>
      </c>
      <c r="K218" s="167"/>
      <c r="L218" s="172"/>
      <c r="M218" s="173"/>
      <c r="N218" s="174"/>
      <c r="O218" s="174"/>
      <c r="P218" s="175">
        <f>SUM(P219:P224)</f>
        <v>0</v>
      </c>
      <c r="Q218" s="174"/>
      <c r="R218" s="175">
        <f>SUM(R219:R224)</f>
        <v>0</v>
      </c>
      <c r="S218" s="174"/>
      <c r="T218" s="176">
        <f>SUM(T219:T224)</f>
        <v>0</v>
      </c>
      <c r="AR218" s="177" t="s">
        <v>88</v>
      </c>
      <c r="AT218" s="178" t="s">
        <v>75</v>
      </c>
      <c r="AU218" s="178" t="s">
        <v>88</v>
      </c>
      <c r="AY218" s="177" t="s">
        <v>237</v>
      </c>
      <c r="BK218" s="179">
        <f>SUM(BK219:BK224)</f>
        <v>0</v>
      </c>
    </row>
    <row r="219" spans="1:65" s="2" customFormat="1" ht="16.5" customHeight="1">
      <c r="A219" s="37"/>
      <c r="B219" s="38"/>
      <c r="C219" s="182" t="s">
        <v>1026</v>
      </c>
      <c r="D219" s="182" t="s">
        <v>239</v>
      </c>
      <c r="E219" s="183" t="s">
        <v>1759</v>
      </c>
      <c r="F219" s="184" t="s">
        <v>1760</v>
      </c>
      <c r="G219" s="185" t="s">
        <v>154</v>
      </c>
      <c r="H219" s="186">
        <v>319</v>
      </c>
      <c r="I219" s="187"/>
      <c r="J219" s="188">
        <f t="shared" ref="J219:J224" si="70">ROUND(I219*H219,2)</f>
        <v>0</v>
      </c>
      <c r="K219" s="184" t="s">
        <v>19</v>
      </c>
      <c r="L219" s="42"/>
      <c r="M219" s="189" t="s">
        <v>19</v>
      </c>
      <c r="N219" s="190" t="s">
        <v>48</v>
      </c>
      <c r="O219" s="67"/>
      <c r="P219" s="191">
        <f t="shared" ref="P219:P224" si="71">O219*H219</f>
        <v>0</v>
      </c>
      <c r="Q219" s="191">
        <v>0</v>
      </c>
      <c r="R219" s="191">
        <f t="shared" ref="R219:R224" si="72">Q219*H219</f>
        <v>0</v>
      </c>
      <c r="S219" s="191">
        <v>0</v>
      </c>
      <c r="T219" s="192">
        <f t="shared" ref="T219:T224" si="73">S219*H219</f>
        <v>0</v>
      </c>
      <c r="U219" s="37"/>
      <c r="V219" s="37"/>
      <c r="W219" s="37"/>
      <c r="X219" s="37"/>
      <c r="Y219" s="37"/>
      <c r="Z219" s="37"/>
      <c r="AA219" s="37"/>
      <c r="AB219" s="37"/>
      <c r="AC219" s="37"/>
      <c r="AD219" s="37"/>
      <c r="AE219" s="37"/>
      <c r="AR219" s="193" t="s">
        <v>366</v>
      </c>
      <c r="AT219" s="193" t="s">
        <v>239</v>
      </c>
      <c r="AU219" s="193" t="s">
        <v>92</v>
      </c>
      <c r="AY219" s="20" t="s">
        <v>237</v>
      </c>
      <c r="BE219" s="194">
        <f t="shared" ref="BE219:BE224" si="74">IF(N219="základní",J219,0)</f>
        <v>0</v>
      </c>
      <c r="BF219" s="194">
        <f t="shared" ref="BF219:BF224" si="75">IF(N219="snížená",J219,0)</f>
        <v>0</v>
      </c>
      <c r="BG219" s="194">
        <f t="shared" ref="BG219:BG224" si="76">IF(N219="zákl. přenesená",J219,0)</f>
        <v>0</v>
      </c>
      <c r="BH219" s="194">
        <f t="shared" ref="BH219:BH224" si="77">IF(N219="sníž. přenesená",J219,0)</f>
        <v>0</v>
      </c>
      <c r="BI219" s="194">
        <f t="shared" ref="BI219:BI224" si="78">IF(N219="nulová",J219,0)</f>
        <v>0</v>
      </c>
      <c r="BJ219" s="20" t="s">
        <v>88</v>
      </c>
      <c r="BK219" s="194">
        <f t="shared" ref="BK219:BK224" si="79">ROUND(I219*H219,2)</f>
        <v>0</v>
      </c>
      <c r="BL219" s="20" t="s">
        <v>366</v>
      </c>
      <c r="BM219" s="193" t="s">
        <v>1761</v>
      </c>
    </row>
    <row r="220" spans="1:65" s="2" customFormat="1" ht="16.5" customHeight="1">
      <c r="A220" s="37"/>
      <c r="B220" s="38"/>
      <c r="C220" s="182" t="s">
        <v>1030</v>
      </c>
      <c r="D220" s="182" t="s">
        <v>239</v>
      </c>
      <c r="E220" s="183" t="s">
        <v>1762</v>
      </c>
      <c r="F220" s="184" t="s">
        <v>1763</v>
      </c>
      <c r="G220" s="185" t="s">
        <v>154</v>
      </c>
      <c r="H220" s="186">
        <v>87</v>
      </c>
      <c r="I220" s="187"/>
      <c r="J220" s="188">
        <f t="shared" si="70"/>
        <v>0</v>
      </c>
      <c r="K220" s="184" t="s">
        <v>19</v>
      </c>
      <c r="L220" s="42"/>
      <c r="M220" s="189" t="s">
        <v>19</v>
      </c>
      <c r="N220" s="190" t="s">
        <v>48</v>
      </c>
      <c r="O220" s="67"/>
      <c r="P220" s="191">
        <f t="shared" si="71"/>
        <v>0</v>
      </c>
      <c r="Q220" s="191">
        <v>0</v>
      </c>
      <c r="R220" s="191">
        <f t="shared" si="72"/>
        <v>0</v>
      </c>
      <c r="S220" s="191">
        <v>0</v>
      </c>
      <c r="T220" s="192">
        <f t="shared" si="73"/>
        <v>0</v>
      </c>
      <c r="U220" s="37"/>
      <c r="V220" s="37"/>
      <c r="W220" s="37"/>
      <c r="X220" s="37"/>
      <c r="Y220" s="37"/>
      <c r="Z220" s="37"/>
      <c r="AA220" s="37"/>
      <c r="AB220" s="37"/>
      <c r="AC220" s="37"/>
      <c r="AD220" s="37"/>
      <c r="AE220" s="37"/>
      <c r="AR220" s="193" t="s">
        <v>366</v>
      </c>
      <c r="AT220" s="193" t="s">
        <v>239</v>
      </c>
      <c r="AU220" s="193" t="s">
        <v>92</v>
      </c>
      <c r="AY220" s="20" t="s">
        <v>237</v>
      </c>
      <c r="BE220" s="194">
        <f t="shared" si="74"/>
        <v>0</v>
      </c>
      <c r="BF220" s="194">
        <f t="shared" si="75"/>
        <v>0</v>
      </c>
      <c r="BG220" s="194">
        <f t="shared" si="76"/>
        <v>0</v>
      </c>
      <c r="BH220" s="194">
        <f t="shared" si="77"/>
        <v>0</v>
      </c>
      <c r="BI220" s="194">
        <f t="shared" si="78"/>
        <v>0</v>
      </c>
      <c r="BJ220" s="20" t="s">
        <v>88</v>
      </c>
      <c r="BK220" s="194">
        <f t="shared" si="79"/>
        <v>0</v>
      </c>
      <c r="BL220" s="20" t="s">
        <v>366</v>
      </c>
      <c r="BM220" s="193" t="s">
        <v>1764</v>
      </c>
    </row>
    <row r="221" spans="1:65" s="2" customFormat="1" ht="16.5" customHeight="1">
      <c r="A221" s="37"/>
      <c r="B221" s="38"/>
      <c r="C221" s="182" t="s">
        <v>1035</v>
      </c>
      <c r="D221" s="182" t="s">
        <v>239</v>
      </c>
      <c r="E221" s="183" t="s">
        <v>1765</v>
      </c>
      <c r="F221" s="184" t="s">
        <v>1766</v>
      </c>
      <c r="G221" s="185" t="s">
        <v>154</v>
      </c>
      <c r="H221" s="186">
        <v>406</v>
      </c>
      <c r="I221" s="187"/>
      <c r="J221" s="188">
        <f t="shared" si="70"/>
        <v>0</v>
      </c>
      <c r="K221" s="184" t="s">
        <v>19</v>
      </c>
      <c r="L221" s="42"/>
      <c r="M221" s="189" t="s">
        <v>19</v>
      </c>
      <c r="N221" s="190" t="s">
        <v>48</v>
      </c>
      <c r="O221" s="67"/>
      <c r="P221" s="191">
        <f t="shared" si="71"/>
        <v>0</v>
      </c>
      <c r="Q221" s="191">
        <v>0</v>
      </c>
      <c r="R221" s="191">
        <f t="shared" si="72"/>
        <v>0</v>
      </c>
      <c r="S221" s="191">
        <v>0</v>
      </c>
      <c r="T221" s="192">
        <f t="shared" si="73"/>
        <v>0</v>
      </c>
      <c r="U221" s="37"/>
      <c r="V221" s="37"/>
      <c r="W221" s="37"/>
      <c r="X221" s="37"/>
      <c r="Y221" s="37"/>
      <c r="Z221" s="37"/>
      <c r="AA221" s="37"/>
      <c r="AB221" s="37"/>
      <c r="AC221" s="37"/>
      <c r="AD221" s="37"/>
      <c r="AE221" s="37"/>
      <c r="AR221" s="193" t="s">
        <v>366</v>
      </c>
      <c r="AT221" s="193" t="s">
        <v>239</v>
      </c>
      <c r="AU221" s="193" t="s">
        <v>92</v>
      </c>
      <c r="AY221" s="20" t="s">
        <v>237</v>
      </c>
      <c r="BE221" s="194">
        <f t="shared" si="74"/>
        <v>0</v>
      </c>
      <c r="BF221" s="194">
        <f t="shared" si="75"/>
        <v>0</v>
      </c>
      <c r="BG221" s="194">
        <f t="shared" si="76"/>
        <v>0</v>
      </c>
      <c r="BH221" s="194">
        <f t="shared" si="77"/>
        <v>0</v>
      </c>
      <c r="BI221" s="194">
        <f t="shared" si="78"/>
        <v>0</v>
      </c>
      <c r="BJ221" s="20" t="s">
        <v>88</v>
      </c>
      <c r="BK221" s="194">
        <f t="shared" si="79"/>
        <v>0</v>
      </c>
      <c r="BL221" s="20" t="s">
        <v>366</v>
      </c>
      <c r="BM221" s="193" t="s">
        <v>1767</v>
      </c>
    </row>
    <row r="222" spans="1:65" s="2" customFormat="1" ht="16.5" customHeight="1">
      <c r="A222" s="37"/>
      <c r="B222" s="38"/>
      <c r="C222" s="182" t="s">
        <v>1039</v>
      </c>
      <c r="D222" s="182" t="s">
        <v>239</v>
      </c>
      <c r="E222" s="183" t="s">
        <v>1768</v>
      </c>
      <c r="F222" s="184" t="s">
        <v>1769</v>
      </c>
      <c r="G222" s="185" t="s">
        <v>290</v>
      </c>
      <c r="H222" s="186">
        <v>14</v>
      </c>
      <c r="I222" s="187"/>
      <c r="J222" s="188">
        <f t="shared" si="70"/>
        <v>0</v>
      </c>
      <c r="K222" s="184" t="s">
        <v>19</v>
      </c>
      <c r="L222" s="42"/>
      <c r="M222" s="189" t="s">
        <v>19</v>
      </c>
      <c r="N222" s="190" t="s">
        <v>48</v>
      </c>
      <c r="O222" s="67"/>
      <c r="P222" s="191">
        <f t="shared" si="71"/>
        <v>0</v>
      </c>
      <c r="Q222" s="191">
        <v>0</v>
      </c>
      <c r="R222" s="191">
        <f t="shared" si="72"/>
        <v>0</v>
      </c>
      <c r="S222" s="191">
        <v>0</v>
      </c>
      <c r="T222" s="192">
        <f t="shared" si="73"/>
        <v>0</v>
      </c>
      <c r="U222" s="37"/>
      <c r="V222" s="37"/>
      <c r="W222" s="37"/>
      <c r="X222" s="37"/>
      <c r="Y222" s="37"/>
      <c r="Z222" s="37"/>
      <c r="AA222" s="37"/>
      <c r="AB222" s="37"/>
      <c r="AC222" s="37"/>
      <c r="AD222" s="37"/>
      <c r="AE222" s="37"/>
      <c r="AR222" s="193" t="s">
        <v>366</v>
      </c>
      <c r="AT222" s="193" t="s">
        <v>239</v>
      </c>
      <c r="AU222" s="193" t="s">
        <v>92</v>
      </c>
      <c r="AY222" s="20" t="s">
        <v>237</v>
      </c>
      <c r="BE222" s="194">
        <f t="shared" si="74"/>
        <v>0</v>
      </c>
      <c r="BF222" s="194">
        <f t="shared" si="75"/>
        <v>0</v>
      </c>
      <c r="BG222" s="194">
        <f t="shared" si="76"/>
        <v>0</v>
      </c>
      <c r="BH222" s="194">
        <f t="shared" si="77"/>
        <v>0</v>
      </c>
      <c r="BI222" s="194">
        <f t="shared" si="78"/>
        <v>0</v>
      </c>
      <c r="BJ222" s="20" t="s">
        <v>88</v>
      </c>
      <c r="BK222" s="194">
        <f t="shared" si="79"/>
        <v>0</v>
      </c>
      <c r="BL222" s="20" t="s">
        <v>366</v>
      </c>
      <c r="BM222" s="193" t="s">
        <v>1770</v>
      </c>
    </row>
    <row r="223" spans="1:65" s="2" customFormat="1" ht="16.5" customHeight="1">
      <c r="A223" s="37"/>
      <c r="B223" s="38"/>
      <c r="C223" s="182" t="s">
        <v>1044</v>
      </c>
      <c r="D223" s="182" t="s">
        <v>239</v>
      </c>
      <c r="E223" s="183" t="s">
        <v>1771</v>
      </c>
      <c r="F223" s="184" t="s">
        <v>1772</v>
      </c>
      <c r="G223" s="185" t="s">
        <v>290</v>
      </c>
      <c r="H223" s="186">
        <v>14</v>
      </c>
      <c r="I223" s="187"/>
      <c r="J223" s="188">
        <f t="shared" si="70"/>
        <v>0</v>
      </c>
      <c r="K223" s="184" t="s">
        <v>19</v>
      </c>
      <c r="L223" s="42"/>
      <c r="M223" s="189" t="s">
        <v>19</v>
      </c>
      <c r="N223" s="190" t="s">
        <v>48</v>
      </c>
      <c r="O223" s="67"/>
      <c r="P223" s="191">
        <f t="shared" si="71"/>
        <v>0</v>
      </c>
      <c r="Q223" s="191">
        <v>0</v>
      </c>
      <c r="R223" s="191">
        <f t="shared" si="72"/>
        <v>0</v>
      </c>
      <c r="S223" s="191">
        <v>0</v>
      </c>
      <c r="T223" s="192">
        <f t="shared" si="73"/>
        <v>0</v>
      </c>
      <c r="U223" s="37"/>
      <c r="V223" s="37"/>
      <c r="W223" s="37"/>
      <c r="X223" s="37"/>
      <c r="Y223" s="37"/>
      <c r="Z223" s="37"/>
      <c r="AA223" s="37"/>
      <c r="AB223" s="37"/>
      <c r="AC223" s="37"/>
      <c r="AD223" s="37"/>
      <c r="AE223" s="37"/>
      <c r="AR223" s="193" t="s">
        <v>366</v>
      </c>
      <c r="AT223" s="193" t="s">
        <v>239</v>
      </c>
      <c r="AU223" s="193" t="s">
        <v>92</v>
      </c>
      <c r="AY223" s="20" t="s">
        <v>237</v>
      </c>
      <c r="BE223" s="194">
        <f t="shared" si="74"/>
        <v>0</v>
      </c>
      <c r="BF223" s="194">
        <f t="shared" si="75"/>
        <v>0</v>
      </c>
      <c r="BG223" s="194">
        <f t="shared" si="76"/>
        <v>0</v>
      </c>
      <c r="BH223" s="194">
        <f t="shared" si="77"/>
        <v>0</v>
      </c>
      <c r="BI223" s="194">
        <f t="shared" si="78"/>
        <v>0</v>
      </c>
      <c r="BJ223" s="20" t="s">
        <v>88</v>
      </c>
      <c r="BK223" s="194">
        <f t="shared" si="79"/>
        <v>0</v>
      </c>
      <c r="BL223" s="20" t="s">
        <v>366</v>
      </c>
      <c r="BM223" s="193" t="s">
        <v>1773</v>
      </c>
    </row>
    <row r="224" spans="1:65" s="2" customFormat="1" ht="16.5" customHeight="1">
      <c r="A224" s="37"/>
      <c r="B224" s="38"/>
      <c r="C224" s="182" t="s">
        <v>1048</v>
      </c>
      <c r="D224" s="182" t="s">
        <v>239</v>
      </c>
      <c r="E224" s="183" t="s">
        <v>1774</v>
      </c>
      <c r="F224" s="184" t="s">
        <v>1652</v>
      </c>
      <c r="G224" s="185" t="s">
        <v>290</v>
      </c>
      <c r="H224" s="186">
        <v>28</v>
      </c>
      <c r="I224" s="187"/>
      <c r="J224" s="188">
        <f t="shared" si="70"/>
        <v>0</v>
      </c>
      <c r="K224" s="184" t="s">
        <v>19</v>
      </c>
      <c r="L224" s="42"/>
      <c r="M224" s="189" t="s">
        <v>19</v>
      </c>
      <c r="N224" s="190" t="s">
        <v>48</v>
      </c>
      <c r="O224" s="67"/>
      <c r="P224" s="191">
        <f t="shared" si="71"/>
        <v>0</v>
      </c>
      <c r="Q224" s="191">
        <v>0</v>
      </c>
      <c r="R224" s="191">
        <f t="shared" si="72"/>
        <v>0</v>
      </c>
      <c r="S224" s="191">
        <v>0</v>
      </c>
      <c r="T224" s="192">
        <f t="shared" si="73"/>
        <v>0</v>
      </c>
      <c r="U224" s="37"/>
      <c r="V224" s="37"/>
      <c r="W224" s="37"/>
      <c r="X224" s="37"/>
      <c r="Y224" s="37"/>
      <c r="Z224" s="37"/>
      <c r="AA224" s="37"/>
      <c r="AB224" s="37"/>
      <c r="AC224" s="37"/>
      <c r="AD224" s="37"/>
      <c r="AE224" s="37"/>
      <c r="AR224" s="193" t="s">
        <v>366</v>
      </c>
      <c r="AT224" s="193" t="s">
        <v>239</v>
      </c>
      <c r="AU224" s="193" t="s">
        <v>92</v>
      </c>
      <c r="AY224" s="20" t="s">
        <v>237</v>
      </c>
      <c r="BE224" s="194">
        <f t="shared" si="74"/>
        <v>0</v>
      </c>
      <c r="BF224" s="194">
        <f t="shared" si="75"/>
        <v>0</v>
      </c>
      <c r="BG224" s="194">
        <f t="shared" si="76"/>
        <v>0</v>
      </c>
      <c r="BH224" s="194">
        <f t="shared" si="77"/>
        <v>0</v>
      </c>
      <c r="BI224" s="194">
        <f t="shared" si="78"/>
        <v>0</v>
      </c>
      <c r="BJ224" s="20" t="s">
        <v>88</v>
      </c>
      <c r="BK224" s="194">
        <f t="shared" si="79"/>
        <v>0</v>
      </c>
      <c r="BL224" s="20" t="s">
        <v>366</v>
      </c>
      <c r="BM224" s="193" t="s">
        <v>1775</v>
      </c>
    </row>
    <row r="225" spans="1:65" s="12" customFormat="1" ht="20.85" customHeight="1">
      <c r="B225" s="166"/>
      <c r="C225" s="167"/>
      <c r="D225" s="168" t="s">
        <v>75</v>
      </c>
      <c r="E225" s="180" t="s">
        <v>1776</v>
      </c>
      <c r="F225" s="180" t="s">
        <v>1704</v>
      </c>
      <c r="G225" s="167"/>
      <c r="H225" s="167"/>
      <c r="I225" s="170"/>
      <c r="J225" s="181">
        <f>BK225</f>
        <v>0</v>
      </c>
      <c r="K225" s="167"/>
      <c r="L225" s="172"/>
      <c r="M225" s="173"/>
      <c r="N225" s="174"/>
      <c r="O225" s="174"/>
      <c r="P225" s="175">
        <f>SUM(P226:P231)</f>
        <v>0</v>
      </c>
      <c r="Q225" s="174"/>
      <c r="R225" s="175">
        <f>SUM(R226:R231)</f>
        <v>0</v>
      </c>
      <c r="S225" s="174"/>
      <c r="T225" s="176">
        <f>SUM(T226:T231)</f>
        <v>0</v>
      </c>
      <c r="AR225" s="177" t="s">
        <v>88</v>
      </c>
      <c r="AT225" s="178" t="s">
        <v>75</v>
      </c>
      <c r="AU225" s="178" t="s">
        <v>88</v>
      </c>
      <c r="AY225" s="177" t="s">
        <v>237</v>
      </c>
      <c r="BK225" s="179">
        <f>SUM(BK226:BK231)</f>
        <v>0</v>
      </c>
    </row>
    <row r="226" spans="1:65" s="2" customFormat="1" ht="16.5" customHeight="1">
      <c r="A226" s="37"/>
      <c r="B226" s="38"/>
      <c r="C226" s="182" t="s">
        <v>1053</v>
      </c>
      <c r="D226" s="182" t="s">
        <v>239</v>
      </c>
      <c r="E226" s="183" t="s">
        <v>1777</v>
      </c>
      <c r="F226" s="184" t="s">
        <v>1778</v>
      </c>
      <c r="G226" s="185" t="s">
        <v>290</v>
      </c>
      <c r="H226" s="186">
        <v>14</v>
      </c>
      <c r="I226" s="187"/>
      <c r="J226" s="188">
        <f t="shared" ref="J226:J231" si="80">ROUND(I226*H226,2)</f>
        <v>0</v>
      </c>
      <c r="K226" s="184" t="s">
        <v>19</v>
      </c>
      <c r="L226" s="42"/>
      <c r="M226" s="189" t="s">
        <v>19</v>
      </c>
      <c r="N226" s="190" t="s">
        <v>48</v>
      </c>
      <c r="O226" s="67"/>
      <c r="P226" s="191">
        <f t="shared" ref="P226:P231" si="81">O226*H226</f>
        <v>0</v>
      </c>
      <c r="Q226" s="191">
        <v>0</v>
      </c>
      <c r="R226" s="191">
        <f t="shared" ref="R226:R231" si="82">Q226*H226</f>
        <v>0</v>
      </c>
      <c r="S226" s="191">
        <v>0</v>
      </c>
      <c r="T226" s="192">
        <f t="shared" ref="T226:T231" si="83">S226*H226</f>
        <v>0</v>
      </c>
      <c r="U226" s="37"/>
      <c r="V226" s="37"/>
      <c r="W226" s="37"/>
      <c r="X226" s="37"/>
      <c r="Y226" s="37"/>
      <c r="Z226" s="37"/>
      <c r="AA226" s="37"/>
      <c r="AB226" s="37"/>
      <c r="AC226" s="37"/>
      <c r="AD226" s="37"/>
      <c r="AE226" s="37"/>
      <c r="AR226" s="193" t="s">
        <v>366</v>
      </c>
      <c r="AT226" s="193" t="s">
        <v>239</v>
      </c>
      <c r="AU226" s="193" t="s">
        <v>92</v>
      </c>
      <c r="AY226" s="20" t="s">
        <v>237</v>
      </c>
      <c r="BE226" s="194">
        <f t="shared" ref="BE226:BE231" si="84">IF(N226="základní",J226,0)</f>
        <v>0</v>
      </c>
      <c r="BF226" s="194">
        <f t="shared" ref="BF226:BF231" si="85">IF(N226="snížená",J226,0)</f>
        <v>0</v>
      </c>
      <c r="BG226" s="194">
        <f t="shared" ref="BG226:BG231" si="86">IF(N226="zákl. přenesená",J226,0)</f>
        <v>0</v>
      </c>
      <c r="BH226" s="194">
        <f t="shared" ref="BH226:BH231" si="87">IF(N226="sníž. přenesená",J226,0)</f>
        <v>0</v>
      </c>
      <c r="BI226" s="194">
        <f t="shared" ref="BI226:BI231" si="88">IF(N226="nulová",J226,0)</f>
        <v>0</v>
      </c>
      <c r="BJ226" s="20" t="s">
        <v>88</v>
      </c>
      <c r="BK226" s="194">
        <f t="shared" ref="BK226:BK231" si="89">ROUND(I226*H226,2)</f>
        <v>0</v>
      </c>
      <c r="BL226" s="20" t="s">
        <v>366</v>
      </c>
      <c r="BM226" s="193" t="s">
        <v>1779</v>
      </c>
    </row>
    <row r="227" spans="1:65" s="2" customFormat="1" ht="16.5" customHeight="1">
      <c r="A227" s="37"/>
      <c r="B227" s="38"/>
      <c r="C227" s="182" t="s">
        <v>1055</v>
      </c>
      <c r="D227" s="182" t="s">
        <v>239</v>
      </c>
      <c r="E227" s="183" t="s">
        <v>1780</v>
      </c>
      <c r="F227" s="184" t="s">
        <v>1658</v>
      </c>
      <c r="G227" s="185" t="s">
        <v>1591</v>
      </c>
      <c r="H227" s="186">
        <v>1</v>
      </c>
      <c r="I227" s="187"/>
      <c r="J227" s="188">
        <f t="shared" si="80"/>
        <v>0</v>
      </c>
      <c r="K227" s="184" t="s">
        <v>19</v>
      </c>
      <c r="L227" s="42"/>
      <c r="M227" s="189" t="s">
        <v>19</v>
      </c>
      <c r="N227" s="190" t="s">
        <v>48</v>
      </c>
      <c r="O227" s="67"/>
      <c r="P227" s="191">
        <f t="shared" si="81"/>
        <v>0</v>
      </c>
      <c r="Q227" s="191">
        <v>0</v>
      </c>
      <c r="R227" s="191">
        <f t="shared" si="82"/>
        <v>0</v>
      </c>
      <c r="S227" s="191">
        <v>0</v>
      </c>
      <c r="T227" s="192">
        <f t="shared" si="83"/>
        <v>0</v>
      </c>
      <c r="U227" s="37"/>
      <c r="V227" s="37"/>
      <c r="W227" s="37"/>
      <c r="X227" s="37"/>
      <c r="Y227" s="37"/>
      <c r="Z227" s="37"/>
      <c r="AA227" s="37"/>
      <c r="AB227" s="37"/>
      <c r="AC227" s="37"/>
      <c r="AD227" s="37"/>
      <c r="AE227" s="37"/>
      <c r="AR227" s="193" t="s">
        <v>366</v>
      </c>
      <c r="AT227" s="193" t="s">
        <v>239</v>
      </c>
      <c r="AU227" s="193" t="s">
        <v>92</v>
      </c>
      <c r="AY227" s="20" t="s">
        <v>237</v>
      </c>
      <c r="BE227" s="194">
        <f t="shared" si="84"/>
        <v>0</v>
      </c>
      <c r="BF227" s="194">
        <f t="shared" si="85"/>
        <v>0</v>
      </c>
      <c r="BG227" s="194">
        <f t="shared" si="86"/>
        <v>0</v>
      </c>
      <c r="BH227" s="194">
        <f t="shared" si="87"/>
        <v>0</v>
      </c>
      <c r="BI227" s="194">
        <f t="shared" si="88"/>
        <v>0</v>
      </c>
      <c r="BJ227" s="20" t="s">
        <v>88</v>
      </c>
      <c r="BK227" s="194">
        <f t="shared" si="89"/>
        <v>0</v>
      </c>
      <c r="BL227" s="20" t="s">
        <v>366</v>
      </c>
      <c r="BM227" s="193" t="s">
        <v>1781</v>
      </c>
    </row>
    <row r="228" spans="1:65" s="2" customFormat="1" ht="16.5" customHeight="1">
      <c r="A228" s="37"/>
      <c r="B228" s="38"/>
      <c r="C228" s="182" t="s">
        <v>1060</v>
      </c>
      <c r="D228" s="182" t="s">
        <v>239</v>
      </c>
      <c r="E228" s="183" t="s">
        <v>1782</v>
      </c>
      <c r="F228" s="184" t="s">
        <v>1783</v>
      </c>
      <c r="G228" s="185" t="s">
        <v>1591</v>
      </c>
      <c r="H228" s="186">
        <v>1</v>
      </c>
      <c r="I228" s="187"/>
      <c r="J228" s="188">
        <f t="shared" si="80"/>
        <v>0</v>
      </c>
      <c r="K228" s="184" t="s">
        <v>19</v>
      </c>
      <c r="L228" s="42"/>
      <c r="M228" s="189" t="s">
        <v>19</v>
      </c>
      <c r="N228" s="190" t="s">
        <v>48</v>
      </c>
      <c r="O228" s="67"/>
      <c r="P228" s="191">
        <f t="shared" si="81"/>
        <v>0</v>
      </c>
      <c r="Q228" s="191">
        <v>0</v>
      </c>
      <c r="R228" s="191">
        <f t="shared" si="82"/>
        <v>0</v>
      </c>
      <c r="S228" s="191">
        <v>0</v>
      </c>
      <c r="T228" s="192">
        <f t="shared" si="83"/>
        <v>0</v>
      </c>
      <c r="U228" s="37"/>
      <c r="V228" s="37"/>
      <c r="W228" s="37"/>
      <c r="X228" s="37"/>
      <c r="Y228" s="37"/>
      <c r="Z228" s="37"/>
      <c r="AA228" s="37"/>
      <c r="AB228" s="37"/>
      <c r="AC228" s="37"/>
      <c r="AD228" s="37"/>
      <c r="AE228" s="37"/>
      <c r="AR228" s="193" t="s">
        <v>366</v>
      </c>
      <c r="AT228" s="193" t="s">
        <v>239</v>
      </c>
      <c r="AU228" s="193" t="s">
        <v>92</v>
      </c>
      <c r="AY228" s="20" t="s">
        <v>237</v>
      </c>
      <c r="BE228" s="194">
        <f t="shared" si="84"/>
        <v>0</v>
      </c>
      <c r="BF228" s="194">
        <f t="shared" si="85"/>
        <v>0</v>
      </c>
      <c r="BG228" s="194">
        <f t="shared" si="86"/>
        <v>0</v>
      </c>
      <c r="BH228" s="194">
        <f t="shared" si="87"/>
        <v>0</v>
      </c>
      <c r="BI228" s="194">
        <f t="shared" si="88"/>
        <v>0</v>
      </c>
      <c r="BJ228" s="20" t="s">
        <v>88</v>
      </c>
      <c r="BK228" s="194">
        <f t="shared" si="89"/>
        <v>0</v>
      </c>
      <c r="BL228" s="20" t="s">
        <v>366</v>
      </c>
      <c r="BM228" s="193" t="s">
        <v>1784</v>
      </c>
    </row>
    <row r="229" spans="1:65" s="2" customFormat="1" ht="16.5" customHeight="1">
      <c r="A229" s="37"/>
      <c r="B229" s="38"/>
      <c r="C229" s="182" t="s">
        <v>1064</v>
      </c>
      <c r="D229" s="182" t="s">
        <v>239</v>
      </c>
      <c r="E229" s="183" t="s">
        <v>1785</v>
      </c>
      <c r="F229" s="184" t="s">
        <v>1786</v>
      </c>
      <c r="G229" s="185" t="s">
        <v>1591</v>
      </c>
      <c r="H229" s="186">
        <v>1</v>
      </c>
      <c r="I229" s="187"/>
      <c r="J229" s="188">
        <f t="shared" si="80"/>
        <v>0</v>
      </c>
      <c r="K229" s="184" t="s">
        <v>19</v>
      </c>
      <c r="L229" s="42"/>
      <c r="M229" s="189" t="s">
        <v>19</v>
      </c>
      <c r="N229" s="190" t="s">
        <v>48</v>
      </c>
      <c r="O229" s="67"/>
      <c r="P229" s="191">
        <f t="shared" si="81"/>
        <v>0</v>
      </c>
      <c r="Q229" s="191">
        <v>0</v>
      </c>
      <c r="R229" s="191">
        <f t="shared" si="82"/>
        <v>0</v>
      </c>
      <c r="S229" s="191">
        <v>0</v>
      </c>
      <c r="T229" s="192">
        <f t="shared" si="83"/>
        <v>0</v>
      </c>
      <c r="U229" s="37"/>
      <c r="V229" s="37"/>
      <c r="W229" s="37"/>
      <c r="X229" s="37"/>
      <c r="Y229" s="37"/>
      <c r="Z229" s="37"/>
      <c r="AA229" s="37"/>
      <c r="AB229" s="37"/>
      <c r="AC229" s="37"/>
      <c r="AD229" s="37"/>
      <c r="AE229" s="37"/>
      <c r="AR229" s="193" t="s">
        <v>366</v>
      </c>
      <c r="AT229" s="193" t="s">
        <v>239</v>
      </c>
      <c r="AU229" s="193" t="s">
        <v>92</v>
      </c>
      <c r="AY229" s="20" t="s">
        <v>237</v>
      </c>
      <c r="BE229" s="194">
        <f t="shared" si="84"/>
        <v>0</v>
      </c>
      <c r="BF229" s="194">
        <f t="shared" si="85"/>
        <v>0</v>
      </c>
      <c r="BG229" s="194">
        <f t="shared" si="86"/>
        <v>0</v>
      </c>
      <c r="BH229" s="194">
        <f t="shared" si="87"/>
        <v>0</v>
      </c>
      <c r="BI229" s="194">
        <f t="shared" si="88"/>
        <v>0</v>
      </c>
      <c r="BJ229" s="20" t="s">
        <v>88</v>
      </c>
      <c r="BK229" s="194">
        <f t="shared" si="89"/>
        <v>0</v>
      </c>
      <c r="BL229" s="20" t="s">
        <v>366</v>
      </c>
      <c r="BM229" s="193" t="s">
        <v>1787</v>
      </c>
    </row>
    <row r="230" spans="1:65" s="2" customFormat="1" ht="16.5" customHeight="1">
      <c r="A230" s="37"/>
      <c r="B230" s="38"/>
      <c r="C230" s="182" t="s">
        <v>1073</v>
      </c>
      <c r="D230" s="182" t="s">
        <v>239</v>
      </c>
      <c r="E230" s="183" t="s">
        <v>1788</v>
      </c>
      <c r="F230" s="184" t="s">
        <v>1789</v>
      </c>
      <c r="G230" s="185" t="s">
        <v>1591</v>
      </c>
      <c r="H230" s="186">
        <v>1</v>
      </c>
      <c r="I230" s="187"/>
      <c r="J230" s="188">
        <f t="shared" si="80"/>
        <v>0</v>
      </c>
      <c r="K230" s="184" t="s">
        <v>19</v>
      </c>
      <c r="L230" s="42"/>
      <c r="M230" s="189" t="s">
        <v>19</v>
      </c>
      <c r="N230" s="190" t="s">
        <v>48</v>
      </c>
      <c r="O230" s="67"/>
      <c r="P230" s="191">
        <f t="shared" si="81"/>
        <v>0</v>
      </c>
      <c r="Q230" s="191">
        <v>0</v>
      </c>
      <c r="R230" s="191">
        <f t="shared" si="82"/>
        <v>0</v>
      </c>
      <c r="S230" s="191">
        <v>0</v>
      </c>
      <c r="T230" s="192">
        <f t="shared" si="83"/>
        <v>0</v>
      </c>
      <c r="U230" s="37"/>
      <c r="V230" s="37"/>
      <c r="W230" s="37"/>
      <c r="X230" s="37"/>
      <c r="Y230" s="37"/>
      <c r="Z230" s="37"/>
      <c r="AA230" s="37"/>
      <c r="AB230" s="37"/>
      <c r="AC230" s="37"/>
      <c r="AD230" s="37"/>
      <c r="AE230" s="37"/>
      <c r="AR230" s="193" t="s">
        <v>366</v>
      </c>
      <c r="AT230" s="193" t="s">
        <v>239</v>
      </c>
      <c r="AU230" s="193" t="s">
        <v>92</v>
      </c>
      <c r="AY230" s="20" t="s">
        <v>237</v>
      </c>
      <c r="BE230" s="194">
        <f t="shared" si="84"/>
        <v>0</v>
      </c>
      <c r="BF230" s="194">
        <f t="shared" si="85"/>
        <v>0</v>
      </c>
      <c r="BG230" s="194">
        <f t="shared" si="86"/>
        <v>0</v>
      </c>
      <c r="BH230" s="194">
        <f t="shared" si="87"/>
        <v>0</v>
      </c>
      <c r="BI230" s="194">
        <f t="shared" si="88"/>
        <v>0</v>
      </c>
      <c r="BJ230" s="20" t="s">
        <v>88</v>
      </c>
      <c r="BK230" s="194">
        <f t="shared" si="89"/>
        <v>0</v>
      </c>
      <c r="BL230" s="20" t="s">
        <v>366</v>
      </c>
      <c r="BM230" s="193" t="s">
        <v>1790</v>
      </c>
    </row>
    <row r="231" spans="1:65" s="2" customFormat="1" ht="21.75" customHeight="1">
      <c r="A231" s="37"/>
      <c r="B231" s="38"/>
      <c r="C231" s="182" t="s">
        <v>1077</v>
      </c>
      <c r="D231" s="182" t="s">
        <v>239</v>
      </c>
      <c r="E231" s="183" t="s">
        <v>1791</v>
      </c>
      <c r="F231" s="184" t="s">
        <v>1792</v>
      </c>
      <c r="G231" s="185" t="s">
        <v>1591</v>
      </c>
      <c r="H231" s="186">
        <v>1</v>
      </c>
      <c r="I231" s="187"/>
      <c r="J231" s="188">
        <f t="shared" si="80"/>
        <v>0</v>
      </c>
      <c r="K231" s="184" t="s">
        <v>19</v>
      </c>
      <c r="L231" s="42"/>
      <c r="M231" s="259" t="s">
        <v>19</v>
      </c>
      <c r="N231" s="260" t="s">
        <v>48</v>
      </c>
      <c r="O231" s="257"/>
      <c r="P231" s="261">
        <f t="shared" si="81"/>
        <v>0</v>
      </c>
      <c r="Q231" s="261">
        <v>0</v>
      </c>
      <c r="R231" s="261">
        <f t="shared" si="82"/>
        <v>0</v>
      </c>
      <c r="S231" s="261">
        <v>0</v>
      </c>
      <c r="T231" s="262">
        <f t="shared" si="83"/>
        <v>0</v>
      </c>
      <c r="U231" s="37"/>
      <c r="V231" s="37"/>
      <c r="W231" s="37"/>
      <c r="X231" s="37"/>
      <c r="Y231" s="37"/>
      <c r="Z231" s="37"/>
      <c r="AA231" s="37"/>
      <c r="AB231" s="37"/>
      <c r="AC231" s="37"/>
      <c r="AD231" s="37"/>
      <c r="AE231" s="37"/>
      <c r="AR231" s="193" t="s">
        <v>366</v>
      </c>
      <c r="AT231" s="193" t="s">
        <v>239</v>
      </c>
      <c r="AU231" s="193" t="s">
        <v>92</v>
      </c>
      <c r="AY231" s="20" t="s">
        <v>237</v>
      </c>
      <c r="BE231" s="194">
        <f t="shared" si="84"/>
        <v>0</v>
      </c>
      <c r="BF231" s="194">
        <f t="shared" si="85"/>
        <v>0</v>
      </c>
      <c r="BG231" s="194">
        <f t="shared" si="86"/>
        <v>0</v>
      </c>
      <c r="BH231" s="194">
        <f t="shared" si="87"/>
        <v>0</v>
      </c>
      <c r="BI231" s="194">
        <f t="shared" si="88"/>
        <v>0</v>
      </c>
      <c r="BJ231" s="20" t="s">
        <v>88</v>
      </c>
      <c r="BK231" s="194">
        <f t="shared" si="89"/>
        <v>0</v>
      </c>
      <c r="BL231" s="20" t="s">
        <v>366</v>
      </c>
      <c r="BM231" s="193" t="s">
        <v>1793</v>
      </c>
    </row>
    <row r="232" spans="1:65" s="2" customFormat="1" ht="6.9" customHeight="1">
      <c r="A232" s="37"/>
      <c r="B232" s="50"/>
      <c r="C232" s="51"/>
      <c r="D232" s="51"/>
      <c r="E232" s="51"/>
      <c r="F232" s="51"/>
      <c r="G232" s="51"/>
      <c r="H232" s="51"/>
      <c r="I232" s="51"/>
      <c r="J232" s="51"/>
      <c r="K232" s="51"/>
      <c r="L232" s="42"/>
      <c r="M232" s="37"/>
      <c r="O232" s="37"/>
      <c r="P232" s="37"/>
      <c r="Q232" s="37"/>
      <c r="R232" s="37"/>
      <c r="S232" s="37"/>
      <c r="T232" s="37"/>
      <c r="U232" s="37"/>
      <c r="V232" s="37"/>
      <c r="W232" s="37"/>
      <c r="X232" s="37"/>
      <c r="Y232" s="37"/>
      <c r="Z232" s="37"/>
      <c r="AA232" s="37"/>
      <c r="AB232" s="37"/>
      <c r="AC232" s="37"/>
      <c r="AD232" s="37"/>
      <c r="AE232" s="37"/>
    </row>
  </sheetData>
  <sheetProtection algorithmName="SHA-512" hashValue="Lis0rDFjnKSfLWt/tSBPqTcKKAdYF8Q4zFvJJayuIpRunvfOP9PyJdWqBD+bcLfH5P+GnPssY3Io+lA+/uQ/HA==" saltValue="nHQH+bxLAougUEnG6K+M8w==" spinCount="100000" sheet="1" objects="1" scenarios="1" formatColumns="0" formatRows="0" autoFilter="0"/>
  <autoFilter ref="C104:K231" xr:uid="{00000000-0009-0000-0000-000002000000}"/>
  <mergeCells count="15">
    <mergeCell ref="E91:H91"/>
    <mergeCell ref="E95:H95"/>
    <mergeCell ref="E93:H93"/>
    <mergeCell ref="E97:H97"/>
    <mergeCell ref="L2:V2"/>
    <mergeCell ref="E31:H31"/>
    <mergeCell ref="E52:H52"/>
    <mergeCell ref="E56:H56"/>
    <mergeCell ref="E54:H54"/>
    <mergeCell ref="E58:H58"/>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230"/>
  <sheetViews>
    <sheetView showGridLines="0" topLeftCell="A216"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99</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171</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1794</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ROUND(J99,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ROUND((SUM(BE99:BE229)),  2)</f>
        <v>0</v>
      </c>
      <c r="G37" s="37"/>
      <c r="H37" s="37"/>
      <c r="I37" s="128">
        <v>0.21</v>
      </c>
      <c r="J37" s="127">
        <f>ROUND(((SUM(BE99:BE229))*I37),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ROUND((SUM(BF99:BF229)),  2)</f>
        <v>0</v>
      </c>
      <c r="G38" s="37"/>
      <c r="H38" s="37"/>
      <c r="I38" s="128">
        <v>0.12</v>
      </c>
      <c r="J38" s="127">
        <f>ROUND(((SUM(BF99:BF229))*I38),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ROUND((SUM(BG99:BG229)),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ROUND((SUM(BH99:BH229)),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ROUND((SUM(BI99:BI229)),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171</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03 - Vytápění</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J99</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196</v>
      </c>
      <c r="E68" s="147"/>
      <c r="F68" s="147"/>
      <c r="G68" s="147"/>
      <c r="H68" s="147"/>
      <c r="I68" s="147"/>
      <c r="J68" s="148">
        <f>J100</f>
        <v>0</v>
      </c>
      <c r="K68" s="145"/>
      <c r="L68" s="149"/>
    </row>
    <row r="69" spans="1:47" s="10" customFormat="1" ht="19.95" customHeight="1">
      <c r="B69" s="150"/>
      <c r="C69" s="99"/>
      <c r="D69" s="151" t="s">
        <v>204</v>
      </c>
      <c r="E69" s="152"/>
      <c r="F69" s="152"/>
      <c r="G69" s="152"/>
      <c r="H69" s="152"/>
      <c r="I69" s="152"/>
      <c r="J69" s="153">
        <f>J101</f>
        <v>0</v>
      </c>
      <c r="K69" s="99"/>
      <c r="L69" s="154"/>
    </row>
    <row r="70" spans="1:47" s="9" customFormat="1" ht="24.9" customHeight="1">
      <c r="B70" s="144"/>
      <c r="C70" s="145"/>
      <c r="D70" s="146" t="s">
        <v>206</v>
      </c>
      <c r="E70" s="147"/>
      <c r="F70" s="147"/>
      <c r="G70" s="147"/>
      <c r="H70" s="147"/>
      <c r="I70" s="147"/>
      <c r="J70" s="148">
        <f>J110</f>
        <v>0</v>
      </c>
      <c r="K70" s="145"/>
      <c r="L70" s="149"/>
    </row>
    <row r="71" spans="1:47" s="10" customFormat="1" ht="19.95" customHeight="1">
      <c r="B71" s="150"/>
      <c r="C71" s="99"/>
      <c r="D71" s="151" t="s">
        <v>207</v>
      </c>
      <c r="E71" s="152"/>
      <c r="F71" s="152"/>
      <c r="G71" s="152"/>
      <c r="H71" s="152"/>
      <c r="I71" s="152"/>
      <c r="J71" s="153">
        <f>J111</f>
        <v>0</v>
      </c>
      <c r="K71" s="99"/>
      <c r="L71" s="154"/>
    </row>
    <row r="72" spans="1:47" s="10" customFormat="1" ht="19.95" customHeight="1">
      <c r="B72" s="150"/>
      <c r="C72" s="99"/>
      <c r="D72" s="151" t="s">
        <v>210</v>
      </c>
      <c r="E72" s="152"/>
      <c r="F72" s="152"/>
      <c r="G72" s="152"/>
      <c r="H72" s="152"/>
      <c r="I72" s="152"/>
      <c r="J72" s="153">
        <f>J121</f>
        <v>0</v>
      </c>
      <c r="K72" s="99"/>
      <c r="L72" s="154"/>
    </row>
    <row r="73" spans="1:47" s="10" customFormat="1" ht="19.95" customHeight="1">
      <c r="B73" s="150"/>
      <c r="C73" s="99"/>
      <c r="D73" s="151" t="s">
        <v>1795</v>
      </c>
      <c r="E73" s="152"/>
      <c r="F73" s="152"/>
      <c r="G73" s="152"/>
      <c r="H73" s="152"/>
      <c r="I73" s="152"/>
      <c r="J73" s="153">
        <f>J142</f>
        <v>0</v>
      </c>
      <c r="K73" s="99"/>
      <c r="L73" s="154"/>
    </row>
    <row r="74" spans="1:47" s="10" customFormat="1" ht="19.95" customHeight="1">
      <c r="B74" s="150"/>
      <c r="C74" s="99"/>
      <c r="D74" s="151" t="s">
        <v>211</v>
      </c>
      <c r="E74" s="152"/>
      <c r="F74" s="152"/>
      <c r="G74" s="152"/>
      <c r="H74" s="152"/>
      <c r="I74" s="152"/>
      <c r="J74" s="153">
        <f>J178</f>
        <v>0</v>
      </c>
      <c r="K74" s="99"/>
      <c r="L74" s="154"/>
    </row>
    <row r="75" spans="1:47" s="9" customFormat="1" ht="24.9" customHeight="1">
      <c r="B75" s="144"/>
      <c r="C75" s="145"/>
      <c r="D75" s="146" t="s">
        <v>221</v>
      </c>
      <c r="E75" s="147"/>
      <c r="F75" s="147"/>
      <c r="G75" s="147"/>
      <c r="H75" s="147"/>
      <c r="I75" s="147"/>
      <c r="J75" s="148">
        <f>J227</f>
        <v>0</v>
      </c>
      <c r="K75" s="145"/>
      <c r="L75" s="149"/>
    </row>
    <row r="76" spans="1:47" s="2" customFormat="1" ht="21.75" customHeight="1">
      <c r="A76" s="37"/>
      <c r="B76" s="38"/>
      <c r="C76" s="39"/>
      <c r="D76" s="39"/>
      <c r="E76" s="39"/>
      <c r="F76" s="39"/>
      <c r="G76" s="39"/>
      <c r="H76" s="39"/>
      <c r="I76" s="39"/>
      <c r="J76" s="39"/>
      <c r="K76" s="39"/>
      <c r="L76" s="118"/>
      <c r="S76" s="37"/>
      <c r="T76" s="37"/>
      <c r="U76" s="37"/>
      <c r="V76" s="37"/>
      <c r="W76" s="37"/>
      <c r="X76" s="37"/>
      <c r="Y76" s="37"/>
      <c r="Z76" s="37"/>
      <c r="AA76" s="37"/>
      <c r="AB76" s="37"/>
      <c r="AC76" s="37"/>
      <c r="AD76" s="37"/>
      <c r="AE76" s="37"/>
    </row>
    <row r="77" spans="1:47" s="2" customFormat="1" ht="6.9" customHeight="1">
      <c r="A77" s="37"/>
      <c r="B77" s="50"/>
      <c r="C77" s="51"/>
      <c r="D77" s="51"/>
      <c r="E77" s="51"/>
      <c r="F77" s="51"/>
      <c r="G77" s="51"/>
      <c r="H77" s="51"/>
      <c r="I77" s="51"/>
      <c r="J77" s="51"/>
      <c r="K77" s="51"/>
      <c r="L77" s="118"/>
      <c r="S77" s="37"/>
      <c r="T77" s="37"/>
      <c r="U77" s="37"/>
      <c r="V77" s="37"/>
      <c r="W77" s="37"/>
      <c r="X77" s="37"/>
      <c r="Y77" s="37"/>
      <c r="Z77" s="37"/>
      <c r="AA77" s="37"/>
      <c r="AB77" s="37"/>
      <c r="AC77" s="37"/>
      <c r="AD77" s="37"/>
      <c r="AE77" s="37"/>
    </row>
    <row r="81" spans="1:31" s="2" customFormat="1" ht="6.9" customHeight="1">
      <c r="A81" s="37"/>
      <c r="B81" s="52"/>
      <c r="C81" s="53"/>
      <c r="D81" s="53"/>
      <c r="E81" s="53"/>
      <c r="F81" s="53"/>
      <c r="G81" s="53"/>
      <c r="H81" s="53"/>
      <c r="I81" s="53"/>
      <c r="J81" s="53"/>
      <c r="K81" s="53"/>
      <c r="L81" s="118"/>
      <c r="S81" s="37"/>
      <c r="T81" s="37"/>
      <c r="U81" s="37"/>
      <c r="V81" s="37"/>
      <c r="W81" s="37"/>
      <c r="X81" s="37"/>
      <c r="Y81" s="37"/>
      <c r="Z81" s="37"/>
      <c r="AA81" s="37"/>
      <c r="AB81" s="37"/>
      <c r="AC81" s="37"/>
      <c r="AD81" s="37"/>
      <c r="AE81" s="37"/>
    </row>
    <row r="82" spans="1:31" s="2" customFormat="1" ht="24.9" customHeight="1">
      <c r="A82" s="37"/>
      <c r="B82" s="38"/>
      <c r="C82" s="26" t="s">
        <v>222</v>
      </c>
      <c r="D82" s="39"/>
      <c r="E82" s="39"/>
      <c r="F82" s="39"/>
      <c r="G82" s="39"/>
      <c r="H82" s="39"/>
      <c r="I82" s="39"/>
      <c r="J82" s="39"/>
      <c r="K82" s="39"/>
      <c r="L82" s="118"/>
      <c r="S82" s="37"/>
      <c r="T82" s="37"/>
      <c r="U82" s="37"/>
      <c r="V82" s="37"/>
      <c r="W82" s="37"/>
      <c r="X82" s="37"/>
      <c r="Y82" s="37"/>
      <c r="Z82" s="37"/>
      <c r="AA82" s="37"/>
      <c r="AB82" s="37"/>
      <c r="AC82" s="37"/>
      <c r="AD82" s="37"/>
      <c r="AE82" s="37"/>
    </row>
    <row r="83" spans="1:31" s="2" customFormat="1" ht="6.9" customHeight="1">
      <c r="A83" s="37"/>
      <c r="B83" s="38"/>
      <c r="C83" s="39"/>
      <c r="D83" s="39"/>
      <c r="E83" s="39"/>
      <c r="F83" s="39"/>
      <c r="G83" s="39"/>
      <c r="H83" s="39"/>
      <c r="I83" s="39"/>
      <c r="J83" s="39"/>
      <c r="K83" s="39"/>
      <c r="L83" s="118"/>
      <c r="S83" s="37"/>
      <c r="T83" s="37"/>
      <c r="U83" s="37"/>
      <c r="V83" s="37"/>
      <c r="W83" s="37"/>
      <c r="X83" s="37"/>
      <c r="Y83" s="37"/>
      <c r="Z83" s="37"/>
      <c r="AA83" s="37"/>
      <c r="AB83" s="37"/>
      <c r="AC83" s="37"/>
      <c r="AD83" s="37"/>
      <c r="AE83" s="37"/>
    </row>
    <row r="84" spans="1:31" s="2" customFormat="1" ht="12" customHeight="1">
      <c r="A84" s="37"/>
      <c r="B84" s="38"/>
      <c r="C84" s="32" t="s">
        <v>16</v>
      </c>
      <c r="D84" s="39"/>
      <c r="E84" s="39"/>
      <c r="F84" s="39"/>
      <c r="G84" s="39"/>
      <c r="H84" s="39"/>
      <c r="I84" s="39"/>
      <c r="J84" s="39"/>
      <c r="K84" s="39"/>
      <c r="L84" s="118"/>
      <c r="S84" s="37"/>
      <c r="T84" s="37"/>
      <c r="U84" s="37"/>
      <c r="V84" s="37"/>
      <c r="W84" s="37"/>
      <c r="X84" s="37"/>
      <c r="Y84" s="37"/>
      <c r="Z84" s="37"/>
      <c r="AA84" s="37"/>
      <c r="AB84" s="37"/>
      <c r="AC84" s="37"/>
      <c r="AD84" s="37"/>
      <c r="AE84" s="37"/>
    </row>
    <row r="85" spans="1:31" s="2" customFormat="1" ht="16.5" customHeight="1">
      <c r="A85" s="37"/>
      <c r="B85" s="38"/>
      <c r="C85" s="39"/>
      <c r="D85" s="39"/>
      <c r="E85" s="421" t="str">
        <f>E7</f>
        <v>Lovosice - startovací bydlení</v>
      </c>
      <c r="F85" s="422"/>
      <c r="G85" s="422"/>
      <c r="H85" s="422"/>
      <c r="I85" s="39"/>
      <c r="J85" s="39"/>
      <c r="K85" s="39"/>
      <c r="L85" s="118"/>
      <c r="S85" s="37"/>
      <c r="T85" s="37"/>
      <c r="U85" s="37"/>
      <c r="V85" s="37"/>
      <c r="W85" s="37"/>
      <c r="X85" s="37"/>
      <c r="Y85" s="37"/>
      <c r="Z85" s="37"/>
      <c r="AA85" s="37"/>
      <c r="AB85" s="37"/>
      <c r="AC85" s="37"/>
      <c r="AD85" s="37"/>
      <c r="AE85" s="37"/>
    </row>
    <row r="86" spans="1:31" s="1" customFormat="1" ht="12" customHeight="1">
      <c r="B86" s="24"/>
      <c r="C86" s="32" t="s">
        <v>159</v>
      </c>
      <c r="D86" s="25"/>
      <c r="E86" s="25"/>
      <c r="F86" s="25"/>
      <c r="G86" s="25"/>
      <c r="H86" s="25"/>
      <c r="I86" s="25"/>
      <c r="J86" s="25"/>
      <c r="K86" s="25"/>
      <c r="L86" s="23"/>
    </row>
    <row r="87" spans="1:31" s="1" customFormat="1" ht="16.5" customHeight="1">
      <c r="B87" s="24"/>
      <c r="C87" s="25"/>
      <c r="D87" s="25"/>
      <c r="E87" s="421" t="s">
        <v>163</v>
      </c>
      <c r="F87" s="397"/>
      <c r="G87" s="397"/>
      <c r="H87" s="397"/>
      <c r="I87" s="25"/>
      <c r="J87" s="25"/>
      <c r="K87" s="25"/>
      <c r="L87" s="23"/>
    </row>
    <row r="88" spans="1:31" s="1" customFormat="1" ht="12" customHeight="1">
      <c r="B88" s="24"/>
      <c r="C88" s="32" t="s">
        <v>167</v>
      </c>
      <c r="D88" s="25"/>
      <c r="E88" s="25"/>
      <c r="F88" s="25"/>
      <c r="G88" s="25"/>
      <c r="H88" s="25"/>
      <c r="I88" s="25"/>
      <c r="J88" s="25"/>
      <c r="K88" s="25"/>
      <c r="L88" s="23"/>
    </row>
    <row r="89" spans="1:31" s="2" customFormat="1" ht="16.5" customHeight="1">
      <c r="A89" s="37"/>
      <c r="B89" s="38"/>
      <c r="C89" s="39"/>
      <c r="D89" s="39"/>
      <c r="E89" s="423" t="s">
        <v>171</v>
      </c>
      <c r="F89" s="424"/>
      <c r="G89" s="424"/>
      <c r="H89" s="424"/>
      <c r="I89" s="39"/>
      <c r="J89" s="39"/>
      <c r="K89" s="39"/>
      <c r="L89" s="118"/>
      <c r="S89" s="37"/>
      <c r="T89" s="37"/>
      <c r="U89" s="37"/>
      <c r="V89" s="37"/>
      <c r="W89" s="37"/>
      <c r="X89" s="37"/>
      <c r="Y89" s="37"/>
      <c r="Z89" s="37"/>
      <c r="AA89" s="37"/>
      <c r="AB89" s="37"/>
      <c r="AC89" s="37"/>
      <c r="AD89" s="37"/>
      <c r="AE89" s="37"/>
    </row>
    <row r="90" spans="1:31" s="2" customFormat="1" ht="12" customHeight="1">
      <c r="A90" s="37"/>
      <c r="B90" s="38"/>
      <c r="C90" s="32" t="s">
        <v>175</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16.5" customHeight="1">
      <c r="A91" s="37"/>
      <c r="B91" s="38"/>
      <c r="C91" s="39"/>
      <c r="D91" s="39"/>
      <c r="E91" s="376" t="str">
        <f>E13</f>
        <v>03 - Vytápění</v>
      </c>
      <c r="F91" s="424"/>
      <c r="G91" s="424"/>
      <c r="H91" s="424"/>
      <c r="I91" s="39"/>
      <c r="J91" s="39"/>
      <c r="K91" s="39"/>
      <c r="L91" s="118"/>
      <c r="S91" s="37"/>
      <c r="T91" s="37"/>
      <c r="U91" s="37"/>
      <c r="V91" s="37"/>
      <c r="W91" s="37"/>
      <c r="X91" s="37"/>
      <c r="Y91" s="37"/>
      <c r="Z91" s="37"/>
      <c r="AA91" s="37"/>
      <c r="AB91" s="37"/>
      <c r="AC91" s="37"/>
      <c r="AD91" s="37"/>
      <c r="AE91" s="37"/>
    </row>
    <row r="92" spans="1:31" s="2" customFormat="1" ht="6.9" customHeight="1">
      <c r="A92" s="37"/>
      <c r="B92" s="38"/>
      <c r="C92" s="39"/>
      <c r="D92" s="39"/>
      <c r="E92" s="39"/>
      <c r="F92" s="39"/>
      <c r="G92" s="39"/>
      <c r="H92" s="39"/>
      <c r="I92" s="39"/>
      <c r="J92" s="39"/>
      <c r="K92" s="39"/>
      <c r="L92" s="118"/>
      <c r="S92" s="37"/>
      <c r="T92" s="37"/>
      <c r="U92" s="37"/>
      <c r="V92" s="37"/>
      <c r="W92" s="37"/>
      <c r="X92" s="37"/>
      <c r="Y92" s="37"/>
      <c r="Z92" s="37"/>
      <c r="AA92" s="37"/>
      <c r="AB92" s="37"/>
      <c r="AC92" s="37"/>
      <c r="AD92" s="37"/>
      <c r="AE92" s="37"/>
    </row>
    <row r="93" spans="1:31" s="2" customFormat="1" ht="12" customHeight="1">
      <c r="A93" s="37"/>
      <c r="B93" s="38"/>
      <c r="C93" s="32" t="s">
        <v>21</v>
      </c>
      <c r="D93" s="39"/>
      <c r="E93" s="39"/>
      <c r="F93" s="30" t="str">
        <f>F16</f>
        <v xml:space="preserve"> </v>
      </c>
      <c r="G93" s="39"/>
      <c r="H93" s="39"/>
      <c r="I93" s="32" t="s">
        <v>23</v>
      </c>
      <c r="J93" s="62" t="str">
        <f>IF(J16="","",J16)</f>
        <v>23. 4. 2025</v>
      </c>
      <c r="K93" s="39"/>
      <c r="L93" s="118"/>
      <c r="S93" s="37"/>
      <c r="T93" s="37"/>
      <c r="U93" s="37"/>
      <c r="V93" s="37"/>
      <c r="W93" s="37"/>
      <c r="X93" s="37"/>
      <c r="Y93" s="37"/>
      <c r="Z93" s="37"/>
      <c r="AA93" s="37"/>
      <c r="AB93" s="37"/>
      <c r="AC93" s="37"/>
      <c r="AD93" s="37"/>
      <c r="AE93" s="37"/>
    </row>
    <row r="94" spans="1:31" s="2" customFormat="1" ht="6.9" customHeight="1">
      <c r="A94" s="37"/>
      <c r="B94" s="38"/>
      <c r="C94" s="39"/>
      <c r="D94" s="39"/>
      <c r="E94" s="39"/>
      <c r="F94" s="39"/>
      <c r="G94" s="39"/>
      <c r="H94" s="39"/>
      <c r="I94" s="39"/>
      <c r="J94" s="39"/>
      <c r="K94" s="39"/>
      <c r="L94" s="118"/>
      <c r="S94" s="37"/>
      <c r="T94" s="37"/>
      <c r="U94" s="37"/>
      <c r="V94" s="37"/>
      <c r="W94" s="37"/>
      <c r="X94" s="37"/>
      <c r="Y94" s="37"/>
      <c r="Z94" s="37"/>
      <c r="AA94" s="37"/>
      <c r="AB94" s="37"/>
      <c r="AC94" s="37"/>
      <c r="AD94" s="37"/>
      <c r="AE94" s="37"/>
    </row>
    <row r="95" spans="1:31" s="2" customFormat="1" ht="15.15" customHeight="1">
      <c r="A95" s="37"/>
      <c r="B95" s="38"/>
      <c r="C95" s="32" t="s">
        <v>25</v>
      </c>
      <c r="D95" s="39"/>
      <c r="E95" s="39"/>
      <c r="F95" s="30" t="str">
        <f>E19</f>
        <v>Město Lovosice</v>
      </c>
      <c r="G95" s="39"/>
      <c r="H95" s="39"/>
      <c r="I95" s="32" t="s">
        <v>33</v>
      </c>
      <c r="J95" s="35" t="str">
        <f>E25</f>
        <v>APREA s.r.o.</v>
      </c>
      <c r="K95" s="39"/>
      <c r="L95" s="118"/>
      <c r="S95" s="37"/>
      <c r="T95" s="37"/>
      <c r="U95" s="37"/>
      <c r="V95" s="37"/>
      <c r="W95" s="37"/>
      <c r="X95" s="37"/>
      <c r="Y95" s="37"/>
      <c r="Z95" s="37"/>
      <c r="AA95" s="37"/>
      <c r="AB95" s="37"/>
      <c r="AC95" s="37"/>
      <c r="AD95" s="37"/>
      <c r="AE95" s="37"/>
    </row>
    <row r="96" spans="1:31" s="2" customFormat="1" ht="15.15" customHeight="1">
      <c r="A96" s="37"/>
      <c r="B96" s="38"/>
      <c r="C96" s="32" t="s">
        <v>31</v>
      </c>
      <c r="D96" s="39"/>
      <c r="E96" s="39"/>
      <c r="F96" s="30" t="str">
        <f>IF(E22="","",E22)</f>
        <v>Vyplň údaj</v>
      </c>
      <c r="G96" s="39"/>
      <c r="H96" s="39"/>
      <c r="I96" s="32" t="s">
        <v>38</v>
      </c>
      <c r="J96" s="35" t="str">
        <f>E28</f>
        <v>Kateřina Bačová</v>
      </c>
      <c r="K96" s="39"/>
      <c r="L96" s="118"/>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8"/>
      <c r="S97" s="37"/>
      <c r="T97" s="37"/>
      <c r="U97" s="37"/>
      <c r="V97" s="37"/>
      <c r="W97" s="37"/>
      <c r="X97" s="37"/>
      <c r="Y97" s="37"/>
      <c r="Z97" s="37"/>
      <c r="AA97" s="37"/>
      <c r="AB97" s="37"/>
      <c r="AC97" s="37"/>
      <c r="AD97" s="37"/>
      <c r="AE97" s="37"/>
    </row>
    <row r="98" spans="1:65" s="11" customFormat="1" ht="29.25" customHeight="1">
      <c r="A98" s="155"/>
      <c r="B98" s="156"/>
      <c r="C98" s="157" t="s">
        <v>223</v>
      </c>
      <c r="D98" s="158" t="s">
        <v>61</v>
      </c>
      <c r="E98" s="158" t="s">
        <v>57</v>
      </c>
      <c r="F98" s="158" t="s">
        <v>58</v>
      </c>
      <c r="G98" s="158" t="s">
        <v>224</v>
      </c>
      <c r="H98" s="158" t="s">
        <v>225</v>
      </c>
      <c r="I98" s="158" t="s">
        <v>226</v>
      </c>
      <c r="J98" s="158" t="s">
        <v>194</v>
      </c>
      <c r="K98" s="159" t="s">
        <v>227</v>
      </c>
      <c r="L98" s="160"/>
      <c r="M98" s="71" t="s">
        <v>19</v>
      </c>
      <c r="N98" s="72" t="s">
        <v>46</v>
      </c>
      <c r="O98" s="72" t="s">
        <v>228</v>
      </c>
      <c r="P98" s="72" t="s">
        <v>229</v>
      </c>
      <c r="Q98" s="72" t="s">
        <v>230</v>
      </c>
      <c r="R98" s="72" t="s">
        <v>231</v>
      </c>
      <c r="S98" s="72" t="s">
        <v>232</v>
      </c>
      <c r="T98" s="73" t="s">
        <v>233</v>
      </c>
      <c r="U98" s="155"/>
      <c r="V98" s="155"/>
      <c r="W98" s="155"/>
      <c r="X98" s="155"/>
      <c r="Y98" s="155"/>
      <c r="Z98" s="155"/>
      <c r="AA98" s="155"/>
      <c r="AB98" s="155"/>
      <c r="AC98" s="155"/>
      <c r="AD98" s="155"/>
      <c r="AE98" s="155"/>
    </row>
    <row r="99" spans="1:65" s="2" customFormat="1" ht="22.8" customHeight="1">
      <c r="A99" s="37"/>
      <c r="B99" s="38"/>
      <c r="C99" s="78" t="s">
        <v>234</v>
      </c>
      <c r="D99" s="39"/>
      <c r="E99" s="39"/>
      <c r="F99" s="39"/>
      <c r="G99" s="39"/>
      <c r="H99" s="39"/>
      <c r="I99" s="39"/>
      <c r="J99" s="161">
        <f>BK99</f>
        <v>0</v>
      </c>
      <c r="K99" s="39"/>
      <c r="L99" s="42"/>
      <c r="M99" s="74"/>
      <c r="N99" s="162"/>
      <c r="O99" s="75"/>
      <c r="P99" s="163">
        <f>P100+P110+P227</f>
        <v>0</v>
      </c>
      <c r="Q99" s="75"/>
      <c r="R99" s="163">
        <f>R100+R110+R227</f>
        <v>1.3413978149000001</v>
      </c>
      <c r="S99" s="75"/>
      <c r="T99" s="164">
        <f>T100+T110+T227</f>
        <v>0.67591999999999997</v>
      </c>
      <c r="U99" s="37"/>
      <c r="V99" s="37"/>
      <c r="W99" s="37"/>
      <c r="X99" s="37"/>
      <c r="Y99" s="37"/>
      <c r="Z99" s="37"/>
      <c r="AA99" s="37"/>
      <c r="AB99" s="37"/>
      <c r="AC99" s="37"/>
      <c r="AD99" s="37"/>
      <c r="AE99" s="37"/>
      <c r="AT99" s="20" t="s">
        <v>75</v>
      </c>
      <c r="AU99" s="20" t="s">
        <v>195</v>
      </c>
      <c r="BK99" s="165">
        <f>BK100+BK110+BK227</f>
        <v>0</v>
      </c>
    </row>
    <row r="100" spans="1:65" s="12" customFormat="1" ht="25.95" customHeight="1">
      <c r="B100" s="166"/>
      <c r="C100" s="167"/>
      <c r="D100" s="168" t="s">
        <v>75</v>
      </c>
      <c r="E100" s="169" t="s">
        <v>235</v>
      </c>
      <c r="F100" s="169" t="s">
        <v>236</v>
      </c>
      <c r="G100" s="167"/>
      <c r="H100" s="167"/>
      <c r="I100" s="170"/>
      <c r="J100" s="171">
        <f>BK100</f>
        <v>0</v>
      </c>
      <c r="K100" s="167"/>
      <c r="L100" s="172"/>
      <c r="M100" s="173"/>
      <c r="N100" s="174"/>
      <c r="O100" s="174"/>
      <c r="P100" s="175">
        <f>P101</f>
        <v>0</v>
      </c>
      <c r="Q100" s="174"/>
      <c r="R100" s="175">
        <f>R101</f>
        <v>0</v>
      </c>
      <c r="S100" s="174"/>
      <c r="T100" s="176">
        <f>T101</f>
        <v>0</v>
      </c>
      <c r="AR100" s="177" t="s">
        <v>83</v>
      </c>
      <c r="AT100" s="178" t="s">
        <v>75</v>
      </c>
      <c r="AU100" s="178" t="s">
        <v>76</v>
      </c>
      <c r="AY100" s="177" t="s">
        <v>237</v>
      </c>
      <c r="BK100" s="179">
        <f>BK101</f>
        <v>0</v>
      </c>
    </row>
    <row r="101" spans="1:65" s="12" customFormat="1" ht="22.8" customHeight="1">
      <c r="B101" s="166"/>
      <c r="C101" s="167"/>
      <c r="D101" s="168" t="s">
        <v>75</v>
      </c>
      <c r="E101" s="180" t="s">
        <v>565</v>
      </c>
      <c r="F101" s="180" t="s">
        <v>566</v>
      </c>
      <c r="G101" s="167"/>
      <c r="H101" s="167"/>
      <c r="I101" s="170"/>
      <c r="J101" s="181">
        <f>BK101</f>
        <v>0</v>
      </c>
      <c r="K101" s="167"/>
      <c r="L101" s="172"/>
      <c r="M101" s="173"/>
      <c r="N101" s="174"/>
      <c r="O101" s="174"/>
      <c r="P101" s="175">
        <f>SUM(P102:P109)</f>
        <v>0</v>
      </c>
      <c r="Q101" s="174"/>
      <c r="R101" s="175">
        <f>SUM(R102:R109)</f>
        <v>0</v>
      </c>
      <c r="S101" s="174"/>
      <c r="T101" s="176">
        <f>SUM(T102:T109)</f>
        <v>0</v>
      </c>
      <c r="AR101" s="177" t="s">
        <v>83</v>
      </c>
      <c r="AT101" s="178" t="s">
        <v>75</v>
      </c>
      <c r="AU101" s="178" t="s">
        <v>83</v>
      </c>
      <c r="AY101" s="177" t="s">
        <v>237</v>
      </c>
      <c r="BK101" s="179">
        <f>SUM(BK102:BK109)</f>
        <v>0</v>
      </c>
    </row>
    <row r="102" spans="1:65" s="2" customFormat="1" ht="37.799999999999997" customHeight="1">
      <c r="A102" s="37"/>
      <c r="B102" s="38"/>
      <c r="C102" s="182" t="s">
        <v>83</v>
      </c>
      <c r="D102" s="182" t="s">
        <v>239</v>
      </c>
      <c r="E102" s="183" t="s">
        <v>573</v>
      </c>
      <c r="F102" s="184" t="s">
        <v>574</v>
      </c>
      <c r="G102" s="185" t="s">
        <v>304</v>
      </c>
      <c r="H102" s="186">
        <v>0.67600000000000005</v>
      </c>
      <c r="I102" s="187"/>
      <c r="J102" s="188">
        <f>ROUND(I102*H102,2)</f>
        <v>0</v>
      </c>
      <c r="K102" s="184" t="s">
        <v>242</v>
      </c>
      <c r="L102" s="42"/>
      <c r="M102" s="189" t="s">
        <v>19</v>
      </c>
      <c r="N102" s="190" t="s">
        <v>48</v>
      </c>
      <c r="O102" s="67"/>
      <c r="P102" s="191">
        <f>O102*H102</f>
        <v>0</v>
      </c>
      <c r="Q102" s="191">
        <v>0</v>
      </c>
      <c r="R102" s="191">
        <f>Q102*H102</f>
        <v>0</v>
      </c>
      <c r="S102" s="191">
        <v>0</v>
      </c>
      <c r="T102" s="192">
        <f>S102*H102</f>
        <v>0</v>
      </c>
      <c r="U102" s="37"/>
      <c r="V102" s="37"/>
      <c r="W102" s="37"/>
      <c r="X102" s="37"/>
      <c r="Y102" s="37"/>
      <c r="Z102" s="37"/>
      <c r="AA102" s="37"/>
      <c r="AB102" s="37"/>
      <c r="AC102" s="37"/>
      <c r="AD102" s="37"/>
      <c r="AE102" s="37"/>
      <c r="AR102" s="193" t="s">
        <v>243</v>
      </c>
      <c r="AT102" s="193" t="s">
        <v>239</v>
      </c>
      <c r="AU102" s="193" t="s">
        <v>88</v>
      </c>
      <c r="AY102" s="20" t="s">
        <v>237</v>
      </c>
      <c r="BE102" s="194">
        <f>IF(N102="základní",J102,0)</f>
        <v>0</v>
      </c>
      <c r="BF102" s="194">
        <f>IF(N102="snížená",J102,0)</f>
        <v>0</v>
      </c>
      <c r="BG102" s="194">
        <f>IF(N102="zákl. přenesená",J102,0)</f>
        <v>0</v>
      </c>
      <c r="BH102" s="194">
        <f>IF(N102="sníž. přenesená",J102,0)</f>
        <v>0</v>
      </c>
      <c r="BI102" s="194">
        <f>IF(N102="nulová",J102,0)</f>
        <v>0</v>
      </c>
      <c r="BJ102" s="20" t="s">
        <v>88</v>
      </c>
      <c r="BK102" s="194">
        <f>ROUND(I102*H102,2)</f>
        <v>0</v>
      </c>
      <c r="BL102" s="20" t="s">
        <v>243</v>
      </c>
      <c r="BM102" s="193" t="s">
        <v>1796</v>
      </c>
    </row>
    <row r="103" spans="1:65" s="2" customFormat="1" ht="10.199999999999999">
      <c r="A103" s="37"/>
      <c r="B103" s="38"/>
      <c r="C103" s="39"/>
      <c r="D103" s="195" t="s">
        <v>245</v>
      </c>
      <c r="E103" s="39"/>
      <c r="F103" s="196" t="s">
        <v>576</v>
      </c>
      <c r="G103" s="39"/>
      <c r="H103" s="39"/>
      <c r="I103" s="197"/>
      <c r="J103" s="39"/>
      <c r="K103" s="39"/>
      <c r="L103" s="42"/>
      <c r="M103" s="198"/>
      <c r="N103" s="199"/>
      <c r="O103" s="67"/>
      <c r="P103" s="67"/>
      <c r="Q103" s="67"/>
      <c r="R103" s="67"/>
      <c r="S103" s="67"/>
      <c r="T103" s="68"/>
      <c r="U103" s="37"/>
      <c r="V103" s="37"/>
      <c r="W103" s="37"/>
      <c r="X103" s="37"/>
      <c r="Y103" s="37"/>
      <c r="Z103" s="37"/>
      <c r="AA103" s="37"/>
      <c r="AB103" s="37"/>
      <c r="AC103" s="37"/>
      <c r="AD103" s="37"/>
      <c r="AE103" s="37"/>
      <c r="AT103" s="20" t="s">
        <v>245</v>
      </c>
      <c r="AU103" s="20" t="s">
        <v>88</v>
      </c>
    </row>
    <row r="104" spans="1:65" s="2" customFormat="1" ht="33" customHeight="1">
      <c r="A104" s="37"/>
      <c r="B104" s="38"/>
      <c r="C104" s="182" t="s">
        <v>88</v>
      </c>
      <c r="D104" s="182" t="s">
        <v>239</v>
      </c>
      <c r="E104" s="183" t="s">
        <v>578</v>
      </c>
      <c r="F104" s="184" t="s">
        <v>579</v>
      </c>
      <c r="G104" s="185" t="s">
        <v>304</v>
      </c>
      <c r="H104" s="186">
        <v>0.67600000000000005</v>
      </c>
      <c r="I104" s="187"/>
      <c r="J104" s="188">
        <f>ROUND(I104*H104,2)</f>
        <v>0</v>
      </c>
      <c r="K104" s="184" t="s">
        <v>242</v>
      </c>
      <c r="L104" s="42"/>
      <c r="M104" s="189" t="s">
        <v>19</v>
      </c>
      <c r="N104" s="190" t="s">
        <v>48</v>
      </c>
      <c r="O104" s="67"/>
      <c r="P104" s="191">
        <f>O104*H104</f>
        <v>0</v>
      </c>
      <c r="Q104" s="191">
        <v>0</v>
      </c>
      <c r="R104" s="191">
        <f>Q104*H104</f>
        <v>0</v>
      </c>
      <c r="S104" s="191">
        <v>0</v>
      </c>
      <c r="T104" s="192">
        <f>S104*H104</f>
        <v>0</v>
      </c>
      <c r="U104" s="37"/>
      <c r="V104" s="37"/>
      <c r="W104" s="37"/>
      <c r="X104" s="37"/>
      <c r="Y104" s="37"/>
      <c r="Z104" s="37"/>
      <c r="AA104" s="37"/>
      <c r="AB104" s="37"/>
      <c r="AC104" s="37"/>
      <c r="AD104" s="37"/>
      <c r="AE104" s="37"/>
      <c r="AR104" s="193" t="s">
        <v>243</v>
      </c>
      <c r="AT104" s="193" t="s">
        <v>239</v>
      </c>
      <c r="AU104" s="193" t="s">
        <v>88</v>
      </c>
      <c r="AY104" s="20" t="s">
        <v>237</v>
      </c>
      <c r="BE104" s="194">
        <f>IF(N104="základní",J104,0)</f>
        <v>0</v>
      </c>
      <c r="BF104" s="194">
        <f>IF(N104="snížená",J104,0)</f>
        <v>0</v>
      </c>
      <c r="BG104" s="194">
        <f>IF(N104="zákl. přenesená",J104,0)</f>
        <v>0</v>
      </c>
      <c r="BH104" s="194">
        <f>IF(N104="sníž. přenesená",J104,0)</f>
        <v>0</v>
      </c>
      <c r="BI104" s="194">
        <f>IF(N104="nulová",J104,0)</f>
        <v>0</v>
      </c>
      <c r="BJ104" s="20" t="s">
        <v>88</v>
      </c>
      <c r="BK104" s="194">
        <f>ROUND(I104*H104,2)</f>
        <v>0</v>
      </c>
      <c r="BL104" s="20" t="s">
        <v>243</v>
      </c>
      <c r="BM104" s="193" t="s">
        <v>1797</v>
      </c>
    </row>
    <row r="105" spans="1:65" s="2" customFormat="1" ht="10.199999999999999">
      <c r="A105" s="37"/>
      <c r="B105" s="38"/>
      <c r="C105" s="39"/>
      <c r="D105" s="195" t="s">
        <v>245</v>
      </c>
      <c r="E105" s="39"/>
      <c r="F105" s="196" t="s">
        <v>581</v>
      </c>
      <c r="G105" s="39"/>
      <c r="H105" s="39"/>
      <c r="I105" s="197"/>
      <c r="J105" s="39"/>
      <c r="K105" s="39"/>
      <c r="L105" s="42"/>
      <c r="M105" s="198"/>
      <c r="N105" s="199"/>
      <c r="O105" s="67"/>
      <c r="P105" s="67"/>
      <c r="Q105" s="67"/>
      <c r="R105" s="67"/>
      <c r="S105" s="67"/>
      <c r="T105" s="68"/>
      <c r="U105" s="37"/>
      <c r="V105" s="37"/>
      <c r="W105" s="37"/>
      <c r="X105" s="37"/>
      <c r="Y105" s="37"/>
      <c r="Z105" s="37"/>
      <c r="AA105" s="37"/>
      <c r="AB105" s="37"/>
      <c r="AC105" s="37"/>
      <c r="AD105" s="37"/>
      <c r="AE105" s="37"/>
      <c r="AT105" s="20" t="s">
        <v>245</v>
      </c>
      <c r="AU105" s="20" t="s">
        <v>88</v>
      </c>
    </row>
    <row r="106" spans="1:65" s="2" customFormat="1" ht="44.25" customHeight="1">
      <c r="A106" s="37"/>
      <c r="B106" s="38"/>
      <c r="C106" s="182" t="s">
        <v>92</v>
      </c>
      <c r="D106" s="182" t="s">
        <v>239</v>
      </c>
      <c r="E106" s="183" t="s">
        <v>583</v>
      </c>
      <c r="F106" s="184" t="s">
        <v>584</v>
      </c>
      <c r="G106" s="185" t="s">
        <v>304</v>
      </c>
      <c r="H106" s="186">
        <v>9.4640000000000004</v>
      </c>
      <c r="I106" s="187"/>
      <c r="J106" s="188">
        <f>ROUND(I106*H106,2)</f>
        <v>0</v>
      </c>
      <c r="K106" s="184" t="s">
        <v>242</v>
      </c>
      <c r="L106" s="42"/>
      <c r="M106" s="189" t="s">
        <v>19</v>
      </c>
      <c r="N106" s="190" t="s">
        <v>48</v>
      </c>
      <c r="O106" s="67"/>
      <c r="P106" s="191">
        <f>O106*H106</f>
        <v>0</v>
      </c>
      <c r="Q106" s="191">
        <v>0</v>
      </c>
      <c r="R106" s="191">
        <f>Q106*H106</f>
        <v>0</v>
      </c>
      <c r="S106" s="191">
        <v>0</v>
      </c>
      <c r="T106" s="192">
        <f>S106*H106</f>
        <v>0</v>
      </c>
      <c r="U106" s="37"/>
      <c r="V106" s="37"/>
      <c r="W106" s="37"/>
      <c r="X106" s="37"/>
      <c r="Y106" s="37"/>
      <c r="Z106" s="37"/>
      <c r="AA106" s="37"/>
      <c r="AB106" s="37"/>
      <c r="AC106" s="37"/>
      <c r="AD106" s="37"/>
      <c r="AE106" s="37"/>
      <c r="AR106" s="193" t="s">
        <v>243</v>
      </c>
      <c r="AT106" s="193" t="s">
        <v>239</v>
      </c>
      <c r="AU106" s="193" t="s">
        <v>88</v>
      </c>
      <c r="AY106" s="20" t="s">
        <v>237</v>
      </c>
      <c r="BE106" s="194">
        <f>IF(N106="základní",J106,0)</f>
        <v>0</v>
      </c>
      <c r="BF106" s="194">
        <f>IF(N106="snížená",J106,0)</f>
        <v>0</v>
      </c>
      <c r="BG106" s="194">
        <f>IF(N106="zákl. přenesená",J106,0)</f>
        <v>0</v>
      </c>
      <c r="BH106" s="194">
        <f>IF(N106="sníž. přenesená",J106,0)</f>
        <v>0</v>
      </c>
      <c r="BI106" s="194">
        <f>IF(N106="nulová",J106,0)</f>
        <v>0</v>
      </c>
      <c r="BJ106" s="20" t="s">
        <v>88</v>
      </c>
      <c r="BK106" s="194">
        <f>ROUND(I106*H106,2)</f>
        <v>0</v>
      </c>
      <c r="BL106" s="20" t="s">
        <v>243</v>
      </c>
      <c r="BM106" s="193" t="s">
        <v>1798</v>
      </c>
    </row>
    <row r="107" spans="1:65" s="2" customFormat="1" ht="10.199999999999999">
      <c r="A107" s="37"/>
      <c r="B107" s="38"/>
      <c r="C107" s="39"/>
      <c r="D107" s="195" t="s">
        <v>245</v>
      </c>
      <c r="E107" s="39"/>
      <c r="F107" s="196" t="s">
        <v>586</v>
      </c>
      <c r="G107" s="39"/>
      <c r="H107" s="39"/>
      <c r="I107" s="197"/>
      <c r="J107" s="39"/>
      <c r="K107" s="39"/>
      <c r="L107" s="42"/>
      <c r="M107" s="198"/>
      <c r="N107" s="199"/>
      <c r="O107" s="67"/>
      <c r="P107" s="67"/>
      <c r="Q107" s="67"/>
      <c r="R107" s="67"/>
      <c r="S107" s="67"/>
      <c r="T107" s="68"/>
      <c r="U107" s="37"/>
      <c r="V107" s="37"/>
      <c r="W107" s="37"/>
      <c r="X107" s="37"/>
      <c r="Y107" s="37"/>
      <c r="Z107" s="37"/>
      <c r="AA107" s="37"/>
      <c r="AB107" s="37"/>
      <c r="AC107" s="37"/>
      <c r="AD107" s="37"/>
      <c r="AE107" s="37"/>
      <c r="AT107" s="20" t="s">
        <v>245</v>
      </c>
      <c r="AU107" s="20" t="s">
        <v>88</v>
      </c>
    </row>
    <row r="108" spans="1:65" s="14" customFormat="1" ht="10.199999999999999">
      <c r="B108" s="211"/>
      <c r="C108" s="212"/>
      <c r="D108" s="202" t="s">
        <v>247</v>
      </c>
      <c r="E108" s="212"/>
      <c r="F108" s="214" t="s">
        <v>1799</v>
      </c>
      <c r="G108" s="212"/>
      <c r="H108" s="215">
        <v>9.4640000000000004</v>
      </c>
      <c r="I108" s="216"/>
      <c r="J108" s="212"/>
      <c r="K108" s="212"/>
      <c r="L108" s="217"/>
      <c r="M108" s="218"/>
      <c r="N108" s="219"/>
      <c r="O108" s="219"/>
      <c r="P108" s="219"/>
      <c r="Q108" s="219"/>
      <c r="R108" s="219"/>
      <c r="S108" s="219"/>
      <c r="T108" s="220"/>
      <c r="AT108" s="221" t="s">
        <v>247</v>
      </c>
      <c r="AU108" s="221" t="s">
        <v>88</v>
      </c>
      <c r="AV108" s="14" t="s">
        <v>88</v>
      </c>
      <c r="AW108" s="14" t="s">
        <v>4</v>
      </c>
      <c r="AX108" s="14" t="s">
        <v>83</v>
      </c>
      <c r="AY108" s="221" t="s">
        <v>237</v>
      </c>
    </row>
    <row r="109" spans="1:65" s="2" customFormat="1" ht="16.5" customHeight="1">
      <c r="A109" s="37"/>
      <c r="B109" s="38"/>
      <c r="C109" s="182" t="s">
        <v>243</v>
      </c>
      <c r="D109" s="182" t="s">
        <v>239</v>
      </c>
      <c r="E109" s="183" t="s">
        <v>618</v>
      </c>
      <c r="F109" s="184" t="s">
        <v>1800</v>
      </c>
      <c r="G109" s="185" t="s">
        <v>304</v>
      </c>
      <c r="H109" s="186">
        <v>0.67600000000000005</v>
      </c>
      <c r="I109" s="187"/>
      <c r="J109" s="188">
        <f>ROUND(I109*H109,2)</f>
        <v>0</v>
      </c>
      <c r="K109" s="184" t="s">
        <v>19</v>
      </c>
      <c r="L109" s="42"/>
      <c r="M109" s="189" t="s">
        <v>19</v>
      </c>
      <c r="N109" s="190" t="s">
        <v>48</v>
      </c>
      <c r="O109" s="67"/>
      <c r="P109" s="191">
        <f>O109*H109</f>
        <v>0</v>
      </c>
      <c r="Q109" s="191">
        <v>0</v>
      </c>
      <c r="R109" s="191">
        <f>Q109*H109</f>
        <v>0</v>
      </c>
      <c r="S109" s="191">
        <v>0</v>
      </c>
      <c r="T109" s="192">
        <f>S109*H109</f>
        <v>0</v>
      </c>
      <c r="U109" s="37"/>
      <c r="V109" s="37"/>
      <c r="W109" s="37"/>
      <c r="X109" s="37"/>
      <c r="Y109" s="37"/>
      <c r="Z109" s="37"/>
      <c r="AA109" s="37"/>
      <c r="AB109" s="37"/>
      <c r="AC109" s="37"/>
      <c r="AD109" s="37"/>
      <c r="AE109" s="37"/>
      <c r="AR109" s="193" t="s">
        <v>243</v>
      </c>
      <c r="AT109" s="193" t="s">
        <v>239</v>
      </c>
      <c r="AU109" s="193" t="s">
        <v>88</v>
      </c>
      <c r="AY109" s="20" t="s">
        <v>237</v>
      </c>
      <c r="BE109" s="194">
        <f>IF(N109="základní",J109,0)</f>
        <v>0</v>
      </c>
      <c r="BF109" s="194">
        <f>IF(N109="snížená",J109,0)</f>
        <v>0</v>
      </c>
      <c r="BG109" s="194">
        <f>IF(N109="zákl. přenesená",J109,0)</f>
        <v>0</v>
      </c>
      <c r="BH109" s="194">
        <f>IF(N109="sníž. přenesená",J109,0)</f>
        <v>0</v>
      </c>
      <c r="BI109" s="194">
        <f>IF(N109="nulová",J109,0)</f>
        <v>0</v>
      </c>
      <c r="BJ109" s="20" t="s">
        <v>88</v>
      </c>
      <c r="BK109" s="194">
        <f>ROUND(I109*H109,2)</f>
        <v>0</v>
      </c>
      <c r="BL109" s="20" t="s">
        <v>243</v>
      </c>
      <c r="BM109" s="193" t="s">
        <v>1801</v>
      </c>
    </row>
    <row r="110" spans="1:65" s="12" customFormat="1" ht="25.95" customHeight="1">
      <c r="B110" s="166"/>
      <c r="C110" s="167"/>
      <c r="D110" s="168" t="s">
        <v>75</v>
      </c>
      <c r="E110" s="169" t="s">
        <v>629</v>
      </c>
      <c r="F110" s="169" t="s">
        <v>630</v>
      </c>
      <c r="G110" s="167"/>
      <c r="H110" s="167"/>
      <c r="I110" s="170"/>
      <c r="J110" s="171">
        <f>BK110</f>
        <v>0</v>
      </c>
      <c r="K110" s="167"/>
      <c r="L110" s="172"/>
      <c r="M110" s="173"/>
      <c r="N110" s="174"/>
      <c r="O110" s="174"/>
      <c r="P110" s="175">
        <f>P111+P121+P142+P178</f>
        <v>0</v>
      </c>
      <c r="Q110" s="174"/>
      <c r="R110" s="175">
        <f>R111+R121+R142+R178</f>
        <v>1.3413978149000001</v>
      </c>
      <c r="S110" s="174"/>
      <c r="T110" s="176">
        <f>T111+T121+T142+T178</f>
        <v>0.67591999999999997</v>
      </c>
      <c r="AR110" s="177" t="s">
        <v>88</v>
      </c>
      <c r="AT110" s="178" t="s">
        <v>75</v>
      </c>
      <c r="AU110" s="178" t="s">
        <v>76</v>
      </c>
      <c r="AY110" s="177" t="s">
        <v>237</v>
      </c>
      <c r="BK110" s="179">
        <f>BK111+BK121+BK142+BK178</f>
        <v>0</v>
      </c>
    </row>
    <row r="111" spans="1:65" s="12" customFormat="1" ht="22.8" customHeight="1">
      <c r="B111" s="166"/>
      <c r="C111" s="167"/>
      <c r="D111" s="168" t="s">
        <v>75</v>
      </c>
      <c r="E111" s="180" t="s">
        <v>631</v>
      </c>
      <c r="F111" s="180" t="s">
        <v>632</v>
      </c>
      <c r="G111" s="167"/>
      <c r="H111" s="167"/>
      <c r="I111" s="170"/>
      <c r="J111" s="181">
        <f>BK111</f>
        <v>0</v>
      </c>
      <c r="K111" s="167"/>
      <c r="L111" s="172"/>
      <c r="M111" s="173"/>
      <c r="N111" s="174"/>
      <c r="O111" s="174"/>
      <c r="P111" s="175">
        <f>SUM(P112:P120)</f>
        <v>0</v>
      </c>
      <c r="Q111" s="174"/>
      <c r="R111" s="175">
        <f>SUM(R112:R120)</f>
        <v>5.1886226000000001E-2</v>
      </c>
      <c r="S111" s="174"/>
      <c r="T111" s="176">
        <f>SUM(T112:T120)</f>
        <v>0</v>
      </c>
      <c r="AR111" s="177" t="s">
        <v>88</v>
      </c>
      <c r="AT111" s="178" t="s">
        <v>75</v>
      </c>
      <c r="AU111" s="178" t="s">
        <v>83</v>
      </c>
      <c r="AY111" s="177" t="s">
        <v>237</v>
      </c>
      <c r="BK111" s="179">
        <f>SUM(BK112:BK120)</f>
        <v>0</v>
      </c>
    </row>
    <row r="112" spans="1:65" s="2" customFormat="1" ht="66.75" customHeight="1">
      <c r="A112" s="37"/>
      <c r="B112" s="38"/>
      <c r="C112" s="182" t="s">
        <v>287</v>
      </c>
      <c r="D112" s="182" t="s">
        <v>239</v>
      </c>
      <c r="E112" s="183" t="s">
        <v>1802</v>
      </c>
      <c r="F112" s="184" t="s">
        <v>1803</v>
      </c>
      <c r="G112" s="185" t="s">
        <v>154</v>
      </c>
      <c r="H112" s="186">
        <v>72.2</v>
      </c>
      <c r="I112" s="187"/>
      <c r="J112" s="188">
        <f>ROUND(I112*H112,2)</f>
        <v>0</v>
      </c>
      <c r="K112" s="184" t="s">
        <v>242</v>
      </c>
      <c r="L112" s="42"/>
      <c r="M112" s="189" t="s">
        <v>19</v>
      </c>
      <c r="N112" s="190" t="s">
        <v>48</v>
      </c>
      <c r="O112" s="67"/>
      <c r="P112" s="191">
        <f>O112*H112</f>
        <v>0</v>
      </c>
      <c r="Q112" s="191">
        <v>1.9233E-4</v>
      </c>
      <c r="R112" s="191">
        <f>Q112*H112</f>
        <v>1.3886226E-2</v>
      </c>
      <c r="S112" s="191">
        <v>0</v>
      </c>
      <c r="T112" s="192">
        <f>S112*H112</f>
        <v>0</v>
      </c>
      <c r="U112" s="37"/>
      <c r="V112" s="37"/>
      <c r="W112" s="37"/>
      <c r="X112" s="37"/>
      <c r="Y112" s="37"/>
      <c r="Z112" s="37"/>
      <c r="AA112" s="37"/>
      <c r="AB112" s="37"/>
      <c r="AC112" s="37"/>
      <c r="AD112" s="37"/>
      <c r="AE112" s="37"/>
      <c r="AR112" s="193" t="s">
        <v>366</v>
      </c>
      <c r="AT112" s="193" t="s">
        <v>239</v>
      </c>
      <c r="AU112" s="193" t="s">
        <v>88</v>
      </c>
      <c r="AY112" s="20" t="s">
        <v>237</v>
      </c>
      <c r="BE112" s="194">
        <f>IF(N112="základní",J112,0)</f>
        <v>0</v>
      </c>
      <c r="BF112" s="194">
        <f>IF(N112="snížená",J112,0)</f>
        <v>0</v>
      </c>
      <c r="BG112" s="194">
        <f>IF(N112="zákl. přenesená",J112,0)</f>
        <v>0</v>
      </c>
      <c r="BH112" s="194">
        <f>IF(N112="sníž. přenesená",J112,0)</f>
        <v>0</v>
      </c>
      <c r="BI112" s="194">
        <f>IF(N112="nulová",J112,0)</f>
        <v>0</v>
      </c>
      <c r="BJ112" s="20" t="s">
        <v>88</v>
      </c>
      <c r="BK112" s="194">
        <f>ROUND(I112*H112,2)</f>
        <v>0</v>
      </c>
      <c r="BL112" s="20" t="s">
        <v>366</v>
      </c>
      <c r="BM112" s="193" t="s">
        <v>88</v>
      </c>
    </row>
    <row r="113" spans="1:65" s="2" customFormat="1" ht="10.199999999999999">
      <c r="A113" s="37"/>
      <c r="B113" s="38"/>
      <c r="C113" s="39"/>
      <c r="D113" s="195" t="s">
        <v>245</v>
      </c>
      <c r="E113" s="39"/>
      <c r="F113" s="196" t="s">
        <v>1804</v>
      </c>
      <c r="G113" s="39"/>
      <c r="H113" s="39"/>
      <c r="I113" s="197"/>
      <c r="J113" s="39"/>
      <c r="K113" s="39"/>
      <c r="L113" s="42"/>
      <c r="M113" s="198"/>
      <c r="N113" s="199"/>
      <c r="O113" s="67"/>
      <c r="P113" s="67"/>
      <c r="Q113" s="67"/>
      <c r="R113" s="67"/>
      <c r="S113" s="67"/>
      <c r="T113" s="68"/>
      <c r="U113" s="37"/>
      <c r="V113" s="37"/>
      <c r="W113" s="37"/>
      <c r="X113" s="37"/>
      <c r="Y113" s="37"/>
      <c r="Z113" s="37"/>
      <c r="AA113" s="37"/>
      <c r="AB113" s="37"/>
      <c r="AC113" s="37"/>
      <c r="AD113" s="37"/>
      <c r="AE113" s="37"/>
      <c r="AT113" s="20" t="s">
        <v>245</v>
      </c>
      <c r="AU113" s="20" t="s">
        <v>88</v>
      </c>
    </row>
    <row r="114" spans="1:65" s="2" customFormat="1" ht="24.15" customHeight="1">
      <c r="A114" s="37"/>
      <c r="B114" s="38"/>
      <c r="C114" s="244" t="s">
        <v>295</v>
      </c>
      <c r="D114" s="244" t="s">
        <v>296</v>
      </c>
      <c r="E114" s="245" t="s">
        <v>1805</v>
      </c>
      <c r="F114" s="246" t="s">
        <v>1806</v>
      </c>
      <c r="G114" s="247" t="s">
        <v>154</v>
      </c>
      <c r="H114" s="248">
        <v>20.9</v>
      </c>
      <c r="I114" s="249"/>
      <c r="J114" s="250">
        <f t="shared" ref="J114:J119" si="0">ROUND(I114*H114,2)</f>
        <v>0</v>
      </c>
      <c r="K114" s="246" t="s">
        <v>242</v>
      </c>
      <c r="L114" s="251"/>
      <c r="M114" s="252" t="s">
        <v>19</v>
      </c>
      <c r="N114" s="253" t="s">
        <v>48</v>
      </c>
      <c r="O114" s="67"/>
      <c r="P114" s="191">
        <f t="shared" ref="P114:P119" si="1">O114*H114</f>
        <v>0</v>
      </c>
      <c r="Q114" s="191">
        <v>2.5000000000000001E-4</v>
      </c>
      <c r="R114" s="191">
        <f t="shared" ref="R114:R119" si="2">Q114*H114</f>
        <v>5.2249999999999996E-3</v>
      </c>
      <c r="S114" s="191">
        <v>0</v>
      </c>
      <c r="T114" s="192">
        <f t="shared" ref="T114:T119" si="3">S114*H114</f>
        <v>0</v>
      </c>
      <c r="U114" s="37"/>
      <c r="V114" s="37"/>
      <c r="W114" s="37"/>
      <c r="X114" s="37"/>
      <c r="Y114" s="37"/>
      <c r="Z114" s="37"/>
      <c r="AA114" s="37"/>
      <c r="AB114" s="37"/>
      <c r="AC114" s="37"/>
      <c r="AD114" s="37"/>
      <c r="AE114" s="37"/>
      <c r="AR114" s="193" t="s">
        <v>523</v>
      </c>
      <c r="AT114" s="193" t="s">
        <v>296</v>
      </c>
      <c r="AU114" s="193" t="s">
        <v>88</v>
      </c>
      <c r="AY114" s="20" t="s">
        <v>237</v>
      </c>
      <c r="BE114" s="194">
        <f t="shared" ref="BE114:BE119" si="4">IF(N114="základní",J114,0)</f>
        <v>0</v>
      </c>
      <c r="BF114" s="194">
        <f t="shared" ref="BF114:BF119" si="5">IF(N114="snížená",J114,0)</f>
        <v>0</v>
      </c>
      <c r="BG114" s="194">
        <f t="shared" ref="BG114:BG119" si="6">IF(N114="zákl. přenesená",J114,0)</f>
        <v>0</v>
      </c>
      <c r="BH114" s="194">
        <f t="shared" ref="BH114:BH119" si="7">IF(N114="sníž. přenesená",J114,0)</f>
        <v>0</v>
      </c>
      <c r="BI114" s="194">
        <f t="shared" ref="BI114:BI119" si="8">IF(N114="nulová",J114,0)</f>
        <v>0</v>
      </c>
      <c r="BJ114" s="20" t="s">
        <v>88</v>
      </c>
      <c r="BK114" s="194">
        <f t="shared" ref="BK114:BK119" si="9">ROUND(I114*H114,2)</f>
        <v>0</v>
      </c>
      <c r="BL114" s="20" t="s">
        <v>366</v>
      </c>
      <c r="BM114" s="193" t="s">
        <v>243</v>
      </c>
    </row>
    <row r="115" spans="1:65" s="2" customFormat="1" ht="24.15" customHeight="1">
      <c r="A115" s="37"/>
      <c r="B115" s="38"/>
      <c r="C115" s="244" t="s">
        <v>301</v>
      </c>
      <c r="D115" s="244" t="s">
        <v>296</v>
      </c>
      <c r="E115" s="245" t="s">
        <v>1807</v>
      </c>
      <c r="F115" s="246" t="s">
        <v>1808</v>
      </c>
      <c r="G115" s="247" t="s">
        <v>154</v>
      </c>
      <c r="H115" s="248">
        <v>2.85</v>
      </c>
      <c r="I115" s="249"/>
      <c r="J115" s="250">
        <f t="shared" si="0"/>
        <v>0</v>
      </c>
      <c r="K115" s="246" t="s">
        <v>242</v>
      </c>
      <c r="L115" s="251"/>
      <c r="M115" s="252" t="s">
        <v>19</v>
      </c>
      <c r="N115" s="253" t="s">
        <v>48</v>
      </c>
      <c r="O115" s="67"/>
      <c r="P115" s="191">
        <f t="shared" si="1"/>
        <v>0</v>
      </c>
      <c r="Q115" s="191">
        <v>2.7E-4</v>
      </c>
      <c r="R115" s="191">
        <f t="shared" si="2"/>
        <v>7.695E-4</v>
      </c>
      <c r="S115" s="191">
        <v>0</v>
      </c>
      <c r="T115" s="192">
        <f t="shared" si="3"/>
        <v>0</v>
      </c>
      <c r="U115" s="37"/>
      <c r="V115" s="37"/>
      <c r="W115" s="37"/>
      <c r="X115" s="37"/>
      <c r="Y115" s="37"/>
      <c r="Z115" s="37"/>
      <c r="AA115" s="37"/>
      <c r="AB115" s="37"/>
      <c r="AC115" s="37"/>
      <c r="AD115" s="37"/>
      <c r="AE115" s="37"/>
      <c r="AR115" s="193" t="s">
        <v>523</v>
      </c>
      <c r="AT115" s="193" t="s">
        <v>296</v>
      </c>
      <c r="AU115" s="193" t="s">
        <v>88</v>
      </c>
      <c r="AY115" s="20" t="s">
        <v>237</v>
      </c>
      <c r="BE115" s="194">
        <f t="shared" si="4"/>
        <v>0</v>
      </c>
      <c r="BF115" s="194">
        <f t="shared" si="5"/>
        <v>0</v>
      </c>
      <c r="BG115" s="194">
        <f t="shared" si="6"/>
        <v>0</v>
      </c>
      <c r="BH115" s="194">
        <f t="shared" si="7"/>
        <v>0</v>
      </c>
      <c r="BI115" s="194">
        <f t="shared" si="8"/>
        <v>0</v>
      </c>
      <c r="BJ115" s="20" t="s">
        <v>88</v>
      </c>
      <c r="BK115" s="194">
        <f t="shared" si="9"/>
        <v>0</v>
      </c>
      <c r="BL115" s="20" t="s">
        <v>366</v>
      </c>
      <c r="BM115" s="193" t="s">
        <v>295</v>
      </c>
    </row>
    <row r="116" spans="1:65" s="2" customFormat="1" ht="24.15" customHeight="1">
      <c r="A116" s="37"/>
      <c r="B116" s="38"/>
      <c r="C116" s="244" t="s">
        <v>299</v>
      </c>
      <c r="D116" s="244" t="s">
        <v>296</v>
      </c>
      <c r="E116" s="245" t="s">
        <v>1809</v>
      </c>
      <c r="F116" s="246" t="s">
        <v>1810</v>
      </c>
      <c r="G116" s="247" t="s">
        <v>154</v>
      </c>
      <c r="H116" s="248">
        <v>37.049999999999997</v>
      </c>
      <c r="I116" s="249"/>
      <c r="J116" s="250">
        <f t="shared" si="0"/>
        <v>0</v>
      </c>
      <c r="K116" s="246" t="s">
        <v>242</v>
      </c>
      <c r="L116" s="251"/>
      <c r="M116" s="252" t="s">
        <v>19</v>
      </c>
      <c r="N116" s="253" t="s">
        <v>48</v>
      </c>
      <c r="O116" s="67"/>
      <c r="P116" s="191">
        <f t="shared" si="1"/>
        <v>0</v>
      </c>
      <c r="Q116" s="191">
        <v>5.9000000000000003E-4</v>
      </c>
      <c r="R116" s="191">
        <f t="shared" si="2"/>
        <v>2.18595E-2</v>
      </c>
      <c r="S116" s="191">
        <v>0</v>
      </c>
      <c r="T116" s="192">
        <f t="shared" si="3"/>
        <v>0</v>
      </c>
      <c r="U116" s="37"/>
      <c r="V116" s="37"/>
      <c r="W116" s="37"/>
      <c r="X116" s="37"/>
      <c r="Y116" s="37"/>
      <c r="Z116" s="37"/>
      <c r="AA116" s="37"/>
      <c r="AB116" s="37"/>
      <c r="AC116" s="37"/>
      <c r="AD116" s="37"/>
      <c r="AE116" s="37"/>
      <c r="AR116" s="193" t="s">
        <v>523</v>
      </c>
      <c r="AT116" s="193" t="s">
        <v>296</v>
      </c>
      <c r="AU116" s="193" t="s">
        <v>88</v>
      </c>
      <c r="AY116" s="20" t="s">
        <v>237</v>
      </c>
      <c r="BE116" s="194">
        <f t="shared" si="4"/>
        <v>0</v>
      </c>
      <c r="BF116" s="194">
        <f t="shared" si="5"/>
        <v>0</v>
      </c>
      <c r="BG116" s="194">
        <f t="shared" si="6"/>
        <v>0</v>
      </c>
      <c r="BH116" s="194">
        <f t="shared" si="7"/>
        <v>0</v>
      </c>
      <c r="BI116" s="194">
        <f t="shared" si="8"/>
        <v>0</v>
      </c>
      <c r="BJ116" s="20" t="s">
        <v>88</v>
      </c>
      <c r="BK116" s="194">
        <f t="shared" si="9"/>
        <v>0</v>
      </c>
      <c r="BL116" s="20" t="s">
        <v>366</v>
      </c>
      <c r="BM116" s="193" t="s">
        <v>299</v>
      </c>
    </row>
    <row r="117" spans="1:65" s="2" customFormat="1" ht="24.15" customHeight="1">
      <c r="A117" s="37"/>
      <c r="B117" s="38"/>
      <c r="C117" s="244" t="s">
        <v>319</v>
      </c>
      <c r="D117" s="244" t="s">
        <v>296</v>
      </c>
      <c r="E117" s="245" t="s">
        <v>1811</v>
      </c>
      <c r="F117" s="246" t="s">
        <v>1812</v>
      </c>
      <c r="G117" s="247" t="s">
        <v>154</v>
      </c>
      <c r="H117" s="248">
        <v>3.8</v>
      </c>
      <c r="I117" s="249"/>
      <c r="J117" s="250">
        <f t="shared" si="0"/>
        <v>0</v>
      </c>
      <c r="K117" s="246" t="s">
        <v>242</v>
      </c>
      <c r="L117" s="251"/>
      <c r="M117" s="252" t="s">
        <v>19</v>
      </c>
      <c r="N117" s="253" t="s">
        <v>48</v>
      </c>
      <c r="O117" s="67"/>
      <c r="P117" s="191">
        <f t="shared" si="1"/>
        <v>0</v>
      </c>
      <c r="Q117" s="191">
        <v>6.4999999999999997E-4</v>
      </c>
      <c r="R117" s="191">
        <f t="shared" si="2"/>
        <v>2.47E-3</v>
      </c>
      <c r="S117" s="191">
        <v>0</v>
      </c>
      <c r="T117" s="192">
        <f t="shared" si="3"/>
        <v>0</v>
      </c>
      <c r="U117" s="37"/>
      <c r="V117" s="37"/>
      <c r="W117" s="37"/>
      <c r="X117" s="37"/>
      <c r="Y117" s="37"/>
      <c r="Z117" s="37"/>
      <c r="AA117" s="37"/>
      <c r="AB117" s="37"/>
      <c r="AC117" s="37"/>
      <c r="AD117" s="37"/>
      <c r="AE117" s="37"/>
      <c r="AR117" s="193" t="s">
        <v>523</v>
      </c>
      <c r="AT117" s="193" t="s">
        <v>296</v>
      </c>
      <c r="AU117" s="193" t="s">
        <v>88</v>
      </c>
      <c r="AY117" s="20" t="s">
        <v>237</v>
      </c>
      <c r="BE117" s="194">
        <f t="shared" si="4"/>
        <v>0</v>
      </c>
      <c r="BF117" s="194">
        <f t="shared" si="5"/>
        <v>0</v>
      </c>
      <c r="BG117" s="194">
        <f t="shared" si="6"/>
        <v>0</v>
      </c>
      <c r="BH117" s="194">
        <f t="shared" si="7"/>
        <v>0</v>
      </c>
      <c r="BI117" s="194">
        <f t="shared" si="8"/>
        <v>0</v>
      </c>
      <c r="BJ117" s="20" t="s">
        <v>88</v>
      </c>
      <c r="BK117" s="194">
        <f t="shared" si="9"/>
        <v>0</v>
      </c>
      <c r="BL117" s="20" t="s">
        <v>366</v>
      </c>
      <c r="BM117" s="193" t="s">
        <v>326</v>
      </c>
    </row>
    <row r="118" spans="1:65" s="2" customFormat="1" ht="24.15" customHeight="1">
      <c r="A118" s="37"/>
      <c r="B118" s="38"/>
      <c r="C118" s="244" t="s">
        <v>326</v>
      </c>
      <c r="D118" s="244" t="s">
        <v>296</v>
      </c>
      <c r="E118" s="245" t="s">
        <v>1813</v>
      </c>
      <c r="F118" s="246" t="s">
        <v>1814</v>
      </c>
      <c r="G118" s="247" t="s">
        <v>154</v>
      </c>
      <c r="H118" s="248">
        <v>7.6</v>
      </c>
      <c r="I118" s="249"/>
      <c r="J118" s="250">
        <f t="shared" si="0"/>
        <v>0</v>
      </c>
      <c r="K118" s="246" t="s">
        <v>242</v>
      </c>
      <c r="L118" s="251"/>
      <c r="M118" s="252" t="s">
        <v>19</v>
      </c>
      <c r="N118" s="253" t="s">
        <v>48</v>
      </c>
      <c r="O118" s="67"/>
      <c r="P118" s="191">
        <f t="shared" si="1"/>
        <v>0</v>
      </c>
      <c r="Q118" s="191">
        <v>1.01E-3</v>
      </c>
      <c r="R118" s="191">
        <f t="shared" si="2"/>
        <v>7.6759999999999997E-3</v>
      </c>
      <c r="S118" s="191">
        <v>0</v>
      </c>
      <c r="T118" s="192">
        <f t="shared" si="3"/>
        <v>0</v>
      </c>
      <c r="U118" s="37"/>
      <c r="V118" s="37"/>
      <c r="W118" s="37"/>
      <c r="X118" s="37"/>
      <c r="Y118" s="37"/>
      <c r="Z118" s="37"/>
      <c r="AA118" s="37"/>
      <c r="AB118" s="37"/>
      <c r="AC118" s="37"/>
      <c r="AD118" s="37"/>
      <c r="AE118" s="37"/>
      <c r="AR118" s="193" t="s">
        <v>523</v>
      </c>
      <c r="AT118" s="193" t="s">
        <v>296</v>
      </c>
      <c r="AU118" s="193" t="s">
        <v>88</v>
      </c>
      <c r="AY118" s="20" t="s">
        <v>237</v>
      </c>
      <c r="BE118" s="194">
        <f t="shared" si="4"/>
        <v>0</v>
      </c>
      <c r="BF118" s="194">
        <f t="shared" si="5"/>
        <v>0</v>
      </c>
      <c r="BG118" s="194">
        <f t="shared" si="6"/>
        <v>0</v>
      </c>
      <c r="BH118" s="194">
        <f t="shared" si="7"/>
        <v>0</v>
      </c>
      <c r="BI118" s="194">
        <f t="shared" si="8"/>
        <v>0</v>
      </c>
      <c r="BJ118" s="20" t="s">
        <v>88</v>
      </c>
      <c r="BK118" s="194">
        <f t="shared" si="9"/>
        <v>0</v>
      </c>
      <c r="BL118" s="20" t="s">
        <v>366</v>
      </c>
      <c r="BM118" s="193" t="s">
        <v>8</v>
      </c>
    </row>
    <row r="119" spans="1:65" s="2" customFormat="1" ht="55.5" customHeight="1">
      <c r="A119" s="37"/>
      <c r="B119" s="38"/>
      <c r="C119" s="182" t="s">
        <v>330</v>
      </c>
      <c r="D119" s="182" t="s">
        <v>239</v>
      </c>
      <c r="E119" s="183" t="s">
        <v>1815</v>
      </c>
      <c r="F119" s="184" t="s">
        <v>1816</v>
      </c>
      <c r="G119" s="185" t="s">
        <v>1817</v>
      </c>
      <c r="H119" s="263"/>
      <c r="I119" s="187"/>
      <c r="J119" s="188">
        <f t="shared" si="0"/>
        <v>0</v>
      </c>
      <c r="K119" s="184" t="s">
        <v>242</v>
      </c>
      <c r="L119" s="42"/>
      <c r="M119" s="189" t="s">
        <v>19</v>
      </c>
      <c r="N119" s="190" t="s">
        <v>48</v>
      </c>
      <c r="O119" s="67"/>
      <c r="P119" s="191">
        <f t="shared" si="1"/>
        <v>0</v>
      </c>
      <c r="Q119" s="191">
        <v>0</v>
      </c>
      <c r="R119" s="191">
        <f t="shared" si="2"/>
        <v>0</v>
      </c>
      <c r="S119" s="191">
        <v>0</v>
      </c>
      <c r="T119" s="192">
        <f t="shared" si="3"/>
        <v>0</v>
      </c>
      <c r="U119" s="37"/>
      <c r="V119" s="37"/>
      <c r="W119" s="37"/>
      <c r="X119" s="37"/>
      <c r="Y119" s="37"/>
      <c r="Z119" s="37"/>
      <c r="AA119" s="37"/>
      <c r="AB119" s="37"/>
      <c r="AC119" s="37"/>
      <c r="AD119" s="37"/>
      <c r="AE119" s="37"/>
      <c r="AR119" s="193" t="s">
        <v>366</v>
      </c>
      <c r="AT119" s="193" t="s">
        <v>239</v>
      </c>
      <c r="AU119" s="193" t="s">
        <v>88</v>
      </c>
      <c r="AY119" s="20" t="s">
        <v>237</v>
      </c>
      <c r="BE119" s="194">
        <f t="shared" si="4"/>
        <v>0</v>
      </c>
      <c r="BF119" s="194">
        <f t="shared" si="5"/>
        <v>0</v>
      </c>
      <c r="BG119" s="194">
        <f t="shared" si="6"/>
        <v>0</v>
      </c>
      <c r="BH119" s="194">
        <f t="shared" si="7"/>
        <v>0</v>
      </c>
      <c r="BI119" s="194">
        <f t="shared" si="8"/>
        <v>0</v>
      </c>
      <c r="BJ119" s="20" t="s">
        <v>88</v>
      </c>
      <c r="BK119" s="194">
        <f t="shared" si="9"/>
        <v>0</v>
      </c>
      <c r="BL119" s="20" t="s">
        <v>366</v>
      </c>
      <c r="BM119" s="193" t="s">
        <v>1818</v>
      </c>
    </row>
    <row r="120" spans="1:65" s="2" customFormat="1" ht="10.199999999999999">
      <c r="A120" s="37"/>
      <c r="B120" s="38"/>
      <c r="C120" s="39"/>
      <c r="D120" s="195" t="s">
        <v>245</v>
      </c>
      <c r="E120" s="39"/>
      <c r="F120" s="196" t="s">
        <v>1819</v>
      </c>
      <c r="G120" s="39"/>
      <c r="H120" s="39"/>
      <c r="I120" s="197"/>
      <c r="J120" s="39"/>
      <c r="K120" s="39"/>
      <c r="L120" s="42"/>
      <c r="M120" s="198"/>
      <c r="N120" s="199"/>
      <c r="O120" s="67"/>
      <c r="P120" s="67"/>
      <c r="Q120" s="67"/>
      <c r="R120" s="67"/>
      <c r="S120" s="67"/>
      <c r="T120" s="68"/>
      <c r="U120" s="37"/>
      <c r="V120" s="37"/>
      <c r="W120" s="37"/>
      <c r="X120" s="37"/>
      <c r="Y120" s="37"/>
      <c r="Z120" s="37"/>
      <c r="AA120" s="37"/>
      <c r="AB120" s="37"/>
      <c r="AC120" s="37"/>
      <c r="AD120" s="37"/>
      <c r="AE120" s="37"/>
      <c r="AT120" s="20" t="s">
        <v>245</v>
      </c>
      <c r="AU120" s="20" t="s">
        <v>88</v>
      </c>
    </row>
    <row r="121" spans="1:65" s="12" customFormat="1" ht="22.8" customHeight="1">
      <c r="B121" s="166"/>
      <c r="C121" s="167"/>
      <c r="D121" s="168" t="s">
        <v>75</v>
      </c>
      <c r="E121" s="180" t="s">
        <v>731</v>
      </c>
      <c r="F121" s="180" t="s">
        <v>732</v>
      </c>
      <c r="G121" s="167"/>
      <c r="H121" s="167"/>
      <c r="I121" s="170"/>
      <c r="J121" s="181">
        <f>BK121</f>
        <v>0</v>
      </c>
      <c r="K121" s="167"/>
      <c r="L121" s="172"/>
      <c r="M121" s="173"/>
      <c r="N121" s="174"/>
      <c r="O121" s="174"/>
      <c r="P121" s="175">
        <f>SUM(P122:P141)</f>
        <v>0</v>
      </c>
      <c r="Q121" s="174"/>
      <c r="R121" s="175">
        <f>SUM(R122:R141)</f>
        <v>0.52093858950000005</v>
      </c>
      <c r="S121" s="174"/>
      <c r="T121" s="176">
        <f>SUM(T122:T141)</f>
        <v>0</v>
      </c>
      <c r="AR121" s="177" t="s">
        <v>88</v>
      </c>
      <c r="AT121" s="178" t="s">
        <v>75</v>
      </c>
      <c r="AU121" s="178" t="s">
        <v>83</v>
      </c>
      <c r="AY121" s="177" t="s">
        <v>237</v>
      </c>
      <c r="BK121" s="179">
        <f>SUM(BK122:BK141)</f>
        <v>0</v>
      </c>
    </row>
    <row r="122" spans="1:65" s="2" customFormat="1" ht="24.15" customHeight="1">
      <c r="A122" s="37"/>
      <c r="B122" s="38"/>
      <c r="C122" s="182" t="s">
        <v>8</v>
      </c>
      <c r="D122" s="182" t="s">
        <v>239</v>
      </c>
      <c r="E122" s="183" t="s">
        <v>1820</v>
      </c>
      <c r="F122" s="184" t="s">
        <v>1821</v>
      </c>
      <c r="G122" s="185" t="s">
        <v>154</v>
      </c>
      <c r="H122" s="186">
        <v>336.3</v>
      </c>
      <c r="I122" s="187"/>
      <c r="J122" s="188">
        <f>ROUND(I122*H122,2)</f>
        <v>0</v>
      </c>
      <c r="K122" s="184" t="s">
        <v>242</v>
      </c>
      <c r="L122" s="42"/>
      <c r="M122" s="189" t="s">
        <v>19</v>
      </c>
      <c r="N122" s="190" t="s">
        <v>48</v>
      </c>
      <c r="O122" s="67"/>
      <c r="P122" s="191">
        <f>O122*H122</f>
        <v>0</v>
      </c>
      <c r="Q122" s="191">
        <v>6.0501499999999998E-4</v>
      </c>
      <c r="R122" s="191">
        <f>Q122*H122</f>
        <v>0.20346654450000001</v>
      </c>
      <c r="S122" s="191">
        <v>0</v>
      </c>
      <c r="T122" s="192">
        <f>S122*H122</f>
        <v>0</v>
      </c>
      <c r="U122" s="37"/>
      <c r="V122" s="37"/>
      <c r="W122" s="37"/>
      <c r="X122" s="37"/>
      <c r="Y122" s="37"/>
      <c r="Z122" s="37"/>
      <c r="AA122" s="37"/>
      <c r="AB122" s="37"/>
      <c r="AC122" s="37"/>
      <c r="AD122" s="37"/>
      <c r="AE122" s="37"/>
      <c r="AR122" s="193" t="s">
        <v>366</v>
      </c>
      <c r="AT122" s="193" t="s">
        <v>239</v>
      </c>
      <c r="AU122" s="193" t="s">
        <v>88</v>
      </c>
      <c r="AY122" s="20" t="s">
        <v>237</v>
      </c>
      <c r="BE122" s="194">
        <f>IF(N122="základní",J122,0)</f>
        <v>0</v>
      </c>
      <c r="BF122" s="194">
        <f>IF(N122="snížená",J122,0)</f>
        <v>0</v>
      </c>
      <c r="BG122" s="194">
        <f>IF(N122="zákl. přenesená",J122,0)</f>
        <v>0</v>
      </c>
      <c r="BH122" s="194">
        <f>IF(N122="sníž. přenesená",J122,0)</f>
        <v>0</v>
      </c>
      <c r="BI122" s="194">
        <f>IF(N122="nulová",J122,0)</f>
        <v>0</v>
      </c>
      <c r="BJ122" s="20" t="s">
        <v>88</v>
      </c>
      <c r="BK122" s="194">
        <f>ROUND(I122*H122,2)</f>
        <v>0</v>
      </c>
      <c r="BL122" s="20" t="s">
        <v>366</v>
      </c>
      <c r="BM122" s="193" t="s">
        <v>389</v>
      </c>
    </row>
    <row r="123" spans="1:65" s="2" customFormat="1" ht="10.199999999999999">
      <c r="A123" s="37"/>
      <c r="B123" s="38"/>
      <c r="C123" s="39"/>
      <c r="D123" s="195" t="s">
        <v>245</v>
      </c>
      <c r="E123" s="39"/>
      <c r="F123" s="196" t="s">
        <v>1822</v>
      </c>
      <c r="G123" s="39"/>
      <c r="H123" s="39"/>
      <c r="I123" s="197"/>
      <c r="J123" s="39"/>
      <c r="K123" s="39"/>
      <c r="L123" s="42"/>
      <c r="M123" s="198"/>
      <c r="N123" s="199"/>
      <c r="O123" s="67"/>
      <c r="P123" s="67"/>
      <c r="Q123" s="67"/>
      <c r="R123" s="67"/>
      <c r="S123" s="67"/>
      <c r="T123" s="68"/>
      <c r="U123" s="37"/>
      <c r="V123" s="37"/>
      <c r="W123" s="37"/>
      <c r="X123" s="37"/>
      <c r="Y123" s="37"/>
      <c r="Z123" s="37"/>
      <c r="AA123" s="37"/>
      <c r="AB123" s="37"/>
      <c r="AC123" s="37"/>
      <c r="AD123" s="37"/>
      <c r="AE123" s="37"/>
      <c r="AT123" s="20" t="s">
        <v>245</v>
      </c>
      <c r="AU123" s="20" t="s">
        <v>88</v>
      </c>
    </row>
    <row r="124" spans="1:65" s="2" customFormat="1" ht="24.15" customHeight="1">
      <c r="A124" s="37"/>
      <c r="B124" s="38"/>
      <c r="C124" s="182" t="s">
        <v>348</v>
      </c>
      <c r="D124" s="182" t="s">
        <v>239</v>
      </c>
      <c r="E124" s="183" t="s">
        <v>1823</v>
      </c>
      <c r="F124" s="184" t="s">
        <v>1824</v>
      </c>
      <c r="G124" s="185" t="s">
        <v>154</v>
      </c>
      <c r="H124" s="186">
        <v>70.3</v>
      </c>
      <c r="I124" s="187"/>
      <c r="J124" s="188">
        <f>ROUND(I124*H124,2)</f>
        <v>0</v>
      </c>
      <c r="K124" s="184" t="s">
        <v>242</v>
      </c>
      <c r="L124" s="42"/>
      <c r="M124" s="189" t="s">
        <v>19</v>
      </c>
      <c r="N124" s="190" t="s">
        <v>48</v>
      </c>
      <c r="O124" s="67"/>
      <c r="P124" s="191">
        <f>O124*H124</f>
        <v>0</v>
      </c>
      <c r="Q124" s="191">
        <v>7.4173499999999999E-4</v>
      </c>
      <c r="R124" s="191">
        <f>Q124*H124</f>
        <v>5.2143970499999998E-2</v>
      </c>
      <c r="S124" s="191">
        <v>0</v>
      </c>
      <c r="T124" s="192">
        <f>S124*H124</f>
        <v>0</v>
      </c>
      <c r="U124" s="37"/>
      <c r="V124" s="37"/>
      <c r="W124" s="37"/>
      <c r="X124" s="37"/>
      <c r="Y124" s="37"/>
      <c r="Z124" s="37"/>
      <c r="AA124" s="37"/>
      <c r="AB124" s="37"/>
      <c r="AC124" s="37"/>
      <c r="AD124" s="37"/>
      <c r="AE124" s="37"/>
      <c r="AR124" s="193" t="s">
        <v>366</v>
      </c>
      <c r="AT124" s="193" t="s">
        <v>239</v>
      </c>
      <c r="AU124" s="193" t="s">
        <v>88</v>
      </c>
      <c r="AY124" s="20" t="s">
        <v>237</v>
      </c>
      <c r="BE124" s="194">
        <f>IF(N124="základní",J124,0)</f>
        <v>0</v>
      </c>
      <c r="BF124" s="194">
        <f>IF(N124="snížená",J124,0)</f>
        <v>0</v>
      </c>
      <c r="BG124" s="194">
        <f>IF(N124="zákl. přenesená",J124,0)</f>
        <v>0</v>
      </c>
      <c r="BH124" s="194">
        <f>IF(N124="sníž. přenesená",J124,0)</f>
        <v>0</v>
      </c>
      <c r="BI124" s="194">
        <f>IF(N124="nulová",J124,0)</f>
        <v>0</v>
      </c>
      <c r="BJ124" s="20" t="s">
        <v>88</v>
      </c>
      <c r="BK124" s="194">
        <f>ROUND(I124*H124,2)</f>
        <v>0</v>
      </c>
      <c r="BL124" s="20" t="s">
        <v>366</v>
      </c>
      <c r="BM124" s="193" t="s">
        <v>400</v>
      </c>
    </row>
    <row r="125" spans="1:65" s="2" customFormat="1" ht="10.199999999999999">
      <c r="A125" s="37"/>
      <c r="B125" s="38"/>
      <c r="C125" s="39"/>
      <c r="D125" s="195" t="s">
        <v>245</v>
      </c>
      <c r="E125" s="39"/>
      <c r="F125" s="196" t="s">
        <v>1825</v>
      </c>
      <c r="G125" s="39"/>
      <c r="H125" s="39"/>
      <c r="I125" s="197"/>
      <c r="J125" s="39"/>
      <c r="K125" s="39"/>
      <c r="L125" s="42"/>
      <c r="M125" s="198"/>
      <c r="N125" s="199"/>
      <c r="O125" s="67"/>
      <c r="P125" s="67"/>
      <c r="Q125" s="67"/>
      <c r="R125" s="67"/>
      <c r="S125" s="67"/>
      <c r="T125" s="68"/>
      <c r="U125" s="37"/>
      <c r="V125" s="37"/>
      <c r="W125" s="37"/>
      <c r="X125" s="37"/>
      <c r="Y125" s="37"/>
      <c r="Z125" s="37"/>
      <c r="AA125" s="37"/>
      <c r="AB125" s="37"/>
      <c r="AC125" s="37"/>
      <c r="AD125" s="37"/>
      <c r="AE125" s="37"/>
      <c r="AT125" s="20" t="s">
        <v>245</v>
      </c>
      <c r="AU125" s="20" t="s">
        <v>88</v>
      </c>
    </row>
    <row r="126" spans="1:65" s="2" customFormat="1" ht="24.15" customHeight="1">
      <c r="A126" s="37"/>
      <c r="B126" s="38"/>
      <c r="C126" s="182" t="s">
        <v>354</v>
      </c>
      <c r="D126" s="182" t="s">
        <v>239</v>
      </c>
      <c r="E126" s="183" t="s">
        <v>1826</v>
      </c>
      <c r="F126" s="184" t="s">
        <v>1827</v>
      </c>
      <c r="G126" s="185" t="s">
        <v>154</v>
      </c>
      <c r="H126" s="186">
        <v>116.85</v>
      </c>
      <c r="I126" s="187"/>
      <c r="J126" s="188">
        <f>ROUND(I126*H126,2)</f>
        <v>0</v>
      </c>
      <c r="K126" s="184" t="s">
        <v>242</v>
      </c>
      <c r="L126" s="42"/>
      <c r="M126" s="189" t="s">
        <v>19</v>
      </c>
      <c r="N126" s="190" t="s">
        <v>48</v>
      </c>
      <c r="O126" s="67"/>
      <c r="P126" s="191">
        <f>O126*H126</f>
        <v>0</v>
      </c>
      <c r="Q126" s="191">
        <v>1.2799300000000001E-3</v>
      </c>
      <c r="R126" s="191">
        <f>Q126*H126</f>
        <v>0.1495598205</v>
      </c>
      <c r="S126" s="191">
        <v>0</v>
      </c>
      <c r="T126" s="192">
        <f>S126*H126</f>
        <v>0</v>
      </c>
      <c r="U126" s="37"/>
      <c r="V126" s="37"/>
      <c r="W126" s="37"/>
      <c r="X126" s="37"/>
      <c r="Y126" s="37"/>
      <c r="Z126" s="37"/>
      <c r="AA126" s="37"/>
      <c r="AB126" s="37"/>
      <c r="AC126" s="37"/>
      <c r="AD126" s="37"/>
      <c r="AE126" s="37"/>
      <c r="AR126" s="193" t="s">
        <v>366</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366</v>
      </c>
      <c r="BM126" s="193" t="s">
        <v>427</v>
      </c>
    </row>
    <row r="127" spans="1:65" s="2" customFormat="1" ht="10.199999999999999">
      <c r="A127" s="37"/>
      <c r="B127" s="38"/>
      <c r="C127" s="39"/>
      <c r="D127" s="195" t="s">
        <v>245</v>
      </c>
      <c r="E127" s="39"/>
      <c r="F127" s="196" t="s">
        <v>1828</v>
      </c>
      <c r="G127" s="39"/>
      <c r="H127" s="39"/>
      <c r="I127" s="197"/>
      <c r="J127" s="39"/>
      <c r="K127" s="39"/>
      <c r="L127" s="42"/>
      <c r="M127" s="198"/>
      <c r="N127" s="199"/>
      <c r="O127" s="67"/>
      <c r="P127" s="67"/>
      <c r="Q127" s="67"/>
      <c r="R127" s="67"/>
      <c r="S127" s="67"/>
      <c r="T127" s="68"/>
      <c r="U127" s="37"/>
      <c r="V127" s="37"/>
      <c r="W127" s="37"/>
      <c r="X127" s="37"/>
      <c r="Y127" s="37"/>
      <c r="Z127" s="37"/>
      <c r="AA127" s="37"/>
      <c r="AB127" s="37"/>
      <c r="AC127" s="37"/>
      <c r="AD127" s="37"/>
      <c r="AE127" s="37"/>
      <c r="AT127" s="20" t="s">
        <v>245</v>
      </c>
      <c r="AU127" s="20" t="s">
        <v>88</v>
      </c>
    </row>
    <row r="128" spans="1:65" s="2" customFormat="1" ht="24.15" customHeight="1">
      <c r="A128" s="37"/>
      <c r="B128" s="38"/>
      <c r="C128" s="182" t="s">
        <v>361</v>
      </c>
      <c r="D128" s="182" t="s">
        <v>239</v>
      </c>
      <c r="E128" s="183" t="s">
        <v>1829</v>
      </c>
      <c r="F128" s="184" t="s">
        <v>1830</v>
      </c>
      <c r="G128" s="185" t="s">
        <v>154</v>
      </c>
      <c r="H128" s="186">
        <v>3.8</v>
      </c>
      <c r="I128" s="187"/>
      <c r="J128" s="188">
        <f>ROUND(I128*H128,2)</f>
        <v>0</v>
      </c>
      <c r="K128" s="184" t="s">
        <v>242</v>
      </c>
      <c r="L128" s="42"/>
      <c r="M128" s="189" t="s">
        <v>19</v>
      </c>
      <c r="N128" s="190" t="s">
        <v>48</v>
      </c>
      <c r="O128" s="67"/>
      <c r="P128" s="191">
        <f>O128*H128</f>
        <v>0</v>
      </c>
      <c r="Q128" s="191">
        <v>1.6042649999999999E-3</v>
      </c>
      <c r="R128" s="191">
        <f>Q128*H128</f>
        <v>6.0962069999999993E-3</v>
      </c>
      <c r="S128" s="191">
        <v>0</v>
      </c>
      <c r="T128" s="192">
        <f>S128*H128</f>
        <v>0</v>
      </c>
      <c r="U128" s="37"/>
      <c r="V128" s="37"/>
      <c r="W128" s="37"/>
      <c r="X128" s="37"/>
      <c r="Y128" s="37"/>
      <c r="Z128" s="37"/>
      <c r="AA128" s="37"/>
      <c r="AB128" s="37"/>
      <c r="AC128" s="37"/>
      <c r="AD128" s="37"/>
      <c r="AE128" s="37"/>
      <c r="AR128" s="193" t="s">
        <v>366</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366</v>
      </c>
      <c r="BM128" s="193" t="s">
        <v>440</v>
      </c>
    </row>
    <row r="129" spans="1:65" s="2" customFormat="1" ht="10.199999999999999">
      <c r="A129" s="37"/>
      <c r="B129" s="38"/>
      <c r="C129" s="39"/>
      <c r="D129" s="195" t="s">
        <v>245</v>
      </c>
      <c r="E129" s="39"/>
      <c r="F129" s="196" t="s">
        <v>1831</v>
      </c>
      <c r="G129" s="39"/>
      <c r="H129" s="39"/>
      <c r="I129" s="197"/>
      <c r="J129" s="39"/>
      <c r="K129" s="39"/>
      <c r="L129" s="42"/>
      <c r="M129" s="198"/>
      <c r="N129" s="199"/>
      <c r="O129" s="67"/>
      <c r="P129" s="67"/>
      <c r="Q129" s="67"/>
      <c r="R129" s="67"/>
      <c r="S129" s="67"/>
      <c r="T129" s="68"/>
      <c r="U129" s="37"/>
      <c r="V129" s="37"/>
      <c r="W129" s="37"/>
      <c r="X129" s="37"/>
      <c r="Y129" s="37"/>
      <c r="Z129" s="37"/>
      <c r="AA129" s="37"/>
      <c r="AB129" s="37"/>
      <c r="AC129" s="37"/>
      <c r="AD129" s="37"/>
      <c r="AE129" s="37"/>
      <c r="AT129" s="20" t="s">
        <v>245</v>
      </c>
      <c r="AU129" s="20" t="s">
        <v>88</v>
      </c>
    </row>
    <row r="130" spans="1:65" s="2" customFormat="1" ht="24.15" customHeight="1">
      <c r="A130" s="37"/>
      <c r="B130" s="38"/>
      <c r="C130" s="182" t="s">
        <v>366</v>
      </c>
      <c r="D130" s="182" t="s">
        <v>239</v>
      </c>
      <c r="E130" s="183" t="s">
        <v>1832</v>
      </c>
      <c r="F130" s="184" t="s">
        <v>1833</v>
      </c>
      <c r="G130" s="185" t="s">
        <v>154</v>
      </c>
      <c r="H130" s="186">
        <v>7.6</v>
      </c>
      <c r="I130" s="187"/>
      <c r="J130" s="188">
        <f>ROUND(I130*H130,2)</f>
        <v>0</v>
      </c>
      <c r="K130" s="184" t="s">
        <v>242</v>
      </c>
      <c r="L130" s="42"/>
      <c r="M130" s="189" t="s">
        <v>19</v>
      </c>
      <c r="N130" s="190" t="s">
        <v>48</v>
      </c>
      <c r="O130" s="67"/>
      <c r="P130" s="191">
        <f>O130*H130</f>
        <v>0</v>
      </c>
      <c r="Q130" s="191">
        <v>2.0061599999999999E-3</v>
      </c>
      <c r="R130" s="191">
        <f>Q130*H130</f>
        <v>1.5246815999999998E-2</v>
      </c>
      <c r="S130" s="191">
        <v>0</v>
      </c>
      <c r="T130" s="192">
        <f>S130*H130</f>
        <v>0</v>
      </c>
      <c r="U130" s="37"/>
      <c r="V130" s="37"/>
      <c r="W130" s="37"/>
      <c r="X130" s="37"/>
      <c r="Y130" s="37"/>
      <c r="Z130" s="37"/>
      <c r="AA130" s="37"/>
      <c r="AB130" s="37"/>
      <c r="AC130" s="37"/>
      <c r="AD130" s="37"/>
      <c r="AE130" s="37"/>
      <c r="AR130" s="193" t="s">
        <v>366</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452</v>
      </c>
    </row>
    <row r="131" spans="1:65" s="2" customFormat="1" ht="10.199999999999999">
      <c r="A131" s="37"/>
      <c r="B131" s="38"/>
      <c r="C131" s="39"/>
      <c r="D131" s="195" t="s">
        <v>245</v>
      </c>
      <c r="E131" s="39"/>
      <c r="F131" s="196" t="s">
        <v>1834</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245</v>
      </c>
      <c r="AU131" s="20" t="s">
        <v>88</v>
      </c>
    </row>
    <row r="132" spans="1:65" s="2" customFormat="1" ht="24.15" customHeight="1">
      <c r="A132" s="37"/>
      <c r="B132" s="38"/>
      <c r="C132" s="182" t="s">
        <v>371</v>
      </c>
      <c r="D132" s="182" t="s">
        <v>239</v>
      </c>
      <c r="E132" s="183" t="s">
        <v>1835</v>
      </c>
      <c r="F132" s="184" t="s">
        <v>1836</v>
      </c>
      <c r="G132" s="185" t="s">
        <v>154</v>
      </c>
      <c r="H132" s="186">
        <v>7.6</v>
      </c>
      <c r="I132" s="187"/>
      <c r="J132" s="188">
        <f>ROUND(I132*H132,2)</f>
        <v>0</v>
      </c>
      <c r="K132" s="184" t="s">
        <v>242</v>
      </c>
      <c r="L132" s="42"/>
      <c r="M132" s="189" t="s">
        <v>19</v>
      </c>
      <c r="N132" s="190" t="s">
        <v>48</v>
      </c>
      <c r="O132" s="67"/>
      <c r="P132" s="191">
        <f>O132*H132</f>
        <v>0</v>
      </c>
      <c r="Q132" s="191">
        <v>0</v>
      </c>
      <c r="R132" s="191">
        <f>Q132*H132</f>
        <v>0</v>
      </c>
      <c r="S132" s="191">
        <v>0</v>
      </c>
      <c r="T132" s="192">
        <f>S132*H132</f>
        <v>0</v>
      </c>
      <c r="U132" s="37"/>
      <c r="V132" s="37"/>
      <c r="W132" s="37"/>
      <c r="X132" s="37"/>
      <c r="Y132" s="37"/>
      <c r="Z132" s="37"/>
      <c r="AA132" s="37"/>
      <c r="AB132" s="37"/>
      <c r="AC132" s="37"/>
      <c r="AD132" s="37"/>
      <c r="AE132" s="37"/>
      <c r="AR132" s="193" t="s">
        <v>366</v>
      </c>
      <c r="AT132" s="193" t="s">
        <v>239</v>
      </c>
      <c r="AU132" s="193" t="s">
        <v>88</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366</v>
      </c>
      <c r="BM132" s="193" t="s">
        <v>508</v>
      </c>
    </row>
    <row r="133" spans="1:65" s="2" customFormat="1" ht="10.199999999999999">
      <c r="A133" s="37"/>
      <c r="B133" s="38"/>
      <c r="C133" s="39"/>
      <c r="D133" s="195" t="s">
        <v>245</v>
      </c>
      <c r="E133" s="39"/>
      <c r="F133" s="196" t="s">
        <v>1837</v>
      </c>
      <c r="G133" s="39"/>
      <c r="H133" s="39"/>
      <c r="I133" s="197"/>
      <c r="J133" s="39"/>
      <c r="K133" s="39"/>
      <c r="L133" s="42"/>
      <c r="M133" s="198"/>
      <c r="N133" s="199"/>
      <c r="O133" s="67"/>
      <c r="P133" s="67"/>
      <c r="Q133" s="67"/>
      <c r="R133" s="67"/>
      <c r="S133" s="67"/>
      <c r="T133" s="68"/>
      <c r="U133" s="37"/>
      <c r="V133" s="37"/>
      <c r="W133" s="37"/>
      <c r="X133" s="37"/>
      <c r="Y133" s="37"/>
      <c r="Z133" s="37"/>
      <c r="AA133" s="37"/>
      <c r="AB133" s="37"/>
      <c r="AC133" s="37"/>
      <c r="AD133" s="37"/>
      <c r="AE133" s="37"/>
      <c r="AT133" s="20" t="s">
        <v>245</v>
      </c>
      <c r="AU133" s="20" t="s">
        <v>88</v>
      </c>
    </row>
    <row r="134" spans="1:65" s="2" customFormat="1" ht="24.15" customHeight="1">
      <c r="A134" s="37"/>
      <c r="B134" s="38"/>
      <c r="C134" s="182" t="s">
        <v>389</v>
      </c>
      <c r="D134" s="182" t="s">
        <v>239</v>
      </c>
      <c r="E134" s="183" t="s">
        <v>1838</v>
      </c>
      <c r="F134" s="184" t="s">
        <v>1839</v>
      </c>
      <c r="G134" s="185" t="s">
        <v>154</v>
      </c>
      <c r="H134" s="186">
        <v>527.25</v>
      </c>
      <c r="I134" s="187"/>
      <c r="J134" s="188">
        <f>ROUND(I134*H134,2)</f>
        <v>0</v>
      </c>
      <c r="K134" s="184" t="s">
        <v>242</v>
      </c>
      <c r="L134" s="42"/>
      <c r="M134" s="189" t="s">
        <v>19</v>
      </c>
      <c r="N134" s="190" t="s">
        <v>48</v>
      </c>
      <c r="O134" s="67"/>
      <c r="P134" s="191">
        <f>O134*H134</f>
        <v>0</v>
      </c>
      <c r="Q134" s="191">
        <v>0</v>
      </c>
      <c r="R134" s="191">
        <f>Q134*H134</f>
        <v>0</v>
      </c>
      <c r="S134" s="191">
        <v>0</v>
      </c>
      <c r="T134" s="192">
        <f>S134*H134</f>
        <v>0</v>
      </c>
      <c r="U134" s="37"/>
      <c r="V134" s="37"/>
      <c r="W134" s="37"/>
      <c r="X134" s="37"/>
      <c r="Y134" s="37"/>
      <c r="Z134" s="37"/>
      <c r="AA134" s="37"/>
      <c r="AB134" s="37"/>
      <c r="AC134" s="37"/>
      <c r="AD134" s="37"/>
      <c r="AE134" s="37"/>
      <c r="AR134" s="193" t="s">
        <v>366</v>
      </c>
      <c r="AT134" s="193" t="s">
        <v>239</v>
      </c>
      <c r="AU134" s="193" t="s">
        <v>88</v>
      </c>
      <c r="AY134" s="20" t="s">
        <v>237</v>
      </c>
      <c r="BE134" s="194">
        <f>IF(N134="základní",J134,0)</f>
        <v>0</v>
      </c>
      <c r="BF134" s="194">
        <f>IF(N134="snížená",J134,0)</f>
        <v>0</v>
      </c>
      <c r="BG134" s="194">
        <f>IF(N134="zákl. přenesená",J134,0)</f>
        <v>0</v>
      </c>
      <c r="BH134" s="194">
        <f>IF(N134="sníž. přenesená",J134,0)</f>
        <v>0</v>
      </c>
      <c r="BI134" s="194">
        <f>IF(N134="nulová",J134,0)</f>
        <v>0</v>
      </c>
      <c r="BJ134" s="20" t="s">
        <v>88</v>
      </c>
      <c r="BK134" s="194">
        <f>ROUND(I134*H134,2)</f>
        <v>0</v>
      </c>
      <c r="BL134" s="20" t="s">
        <v>366</v>
      </c>
      <c r="BM134" s="193" t="s">
        <v>476</v>
      </c>
    </row>
    <row r="135" spans="1:65" s="2" customFormat="1" ht="10.199999999999999">
      <c r="A135" s="37"/>
      <c r="B135" s="38"/>
      <c r="C135" s="39"/>
      <c r="D135" s="195" t="s">
        <v>245</v>
      </c>
      <c r="E135" s="39"/>
      <c r="F135" s="196" t="s">
        <v>1840</v>
      </c>
      <c r="G135" s="39"/>
      <c r="H135" s="39"/>
      <c r="I135" s="197"/>
      <c r="J135" s="39"/>
      <c r="K135" s="39"/>
      <c r="L135" s="42"/>
      <c r="M135" s="198"/>
      <c r="N135" s="199"/>
      <c r="O135" s="67"/>
      <c r="P135" s="67"/>
      <c r="Q135" s="67"/>
      <c r="R135" s="67"/>
      <c r="S135" s="67"/>
      <c r="T135" s="68"/>
      <c r="U135" s="37"/>
      <c r="V135" s="37"/>
      <c r="W135" s="37"/>
      <c r="X135" s="37"/>
      <c r="Y135" s="37"/>
      <c r="Z135" s="37"/>
      <c r="AA135" s="37"/>
      <c r="AB135" s="37"/>
      <c r="AC135" s="37"/>
      <c r="AD135" s="37"/>
      <c r="AE135" s="37"/>
      <c r="AT135" s="20" t="s">
        <v>245</v>
      </c>
      <c r="AU135" s="20" t="s">
        <v>88</v>
      </c>
    </row>
    <row r="136" spans="1:65" s="2" customFormat="1" ht="55.5" customHeight="1">
      <c r="A136" s="37"/>
      <c r="B136" s="38"/>
      <c r="C136" s="182" t="s">
        <v>394</v>
      </c>
      <c r="D136" s="182" t="s">
        <v>239</v>
      </c>
      <c r="E136" s="183" t="s">
        <v>1841</v>
      </c>
      <c r="F136" s="184" t="s">
        <v>1842</v>
      </c>
      <c r="G136" s="185" t="s">
        <v>154</v>
      </c>
      <c r="H136" s="186">
        <v>383.8</v>
      </c>
      <c r="I136" s="187"/>
      <c r="J136" s="188">
        <f>ROUND(I136*H136,2)</f>
        <v>0</v>
      </c>
      <c r="K136" s="184" t="s">
        <v>242</v>
      </c>
      <c r="L136" s="42"/>
      <c r="M136" s="189" t="s">
        <v>19</v>
      </c>
      <c r="N136" s="190" t="s">
        <v>48</v>
      </c>
      <c r="O136" s="67"/>
      <c r="P136" s="191">
        <f>O136*H136</f>
        <v>0</v>
      </c>
      <c r="Q136" s="191">
        <v>1.9656E-4</v>
      </c>
      <c r="R136" s="191">
        <f>Q136*H136</f>
        <v>7.5439727999999998E-2</v>
      </c>
      <c r="S136" s="191">
        <v>0</v>
      </c>
      <c r="T136" s="192">
        <f>S136*H136</f>
        <v>0</v>
      </c>
      <c r="U136" s="37"/>
      <c r="V136" s="37"/>
      <c r="W136" s="37"/>
      <c r="X136" s="37"/>
      <c r="Y136" s="37"/>
      <c r="Z136" s="37"/>
      <c r="AA136" s="37"/>
      <c r="AB136" s="37"/>
      <c r="AC136" s="37"/>
      <c r="AD136" s="37"/>
      <c r="AE136" s="37"/>
      <c r="AR136" s="193" t="s">
        <v>366</v>
      </c>
      <c r="AT136" s="193" t="s">
        <v>239</v>
      </c>
      <c r="AU136" s="193" t="s">
        <v>88</v>
      </c>
      <c r="AY136" s="20" t="s">
        <v>237</v>
      </c>
      <c r="BE136" s="194">
        <f>IF(N136="základní",J136,0)</f>
        <v>0</v>
      </c>
      <c r="BF136" s="194">
        <f>IF(N136="snížená",J136,0)</f>
        <v>0</v>
      </c>
      <c r="BG136" s="194">
        <f>IF(N136="zákl. přenesená",J136,0)</f>
        <v>0</v>
      </c>
      <c r="BH136" s="194">
        <f>IF(N136="sníž. přenesená",J136,0)</f>
        <v>0</v>
      </c>
      <c r="BI136" s="194">
        <f>IF(N136="nulová",J136,0)</f>
        <v>0</v>
      </c>
      <c r="BJ136" s="20" t="s">
        <v>88</v>
      </c>
      <c r="BK136" s="194">
        <f>ROUND(I136*H136,2)</f>
        <v>0</v>
      </c>
      <c r="BL136" s="20" t="s">
        <v>366</v>
      </c>
      <c r="BM136" s="193" t="s">
        <v>523</v>
      </c>
    </row>
    <row r="137" spans="1:65" s="2" customFormat="1" ht="10.199999999999999">
      <c r="A137" s="37"/>
      <c r="B137" s="38"/>
      <c r="C137" s="39"/>
      <c r="D137" s="195" t="s">
        <v>245</v>
      </c>
      <c r="E137" s="39"/>
      <c r="F137" s="196" t="s">
        <v>1843</v>
      </c>
      <c r="G137" s="39"/>
      <c r="H137" s="39"/>
      <c r="I137" s="197"/>
      <c r="J137" s="39"/>
      <c r="K137" s="39"/>
      <c r="L137" s="42"/>
      <c r="M137" s="198"/>
      <c r="N137" s="199"/>
      <c r="O137" s="67"/>
      <c r="P137" s="67"/>
      <c r="Q137" s="67"/>
      <c r="R137" s="67"/>
      <c r="S137" s="67"/>
      <c r="T137" s="68"/>
      <c r="U137" s="37"/>
      <c r="V137" s="37"/>
      <c r="W137" s="37"/>
      <c r="X137" s="37"/>
      <c r="Y137" s="37"/>
      <c r="Z137" s="37"/>
      <c r="AA137" s="37"/>
      <c r="AB137" s="37"/>
      <c r="AC137" s="37"/>
      <c r="AD137" s="37"/>
      <c r="AE137" s="37"/>
      <c r="AT137" s="20" t="s">
        <v>245</v>
      </c>
      <c r="AU137" s="20" t="s">
        <v>88</v>
      </c>
    </row>
    <row r="138" spans="1:65" s="2" customFormat="1" ht="55.5" customHeight="1">
      <c r="A138" s="37"/>
      <c r="B138" s="38"/>
      <c r="C138" s="182" t="s">
        <v>400</v>
      </c>
      <c r="D138" s="182" t="s">
        <v>239</v>
      </c>
      <c r="E138" s="183" t="s">
        <v>1844</v>
      </c>
      <c r="F138" s="184" t="s">
        <v>1845</v>
      </c>
      <c r="G138" s="185" t="s">
        <v>154</v>
      </c>
      <c r="H138" s="186">
        <v>78.849999999999994</v>
      </c>
      <c r="I138" s="187"/>
      <c r="J138" s="188">
        <f>ROUND(I138*H138,2)</f>
        <v>0</v>
      </c>
      <c r="K138" s="184" t="s">
        <v>242</v>
      </c>
      <c r="L138" s="42"/>
      <c r="M138" s="189" t="s">
        <v>19</v>
      </c>
      <c r="N138" s="190" t="s">
        <v>48</v>
      </c>
      <c r="O138" s="67"/>
      <c r="P138" s="191">
        <f>O138*H138</f>
        <v>0</v>
      </c>
      <c r="Q138" s="191">
        <v>2.4078000000000001E-4</v>
      </c>
      <c r="R138" s="191">
        <f>Q138*H138</f>
        <v>1.8985503000000001E-2</v>
      </c>
      <c r="S138" s="191">
        <v>0</v>
      </c>
      <c r="T138" s="192">
        <f>S138*H138</f>
        <v>0</v>
      </c>
      <c r="U138" s="37"/>
      <c r="V138" s="37"/>
      <c r="W138" s="37"/>
      <c r="X138" s="37"/>
      <c r="Y138" s="37"/>
      <c r="Z138" s="37"/>
      <c r="AA138" s="37"/>
      <c r="AB138" s="37"/>
      <c r="AC138" s="37"/>
      <c r="AD138" s="37"/>
      <c r="AE138" s="37"/>
      <c r="AR138" s="193" t="s">
        <v>366</v>
      </c>
      <c r="AT138" s="193" t="s">
        <v>239</v>
      </c>
      <c r="AU138" s="193" t="s">
        <v>88</v>
      </c>
      <c r="AY138" s="20" t="s">
        <v>237</v>
      </c>
      <c r="BE138" s="194">
        <f>IF(N138="základní",J138,0)</f>
        <v>0</v>
      </c>
      <c r="BF138" s="194">
        <f>IF(N138="snížená",J138,0)</f>
        <v>0</v>
      </c>
      <c r="BG138" s="194">
        <f>IF(N138="zákl. přenesená",J138,0)</f>
        <v>0</v>
      </c>
      <c r="BH138" s="194">
        <f>IF(N138="sníž. přenesená",J138,0)</f>
        <v>0</v>
      </c>
      <c r="BI138" s="194">
        <f>IF(N138="nulová",J138,0)</f>
        <v>0</v>
      </c>
      <c r="BJ138" s="20" t="s">
        <v>88</v>
      </c>
      <c r="BK138" s="194">
        <f>ROUND(I138*H138,2)</f>
        <v>0</v>
      </c>
      <c r="BL138" s="20" t="s">
        <v>366</v>
      </c>
      <c r="BM138" s="193" t="s">
        <v>535</v>
      </c>
    </row>
    <row r="139" spans="1:65" s="2" customFormat="1" ht="10.199999999999999">
      <c r="A139" s="37"/>
      <c r="B139" s="38"/>
      <c r="C139" s="39"/>
      <c r="D139" s="195" t="s">
        <v>245</v>
      </c>
      <c r="E139" s="39"/>
      <c r="F139" s="196" t="s">
        <v>1846</v>
      </c>
      <c r="G139" s="39"/>
      <c r="H139" s="39"/>
      <c r="I139" s="197"/>
      <c r="J139" s="39"/>
      <c r="K139" s="39"/>
      <c r="L139" s="42"/>
      <c r="M139" s="198"/>
      <c r="N139" s="199"/>
      <c r="O139" s="67"/>
      <c r="P139" s="67"/>
      <c r="Q139" s="67"/>
      <c r="R139" s="67"/>
      <c r="S139" s="67"/>
      <c r="T139" s="68"/>
      <c r="U139" s="37"/>
      <c r="V139" s="37"/>
      <c r="W139" s="37"/>
      <c r="X139" s="37"/>
      <c r="Y139" s="37"/>
      <c r="Z139" s="37"/>
      <c r="AA139" s="37"/>
      <c r="AB139" s="37"/>
      <c r="AC139" s="37"/>
      <c r="AD139" s="37"/>
      <c r="AE139" s="37"/>
      <c r="AT139" s="20" t="s">
        <v>245</v>
      </c>
      <c r="AU139" s="20" t="s">
        <v>88</v>
      </c>
    </row>
    <row r="140" spans="1:65" s="2" customFormat="1" ht="55.5" customHeight="1">
      <c r="A140" s="37"/>
      <c r="B140" s="38"/>
      <c r="C140" s="182" t="s">
        <v>7</v>
      </c>
      <c r="D140" s="182" t="s">
        <v>239</v>
      </c>
      <c r="E140" s="183" t="s">
        <v>1847</v>
      </c>
      <c r="F140" s="184" t="s">
        <v>1848</v>
      </c>
      <c r="G140" s="185" t="s">
        <v>1817</v>
      </c>
      <c r="H140" s="263"/>
      <c r="I140" s="187"/>
      <c r="J140" s="188">
        <f>ROUND(I140*H140,2)</f>
        <v>0</v>
      </c>
      <c r="K140" s="184" t="s">
        <v>242</v>
      </c>
      <c r="L140" s="42"/>
      <c r="M140" s="189" t="s">
        <v>19</v>
      </c>
      <c r="N140" s="190" t="s">
        <v>48</v>
      </c>
      <c r="O140" s="67"/>
      <c r="P140" s="191">
        <f>O140*H140</f>
        <v>0</v>
      </c>
      <c r="Q140" s="191">
        <v>0</v>
      </c>
      <c r="R140" s="191">
        <f>Q140*H140</f>
        <v>0</v>
      </c>
      <c r="S140" s="191">
        <v>0</v>
      </c>
      <c r="T140" s="192">
        <f>S140*H140</f>
        <v>0</v>
      </c>
      <c r="U140" s="37"/>
      <c r="V140" s="37"/>
      <c r="W140" s="37"/>
      <c r="X140" s="37"/>
      <c r="Y140" s="37"/>
      <c r="Z140" s="37"/>
      <c r="AA140" s="37"/>
      <c r="AB140" s="37"/>
      <c r="AC140" s="37"/>
      <c r="AD140" s="37"/>
      <c r="AE140" s="37"/>
      <c r="AR140" s="193" t="s">
        <v>366</v>
      </c>
      <c r="AT140" s="193" t="s">
        <v>239</v>
      </c>
      <c r="AU140" s="193" t="s">
        <v>88</v>
      </c>
      <c r="AY140" s="20" t="s">
        <v>237</v>
      </c>
      <c r="BE140" s="194">
        <f>IF(N140="základní",J140,0)</f>
        <v>0</v>
      </c>
      <c r="BF140" s="194">
        <f>IF(N140="snížená",J140,0)</f>
        <v>0</v>
      </c>
      <c r="BG140" s="194">
        <f>IF(N140="zákl. přenesená",J140,0)</f>
        <v>0</v>
      </c>
      <c r="BH140" s="194">
        <f>IF(N140="sníž. přenesená",J140,0)</f>
        <v>0</v>
      </c>
      <c r="BI140" s="194">
        <f>IF(N140="nulová",J140,0)</f>
        <v>0</v>
      </c>
      <c r="BJ140" s="20" t="s">
        <v>88</v>
      </c>
      <c r="BK140" s="194">
        <f>ROUND(I140*H140,2)</f>
        <v>0</v>
      </c>
      <c r="BL140" s="20" t="s">
        <v>366</v>
      </c>
      <c r="BM140" s="193" t="s">
        <v>1849</v>
      </c>
    </row>
    <row r="141" spans="1:65" s="2" customFormat="1" ht="10.199999999999999">
      <c r="A141" s="37"/>
      <c r="B141" s="38"/>
      <c r="C141" s="39"/>
      <c r="D141" s="195" t="s">
        <v>245</v>
      </c>
      <c r="E141" s="39"/>
      <c r="F141" s="196" t="s">
        <v>1850</v>
      </c>
      <c r="G141" s="39"/>
      <c r="H141" s="39"/>
      <c r="I141" s="197"/>
      <c r="J141" s="39"/>
      <c r="K141" s="39"/>
      <c r="L141" s="42"/>
      <c r="M141" s="198"/>
      <c r="N141" s="199"/>
      <c r="O141" s="67"/>
      <c r="P141" s="67"/>
      <c r="Q141" s="67"/>
      <c r="R141" s="67"/>
      <c r="S141" s="67"/>
      <c r="T141" s="68"/>
      <c r="U141" s="37"/>
      <c r="V141" s="37"/>
      <c r="W141" s="37"/>
      <c r="X141" s="37"/>
      <c r="Y141" s="37"/>
      <c r="Z141" s="37"/>
      <c r="AA141" s="37"/>
      <c r="AB141" s="37"/>
      <c r="AC141" s="37"/>
      <c r="AD141" s="37"/>
      <c r="AE141" s="37"/>
      <c r="AT141" s="20" t="s">
        <v>245</v>
      </c>
      <c r="AU141" s="20" t="s">
        <v>88</v>
      </c>
    </row>
    <row r="142" spans="1:65" s="12" customFormat="1" ht="22.8" customHeight="1">
      <c r="B142" s="166"/>
      <c r="C142" s="167"/>
      <c r="D142" s="168" t="s">
        <v>75</v>
      </c>
      <c r="E142" s="180" t="s">
        <v>1851</v>
      </c>
      <c r="F142" s="180" t="s">
        <v>1852</v>
      </c>
      <c r="G142" s="167"/>
      <c r="H142" s="167"/>
      <c r="I142" s="170"/>
      <c r="J142" s="181">
        <f>BK142</f>
        <v>0</v>
      </c>
      <c r="K142" s="167"/>
      <c r="L142" s="172"/>
      <c r="M142" s="173"/>
      <c r="N142" s="174"/>
      <c r="O142" s="174"/>
      <c r="P142" s="175">
        <f>SUM(P143:P177)</f>
        <v>0</v>
      </c>
      <c r="Q142" s="174"/>
      <c r="R142" s="175">
        <f>SUM(R143:R177)</f>
        <v>3.45329994E-2</v>
      </c>
      <c r="S142" s="174"/>
      <c r="T142" s="176">
        <f>SUM(T143:T177)</f>
        <v>0</v>
      </c>
      <c r="AR142" s="177" t="s">
        <v>88</v>
      </c>
      <c r="AT142" s="178" t="s">
        <v>75</v>
      </c>
      <c r="AU142" s="178" t="s">
        <v>83</v>
      </c>
      <c r="AY142" s="177" t="s">
        <v>237</v>
      </c>
      <c r="BK142" s="179">
        <f>SUM(BK143:BK177)</f>
        <v>0</v>
      </c>
    </row>
    <row r="143" spans="1:65" s="2" customFormat="1" ht="24.15" customHeight="1">
      <c r="A143" s="37"/>
      <c r="B143" s="38"/>
      <c r="C143" s="182" t="s">
        <v>427</v>
      </c>
      <c r="D143" s="182" t="s">
        <v>239</v>
      </c>
      <c r="E143" s="183" t="s">
        <v>1853</v>
      </c>
      <c r="F143" s="184" t="s">
        <v>1854</v>
      </c>
      <c r="G143" s="185" t="s">
        <v>290</v>
      </c>
      <c r="H143" s="186">
        <v>0</v>
      </c>
      <c r="I143" s="187"/>
      <c r="J143" s="188">
        <f>ROUND(I143*H143,2)</f>
        <v>0</v>
      </c>
      <c r="K143" s="184" t="s">
        <v>242</v>
      </c>
      <c r="L143" s="42"/>
      <c r="M143" s="189" t="s">
        <v>19</v>
      </c>
      <c r="N143" s="190" t="s">
        <v>48</v>
      </c>
      <c r="O143" s="67"/>
      <c r="P143" s="191">
        <f>O143*H143</f>
        <v>0</v>
      </c>
      <c r="Q143" s="191">
        <v>2.3931319999999999E-4</v>
      </c>
      <c r="R143" s="191">
        <f>Q143*H143</f>
        <v>0</v>
      </c>
      <c r="S143" s="191">
        <v>0</v>
      </c>
      <c r="T143" s="192">
        <f>S143*H143</f>
        <v>0</v>
      </c>
      <c r="U143" s="37"/>
      <c r="V143" s="37"/>
      <c r="W143" s="37"/>
      <c r="X143" s="37"/>
      <c r="Y143" s="37"/>
      <c r="Z143" s="37"/>
      <c r="AA143" s="37"/>
      <c r="AB143" s="37"/>
      <c r="AC143" s="37"/>
      <c r="AD143" s="37"/>
      <c r="AE143" s="37"/>
      <c r="AR143" s="193" t="s">
        <v>366</v>
      </c>
      <c r="AT143" s="193" t="s">
        <v>239</v>
      </c>
      <c r="AU143" s="193" t="s">
        <v>88</v>
      </c>
      <c r="AY143" s="20" t="s">
        <v>237</v>
      </c>
      <c r="BE143" s="194">
        <f>IF(N143="základní",J143,0)</f>
        <v>0</v>
      </c>
      <c r="BF143" s="194">
        <f>IF(N143="snížená",J143,0)</f>
        <v>0</v>
      </c>
      <c r="BG143" s="194">
        <f>IF(N143="zákl. přenesená",J143,0)</f>
        <v>0</v>
      </c>
      <c r="BH143" s="194">
        <f>IF(N143="sníž. přenesená",J143,0)</f>
        <v>0</v>
      </c>
      <c r="BI143" s="194">
        <f>IF(N143="nulová",J143,0)</f>
        <v>0</v>
      </c>
      <c r="BJ143" s="20" t="s">
        <v>88</v>
      </c>
      <c r="BK143" s="194">
        <f>ROUND(I143*H143,2)</f>
        <v>0</v>
      </c>
      <c r="BL143" s="20" t="s">
        <v>366</v>
      </c>
      <c r="BM143" s="193" t="s">
        <v>577</v>
      </c>
    </row>
    <row r="144" spans="1:65" s="2" customFormat="1" ht="10.199999999999999">
      <c r="A144" s="37"/>
      <c r="B144" s="38"/>
      <c r="C144" s="39"/>
      <c r="D144" s="195" t="s">
        <v>245</v>
      </c>
      <c r="E144" s="39"/>
      <c r="F144" s="196" t="s">
        <v>1855</v>
      </c>
      <c r="G144" s="39"/>
      <c r="H144" s="39"/>
      <c r="I144" s="197"/>
      <c r="J144" s="39"/>
      <c r="K144" s="39"/>
      <c r="L144" s="42"/>
      <c r="M144" s="198"/>
      <c r="N144" s="199"/>
      <c r="O144" s="67"/>
      <c r="P144" s="67"/>
      <c r="Q144" s="67"/>
      <c r="R144" s="67"/>
      <c r="S144" s="67"/>
      <c r="T144" s="68"/>
      <c r="U144" s="37"/>
      <c r="V144" s="37"/>
      <c r="W144" s="37"/>
      <c r="X144" s="37"/>
      <c r="Y144" s="37"/>
      <c r="Z144" s="37"/>
      <c r="AA144" s="37"/>
      <c r="AB144" s="37"/>
      <c r="AC144" s="37"/>
      <c r="AD144" s="37"/>
      <c r="AE144" s="37"/>
      <c r="AT144" s="20" t="s">
        <v>245</v>
      </c>
      <c r="AU144" s="20" t="s">
        <v>88</v>
      </c>
    </row>
    <row r="145" spans="1:65" s="2" customFormat="1" ht="24.15" customHeight="1">
      <c r="A145" s="37"/>
      <c r="B145" s="38"/>
      <c r="C145" s="182" t="s">
        <v>436</v>
      </c>
      <c r="D145" s="182" t="s">
        <v>239</v>
      </c>
      <c r="E145" s="183" t="s">
        <v>1856</v>
      </c>
      <c r="F145" s="184" t="s">
        <v>1857</v>
      </c>
      <c r="G145" s="185" t="s">
        <v>290</v>
      </c>
      <c r="H145" s="186">
        <v>0</v>
      </c>
      <c r="I145" s="187"/>
      <c r="J145" s="188">
        <f>ROUND(I145*H145,2)</f>
        <v>0</v>
      </c>
      <c r="K145" s="184" t="s">
        <v>242</v>
      </c>
      <c r="L145" s="42"/>
      <c r="M145" s="189" t="s">
        <v>19</v>
      </c>
      <c r="N145" s="190" t="s">
        <v>48</v>
      </c>
      <c r="O145" s="67"/>
      <c r="P145" s="191">
        <f>O145*H145</f>
        <v>0</v>
      </c>
      <c r="Q145" s="191">
        <v>6.2914000000000004E-4</v>
      </c>
      <c r="R145" s="191">
        <f>Q145*H145</f>
        <v>0</v>
      </c>
      <c r="S145" s="191">
        <v>0</v>
      </c>
      <c r="T145" s="192">
        <f>S145*H145</f>
        <v>0</v>
      </c>
      <c r="U145" s="37"/>
      <c r="V145" s="37"/>
      <c r="W145" s="37"/>
      <c r="X145" s="37"/>
      <c r="Y145" s="37"/>
      <c r="Z145" s="37"/>
      <c r="AA145" s="37"/>
      <c r="AB145" s="37"/>
      <c r="AC145" s="37"/>
      <c r="AD145" s="37"/>
      <c r="AE145" s="37"/>
      <c r="AR145" s="193" t="s">
        <v>366</v>
      </c>
      <c r="AT145" s="193" t="s">
        <v>239</v>
      </c>
      <c r="AU145" s="193" t="s">
        <v>88</v>
      </c>
      <c r="AY145" s="20" t="s">
        <v>237</v>
      </c>
      <c r="BE145" s="194">
        <f>IF(N145="základní",J145,0)</f>
        <v>0</v>
      </c>
      <c r="BF145" s="194">
        <f>IF(N145="snížená",J145,0)</f>
        <v>0</v>
      </c>
      <c r="BG145" s="194">
        <f>IF(N145="zákl. přenesená",J145,0)</f>
        <v>0</v>
      </c>
      <c r="BH145" s="194">
        <f>IF(N145="sníž. přenesená",J145,0)</f>
        <v>0</v>
      </c>
      <c r="BI145" s="194">
        <f>IF(N145="nulová",J145,0)</f>
        <v>0</v>
      </c>
      <c r="BJ145" s="20" t="s">
        <v>88</v>
      </c>
      <c r="BK145" s="194">
        <f>ROUND(I145*H145,2)</f>
        <v>0</v>
      </c>
      <c r="BL145" s="20" t="s">
        <v>366</v>
      </c>
      <c r="BM145" s="193" t="s">
        <v>588</v>
      </c>
    </row>
    <row r="146" spans="1:65" s="2" customFormat="1" ht="10.199999999999999">
      <c r="A146" s="37"/>
      <c r="B146" s="38"/>
      <c r="C146" s="39"/>
      <c r="D146" s="195" t="s">
        <v>245</v>
      </c>
      <c r="E146" s="39"/>
      <c r="F146" s="196" t="s">
        <v>1858</v>
      </c>
      <c r="G146" s="39"/>
      <c r="H146" s="39"/>
      <c r="I146" s="197"/>
      <c r="J146" s="39"/>
      <c r="K146" s="39"/>
      <c r="L146" s="42"/>
      <c r="M146" s="198"/>
      <c r="N146" s="199"/>
      <c r="O146" s="67"/>
      <c r="P146" s="67"/>
      <c r="Q146" s="67"/>
      <c r="R146" s="67"/>
      <c r="S146" s="67"/>
      <c r="T146" s="68"/>
      <c r="U146" s="37"/>
      <c r="V146" s="37"/>
      <c r="W146" s="37"/>
      <c r="X146" s="37"/>
      <c r="Y146" s="37"/>
      <c r="Z146" s="37"/>
      <c r="AA146" s="37"/>
      <c r="AB146" s="37"/>
      <c r="AC146" s="37"/>
      <c r="AD146" s="37"/>
      <c r="AE146" s="37"/>
      <c r="AT146" s="20" t="s">
        <v>245</v>
      </c>
      <c r="AU146" s="20" t="s">
        <v>88</v>
      </c>
    </row>
    <row r="147" spans="1:65" s="2" customFormat="1" ht="24.15" customHeight="1">
      <c r="A147" s="37"/>
      <c r="B147" s="38"/>
      <c r="C147" s="182" t="s">
        <v>440</v>
      </c>
      <c r="D147" s="182" t="s">
        <v>239</v>
      </c>
      <c r="E147" s="183" t="s">
        <v>1859</v>
      </c>
      <c r="F147" s="184" t="s">
        <v>1860</v>
      </c>
      <c r="G147" s="185" t="s">
        <v>290</v>
      </c>
      <c r="H147" s="186">
        <v>0</v>
      </c>
      <c r="I147" s="187"/>
      <c r="J147" s="188">
        <f>ROUND(I147*H147,2)</f>
        <v>0</v>
      </c>
      <c r="K147" s="184" t="s">
        <v>242</v>
      </c>
      <c r="L147" s="42"/>
      <c r="M147" s="189" t="s">
        <v>19</v>
      </c>
      <c r="N147" s="190" t="s">
        <v>48</v>
      </c>
      <c r="O147" s="67"/>
      <c r="P147" s="191">
        <f>O147*H147</f>
        <v>0</v>
      </c>
      <c r="Q147" s="191">
        <v>7.7914E-4</v>
      </c>
      <c r="R147" s="191">
        <f>Q147*H147</f>
        <v>0</v>
      </c>
      <c r="S147" s="191">
        <v>0</v>
      </c>
      <c r="T147" s="192">
        <f>S147*H147</f>
        <v>0</v>
      </c>
      <c r="U147" s="37"/>
      <c r="V147" s="37"/>
      <c r="W147" s="37"/>
      <c r="X147" s="37"/>
      <c r="Y147" s="37"/>
      <c r="Z147" s="37"/>
      <c r="AA147" s="37"/>
      <c r="AB147" s="37"/>
      <c r="AC147" s="37"/>
      <c r="AD147" s="37"/>
      <c r="AE147" s="37"/>
      <c r="AR147" s="193" t="s">
        <v>366</v>
      </c>
      <c r="AT147" s="193" t="s">
        <v>239</v>
      </c>
      <c r="AU147" s="193" t="s">
        <v>88</v>
      </c>
      <c r="AY147" s="20" t="s">
        <v>237</v>
      </c>
      <c r="BE147" s="194">
        <f>IF(N147="základní",J147,0)</f>
        <v>0</v>
      </c>
      <c r="BF147" s="194">
        <f>IF(N147="snížená",J147,0)</f>
        <v>0</v>
      </c>
      <c r="BG147" s="194">
        <f>IF(N147="zákl. přenesená",J147,0)</f>
        <v>0</v>
      </c>
      <c r="BH147" s="194">
        <f>IF(N147="sníž. přenesená",J147,0)</f>
        <v>0</v>
      </c>
      <c r="BI147" s="194">
        <f>IF(N147="nulová",J147,0)</f>
        <v>0</v>
      </c>
      <c r="BJ147" s="20" t="s">
        <v>88</v>
      </c>
      <c r="BK147" s="194">
        <f>ROUND(I147*H147,2)</f>
        <v>0</v>
      </c>
      <c r="BL147" s="20" t="s">
        <v>366</v>
      </c>
      <c r="BM147" s="193" t="s">
        <v>603</v>
      </c>
    </row>
    <row r="148" spans="1:65" s="2" customFormat="1" ht="10.199999999999999">
      <c r="A148" s="37"/>
      <c r="B148" s="38"/>
      <c r="C148" s="39"/>
      <c r="D148" s="195" t="s">
        <v>245</v>
      </c>
      <c r="E148" s="39"/>
      <c r="F148" s="196" t="s">
        <v>1861</v>
      </c>
      <c r="G148" s="39"/>
      <c r="H148" s="39"/>
      <c r="I148" s="197"/>
      <c r="J148" s="39"/>
      <c r="K148" s="39"/>
      <c r="L148" s="42"/>
      <c r="M148" s="198"/>
      <c r="N148" s="199"/>
      <c r="O148" s="67"/>
      <c r="P148" s="67"/>
      <c r="Q148" s="67"/>
      <c r="R148" s="67"/>
      <c r="S148" s="67"/>
      <c r="T148" s="68"/>
      <c r="U148" s="37"/>
      <c r="V148" s="37"/>
      <c r="W148" s="37"/>
      <c r="X148" s="37"/>
      <c r="Y148" s="37"/>
      <c r="Z148" s="37"/>
      <c r="AA148" s="37"/>
      <c r="AB148" s="37"/>
      <c r="AC148" s="37"/>
      <c r="AD148" s="37"/>
      <c r="AE148" s="37"/>
      <c r="AT148" s="20" t="s">
        <v>245</v>
      </c>
      <c r="AU148" s="20" t="s">
        <v>88</v>
      </c>
    </row>
    <row r="149" spans="1:65" s="2" customFormat="1" ht="24.15" customHeight="1">
      <c r="A149" s="37"/>
      <c r="B149" s="38"/>
      <c r="C149" s="182" t="s">
        <v>446</v>
      </c>
      <c r="D149" s="182" t="s">
        <v>239</v>
      </c>
      <c r="E149" s="183" t="s">
        <v>1862</v>
      </c>
      <c r="F149" s="184" t="s">
        <v>1863</v>
      </c>
      <c r="G149" s="185" t="s">
        <v>290</v>
      </c>
      <c r="H149" s="186">
        <v>0</v>
      </c>
      <c r="I149" s="187"/>
      <c r="J149" s="188">
        <f>ROUND(I149*H149,2)</f>
        <v>0</v>
      </c>
      <c r="K149" s="184" t="s">
        <v>242</v>
      </c>
      <c r="L149" s="42"/>
      <c r="M149" s="189" t="s">
        <v>19</v>
      </c>
      <c r="N149" s="190" t="s">
        <v>48</v>
      </c>
      <c r="O149" s="67"/>
      <c r="P149" s="191">
        <f>O149*H149</f>
        <v>0</v>
      </c>
      <c r="Q149" s="191">
        <v>8.8913999999999996E-4</v>
      </c>
      <c r="R149" s="191">
        <f>Q149*H149</f>
        <v>0</v>
      </c>
      <c r="S149" s="191">
        <v>0</v>
      </c>
      <c r="T149" s="192">
        <f>S149*H149</f>
        <v>0</v>
      </c>
      <c r="U149" s="37"/>
      <c r="V149" s="37"/>
      <c r="W149" s="37"/>
      <c r="X149" s="37"/>
      <c r="Y149" s="37"/>
      <c r="Z149" s="37"/>
      <c r="AA149" s="37"/>
      <c r="AB149" s="37"/>
      <c r="AC149" s="37"/>
      <c r="AD149" s="37"/>
      <c r="AE149" s="37"/>
      <c r="AR149" s="193" t="s">
        <v>366</v>
      </c>
      <c r="AT149" s="193" t="s">
        <v>239</v>
      </c>
      <c r="AU149" s="193" t="s">
        <v>88</v>
      </c>
      <c r="AY149" s="20" t="s">
        <v>237</v>
      </c>
      <c r="BE149" s="194">
        <f>IF(N149="základní",J149,0)</f>
        <v>0</v>
      </c>
      <c r="BF149" s="194">
        <f>IF(N149="snížená",J149,0)</f>
        <v>0</v>
      </c>
      <c r="BG149" s="194">
        <f>IF(N149="zákl. přenesená",J149,0)</f>
        <v>0</v>
      </c>
      <c r="BH149" s="194">
        <f>IF(N149="sníž. přenesená",J149,0)</f>
        <v>0</v>
      </c>
      <c r="BI149" s="194">
        <f>IF(N149="nulová",J149,0)</f>
        <v>0</v>
      </c>
      <c r="BJ149" s="20" t="s">
        <v>88</v>
      </c>
      <c r="BK149" s="194">
        <f>ROUND(I149*H149,2)</f>
        <v>0</v>
      </c>
      <c r="BL149" s="20" t="s">
        <v>366</v>
      </c>
      <c r="BM149" s="193" t="s">
        <v>617</v>
      </c>
    </row>
    <row r="150" spans="1:65" s="2" customFormat="1" ht="10.199999999999999">
      <c r="A150" s="37"/>
      <c r="B150" s="38"/>
      <c r="C150" s="39"/>
      <c r="D150" s="195" t="s">
        <v>245</v>
      </c>
      <c r="E150" s="39"/>
      <c r="F150" s="196" t="s">
        <v>1864</v>
      </c>
      <c r="G150" s="39"/>
      <c r="H150" s="39"/>
      <c r="I150" s="197"/>
      <c r="J150" s="39"/>
      <c r="K150" s="39"/>
      <c r="L150" s="42"/>
      <c r="M150" s="198"/>
      <c r="N150" s="199"/>
      <c r="O150" s="67"/>
      <c r="P150" s="67"/>
      <c r="Q150" s="67"/>
      <c r="R150" s="67"/>
      <c r="S150" s="67"/>
      <c r="T150" s="68"/>
      <c r="U150" s="37"/>
      <c r="V150" s="37"/>
      <c r="W150" s="37"/>
      <c r="X150" s="37"/>
      <c r="Y150" s="37"/>
      <c r="Z150" s="37"/>
      <c r="AA150" s="37"/>
      <c r="AB150" s="37"/>
      <c r="AC150" s="37"/>
      <c r="AD150" s="37"/>
      <c r="AE150" s="37"/>
      <c r="AT150" s="20" t="s">
        <v>245</v>
      </c>
      <c r="AU150" s="20" t="s">
        <v>88</v>
      </c>
    </row>
    <row r="151" spans="1:65" s="2" customFormat="1" ht="37.799999999999997" customHeight="1">
      <c r="A151" s="37"/>
      <c r="B151" s="38"/>
      <c r="C151" s="182" t="s">
        <v>452</v>
      </c>
      <c r="D151" s="182" t="s">
        <v>239</v>
      </c>
      <c r="E151" s="183" t="s">
        <v>1865</v>
      </c>
      <c r="F151" s="184" t="s">
        <v>1866</v>
      </c>
      <c r="G151" s="185" t="s">
        <v>290</v>
      </c>
      <c r="H151" s="186">
        <v>36</v>
      </c>
      <c r="I151" s="187"/>
      <c r="J151" s="188">
        <f>ROUND(I151*H151,2)</f>
        <v>0</v>
      </c>
      <c r="K151" s="184" t="s">
        <v>242</v>
      </c>
      <c r="L151" s="42"/>
      <c r="M151" s="189" t="s">
        <v>19</v>
      </c>
      <c r="N151" s="190" t="s">
        <v>48</v>
      </c>
      <c r="O151" s="67"/>
      <c r="P151" s="191">
        <f>O151*H151</f>
        <v>0</v>
      </c>
      <c r="Q151" s="191">
        <v>1.3999999999999999E-4</v>
      </c>
      <c r="R151" s="191">
        <f>Q151*H151</f>
        <v>5.0399999999999993E-3</v>
      </c>
      <c r="S151" s="191">
        <v>0</v>
      </c>
      <c r="T151" s="192">
        <f>S151*H151</f>
        <v>0</v>
      </c>
      <c r="U151" s="37"/>
      <c r="V151" s="37"/>
      <c r="W151" s="37"/>
      <c r="X151" s="37"/>
      <c r="Y151" s="37"/>
      <c r="Z151" s="37"/>
      <c r="AA151" s="37"/>
      <c r="AB151" s="37"/>
      <c r="AC151" s="37"/>
      <c r="AD151" s="37"/>
      <c r="AE151" s="37"/>
      <c r="AR151" s="193" t="s">
        <v>366</v>
      </c>
      <c r="AT151" s="193" t="s">
        <v>239</v>
      </c>
      <c r="AU151" s="193" t="s">
        <v>88</v>
      </c>
      <c r="AY151" s="20" t="s">
        <v>237</v>
      </c>
      <c r="BE151" s="194">
        <f>IF(N151="základní",J151,0)</f>
        <v>0</v>
      </c>
      <c r="BF151" s="194">
        <f>IF(N151="snížená",J151,0)</f>
        <v>0</v>
      </c>
      <c r="BG151" s="194">
        <f>IF(N151="zákl. přenesená",J151,0)</f>
        <v>0</v>
      </c>
      <c r="BH151" s="194">
        <f>IF(N151="sníž. přenesená",J151,0)</f>
        <v>0</v>
      </c>
      <c r="BI151" s="194">
        <f>IF(N151="nulová",J151,0)</f>
        <v>0</v>
      </c>
      <c r="BJ151" s="20" t="s">
        <v>88</v>
      </c>
      <c r="BK151" s="194">
        <f>ROUND(I151*H151,2)</f>
        <v>0</v>
      </c>
      <c r="BL151" s="20" t="s">
        <v>366</v>
      </c>
      <c r="BM151" s="193" t="s">
        <v>633</v>
      </c>
    </row>
    <row r="152" spans="1:65" s="2" customFormat="1" ht="10.199999999999999">
      <c r="A152" s="37"/>
      <c r="B152" s="38"/>
      <c r="C152" s="39"/>
      <c r="D152" s="195" t="s">
        <v>245</v>
      </c>
      <c r="E152" s="39"/>
      <c r="F152" s="196" t="s">
        <v>1867</v>
      </c>
      <c r="G152" s="39"/>
      <c r="H152" s="39"/>
      <c r="I152" s="197"/>
      <c r="J152" s="39"/>
      <c r="K152" s="39"/>
      <c r="L152" s="42"/>
      <c r="M152" s="198"/>
      <c r="N152" s="199"/>
      <c r="O152" s="67"/>
      <c r="P152" s="67"/>
      <c r="Q152" s="67"/>
      <c r="R152" s="67"/>
      <c r="S152" s="67"/>
      <c r="T152" s="68"/>
      <c r="U152" s="37"/>
      <c r="V152" s="37"/>
      <c r="W152" s="37"/>
      <c r="X152" s="37"/>
      <c r="Y152" s="37"/>
      <c r="Z152" s="37"/>
      <c r="AA152" s="37"/>
      <c r="AB152" s="37"/>
      <c r="AC152" s="37"/>
      <c r="AD152" s="37"/>
      <c r="AE152" s="37"/>
      <c r="AT152" s="20" t="s">
        <v>245</v>
      </c>
      <c r="AU152" s="20" t="s">
        <v>88</v>
      </c>
    </row>
    <row r="153" spans="1:65" s="2" customFormat="1" ht="37.799999999999997" customHeight="1">
      <c r="A153" s="37"/>
      <c r="B153" s="38"/>
      <c r="C153" s="182" t="s">
        <v>471</v>
      </c>
      <c r="D153" s="182" t="s">
        <v>239</v>
      </c>
      <c r="E153" s="183" t="s">
        <v>1868</v>
      </c>
      <c r="F153" s="184" t="s">
        <v>1869</v>
      </c>
      <c r="G153" s="185" t="s">
        <v>290</v>
      </c>
      <c r="H153" s="186">
        <v>8</v>
      </c>
      <c r="I153" s="187"/>
      <c r="J153" s="188">
        <f>ROUND(I153*H153,2)</f>
        <v>0</v>
      </c>
      <c r="K153" s="184" t="s">
        <v>242</v>
      </c>
      <c r="L153" s="42"/>
      <c r="M153" s="189" t="s">
        <v>19</v>
      </c>
      <c r="N153" s="190" t="s">
        <v>48</v>
      </c>
      <c r="O153" s="67"/>
      <c r="P153" s="191">
        <f>O153*H153</f>
        <v>0</v>
      </c>
      <c r="Q153" s="191">
        <v>2.0000000000000001E-4</v>
      </c>
      <c r="R153" s="191">
        <f>Q153*H153</f>
        <v>1.6000000000000001E-3</v>
      </c>
      <c r="S153" s="191">
        <v>0</v>
      </c>
      <c r="T153" s="192">
        <f>S153*H153</f>
        <v>0</v>
      </c>
      <c r="U153" s="37"/>
      <c r="V153" s="37"/>
      <c r="W153" s="37"/>
      <c r="X153" s="37"/>
      <c r="Y153" s="37"/>
      <c r="Z153" s="37"/>
      <c r="AA153" s="37"/>
      <c r="AB153" s="37"/>
      <c r="AC153" s="37"/>
      <c r="AD153" s="37"/>
      <c r="AE153" s="37"/>
      <c r="AR153" s="193" t="s">
        <v>366</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366</v>
      </c>
      <c r="BM153" s="193" t="s">
        <v>643</v>
      </c>
    </row>
    <row r="154" spans="1:65" s="2" customFormat="1" ht="10.199999999999999">
      <c r="A154" s="37"/>
      <c r="B154" s="38"/>
      <c r="C154" s="39"/>
      <c r="D154" s="195" t="s">
        <v>245</v>
      </c>
      <c r="E154" s="39"/>
      <c r="F154" s="196" t="s">
        <v>1870</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245</v>
      </c>
      <c r="AU154" s="20" t="s">
        <v>88</v>
      </c>
    </row>
    <row r="155" spans="1:65" s="2" customFormat="1" ht="33" customHeight="1">
      <c r="A155" s="37"/>
      <c r="B155" s="38"/>
      <c r="C155" s="182" t="s">
        <v>476</v>
      </c>
      <c r="D155" s="182" t="s">
        <v>239</v>
      </c>
      <c r="E155" s="183" t="s">
        <v>1871</v>
      </c>
      <c r="F155" s="184" t="s">
        <v>1872</v>
      </c>
      <c r="G155" s="185" t="s">
        <v>290</v>
      </c>
      <c r="H155" s="186">
        <v>29</v>
      </c>
      <c r="I155" s="187"/>
      <c r="J155" s="188">
        <f>ROUND(I155*H155,2)</f>
        <v>0</v>
      </c>
      <c r="K155" s="184" t="s">
        <v>242</v>
      </c>
      <c r="L155" s="42"/>
      <c r="M155" s="189" t="s">
        <v>19</v>
      </c>
      <c r="N155" s="190" t="s">
        <v>48</v>
      </c>
      <c r="O155" s="67"/>
      <c r="P155" s="191">
        <f>O155*H155</f>
        <v>0</v>
      </c>
      <c r="Q155" s="191">
        <v>7.0250740000000003E-4</v>
      </c>
      <c r="R155" s="191">
        <f>Q155*H155</f>
        <v>2.0372714600000001E-2</v>
      </c>
      <c r="S155" s="191">
        <v>0</v>
      </c>
      <c r="T155" s="192">
        <f>S155*H155</f>
        <v>0</v>
      </c>
      <c r="U155" s="37"/>
      <c r="V155" s="37"/>
      <c r="W155" s="37"/>
      <c r="X155" s="37"/>
      <c r="Y155" s="37"/>
      <c r="Z155" s="37"/>
      <c r="AA155" s="37"/>
      <c r="AB155" s="37"/>
      <c r="AC155" s="37"/>
      <c r="AD155" s="37"/>
      <c r="AE155" s="37"/>
      <c r="AR155" s="193" t="s">
        <v>366</v>
      </c>
      <c r="AT155" s="193" t="s">
        <v>239</v>
      </c>
      <c r="AU155" s="193" t="s">
        <v>88</v>
      </c>
      <c r="AY155" s="20" t="s">
        <v>237</v>
      </c>
      <c r="BE155" s="194">
        <f>IF(N155="základní",J155,0)</f>
        <v>0</v>
      </c>
      <c r="BF155" s="194">
        <f>IF(N155="snížená",J155,0)</f>
        <v>0</v>
      </c>
      <c r="BG155" s="194">
        <f>IF(N155="zákl. přenesená",J155,0)</f>
        <v>0</v>
      </c>
      <c r="BH155" s="194">
        <f>IF(N155="sníž. přenesená",J155,0)</f>
        <v>0</v>
      </c>
      <c r="BI155" s="194">
        <f>IF(N155="nulová",J155,0)</f>
        <v>0</v>
      </c>
      <c r="BJ155" s="20" t="s">
        <v>88</v>
      </c>
      <c r="BK155" s="194">
        <f>ROUND(I155*H155,2)</f>
        <v>0</v>
      </c>
      <c r="BL155" s="20" t="s">
        <v>366</v>
      </c>
      <c r="BM155" s="193" t="s">
        <v>653</v>
      </c>
    </row>
    <row r="156" spans="1:65" s="2" customFormat="1" ht="10.199999999999999">
      <c r="A156" s="37"/>
      <c r="B156" s="38"/>
      <c r="C156" s="39"/>
      <c r="D156" s="195" t="s">
        <v>245</v>
      </c>
      <c r="E156" s="39"/>
      <c r="F156" s="196" t="s">
        <v>1873</v>
      </c>
      <c r="G156" s="39"/>
      <c r="H156" s="39"/>
      <c r="I156" s="197"/>
      <c r="J156" s="39"/>
      <c r="K156" s="39"/>
      <c r="L156" s="42"/>
      <c r="M156" s="198"/>
      <c r="N156" s="199"/>
      <c r="O156" s="67"/>
      <c r="P156" s="67"/>
      <c r="Q156" s="67"/>
      <c r="R156" s="67"/>
      <c r="S156" s="67"/>
      <c r="T156" s="68"/>
      <c r="U156" s="37"/>
      <c r="V156" s="37"/>
      <c r="W156" s="37"/>
      <c r="X156" s="37"/>
      <c r="Y156" s="37"/>
      <c r="Z156" s="37"/>
      <c r="AA156" s="37"/>
      <c r="AB156" s="37"/>
      <c r="AC156" s="37"/>
      <c r="AD156" s="37"/>
      <c r="AE156" s="37"/>
      <c r="AT156" s="20" t="s">
        <v>245</v>
      </c>
      <c r="AU156" s="20" t="s">
        <v>88</v>
      </c>
    </row>
    <row r="157" spans="1:65" s="2" customFormat="1" ht="24.15" customHeight="1">
      <c r="A157" s="37"/>
      <c r="B157" s="38"/>
      <c r="C157" s="182" t="s">
        <v>485</v>
      </c>
      <c r="D157" s="182" t="s">
        <v>239</v>
      </c>
      <c r="E157" s="183" t="s">
        <v>1874</v>
      </c>
      <c r="F157" s="184" t="s">
        <v>1875</v>
      </c>
      <c r="G157" s="185" t="s">
        <v>290</v>
      </c>
      <c r="H157" s="186">
        <v>13</v>
      </c>
      <c r="I157" s="187"/>
      <c r="J157" s="188">
        <f>ROUND(I157*H157,2)</f>
        <v>0</v>
      </c>
      <c r="K157" s="184" t="s">
        <v>19</v>
      </c>
      <c r="L157" s="42"/>
      <c r="M157" s="189" t="s">
        <v>19</v>
      </c>
      <c r="N157" s="190" t="s">
        <v>48</v>
      </c>
      <c r="O157" s="67"/>
      <c r="P157" s="191">
        <f>O157*H157</f>
        <v>0</v>
      </c>
      <c r="Q157" s="191">
        <v>0</v>
      </c>
      <c r="R157" s="191">
        <f>Q157*H157</f>
        <v>0</v>
      </c>
      <c r="S157" s="191">
        <v>0</v>
      </c>
      <c r="T157" s="192">
        <f>S157*H157</f>
        <v>0</v>
      </c>
      <c r="U157" s="37"/>
      <c r="V157" s="37"/>
      <c r="W157" s="37"/>
      <c r="X157" s="37"/>
      <c r="Y157" s="37"/>
      <c r="Z157" s="37"/>
      <c r="AA157" s="37"/>
      <c r="AB157" s="37"/>
      <c r="AC157" s="37"/>
      <c r="AD157" s="37"/>
      <c r="AE157" s="37"/>
      <c r="AR157" s="193" t="s">
        <v>366</v>
      </c>
      <c r="AT157" s="193" t="s">
        <v>239</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366</v>
      </c>
      <c r="BM157" s="193" t="s">
        <v>670</v>
      </c>
    </row>
    <row r="158" spans="1:65" s="2" customFormat="1" ht="33" customHeight="1">
      <c r="A158" s="37"/>
      <c r="B158" s="38"/>
      <c r="C158" s="182" t="s">
        <v>508</v>
      </c>
      <c r="D158" s="182" t="s">
        <v>239</v>
      </c>
      <c r="E158" s="183" t="s">
        <v>1876</v>
      </c>
      <c r="F158" s="184" t="s">
        <v>1877</v>
      </c>
      <c r="G158" s="185" t="s">
        <v>290</v>
      </c>
      <c r="H158" s="186">
        <v>2</v>
      </c>
      <c r="I158" s="187"/>
      <c r="J158" s="188">
        <f>ROUND(I158*H158,2)</f>
        <v>0</v>
      </c>
      <c r="K158" s="184" t="s">
        <v>242</v>
      </c>
      <c r="L158" s="42"/>
      <c r="M158" s="189" t="s">
        <v>19</v>
      </c>
      <c r="N158" s="190" t="s">
        <v>48</v>
      </c>
      <c r="O158" s="67"/>
      <c r="P158" s="191">
        <f>O158*H158</f>
        <v>0</v>
      </c>
      <c r="Q158" s="191">
        <v>8.6250740000000002E-4</v>
      </c>
      <c r="R158" s="191">
        <f>Q158*H158</f>
        <v>1.7250148E-3</v>
      </c>
      <c r="S158" s="191">
        <v>0</v>
      </c>
      <c r="T158" s="192">
        <f>S158*H158</f>
        <v>0</v>
      </c>
      <c r="U158" s="37"/>
      <c r="V158" s="37"/>
      <c r="W158" s="37"/>
      <c r="X158" s="37"/>
      <c r="Y158" s="37"/>
      <c r="Z158" s="37"/>
      <c r="AA158" s="37"/>
      <c r="AB158" s="37"/>
      <c r="AC158" s="37"/>
      <c r="AD158" s="37"/>
      <c r="AE158" s="37"/>
      <c r="AR158" s="193" t="s">
        <v>366</v>
      </c>
      <c r="AT158" s="193" t="s">
        <v>239</v>
      </c>
      <c r="AU158" s="193" t="s">
        <v>88</v>
      </c>
      <c r="AY158" s="20" t="s">
        <v>237</v>
      </c>
      <c r="BE158" s="194">
        <f>IF(N158="základní",J158,0)</f>
        <v>0</v>
      </c>
      <c r="BF158" s="194">
        <f>IF(N158="snížená",J158,0)</f>
        <v>0</v>
      </c>
      <c r="BG158" s="194">
        <f>IF(N158="zákl. přenesená",J158,0)</f>
        <v>0</v>
      </c>
      <c r="BH158" s="194">
        <f>IF(N158="sníž. přenesená",J158,0)</f>
        <v>0</v>
      </c>
      <c r="BI158" s="194">
        <f>IF(N158="nulová",J158,0)</f>
        <v>0</v>
      </c>
      <c r="BJ158" s="20" t="s">
        <v>88</v>
      </c>
      <c r="BK158" s="194">
        <f>ROUND(I158*H158,2)</f>
        <v>0</v>
      </c>
      <c r="BL158" s="20" t="s">
        <v>366</v>
      </c>
      <c r="BM158" s="193" t="s">
        <v>684</v>
      </c>
    </row>
    <row r="159" spans="1:65" s="2" customFormat="1" ht="10.199999999999999">
      <c r="A159" s="37"/>
      <c r="B159" s="38"/>
      <c r="C159" s="39"/>
      <c r="D159" s="195" t="s">
        <v>245</v>
      </c>
      <c r="E159" s="39"/>
      <c r="F159" s="196" t="s">
        <v>1878</v>
      </c>
      <c r="G159" s="39"/>
      <c r="H159" s="39"/>
      <c r="I159" s="197"/>
      <c r="J159" s="39"/>
      <c r="K159" s="39"/>
      <c r="L159" s="42"/>
      <c r="M159" s="198"/>
      <c r="N159" s="199"/>
      <c r="O159" s="67"/>
      <c r="P159" s="67"/>
      <c r="Q159" s="67"/>
      <c r="R159" s="67"/>
      <c r="S159" s="67"/>
      <c r="T159" s="68"/>
      <c r="U159" s="37"/>
      <c r="V159" s="37"/>
      <c r="W159" s="37"/>
      <c r="X159" s="37"/>
      <c r="Y159" s="37"/>
      <c r="Z159" s="37"/>
      <c r="AA159" s="37"/>
      <c r="AB159" s="37"/>
      <c r="AC159" s="37"/>
      <c r="AD159" s="37"/>
      <c r="AE159" s="37"/>
      <c r="AT159" s="20" t="s">
        <v>245</v>
      </c>
      <c r="AU159" s="20" t="s">
        <v>88</v>
      </c>
    </row>
    <row r="160" spans="1:65" s="2" customFormat="1" ht="24.15" customHeight="1">
      <c r="A160" s="37"/>
      <c r="B160" s="38"/>
      <c r="C160" s="182" t="s">
        <v>516</v>
      </c>
      <c r="D160" s="182" t="s">
        <v>239</v>
      </c>
      <c r="E160" s="183" t="s">
        <v>1879</v>
      </c>
      <c r="F160" s="184" t="s">
        <v>1880</v>
      </c>
      <c r="G160" s="185" t="s">
        <v>290</v>
      </c>
      <c r="H160" s="186">
        <v>3</v>
      </c>
      <c r="I160" s="187"/>
      <c r="J160" s="188">
        <f>ROUND(I160*H160,2)</f>
        <v>0</v>
      </c>
      <c r="K160" s="184" t="s">
        <v>242</v>
      </c>
      <c r="L160" s="42"/>
      <c r="M160" s="189" t="s">
        <v>19</v>
      </c>
      <c r="N160" s="190" t="s">
        <v>48</v>
      </c>
      <c r="O160" s="67"/>
      <c r="P160" s="191">
        <f>O160*H160</f>
        <v>0</v>
      </c>
      <c r="Q160" s="191">
        <v>2.1956999999999999E-4</v>
      </c>
      <c r="R160" s="191">
        <f>Q160*H160</f>
        <v>6.5870999999999996E-4</v>
      </c>
      <c r="S160" s="191">
        <v>0</v>
      </c>
      <c r="T160" s="192">
        <f>S160*H160</f>
        <v>0</v>
      </c>
      <c r="U160" s="37"/>
      <c r="V160" s="37"/>
      <c r="W160" s="37"/>
      <c r="X160" s="37"/>
      <c r="Y160" s="37"/>
      <c r="Z160" s="37"/>
      <c r="AA160" s="37"/>
      <c r="AB160" s="37"/>
      <c r="AC160" s="37"/>
      <c r="AD160" s="37"/>
      <c r="AE160" s="37"/>
      <c r="AR160" s="193" t="s">
        <v>366</v>
      </c>
      <c r="AT160" s="193" t="s">
        <v>239</v>
      </c>
      <c r="AU160" s="193" t="s">
        <v>88</v>
      </c>
      <c r="AY160" s="20" t="s">
        <v>237</v>
      </c>
      <c r="BE160" s="194">
        <f>IF(N160="základní",J160,0)</f>
        <v>0</v>
      </c>
      <c r="BF160" s="194">
        <f>IF(N160="snížená",J160,0)</f>
        <v>0</v>
      </c>
      <c r="BG160" s="194">
        <f>IF(N160="zákl. přenesená",J160,0)</f>
        <v>0</v>
      </c>
      <c r="BH160" s="194">
        <f>IF(N160="sníž. přenesená",J160,0)</f>
        <v>0</v>
      </c>
      <c r="BI160" s="194">
        <f>IF(N160="nulová",J160,0)</f>
        <v>0</v>
      </c>
      <c r="BJ160" s="20" t="s">
        <v>88</v>
      </c>
      <c r="BK160" s="194">
        <f>ROUND(I160*H160,2)</f>
        <v>0</v>
      </c>
      <c r="BL160" s="20" t="s">
        <v>366</v>
      </c>
      <c r="BM160" s="193" t="s">
        <v>698</v>
      </c>
    </row>
    <row r="161" spans="1:65" s="2" customFormat="1" ht="10.199999999999999">
      <c r="A161" s="37"/>
      <c r="B161" s="38"/>
      <c r="C161" s="39"/>
      <c r="D161" s="195" t="s">
        <v>245</v>
      </c>
      <c r="E161" s="39"/>
      <c r="F161" s="196" t="s">
        <v>1881</v>
      </c>
      <c r="G161" s="39"/>
      <c r="H161" s="39"/>
      <c r="I161" s="197"/>
      <c r="J161" s="39"/>
      <c r="K161" s="39"/>
      <c r="L161" s="42"/>
      <c r="M161" s="198"/>
      <c r="N161" s="199"/>
      <c r="O161" s="67"/>
      <c r="P161" s="67"/>
      <c r="Q161" s="67"/>
      <c r="R161" s="67"/>
      <c r="S161" s="67"/>
      <c r="T161" s="68"/>
      <c r="U161" s="37"/>
      <c r="V161" s="37"/>
      <c r="W161" s="37"/>
      <c r="X161" s="37"/>
      <c r="Y161" s="37"/>
      <c r="Z161" s="37"/>
      <c r="AA161" s="37"/>
      <c r="AB161" s="37"/>
      <c r="AC161" s="37"/>
      <c r="AD161" s="37"/>
      <c r="AE161" s="37"/>
      <c r="AT161" s="20" t="s">
        <v>245</v>
      </c>
      <c r="AU161" s="20" t="s">
        <v>88</v>
      </c>
    </row>
    <row r="162" spans="1:65" s="2" customFormat="1" ht="24.15" customHeight="1">
      <c r="A162" s="37"/>
      <c r="B162" s="38"/>
      <c r="C162" s="182" t="s">
        <v>523</v>
      </c>
      <c r="D162" s="182" t="s">
        <v>239</v>
      </c>
      <c r="E162" s="183" t="s">
        <v>1882</v>
      </c>
      <c r="F162" s="184" t="s">
        <v>1883</v>
      </c>
      <c r="G162" s="185" t="s">
        <v>290</v>
      </c>
      <c r="H162" s="186">
        <v>0</v>
      </c>
      <c r="I162" s="187"/>
      <c r="J162" s="188">
        <f>ROUND(I162*H162,2)</f>
        <v>0</v>
      </c>
      <c r="K162" s="184" t="s">
        <v>242</v>
      </c>
      <c r="L162" s="42"/>
      <c r="M162" s="189" t="s">
        <v>19</v>
      </c>
      <c r="N162" s="190" t="s">
        <v>48</v>
      </c>
      <c r="O162" s="67"/>
      <c r="P162" s="191">
        <f>O162*H162</f>
        <v>0</v>
      </c>
      <c r="Q162" s="191">
        <v>2.6957000000000001E-4</v>
      </c>
      <c r="R162" s="191">
        <f>Q162*H162</f>
        <v>0</v>
      </c>
      <c r="S162" s="191">
        <v>0</v>
      </c>
      <c r="T162" s="192">
        <f>S162*H162</f>
        <v>0</v>
      </c>
      <c r="U162" s="37"/>
      <c r="V162" s="37"/>
      <c r="W162" s="37"/>
      <c r="X162" s="37"/>
      <c r="Y162" s="37"/>
      <c r="Z162" s="37"/>
      <c r="AA162" s="37"/>
      <c r="AB162" s="37"/>
      <c r="AC162" s="37"/>
      <c r="AD162" s="37"/>
      <c r="AE162" s="37"/>
      <c r="AR162" s="193" t="s">
        <v>366</v>
      </c>
      <c r="AT162" s="193" t="s">
        <v>239</v>
      </c>
      <c r="AU162" s="193" t="s">
        <v>88</v>
      </c>
      <c r="AY162" s="20" t="s">
        <v>237</v>
      </c>
      <c r="BE162" s="194">
        <f>IF(N162="základní",J162,0)</f>
        <v>0</v>
      </c>
      <c r="BF162" s="194">
        <f>IF(N162="snížená",J162,0)</f>
        <v>0</v>
      </c>
      <c r="BG162" s="194">
        <f>IF(N162="zákl. přenesená",J162,0)</f>
        <v>0</v>
      </c>
      <c r="BH162" s="194">
        <f>IF(N162="sníž. přenesená",J162,0)</f>
        <v>0</v>
      </c>
      <c r="BI162" s="194">
        <f>IF(N162="nulová",J162,0)</f>
        <v>0</v>
      </c>
      <c r="BJ162" s="20" t="s">
        <v>88</v>
      </c>
      <c r="BK162" s="194">
        <f>ROUND(I162*H162,2)</f>
        <v>0</v>
      </c>
      <c r="BL162" s="20" t="s">
        <v>366</v>
      </c>
      <c r="BM162" s="193" t="s">
        <v>705</v>
      </c>
    </row>
    <row r="163" spans="1:65" s="2" customFormat="1" ht="10.199999999999999">
      <c r="A163" s="37"/>
      <c r="B163" s="38"/>
      <c r="C163" s="39"/>
      <c r="D163" s="195" t="s">
        <v>245</v>
      </c>
      <c r="E163" s="39"/>
      <c r="F163" s="196" t="s">
        <v>1884</v>
      </c>
      <c r="G163" s="39"/>
      <c r="H163" s="39"/>
      <c r="I163" s="197"/>
      <c r="J163" s="39"/>
      <c r="K163" s="39"/>
      <c r="L163" s="42"/>
      <c r="M163" s="198"/>
      <c r="N163" s="199"/>
      <c r="O163" s="67"/>
      <c r="P163" s="67"/>
      <c r="Q163" s="67"/>
      <c r="R163" s="67"/>
      <c r="S163" s="67"/>
      <c r="T163" s="68"/>
      <c r="U163" s="37"/>
      <c r="V163" s="37"/>
      <c r="W163" s="37"/>
      <c r="X163" s="37"/>
      <c r="Y163" s="37"/>
      <c r="Z163" s="37"/>
      <c r="AA163" s="37"/>
      <c r="AB163" s="37"/>
      <c r="AC163" s="37"/>
      <c r="AD163" s="37"/>
      <c r="AE163" s="37"/>
      <c r="AT163" s="20" t="s">
        <v>245</v>
      </c>
      <c r="AU163" s="20" t="s">
        <v>88</v>
      </c>
    </row>
    <row r="164" spans="1:65" s="2" customFormat="1" ht="24.15" customHeight="1">
      <c r="A164" s="37"/>
      <c r="B164" s="38"/>
      <c r="C164" s="182" t="s">
        <v>529</v>
      </c>
      <c r="D164" s="182" t="s">
        <v>239</v>
      </c>
      <c r="E164" s="183" t="s">
        <v>1885</v>
      </c>
      <c r="F164" s="184" t="s">
        <v>1886</v>
      </c>
      <c r="G164" s="185" t="s">
        <v>290</v>
      </c>
      <c r="H164" s="186">
        <v>6</v>
      </c>
      <c r="I164" s="187"/>
      <c r="J164" s="188">
        <f>ROUND(I164*H164,2)</f>
        <v>0</v>
      </c>
      <c r="K164" s="184" t="s">
        <v>242</v>
      </c>
      <c r="L164" s="42"/>
      <c r="M164" s="189" t="s">
        <v>19</v>
      </c>
      <c r="N164" s="190" t="s">
        <v>48</v>
      </c>
      <c r="O164" s="67"/>
      <c r="P164" s="191">
        <f>O164*H164</f>
        <v>0</v>
      </c>
      <c r="Q164" s="191">
        <v>4.9956999999999996E-4</v>
      </c>
      <c r="R164" s="191">
        <f>Q164*H164</f>
        <v>2.9974199999999998E-3</v>
      </c>
      <c r="S164" s="191">
        <v>0</v>
      </c>
      <c r="T164" s="192">
        <f>S164*H164</f>
        <v>0</v>
      </c>
      <c r="U164" s="37"/>
      <c r="V164" s="37"/>
      <c r="W164" s="37"/>
      <c r="X164" s="37"/>
      <c r="Y164" s="37"/>
      <c r="Z164" s="37"/>
      <c r="AA164" s="37"/>
      <c r="AB164" s="37"/>
      <c r="AC164" s="37"/>
      <c r="AD164" s="37"/>
      <c r="AE164" s="37"/>
      <c r="AR164" s="193" t="s">
        <v>366</v>
      </c>
      <c r="AT164" s="193" t="s">
        <v>239</v>
      </c>
      <c r="AU164" s="193" t="s">
        <v>88</v>
      </c>
      <c r="AY164" s="20" t="s">
        <v>237</v>
      </c>
      <c r="BE164" s="194">
        <f>IF(N164="základní",J164,0)</f>
        <v>0</v>
      </c>
      <c r="BF164" s="194">
        <f>IF(N164="snížená",J164,0)</f>
        <v>0</v>
      </c>
      <c r="BG164" s="194">
        <f>IF(N164="zákl. přenesená",J164,0)</f>
        <v>0</v>
      </c>
      <c r="BH164" s="194">
        <f>IF(N164="sníž. přenesená",J164,0)</f>
        <v>0</v>
      </c>
      <c r="BI164" s="194">
        <f>IF(N164="nulová",J164,0)</f>
        <v>0</v>
      </c>
      <c r="BJ164" s="20" t="s">
        <v>88</v>
      </c>
      <c r="BK164" s="194">
        <f>ROUND(I164*H164,2)</f>
        <v>0</v>
      </c>
      <c r="BL164" s="20" t="s">
        <v>366</v>
      </c>
      <c r="BM164" s="193" t="s">
        <v>713</v>
      </c>
    </row>
    <row r="165" spans="1:65" s="2" customFormat="1" ht="10.199999999999999">
      <c r="A165" s="37"/>
      <c r="B165" s="38"/>
      <c r="C165" s="39"/>
      <c r="D165" s="195" t="s">
        <v>245</v>
      </c>
      <c r="E165" s="39"/>
      <c r="F165" s="196" t="s">
        <v>1887</v>
      </c>
      <c r="G165" s="39"/>
      <c r="H165" s="39"/>
      <c r="I165" s="197"/>
      <c r="J165" s="39"/>
      <c r="K165" s="39"/>
      <c r="L165" s="42"/>
      <c r="M165" s="198"/>
      <c r="N165" s="199"/>
      <c r="O165" s="67"/>
      <c r="P165" s="67"/>
      <c r="Q165" s="67"/>
      <c r="R165" s="67"/>
      <c r="S165" s="67"/>
      <c r="T165" s="68"/>
      <c r="U165" s="37"/>
      <c r="V165" s="37"/>
      <c r="W165" s="37"/>
      <c r="X165" s="37"/>
      <c r="Y165" s="37"/>
      <c r="Z165" s="37"/>
      <c r="AA165" s="37"/>
      <c r="AB165" s="37"/>
      <c r="AC165" s="37"/>
      <c r="AD165" s="37"/>
      <c r="AE165" s="37"/>
      <c r="AT165" s="20" t="s">
        <v>245</v>
      </c>
      <c r="AU165" s="20" t="s">
        <v>88</v>
      </c>
    </row>
    <row r="166" spans="1:65" s="2" customFormat="1" ht="24.15" customHeight="1">
      <c r="A166" s="37"/>
      <c r="B166" s="38"/>
      <c r="C166" s="182" t="s">
        <v>535</v>
      </c>
      <c r="D166" s="182" t="s">
        <v>239</v>
      </c>
      <c r="E166" s="183" t="s">
        <v>1888</v>
      </c>
      <c r="F166" s="184" t="s">
        <v>1889</v>
      </c>
      <c r="G166" s="185" t="s">
        <v>290</v>
      </c>
      <c r="H166" s="186">
        <v>2</v>
      </c>
      <c r="I166" s="187"/>
      <c r="J166" s="188">
        <f>ROUND(I166*H166,2)</f>
        <v>0</v>
      </c>
      <c r="K166" s="184" t="s">
        <v>242</v>
      </c>
      <c r="L166" s="42"/>
      <c r="M166" s="189" t="s">
        <v>19</v>
      </c>
      <c r="N166" s="190" t="s">
        <v>48</v>
      </c>
      <c r="O166" s="67"/>
      <c r="P166" s="191">
        <f>O166*H166</f>
        <v>0</v>
      </c>
      <c r="Q166" s="191">
        <v>1.0695699999999999E-3</v>
      </c>
      <c r="R166" s="191">
        <f>Q166*H166</f>
        <v>2.1391399999999999E-3</v>
      </c>
      <c r="S166" s="191">
        <v>0</v>
      </c>
      <c r="T166" s="192">
        <f>S166*H166</f>
        <v>0</v>
      </c>
      <c r="U166" s="37"/>
      <c r="V166" s="37"/>
      <c r="W166" s="37"/>
      <c r="X166" s="37"/>
      <c r="Y166" s="37"/>
      <c r="Z166" s="37"/>
      <c r="AA166" s="37"/>
      <c r="AB166" s="37"/>
      <c r="AC166" s="37"/>
      <c r="AD166" s="37"/>
      <c r="AE166" s="37"/>
      <c r="AR166" s="193" t="s">
        <v>366</v>
      </c>
      <c r="AT166" s="193" t="s">
        <v>239</v>
      </c>
      <c r="AU166" s="193" t="s">
        <v>88</v>
      </c>
      <c r="AY166" s="20" t="s">
        <v>237</v>
      </c>
      <c r="BE166" s="194">
        <f>IF(N166="základní",J166,0)</f>
        <v>0</v>
      </c>
      <c r="BF166" s="194">
        <f>IF(N166="snížená",J166,0)</f>
        <v>0</v>
      </c>
      <c r="BG166" s="194">
        <f>IF(N166="zákl. přenesená",J166,0)</f>
        <v>0</v>
      </c>
      <c r="BH166" s="194">
        <f>IF(N166="sníž. přenesená",J166,0)</f>
        <v>0</v>
      </c>
      <c r="BI166" s="194">
        <f>IF(N166="nulová",J166,0)</f>
        <v>0</v>
      </c>
      <c r="BJ166" s="20" t="s">
        <v>88</v>
      </c>
      <c r="BK166" s="194">
        <f>ROUND(I166*H166,2)</f>
        <v>0</v>
      </c>
      <c r="BL166" s="20" t="s">
        <v>366</v>
      </c>
      <c r="BM166" s="193" t="s">
        <v>425</v>
      </c>
    </row>
    <row r="167" spans="1:65" s="2" customFormat="1" ht="10.199999999999999">
      <c r="A167" s="37"/>
      <c r="B167" s="38"/>
      <c r="C167" s="39"/>
      <c r="D167" s="195" t="s">
        <v>245</v>
      </c>
      <c r="E167" s="39"/>
      <c r="F167" s="196" t="s">
        <v>1890</v>
      </c>
      <c r="G167" s="39"/>
      <c r="H167" s="39"/>
      <c r="I167" s="197"/>
      <c r="J167" s="39"/>
      <c r="K167" s="39"/>
      <c r="L167" s="42"/>
      <c r="M167" s="198"/>
      <c r="N167" s="199"/>
      <c r="O167" s="67"/>
      <c r="P167" s="67"/>
      <c r="Q167" s="67"/>
      <c r="R167" s="67"/>
      <c r="S167" s="67"/>
      <c r="T167" s="68"/>
      <c r="U167" s="37"/>
      <c r="V167" s="37"/>
      <c r="W167" s="37"/>
      <c r="X167" s="37"/>
      <c r="Y167" s="37"/>
      <c r="Z167" s="37"/>
      <c r="AA167" s="37"/>
      <c r="AB167" s="37"/>
      <c r="AC167" s="37"/>
      <c r="AD167" s="37"/>
      <c r="AE167" s="37"/>
      <c r="AT167" s="20" t="s">
        <v>245</v>
      </c>
      <c r="AU167" s="20" t="s">
        <v>88</v>
      </c>
    </row>
    <row r="168" spans="1:65" s="2" customFormat="1" ht="33" customHeight="1">
      <c r="A168" s="37"/>
      <c r="B168" s="38"/>
      <c r="C168" s="182" t="s">
        <v>545</v>
      </c>
      <c r="D168" s="182" t="s">
        <v>239</v>
      </c>
      <c r="E168" s="183" t="s">
        <v>1891</v>
      </c>
      <c r="F168" s="184" t="s">
        <v>1892</v>
      </c>
      <c r="G168" s="185" t="s">
        <v>290</v>
      </c>
      <c r="H168" s="186">
        <v>0</v>
      </c>
      <c r="I168" s="187"/>
      <c r="J168" s="188">
        <f t="shared" ref="J168:J176" si="10">ROUND(I168*H168,2)</f>
        <v>0</v>
      </c>
      <c r="K168" s="184" t="s">
        <v>19</v>
      </c>
      <c r="L168" s="42"/>
      <c r="M168" s="189" t="s">
        <v>19</v>
      </c>
      <c r="N168" s="190" t="s">
        <v>48</v>
      </c>
      <c r="O168" s="67"/>
      <c r="P168" s="191">
        <f t="shared" ref="P168:P176" si="11">O168*H168</f>
        <v>0</v>
      </c>
      <c r="Q168" s="191">
        <v>0</v>
      </c>
      <c r="R168" s="191">
        <f t="shared" ref="R168:R176" si="12">Q168*H168</f>
        <v>0</v>
      </c>
      <c r="S168" s="191">
        <v>0</v>
      </c>
      <c r="T168" s="192">
        <f t="shared" ref="T168:T176" si="13">S168*H168</f>
        <v>0</v>
      </c>
      <c r="U168" s="37"/>
      <c r="V168" s="37"/>
      <c r="W168" s="37"/>
      <c r="X168" s="37"/>
      <c r="Y168" s="37"/>
      <c r="Z168" s="37"/>
      <c r="AA168" s="37"/>
      <c r="AB168" s="37"/>
      <c r="AC168" s="37"/>
      <c r="AD168" s="37"/>
      <c r="AE168" s="37"/>
      <c r="AR168" s="193" t="s">
        <v>366</v>
      </c>
      <c r="AT168" s="193" t="s">
        <v>239</v>
      </c>
      <c r="AU168" s="193" t="s">
        <v>88</v>
      </c>
      <c r="AY168" s="20" t="s">
        <v>237</v>
      </c>
      <c r="BE168" s="194">
        <f t="shared" ref="BE168:BE176" si="14">IF(N168="základní",J168,0)</f>
        <v>0</v>
      </c>
      <c r="BF168" s="194">
        <f t="shared" ref="BF168:BF176" si="15">IF(N168="snížená",J168,0)</f>
        <v>0</v>
      </c>
      <c r="BG168" s="194">
        <f t="shared" ref="BG168:BG176" si="16">IF(N168="zákl. přenesená",J168,0)</f>
        <v>0</v>
      </c>
      <c r="BH168" s="194">
        <f t="shared" ref="BH168:BH176" si="17">IF(N168="sníž. přenesená",J168,0)</f>
        <v>0</v>
      </c>
      <c r="BI168" s="194">
        <f t="shared" ref="BI168:BI176" si="18">IF(N168="nulová",J168,0)</f>
        <v>0</v>
      </c>
      <c r="BJ168" s="20" t="s">
        <v>88</v>
      </c>
      <c r="BK168" s="194">
        <f t="shared" ref="BK168:BK176" si="19">ROUND(I168*H168,2)</f>
        <v>0</v>
      </c>
      <c r="BL168" s="20" t="s">
        <v>366</v>
      </c>
      <c r="BM168" s="193" t="s">
        <v>733</v>
      </c>
    </row>
    <row r="169" spans="1:65" s="2" customFormat="1" ht="33" customHeight="1">
      <c r="A169" s="37"/>
      <c r="B169" s="38"/>
      <c r="C169" s="182" t="s">
        <v>550</v>
      </c>
      <c r="D169" s="182" t="s">
        <v>239</v>
      </c>
      <c r="E169" s="183" t="s">
        <v>1893</v>
      </c>
      <c r="F169" s="184" t="s">
        <v>1894</v>
      </c>
      <c r="G169" s="185" t="s">
        <v>290</v>
      </c>
      <c r="H169" s="186">
        <v>0</v>
      </c>
      <c r="I169" s="187"/>
      <c r="J169" s="188">
        <f t="shared" si="10"/>
        <v>0</v>
      </c>
      <c r="K169" s="184" t="s">
        <v>19</v>
      </c>
      <c r="L169" s="42"/>
      <c r="M169" s="189" t="s">
        <v>19</v>
      </c>
      <c r="N169" s="190" t="s">
        <v>48</v>
      </c>
      <c r="O169" s="67"/>
      <c r="P169" s="191">
        <f t="shared" si="11"/>
        <v>0</v>
      </c>
      <c r="Q169" s="191">
        <v>0</v>
      </c>
      <c r="R169" s="191">
        <f t="shared" si="12"/>
        <v>0</v>
      </c>
      <c r="S169" s="191">
        <v>0</v>
      </c>
      <c r="T169" s="192">
        <f t="shared" si="13"/>
        <v>0</v>
      </c>
      <c r="U169" s="37"/>
      <c r="V169" s="37"/>
      <c r="W169" s="37"/>
      <c r="X169" s="37"/>
      <c r="Y169" s="37"/>
      <c r="Z169" s="37"/>
      <c r="AA169" s="37"/>
      <c r="AB169" s="37"/>
      <c r="AC169" s="37"/>
      <c r="AD169" s="37"/>
      <c r="AE169" s="37"/>
      <c r="AR169" s="193" t="s">
        <v>366</v>
      </c>
      <c r="AT169" s="193" t="s">
        <v>239</v>
      </c>
      <c r="AU169" s="193" t="s">
        <v>88</v>
      </c>
      <c r="AY169" s="20" t="s">
        <v>237</v>
      </c>
      <c r="BE169" s="194">
        <f t="shared" si="14"/>
        <v>0</v>
      </c>
      <c r="BF169" s="194">
        <f t="shared" si="15"/>
        <v>0</v>
      </c>
      <c r="BG169" s="194">
        <f t="shared" si="16"/>
        <v>0</v>
      </c>
      <c r="BH169" s="194">
        <f t="shared" si="17"/>
        <v>0</v>
      </c>
      <c r="BI169" s="194">
        <f t="shared" si="18"/>
        <v>0</v>
      </c>
      <c r="BJ169" s="20" t="s">
        <v>88</v>
      </c>
      <c r="BK169" s="194">
        <f t="shared" si="19"/>
        <v>0</v>
      </c>
      <c r="BL169" s="20" t="s">
        <v>366</v>
      </c>
      <c r="BM169" s="193" t="s">
        <v>746</v>
      </c>
    </row>
    <row r="170" spans="1:65" s="2" customFormat="1" ht="16.5" customHeight="1">
      <c r="A170" s="37"/>
      <c r="B170" s="38"/>
      <c r="C170" s="182" t="s">
        <v>555</v>
      </c>
      <c r="D170" s="182" t="s">
        <v>239</v>
      </c>
      <c r="E170" s="183" t="s">
        <v>1895</v>
      </c>
      <c r="F170" s="184" t="s">
        <v>1896</v>
      </c>
      <c r="G170" s="185" t="s">
        <v>290</v>
      </c>
      <c r="H170" s="186">
        <v>0</v>
      </c>
      <c r="I170" s="187"/>
      <c r="J170" s="188">
        <f t="shared" si="10"/>
        <v>0</v>
      </c>
      <c r="K170" s="184" t="s">
        <v>19</v>
      </c>
      <c r="L170" s="42"/>
      <c r="M170" s="189" t="s">
        <v>19</v>
      </c>
      <c r="N170" s="190" t="s">
        <v>48</v>
      </c>
      <c r="O170" s="67"/>
      <c r="P170" s="191">
        <f t="shared" si="11"/>
        <v>0</v>
      </c>
      <c r="Q170" s="191">
        <v>0</v>
      </c>
      <c r="R170" s="191">
        <f t="shared" si="12"/>
        <v>0</v>
      </c>
      <c r="S170" s="191">
        <v>0</v>
      </c>
      <c r="T170" s="192">
        <f t="shared" si="13"/>
        <v>0</v>
      </c>
      <c r="U170" s="37"/>
      <c r="V170" s="37"/>
      <c r="W170" s="37"/>
      <c r="X170" s="37"/>
      <c r="Y170" s="37"/>
      <c r="Z170" s="37"/>
      <c r="AA170" s="37"/>
      <c r="AB170" s="37"/>
      <c r="AC170" s="37"/>
      <c r="AD170" s="37"/>
      <c r="AE170" s="37"/>
      <c r="AR170" s="193" t="s">
        <v>366</v>
      </c>
      <c r="AT170" s="193" t="s">
        <v>239</v>
      </c>
      <c r="AU170" s="193" t="s">
        <v>88</v>
      </c>
      <c r="AY170" s="20" t="s">
        <v>237</v>
      </c>
      <c r="BE170" s="194">
        <f t="shared" si="14"/>
        <v>0</v>
      </c>
      <c r="BF170" s="194">
        <f t="shared" si="15"/>
        <v>0</v>
      </c>
      <c r="BG170" s="194">
        <f t="shared" si="16"/>
        <v>0</v>
      </c>
      <c r="BH170" s="194">
        <f t="shared" si="17"/>
        <v>0</v>
      </c>
      <c r="BI170" s="194">
        <f t="shared" si="18"/>
        <v>0</v>
      </c>
      <c r="BJ170" s="20" t="s">
        <v>88</v>
      </c>
      <c r="BK170" s="194">
        <f t="shared" si="19"/>
        <v>0</v>
      </c>
      <c r="BL170" s="20" t="s">
        <v>366</v>
      </c>
      <c r="BM170" s="193" t="s">
        <v>772</v>
      </c>
    </row>
    <row r="171" spans="1:65" s="2" customFormat="1" ht="16.5" customHeight="1">
      <c r="A171" s="37"/>
      <c r="B171" s="38"/>
      <c r="C171" s="182" t="s">
        <v>567</v>
      </c>
      <c r="D171" s="182" t="s">
        <v>239</v>
      </c>
      <c r="E171" s="183" t="s">
        <v>1897</v>
      </c>
      <c r="F171" s="184" t="s">
        <v>1898</v>
      </c>
      <c r="G171" s="185" t="s">
        <v>290</v>
      </c>
      <c r="H171" s="186">
        <v>0</v>
      </c>
      <c r="I171" s="187"/>
      <c r="J171" s="188">
        <f t="shared" si="10"/>
        <v>0</v>
      </c>
      <c r="K171" s="184" t="s">
        <v>19</v>
      </c>
      <c r="L171" s="42"/>
      <c r="M171" s="189" t="s">
        <v>19</v>
      </c>
      <c r="N171" s="190" t="s">
        <v>48</v>
      </c>
      <c r="O171" s="67"/>
      <c r="P171" s="191">
        <f t="shared" si="11"/>
        <v>0</v>
      </c>
      <c r="Q171" s="191">
        <v>0</v>
      </c>
      <c r="R171" s="191">
        <f t="shared" si="12"/>
        <v>0</v>
      </c>
      <c r="S171" s="191">
        <v>0</v>
      </c>
      <c r="T171" s="192">
        <f t="shared" si="13"/>
        <v>0</v>
      </c>
      <c r="U171" s="37"/>
      <c r="V171" s="37"/>
      <c r="W171" s="37"/>
      <c r="X171" s="37"/>
      <c r="Y171" s="37"/>
      <c r="Z171" s="37"/>
      <c r="AA171" s="37"/>
      <c r="AB171" s="37"/>
      <c r="AC171" s="37"/>
      <c r="AD171" s="37"/>
      <c r="AE171" s="37"/>
      <c r="AR171" s="193" t="s">
        <v>366</v>
      </c>
      <c r="AT171" s="193" t="s">
        <v>239</v>
      </c>
      <c r="AU171" s="193" t="s">
        <v>88</v>
      </c>
      <c r="AY171" s="20" t="s">
        <v>237</v>
      </c>
      <c r="BE171" s="194">
        <f t="shared" si="14"/>
        <v>0</v>
      </c>
      <c r="BF171" s="194">
        <f t="shared" si="15"/>
        <v>0</v>
      </c>
      <c r="BG171" s="194">
        <f t="shared" si="16"/>
        <v>0</v>
      </c>
      <c r="BH171" s="194">
        <f t="shared" si="17"/>
        <v>0</v>
      </c>
      <c r="BI171" s="194">
        <f t="shared" si="18"/>
        <v>0</v>
      </c>
      <c r="BJ171" s="20" t="s">
        <v>88</v>
      </c>
      <c r="BK171" s="194">
        <f t="shared" si="19"/>
        <v>0</v>
      </c>
      <c r="BL171" s="20" t="s">
        <v>366</v>
      </c>
      <c r="BM171" s="193" t="s">
        <v>804</v>
      </c>
    </row>
    <row r="172" spans="1:65" s="2" customFormat="1" ht="16.5" customHeight="1">
      <c r="A172" s="37"/>
      <c r="B172" s="38"/>
      <c r="C172" s="182" t="s">
        <v>572</v>
      </c>
      <c r="D172" s="182" t="s">
        <v>239</v>
      </c>
      <c r="E172" s="183" t="s">
        <v>1899</v>
      </c>
      <c r="F172" s="184" t="s">
        <v>1900</v>
      </c>
      <c r="G172" s="185" t="s">
        <v>290</v>
      </c>
      <c r="H172" s="186">
        <v>0</v>
      </c>
      <c r="I172" s="187"/>
      <c r="J172" s="188">
        <f t="shared" si="10"/>
        <v>0</v>
      </c>
      <c r="K172" s="184" t="s">
        <v>19</v>
      </c>
      <c r="L172" s="42"/>
      <c r="M172" s="189" t="s">
        <v>19</v>
      </c>
      <c r="N172" s="190" t="s">
        <v>48</v>
      </c>
      <c r="O172" s="67"/>
      <c r="P172" s="191">
        <f t="shared" si="11"/>
        <v>0</v>
      </c>
      <c r="Q172" s="191">
        <v>0</v>
      </c>
      <c r="R172" s="191">
        <f t="shared" si="12"/>
        <v>0</v>
      </c>
      <c r="S172" s="191">
        <v>0</v>
      </c>
      <c r="T172" s="192">
        <f t="shared" si="13"/>
        <v>0</v>
      </c>
      <c r="U172" s="37"/>
      <c r="V172" s="37"/>
      <c r="W172" s="37"/>
      <c r="X172" s="37"/>
      <c r="Y172" s="37"/>
      <c r="Z172" s="37"/>
      <c r="AA172" s="37"/>
      <c r="AB172" s="37"/>
      <c r="AC172" s="37"/>
      <c r="AD172" s="37"/>
      <c r="AE172" s="37"/>
      <c r="AR172" s="193" t="s">
        <v>366</v>
      </c>
      <c r="AT172" s="193" t="s">
        <v>239</v>
      </c>
      <c r="AU172" s="193" t="s">
        <v>88</v>
      </c>
      <c r="AY172" s="20" t="s">
        <v>237</v>
      </c>
      <c r="BE172" s="194">
        <f t="shared" si="14"/>
        <v>0</v>
      </c>
      <c r="BF172" s="194">
        <f t="shared" si="15"/>
        <v>0</v>
      </c>
      <c r="BG172" s="194">
        <f t="shared" si="16"/>
        <v>0</v>
      </c>
      <c r="BH172" s="194">
        <f t="shared" si="17"/>
        <v>0</v>
      </c>
      <c r="BI172" s="194">
        <f t="shared" si="18"/>
        <v>0</v>
      </c>
      <c r="BJ172" s="20" t="s">
        <v>88</v>
      </c>
      <c r="BK172" s="194">
        <f t="shared" si="19"/>
        <v>0</v>
      </c>
      <c r="BL172" s="20" t="s">
        <v>366</v>
      </c>
      <c r="BM172" s="193" t="s">
        <v>830</v>
      </c>
    </row>
    <row r="173" spans="1:65" s="2" customFormat="1" ht="24.15" customHeight="1">
      <c r="A173" s="37"/>
      <c r="B173" s="38"/>
      <c r="C173" s="182" t="s">
        <v>577</v>
      </c>
      <c r="D173" s="182" t="s">
        <v>239</v>
      </c>
      <c r="E173" s="183" t="s">
        <v>1901</v>
      </c>
      <c r="F173" s="184" t="s">
        <v>1902</v>
      </c>
      <c r="G173" s="185" t="s">
        <v>290</v>
      </c>
      <c r="H173" s="186">
        <v>0</v>
      </c>
      <c r="I173" s="187"/>
      <c r="J173" s="188">
        <f t="shared" si="10"/>
        <v>0</v>
      </c>
      <c r="K173" s="184" t="s">
        <v>19</v>
      </c>
      <c r="L173" s="42"/>
      <c r="M173" s="189" t="s">
        <v>19</v>
      </c>
      <c r="N173" s="190" t="s">
        <v>48</v>
      </c>
      <c r="O173" s="67"/>
      <c r="P173" s="191">
        <f t="shared" si="11"/>
        <v>0</v>
      </c>
      <c r="Q173" s="191">
        <v>0</v>
      </c>
      <c r="R173" s="191">
        <f t="shared" si="12"/>
        <v>0</v>
      </c>
      <c r="S173" s="191">
        <v>0</v>
      </c>
      <c r="T173" s="192">
        <f t="shared" si="13"/>
        <v>0</v>
      </c>
      <c r="U173" s="37"/>
      <c r="V173" s="37"/>
      <c r="W173" s="37"/>
      <c r="X173" s="37"/>
      <c r="Y173" s="37"/>
      <c r="Z173" s="37"/>
      <c r="AA173" s="37"/>
      <c r="AB173" s="37"/>
      <c r="AC173" s="37"/>
      <c r="AD173" s="37"/>
      <c r="AE173" s="37"/>
      <c r="AR173" s="193" t="s">
        <v>366</v>
      </c>
      <c r="AT173" s="193" t="s">
        <v>239</v>
      </c>
      <c r="AU173" s="193" t="s">
        <v>88</v>
      </c>
      <c r="AY173" s="20" t="s">
        <v>237</v>
      </c>
      <c r="BE173" s="194">
        <f t="shared" si="14"/>
        <v>0</v>
      </c>
      <c r="BF173" s="194">
        <f t="shared" si="15"/>
        <v>0</v>
      </c>
      <c r="BG173" s="194">
        <f t="shared" si="16"/>
        <v>0</v>
      </c>
      <c r="BH173" s="194">
        <f t="shared" si="17"/>
        <v>0</v>
      </c>
      <c r="BI173" s="194">
        <f t="shared" si="18"/>
        <v>0</v>
      </c>
      <c r="BJ173" s="20" t="s">
        <v>88</v>
      </c>
      <c r="BK173" s="194">
        <f t="shared" si="19"/>
        <v>0</v>
      </c>
      <c r="BL173" s="20" t="s">
        <v>366</v>
      </c>
      <c r="BM173" s="193" t="s">
        <v>863</v>
      </c>
    </row>
    <row r="174" spans="1:65" s="2" customFormat="1" ht="33" customHeight="1">
      <c r="A174" s="37"/>
      <c r="B174" s="38"/>
      <c r="C174" s="182" t="s">
        <v>582</v>
      </c>
      <c r="D174" s="182" t="s">
        <v>239</v>
      </c>
      <c r="E174" s="183" t="s">
        <v>1903</v>
      </c>
      <c r="F174" s="184" t="s">
        <v>1904</v>
      </c>
      <c r="G174" s="185" t="s">
        <v>290</v>
      </c>
      <c r="H174" s="186">
        <v>35</v>
      </c>
      <c r="I174" s="187"/>
      <c r="J174" s="188">
        <f t="shared" si="10"/>
        <v>0</v>
      </c>
      <c r="K174" s="184" t="s">
        <v>19</v>
      </c>
      <c r="L174" s="42"/>
      <c r="M174" s="189" t="s">
        <v>19</v>
      </c>
      <c r="N174" s="190" t="s">
        <v>48</v>
      </c>
      <c r="O174" s="67"/>
      <c r="P174" s="191">
        <f t="shared" si="11"/>
        <v>0</v>
      </c>
      <c r="Q174" s="191">
        <v>0</v>
      </c>
      <c r="R174" s="191">
        <f t="shared" si="12"/>
        <v>0</v>
      </c>
      <c r="S174" s="191">
        <v>0</v>
      </c>
      <c r="T174" s="192">
        <f t="shared" si="13"/>
        <v>0</v>
      </c>
      <c r="U174" s="37"/>
      <c r="V174" s="37"/>
      <c r="W174" s="37"/>
      <c r="X174" s="37"/>
      <c r="Y174" s="37"/>
      <c r="Z174" s="37"/>
      <c r="AA174" s="37"/>
      <c r="AB174" s="37"/>
      <c r="AC174" s="37"/>
      <c r="AD174" s="37"/>
      <c r="AE174" s="37"/>
      <c r="AR174" s="193" t="s">
        <v>366</v>
      </c>
      <c r="AT174" s="193" t="s">
        <v>239</v>
      </c>
      <c r="AU174" s="193" t="s">
        <v>88</v>
      </c>
      <c r="AY174" s="20" t="s">
        <v>237</v>
      </c>
      <c r="BE174" s="194">
        <f t="shared" si="14"/>
        <v>0</v>
      </c>
      <c r="BF174" s="194">
        <f t="shared" si="15"/>
        <v>0</v>
      </c>
      <c r="BG174" s="194">
        <f t="shared" si="16"/>
        <v>0</v>
      </c>
      <c r="BH174" s="194">
        <f t="shared" si="17"/>
        <v>0</v>
      </c>
      <c r="BI174" s="194">
        <f t="shared" si="18"/>
        <v>0</v>
      </c>
      <c r="BJ174" s="20" t="s">
        <v>88</v>
      </c>
      <c r="BK174" s="194">
        <f t="shared" si="19"/>
        <v>0</v>
      </c>
      <c r="BL174" s="20" t="s">
        <v>366</v>
      </c>
      <c r="BM174" s="193" t="s">
        <v>897</v>
      </c>
    </row>
    <row r="175" spans="1:65" s="2" customFormat="1" ht="16.5" customHeight="1">
      <c r="A175" s="37"/>
      <c r="B175" s="38"/>
      <c r="C175" s="182" t="s">
        <v>588</v>
      </c>
      <c r="D175" s="182" t="s">
        <v>239</v>
      </c>
      <c r="E175" s="183" t="s">
        <v>1905</v>
      </c>
      <c r="F175" s="184" t="s">
        <v>1906</v>
      </c>
      <c r="G175" s="185" t="s">
        <v>1510</v>
      </c>
      <c r="H175" s="186">
        <v>72</v>
      </c>
      <c r="I175" s="187"/>
      <c r="J175" s="188">
        <f t="shared" si="10"/>
        <v>0</v>
      </c>
      <c r="K175" s="184" t="s">
        <v>19</v>
      </c>
      <c r="L175" s="42"/>
      <c r="M175" s="189" t="s">
        <v>19</v>
      </c>
      <c r="N175" s="190" t="s">
        <v>48</v>
      </c>
      <c r="O175" s="67"/>
      <c r="P175" s="191">
        <f t="shared" si="11"/>
        <v>0</v>
      </c>
      <c r="Q175" s="191">
        <v>0</v>
      </c>
      <c r="R175" s="191">
        <f t="shared" si="12"/>
        <v>0</v>
      </c>
      <c r="S175" s="191">
        <v>0</v>
      </c>
      <c r="T175" s="192">
        <f t="shared" si="13"/>
        <v>0</v>
      </c>
      <c r="U175" s="37"/>
      <c r="V175" s="37"/>
      <c r="W175" s="37"/>
      <c r="X175" s="37"/>
      <c r="Y175" s="37"/>
      <c r="Z175" s="37"/>
      <c r="AA175" s="37"/>
      <c r="AB175" s="37"/>
      <c r="AC175" s="37"/>
      <c r="AD175" s="37"/>
      <c r="AE175" s="37"/>
      <c r="AR175" s="193" t="s">
        <v>366</v>
      </c>
      <c r="AT175" s="193" t="s">
        <v>239</v>
      </c>
      <c r="AU175" s="193" t="s">
        <v>88</v>
      </c>
      <c r="AY175" s="20" t="s">
        <v>237</v>
      </c>
      <c r="BE175" s="194">
        <f t="shared" si="14"/>
        <v>0</v>
      </c>
      <c r="BF175" s="194">
        <f t="shared" si="15"/>
        <v>0</v>
      </c>
      <c r="BG175" s="194">
        <f t="shared" si="16"/>
        <v>0</v>
      </c>
      <c r="BH175" s="194">
        <f t="shared" si="17"/>
        <v>0</v>
      </c>
      <c r="BI175" s="194">
        <f t="shared" si="18"/>
        <v>0</v>
      </c>
      <c r="BJ175" s="20" t="s">
        <v>88</v>
      </c>
      <c r="BK175" s="194">
        <f t="shared" si="19"/>
        <v>0</v>
      </c>
      <c r="BL175" s="20" t="s">
        <v>366</v>
      </c>
      <c r="BM175" s="193" t="s">
        <v>922</v>
      </c>
    </row>
    <row r="176" spans="1:65" s="2" customFormat="1" ht="55.5" customHeight="1">
      <c r="A176" s="37"/>
      <c r="B176" s="38"/>
      <c r="C176" s="182" t="s">
        <v>597</v>
      </c>
      <c r="D176" s="182" t="s">
        <v>239</v>
      </c>
      <c r="E176" s="183" t="s">
        <v>1907</v>
      </c>
      <c r="F176" s="184" t="s">
        <v>1908</v>
      </c>
      <c r="G176" s="185" t="s">
        <v>1817</v>
      </c>
      <c r="H176" s="263"/>
      <c r="I176" s="187"/>
      <c r="J176" s="188">
        <f t="shared" si="10"/>
        <v>0</v>
      </c>
      <c r="K176" s="184" t="s">
        <v>242</v>
      </c>
      <c r="L176" s="42"/>
      <c r="M176" s="189" t="s">
        <v>19</v>
      </c>
      <c r="N176" s="190" t="s">
        <v>48</v>
      </c>
      <c r="O176" s="67"/>
      <c r="P176" s="191">
        <f t="shared" si="11"/>
        <v>0</v>
      </c>
      <c r="Q176" s="191">
        <v>0</v>
      </c>
      <c r="R176" s="191">
        <f t="shared" si="12"/>
        <v>0</v>
      </c>
      <c r="S176" s="191">
        <v>0</v>
      </c>
      <c r="T176" s="192">
        <f t="shared" si="13"/>
        <v>0</v>
      </c>
      <c r="U176" s="37"/>
      <c r="V176" s="37"/>
      <c r="W176" s="37"/>
      <c r="X176" s="37"/>
      <c r="Y176" s="37"/>
      <c r="Z176" s="37"/>
      <c r="AA176" s="37"/>
      <c r="AB176" s="37"/>
      <c r="AC176" s="37"/>
      <c r="AD176" s="37"/>
      <c r="AE176" s="37"/>
      <c r="AR176" s="193" t="s">
        <v>366</v>
      </c>
      <c r="AT176" s="193" t="s">
        <v>239</v>
      </c>
      <c r="AU176" s="193" t="s">
        <v>88</v>
      </c>
      <c r="AY176" s="20" t="s">
        <v>237</v>
      </c>
      <c r="BE176" s="194">
        <f t="shared" si="14"/>
        <v>0</v>
      </c>
      <c r="BF176" s="194">
        <f t="shared" si="15"/>
        <v>0</v>
      </c>
      <c r="BG176" s="194">
        <f t="shared" si="16"/>
        <v>0</v>
      </c>
      <c r="BH176" s="194">
        <f t="shared" si="17"/>
        <v>0</v>
      </c>
      <c r="BI176" s="194">
        <f t="shared" si="18"/>
        <v>0</v>
      </c>
      <c r="BJ176" s="20" t="s">
        <v>88</v>
      </c>
      <c r="BK176" s="194">
        <f t="shared" si="19"/>
        <v>0</v>
      </c>
      <c r="BL176" s="20" t="s">
        <v>366</v>
      </c>
      <c r="BM176" s="193" t="s">
        <v>1909</v>
      </c>
    </row>
    <row r="177" spans="1:65" s="2" customFormat="1" ht="10.199999999999999">
      <c r="A177" s="37"/>
      <c r="B177" s="38"/>
      <c r="C177" s="39"/>
      <c r="D177" s="195" t="s">
        <v>245</v>
      </c>
      <c r="E177" s="39"/>
      <c r="F177" s="196" t="s">
        <v>1910</v>
      </c>
      <c r="G177" s="39"/>
      <c r="H177" s="39"/>
      <c r="I177" s="197"/>
      <c r="J177" s="39"/>
      <c r="K177" s="39"/>
      <c r="L177" s="42"/>
      <c r="M177" s="198"/>
      <c r="N177" s="199"/>
      <c r="O177" s="67"/>
      <c r="P177" s="67"/>
      <c r="Q177" s="67"/>
      <c r="R177" s="67"/>
      <c r="S177" s="67"/>
      <c r="T177" s="68"/>
      <c r="U177" s="37"/>
      <c r="V177" s="37"/>
      <c r="W177" s="37"/>
      <c r="X177" s="37"/>
      <c r="Y177" s="37"/>
      <c r="Z177" s="37"/>
      <c r="AA177" s="37"/>
      <c r="AB177" s="37"/>
      <c r="AC177" s="37"/>
      <c r="AD177" s="37"/>
      <c r="AE177" s="37"/>
      <c r="AT177" s="20" t="s">
        <v>245</v>
      </c>
      <c r="AU177" s="20" t="s">
        <v>88</v>
      </c>
    </row>
    <row r="178" spans="1:65" s="12" customFormat="1" ht="22.8" customHeight="1">
      <c r="B178" s="166"/>
      <c r="C178" s="167"/>
      <c r="D178" s="168" t="s">
        <v>75</v>
      </c>
      <c r="E178" s="180" t="s">
        <v>744</v>
      </c>
      <c r="F178" s="180" t="s">
        <v>745</v>
      </c>
      <c r="G178" s="167"/>
      <c r="H178" s="167"/>
      <c r="I178" s="170"/>
      <c r="J178" s="181">
        <f>BK178</f>
        <v>0</v>
      </c>
      <c r="K178" s="167"/>
      <c r="L178" s="172"/>
      <c r="M178" s="173"/>
      <c r="N178" s="174"/>
      <c r="O178" s="174"/>
      <c r="P178" s="175">
        <f>SUM(P179:P226)</f>
        <v>0</v>
      </c>
      <c r="Q178" s="174"/>
      <c r="R178" s="175">
        <f>SUM(R179:R226)</f>
        <v>0.73403999999999991</v>
      </c>
      <c r="S178" s="174"/>
      <c r="T178" s="176">
        <f>SUM(T179:T226)</f>
        <v>0.67591999999999997</v>
      </c>
      <c r="AR178" s="177" t="s">
        <v>88</v>
      </c>
      <c r="AT178" s="178" t="s">
        <v>75</v>
      </c>
      <c r="AU178" s="178" t="s">
        <v>83</v>
      </c>
      <c r="AY178" s="177" t="s">
        <v>237</v>
      </c>
      <c r="BK178" s="179">
        <f>SUM(BK179:BK226)</f>
        <v>0</v>
      </c>
    </row>
    <row r="179" spans="1:65" s="2" customFormat="1" ht="16.5" customHeight="1">
      <c r="A179" s="37"/>
      <c r="B179" s="38"/>
      <c r="C179" s="182" t="s">
        <v>603</v>
      </c>
      <c r="D179" s="182" t="s">
        <v>239</v>
      </c>
      <c r="E179" s="183" t="s">
        <v>747</v>
      </c>
      <c r="F179" s="184" t="s">
        <v>748</v>
      </c>
      <c r="G179" s="185" t="s">
        <v>141</v>
      </c>
      <c r="H179" s="186">
        <v>28.4</v>
      </c>
      <c r="I179" s="187"/>
      <c r="J179" s="188">
        <f>ROUND(I179*H179,2)</f>
        <v>0</v>
      </c>
      <c r="K179" s="184" t="s">
        <v>242</v>
      </c>
      <c r="L179" s="42"/>
      <c r="M179" s="189" t="s">
        <v>19</v>
      </c>
      <c r="N179" s="190" t="s">
        <v>48</v>
      </c>
      <c r="O179" s="67"/>
      <c r="P179" s="191">
        <f>O179*H179</f>
        <v>0</v>
      </c>
      <c r="Q179" s="191">
        <v>0</v>
      </c>
      <c r="R179" s="191">
        <f>Q179*H179</f>
        <v>0</v>
      </c>
      <c r="S179" s="191">
        <v>2.3800000000000002E-2</v>
      </c>
      <c r="T179" s="192">
        <f>S179*H179</f>
        <v>0.67591999999999997</v>
      </c>
      <c r="U179" s="37"/>
      <c r="V179" s="37"/>
      <c r="W179" s="37"/>
      <c r="X179" s="37"/>
      <c r="Y179" s="37"/>
      <c r="Z179" s="37"/>
      <c r="AA179" s="37"/>
      <c r="AB179" s="37"/>
      <c r="AC179" s="37"/>
      <c r="AD179" s="37"/>
      <c r="AE179" s="37"/>
      <c r="AR179" s="193" t="s">
        <v>366</v>
      </c>
      <c r="AT179" s="193" t="s">
        <v>239</v>
      </c>
      <c r="AU179" s="193" t="s">
        <v>88</v>
      </c>
      <c r="AY179" s="20" t="s">
        <v>237</v>
      </c>
      <c r="BE179" s="194">
        <f>IF(N179="základní",J179,0)</f>
        <v>0</v>
      </c>
      <c r="BF179" s="194">
        <f>IF(N179="snížená",J179,0)</f>
        <v>0</v>
      </c>
      <c r="BG179" s="194">
        <f>IF(N179="zákl. přenesená",J179,0)</f>
        <v>0</v>
      </c>
      <c r="BH179" s="194">
        <f>IF(N179="sníž. přenesená",J179,0)</f>
        <v>0</v>
      </c>
      <c r="BI179" s="194">
        <f>IF(N179="nulová",J179,0)</f>
        <v>0</v>
      </c>
      <c r="BJ179" s="20" t="s">
        <v>88</v>
      </c>
      <c r="BK179" s="194">
        <f>ROUND(I179*H179,2)</f>
        <v>0</v>
      </c>
      <c r="BL179" s="20" t="s">
        <v>366</v>
      </c>
      <c r="BM179" s="193" t="s">
        <v>1911</v>
      </c>
    </row>
    <row r="180" spans="1:65" s="2" customFormat="1" ht="10.199999999999999">
      <c r="A180" s="37"/>
      <c r="B180" s="38"/>
      <c r="C180" s="39"/>
      <c r="D180" s="195" t="s">
        <v>245</v>
      </c>
      <c r="E180" s="39"/>
      <c r="F180" s="196" t="s">
        <v>750</v>
      </c>
      <c r="G180" s="39"/>
      <c r="H180" s="39"/>
      <c r="I180" s="197"/>
      <c r="J180" s="39"/>
      <c r="K180" s="39"/>
      <c r="L180" s="42"/>
      <c r="M180" s="198"/>
      <c r="N180" s="199"/>
      <c r="O180" s="67"/>
      <c r="P180" s="67"/>
      <c r="Q180" s="67"/>
      <c r="R180" s="67"/>
      <c r="S180" s="67"/>
      <c r="T180" s="68"/>
      <c r="U180" s="37"/>
      <c r="V180" s="37"/>
      <c r="W180" s="37"/>
      <c r="X180" s="37"/>
      <c r="Y180" s="37"/>
      <c r="Z180" s="37"/>
      <c r="AA180" s="37"/>
      <c r="AB180" s="37"/>
      <c r="AC180" s="37"/>
      <c r="AD180" s="37"/>
      <c r="AE180" s="37"/>
      <c r="AT180" s="20" t="s">
        <v>245</v>
      </c>
      <c r="AU180" s="20" t="s">
        <v>88</v>
      </c>
    </row>
    <row r="181" spans="1:65" s="14" customFormat="1" ht="10.199999999999999">
      <c r="B181" s="211"/>
      <c r="C181" s="212"/>
      <c r="D181" s="202" t="s">
        <v>247</v>
      </c>
      <c r="E181" s="213" t="s">
        <v>19</v>
      </c>
      <c r="F181" s="214" t="s">
        <v>751</v>
      </c>
      <c r="G181" s="212"/>
      <c r="H181" s="215">
        <v>9.5</v>
      </c>
      <c r="I181" s="216"/>
      <c r="J181" s="212"/>
      <c r="K181" s="212"/>
      <c r="L181" s="217"/>
      <c r="M181" s="218"/>
      <c r="N181" s="219"/>
      <c r="O181" s="219"/>
      <c r="P181" s="219"/>
      <c r="Q181" s="219"/>
      <c r="R181" s="219"/>
      <c r="S181" s="219"/>
      <c r="T181" s="220"/>
      <c r="AT181" s="221" t="s">
        <v>247</v>
      </c>
      <c r="AU181" s="221" t="s">
        <v>88</v>
      </c>
      <c r="AV181" s="14" t="s">
        <v>88</v>
      </c>
      <c r="AW181" s="14" t="s">
        <v>37</v>
      </c>
      <c r="AX181" s="14" t="s">
        <v>76</v>
      </c>
      <c r="AY181" s="221" t="s">
        <v>237</v>
      </c>
    </row>
    <row r="182" spans="1:65" s="14" customFormat="1" ht="10.199999999999999">
      <c r="B182" s="211"/>
      <c r="C182" s="212"/>
      <c r="D182" s="202" t="s">
        <v>247</v>
      </c>
      <c r="E182" s="213" t="s">
        <v>19</v>
      </c>
      <c r="F182" s="214" t="s">
        <v>752</v>
      </c>
      <c r="G182" s="212"/>
      <c r="H182" s="215">
        <v>10.8</v>
      </c>
      <c r="I182" s="216"/>
      <c r="J182" s="212"/>
      <c r="K182" s="212"/>
      <c r="L182" s="217"/>
      <c r="M182" s="218"/>
      <c r="N182" s="219"/>
      <c r="O182" s="219"/>
      <c r="P182" s="219"/>
      <c r="Q182" s="219"/>
      <c r="R182" s="219"/>
      <c r="S182" s="219"/>
      <c r="T182" s="220"/>
      <c r="AT182" s="221" t="s">
        <v>247</v>
      </c>
      <c r="AU182" s="221" t="s">
        <v>88</v>
      </c>
      <c r="AV182" s="14" t="s">
        <v>88</v>
      </c>
      <c r="AW182" s="14" t="s">
        <v>37</v>
      </c>
      <c r="AX182" s="14" t="s">
        <v>76</v>
      </c>
      <c r="AY182" s="221" t="s">
        <v>237</v>
      </c>
    </row>
    <row r="183" spans="1:65" s="14" customFormat="1" ht="10.199999999999999">
      <c r="B183" s="211"/>
      <c r="C183" s="212"/>
      <c r="D183" s="202" t="s">
        <v>247</v>
      </c>
      <c r="E183" s="213" t="s">
        <v>19</v>
      </c>
      <c r="F183" s="214" t="s">
        <v>753</v>
      </c>
      <c r="G183" s="212"/>
      <c r="H183" s="215">
        <v>8.1</v>
      </c>
      <c r="I183" s="216"/>
      <c r="J183" s="212"/>
      <c r="K183" s="212"/>
      <c r="L183" s="217"/>
      <c r="M183" s="218"/>
      <c r="N183" s="219"/>
      <c r="O183" s="219"/>
      <c r="P183" s="219"/>
      <c r="Q183" s="219"/>
      <c r="R183" s="219"/>
      <c r="S183" s="219"/>
      <c r="T183" s="220"/>
      <c r="AT183" s="221" t="s">
        <v>247</v>
      </c>
      <c r="AU183" s="221" t="s">
        <v>88</v>
      </c>
      <c r="AV183" s="14" t="s">
        <v>88</v>
      </c>
      <c r="AW183" s="14" t="s">
        <v>37</v>
      </c>
      <c r="AX183" s="14" t="s">
        <v>76</v>
      </c>
      <c r="AY183" s="221" t="s">
        <v>237</v>
      </c>
    </row>
    <row r="184" spans="1:65" s="16" customFormat="1" ht="10.199999999999999">
      <c r="B184" s="233"/>
      <c r="C184" s="234"/>
      <c r="D184" s="202" t="s">
        <v>247</v>
      </c>
      <c r="E184" s="235" t="s">
        <v>19</v>
      </c>
      <c r="F184" s="236" t="s">
        <v>260</v>
      </c>
      <c r="G184" s="234"/>
      <c r="H184" s="237">
        <v>28.4</v>
      </c>
      <c r="I184" s="238"/>
      <c r="J184" s="234"/>
      <c r="K184" s="234"/>
      <c r="L184" s="239"/>
      <c r="M184" s="240"/>
      <c r="N184" s="241"/>
      <c r="O184" s="241"/>
      <c r="P184" s="241"/>
      <c r="Q184" s="241"/>
      <c r="R184" s="241"/>
      <c r="S184" s="241"/>
      <c r="T184" s="242"/>
      <c r="AT184" s="243" t="s">
        <v>247</v>
      </c>
      <c r="AU184" s="243" t="s">
        <v>88</v>
      </c>
      <c r="AV184" s="16" t="s">
        <v>243</v>
      </c>
      <c r="AW184" s="16" t="s">
        <v>37</v>
      </c>
      <c r="AX184" s="16" t="s">
        <v>83</v>
      </c>
      <c r="AY184" s="243" t="s">
        <v>237</v>
      </c>
    </row>
    <row r="185" spans="1:65" s="2" customFormat="1" ht="49.05" customHeight="1">
      <c r="A185" s="37"/>
      <c r="B185" s="38"/>
      <c r="C185" s="182" t="s">
        <v>611</v>
      </c>
      <c r="D185" s="182" t="s">
        <v>239</v>
      </c>
      <c r="E185" s="183" t="s">
        <v>1912</v>
      </c>
      <c r="F185" s="184" t="s">
        <v>1913</v>
      </c>
      <c r="G185" s="185" t="s">
        <v>290</v>
      </c>
      <c r="H185" s="186">
        <v>0</v>
      </c>
      <c r="I185" s="187"/>
      <c r="J185" s="188">
        <f>ROUND(I185*H185,2)</f>
        <v>0</v>
      </c>
      <c r="K185" s="184" t="s">
        <v>242</v>
      </c>
      <c r="L185" s="42"/>
      <c r="M185" s="189" t="s">
        <v>19</v>
      </c>
      <c r="N185" s="190" t="s">
        <v>48</v>
      </c>
      <c r="O185" s="67"/>
      <c r="P185" s="191">
        <f>O185*H185</f>
        <v>0</v>
      </c>
      <c r="Q185" s="191">
        <v>1.14E-2</v>
      </c>
      <c r="R185" s="191">
        <f>Q185*H185</f>
        <v>0</v>
      </c>
      <c r="S185" s="191">
        <v>0</v>
      </c>
      <c r="T185" s="192">
        <f>S185*H185</f>
        <v>0</v>
      </c>
      <c r="U185" s="37"/>
      <c r="V185" s="37"/>
      <c r="W185" s="37"/>
      <c r="X185" s="37"/>
      <c r="Y185" s="37"/>
      <c r="Z185" s="37"/>
      <c r="AA185" s="37"/>
      <c r="AB185" s="37"/>
      <c r="AC185" s="37"/>
      <c r="AD185" s="37"/>
      <c r="AE185" s="37"/>
      <c r="AR185" s="193" t="s">
        <v>366</v>
      </c>
      <c r="AT185" s="193" t="s">
        <v>239</v>
      </c>
      <c r="AU185" s="193" t="s">
        <v>88</v>
      </c>
      <c r="AY185" s="20" t="s">
        <v>237</v>
      </c>
      <c r="BE185" s="194">
        <f>IF(N185="základní",J185,0)</f>
        <v>0</v>
      </c>
      <c r="BF185" s="194">
        <f>IF(N185="snížená",J185,0)</f>
        <v>0</v>
      </c>
      <c r="BG185" s="194">
        <f>IF(N185="zákl. přenesená",J185,0)</f>
        <v>0</v>
      </c>
      <c r="BH185" s="194">
        <f>IF(N185="sníž. přenesená",J185,0)</f>
        <v>0</v>
      </c>
      <c r="BI185" s="194">
        <f>IF(N185="nulová",J185,0)</f>
        <v>0</v>
      </c>
      <c r="BJ185" s="20" t="s">
        <v>88</v>
      </c>
      <c r="BK185" s="194">
        <f>ROUND(I185*H185,2)</f>
        <v>0</v>
      </c>
      <c r="BL185" s="20" t="s">
        <v>366</v>
      </c>
      <c r="BM185" s="193" t="s">
        <v>959</v>
      </c>
    </row>
    <row r="186" spans="1:65" s="2" customFormat="1" ht="10.199999999999999">
      <c r="A186" s="37"/>
      <c r="B186" s="38"/>
      <c r="C186" s="39"/>
      <c r="D186" s="195" t="s">
        <v>245</v>
      </c>
      <c r="E186" s="39"/>
      <c r="F186" s="196" t="s">
        <v>1914</v>
      </c>
      <c r="G186" s="39"/>
      <c r="H186" s="39"/>
      <c r="I186" s="197"/>
      <c r="J186" s="39"/>
      <c r="K186" s="39"/>
      <c r="L186" s="42"/>
      <c r="M186" s="198"/>
      <c r="N186" s="199"/>
      <c r="O186" s="67"/>
      <c r="P186" s="67"/>
      <c r="Q186" s="67"/>
      <c r="R186" s="67"/>
      <c r="S186" s="67"/>
      <c r="T186" s="68"/>
      <c r="U186" s="37"/>
      <c r="V186" s="37"/>
      <c r="W186" s="37"/>
      <c r="X186" s="37"/>
      <c r="Y186" s="37"/>
      <c r="Z186" s="37"/>
      <c r="AA186" s="37"/>
      <c r="AB186" s="37"/>
      <c r="AC186" s="37"/>
      <c r="AD186" s="37"/>
      <c r="AE186" s="37"/>
      <c r="AT186" s="20" t="s">
        <v>245</v>
      </c>
      <c r="AU186" s="20" t="s">
        <v>88</v>
      </c>
    </row>
    <row r="187" spans="1:65" s="2" customFormat="1" ht="49.05" customHeight="1">
      <c r="A187" s="37"/>
      <c r="B187" s="38"/>
      <c r="C187" s="182" t="s">
        <v>617</v>
      </c>
      <c r="D187" s="182" t="s">
        <v>239</v>
      </c>
      <c r="E187" s="183" t="s">
        <v>1915</v>
      </c>
      <c r="F187" s="184" t="s">
        <v>1916</v>
      </c>
      <c r="G187" s="185" t="s">
        <v>290</v>
      </c>
      <c r="H187" s="186">
        <v>1</v>
      </c>
      <c r="I187" s="187"/>
      <c r="J187" s="188">
        <f>ROUND(I187*H187,2)</f>
        <v>0</v>
      </c>
      <c r="K187" s="184" t="s">
        <v>242</v>
      </c>
      <c r="L187" s="42"/>
      <c r="M187" s="189" t="s">
        <v>19</v>
      </c>
      <c r="N187" s="190" t="s">
        <v>48</v>
      </c>
      <c r="O187" s="67"/>
      <c r="P187" s="191">
        <f>O187*H187</f>
        <v>0</v>
      </c>
      <c r="Q187" s="191">
        <v>1.6539999999999999E-2</v>
      </c>
      <c r="R187" s="191">
        <f>Q187*H187</f>
        <v>1.6539999999999999E-2</v>
      </c>
      <c r="S187" s="191">
        <v>0</v>
      </c>
      <c r="T187" s="192">
        <f>S187*H187</f>
        <v>0</v>
      </c>
      <c r="U187" s="37"/>
      <c r="V187" s="37"/>
      <c r="W187" s="37"/>
      <c r="X187" s="37"/>
      <c r="Y187" s="37"/>
      <c r="Z187" s="37"/>
      <c r="AA187" s="37"/>
      <c r="AB187" s="37"/>
      <c r="AC187" s="37"/>
      <c r="AD187" s="37"/>
      <c r="AE187" s="37"/>
      <c r="AR187" s="193" t="s">
        <v>366</v>
      </c>
      <c r="AT187" s="193" t="s">
        <v>239</v>
      </c>
      <c r="AU187" s="193" t="s">
        <v>88</v>
      </c>
      <c r="AY187" s="20" t="s">
        <v>237</v>
      </c>
      <c r="BE187" s="194">
        <f>IF(N187="základní",J187,0)</f>
        <v>0</v>
      </c>
      <c r="BF187" s="194">
        <f>IF(N187="snížená",J187,0)</f>
        <v>0</v>
      </c>
      <c r="BG187" s="194">
        <f>IF(N187="zákl. přenesená",J187,0)</f>
        <v>0</v>
      </c>
      <c r="BH187" s="194">
        <f>IF(N187="sníž. přenesená",J187,0)</f>
        <v>0</v>
      </c>
      <c r="BI187" s="194">
        <f>IF(N187="nulová",J187,0)</f>
        <v>0</v>
      </c>
      <c r="BJ187" s="20" t="s">
        <v>88</v>
      </c>
      <c r="BK187" s="194">
        <f>ROUND(I187*H187,2)</f>
        <v>0</v>
      </c>
      <c r="BL187" s="20" t="s">
        <v>366</v>
      </c>
      <c r="BM187" s="193" t="s">
        <v>974</v>
      </c>
    </row>
    <row r="188" spans="1:65" s="2" customFormat="1" ht="10.199999999999999">
      <c r="A188" s="37"/>
      <c r="B188" s="38"/>
      <c r="C188" s="39"/>
      <c r="D188" s="195" t="s">
        <v>245</v>
      </c>
      <c r="E188" s="39"/>
      <c r="F188" s="196" t="s">
        <v>1917</v>
      </c>
      <c r="G188" s="39"/>
      <c r="H188" s="39"/>
      <c r="I188" s="197"/>
      <c r="J188" s="39"/>
      <c r="K188" s="39"/>
      <c r="L188" s="42"/>
      <c r="M188" s="198"/>
      <c r="N188" s="199"/>
      <c r="O188" s="67"/>
      <c r="P188" s="67"/>
      <c r="Q188" s="67"/>
      <c r="R188" s="67"/>
      <c r="S188" s="67"/>
      <c r="T188" s="68"/>
      <c r="U188" s="37"/>
      <c r="V188" s="37"/>
      <c r="W188" s="37"/>
      <c r="X188" s="37"/>
      <c r="Y188" s="37"/>
      <c r="Z188" s="37"/>
      <c r="AA188" s="37"/>
      <c r="AB188" s="37"/>
      <c r="AC188" s="37"/>
      <c r="AD188" s="37"/>
      <c r="AE188" s="37"/>
      <c r="AT188" s="20" t="s">
        <v>245</v>
      </c>
      <c r="AU188" s="20" t="s">
        <v>88</v>
      </c>
    </row>
    <row r="189" spans="1:65" s="2" customFormat="1" ht="49.05" customHeight="1">
      <c r="A189" s="37"/>
      <c r="B189" s="38"/>
      <c r="C189" s="182" t="s">
        <v>624</v>
      </c>
      <c r="D189" s="182" t="s">
        <v>239</v>
      </c>
      <c r="E189" s="183" t="s">
        <v>1918</v>
      </c>
      <c r="F189" s="184" t="s">
        <v>1919</v>
      </c>
      <c r="G189" s="185" t="s">
        <v>290</v>
      </c>
      <c r="H189" s="186">
        <v>2</v>
      </c>
      <c r="I189" s="187"/>
      <c r="J189" s="188">
        <f>ROUND(I189*H189,2)</f>
        <v>0</v>
      </c>
      <c r="K189" s="184" t="s">
        <v>242</v>
      </c>
      <c r="L189" s="42"/>
      <c r="M189" s="189" t="s">
        <v>19</v>
      </c>
      <c r="N189" s="190" t="s">
        <v>48</v>
      </c>
      <c r="O189" s="67"/>
      <c r="P189" s="191">
        <f>O189*H189</f>
        <v>0</v>
      </c>
      <c r="Q189" s="191">
        <v>1.8929999999999999E-2</v>
      </c>
      <c r="R189" s="191">
        <f>Q189*H189</f>
        <v>3.7859999999999998E-2</v>
      </c>
      <c r="S189" s="191">
        <v>0</v>
      </c>
      <c r="T189" s="192">
        <f>S189*H189</f>
        <v>0</v>
      </c>
      <c r="U189" s="37"/>
      <c r="V189" s="37"/>
      <c r="W189" s="37"/>
      <c r="X189" s="37"/>
      <c r="Y189" s="37"/>
      <c r="Z189" s="37"/>
      <c r="AA189" s="37"/>
      <c r="AB189" s="37"/>
      <c r="AC189" s="37"/>
      <c r="AD189" s="37"/>
      <c r="AE189" s="37"/>
      <c r="AR189" s="193" t="s">
        <v>366</v>
      </c>
      <c r="AT189" s="193" t="s">
        <v>239</v>
      </c>
      <c r="AU189" s="193" t="s">
        <v>88</v>
      </c>
      <c r="AY189" s="20" t="s">
        <v>237</v>
      </c>
      <c r="BE189" s="194">
        <f>IF(N189="základní",J189,0)</f>
        <v>0</v>
      </c>
      <c r="BF189" s="194">
        <f>IF(N189="snížená",J189,0)</f>
        <v>0</v>
      </c>
      <c r="BG189" s="194">
        <f>IF(N189="zákl. přenesená",J189,0)</f>
        <v>0</v>
      </c>
      <c r="BH189" s="194">
        <f>IF(N189="sníž. přenesená",J189,0)</f>
        <v>0</v>
      </c>
      <c r="BI189" s="194">
        <f>IF(N189="nulová",J189,0)</f>
        <v>0</v>
      </c>
      <c r="BJ189" s="20" t="s">
        <v>88</v>
      </c>
      <c r="BK189" s="194">
        <f>ROUND(I189*H189,2)</f>
        <v>0</v>
      </c>
      <c r="BL189" s="20" t="s">
        <v>366</v>
      </c>
      <c r="BM189" s="193" t="s">
        <v>985</v>
      </c>
    </row>
    <row r="190" spans="1:65" s="2" customFormat="1" ht="10.199999999999999">
      <c r="A190" s="37"/>
      <c r="B190" s="38"/>
      <c r="C190" s="39"/>
      <c r="D190" s="195" t="s">
        <v>245</v>
      </c>
      <c r="E190" s="39"/>
      <c r="F190" s="196" t="s">
        <v>1920</v>
      </c>
      <c r="G190" s="39"/>
      <c r="H190" s="39"/>
      <c r="I190" s="197"/>
      <c r="J190" s="39"/>
      <c r="K190" s="39"/>
      <c r="L190" s="42"/>
      <c r="M190" s="198"/>
      <c r="N190" s="199"/>
      <c r="O190" s="67"/>
      <c r="P190" s="67"/>
      <c r="Q190" s="67"/>
      <c r="R190" s="67"/>
      <c r="S190" s="67"/>
      <c r="T190" s="68"/>
      <c r="U190" s="37"/>
      <c r="V190" s="37"/>
      <c r="W190" s="37"/>
      <c r="X190" s="37"/>
      <c r="Y190" s="37"/>
      <c r="Z190" s="37"/>
      <c r="AA190" s="37"/>
      <c r="AB190" s="37"/>
      <c r="AC190" s="37"/>
      <c r="AD190" s="37"/>
      <c r="AE190" s="37"/>
      <c r="AT190" s="20" t="s">
        <v>245</v>
      </c>
      <c r="AU190" s="20" t="s">
        <v>88</v>
      </c>
    </row>
    <row r="191" spans="1:65" s="2" customFormat="1" ht="49.05" customHeight="1">
      <c r="A191" s="37"/>
      <c r="B191" s="38"/>
      <c r="C191" s="182" t="s">
        <v>633</v>
      </c>
      <c r="D191" s="182" t="s">
        <v>239</v>
      </c>
      <c r="E191" s="183" t="s">
        <v>1921</v>
      </c>
      <c r="F191" s="184" t="s">
        <v>1922</v>
      </c>
      <c r="G191" s="185" t="s">
        <v>290</v>
      </c>
      <c r="H191" s="186">
        <v>2</v>
      </c>
      <c r="I191" s="187"/>
      <c r="J191" s="188">
        <f>ROUND(I191*H191,2)</f>
        <v>0</v>
      </c>
      <c r="K191" s="184" t="s">
        <v>242</v>
      </c>
      <c r="L191" s="42"/>
      <c r="M191" s="189" t="s">
        <v>19</v>
      </c>
      <c r="N191" s="190" t="s">
        <v>48</v>
      </c>
      <c r="O191" s="67"/>
      <c r="P191" s="191">
        <f>O191*H191</f>
        <v>0</v>
      </c>
      <c r="Q191" s="191">
        <v>2.1319999999999999E-2</v>
      </c>
      <c r="R191" s="191">
        <f>Q191*H191</f>
        <v>4.2639999999999997E-2</v>
      </c>
      <c r="S191" s="191">
        <v>0</v>
      </c>
      <c r="T191" s="192">
        <f>S191*H191</f>
        <v>0</v>
      </c>
      <c r="U191" s="37"/>
      <c r="V191" s="37"/>
      <c r="W191" s="37"/>
      <c r="X191" s="37"/>
      <c r="Y191" s="37"/>
      <c r="Z191" s="37"/>
      <c r="AA191" s="37"/>
      <c r="AB191" s="37"/>
      <c r="AC191" s="37"/>
      <c r="AD191" s="37"/>
      <c r="AE191" s="37"/>
      <c r="AR191" s="193" t="s">
        <v>366</v>
      </c>
      <c r="AT191" s="193" t="s">
        <v>239</v>
      </c>
      <c r="AU191" s="193" t="s">
        <v>88</v>
      </c>
      <c r="AY191" s="20" t="s">
        <v>237</v>
      </c>
      <c r="BE191" s="194">
        <f>IF(N191="základní",J191,0)</f>
        <v>0</v>
      </c>
      <c r="BF191" s="194">
        <f>IF(N191="snížená",J191,0)</f>
        <v>0</v>
      </c>
      <c r="BG191" s="194">
        <f>IF(N191="zákl. přenesená",J191,0)</f>
        <v>0</v>
      </c>
      <c r="BH191" s="194">
        <f>IF(N191="sníž. přenesená",J191,0)</f>
        <v>0</v>
      </c>
      <c r="BI191" s="194">
        <f>IF(N191="nulová",J191,0)</f>
        <v>0</v>
      </c>
      <c r="BJ191" s="20" t="s">
        <v>88</v>
      </c>
      <c r="BK191" s="194">
        <f>ROUND(I191*H191,2)</f>
        <v>0</v>
      </c>
      <c r="BL191" s="20" t="s">
        <v>366</v>
      </c>
      <c r="BM191" s="193" t="s">
        <v>994</v>
      </c>
    </row>
    <row r="192" spans="1:65" s="2" customFormat="1" ht="10.199999999999999">
      <c r="A192" s="37"/>
      <c r="B192" s="38"/>
      <c r="C192" s="39"/>
      <c r="D192" s="195" t="s">
        <v>245</v>
      </c>
      <c r="E192" s="39"/>
      <c r="F192" s="196" t="s">
        <v>1923</v>
      </c>
      <c r="G192" s="39"/>
      <c r="H192" s="39"/>
      <c r="I192" s="197"/>
      <c r="J192" s="39"/>
      <c r="K192" s="39"/>
      <c r="L192" s="42"/>
      <c r="M192" s="198"/>
      <c r="N192" s="199"/>
      <c r="O192" s="67"/>
      <c r="P192" s="67"/>
      <c r="Q192" s="67"/>
      <c r="R192" s="67"/>
      <c r="S192" s="67"/>
      <c r="T192" s="68"/>
      <c r="U192" s="37"/>
      <c r="V192" s="37"/>
      <c r="W192" s="37"/>
      <c r="X192" s="37"/>
      <c r="Y192" s="37"/>
      <c r="Z192" s="37"/>
      <c r="AA192" s="37"/>
      <c r="AB192" s="37"/>
      <c r="AC192" s="37"/>
      <c r="AD192" s="37"/>
      <c r="AE192" s="37"/>
      <c r="AT192" s="20" t="s">
        <v>245</v>
      </c>
      <c r="AU192" s="20" t="s">
        <v>88</v>
      </c>
    </row>
    <row r="193" spans="1:65" s="2" customFormat="1" ht="49.05" customHeight="1">
      <c r="A193" s="37"/>
      <c r="B193" s="38"/>
      <c r="C193" s="182" t="s">
        <v>638</v>
      </c>
      <c r="D193" s="182" t="s">
        <v>239</v>
      </c>
      <c r="E193" s="183" t="s">
        <v>1924</v>
      </c>
      <c r="F193" s="184" t="s">
        <v>1925</v>
      </c>
      <c r="G193" s="185" t="s">
        <v>290</v>
      </c>
      <c r="H193" s="186">
        <v>5</v>
      </c>
      <c r="I193" s="187"/>
      <c r="J193" s="188">
        <f>ROUND(I193*H193,2)</f>
        <v>0</v>
      </c>
      <c r="K193" s="184" t="s">
        <v>242</v>
      </c>
      <c r="L193" s="42"/>
      <c r="M193" s="189" t="s">
        <v>19</v>
      </c>
      <c r="N193" s="190" t="s">
        <v>48</v>
      </c>
      <c r="O193" s="67"/>
      <c r="P193" s="191">
        <f>O193*H193</f>
        <v>0</v>
      </c>
      <c r="Q193" s="191">
        <v>2.3709999999999998E-2</v>
      </c>
      <c r="R193" s="191">
        <f>Q193*H193</f>
        <v>0.11854999999999999</v>
      </c>
      <c r="S193" s="191">
        <v>0</v>
      </c>
      <c r="T193" s="192">
        <f>S193*H193</f>
        <v>0</v>
      </c>
      <c r="U193" s="37"/>
      <c r="V193" s="37"/>
      <c r="W193" s="37"/>
      <c r="X193" s="37"/>
      <c r="Y193" s="37"/>
      <c r="Z193" s="37"/>
      <c r="AA193" s="37"/>
      <c r="AB193" s="37"/>
      <c r="AC193" s="37"/>
      <c r="AD193" s="37"/>
      <c r="AE193" s="37"/>
      <c r="AR193" s="193" t="s">
        <v>366</v>
      </c>
      <c r="AT193" s="193" t="s">
        <v>239</v>
      </c>
      <c r="AU193" s="193" t="s">
        <v>88</v>
      </c>
      <c r="AY193" s="20" t="s">
        <v>237</v>
      </c>
      <c r="BE193" s="194">
        <f>IF(N193="základní",J193,0)</f>
        <v>0</v>
      </c>
      <c r="BF193" s="194">
        <f>IF(N193="snížená",J193,0)</f>
        <v>0</v>
      </c>
      <c r="BG193" s="194">
        <f>IF(N193="zákl. přenesená",J193,0)</f>
        <v>0</v>
      </c>
      <c r="BH193" s="194">
        <f>IF(N193="sníž. přenesená",J193,0)</f>
        <v>0</v>
      </c>
      <c r="BI193" s="194">
        <f>IF(N193="nulová",J193,0)</f>
        <v>0</v>
      </c>
      <c r="BJ193" s="20" t="s">
        <v>88</v>
      </c>
      <c r="BK193" s="194">
        <f>ROUND(I193*H193,2)</f>
        <v>0</v>
      </c>
      <c r="BL193" s="20" t="s">
        <v>366</v>
      </c>
      <c r="BM193" s="193" t="s">
        <v>450</v>
      </c>
    </row>
    <row r="194" spans="1:65" s="2" customFormat="1" ht="10.199999999999999">
      <c r="A194" s="37"/>
      <c r="B194" s="38"/>
      <c r="C194" s="39"/>
      <c r="D194" s="195" t="s">
        <v>245</v>
      </c>
      <c r="E194" s="39"/>
      <c r="F194" s="196" t="s">
        <v>1926</v>
      </c>
      <c r="G194" s="39"/>
      <c r="H194" s="39"/>
      <c r="I194" s="197"/>
      <c r="J194" s="39"/>
      <c r="K194" s="39"/>
      <c r="L194" s="42"/>
      <c r="M194" s="198"/>
      <c r="N194" s="199"/>
      <c r="O194" s="67"/>
      <c r="P194" s="67"/>
      <c r="Q194" s="67"/>
      <c r="R194" s="67"/>
      <c r="S194" s="67"/>
      <c r="T194" s="68"/>
      <c r="U194" s="37"/>
      <c r="V194" s="37"/>
      <c r="W194" s="37"/>
      <c r="X194" s="37"/>
      <c r="Y194" s="37"/>
      <c r="Z194" s="37"/>
      <c r="AA194" s="37"/>
      <c r="AB194" s="37"/>
      <c r="AC194" s="37"/>
      <c r="AD194" s="37"/>
      <c r="AE194" s="37"/>
      <c r="AT194" s="20" t="s">
        <v>245</v>
      </c>
      <c r="AU194" s="20" t="s">
        <v>88</v>
      </c>
    </row>
    <row r="195" spans="1:65" s="2" customFormat="1" ht="49.05" customHeight="1">
      <c r="A195" s="37"/>
      <c r="B195" s="38"/>
      <c r="C195" s="182" t="s">
        <v>643</v>
      </c>
      <c r="D195" s="182" t="s">
        <v>239</v>
      </c>
      <c r="E195" s="183" t="s">
        <v>1927</v>
      </c>
      <c r="F195" s="184" t="s">
        <v>1928</v>
      </c>
      <c r="G195" s="185" t="s">
        <v>290</v>
      </c>
      <c r="H195" s="186">
        <v>5</v>
      </c>
      <c r="I195" s="187"/>
      <c r="J195" s="188">
        <f>ROUND(I195*H195,2)</f>
        <v>0</v>
      </c>
      <c r="K195" s="184" t="s">
        <v>242</v>
      </c>
      <c r="L195" s="42"/>
      <c r="M195" s="189" t="s">
        <v>19</v>
      </c>
      <c r="N195" s="190" t="s">
        <v>48</v>
      </c>
      <c r="O195" s="67"/>
      <c r="P195" s="191">
        <f>O195*H195</f>
        <v>0</v>
      </c>
      <c r="Q195" s="191">
        <v>2.6100000000000002E-2</v>
      </c>
      <c r="R195" s="191">
        <f>Q195*H195</f>
        <v>0.1305</v>
      </c>
      <c r="S195" s="191">
        <v>0</v>
      </c>
      <c r="T195" s="192">
        <f>S195*H195</f>
        <v>0</v>
      </c>
      <c r="U195" s="37"/>
      <c r="V195" s="37"/>
      <c r="W195" s="37"/>
      <c r="X195" s="37"/>
      <c r="Y195" s="37"/>
      <c r="Z195" s="37"/>
      <c r="AA195" s="37"/>
      <c r="AB195" s="37"/>
      <c r="AC195" s="37"/>
      <c r="AD195" s="37"/>
      <c r="AE195" s="37"/>
      <c r="AR195" s="193" t="s">
        <v>366</v>
      </c>
      <c r="AT195" s="193" t="s">
        <v>239</v>
      </c>
      <c r="AU195" s="193" t="s">
        <v>88</v>
      </c>
      <c r="AY195" s="20" t="s">
        <v>237</v>
      </c>
      <c r="BE195" s="194">
        <f>IF(N195="základní",J195,0)</f>
        <v>0</v>
      </c>
      <c r="BF195" s="194">
        <f>IF(N195="snížená",J195,0)</f>
        <v>0</v>
      </c>
      <c r="BG195" s="194">
        <f>IF(N195="zákl. přenesená",J195,0)</f>
        <v>0</v>
      </c>
      <c r="BH195" s="194">
        <f>IF(N195="sníž. přenesená",J195,0)</f>
        <v>0</v>
      </c>
      <c r="BI195" s="194">
        <f>IF(N195="nulová",J195,0)</f>
        <v>0</v>
      </c>
      <c r="BJ195" s="20" t="s">
        <v>88</v>
      </c>
      <c r="BK195" s="194">
        <f>ROUND(I195*H195,2)</f>
        <v>0</v>
      </c>
      <c r="BL195" s="20" t="s">
        <v>366</v>
      </c>
      <c r="BM195" s="193" t="s">
        <v>483</v>
      </c>
    </row>
    <row r="196" spans="1:65" s="2" customFormat="1" ht="10.199999999999999">
      <c r="A196" s="37"/>
      <c r="B196" s="38"/>
      <c r="C196" s="39"/>
      <c r="D196" s="195" t="s">
        <v>245</v>
      </c>
      <c r="E196" s="39"/>
      <c r="F196" s="196" t="s">
        <v>1929</v>
      </c>
      <c r="G196" s="39"/>
      <c r="H196" s="39"/>
      <c r="I196" s="197"/>
      <c r="J196" s="39"/>
      <c r="K196" s="39"/>
      <c r="L196" s="42"/>
      <c r="M196" s="198"/>
      <c r="N196" s="199"/>
      <c r="O196" s="67"/>
      <c r="P196" s="67"/>
      <c r="Q196" s="67"/>
      <c r="R196" s="67"/>
      <c r="S196" s="67"/>
      <c r="T196" s="68"/>
      <c r="U196" s="37"/>
      <c r="V196" s="37"/>
      <c r="W196" s="37"/>
      <c r="X196" s="37"/>
      <c r="Y196" s="37"/>
      <c r="Z196" s="37"/>
      <c r="AA196" s="37"/>
      <c r="AB196" s="37"/>
      <c r="AC196" s="37"/>
      <c r="AD196" s="37"/>
      <c r="AE196" s="37"/>
      <c r="AT196" s="20" t="s">
        <v>245</v>
      </c>
      <c r="AU196" s="20" t="s">
        <v>88</v>
      </c>
    </row>
    <row r="197" spans="1:65" s="2" customFormat="1" ht="49.05" customHeight="1">
      <c r="A197" s="37"/>
      <c r="B197" s="38"/>
      <c r="C197" s="182" t="s">
        <v>649</v>
      </c>
      <c r="D197" s="182" t="s">
        <v>239</v>
      </c>
      <c r="E197" s="183" t="s">
        <v>1930</v>
      </c>
      <c r="F197" s="184" t="s">
        <v>1931</v>
      </c>
      <c r="G197" s="185" t="s">
        <v>290</v>
      </c>
      <c r="H197" s="186">
        <v>1</v>
      </c>
      <c r="I197" s="187"/>
      <c r="J197" s="188">
        <f>ROUND(I197*H197,2)</f>
        <v>0</v>
      </c>
      <c r="K197" s="184" t="s">
        <v>242</v>
      </c>
      <c r="L197" s="42"/>
      <c r="M197" s="189" t="s">
        <v>19</v>
      </c>
      <c r="N197" s="190" t="s">
        <v>48</v>
      </c>
      <c r="O197" s="67"/>
      <c r="P197" s="191">
        <f>O197*H197</f>
        <v>0</v>
      </c>
      <c r="Q197" s="191">
        <v>2.7199999999999998E-2</v>
      </c>
      <c r="R197" s="191">
        <f>Q197*H197</f>
        <v>2.7199999999999998E-2</v>
      </c>
      <c r="S197" s="191">
        <v>0</v>
      </c>
      <c r="T197" s="192">
        <f>S197*H197</f>
        <v>0</v>
      </c>
      <c r="U197" s="37"/>
      <c r="V197" s="37"/>
      <c r="W197" s="37"/>
      <c r="X197" s="37"/>
      <c r="Y197" s="37"/>
      <c r="Z197" s="37"/>
      <c r="AA197" s="37"/>
      <c r="AB197" s="37"/>
      <c r="AC197" s="37"/>
      <c r="AD197" s="37"/>
      <c r="AE197" s="37"/>
      <c r="AR197" s="193" t="s">
        <v>366</v>
      </c>
      <c r="AT197" s="193" t="s">
        <v>239</v>
      </c>
      <c r="AU197" s="193" t="s">
        <v>88</v>
      </c>
      <c r="AY197" s="20" t="s">
        <v>237</v>
      </c>
      <c r="BE197" s="194">
        <f>IF(N197="základní",J197,0)</f>
        <v>0</v>
      </c>
      <c r="BF197" s="194">
        <f>IF(N197="snížená",J197,0)</f>
        <v>0</v>
      </c>
      <c r="BG197" s="194">
        <f>IF(N197="zákl. přenesená",J197,0)</f>
        <v>0</v>
      </c>
      <c r="BH197" s="194">
        <f>IF(N197="sníž. přenesená",J197,0)</f>
        <v>0</v>
      </c>
      <c r="BI197" s="194">
        <f>IF(N197="nulová",J197,0)</f>
        <v>0</v>
      </c>
      <c r="BJ197" s="20" t="s">
        <v>88</v>
      </c>
      <c r="BK197" s="194">
        <f>ROUND(I197*H197,2)</f>
        <v>0</v>
      </c>
      <c r="BL197" s="20" t="s">
        <v>366</v>
      </c>
      <c r="BM197" s="193" t="s">
        <v>1015</v>
      </c>
    </row>
    <row r="198" spans="1:65" s="2" customFormat="1" ht="10.199999999999999">
      <c r="A198" s="37"/>
      <c r="B198" s="38"/>
      <c r="C198" s="39"/>
      <c r="D198" s="195" t="s">
        <v>245</v>
      </c>
      <c r="E198" s="39"/>
      <c r="F198" s="196" t="s">
        <v>1932</v>
      </c>
      <c r="G198" s="39"/>
      <c r="H198" s="39"/>
      <c r="I198" s="197"/>
      <c r="J198" s="39"/>
      <c r="K198" s="39"/>
      <c r="L198" s="42"/>
      <c r="M198" s="198"/>
      <c r="N198" s="199"/>
      <c r="O198" s="67"/>
      <c r="P198" s="67"/>
      <c r="Q198" s="67"/>
      <c r="R198" s="67"/>
      <c r="S198" s="67"/>
      <c r="T198" s="68"/>
      <c r="U198" s="37"/>
      <c r="V198" s="37"/>
      <c r="W198" s="37"/>
      <c r="X198" s="37"/>
      <c r="Y198" s="37"/>
      <c r="Z198" s="37"/>
      <c r="AA198" s="37"/>
      <c r="AB198" s="37"/>
      <c r="AC198" s="37"/>
      <c r="AD198" s="37"/>
      <c r="AE198" s="37"/>
      <c r="AT198" s="20" t="s">
        <v>245</v>
      </c>
      <c r="AU198" s="20" t="s">
        <v>88</v>
      </c>
    </row>
    <row r="199" spans="1:65" s="2" customFormat="1" ht="49.05" customHeight="1">
      <c r="A199" s="37"/>
      <c r="B199" s="38"/>
      <c r="C199" s="182" t="s">
        <v>653</v>
      </c>
      <c r="D199" s="182" t="s">
        <v>239</v>
      </c>
      <c r="E199" s="183" t="s">
        <v>1933</v>
      </c>
      <c r="F199" s="184" t="s">
        <v>1934</v>
      </c>
      <c r="G199" s="185" t="s">
        <v>290</v>
      </c>
      <c r="H199" s="186">
        <v>1</v>
      </c>
      <c r="I199" s="187"/>
      <c r="J199" s="188">
        <f>ROUND(I199*H199,2)</f>
        <v>0</v>
      </c>
      <c r="K199" s="184" t="s">
        <v>242</v>
      </c>
      <c r="L199" s="42"/>
      <c r="M199" s="189" t="s">
        <v>19</v>
      </c>
      <c r="N199" s="190" t="s">
        <v>48</v>
      </c>
      <c r="O199" s="67"/>
      <c r="P199" s="191">
        <f>O199*H199</f>
        <v>0</v>
      </c>
      <c r="Q199" s="191">
        <v>2.0400000000000001E-2</v>
      </c>
      <c r="R199" s="191">
        <f>Q199*H199</f>
        <v>2.0400000000000001E-2</v>
      </c>
      <c r="S199" s="191">
        <v>0</v>
      </c>
      <c r="T199" s="192">
        <f>S199*H199</f>
        <v>0</v>
      </c>
      <c r="U199" s="37"/>
      <c r="V199" s="37"/>
      <c r="W199" s="37"/>
      <c r="X199" s="37"/>
      <c r="Y199" s="37"/>
      <c r="Z199" s="37"/>
      <c r="AA199" s="37"/>
      <c r="AB199" s="37"/>
      <c r="AC199" s="37"/>
      <c r="AD199" s="37"/>
      <c r="AE199" s="37"/>
      <c r="AR199" s="193" t="s">
        <v>366</v>
      </c>
      <c r="AT199" s="193" t="s">
        <v>239</v>
      </c>
      <c r="AU199" s="193" t="s">
        <v>88</v>
      </c>
      <c r="AY199" s="20" t="s">
        <v>237</v>
      </c>
      <c r="BE199" s="194">
        <f>IF(N199="základní",J199,0)</f>
        <v>0</v>
      </c>
      <c r="BF199" s="194">
        <f>IF(N199="snížená",J199,0)</f>
        <v>0</v>
      </c>
      <c r="BG199" s="194">
        <f>IF(N199="zákl. přenesená",J199,0)</f>
        <v>0</v>
      </c>
      <c r="BH199" s="194">
        <f>IF(N199="sníž. přenesená",J199,0)</f>
        <v>0</v>
      </c>
      <c r="BI199" s="194">
        <f>IF(N199="nulová",J199,0)</f>
        <v>0</v>
      </c>
      <c r="BJ199" s="20" t="s">
        <v>88</v>
      </c>
      <c r="BK199" s="194">
        <f>ROUND(I199*H199,2)</f>
        <v>0</v>
      </c>
      <c r="BL199" s="20" t="s">
        <v>366</v>
      </c>
      <c r="BM199" s="193" t="s">
        <v>1024</v>
      </c>
    </row>
    <row r="200" spans="1:65" s="2" customFormat="1" ht="10.199999999999999">
      <c r="A200" s="37"/>
      <c r="B200" s="38"/>
      <c r="C200" s="39"/>
      <c r="D200" s="195" t="s">
        <v>245</v>
      </c>
      <c r="E200" s="39"/>
      <c r="F200" s="196" t="s">
        <v>1935</v>
      </c>
      <c r="G200" s="39"/>
      <c r="H200" s="39"/>
      <c r="I200" s="197"/>
      <c r="J200" s="39"/>
      <c r="K200" s="39"/>
      <c r="L200" s="42"/>
      <c r="M200" s="198"/>
      <c r="N200" s="199"/>
      <c r="O200" s="67"/>
      <c r="P200" s="67"/>
      <c r="Q200" s="67"/>
      <c r="R200" s="67"/>
      <c r="S200" s="67"/>
      <c r="T200" s="68"/>
      <c r="U200" s="37"/>
      <c r="V200" s="37"/>
      <c r="W200" s="37"/>
      <c r="X200" s="37"/>
      <c r="Y200" s="37"/>
      <c r="Z200" s="37"/>
      <c r="AA200" s="37"/>
      <c r="AB200" s="37"/>
      <c r="AC200" s="37"/>
      <c r="AD200" s="37"/>
      <c r="AE200" s="37"/>
      <c r="AT200" s="20" t="s">
        <v>245</v>
      </c>
      <c r="AU200" s="20" t="s">
        <v>88</v>
      </c>
    </row>
    <row r="201" spans="1:65" s="2" customFormat="1" ht="49.05" customHeight="1">
      <c r="A201" s="37"/>
      <c r="B201" s="38"/>
      <c r="C201" s="182" t="s">
        <v>660</v>
      </c>
      <c r="D201" s="182" t="s">
        <v>239</v>
      </c>
      <c r="E201" s="183" t="s">
        <v>1936</v>
      </c>
      <c r="F201" s="184" t="s">
        <v>1937</v>
      </c>
      <c r="G201" s="185" t="s">
        <v>290</v>
      </c>
      <c r="H201" s="186">
        <v>0</v>
      </c>
      <c r="I201" s="187"/>
      <c r="J201" s="188">
        <f>ROUND(I201*H201,2)</f>
        <v>0</v>
      </c>
      <c r="K201" s="184" t="s">
        <v>242</v>
      </c>
      <c r="L201" s="42"/>
      <c r="M201" s="189" t="s">
        <v>19</v>
      </c>
      <c r="N201" s="190" t="s">
        <v>48</v>
      </c>
      <c r="O201" s="67"/>
      <c r="P201" s="191">
        <f>O201*H201</f>
        <v>0</v>
      </c>
      <c r="Q201" s="191">
        <v>4.4499999999999998E-2</v>
      </c>
      <c r="R201" s="191">
        <f>Q201*H201</f>
        <v>0</v>
      </c>
      <c r="S201" s="191">
        <v>0</v>
      </c>
      <c r="T201" s="192">
        <f>S201*H201</f>
        <v>0</v>
      </c>
      <c r="U201" s="37"/>
      <c r="V201" s="37"/>
      <c r="W201" s="37"/>
      <c r="X201" s="37"/>
      <c r="Y201" s="37"/>
      <c r="Z201" s="37"/>
      <c r="AA201" s="37"/>
      <c r="AB201" s="37"/>
      <c r="AC201" s="37"/>
      <c r="AD201" s="37"/>
      <c r="AE201" s="37"/>
      <c r="AR201" s="193" t="s">
        <v>366</v>
      </c>
      <c r="AT201" s="193" t="s">
        <v>239</v>
      </c>
      <c r="AU201" s="193" t="s">
        <v>88</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366</v>
      </c>
      <c r="BM201" s="193" t="s">
        <v>1030</v>
      </c>
    </row>
    <row r="202" spans="1:65" s="2" customFormat="1" ht="10.199999999999999">
      <c r="A202" s="37"/>
      <c r="B202" s="38"/>
      <c r="C202" s="39"/>
      <c r="D202" s="195" t="s">
        <v>245</v>
      </c>
      <c r="E202" s="39"/>
      <c r="F202" s="196" t="s">
        <v>1938</v>
      </c>
      <c r="G202" s="39"/>
      <c r="H202" s="39"/>
      <c r="I202" s="197"/>
      <c r="J202" s="39"/>
      <c r="K202" s="39"/>
      <c r="L202" s="42"/>
      <c r="M202" s="198"/>
      <c r="N202" s="199"/>
      <c r="O202" s="67"/>
      <c r="P202" s="67"/>
      <c r="Q202" s="67"/>
      <c r="R202" s="67"/>
      <c r="S202" s="67"/>
      <c r="T202" s="68"/>
      <c r="U202" s="37"/>
      <c r="V202" s="37"/>
      <c r="W202" s="37"/>
      <c r="X202" s="37"/>
      <c r="Y202" s="37"/>
      <c r="Z202" s="37"/>
      <c r="AA202" s="37"/>
      <c r="AB202" s="37"/>
      <c r="AC202" s="37"/>
      <c r="AD202" s="37"/>
      <c r="AE202" s="37"/>
      <c r="AT202" s="20" t="s">
        <v>245</v>
      </c>
      <c r="AU202" s="20" t="s">
        <v>88</v>
      </c>
    </row>
    <row r="203" spans="1:65" s="2" customFormat="1" ht="49.05" customHeight="1">
      <c r="A203" s="37"/>
      <c r="B203" s="38"/>
      <c r="C203" s="182" t="s">
        <v>670</v>
      </c>
      <c r="D203" s="182" t="s">
        <v>239</v>
      </c>
      <c r="E203" s="183" t="s">
        <v>1939</v>
      </c>
      <c r="F203" s="184" t="s">
        <v>1940</v>
      </c>
      <c r="G203" s="185" t="s">
        <v>290</v>
      </c>
      <c r="H203" s="186">
        <v>0</v>
      </c>
      <c r="I203" s="187"/>
      <c r="J203" s="188">
        <f>ROUND(I203*H203,2)</f>
        <v>0</v>
      </c>
      <c r="K203" s="184" t="s">
        <v>242</v>
      </c>
      <c r="L203" s="42"/>
      <c r="M203" s="189" t="s">
        <v>19</v>
      </c>
      <c r="N203" s="190" t="s">
        <v>48</v>
      </c>
      <c r="O203" s="67"/>
      <c r="P203" s="191">
        <f>O203*H203</f>
        <v>0</v>
      </c>
      <c r="Q203" s="191">
        <v>5.8599999999999999E-2</v>
      </c>
      <c r="R203" s="191">
        <f>Q203*H203</f>
        <v>0</v>
      </c>
      <c r="S203" s="191">
        <v>0</v>
      </c>
      <c r="T203" s="192">
        <f>S203*H203</f>
        <v>0</v>
      </c>
      <c r="U203" s="37"/>
      <c r="V203" s="37"/>
      <c r="W203" s="37"/>
      <c r="X203" s="37"/>
      <c r="Y203" s="37"/>
      <c r="Z203" s="37"/>
      <c r="AA203" s="37"/>
      <c r="AB203" s="37"/>
      <c r="AC203" s="37"/>
      <c r="AD203" s="37"/>
      <c r="AE203" s="37"/>
      <c r="AR203" s="193" t="s">
        <v>366</v>
      </c>
      <c r="AT203" s="193" t="s">
        <v>239</v>
      </c>
      <c r="AU203" s="193" t="s">
        <v>88</v>
      </c>
      <c r="AY203" s="20" t="s">
        <v>237</v>
      </c>
      <c r="BE203" s="194">
        <f>IF(N203="základní",J203,0)</f>
        <v>0</v>
      </c>
      <c r="BF203" s="194">
        <f>IF(N203="snížená",J203,0)</f>
        <v>0</v>
      </c>
      <c r="BG203" s="194">
        <f>IF(N203="zákl. přenesená",J203,0)</f>
        <v>0</v>
      </c>
      <c r="BH203" s="194">
        <f>IF(N203="sníž. přenesená",J203,0)</f>
        <v>0</v>
      </c>
      <c r="BI203" s="194">
        <f>IF(N203="nulová",J203,0)</f>
        <v>0</v>
      </c>
      <c r="BJ203" s="20" t="s">
        <v>88</v>
      </c>
      <c r="BK203" s="194">
        <f>ROUND(I203*H203,2)</f>
        <v>0</v>
      </c>
      <c r="BL203" s="20" t="s">
        <v>366</v>
      </c>
      <c r="BM203" s="193" t="s">
        <v>1039</v>
      </c>
    </row>
    <row r="204" spans="1:65" s="2" customFormat="1" ht="10.199999999999999">
      <c r="A204" s="37"/>
      <c r="B204" s="38"/>
      <c r="C204" s="39"/>
      <c r="D204" s="195" t="s">
        <v>245</v>
      </c>
      <c r="E204" s="39"/>
      <c r="F204" s="196" t="s">
        <v>1941</v>
      </c>
      <c r="G204" s="39"/>
      <c r="H204" s="39"/>
      <c r="I204" s="197"/>
      <c r="J204" s="39"/>
      <c r="K204" s="39"/>
      <c r="L204" s="42"/>
      <c r="M204" s="198"/>
      <c r="N204" s="199"/>
      <c r="O204" s="67"/>
      <c r="P204" s="67"/>
      <c r="Q204" s="67"/>
      <c r="R204" s="67"/>
      <c r="S204" s="67"/>
      <c r="T204" s="68"/>
      <c r="U204" s="37"/>
      <c r="V204" s="37"/>
      <c r="W204" s="37"/>
      <c r="X204" s="37"/>
      <c r="Y204" s="37"/>
      <c r="Z204" s="37"/>
      <c r="AA204" s="37"/>
      <c r="AB204" s="37"/>
      <c r="AC204" s="37"/>
      <c r="AD204" s="37"/>
      <c r="AE204" s="37"/>
      <c r="AT204" s="20" t="s">
        <v>245</v>
      </c>
      <c r="AU204" s="20" t="s">
        <v>88</v>
      </c>
    </row>
    <row r="205" spans="1:65" s="2" customFormat="1" ht="49.05" customHeight="1">
      <c r="A205" s="37"/>
      <c r="B205" s="38"/>
      <c r="C205" s="182" t="s">
        <v>676</v>
      </c>
      <c r="D205" s="182" t="s">
        <v>239</v>
      </c>
      <c r="E205" s="183" t="s">
        <v>1942</v>
      </c>
      <c r="F205" s="184" t="s">
        <v>1943</v>
      </c>
      <c r="G205" s="185" t="s">
        <v>290</v>
      </c>
      <c r="H205" s="186">
        <v>0</v>
      </c>
      <c r="I205" s="187"/>
      <c r="J205" s="188">
        <f>ROUND(I205*H205,2)</f>
        <v>0</v>
      </c>
      <c r="K205" s="184" t="s">
        <v>242</v>
      </c>
      <c r="L205" s="42"/>
      <c r="M205" s="189" t="s">
        <v>19</v>
      </c>
      <c r="N205" s="190" t="s">
        <v>48</v>
      </c>
      <c r="O205" s="67"/>
      <c r="P205" s="191">
        <f>O205*H205</f>
        <v>0</v>
      </c>
      <c r="Q205" s="191">
        <v>6.8000000000000005E-2</v>
      </c>
      <c r="R205" s="191">
        <f>Q205*H205</f>
        <v>0</v>
      </c>
      <c r="S205" s="191">
        <v>0</v>
      </c>
      <c r="T205" s="192">
        <f>S205*H205</f>
        <v>0</v>
      </c>
      <c r="U205" s="37"/>
      <c r="V205" s="37"/>
      <c r="W205" s="37"/>
      <c r="X205" s="37"/>
      <c r="Y205" s="37"/>
      <c r="Z205" s="37"/>
      <c r="AA205" s="37"/>
      <c r="AB205" s="37"/>
      <c r="AC205" s="37"/>
      <c r="AD205" s="37"/>
      <c r="AE205" s="37"/>
      <c r="AR205" s="193" t="s">
        <v>366</v>
      </c>
      <c r="AT205" s="193" t="s">
        <v>239</v>
      </c>
      <c r="AU205" s="193" t="s">
        <v>88</v>
      </c>
      <c r="AY205" s="20" t="s">
        <v>237</v>
      </c>
      <c r="BE205" s="194">
        <f>IF(N205="základní",J205,0)</f>
        <v>0</v>
      </c>
      <c r="BF205" s="194">
        <f>IF(N205="snížená",J205,0)</f>
        <v>0</v>
      </c>
      <c r="BG205" s="194">
        <f>IF(N205="zákl. přenesená",J205,0)</f>
        <v>0</v>
      </c>
      <c r="BH205" s="194">
        <f>IF(N205="sníž. přenesená",J205,0)</f>
        <v>0</v>
      </c>
      <c r="BI205" s="194">
        <f>IF(N205="nulová",J205,0)</f>
        <v>0</v>
      </c>
      <c r="BJ205" s="20" t="s">
        <v>88</v>
      </c>
      <c r="BK205" s="194">
        <f>ROUND(I205*H205,2)</f>
        <v>0</v>
      </c>
      <c r="BL205" s="20" t="s">
        <v>366</v>
      </c>
      <c r="BM205" s="193" t="s">
        <v>1048</v>
      </c>
    </row>
    <row r="206" spans="1:65" s="2" customFormat="1" ht="10.199999999999999">
      <c r="A206" s="37"/>
      <c r="B206" s="38"/>
      <c r="C206" s="39"/>
      <c r="D206" s="195" t="s">
        <v>245</v>
      </c>
      <c r="E206" s="39"/>
      <c r="F206" s="196" t="s">
        <v>1944</v>
      </c>
      <c r="G206" s="39"/>
      <c r="H206" s="39"/>
      <c r="I206" s="197"/>
      <c r="J206" s="39"/>
      <c r="K206" s="39"/>
      <c r="L206" s="42"/>
      <c r="M206" s="198"/>
      <c r="N206" s="199"/>
      <c r="O206" s="67"/>
      <c r="P206" s="67"/>
      <c r="Q206" s="67"/>
      <c r="R206" s="67"/>
      <c r="S206" s="67"/>
      <c r="T206" s="68"/>
      <c r="U206" s="37"/>
      <c r="V206" s="37"/>
      <c r="W206" s="37"/>
      <c r="X206" s="37"/>
      <c r="Y206" s="37"/>
      <c r="Z206" s="37"/>
      <c r="AA206" s="37"/>
      <c r="AB206" s="37"/>
      <c r="AC206" s="37"/>
      <c r="AD206" s="37"/>
      <c r="AE206" s="37"/>
      <c r="AT206" s="20" t="s">
        <v>245</v>
      </c>
      <c r="AU206" s="20" t="s">
        <v>88</v>
      </c>
    </row>
    <row r="207" spans="1:65" s="2" customFormat="1" ht="49.05" customHeight="1">
      <c r="A207" s="37"/>
      <c r="B207" s="38"/>
      <c r="C207" s="182" t="s">
        <v>684</v>
      </c>
      <c r="D207" s="182" t="s">
        <v>239</v>
      </c>
      <c r="E207" s="183" t="s">
        <v>1945</v>
      </c>
      <c r="F207" s="184" t="s">
        <v>1946</v>
      </c>
      <c r="G207" s="185" t="s">
        <v>290</v>
      </c>
      <c r="H207" s="186">
        <v>0</v>
      </c>
      <c r="I207" s="187"/>
      <c r="J207" s="188">
        <f>ROUND(I207*H207,2)</f>
        <v>0</v>
      </c>
      <c r="K207" s="184" t="s">
        <v>242</v>
      </c>
      <c r="L207" s="42"/>
      <c r="M207" s="189" t="s">
        <v>19</v>
      </c>
      <c r="N207" s="190" t="s">
        <v>48</v>
      </c>
      <c r="O207" s="67"/>
      <c r="P207" s="191">
        <f>O207*H207</f>
        <v>0</v>
      </c>
      <c r="Q207" s="191">
        <v>2.24E-2</v>
      </c>
      <c r="R207" s="191">
        <f>Q207*H207</f>
        <v>0</v>
      </c>
      <c r="S207" s="191">
        <v>0</v>
      </c>
      <c r="T207" s="192">
        <f>S207*H207</f>
        <v>0</v>
      </c>
      <c r="U207" s="37"/>
      <c r="V207" s="37"/>
      <c r="W207" s="37"/>
      <c r="X207" s="37"/>
      <c r="Y207" s="37"/>
      <c r="Z207" s="37"/>
      <c r="AA207" s="37"/>
      <c r="AB207" s="37"/>
      <c r="AC207" s="37"/>
      <c r="AD207" s="37"/>
      <c r="AE207" s="37"/>
      <c r="AR207" s="193" t="s">
        <v>366</v>
      </c>
      <c r="AT207" s="193" t="s">
        <v>239</v>
      </c>
      <c r="AU207" s="193" t="s">
        <v>88</v>
      </c>
      <c r="AY207" s="20" t="s">
        <v>237</v>
      </c>
      <c r="BE207" s="194">
        <f>IF(N207="základní",J207,0)</f>
        <v>0</v>
      </c>
      <c r="BF207" s="194">
        <f>IF(N207="snížená",J207,0)</f>
        <v>0</v>
      </c>
      <c r="BG207" s="194">
        <f>IF(N207="zákl. přenesená",J207,0)</f>
        <v>0</v>
      </c>
      <c r="BH207" s="194">
        <f>IF(N207="sníž. přenesená",J207,0)</f>
        <v>0</v>
      </c>
      <c r="BI207" s="194">
        <f>IF(N207="nulová",J207,0)</f>
        <v>0</v>
      </c>
      <c r="BJ207" s="20" t="s">
        <v>88</v>
      </c>
      <c r="BK207" s="194">
        <f>ROUND(I207*H207,2)</f>
        <v>0</v>
      </c>
      <c r="BL207" s="20" t="s">
        <v>366</v>
      </c>
      <c r="BM207" s="193" t="s">
        <v>1055</v>
      </c>
    </row>
    <row r="208" spans="1:65" s="2" customFormat="1" ht="10.199999999999999">
      <c r="A208" s="37"/>
      <c r="B208" s="38"/>
      <c r="C208" s="39"/>
      <c r="D208" s="195" t="s">
        <v>245</v>
      </c>
      <c r="E208" s="39"/>
      <c r="F208" s="196" t="s">
        <v>1947</v>
      </c>
      <c r="G208" s="39"/>
      <c r="H208" s="39"/>
      <c r="I208" s="197"/>
      <c r="J208" s="39"/>
      <c r="K208" s="39"/>
      <c r="L208" s="42"/>
      <c r="M208" s="198"/>
      <c r="N208" s="199"/>
      <c r="O208" s="67"/>
      <c r="P208" s="67"/>
      <c r="Q208" s="67"/>
      <c r="R208" s="67"/>
      <c r="S208" s="67"/>
      <c r="T208" s="68"/>
      <c r="U208" s="37"/>
      <c r="V208" s="37"/>
      <c r="W208" s="37"/>
      <c r="X208" s="37"/>
      <c r="Y208" s="37"/>
      <c r="Z208" s="37"/>
      <c r="AA208" s="37"/>
      <c r="AB208" s="37"/>
      <c r="AC208" s="37"/>
      <c r="AD208" s="37"/>
      <c r="AE208" s="37"/>
      <c r="AT208" s="20" t="s">
        <v>245</v>
      </c>
      <c r="AU208" s="20" t="s">
        <v>88</v>
      </c>
    </row>
    <row r="209" spans="1:65" s="2" customFormat="1" ht="49.05" customHeight="1">
      <c r="A209" s="37"/>
      <c r="B209" s="38"/>
      <c r="C209" s="182" t="s">
        <v>692</v>
      </c>
      <c r="D209" s="182" t="s">
        <v>239</v>
      </c>
      <c r="E209" s="183" t="s">
        <v>1948</v>
      </c>
      <c r="F209" s="184" t="s">
        <v>1949</v>
      </c>
      <c r="G209" s="185" t="s">
        <v>290</v>
      </c>
      <c r="H209" s="186">
        <v>2</v>
      </c>
      <c r="I209" s="187"/>
      <c r="J209" s="188">
        <f>ROUND(I209*H209,2)</f>
        <v>0</v>
      </c>
      <c r="K209" s="184" t="s">
        <v>242</v>
      </c>
      <c r="L209" s="42"/>
      <c r="M209" s="189" t="s">
        <v>19</v>
      </c>
      <c r="N209" s="190" t="s">
        <v>48</v>
      </c>
      <c r="O209" s="67"/>
      <c r="P209" s="191">
        <f>O209*H209</f>
        <v>0</v>
      </c>
      <c r="Q209" s="191">
        <v>2.9149999999999999E-2</v>
      </c>
      <c r="R209" s="191">
        <f>Q209*H209</f>
        <v>5.8299999999999998E-2</v>
      </c>
      <c r="S209" s="191">
        <v>0</v>
      </c>
      <c r="T209" s="192">
        <f>S209*H209</f>
        <v>0</v>
      </c>
      <c r="U209" s="37"/>
      <c r="V209" s="37"/>
      <c r="W209" s="37"/>
      <c r="X209" s="37"/>
      <c r="Y209" s="37"/>
      <c r="Z209" s="37"/>
      <c r="AA209" s="37"/>
      <c r="AB209" s="37"/>
      <c r="AC209" s="37"/>
      <c r="AD209" s="37"/>
      <c r="AE209" s="37"/>
      <c r="AR209" s="193" t="s">
        <v>366</v>
      </c>
      <c r="AT209" s="193" t="s">
        <v>239</v>
      </c>
      <c r="AU209" s="193" t="s">
        <v>88</v>
      </c>
      <c r="AY209" s="20" t="s">
        <v>237</v>
      </c>
      <c r="BE209" s="194">
        <f>IF(N209="základní",J209,0)</f>
        <v>0</v>
      </c>
      <c r="BF209" s="194">
        <f>IF(N209="snížená",J209,0)</f>
        <v>0</v>
      </c>
      <c r="BG209" s="194">
        <f>IF(N209="zákl. přenesená",J209,0)</f>
        <v>0</v>
      </c>
      <c r="BH209" s="194">
        <f>IF(N209="sníž. přenesená",J209,0)</f>
        <v>0</v>
      </c>
      <c r="BI209" s="194">
        <f>IF(N209="nulová",J209,0)</f>
        <v>0</v>
      </c>
      <c r="BJ209" s="20" t="s">
        <v>88</v>
      </c>
      <c r="BK209" s="194">
        <f>ROUND(I209*H209,2)</f>
        <v>0</v>
      </c>
      <c r="BL209" s="20" t="s">
        <v>366</v>
      </c>
      <c r="BM209" s="193" t="s">
        <v>1064</v>
      </c>
    </row>
    <row r="210" spans="1:65" s="2" customFormat="1" ht="10.199999999999999">
      <c r="A210" s="37"/>
      <c r="B210" s="38"/>
      <c r="C210" s="39"/>
      <c r="D210" s="195" t="s">
        <v>245</v>
      </c>
      <c r="E210" s="39"/>
      <c r="F210" s="196" t="s">
        <v>1950</v>
      </c>
      <c r="G210" s="39"/>
      <c r="H210" s="39"/>
      <c r="I210" s="197"/>
      <c r="J210" s="39"/>
      <c r="K210" s="39"/>
      <c r="L210" s="42"/>
      <c r="M210" s="198"/>
      <c r="N210" s="199"/>
      <c r="O210" s="67"/>
      <c r="P210" s="67"/>
      <c r="Q210" s="67"/>
      <c r="R210" s="67"/>
      <c r="S210" s="67"/>
      <c r="T210" s="68"/>
      <c r="U210" s="37"/>
      <c r="V210" s="37"/>
      <c r="W210" s="37"/>
      <c r="X210" s="37"/>
      <c r="Y210" s="37"/>
      <c r="Z210" s="37"/>
      <c r="AA210" s="37"/>
      <c r="AB210" s="37"/>
      <c r="AC210" s="37"/>
      <c r="AD210" s="37"/>
      <c r="AE210" s="37"/>
      <c r="AT210" s="20" t="s">
        <v>245</v>
      </c>
      <c r="AU210" s="20" t="s">
        <v>88</v>
      </c>
    </row>
    <row r="211" spans="1:65" s="2" customFormat="1" ht="49.05" customHeight="1">
      <c r="A211" s="37"/>
      <c r="B211" s="38"/>
      <c r="C211" s="182" t="s">
        <v>698</v>
      </c>
      <c r="D211" s="182" t="s">
        <v>239</v>
      </c>
      <c r="E211" s="183" t="s">
        <v>1951</v>
      </c>
      <c r="F211" s="184" t="s">
        <v>1952</v>
      </c>
      <c r="G211" s="185" t="s">
        <v>290</v>
      </c>
      <c r="H211" s="186">
        <v>2</v>
      </c>
      <c r="I211" s="187"/>
      <c r="J211" s="188">
        <f>ROUND(I211*H211,2)</f>
        <v>0</v>
      </c>
      <c r="K211" s="184" t="s">
        <v>242</v>
      </c>
      <c r="L211" s="42"/>
      <c r="M211" s="189" t="s">
        <v>19</v>
      </c>
      <c r="N211" s="190" t="s">
        <v>48</v>
      </c>
      <c r="O211" s="67"/>
      <c r="P211" s="191">
        <f>O211*H211</f>
        <v>0</v>
      </c>
      <c r="Q211" s="191">
        <v>5.0709999999999998E-2</v>
      </c>
      <c r="R211" s="191">
        <f>Q211*H211</f>
        <v>0.10142</v>
      </c>
      <c r="S211" s="191">
        <v>0</v>
      </c>
      <c r="T211" s="192">
        <f>S211*H211</f>
        <v>0</v>
      </c>
      <c r="U211" s="37"/>
      <c r="V211" s="37"/>
      <c r="W211" s="37"/>
      <c r="X211" s="37"/>
      <c r="Y211" s="37"/>
      <c r="Z211" s="37"/>
      <c r="AA211" s="37"/>
      <c r="AB211" s="37"/>
      <c r="AC211" s="37"/>
      <c r="AD211" s="37"/>
      <c r="AE211" s="37"/>
      <c r="AR211" s="193" t="s">
        <v>366</v>
      </c>
      <c r="AT211" s="193" t="s">
        <v>239</v>
      </c>
      <c r="AU211" s="193" t="s">
        <v>88</v>
      </c>
      <c r="AY211" s="20" t="s">
        <v>237</v>
      </c>
      <c r="BE211" s="194">
        <f>IF(N211="základní",J211,0)</f>
        <v>0</v>
      </c>
      <c r="BF211" s="194">
        <f>IF(N211="snížená",J211,0)</f>
        <v>0</v>
      </c>
      <c r="BG211" s="194">
        <f>IF(N211="zákl. přenesená",J211,0)</f>
        <v>0</v>
      </c>
      <c r="BH211" s="194">
        <f>IF(N211="sníž. přenesená",J211,0)</f>
        <v>0</v>
      </c>
      <c r="BI211" s="194">
        <f>IF(N211="nulová",J211,0)</f>
        <v>0</v>
      </c>
      <c r="BJ211" s="20" t="s">
        <v>88</v>
      </c>
      <c r="BK211" s="194">
        <f>ROUND(I211*H211,2)</f>
        <v>0</v>
      </c>
      <c r="BL211" s="20" t="s">
        <v>366</v>
      </c>
      <c r="BM211" s="193" t="s">
        <v>1077</v>
      </c>
    </row>
    <row r="212" spans="1:65" s="2" customFormat="1" ht="10.199999999999999">
      <c r="A212" s="37"/>
      <c r="B212" s="38"/>
      <c r="C212" s="39"/>
      <c r="D212" s="195" t="s">
        <v>245</v>
      </c>
      <c r="E212" s="39"/>
      <c r="F212" s="196" t="s">
        <v>1953</v>
      </c>
      <c r="G212" s="39"/>
      <c r="H212" s="39"/>
      <c r="I212" s="197"/>
      <c r="J212" s="39"/>
      <c r="K212" s="39"/>
      <c r="L212" s="42"/>
      <c r="M212" s="198"/>
      <c r="N212" s="199"/>
      <c r="O212" s="67"/>
      <c r="P212" s="67"/>
      <c r="Q212" s="67"/>
      <c r="R212" s="67"/>
      <c r="S212" s="67"/>
      <c r="T212" s="68"/>
      <c r="U212" s="37"/>
      <c r="V212" s="37"/>
      <c r="W212" s="37"/>
      <c r="X212" s="37"/>
      <c r="Y212" s="37"/>
      <c r="Z212" s="37"/>
      <c r="AA212" s="37"/>
      <c r="AB212" s="37"/>
      <c r="AC212" s="37"/>
      <c r="AD212" s="37"/>
      <c r="AE212" s="37"/>
      <c r="AT212" s="20" t="s">
        <v>245</v>
      </c>
      <c r="AU212" s="20" t="s">
        <v>88</v>
      </c>
    </row>
    <row r="213" spans="1:65" s="2" customFormat="1" ht="24.15" customHeight="1">
      <c r="A213" s="37"/>
      <c r="B213" s="38"/>
      <c r="C213" s="182" t="s">
        <v>702</v>
      </c>
      <c r="D213" s="182" t="s">
        <v>239</v>
      </c>
      <c r="E213" s="183" t="s">
        <v>1954</v>
      </c>
      <c r="F213" s="184" t="s">
        <v>1955</v>
      </c>
      <c r="G213" s="185" t="s">
        <v>290</v>
      </c>
      <c r="H213" s="186">
        <v>11</v>
      </c>
      <c r="I213" s="187"/>
      <c r="J213" s="188">
        <f>ROUND(I213*H213,2)</f>
        <v>0</v>
      </c>
      <c r="K213" s="184" t="s">
        <v>242</v>
      </c>
      <c r="L213" s="42"/>
      <c r="M213" s="189" t="s">
        <v>19</v>
      </c>
      <c r="N213" s="190" t="s">
        <v>48</v>
      </c>
      <c r="O213" s="67"/>
      <c r="P213" s="191">
        <f>O213*H213</f>
        <v>0</v>
      </c>
      <c r="Q213" s="191">
        <v>1.2500000000000001E-2</v>
      </c>
      <c r="R213" s="191">
        <f>Q213*H213</f>
        <v>0.13750000000000001</v>
      </c>
      <c r="S213" s="191">
        <v>0</v>
      </c>
      <c r="T213" s="192">
        <f>S213*H213</f>
        <v>0</v>
      </c>
      <c r="U213" s="37"/>
      <c r="V213" s="37"/>
      <c r="W213" s="37"/>
      <c r="X213" s="37"/>
      <c r="Y213" s="37"/>
      <c r="Z213" s="37"/>
      <c r="AA213" s="37"/>
      <c r="AB213" s="37"/>
      <c r="AC213" s="37"/>
      <c r="AD213" s="37"/>
      <c r="AE213" s="37"/>
      <c r="AR213" s="193" t="s">
        <v>366</v>
      </c>
      <c r="AT213" s="193" t="s">
        <v>239</v>
      </c>
      <c r="AU213" s="193" t="s">
        <v>88</v>
      </c>
      <c r="AY213" s="20" t="s">
        <v>237</v>
      </c>
      <c r="BE213" s="194">
        <f>IF(N213="základní",J213,0)</f>
        <v>0</v>
      </c>
      <c r="BF213" s="194">
        <f>IF(N213="snížená",J213,0)</f>
        <v>0</v>
      </c>
      <c r="BG213" s="194">
        <f>IF(N213="zákl. přenesená",J213,0)</f>
        <v>0</v>
      </c>
      <c r="BH213" s="194">
        <f>IF(N213="sníž. přenesená",J213,0)</f>
        <v>0</v>
      </c>
      <c r="BI213" s="194">
        <f>IF(N213="nulová",J213,0)</f>
        <v>0</v>
      </c>
      <c r="BJ213" s="20" t="s">
        <v>88</v>
      </c>
      <c r="BK213" s="194">
        <f>ROUND(I213*H213,2)</f>
        <v>0</v>
      </c>
      <c r="BL213" s="20" t="s">
        <v>366</v>
      </c>
      <c r="BM213" s="193" t="s">
        <v>1956</v>
      </c>
    </row>
    <row r="214" spans="1:65" s="2" customFormat="1" ht="10.199999999999999">
      <c r="A214" s="37"/>
      <c r="B214" s="38"/>
      <c r="C214" s="39"/>
      <c r="D214" s="195" t="s">
        <v>245</v>
      </c>
      <c r="E214" s="39"/>
      <c r="F214" s="196" t="s">
        <v>1957</v>
      </c>
      <c r="G214" s="39"/>
      <c r="H214" s="39"/>
      <c r="I214" s="197"/>
      <c r="J214" s="39"/>
      <c r="K214" s="39"/>
      <c r="L214" s="42"/>
      <c r="M214" s="198"/>
      <c r="N214" s="199"/>
      <c r="O214" s="67"/>
      <c r="P214" s="67"/>
      <c r="Q214" s="67"/>
      <c r="R214" s="67"/>
      <c r="S214" s="67"/>
      <c r="T214" s="68"/>
      <c r="U214" s="37"/>
      <c r="V214" s="37"/>
      <c r="W214" s="37"/>
      <c r="X214" s="37"/>
      <c r="Y214" s="37"/>
      <c r="Z214" s="37"/>
      <c r="AA214" s="37"/>
      <c r="AB214" s="37"/>
      <c r="AC214" s="37"/>
      <c r="AD214" s="37"/>
      <c r="AE214" s="37"/>
      <c r="AT214" s="20" t="s">
        <v>245</v>
      </c>
      <c r="AU214" s="20" t="s">
        <v>88</v>
      </c>
    </row>
    <row r="215" spans="1:65" s="2" customFormat="1" ht="24.15" customHeight="1">
      <c r="A215" s="37"/>
      <c r="B215" s="38"/>
      <c r="C215" s="182" t="s">
        <v>705</v>
      </c>
      <c r="D215" s="182" t="s">
        <v>239</v>
      </c>
      <c r="E215" s="183" t="s">
        <v>1958</v>
      </c>
      <c r="F215" s="184" t="s">
        <v>1959</v>
      </c>
      <c r="G215" s="185" t="s">
        <v>290</v>
      </c>
      <c r="H215" s="186">
        <v>1</v>
      </c>
      <c r="I215" s="187"/>
      <c r="J215" s="188">
        <f>ROUND(I215*H215,2)</f>
        <v>0</v>
      </c>
      <c r="K215" s="184" t="s">
        <v>242</v>
      </c>
      <c r="L215" s="42"/>
      <c r="M215" s="189" t="s">
        <v>19</v>
      </c>
      <c r="N215" s="190" t="s">
        <v>48</v>
      </c>
      <c r="O215" s="67"/>
      <c r="P215" s="191">
        <f>O215*H215</f>
        <v>0</v>
      </c>
      <c r="Q215" s="191">
        <v>1.49E-2</v>
      </c>
      <c r="R215" s="191">
        <f>Q215*H215</f>
        <v>1.49E-2</v>
      </c>
      <c r="S215" s="191">
        <v>0</v>
      </c>
      <c r="T215" s="192">
        <f>S215*H215</f>
        <v>0</v>
      </c>
      <c r="U215" s="37"/>
      <c r="V215" s="37"/>
      <c r="W215" s="37"/>
      <c r="X215" s="37"/>
      <c r="Y215" s="37"/>
      <c r="Z215" s="37"/>
      <c r="AA215" s="37"/>
      <c r="AB215" s="37"/>
      <c r="AC215" s="37"/>
      <c r="AD215" s="37"/>
      <c r="AE215" s="37"/>
      <c r="AR215" s="193" t="s">
        <v>366</v>
      </c>
      <c r="AT215" s="193" t="s">
        <v>239</v>
      </c>
      <c r="AU215" s="193" t="s">
        <v>88</v>
      </c>
      <c r="AY215" s="20" t="s">
        <v>237</v>
      </c>
      <c r="BE215" s="194">
        <f>IF(N215="základní",J215,0)</f>
        <v>0</v>
      </c>
      <c r="BF215" s="194">
        <f>IF(N215="snížená",J215,0)</f>
        <v>0</v>
      </c>
      <c r="BG215" s="194">
        <f>IF(N215="zákl. přenesená",J215,0)</f>
        <v>0</v>
      </c>
      <c r="BH215" s="194">
        <f>IF(N215="sníž. přenesená",J215,0)</f>
        <v>0</v>
      </c>
      <c r="BI215" s="194">
        <f>IF(N215="nulová",J215,0)</f>
        <v>0</v>
      </c>
      <c r="BJ215" s="20" t="s">
        <v>88</v>
      </c>
      <c r="BK215" s="194">
        <f>ROUND(I215*H215,2)</f>
        <v>0</v>
      </c>
      <c r="BL215" s="20" t="s">
        <v>366</v>
      </c>
      <c r="BM215" s="193" t="s">
        <v>1960</v>
      </c>
    </row>
    <row r="216" spans="1:65" s="2" customFormat="1" ht="10.199999999999999">
      <c r="A216" s="37"/>
      <c r="B216" s="38"/>
      <c r="C216" s="39"/>
      <c r="D216" s="195" t="s">
        <v>245</v>
      </c>
      <c r="E216" s="39"/>
      <c r="F216" s="196" t="s">
        <v>1961</v>
      </c>
      <c r="G216" s="39"/>
      <c r="H216" s="39"/>
      <c r="I216" s="197"/>
      <c r="J216" s="39"/>
      <c r="K216" s="39"/>
      <c r="L216" s="42"/>
      <c r="M216" s="198"/>
      <c r="N216" s="199"/>
      <c r="O216" s="67"/>
      <c r="P216" s="67"/>
      <c r="Q216" s="67"/>
      <c r="R216" s="67"/>
      <c r="S216" s="67"/>
      <c r="T216" s="68"/>
      <c r="U216" s="37"/>
      <c r="V216" s="37"/>
      <c r="W216" s="37"/>
      <c r="X216" s="37"/>
      <c r="Y216" s="37"/>
      <c r="Z216" s="37"/>
      <c r="AA216" s="37"/>
      <c r="AB216" s="37"/>
      <c r="AC216" s="37"/>
      <c r="AD216" s="37"/>
      <c r="AE216" s="37"/>
      <c r="AT216" s="20" t="s">
        <v>245</v>
      </c>
      <c r="AU216" s="20" t="s">
        <v>88</v>
      </c>
    </row>
    <row r="217" spans="1:65" s="2" customFormat="1" ht="24.15" customHeight="1">
      <c r="A217" s="37"/>
      <c r="B217" s="38"/>
      <c r="C217" s="182" t="s">
        <v>359</v>
      </c>
      <c r="D217" s="182" t="s">
        <v>239</v>
      </c>
      <c r="E217" s="183" t="s">
        <v>1962</v>
      </c>
      <c r="F217" s="184" t="s">
        <v>1963</v>
      </c>
      <c r="G217" s="185" t="s">
        <v>290</v>
      </c>
      <c r="H217" s="186">
        <v>1</v>
      </c>
      <c r="I217" s="187"/>
      <c r="J217" s="188">
        <f>ROUND(I217*H217,2)</f>
        <v>0</v>
      </c>
      <c r="K217" s="184" t="s">
        <v>242</v>
      </c>
      <c r="L217" s="42"/>
      <c r="M217" s="189" t="s">
        <v>19</v>
      </c>
      <c r="N217" s="190" t="s">
        <v>48</v>
      </c>
      <c r="O217" s="67"/>
      <c r="P217" s="191">
        <f>O217*H217</f>
        <v>0</v>
      </c>
      <c r="Q217" s="191">
        <v>1.7600000000000001E-2</v>
      </c>
      <c r="R217" s="191">
        <f>Q217*H217</f>
        <v>1.7600000000000001E-2</v>
      </c>
      <c r="S217" s="191">
        <v>0</v>
      </c>
      <c r="T217" s="192">
        <f>S217*H217</f>
        <v>0</v>
      </c>
      <c r="U217" s="37"/>
      <c r="V217" s="37"/>
      <c r="W217" s="37"/>
      <c r="X217" s="37"/>
      <c r="Y217" s="37"/>
      <c r="Z217" s="37"/>
      <c r="AA217" s="37"/>
      <c r="AB217" s="37"/>
      <c r="AC217" s="37"/>
      <c r="AD217" s="37"/>
      <c r="AE217" s="37"/>
      <c r="AR217" s="193" t="s">
        <v>366</v>
      </c>
      <c r="AT217" s="193" t="s">
        <v>239</v>
      </c>
      <c r="AU217" s="193" t="s">
        <v>88</v>
      </c>
      <c r="AY217" s="20" t="s">
        <v>237</v>
      </c>
      <c r="BE217" s="194">
        <f>IF(N217="základní",J217,0)</f>
        <v>0</v>
      </c>
      <c r="BF217" s="194">
        <f>IF(N217="snížená",J217,0)</f>
        <v>0</v>
      </c>
      <c r="BG217" s="194">
        <f>IF(N217="zákl. přenesená",J217,0)</f>
        <v>0</v>
      </c>
      <c r="BH217" s="194">
        <f>IF(N217="sníž. přenesená",J217,0)</f>
        <v>0</v>
      </c>
      <c r="BI217" s="194">
        <f>IF(N217="nulová",J217,0)</f>
        <v>0</v>
      </c>
      <c r="BJ217" s="20" t="s">
        <v>88</v>
      </c>
      <c r="BK217" s="194">
        <f>ROUND(I217*H217,2)</f>
        <v>0</v>
      </c>
      <c r="BL217" s="20" t="s">
        <v>366</v>
      </c>
      <c r="BM217" s="193" t="s">
        <v>1964</v>
      </c>
    </row>
    <row r="218" spans="1:65" s="2" customFormat="1" ht="10.199999999999999">
      <c r="A218" s="37"/>
      <c r="B218" s="38"/>
      <c r="C218" s="39"/>
      <c r="D218" s="195" t="s">
        <v>245</v>
      </c>
      <c r="E218" s="39"/>
      <c r="F218" s="196" t="s">
        <v>1965</v>
      </c>
      <c r="G218" s="39"/>
      <c r="H218" s="39"/>
      <c r="I218" s="197"/>
      <c r="J218" s="39"/>
      <c r="K218" s="39"/>
      <c r="L218" s="42"/>
      <c r="M218" s="198"/>
      <c r="N218" s="199"/>
      <c r="O218" s="67"/>
      <c r="P218" s="67"/>
      <c r="Q218" s="67"/>
      <c r="R218" s="67"/>
      <c r="S218" s="67"/>
      <c r="T218" s="68"/>
      <c r="U218" s="37"/>
      <c r="V218" s="37"/>
      <c r="W218" s="37"/>
      <c r="X218" s="37"/>
      <c r="Y218" s="37"/>
      <c r="Z218" s="37"/>
      <c r="AA218" s="37"/>
      <c r="AB218" s="37"/>
      <c r="AC218" s="37"/>
      <c r="AD218" s="37"/>
      <c r="AE218" s="37"/>
      <c r="AT218" s="20" t="s">
        <v>245</v>
      </c>
      <c r="AU218" s="20" t="s">
        <v>88</v>
      </c>
    </row>
    <row r="219" spans="1:65" s="2" customFormat="1" ht="37.799999999999997" customHeight="1">
      <c r="A219" s="37"/>
      <c r="B219" s="38"/>
      <c r="C219" s="182" t="s">
        <v>713</v>
      </c>
      <c r="D219" s="182" t="s">
        <v>239</v>
      </c>
      <c r="E219" s="183" t="s">
        <v>1966</v>
      </c>
      <c r="F219" s="184" t="s">
        <v>1967</v>
      </c>
      <c r="G219" s="185" t="s">
        <v>290</v>
      </c>
      <c r="H219" s="186">
        <v>11</v>
      </c>
      <c r="I219" s="187"/>
      <c r="J219" s="188">
        <f>ROUND(I219*H219,2)</f>
        <v>0</v>
      </c>
      <c r="K219" s="184" t="s">
        <v>242</v>
      </c>
      <c r="L219" s="42"/>
      <c r="M219" s="189" t="s">
        <v>19</v>
      </c>
      <c r="N219" s="190" t="s">
        <v>48</v>
      </c>
      <c r="O219" s="67"/>
      <c r="P219" s="191">
        <f>O219*H219</f>
        <v>0</v>
      </c>
      <c r="Q219" s="191">
        <v>8.0000000000000004E-4</v>
      </c>
      <c r="R219" s="191">
        <f>Q219*H219</f>
        <v>8.8000000000000005E-3</v>
      </c>
      <c r="S219" s="191">
        <v>0</v>
      </c>
      <c r="T219" s="192">
        <f>S219*H219</f>
        <v>0</v>
      </c>
      <c r="U219" s="37"/>
      <c r="V219" s="37"/>
      <c r="W219" s="37"/>
      <c r="X219" s="37"/>
      <c r="Y219" s="37"/>
      <c r="Z219" s="37"/>
      <c r="AA219" s="37"/>
      <c r="AB219" s="37"/>
      <c r="AC219" s="37"/>
      <c r="AD219" s="37"/>
      <c r="AE219" s="37"/>
      <c r="AR219" s="193" t="s">
        <v>366</v>
      </c>
      <c r="AT219" s="193" t="s">
        <v>239</v>
      </c>
      <c r="AU219" s="193" t="s">
        <v>88</v>
      </c>
      <c r="AY219" s="20" t="s">
        <v>237</v>
      </c>
      <c r="BE219" s="194">
        <f>IF(N219="základní",J219,0)</f>
        <v>0</v>
      </c>
      <c r="BF219" s="194">
        <f>IF(N219="snížená",J219,0)</f>
        <v>0</v>
      </c>
      <c r="BG219" s="194">
        <f>IF(N219="zákl. přenesená",J219,0)</f>
        <v>0</v>
      </c>
      <c r="BH219" s="194">
        <f>IF(N219="sníž. přenesená",J219,0)</f>
        <v>0</v>
      </c>
      <c r="BI219" s="194">
        <f>IF(N219="nulová",J219,0)</f>
        <v>0</v>
      </c>
      <c r="BJ219" s="20" t="s">
        <v>88</v>
      </c>
      <c r="BK219" s="194">
        <f>ROUND(I219*H219,2)</f>
        <v>0</v>
      </c>
      <c r="BL219" s="20" t="s">
        <v>366</v>
      </c>
      <c r="BM219" s="193" t="s">
        <v>1140</v>
      </c>
    </row>
    <row r="220" spans="1:65" s="2" customFormat="1" ht="10.199999999999999">
      <c r="A220" s="37"/>
      <c r="B220" s="38"/>
      <c r="C220" s="39"/>
      <c r="D220" s="195" t="s">
        <v>245</v>
      </c>
      <c r="E220" s="39"/>
      <c r="F220" s="196" t="s">
        <v>1968</v>
      </c>
      <c r="G220" s="39"/>
      <c r="H220" s="39"/>
      <c r="I220" s="197"/>
      <c r="J220" s="39"/>
      <c r="K220" s="39"/>
      <c r="L220" s="42"/>
      <c r="M220" s="198"/>
      <c r="N220" s="199"/>
      <c r="O220" s="67"/>
      <c r="P220" s="67"/>
      <c r="Q220" s="67"/>
      <c r="R220" s="67"/>
      <c r="S220" s="67"/>
      <c r="T220" s="68"/>
      <c r="U220" s="37"/>
      <c r="V220" s="37"/>
      <c r="W220" s="37"/>
      <c r="X220" s="37"/>
      <c r="Y220" s="37"/>
      <c r="Z220" s="37"/>
      <c r="AA220" s="37"/>
      <c r="AB220" s="37"/>
      <c r="AC220" s="37"/>
      <c r="AD220" s="37"/>
      <c r="AE220" s="37"/>
      <c r="AT220" s="20" t="s">
        <v>245</v>
      </c>
      <c r="AU220" s="20" t="s">
        <v>88</v>
      </c>
    </row>
    <row r="221" spans="1:65" s="2" customFormat="1" ht="37.799999999999997" customHeight="1">
      <c r="A221" s="37"/>
      <c r="B221" s="38"/>
      <c r="C221" s="182" t="s">
        <v>717</v>
      </c>
      <c r="D221" s="182" t="s">
        <v>239</v>
      </c>
      <c r="E221" s="183" t="s">
        <v>1969</v>
      </c>
      <c r="F221" s="184" t="s">
        <v>1970</v>
      </c>
      <c r="G221" s="185" t="s">
        <v>290</v>
      </c>
      <c r="H221" s="186">
        <v>1</v>
      </c>
      <c r="I221" s="187"/>
      <c r="J221" s="188">
        <f>ROUND(I221*H221,2)</f>
        <v>0</v>
      </c>
      <c r="K221" s="184" t="s">
        <v>242</v>
      </c>
      <c r="L221" s="42"/>
      <c r="M221" s="189" t="s">
        <v>19</v>
      </c>
      <c r="N221" s="190" t="s">
        <v>48</v>
      </c>
      <c r="O221" s="67"/>
      <c r="P221" s="191">
        <f>O221*H221</f>
        <v>0</v>
      </c>
      <c r="Q221" s="191">
        <v>8.8000000000000003E-4</v>
      </c>
      <c r="R221" s="191">
        <f>Q221*H221</f>
        <v>8.8000000000000003E-4</v>
      </c>
      <c r="S221" s="191">
        <v>0</v>
      </c>
      <c r="T221" s="192">
        <f>S221*H221</f>
        <v>0</v>
      </c>
      <c r="U221" s="37"/>
      <c r="V221" s="37"/>
      <c r="W221" s="37"/>
      <c r="X221" s="37"/>
      <c r="Y221" s="37"/>
      <c r="Z221" s="37"/>
      <c r="AA221" s="37"/>
      <c r="AB221" s="37"/>
      <c r="AC221" s="37"/>
      <c r="AD221" s="37"/>
      <c r="AE221" s="37"/>
      <c r="AR221" s="193" t="s">
        <v>366</v>
      </c>
      <c r="AT221" s="193" t="s">
        <v>239</v>
      </c>
      <c r="AU221" s="193" t="s">
        <v>88</v>
      </c>
      <c r="AY221" s="20" t="s">
        <v>237</v>
      </c>
      <c r="BE221" s="194">
        <f>IF(N221="základní",J221,0)</f>
        <v>0</v>
      </c>
      <c r="BF221" s="194">
        <f>IF(N221="snížená",J221,0)</f>
        <v>0</v>
      </c>
      <c r="BG221" s="194">
        <f>IF(N221="zákl. přenesená",J221,0)</f>
        <v>0</v>
      </c>
      <c r="BH221" s="194">
        <f>IF(N221="sníž. přenesená",J221,0)</f>
        <v>0</v>
      </c>
      <c r="BI221" s="194">
        <f>IF(N221="nulová",J221,0)</f>
        <v>0</v>
      </c>
      <c r="BJ221" s="20" t="s">
        <v>88</v>
      </c>
      <c r="BK221" s="194">
        <f>ROUND(I221*H221,2)</f>
        <v>0</v>
      </c>
      <c r="BL221" s="20" t="s">
        <v>366</v>
      </c>
      <c r="BM221" s="193" t="s">
        <v>1150</v>
      </c>
    </row>
    <row r="222" spans="1:65" s="2" customFormat="1" ht="10.199999999999999">
      <c r="A222" s="37"/>
      <c r="B222" s="38"/>
      <c r="C222" s="39"/>
      <c r="D222" s="195" t="s">
        <v>245</v>
      </c>
      <c r="E222" s="39"/>
      <c r="F222" s="196" t="s">
        <v>1971</v>
      </c>
      <c r="G222" s="39"/>
      <c r="H222" s="39"/>
      <c r="I222" s="197"/>
      <c r="J222" s="39"/>
      <c r="K222" s="39"/>
      <c r="L222" s="42"/>
      <c r="M222" s="198"/>
      <c r="N222" s="199"/>
      <c r="O222" s="67"/>
      <c r="P222" s="67"/>
      <c r="Q222" s="67"/>
      <c r="R222" s="67"/>
      <c r="S222" s="67"/>
      <c r="T222" s="68"/>
      <c r="U222" s="37"/>
      <c r="V222" s="37"/>
      <c r="W222" s="37"/>
      <c r="X222" s="37"/>
      <c r="Y222" s="37"/>
      <c r="Z222" s="37"/>
      <c r="AA222" s="37"/>
      <c r="AB222" s="37"/>
      <c r="AC222" s="37"/>
      <c r="AD222" s="37"/>
      <c r="AE222" s="37"/>
      <c r="AT222" s="20" t="s">
        <v>245</v>
      </c>
      <c r="AU222" s="20" t="s">
        <v>88</v>
      </c>
    </row>
    <row r="223" spans="1:65" s="2" customFormat="1" ht="37.799999999999997" customHeight="1">
      <c r="A223" s="37"/>
      <c r="B223" s="38"/>
      <c r="C223" s="182" t="s">
        <v>425</v>
      </c>
      <c r="D223" s="182" t="s">
        <v>239</v>
      </c>
      <c r="E223" s="183" t="s">
        <v>1972</v>
      </c>
      <c r="F223" s="184" t="s">
        <v>1973</v>
      </c>
      <c r="G223" s="185" t="s">
        <v>290</v>
      </c>
      <c r="H223" s="186">
        <v>1</v>
      </c>
      <c r="I223" s="187"/>
      <c r="J223" s="188">
        <f>ROUND(I223*H223,2)</f>
        <v>0</v>
      </c>
      <c r="K223" s="184" t="s">
        <v>242</v>
      </c>
      <c r="L223" s="42"/>
      <c r="M223" s="189" t="s">
        <v>19</v>
      </c>
      <c r="N223" s="190" t="s">
        <v>48</v>
      </c>
      <c r="O223" s="67"/>
      <c r="P223" s="191">
        <f>O223*H223</f>
        <v>0</v>
      </c>
      <c r="Q223" s="191">
        <v>9.5E-4</v>
      </c>
      <c r="R223" s="191">
        <f>Q223*H223</f>
        <v>9.5E-4</v>
      </c>
      <c r="S223" s="191">
        <v>0</v>
      </c>
      <c r="T223" s="192">
        <f>S223*H223</f>
        <v>0</v>
      </c>
      <c r="U223" s="37"/>
      <c r="V223" s="37"/>
      <c r="W223" s="37"/>
      <c r="X223" s="37"/>
      <c r="Y223" s="37"/>
      <c r="Z223" s="37"/>
      <c r="AA223" s="37"/>
      <c r="AB223" s="37"/>
      <c r="AC223" s="37"/>
      <c r="AD223" s="37"/>
      <c r="AE223" s="37"/>
      <c r="AR223" s="193" t="s">
        <v>366</v>
      </c>
      <c r="AT223" s="193" t="s">
        <v>239</v>
      </c>
      <c r="AU223" s="193" t="s">
        <v>88</v>
      </c>
      <c r="AY223" s="20" t="s">
        <v>237</v>
      </c>
      <c r="BE223" s="194">
        <f>IF(N223="základní",J223,0)</f>
        <v>0</v>
      </c>
      <c r="BF223" s="194">
        <f>IF(N223="snížená",J223,0)</f>
        <v>0</v>
      </c>
      <c r="BG223" s="194">
        <f>IF(N223="zákl. přenesená",J223,0)</f>
        <v>0</v>
      </c>
      <c r="BH223" s="194">
        <f>IF(N223="sníž. přenesená",J223,0)</f>
        <v>0</v>
      </c>
      <c r="BI223" s="194">
        <f>IF(N223="nulová",J223,0)</f>
        <v>0</v>
      </c>
      <c r="BJ223" s="20" t="s">
        <v>88</v>
      </c>
      <c r="BK223" s="194">
        <f>ROUND(I223*H223,2)</f>
        <v>0</v>
      </c>
      <c r="BL223" s="20" t="s">
        <v>366</v>
      </c>
      <c r="BM223" s="193" t="s">
        <v>1162</v>
      </c>
    </row>
    <row r="224" spans="1:65" s="2" customFormat="1" ht="10.199999999999999">
      <c r="A224" s="37"/>
      <c r="B224" s="38"/>
      <c r="C224" s="39"/>
      <c r="D224" s="195" t="s">
        <v>245</v>
      </c>
      <c r="E224" s="39"/>
      <c r="F224" s="196" t="s">
        <v>1974</v>
      </c>
      <c r="G224" s="39"/>
      <c r="H224" s="39"/>
      <c r="I224" s="197"/>
      <c r="J224" s="39"/>
      <c r="K224" s="39"/>
      <c r="L224" s="42"/>
      <c r="M224" s="198"/>
      <c r="N224" s="199"/>
      <c r="O224" s="67"/>
      <c r="P224" s="67"/>
      <c r="Q224" s="67"/>
      <c r="R224" s="67"/>
      <c r="S224" s="67"/>
      <c r="T224" s="68"/>
      <c r="U224" s="37"/>
      <c r="V224" s="37"/>
      <c r="W224" s="37"/>
      <c r="X224" s="37"/>
      <c r="Y224" s="37"/>
      <c r="Z224" s="37"/>
      <c r="AA224" s="37"/>
      <c r="AB224" s="37"/>
      <c r="AC224" s="37"/>
      <c r="AD224" s="37"/>
      <c r="AE224" s="37"/>
      <c r="AT224" s="20" t="s">
        <v>245</v>
      </c>
      <c r="AU224" s="20" t="s">
        <v>88</v>
      </c>
    </row>
    <row r="225" spans="1:65" s="2" customFormat="1" ht="55.5" customHeight="1">
      <c r="A225" s="37"/>
      <c r="B225" s="38"/>
      <c r="C225" s="182" t="s">
        <v>726</v>
      </c>
      <c r="D225" s="182" t="s">
        <v>239</v>
      </c>
      <c r="E225" s="183" t="s">
        <v>1975</v>
      </c>
      <c r="F225" s="184" t="s">
        <v>1976</v>
      </c>
      <c r="G225" s="185" t="s">
        <v>1817</v>
      </c>
      <c r="H225" s="263"/>
      <c r="I225" s="187"/>
      <c r="J225" s="188">
        <f>ROUND(I225*H225,2)</f>
        <v>0</v>
      </c>
      <c r="K225" s="184" t="s">
        <v>242</v>
      </c>
      <c r="L225" s="42"/>
      <c r="M225" s="189" t="s">
        <v>19</v>
      </c>
      <c r="N225" s="190" t="s">
        <v>48</v>
      </c>
      <c r="O225" s="67"/>
      <c r="P225" s="191">
        <f>O225*H225</f>
        <v>0</v>
      </c>
      <c r="Q225" s="191">
        <v>0</v>
      </c>
      <c r="R225" s="191">
        <f>Q225*H225</f>
        <v>0</v>
      </c>
      <c r="S225" s="191">
        <v>0</v>
      </c>
      <c r="T225" s="192">
        <f>S225*H225</f>
        <v>0</v>
      </c>
      <c r="U225" s="37"/>
      <c r="V225" s="37"/>
      <c r="W225" s="37"/>
      <c r="X225" s="37"/>
      <c r="Y225" s="37"/>
      <c r="Z225" s="37"/>
      <c r="AA225" s="37"/>
      <c r="AB225" s="37"/>
      <c r="AC225" s="37"/>
      <c r="AD225" s="37"/>
      <c r="AE225" s="37"/>
      <c r="AR225" s="193" t="s">
        <v>366</v>
      </c>
      <c r="AT225" s="193" t="s">
        <v>239</v>
      </c>
      <c r="AU225" s="193" t="s">
        <v>88</v>
      </c>
      <c r="AY225" s="20" t="s">
        <v>237</v>
      </c>
      <c r="BE225" s="194">
        <f>IF(N225="základní",J225,0)</f>
        <v>0</v>
      </c>
      <c r="BF225" s="194">
        <f>IF(N225="snížená",J225,0)</f>
        <v>0</v>
      </c>
      <c r="BG225" s="194">
        <f>IF(N225="zákl. přenesená",J225,0)</f>
        <v>0</v>
      </c>
      <c r="BH225" s="194">
        <f>IF(N225="sníž. přenesená",J225,0)</f>
        <v>0</v>
      </c>
      <c r="BI225" s="194">
        <f>IF(N225="nulová",J225,0)</f>
        <v>0</v>
      </c>
      <c r="BJ225" s="20" t="s">
        <v>88</v>
      </c>
      <c r="BK225" s="194">
        <f>ROUND(I225*H225,2)</f>
        <v>0</v>
      </c>
      <c r="BL225" s="20" t="s">
        <v>366</v>
      </c>
      <c r="BM225" s="193" t="s">
        <v>1977</v>
      </c>
    </row>
    <row r="226" spans="1:65" s="2" customFormat="1" ht="10.199999999999999">
      <c r="A226" s="37"/>
      <c r="B226" s="38"/>
      <c r="C226" s="39"/>
      <c r="D226" s="195" t="s">
        <v>245</v>
      </c>
      <c r="E226" s="39"/>
      <c r="F226" s="196" t="s">
        <v>1978</v>
      </c>
      <c r="G226" s="39"/>
      <c r="H226" s="39"/>
      <c r="I226" s="197"/>
      <c r="J226" s="39"/>
      <c r="K226" s="39"/>
      <c r="L226" s="42"/>
      <c r="M226" s="198"/>
      <c r="N226" s="199"/>
      <c r="O226" s="67"/>
      <c r="P226" s="67"/>
      <c r="Q226" s="67"/>
      <c r="R226" s="67"/>
      <c r="S226" s="67"/>
      <c r="T226" s="68"/>
      <c r="U226" s="37"/>
      <c r="V226" s="37"/>
      <c r="W226" s="37"/>
      <c r="X226" s="37"/>
      <c r="Y226" s="37"/>
      <c r="Z226" s="37"/>
      <c r="AA226" s="37"/>
      <c r="AB226" s="37"/>
      <c r="AC226" s="37"/>
      <c r="AD226" s="37"/>
      <c r="AE226" s="37"/>
      <c r="AT226" s="20" t="s">
        <v>245</v>
      </c>
      <c r="AU226" s="20" t="s">
        <v>88</v>
      </c>
    </row>
    <row r="227" spans="1:65" s="12" customFormat="1" ht="25.95" customHeight="1">
      <c r="B227" s="166"/>
      <c r="C227" s="167"/>
      <c r="D227" s="168" t="s">
        <v>75</v>
      </c>
      <c r="E227" s="169" t="s">
        <v>1505</v>
      </c>
      <c r="F227" s="169" t="s">
        <v>1506</v>
      </c>
      <c r="G227" s="167"/>
      <c r="H227" s="167"/>
      <c r="I227" s="170"/>
      <c r="J227" s="171">
        <f>BK227</f>
        <v>0</v>
      </c>
      <c r="K227" s="167"/>
      <c r="L227" s="172"/>
      <c r="M227" s="173"/>
      <c r="N227" s="174"/>
      <c r="O227" s="174"/>
      <c r="P227" s="175">
        <f>SUM(P228:P229)</f>
        <v>0</v>
      </c>
      <c r="Q227" s="174"/>
      <c r="R227" s="175">
        <f>SUM(R228:R229)</f>
        <v>0</v>
      </c>
      <c r="S227" s="174"/>
      <c r="T227" s="176">
        <f>SUM(T228:T229)</f>
        <v>0</v>
      </c>
      <c r="AR227" s="177" t="s">
        <v>243</v>
      </c>
      <c r="AT227" s="178" t="s">
        <v>75</v>
      </c>
      <c r="AU227" s="178" t="s">
        <v>76</v>
      </c>
      <c r="AY227" s="177" t="s">
        <v>237</v>
      </c>
      <c r="BK227" s="179">
        <f>SUM(BK228:BK229)</f>
        <v>0</v>
      </c>
    </row>
    <row r="228" spans="1:65" s="2" customFormat="1" ht="37.799999999999997" customHeight="1">
      <c r="A228" s="37"/>
      <c r="B228" s="38"/>
      <c r="C228" s="182" t="s">
        <v>733</v>
      </c>
      <c r="D228" s="182" t="s">
        <v>239</v>
      </c>
      <c r="E228" s="183" t="s">
        <v>1508</v>
      </c>
      <c r="F228" s="184" t="s">
        <v>1509</v>
      </c>
      <c r="G228" s="185" t="s">
        <v>1510</v>
      </c>
      <c r="H228" s="186">
        <v>20</v>
      </c>
      <c r="I228" s="187"/>
      <c r="J228" s="188">
        <f>ROUND(I228*H228,2)</f>
        <v>0</v>
      </c>
      <c r="K228" s="184" t="s">
        <v>242</v>
      </c>
      <c r="L228" s="42"/>
      <c r="M228" s="189" t="s">
        <v>19</v>
      </c>
      <c r="N228" s="190" t="s">
        <v>48</v>
      </c>
      <c r="O228" s="67"/>
      <c r="P228" s="191">
        <f>O228*H228</f>
        <v>0</v>
      </c>
      <c r="Q228" s="191">
        <v>0</v>
      </c>
      <c r="R228" s="191">
        <f>Q228*H228</f>
        <v>0</v>
      </c>
      <c r="S228" s="191">
        <v>0</v>
      </c>
      <c r="T228" s="192">
        <f>S228*H228</f>
        <v>0</v>
      </c>
      <c r="U228" s="37"/>
      <c r="V228" s="37"/>
      <c r="W228" s="37"/>
      <c r="X228" s="37"/>
      <c r="Y228" s="37"/>
      <c r="Z228" s="37"/>
      <c r="AA228" s="37"/>
      <c r="AB228" s="37"/>
      <c r="AC228" s="37"/>
      <c r="AD228" s="37"/>
      <c r="AE228" s="37"/>
      <c r="AR228" s="193" t="s">
        <v>1511</v>
      </c>
      <c r="AT228" s="193" t="s">
        <v>239</v>
      </c>
      <c r="AU228" s="193" t="s">
        <v>83</v>
      </c>
      <c r="AY228" s="20" t="s">
        <v>237</v>
      </c>
      <c r="BE228" s="194">
        <f>IF(N228="základní",J228,0)</f>
        <v>0</v>
      </c>
      <c r="BF228" s="194">
        <f>IF(N228="snížená",J228,0)</f>
        <v>0</v>
      </c>
      <c r="BG228" s="194">
        <f>IF(N228="zákl. přenesená",J228,0)</f>
        <v>0</v>
      </c>
      <c r="BH228" s="194">
        <f>IF(N228="sníž. přenesená",J228,0)</f>
        <v>0</v>
      </c>
      <c r="BI228" s="194">
        <f>IF(N228="nulová",J228,0)</f>
        <v>0</v>
      </c>
      <c r="BJ228" s="20" t="s">
        <v>88</v>
      </c>
      <c r="BK228" s="194">
        <f>ROUND(I228*H228,2)</f>
        <v>0</v>
      </c>
      <c r="BL228" s="20" t="s">
        <v>1511</v>
      </c>
      <c r="BM228" s="193" t="s">
        <v>1979</v>
      </c>
    </row>
    <row r="229" spans="1:65" s="2" customFormat="1" ht="10.199999999999999">
      <c r="A229" s="37"/>
      <c r="B229" s="38"/>
      <c r="C229" s="39"/>
      <c r="D229" s="195" t="s">
        <v>245</v>
      </c>
      <c r="E229" s="39"/>
      <c r="F229" s="196" t="s">
        <v>1513</v>
      </c>
      <c r="G229" s="39"/>
      <c r="H229" s="39"/>
      <c r="I229" s="197"/>
      <c r="J229" s="39"/>
      <c r="K229" s="39"/>
      <c r="L229" s="42"/>
      <c r="M229" s="255"/>
      <c r="N229" s="256"/>
      <c r="O229" s="257"/>
      <c r="P229" s="257"/>
      <c r="Q229" s="257"/>
      <c r="R229" s="257"/>
      <c r="S229" s="257"/>
      <c r="T229" s="258"/>
      <c r="U229" s="37"/>
      <c r="V229" s="37"/>
      <c r="W229" s="37"/>
      <c r="X229" s="37"/>
      <c r="Y229" s="37"/>
      <c r="Z229" s="37"/>
      <c r="AA229" s="37"/>
      <c r="AB229" s="37"/>
      <c r="AC229" s="37"/>
      <c r="AD229" s="37"/>
      <c r="AE229" s="37"/>
      <c r="AT229" s="20" t="s">
        <v>245</v>
      </c>
      <c r="AU229" s="20" t="s">
        <v>83</v>
      </c>
    </row>
    <row r="230" spans="1:65" s="2" customFormat="1" ht="6.9" customHeight="1">
      <c r="A230" s="37"/>
      <c r="B230" s="50"/>
      <c r="C230" s="51"/>
      <c r="D230" s="51"/>
      <c r="E230" s="51"/>
      <c r="F230" s="51"/>
      <c r="G230" s="51"/>
      <c r="H230" s="51"/>
      <c r="I230" s="51"/>
      <c r="J230" s="51"/>
      <c r="K230" s="51"/>
      <c r="L230" s="42"/>
      <c r="M230" s="37"/>
      <c r="O230" s="37"/>
      <c r="P230" s="37"/>
      <c r="Q230" s="37"/>
      <c r="R230" s="37"/>
      <c r="S230" s="37"/>
      <c r="T230" s="37"/>
      <c r="U230" s="37"/>
      <c r="V230" s="37"/>
      <c r="W230" s="37"/>
      <c r="X230" s="37"/>
      <c r="Y230" s="37"/>
      <c r="Z230" s="37"/>
      <c r="AA230" s="37"/>
      <c r="AB230" s="37"/>
      <c r="AC230" s="37"/>
      <c r="AD230" s="37"/>
      <c r="AE230" s="37"/>
    </row>
  </sheetData>
  <sheetProtection algorithmName="SHA-512" hashValue="ulZA3rY4QKslpv9dwo06tMh/3TqiEabFdNuil9NW5TU694UMNKSgszKZOcNRj+vNLFVrjjXp37cX1hUA0aOHZA==" saltValue="ZwTbqXgUBNTlysf6KHXTCaa4Pc8Q5TdBkwaK6j0KNuMHYbByjcf3D9E1kBoS0SUGXA7uzhHL+rt6009YbSXGJQ==" spinCount="100000" sheet="1" objects="1" scenarios="1" formatColumns="0" formatRows="0" autoFilter="0"/>
  <autoFilter ref="C98:K229" xr:uid="{00000000-0009-0000-0000-000003000000}"/>
  <mergeCells count="15">
    <mergeCell ref="E85:H85"/>
    <mergeCell ref="E89:H89"/>
    <mergeCell ref="E87:H87"/>
    <mergeCell ref="E91:H91"/>
    <mergeCell ref="L2:V2"/>
    <mergeCell ref="E31:H31"/>
    <mergeCell ref="E52:H52"/>
    <mergeCell ref="E56:H56"/>
    <mergeCell ref="E54:H54"/>
    <mergeCell ref="E58:H58"/>
    <mergeCell ref="E7:H7"/>
    <mergeCell ref="E11:H11"/>
    <mergeCell ref="E9:H9"/>
    <mergeCell ref="E13:H13"/>
    <mergeCell ref="E22:H22"/>
  </mergeCells>
  <hyperlinks>
    <hyperlink ref="F103" r:id="rId1" xr:uid="{00000000-0004-0000-0300-000000000000}"/>
    <hyperlink ref="F105" r:id="rId2" xr:uid="{00000000-0004-0000-0300-000001000000}"/>
    <hyperlink ref="F107" r:id="rId3" xr:uid="{00000000-0004-0000-0300-000002000000}"/>
    <hyperlink ref="F113" r:id="rId4" xr:uid="{00000000-0004-0000-0300-000003000000}"/>
    <hyperlink ref="F120" r:id="rId5" xr:uid="{00000000-0004-0000-0300-000004000000}"/>
    <hyperlink ref="F123" r:id="rId6" xr:uid="{00000000-0004-0000-0300-000005000000}"/>
    <hyperlink ref="F125" r:id="rId7" xr:uid="{00000000-0004-0000-0300-000006000000}"/>
    <hyperlink ref="F127" r:id="rId8" xr:uid="{00000000-0004-0000-0300-000007000000}"/>
    <hyperlink ref="F129" r:id="rId9" xr:uid="{00000000-0004-0000-0300-000008000000}"/>
    <hyperlink ref="F131" r:id="rId10" xr:uid="{00000000-0004-0000-0300-000009000000}"/>
    <hyperlink ref="F133" r:id="rId11" xr:uid="{00000000-0004-0000-0300-00000A000000}"/>
    <hyperlink ref="F135" r:id="rId12" xr:uid="{00000000-0004-0000-0300-00000B000000}"/>
    <hyperlink ref="F137" r:id="rId13" xr:uid="{00000000-0004-0000-0300-00000C000000}"/>
    <hyperlink ref="F139" r:id="rId14" xr:uid="{00000000-0004-0000-0300-00000D000000}"/>
    <hyperlink ref="F141" r:id="rId15" xr:uid="{00000000-0004-0000-0300-00000E000000}"/>
    <hyperlink ref="F144" r:id="rId16" xr:uid="{00000000-0004-0000-0300-00000F000000}"/>
    <hyperlink ref="F146" r:id="rId17" xr:uid="{00000000-0004-0000-0300-000010000000}"/>
    <hyperlink ref="F148" r:id="rId18" xr:uid="{00000000-0004-0000-0300-000011000000}"/>
    <hyperlink ref="F150" r:id="rId19" xr:uid="{00000000-0004-0000-0300-000012000000}"/>
    <hyperlink ref="F152" r:id="rId20" xr:uid="{00000000-0004-0000-0300-000013000000}"/>
    <hyperlink ref="F154" r:id="rId21" xr:uid="{00000000-0004-0000-0300-000014000000}"/>
    <hyperlink ref="F156" r:id="rId22" xr:uid="{00000000-0004-0000-0300-000015000000}"/>
    <hyperlink ref="F159" r:id="rId23" xr:uid="{00000000-0004-0000-0300-000016000000}"/>
    <hyperlink ref="F161" r:id="rId24" xr:uid="{00000000-0004-0000-0300-000017000000}"/>
    <hyperlink ref="F163" r:id="rId25" xr:uid="{00000000-0004-0000-0300-000018000000}"/>
    <hyperlink ref="F165" r:id="rId26" xr:uid="{00000000-0004-0000-0300-000019000000}"/>
    <hyperlink ref="F167" r:id="rId27" xr:uid="{00000000-0004-0000-0300-00001A000000}"/>
    <hyperlink ref="F177" r:id="rId28" xr:uid="{00000000-0004-0000-0300-00001B000000}"/>
    <hyperlink ref="F180" r:id="rId29" xr:uid="{00000000-0004-0000-0300-00001C000000}"/>
    <hyperlink ref="F186" r:id="rId30" xr:uid="{00000000-0004-0000-0300-00001D000000}"/>
    <hyperlink ref="F188" r:id="rId31" xr:uid="{00000000-0004-0000-0300-00001E000000}"/>
    <hyperlink ref="F190" r:id="rId32" xr:uid="{00000000-0004-0000-0300-00001F000000}"/>
    <hyperlink ref="F192" r:id="rId33" xr:uid="{00000000-0004-0000-0300-000020000000}"/>
    <hyperlink ref="F194" r:id="rId34" xr:uid="{00000000-0004-0000-0300-000021000000}"/>
    <hyperlink ref="F196" r:id="rId35" xr:uid="{00000000-0004-0000-0300-000022000000}"/>
    <hyperlink ref="F198" r:id="rId36" xr:uid="{00000000-0004-0000-0300-000023000000}"/>
    <hyperlink ref="F200" r:id="rId37" xr:uid="{00000000-0004-0000-0300-000024000000}"/>
    <hyperlink ref="F202" r:id="rId38" xr:uid="{00000000-0004-0000-0300-000025000000}"/>
    <hyperlink ref="F204" r:id="rId39" xr:uid="{00000000-0004-0000-0300-000026000000}"/>
    <hyperlink ref="F206" r:id="rId40" xr:uid="{00000000-0004-0000-0300-000027000000}"/>
    <hyperlink ref="F208" r:id="rId41" xr:uid="{00000000-0004-0000-0300-000028000000}"/>
    <hyperlink ref="F210" r:id="rId42" xr:uid="{00000000-0004-0000-0300-000029000000}"/>
    <hyperlink ref="F212" r:id="rId43" xr:uid="{00000000-0004-0000-0300-00002A000000}"/>
    <hyperlink ref="F214" r:id="rId44" xr:uid="{00000000-0004-0000-0300-00002B000000}"/>
    <hyperlink ref="F216" r:id="rId45" xr:uid="{00000000-0004-0000-0300-00002C000000}"/>
    <hyperlink ref="F218" r:id="rId46" xr:uid="{00000000-0004-0000-0300-00002D000000}"/>
    <hyperlink ref="F220" r:id="rId47" xr:uid="{00000000-0004-0000-0300-00002E000000}"/>
    <hyperlink ref="F222" r:id="rId48" xr:uid="{00000000-0004-0000-0300-00002F000000}"/>
    <hyperlink ref="F224" r:id="rId49" xr:uid="{00000000-0004-0000-0300-000030000000}"/>
    <hyperlink ref="F226" r:id="rId50" xr:uid="{00000000-0004-0000-0300-000031000000}"/>
    <hyperlink ref="F229" r:id="rId51" xr:uid="{00000000-0004-0000-0300-00003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BM246"/>
  <sheetViews>
    <sheetView showGridLines="0" topLeftCell="A219"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102</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171</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1980</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ROUND(J99,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ROUND((SUM(BE99:BE245)),  2)</f>
        <v>0</v>
      </c>
      <c r="G37" s="37"/>
      <c r="H37" s="37"/>
      <c r="I37" s="128">
        <v>0.21</v>
      </c>
      <c r="J37" s="127">
        <f>ROUND(((SUM(BE99:BE245))*I37),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ROUND((SUM(BF99:BF245)),  2)</f>
        <v>0</v>
      </c>
      <c r="G38" s="37"/>
      <c r="H38" s="37"/>
      <c r="I38" s="128">
        <v>0.12</v>
      </c>
      <c r="J38" s="127">
        <f>ROUND(((SUM(BF99:BF245))*I38),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ROUND((SUM(BG99:BG245)),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ROUND((SUM(BH99:BH245)),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ROUND((SUM(BI99:BI245)),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171</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04 - Zdravotechnika</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J99</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206</v>
      </c>
      <c r="E68" s="147"/>
      <c r="F68" s="147"/>
      <c r="G68" s="147"/>
      <c r="H68" s="147"/>
      <c r="I68" s="147"/>
      <c r="J68" s="148">
        <f>J100</f>
        <v>0</v>
      </c>
      <c r="K68" s="145"/>
      <c r="L68" s="149"/>
    </row>
    <row r="69" spans="1:47" s="10" customFormat="1" ht="19.95" customHeight="1">
      <c r="B69" s="150"/>
      <c r="C69" s="99"/>
      <c r="D69" s="151" t="s">
        <v>1981</v>
      </c>
      <c r="E69" s="152"/>
      <c r="F69" s="152"/>
      <c r="G69" s="152"/>
      <c r="H69" s="152"/>
      <c r="I69" s="152"/>
      <c r="J69" s="153">
        <f>J101</f>
        <v>0</v>
      </c>
      <c r="K69" s="99"/>
      <c r="L69" s="154"/>
    </row>
    <row r="70" spans="1:47" s="10" customFormat="1" ht="19.95" customHeight="1">
      <c r="B70" s="150"/>
      <c r="C70" s="99"/>
      <c r="D70" s="151" t="s">
        <v>1982</v>
      </c>
      <c r="E70" s="152"/>
      <c r="F70" s="152"/>
      <c r="G70" s="152"/>
      <c r="H70" s="152"/>
      <c r="I70" s="152"/>
      <c r="J70" s="153">
        <f>J109</f>
        <v>0</v>
      </c>
      <c r="K70" s="99"/>
      <c r="L70" s="154"/>
    </row>
    <row r="71" spans="1:47" s="10" customFormat="1" ht="19.95" customHeight="1">
      <c r="B71" s="150"/>
      <c r="C71" s="99"/>
      <c r="D71" s="151" t="s">
        <v>1983</v>
      </c>
      <c r="E71" s="152"/>
      <c r="F71" s="152"/>
      <c r="G71" s="152"/>
      <c r="H71" s="152"/>
      <c r="I71" s="152"/>
      <c r="J71" s="153">
        <f>J129</f>
        <v>0</v>
      </c>
      <c r="K71" s="99"/>
      <c r="L71" s="154"/>
    </row>
    <row r="72" spans="1:47" s="10" customFormat="1" ht="19.95" customHeight="1">
      <c r="B72" s="150"/>
      <c r="C72" s="99"/>
      <c r="D72" s="151" t="s">
        <v>1984</v>
      </c>
      <c r="E72" s="152"/>
      <c r="F72" s="152"/>
      <c r="G72" s="152"/>
      <c r="H72" s="152"/>
      <c r="I72" s="152"/>
      <c r="J72" s="153">
        <f>J144</f>
        <v>0</v>
      </c>
      <c r="K72" s="99"/>
      <c r="L72" s="154"/>
    </row>
    <row r="73" spans="1:47" s="10" customFormat="1" ht="19.95" customHeight="1">
      <c r="B73" s="150"/>
      <c r="C73" s="99"/>
      <c r="D73" s="151" t="s">
        <v>1985</v>
      </c>
      <c r="E73" s="152"/>
      <c r="F73" s="152"/>
      <c r="G73" s="152"/>
      <c r="H73" s="152"/>
      <c r="I73" s="152"/>
      <c r="J73" s="153">
        <f>J189</f>
        <v>0</v>
      </c>
      <c r="K73" s="99"/>
      <c r="L73" s="154"/>
    </row>
    <row r="74" spans="1:47" s="10" customFormat="1" ht="19.95" customHeight="1">
      <c r="B74" s="150"/>
      <c r="C74" s="99"/>
      <c r="D74" s="151" t="s">
        <v>1986</v>
      </c>
      <c r="E74" s="152"/>
      <c r="F74" s="152"/>
      <c r="G74" s="152"/>
      <c r="H74" s="152"/>
      <c r="I74" s="152"/>
      <c r="J74" s="153">
        <f>J201</f>
        <v>0</v>
      </c>
      <c r="K74" s="99"/>
      <c r="L74" s="154"/>
    </row>
    <row r="75" spans="1:47" s="9" customFormat="1" ht="24.9" customHeight="1">
      <c r="B75" s="144"/>
      <c r="C75" s="145"/>
      <c r="D75" s="146" t="s">
        <v>221</v>
      </c>
      <c r="E75" s="147"/>
      <c r="F75" s="147"/>
      <c r="G75" s="147"/>
      <c r="H75" s="147"/>
      <c r="I75" s="147"/>
      <c r="J75" s="148">
        <f>J243</f>
        <v>0</v>
      </c>
      <c r="K75" s="145"/>
      <c r="L75" s="149"/>
    </row>
    <row r="76" spans="1:47" s="2" customFormat="1" ht="21.75" customHeight="1">
      <c r="A76" s="37"/>
      <c r="B76" s="38"/>
      <c r="C76" s="39"/>
      <c r="D76" s="39"/>
      <c r="E76" s="39"/>
      <c r="F76" s="39"/>
      <c r="G76" s="39"/>
      <c r="H76" s="39"/>
      <c r="I76" s="39"/>
      <c r="J76" s="39"/>
      <c r="K76" s="39"/>
      <c r="L76" s="118"/>
      <c r="S76" s="37"/>
      <c r="T76" s="37"/>
      <c r="U76" s="37"/>
      <c r="V76" s="37"/>
      <c r="W76" s="37"/>
      <c r="X76" s="37"/>
      <c r="Y76" s="37"/>
      <c r="Z76" s="37"/>
      <c r="AA76" s="37"/>
      <c r="AB76" s="37"/>
      <c r="AC76" s="37"/>
      <c r="AD76" s="37"/>
      <c r="AE76" s="37"/>
    </row>
    <row r="77" spans="1:47" s="2" customFormat="1" ht="6.9" customHeight="1">
      <c r="A77" s="37"/>
      <c r="B77" s="50"/>
      <c r="C77" s="51"/>
      <c r="D77" s="51"/>
      <c r="E77" s="51"/>
      <c r="F77" s="51"/>
      <c r="G77" s="51"/>
      <c r="H77" s="51"/>
      <c r="I77" s="51"/>
      <c r="J77" s="51"/>
      <c r="K77" s="51"/>
      <c r="L77" s="118"/>
      <c r="S77" s="37"/>
      <c r="T77" s="37"/>
      <c r="U77" s="37"/>
      <c r="V77" s="37"/>
      <c r="W77" s="37"/>
      <c r="X77" s="37"/>
      <c r="Y77" s="37"/>
      <c r="Z77" s="37"/>
      <c r="AA77" s="37"/>
      <c r="AB77" s="37"/>
      <c r="AC77" s="37"/>
      <c r="AD77" s="37"/>
      <c r="AE77" s="37"/>
    </row>
    <row r="81" spans="1:31" s="2" customFormat="1" ht="6.9" customHeight="1">
      <c r="A81" s="37"/>
      <c r="B81" s="52"/>
      <c r="C81" s="53"/>
      <c r="D81" s="53"/>
      <c r="E81" s="53"/>
      <c r="F81" s="53"/>
      <c r="G81" s="53"/>
      <c r="H81" s="53"/>
      <c r="I81" s="53"/>
      <c r="J81" s="53"/>
      <c r="K81" s="53"/>
      <c r="L81" s="118"/>
      <c r="S81" s="37"/>
      <c r="T81" s="37"/>
      <c r="U81" s="37"/>
      <c r="V81" s="37"/>
      <c r="W81" s="37"/>
      <c r="X81" s="37"/>
      <c r="Y81" s="37"/>
      <c r="Z81" s="37"/>
      <c r="AA81" s="37"/>
      <c r="AB81" s="37"/>
      <c r="AC81" s="37"/>
      <c r="AD81" s="37"/>
      <c r="AE81" s="37"/>
    </row>
    <row r="82" spans="1:31" s="2" customFormat="1" ht="24.9" customHeight="1">
      <c r="A82" s="37"/>
      <c r="B82" s="38"/>
      <c r="C82" s="26" t="s">
        <v>222</v>
      </c>
      <c r="D82" s="39"/>
      <c r="E82" s="39"/>
      <c r="F82" s="39"/>
      <c r="G82" s="39"/>
      <c r="H82" s="39"/>
      <c r="I82" s="39"/>
      <c r="J82" s="39"/>
      <c r="K82" s="39"/>
      <c r="L82" s="118"/>
      <c r="S82" s="37"/>
      <c r="T82" s="37"/>
      <c r="U82" s="37"/>
      <c r="V82" s="37"/>
      <c r="W82" s="37"/>
      <c r="X82" s="37"/>
      <c r="Y82" s="37"/>
      <c r="Z82" s="37"/>
      <c r="AA82" s="37"/>
      <c r="AB82" s="37"/>
      <c r="AC82" s="37"/>
      <c r="AD82" s="37"/>
      <c r="AE82" s="37"/>
    </row>
    <row r="83" spans="1:31" s="2" customFormat="1" ht="6.9" customHeight="1">
      <c r="A83" s="37"/>
      <c r="B83" s="38"/>
      <c r="C83" s="39"/>
      <c r="D83" s="39"/>
      <c r="E83" s="39"/>
      <c r="F83" s="39"/>
      <c r="G83" s="39"/>
      <c r="H83" s="39"/>
      <c r="I83" s="39"/>
      <c r="J83" s="39"/>
      <c r="K83" s="39"/>
      <c r="L83" s="118"/>
      <c r="S83" s="37"/>
      <c r="T83" s="37"/>
      <c r="U83" s="37"/>
      <c r="V83" s="37"/>
      <c r="W83" s="37"/>
      <c r="X83" s="37"/>
      <c r="Y83" s="37"/>
      <c r="Z83" s="37"/>
      <c r="AA83" s="37"/>
      <c r="AB83" s="37"/>
      <c r="AC83" s="37"/>
      <c r="AD83" s="37"/>
      <c r="AE83" s="37"/>
    </row>
    <row r="84" spans="1:31" s="2" customFormat="1" ht="12" customHeight="1">
      <c r="A84" s="37"/>
      <c r="B84" s="38"/>
      <c r="C84" s="32" t="s">
        <v>16</v>
      </c>
      <c r="D84" s="39"/>
      <c r="E84" s="39"/>
      <c r="F84" s="39"/>
      <c r="G84" s="39"/>
      <c r="H84" s="39"/>
      <c r="I84" s="39"/>
      <c r="J84" s="39"/>
      <c r="K84" s="39"/>
      <c r="L84" s="118"/>
      <c r="S84" s="37"/>
      <c r="T84" s="37"/>
      <c r="U84" s="37"/>
      <c r="V84" s="37"/>
      <c r="W84" s="37"/>
      <c r="X84" s="37"/>
      <c r="Y84" s="37"/>
      <c r="Z84" s="37"/>
      <c r="AA84" s="37"/>
      <c r="AB84" s="37"/>
      <c r="AC84" s="37"/>
      <c r="AD84" s="37"/>
      <c r="AE84" s="37"/>
    </row>
    <row r="85" spans="1:31" s="2" customFormat="1" ht="16.5" customHeight="1">
      <c r="A85" s="37"/>
      <c r="B85" s="38"/>
      <c r="C85" s="39"/>
      <c r="D85" s="39"/>
      <c r="E85" s="421" t="str">
        <f>E7</f>
        <v>Lovosice - startovací bydlení</v>
      </c>
      <c r="F85" s="422"/>
      <c r="G85" s="422"/>
      <c r="H85" s="422"/>
      <c r="I85" s="39"/>
      <c r="J85" s="39"/>
      <c r="K85" s="39"/>
      <c r="L85" s="118"/>
      <c r="S85" s="37"/>
      <c r="T85" s="37"/>
      <c r="U85" s="37"/>
      <c r="V85" s="37"/>
      <c r="W85" s="37"/>
      <c r="X85" s="37"/>
      <c r="Y85" s="37"/>
      <c r="Z85" s="37"/>
      <c r="AA85" s="37"/>
      <c r="AB85" s="37"/>
      <c r="AC85" s="37"/>
      <c r="AD85" s="37"/>
      <c r="AE85" s="37"/>
    </row>
    <row r="86" spans="1:31" s="1" customFormat="1" ht="12" customHeight="1">
      <c r="B86" s="24"/>
      <c r="C86" s="32" t="s">
        <v>159</v>
      </c>
      <c r="D86" s="25"/>
      <c r="E86" s="25"/>
      <c r="F86" s="25"/>
      <c r="G86" s="25"/>
      <c r="H86" s="25"/>
      <c r="I86" s="25"/>
      <c r="J86" s="25"/>
      <c r="K86" s="25"/>
      <c r="L86" s="23"/>
    </row>
    <row r="87" spans="1:31" s="1" customFormat="1" ht="16.5" customHeight="1">
      <c r="B87" s="24"/>
      <c r="C87" s="25"/>
      <c r="D87" s="25"/>
      <c r="E87" s="421" t="s">
        <v>163</v>
      </c>
      <c r="F87" s="397"/>
      <c r="G87" s="397"/>
      <c r="H87" s="397"/>
      <c r="I87" s="25"/>
      <c r="J87" s="25"/>
      <c r="K87" s="25"/>
      <c r="L87" s="23"/>
    </row>
    <row r="88" spans="1:31" s="1" customFormat="1" ht="12" customHeight="1">
      <c r="B88" s="24"/>
      <c r="C88" s="32" t="s">
        <v>167</v>
      </c>
      <c r="D88" s="25"/>
      <c r="E88" s="25"/>
      <c r="F88" s="25"/>
      <c r="G88" s="25"/>
      <c r="H88" s="25"/>
      <c r="I88" s="25"/>
      <c r="J88" s="25"/>
      <c r="K88" s="25"/>
      <c r="L88" s="23"/>
    </row>
    <row r="89" spans="1:31" s="2" customFormat="1" ht="16.5" customHeight="1">
      <c r="A89" s="37"/>
      <c r="B89" s="38"/>
      <c r="C89" s="39"/>
      <c r="D89" s="39"/>
      <c r="E89" s="423" t="s">
        <v>171</v>
      </c>
      <c r="F89" s="424"/>
      <c r="G89" s="424"/>
      <c r="H89" s="424"/>
      <c r="I89" s="39"/>
      <c r="J89" s="39"/>
      <c r="K89" s="39"/>
      <c r="L89" s="118"/>
      <c r="S89" s="37"/>
      <c r="T89" s="37"/>
      <c r="U89" s="37"/>
      <c r="V89" s="37"/>
      <c r="W89" s="37"/>
      <c r="X89" s="37"/>
      <c r="Y89" s="37"/>
      <c r="Z89" s="37"/>
      <c r="AA89" s="37"/>
      <c r="AB89" s="37"/>
      <c r="AC89" s="37"/>
      <c r="AD89" s="37"/>
      <c r="AE89" s="37"/>
    </row>
    <row r="90" spans="1:31" s="2" customFormat="1" ht="12" customHeight="1">
      <c r="A90" s="37"/>
      <c r="B90" s="38"/>
      <c r="C90" s="32" t="s">
        <v>175</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16.5" customHeight="1">
      <c r="A91" s="37"/>
      <c r="B91" s="38"/>
      <c r="C91" s="39"/>
      <c r="D91" s="39"/>
      <c r="E91" s="376" t="str">
        <f>E13</f>
        <v>04 - Zdravotechnika</v>
      </c>
      <c r="F91" s="424"/>
      <c r="G91" s="424"/>
      <c r="H91" s="424"/>
      <c r="I91" s="39"/>
      <c r="J91" s="39"/>
      <c r="K91" s="39"/>
      <c r="L91" s="118"/>
      <c r="S91" s="37"/>
      <c r="T91" s="37"/>
      <c r="U91" s="37"/>
      <c r="V91" s="37"/>
      <c r="W91" s="37"/>
      <c r="X91" s="37"/>
      <c r="Y91" s="37"/>
      <c r="Z91" s="37"/>
      <c r="AA91" s="37"/>
      <c r="AB91" s="37"/>
      <c r="AC91" s="37"/>
      <c r="AD91" s="37"/>
      <c r="AE91" s="37"/>
    </row>
    <row r="92" spans="1:31" s="2" customFormat="1" ht="6.9" customHeight="1">
      <c r="A92" s="37"/>
      <c r="B92" s="38"/>
      <c r="C92" s="39"/>
      <c r="D92" s="39"/>
      <c r="E92" s="39"/>
      <c r="F92" s="39"/>
      <c r="G92" s="39"/>
      <c r="H92" s="39"/>
      <c r="I92" s="39"/>
      <c r="J92" s="39"/>
      <c r="K92" s="39"/>
      <c r="L92" s="118"/>
      <c r="S92" s="37"/>
      <c r="T92" s="37"/>
      <c r="U92" s="37"/>
      <c r="V92" s="37"/>
      <c r="W92" s="37"/>
      <c r="X92" s="37"/>
      <c r="Y92" s="37"/>
      <c r="Z92" s="37"/>
      <c r="AA92" s="37"/>
      <c r="AB92" s="37"/>
      <c r="AC92" s="37"/>
      <c r="AD92" s="37"/>
      <c r="AE92" s="37"/>
    </row>
    <row r="93" spans="1:31" s="2" customFormat="1" ht="12" customHeight="1">
      <c r="A93" s="37"/>
      <c r="B93" s="38"/>
      <c r="C93" s="32" t="s">
        <v>21</v>
      </c>
      <c r="D93" s="39"/>
      <c r="E93" s="39"/>
      <c r="F93" s="30" t="str">
        <f>F16</f>
        <v xml:space="preserve"> </v>
      </c>
      <c r="G93" s="39"/>
      <c r="H93" s="39"/>
      <c r="I93" s="32" t="s">
        <v>23</v>
      </c>
      <c r="J93" s="62" t="str">
        <f>IF(J16="","",J16)</f>
        <v>23. 4. 2025</v>
      </c>
      <c r="K93" s="39"/>
      <c r="L93" s="118"/>
      <c r="S93" s="37"/>
      <c r="T93" s="37"/>
      <c r="U93" s="37"/>
      <c r="V93" s="37"/>
      <c r="W93" s="37"/>
      <c r="X93" s="37"/>
      <c r="Y93" s="37"/>
      <c r="Z93" s="37"/>
      <c r="AA93" s="37"/>
      <c r="AB93" s="37"/>
      <c r="AC93" s="37"/>
      <c r="AD93" s="37"/>
      <c r="AE93" s="37"/>
    </row>
    <row r="94" spans="1:31" s="2" customFormat="1" ht="6.9" customHeight="1">
      <c r="A94" s="37"/>
      <c r="B94" s="38"/>
      <c r="C94" s="39"/>
      <c r="D94" s="39"/>
      <c r="E94" s="39"/>
      <c r="F94" s="39"/>
      <c r="G94" s="39"/>
      <c r="H94" s="39"/>
      <c r="I94" s="39"/>
      <c r="J94" s="39"/>
      <c r="K94" s="39"/>
      <c r="L94" s="118"/>
      <c r="S94" s="37"/>
      <c r="T94" s="37"/>
      <c r="U94" s="37"/>
      <c r="V94" s="37"/>
      <c r="W94" s="37"/>
      <c r="X94" s="37"/>
      <c r="Y94" s="37"/>
      <c r="Z94" s="37"/>
      <c r="AA94" s="37"/>
      <c r="AB94" s="37"/>
      <c r="AC94" s="37"/>
      <c r="AD94" s="37"/>
      <c r="AE94" s="37"/>
    </row>
    <row r="95" spans="1:31" s="2" customFormat="1" ht="15.15" customHeight="1">
      <c r="A95" s="37"/>
      <c r="B95" s="38"/>
      <c r="C95" s="32" t="s">
        <v>25</v>
      </c>
      <c r="D95" s="39"/>
      <c r="E95" s="39"/>
      <c r="F95" s="30" t="str">
        <f>E19</f>
        <v>Město Lovosice</v>
      </c>
      <c r="G95" s="39"/>
      <c r="H95" s="39"/>
      <c r="I95" s="32" t="s">
        <v>33</v>
      </c>
      <c r="J95" s="35" t="str">
        <f>E25</f>
        <v>APREA s.r.o.</v>
      </c>
      <c r="K95" s="39"/>
      <c r="L95" s="118"/>
      <c r="S95" s="37"/>
      <c r="T95" s="37"/>
      <c r="U95" s="37"/>
      <c r="V95" s="37"/>
      <c r="W95" s="37"/>
      <c r="X95" s="37"/>
      <c r="Y95" s="37"/>
      <c r="Z95" s="37"/>
      <c r="AA95" s="37"/>
      <c r="AB95" s="37"/>
      <c r="AC95" s="37"/>
      <c r="AD95" s="37"/>
      <c r="AE95" s="37"/>
    </row>
    <row r="96" spans="1:31" s="2" customFormat="1" ht="15.15" customHeight="1">
      <c r="A96" s="37"/>
      <c r="B96" s="38"/>
      <c r="C96" s="32" t="s">
        <v>31</v>
      </c>
      <c r="D96" s="39"/>
      <c r="E96" s="39"/>
      <c r="F96" s="30" t="str">
        <f>IF(E22="","",E22)</f>
        <v>Vyplň údaj</v>
      </c>
      <c r="G96" s="39"/>
      <c r="H96" s="39"/>
      <c r="I96" s="32" t="s">
        <v>38</v>
      </c>
      <c r="J96" s="35" t="str">
        <f>E28</f>
        <v>Kateřina Bačová</v>
      </c>
      <c r="K96" s="39"/>
      <c r="L96" s="118"/>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8"/>
      <c r="S97" s="37"/>
      <c r="T97" s="37"/>
      <c r="U97" s="37"/>
      <c r="V97" s="37"/>
      <c r="W97" s="37"/>
      <c r="X97" s="37"/>
      <c r="Y97" s="37"/>
      <c r="Z97" s="37"/>
      <c r="AA97" s="37"/>
      <c r="AB97" s="37"/>
      <c r="AC97" s="37"/>
      <c r="AD97" s="37"/>
      <c r="AE97" s="37"/>
    </row>
    <row r="98" spans="1:65" s="11" customFormat="1" ht="29.25" customHeight="1">
      <c r="A98" s="155"/>
      <c r="B98" s="156"/>
      <c r="C98" s="157" t="s">
        <v>223</v>
      </c>
      <c r="D98" s="158" t="s">
        <v>61</v>
      </c>
      <c r="E98" s="158" t="s">
        <v>57</v>
      </c>
      <c r="F98" s="158" t="s">
        <v>58</v>
      </c>
      <c r="G98" s="158" t="s">
        <v>224</v>
      </c>
      <c r="H98" s="158" t="s">
        <v>225</v>
      </c>
      <c r="I98" s="158" t="s">
        <v>226</v>
      </c>
      <c r="J98" s="158" t="s">
        <v>194</v>
      </c>
      <c r="K98" s="159" t="s">
        <v>227</v>
      </c>
      <c r="L98" s="160"/>
      <c r="M98" s="71" t="s">
        <v>19</v>
      </c>
      <c r="N98" s="72" t="s">
        <v>46</v>
      </c>
      <c r="O98" s="72" t="s">
        <v>228</v>
      </c>
      <c r="P98" s="72" t="s">
        <v>229</v>
      </c>
      <c r="Q98" s="72" t="s">
        <v>230</v>
      </c>
      <c r="R98" s="72" t="s">
        <v>231</v>
      </c>
      <c r="S98" s="72" t="s">
        <v>232</v>
      </c>
      <c r="T98" s="73" t="s">
        <v>233</v>
      </c>
      <c r="U98" s="155"/>
      <c r="V98" s="155"/>
      <c r="W98" s="155"/>
      <c r="X98" s="155"/>
      <c r="Y98" s="155"/>
      <c r="Z98" s="155"/>
      <c r="AA98" s="155"/>
      <c r="AB98" s="155"/>
      <c r="AC98" s="155"/>
      <c r="AD98" s="155"/>
      <c r="AE98" s="155"/>
    </row>
    <row r="99" spans="1:65" s="2" customFormat="1" ht="22.8" customHeight="1">
      <c r="A99" s="37"/>
      <c r="B99" s="38"/>
      <c r="C99" s="78" t="s">
        <v>234</v>
      </c>
      <c r="D99" s="39"/>
      <c r="E99" s="39"/>
      <c r="F99" s="39"/>
      <c r="G99" s="39"/>
      <c r="H99" s="39"/>
      <c r="I99" s="39"/>
      <c r="J99" s="161">
        <f>BK99</f>
        <v>0</v>
      </c>
      <c r="K99" s="39"/>
      <c r="L99" s="42"/>
      <c r="M99" s="74"/>
      <c r="N99" s="162"/>
      <c r="O99" s="75"/>
      <c r="P99" s="163">
        <f>P100+P243</f>
        <v>0</v>
      </c>
      <c r="Q99" s="75"/>
      <c r="R99" s="163">
        <f>R100+R243</f>
        <v>0</v>
      </c>
      <c r="S99" s="75"/>
      <c r="T99" s="164">
        <f>T100+T243</f>
        <v>0</v>
      </c>
      <c r="U99" s="37"/>
      <c r="V99" s="37"/>
      <c r="W99" s="37"/>
      <c r="X99" s="37"/>
      <c r="Y99" s="37"/>
      <c r="Z99" s="37"/>
      <c r="AA99" s="37"/>
      <c r="AB99" s="37"/>
      <c r="AC99" s="37"/>
      <c r="AD99" s="37"/>
      <c r="AE99" s="37"/>
      <c r="AT99" s="20" t="s">
        <v>75</v>
      </c>
      <c r="AU99" s="20" t="s">
        <v>195</v>
      </c>
      <c r="BK99" s="165">
        <f>BK100+BK243</f>
        <v>0</v>
      </c>
    </row>
    <row r="100" spans="1:65" s="12" customFormat="1" ht="25.95" customHeight="1">
      <c r="B100" s="166"/>
      <c r="C100" s="167"/>
      <c r="D100" s="168" t="s">
        <v>75</v>
      </c>
      <c r="E100" s="169" t="s">
        <v>629</v>
      </c>
      <c r="F100" s="169" t="s">
        <v>630</v>
      </c>
      <c r="G100" s="167"/>
      <c r="H100" s="167"/>
      <c r="I100" s="170"/>
      <c r="J100" s="171">
        <f>BK100</f>
        <v>0</v>
      </c>
      <c r="K100" s="167"/>
      <c r="L100" s="172"/>
      <c r="M100" s="173"/>
      <c r="N100" s="174"/>
      <c r="O100" s="174"/>
      <c r="P100" s="175">
        <f>P101+P109+P129+P144+P189+P201</f>
        <v>0</v>
      </c>
      <c r="Q100" s="174"/>
      <c r="R100" s="175">
        <f>R101+R109+R129+R144+R189+R201</f>
        <v>0</v>
      </c>
      <c r="S100" s="174"/>
      <c r="T100" s="176">
        <f>T101+T109+T129+T144+T189+T201</f>
        <v>0</v>
      </c>
      <c r="AR100" s="177" t="s">
        <v>88</v>
      </c>
      <c r="AT100" s="178" t="s">
        <v>75</v>
      </c>
      <c r="AU100" s="178" t="s">
        <v>76</v>
      </c>
      <c r="AY100" s="177" t="s">
        <v>237</v>
      </c>
      <c r="BK100" s="179">
        <f>BK101+BK109+BK129+BK144+BK189+BK201</f>
        <v>0</v>
      </c>
    </row>
    <row r="101" spans="1:65" s="12" customFormat="1" ht="22.8" customHeight="1">
      <c r="B101" s="166"/>
      <c r="C101" s="167"/>
      <c r="D101" s="168" t="s">
        <v>75</v>
      </c>
      <c r="E101" s="180" t="s">
        <v>1987</v>
      </c>
      <c r="F101" s="180" t="s">
        <v>1988</v>
      </c>
      <c r="G101" s="167"/>
      <c r="H101" s="167"/>
      <c r="I101" s="170"/>
      <c r="J101" s="181">
        <f>BK101</f>
        <v>0</v>
      </c>
      <c r="K101" s="167"/>
      <c r="L101" s="172"/>
      <c r="M101" s="173"/>
      <c r="N101" s="174"/>
      <c r="O101" s="174"/>
      <c r="P101" s="175">
        <f>SUM(P102:P108)</f>
        <v>0</v>
      </c>
      <c r="Q101" s="174"/>
      <c r="R101" s="175">
        <f>SUM(R102:R108)</f>
        <v>0</v>
      </c>
      <c r="S101" s="174"/>
      <c r="T101" s="176">
        <f>SUM(T102:T108)</f>
        <v>0</v>
      </c>
      <c r="AR101" s="177" t="s">
        <v>88</v>
      </c>
      <c r="AT101" s="178" t="s">
        <v>75</v>
      </c>
      <c r="AU101" s="178" t="s">
        <v>83</v>
      </c>
      <c r="AY101" s="177" t="s">
        <v>237</v>
      </c>
      <c r="BK101" s="179">
        <f>SUM(BK102:BK108)</f>
        <v>0</v>
      </c>
    </row>
    <row r="102" spans="1:65" s="2" customFormat="1" ht="21.75" customHeight="1">
      <c r="A102" s="37"/>
      <c r="B102" s="38"/>
      <c r="C102" s="182" t="s">
        <v>83</v>
      </c>
      <c r="D102" s="182" t="s">
        <v>239</v>
      </c>
      <c r="E102" s="183" t="s">
        <v>1989</v>
      </c>
      <c r="F102" s="184" t="s">
        <v>1990</v>
      </c>
      <c r="G102" s="185" t="s">
        <v>290</v>
      </c>
      <c r="H102" s="186">
        <v>0</v>
      </c>
      <c r="I102" s="187"/>
      <c r="J102" s="188">
        <f t="shared" ref="J102:J108" si="0">ROUND(I102*H102,2)</f>
        <v>0</v>
      </c>
      <c r="K102" s="184" t="s">
        <v>19</v>
      </c>
      <c r="L102" s="42"/>
      <c r="M102" s="189" t="s">
        <v>19</v>
      </c>
      <c r="N102" s="190" t="s">
        <v>48</v>
      </c>
      <c r="O102" s="67"/>
      <c r="P102" s="191">
        <f t="shared" ref="P102:P108" si="1">O102*H102</f>
        <v>0</v>
      </c>
      <c r="Q102" s="191">
        <v>0</v>
      </c>
      <c r="R102" s="191">
        <f t="shared" ref="R102:R108" si="2">Q102*H102</f>
        <v>0</v>
      </c>
      <c r="S102" s="191">
        <v>0</v>
      </c>
      <c r="T102" s="192">
        <f t="shared" ref="T102:T108" si="3">S102*H102</f>
        <v>0</v>
      </c>
      <c r="U102" s="37"/>
      <c r="V102" s="37"/>
      <c r="W102" s="37"/>
      <c r="X102" s="37"/>
      <c r="Y102" s="37"/>
      <c r="Z102" s="37"/>
      <c r="AA102" s="37"/>
      <c r="AB102" s="37"/>
      <c r="AC102" s="37"/>
      <c r="AD102" s="37"/>
      <c r="AE102" s="37"/>
      <c r="AR102" s="193" t="s">
        <v>366</v>
      </c>
      <c r="AT102" s="193" t="s">
        <v>239</v>
      </c>
      <c r="AU102" s="193" t="s">
        <v>88</v>
      </c>
      <c r="AY102" s="20" t="s">
        <v>237</v>
      </c>
      <c r="BE102" s="194">
        <f t="shared" ref="BE102:BE108" si="4">IF(N102="základní",J102,0)</f>
        <v>0</v>
      </c>
      <c r="BF102" s="194">
        <f t="shared" ref="BF102:BF108" si="5">IF(N102="snížená",J102,0)</f>
        <v>0</v>
      </c>
      <c r="BG102" s="194">
        <f t="shared" ref="BG102:BG108" si="6">IF(N102="zákl. přenesená",J102,0)</f>
        <v>0</v>
      </c>
      <c r="BH102" s="194">
        <f t="shared" ref="BH102:BH108" si="7">IF(N102="sníž. přenesená",J102,0)</f>
        <v>0</v>
      </c>
      <c r="BI102" s="194">
        <f t="shared" ref="BI102:BI108" si="8">IF(N102="nulová",J102,0)</f>
        <v>0</v>
      </c>
      <c r="BJ102" s="20" t="s">
        <v>88</v>
      </c>
      <c r="BK102" s="194">
        <f t="shared" ref="BK102:BK108" si="9">ROUND(I102*H102,2)</f>
        <v>0</v>
      </c>
      <c r="BL102" s="20" t="s">
        <v>366</v>
      </c>
      <c r="BM102" s="193" t="s">
        <v>88</v>
      </c>
    </row>
    <row r="103" spans="1:65" s="2" customFormat="1" ht="16.5" customHeight="1">
      <c r="A103" s="37"/>
      <c r="B103" s="38"/>
      <c r="C103" s="182" t="s">
        <v>88</v>
      </c>
      <c r="D103" s="182" t="s">
        <v>239</v>
      </c>
      <c r="E103" s="183" t="s">
        <v>1991</v>
      </c>
      <c r="F103" s="184" t="s">
        <v>1992</v>
      </c>
      <c r="G103" s="185" t="s">
        <v>154</v>
      </c>
      <c r="H103" s="186">
        <v>0</v>
      </c>
      <c r="I103" s="187"/>
      <c r="J103" s="188">
        <f t="shared" si="0"/>
        <v>0</v>
      </c>
      <c r="K103" s="184" t="s">
        <v>19</v>
      </c>
      <c r="L103" s="42"/>
      <c r="M103" s="189" t="s">
        <v>19</v>
      </c>
      <c r="N103" s="190" t="s">
        <v>48</v>
      </c>
      <c r="O103" s="67"/>
      <c r="P103" s="191">
        <f t="shared" si="1"/>
        <v>0</v>
      </c>
      <c r="Q103" s="191">
        <v>0</v>
      </c>
      <c r="R103" s="191">
        <f t="shared" si="2"/>
        <v>0</v>
      </c>
      <c r="S103" s="191">
        <v>0</v>
      </c>
      <c r="T103" s="192">
        <f t="shared" si="3"/>
        <v>0</v>
      </c>
      <c r="U103" s="37"/>
      <c r="V103" s="37"/>
      <c r="W103" s="37"/>
      <c r="X103" s="37"/>
      <c r="Y103" s="37"/>
      <c r="Z103" s="37"/>
      <c r="AA103" s="37"/>
      <c r="AB103" s="37"/>
      <c r="AC103" s="37"/>
      <c r="AD103" s="37"/>
      <c r="AE103" s="37"/>
      <c r="AR103" s="193" t="s">
        <v>366</v>
      </c>
      <c r="AT103" s="193" t="s">
        <v>239</v>
      </c>
      <c r="AU103" s="193" t="s">
        <v>88</v>
      </c>
      <c r="AY103" s="20" t="s">
        <v>237</v>
      </c>
      <c r="BE103" s="194">
        <f t="shared" si="4"/>
        <v>0</v>
      </c>
      <c r="BF103" s="194">
        <f t="shared" si="5"/>
        <v>0</v>
      </c>
      <c r="BG103" s="194">
        <f t="shared" si="6"/>
        <v>0</v>
      </c>
      <c r="BH103" s="194">
        <f t="shared" si="7"/>
        <v>0</v>
      </c>
      <c r="BI103" s="194">
        <f t="shared" si="8"/>
        <v>0</v>
      </c>
      <c r="BJ103" s="20" t="s">
        <v>88</v>
      </c>
      <c r="BK103" s="194">
        <f t="shared" si="9"/>
        <v>0</v>
      </c>
      <c r="BL103" s="20" t="s">
        <v>366</v>
      </c>
      <c r="BM103" s="193" t="s">
        <v>243</v>
      </c>
    </row>
    <row r="104" spans="1:65" s="2" customFormat="1" ht="16.5" customHeight="1">
      <c r="A104" s="37"/>
      <c r="B104" s="38"/>
      <c r="C104" s="182" t="s">
        <v>92</v>
      </c>
      <c r="D104" s="182" t="s">
        <v>239</v>
      </c>
      <c r="E104" s="183" t="s">
        <v>1993</v>
      </c>
      <c r="F104" s="184" t="s">
        <v>1994</v>
      </c>
      <c r="G104" s="185" t="s">
        <v>154</v>
      </c>
      <c r="H104" s="186">
        <v>0</v>
      </c>
      <c r="I104" s="187"/>
      <c r="J104" s="188">
        <f t="shared" si="0"/>
        <v>0</v>
      </c>
      <c r="K104" s="184" t="s">
        <v>19</v>
      </c>
      <c r="L104" s="42"/>
      <c r="M104" s="189" t="s">
        <v>19</v>
      </c>
      <c r="N104" s="190" t="s">
        <v>48</v>
      </c>
      <c r="O104" s="67"/>
      <c r="P104" s="191">
        <f t="shared" si="1"/>
        <v>0</v>
      </c>
      <c r="Q104" s="191">
        <v>0</v>
      </c>
      <c r="R104" s="191">
        <f t="shared" si="2"/>
        <v>0</v>
      </c>
      <c r="S104" s="191">
        <v>0</v>
      </c>
      <c r="T104" s="192">
        <f t="shared" si="3"/>
        <v>0</v>
      </c>
      <c r="U104" s="37"/>
      <c r="V104" s="37"/>
      <c r="W104" s="37"/>
      <c r="X104" s="37"/>
      <c r="Y104" s="37"/>
      <c r="Z104" s="37"/>
      <c r="AA104" s="37"/>
      <c r="AB104" s="37"/>
      <c r="AC104" s="37"/>
      <c r="AD104" s="37"/>
      <c r="AE104" s="37"/>
      <c r="AR104" s="193" t="s">
        <v>366</v>
      </c>
      <c r="AT104" s="193" t="s">
        <v>239</v>
      </c>
      <c r="AU104" s="193" t="s">
        <v>88</v>
      </c>
      <c r="AY104" s="20" t="s">
        <v>237</v>
      </c>
      <c r="BE104" s="194">
        <f t="shared" si="4"/>
        <v>0</v>
      </c>
      <c r="BF104" s="194">
        <f t="shared" si="5"/>
        <v>0</v>
      </c>
      <c r="BG104" s="194">
        <f t="shared" si="6"/>
        <v>0</v>
      </c>
      <c r="BH104" s="194">
        <f t="shared" si="7"/>
        <v>0</v>
      </c>
      <c r="BI104" s="194">
        <f t="shared" si="8"/>
        <v>0</v>
      </c>
      <c r="BJ104" s="20" t="s">
        <v>88</v>
      </c>
      <c r="BK104" s="194">
        <f t="shared" si="9"/>
        <v>0</v>
      </c>
      <c r="BL104" s="20" t="s">
        <v>366</v>
      </c>
      <c r="BM104" s="193" t="s">
        <v>295</v>
      </c>
    </row>
    <row r="105" spans="1:65" s="2" customFormat="1" ht="21.75" customHeight="1">
      <c r="A105" s="37"/>
      <c r="B105" s="38"/>
      <c r="C105" s="182" t="s">
        <v>243</v>
      </c>
      <c r="D105" s="182" t="s">
        <v>239</v>
      </c>
      <c r="E105" s="183" t="s">
        <v>1995</v>
      </c>
      <c r="F105" s="184" t="s">
        <v>1996</v>
      </c>
      <c r="G105" s="185" t="s">
        <v>154</v>
      </c>
      <c r="H105" s="186">
        <v>0</v>
      </c>
      <c r="I105" s="187"/>
      <c r="J105" s="188">
        <f t="shared" si="0"/>
        <v>0</v>
      </c>
      <c r="K105" s="184" t="s">
        <v>19</v>
      </c>
      <c r="L105" s="42"/>
      <c r="M105" s="189" t="s">
        <v>19</v>
      </c>
      <c r="N105" s="190" t="s">
        <v>48</v>
      </c>
      <c r="O105" s="67"/>
      <c r="P105" s="191">
        <f t="shared" si="1"/>
        <v>0</v>
      </c>
      <c r="Q105" s="191">
        <v>0</v>
      </c>
      <c r="R105" s="191">
        <f t="shared" si="2"/>
        <v>0</v>
      </c>
      <c r="S105" s="191">
        <v>0</v>
      </c>
      <c r="T105" s="192">
        <f t="shared" si="3"/>
        <v>0</v>
      </c>
      <c r="U105" s="37"/>
      <c r="V105" s="37"/>
      <c r="W105" s="37"/>
      <c r="X105" s="37"/>
      <c r="Y105" s="37"/>
      <c r="Z105" s="37"/>
      <c r="AA105" s="37"/>
      <c r="AB105" s="37"/>
      <c r="AC105" s="37"/>
      <c r="AD105" s="37"/>
      <c r="AE105" s="37"/>
      <c r="AR105" s="193" t="s">
        <v>366</v>
      </c>
      <c r="AT105" s="193" t="s">
        <v>239</v>
      </c>
      <c r="AU105" s="193" t="s">
        <v>88</v>
      </c>
      <c r="AY105" s="20" t="s">
        <v>237</v>
      </c>
      <c r="BE105" s="194">
        <f t="shared" si="4"/>
        <v>0</v>
      </c>
      <c r="BF105" s="194">
        <f t="shared" si="5"/>
        <v>0</v>
      </c>
      <c r="BG105" s="194">
        <f t="shared" si="6"/>
        <v>0</v>
      </c>
      <c r="BH105" s="194">
        <f t="shared" si="7"/>
        <v>0</v>
      </c>
      <c r="BI105" s="194">
        <f t="shared" si="8"/>
        <v>0</v>
      </c>
      <c r="BJ105" s="20" t="s">
        <v>88</v>
      </c>
      <c r="BK105" s="194">
        <f t="shared" si="9"/>
        <v>0</v>
      </c>
      <c r="BL105" s="20" t="s">
        <v>366</v>
      </c>
      <c r="BM105" s="193" t="s">
        <v>299</v>
      </c>
    </row>
    <row r="106" spans="1:65" s="2" customFormat="1" ht="16.5" customHeight="1">
      <c r="A106" s="37"/>
      <c r="B106" s="38"/>
      <c r="C106" s="182" t="s">
        <v>287</v>
      </c>
      <c r="D106" s="182" t="s">
        <v>239</v>
      </c>
      <c r="E106" s="183" t="s">
        <v>1997</v>
      </c>
      <c r="F106" s="184" t="s">
        <v>1998</v>
      </c>
      <c r="G106" s="185" t="s">
        <v>1999</v>
      </c>
      <c r="H106" s="186">
        <v>0</v>
      </c>
      <c r="I106" s="187"/>
      <c r="J106" s="188">
        <f t="shared" si="0"/>
        <v>0</v>
      </c>
      <c r="K106" s="184" t="s">
        <v>19</v>
      </c>
      <c r="L106" s="42"/>
      <c r="M106" s="189" t="s">
        <v>19</v>
      </c>
      <c r="N106" s="190" t="s">
        <v>48</v>
      </c>
      <c r="O106" s="67"/>
      <c r="P106" s="191">
        <f t="shared" si="1"/>
        <v>0</v>
      </c>
      <c r="Q106" s="191">
        <v>0</v>
      </c>
      <c r="R106" s="191">
        <f t="shared" si="2"/>
        <v>0</v>
      </c>
      <c r="S106" s="191">
        <v>0</v>
      </c>
      <c r="T106" s="192">
        <f t="shared" si="3"/>
        <v>0</v>
      </c>
      <c r="U106" s="37"/>
      <c r="V106" s="37"/>
      <c r="W106" s="37"/>
      <c r="X106" s="37"/>
      <c r="Y106" s="37"/>
      <c r="Z106" s="37"/>
      <c r="AA106" s="37"/>
      <c r="AB106" s="37"/>
      <c r="AC106" s="37"/>
      <c r="AD106" s="37"/>
      <c r="AE106" s="37"/>
      <c r="AR106" s="193" t="s">
        <v>366</v>
      </c>
      <c r="AT106" s="193" t="s">
        <v>239</v>
      </c>
      <c r="AU106" s="193" t="s">
        <v>88</v>
      </c>
      <c r="AY106" s="20" t="s">
        <v>237</v>
      </c>
      <c r="BE106" s="194">
        <f t="shared" si="4"/>
        <v>0</v>
      </c>
      <c r="BF106" s="194">
        <f t="shared" si="5"/>
        <v>0</v>
      </c>
      <c r="BG106" s="194">
        <f t="shared" si="6"/>
        <v>0</v>
      </c>
      <c r="BH106" s="194">
        <f t="shared" si="7"/>
        <v>0</v>
      </c>
      <c r="BI106" s="194">
        <f t="shared" si="8"/>
        <v>0</v>
      </c>
      <c r="BJ106" s="20" t="s">
        <v>88</v>
      </c>
      <c r="BK106" s="194">
        <f t="shared" si="9"/>
        <v>0</v>
      </c>
      <c r="BL106" s="20" t="s">
        <v>366</v>
      </c>
      <c r="BM106" s="193" t="s">
        <v>326</v>
      </c>
    </row>
    <row r="107" spans="1:65" s="2" customFormat="1" ht="16.5" customHeight="1">
      <c r="A107" s="37"/>
      <c r="B107" s="38"/>
      <c r="C107" s="182" t="s">
        <v>295</v>
      </c>
      <c r="D107" s="182" t="s">
        <v>239</v>
      </c>
      <c r="E107" s="183" t="s">
        <v>2000</v>
      </c>
      <c r="F107" s="184" t="s">
        <v>2001</v>
      </c>
      <c r="G107" s="185" t="s">
        <v>519</v>
      </c>
      <c r="H107" s="186">
        <v>0</v>
      </c>
      <c r="I107" s="187"/>
      <c r="J107" s="188">
        <f t="shared" si="0"/>
        <v>0</v>
      </c>
      <c r="K107" s="184" t="s">
        <v>19</v>
      </c>
      <c r="L107" s="42"/>
      <c r="M107" s="189" t="s">
        <v>19</v>
      </c>
      <c r="N107" s="190" t="s">
        <v>48</v>
      </c>
      <c r="O107" s="67"/>
      <c r="P107" s="191">
        <f t="shared" si="1"/>
        <v>0</v>
      </c>
      <c r="Q107" s="191">
        <v>0</v>
      </c>
      <c r="R107" s="191">
        <f t="shared" si="2"/>
        <v>0</v>
      </c>
      <c r="S107" s="191">
        <v>0</v>
      </c>
      <c r="T107" s="192">
        <f t="shared" si="3"/>
        <v>0</v>
      </c>
      <c r="U107" s="37"/>
      <c r="V107" s="37"/>
      <c r="W107" s="37"/>
      <c r="X107" s="37"/>
      <c r="Y107" s="37"/>
      <c r="Z107" s="37"/>
      <c r="AA107" s="37"/>
      <c r="AB107" s="37"/>
      <c r="AC107" s="37"/>
      <c r="AD107" s="37"/>
      <c r="AE107" s="37"/>
      <c r="AR107" s="193" t="s">
        <v>366</v>
      </c>
      <c r="AT107" s="193" t="s">
        <v>239</v>
      </c>
      <c r="AU107" s="193" t="s">
        <v>88</v>
      </c>
      <c r="AY107" s="20" t="s">
        <v>237</v>
      </c>
      <c r="BE107" s="194">
        <f t="shared" si="4"/>
        <v>0</v>
      </c>
      <c r="BF107" s="194">
        <f t="shared" si="5"/>
        <v>0</v>
      </c>
      <c r="BG107" s="194">
        <f t="shared" si="6"/>
        <v>0</v>
      </c>
      <c r="BH107" s="194">
        <f t="shared" si="7"/>
        <v>0</v>
      </c>
      <c r="BI107" s="194">
        <f t="shared" si="8"/>
        <v>0</v>
      </c>
      <c r="BJ107" s="20" t="s">
        <v>88</v>
      </c>
      <c r="BK107" s="194">
        <f t="shared" si="9"/>
        <v>0</v>
      </c>
      <c r="BL107" s="20" t="s">
        <v>366</v>
      </c>
      <c r="BM107" s="193" t="s">
        <v>8</v>
      </c>
    </row>
    <row r="108" spans="1:65" s="2" customFormat="1" ht="24.15" customHeight="1">
      <c r="A108" s="37"/>
      <c r="B108" s="38"/>
      <c r="C108" s="182" t="s">
        <v>301</v>
      </c>
      <c r="D108" s="182" t="s">
        <v>239</v>
      </c>
      <c r="E108" s="183" t="s">
        <v>2002</v>
      </c>
      <c r="F108" s="184" t="s">
        <v>2003</v>
      </c>
      <c r="G108" s="185" t="s">
        <v>519</v>
      </c>
      <c r="H108" s="186">
        <v>0</v>
      </c>
      <c r="I108" s="187"/>
      <c r="J108" s="188">
        <f t="shared" si="0"/>
        <v>0</v>
      </c>
      <c r="K108" s="184" t="s">
        <v>19</v>
      </c>
      <c r="L108" s="42"/>
      <c r="M108" s="189" t="s">
        <v>19</v>
      </c>
      <c r="N108" s="190" t="s">
        <v>48</v>
      </c>
      <c r="O108" s="67"/>
      <c r="P108" s="191">
        <f t="shared" si="1"/>
        <v>0</v>
      </c>
      <c r="Q108" s="191">
        <v>0</v>
      </c>
      <c r="R108" s="191">
        <f t="shared" si="2"/>
        <v>0</v>
      </c>
      <c r="S108" s="191">
        <v>0</v>
      </c>
      <c r="T108" s="192">
        <f t="shared" si="3"/>
        <v>0</v>
      </c>
      <c r="U108" s="37"/>
      <c r="V108" s="37"/>
      <c r="W108" s="37"/>
      <c r="X108" s="37"/>
      <c r="Y108" s="37"/>
      <c r="Z108" s="37"/>
      <c r="AA108" s="37"/>
      <c r="AB108" s="37"/>
      <c r="AC108" s="37"/>
      <c r="AD108" s="37"/>
      <c r="AE108" s="37"/>
      <c r="AR108" s="193" t="s">
        <v>366</v>
      </c>
      <c r="AT108" s="193" t="s">
        <v>239</v>
      </c>
      <c r="AU108" s="193" t="s">
        <v>88</v>
      </c>
      <c r="AY108" s="20" t="s">
        <v>237</v>
      </c>
      <c r="BE108" s="194">
        <f t="shared" si="4"/>
        <v>0</v>
      </c>
      <c r="BF108" s="194">
        <f t="shared" si="5"/>
        <v>0</v>
      </c>
      <c r="BG108" s="194">
        <f t="shared" si="6"/>
        <v>0</v>
      </c>
      <c r="BH108" s="194">
        <f t="shared" si="7"/>
        <v>0</v>
      </c>
      <c r="BI108" s="194">
        <f t="shared" si="8"/>
        <v>0</v>
      </c>
      <c r="BJ108" s="20" t="s">
        <v>88</v>
      </c>
      <c r="BK108" s="194">
        <f t="shared" si="9"/>
        <v>0</v>
      </c>
      <c r="BL108" s="20" t="s">
        <v>366</v>
      </c>
      <c r="BM108" s="193" t="s">
        <v>354</v>
      </c>
    </row>
    <row r="109" spans="1:65" s="12" customFormat="1" ht="22.8" customHeight="1">
      <c r="B109" s="166"/>
      <c r="C109" s="167"/>
      <c r="D109" s="168" t="s">
        <v>75</v>
      </c>
      <c r="E109" s="180" t="s">
        <v>2004</v>
      </c>
      <c r="F109" s="180" t="s">
        <v>2005</v>
      </c>
      <c r="G109" s="167"/>
      <c r="H109" s="167"/>
      <c r="I109" s="170"/>
      <c r="J109" s="181">
        <f>BK109</f>
        <v>0</v>
      </c>
      <c r="K109" s="167"/>
      <c r="L109" s="172"/>
      <c r="M109" s="173"/>
      <c r="N109" s="174"/>
      <c r="O109" s="174"/>
      <c r="P109" s="175">
        <f>SUM(P110:P128)</f>
        <v>0</v>
      </c>
      <c r="Q109" s="174"/>
      <c r="R109" s="175">
        <f>SUM(R110:R128)</f>
        <v>0</v>
      </c>
      <c r="S109" s="174"/>
      <c r="T109" s="176">
        <f>SUM(T110:T128)</f>
        <v>0</v>
      </c>
      <c r="AR109" s="177" t="s">
        <v>88</v>
      </c>
      <c r="AT109" s="178" t="s">
        <v>75</v>
      </c>
      <c r="AU109" s="178" t="s">
        <v>83</v>
      </c>
      <c r="AY109" s="177" t="s">
        <v>237</v>
      </c>
      <c r="BK109" s="179">
        <f>SUM(BK110:BK128)</f>
        <v>0</v>
      </c>
    </row>
    <row r="110" spans="1:65" s="2" customFormat="1" ht="24.15" customHeight="1">
      <c r="A110" s="37"/>
      <c r="B110" s="38"/>
      <c r="C110" s="182" t="s">
        <v>299</v>
      </c>
      <c r="D110" s="182" t="s">
        <v>239</v>
      </c>
      <c r="E110" s="183" t="s">
        <v>2006</v>
      </c>
      <c r="F110" s="184" t="s">
        <v>2007</v>
      </c>
      <c r="G110" s="185" t="s">
        <v>1591</v>
      </c>
      <c r="H110" s="186">
        <v>1</v>
      </c>
      <c r="I110" s="187"/>
      <c r="J110" s="188">
        <f t="shared" ref="J110:J128" si="10">ROUND(I110*H110,2)</f>
        <v>0</v>
      </c>
      <c r="K110" s="184" t="s">
        <v>19</v>
      </c>
      <c r="L110" s="42"/>
      <c r="M110" s="189" t="s">
        <v>19</v>
      </c>
      <c r="N110" s="190" t="s">
        <v>48</v>
      </c>
      <c r="O110" s="67"/>
      <c r="P110" s="191">
        <f t="shared" ref="P110:P128" si="11">O110*H110</f>
        <v>0</v>
      </c>
      <c r="Q110" s="191">
        <v>0</v>
      </c>
      <c r="R110" s="191">
        <f t="shared" ref="R110:R128" si="12">Q110*H110</f>
        <v>0</v>
      </c>
      <c r="S110" s="191">
        <v>0</v>
      </c>
      <c r="T110" s="192">
        <f t="shared" ref="T110:T128" si="13">S110*H110</f>
        <v>0</v>
      </c>
      <c r="U110" s="37"/>
      <c r="V110" s="37"/>
      <c r="W110" s="37"/>
      <c r="X110" s="37"/>
      <c r="Y110" s="37"/>
      <c r="Z110" s="37"/>
      <c r="AA110" s="37"/>
      <c r="AB110" s="37"/>
      <c r="AC110" s="37"/>
      <c r="AD110" s="37"/>
      <c r="AE110" s="37"/>
      <c r="AR110" s="193" t="s">
        <v>366</v>
      </c>
      <c r="AT110" s="193" t="s">
        <v>239</v>
      </c>
      <c r="AU110" s="193" t="s">
        <v>88</v>
      </c>
      <c r="AY110" s="20" t="s">
        <v>237</v>
      </c>
      <c r="BE110" s="194">
        <f t="shared" ref="BE110:BE128" si="14">IF(N110="základní",J110,0)</f>
        <v>0</v>
      </c>
      <c r="BF110" s="194">
        <f t="shared" ref="BF110:BF128" si="15">IF(N110="snížená",J110,0)</f>
        <v>0</v>
      </c>
      <c r="BG110" s="194">
        <f t="shared" ref="BG110:BG128" si="16">IF(N110="zákl. přenesená",J110,0)</f>
        <v>0</v>
      </c>
      <c r="BH110" s="194">
        <f t="shared" ref="BH110:BH128" si="17">IF(N110="sníž. přenesená",J110,0)</f>
        <v>0</v>
      </c>
      <c r="BI110" s="194">
        <f t="shared" ref="BI110:BI128" si="18">IF(N110="nulová",J110,0)</f>
        <v>0</v>
      </c>
      <c r="BJ110" s="20" t="s">
        <v>88</v>
      </c>
      <c r="BK110" s="194">
        <f t="shared" ref="BK110:BK128" si="19">ROUND(I110*H110,2)</f>
        <v>0</v>
      </c>
      <c r="BL110" s="20" t="s">
        <v>366</v>
      </c>
      <c r="BM110" s="193" t="s">
        <v>389</v>
      </c>
    </row>
    <row r="111" spans="1:65" s="2" customFormat="1" ht="16.5" customHeight="1">
      <c r="A111" s="37"/>
      <c r="B111" s="38"/>
      <c r="C111" s="244" t="s">
        <v>319</v>
      </c>
      <c r="D111" s="244" t="s">
        <v>296</v>
      </c>
      <c r="E111" s="245" t="s">
        <v>2008</v>
      </c>
      <c r="F111" s="246" t="s">
        <v>2009</v>
      </c>
      <c r="G111" s="247" t="s">
        <v>154</v>
      </c>
      <c r="H111" s="248">
        <v>65.5</v>
      </c>
      <c r="I111" s="249"/>
      <c r="J111" s="250">
        <f t="shared" si="10"/>
        <v>0</v>
      </c>
      <c r="K111" s="246" t="s">
        <v>19</v>
      </c>
      <c r="L111" s="251"/>
      <c r="M111" s="252" t="s">
        <v>19</v>
      </c>
      <c r="N111" s="253" t="s">
        <v>48</v>
      </c>
      <c r="O111" s="67"/>
      <c r="P111" s="191">
        <f t="shared" si="11"/>
        <v>0</v>
      </c>
      <c r="Q111" s="191">
        <v>0</v>
      </c>
      <c r="R111" s="191">
        <f t="shared" si="12"/>
        <v>0</v>
      </c>
      <c r="S111" s="191">
        <v>0</v>
      </c>
      <c r="T111" s="192">
        <f t="shared" si="13"/>
        <v>0</v>
      </c>
      <c r="U111" s="37"/>
      <c r="V111" s="37"/>
      <c r="W111" s="37"/>
      <c r="X111" s="37"/>
      <c r="Y111" s="37"/>
      <c r="Z111" s="37"/>
      <c r="AA111" s="37"/>
      <c r="AB111" s="37"/>
      <c r="AC111" s="37"/>
      <c r="AD111" s="37"/>
      <c r="AE111" s="37"/>
      <c r="AR111" s="193" t="s">
        <v>523</v>
      </c>
      <c r="AT111" s="193" t="s">
        <v>296</v>
      </c>
      <c r="AU111" s="193" t="s">
        <v>88</v>
      </c>
      <c r="AY111" s="20" t="s">
        <v>237</v>
      </c>
      <c r="BE111" s="194">
        <f t="shared" si="14"/>
        <v>0</v>
      </c>
      <c r="BF111" s="194">
        <f t="shared" si="15"/>
        <v>0</v>
      </c>
      <c r="BG111" s="194">
        <f t="shared" si="16"/>
        <v>0</v>
      </c>
      <c r="BH111" s="194">
        <f t="shared" si="17"/>
        <v>0</v>
      </c>
      <c r="BI111" s="194">
        <f t="shared" si="18"/>
        <v>0</v>
      </c>
      <c r="BJ111" s="20" t="s">
        <v>88</v>
      </c>
      <c r="BK111" s="194">
        <f t="shared" si="19"/>
        <v>0</v>
      </c>
      <c r="BL111" s="20" t="s">
        <v>366</v>
      </c>
      <c r="BM111" s="193" t="s">
        <v>2010</v>
      </c>
    </row>
    <row r="112" spans="1:65" s="2" customFormat="1" ht="16.5" customHeight="1">
      <c r="A112" s="37"/>
      <c r="B112" s="38"/>
      <c r="C112" s="244" t="s">
        <v>326</v>
      </c>
      <c r="D112" s="244" t="s">
        <v>296</v>
      </c>
      <c r="E112" s="245" t="s">
        <v>2011</v>
      </c>
      <c r="F112" s="246" t="s">
        <v>2012</v>
      </c>
      <c r="G112" s="247" t="s">
        <v>154</v>
      </c>
      <c r="H112" s="248">
        <v>23</v>
      </c>
      <c r="I112" s="249"/>
      <c r="J112" s="250">
        <f t="shared" si="10"/>
        <v>0</v>
      </c>
      <c r="K112" s="246" t="s">
        <v>19</v>
      </c>
      <c r="L112" s="251"/>
      <c r="M112" s="252" t="s">
        <v>19</v>
      </c>
      <c r="N112" s="253" t="s">
        <v>48</v>
      </c>
      <c r="O112" s="67"/>
      <c r="P112" s="191">
        <f t="shared" si="11"/>
        <v>0</v>
      </c>
      <c r="Q112" s="191">
        <v>0</v>
      </c>
      <c r="R112" s="191">
        <f t="shared" si="12"/>
        <v>0</v>
      </c>
      <c r="S112" s="191">
        <v>0</v>
      </c>
      <c r="T112" s="192">
        <f t="shared" si="13"/>
        <v>0</v>
      </c>
      <c r="U112" s="37"/>
      <c r="V112" s="37"/>
      <c r="W112" s="37"/>
      <c r="X112" s="37"/>
      <c r="Y112" s="37"/>
      <c r="Z112" s="37"/>
      <c r="AA112" s="37"/>
      <c r="AB112" s="37"/>
      <c r="AC112" s="37"/>
      <c r="AD112" s="37"/>
      <c r="AE112" s="37"/>
      <c r="AR112" s="193" t="s">
        <v>523</v>
      </c>
      <c r="AT112" s="193" t="s">
        <v>296</v>
      </c>
      <c r="AU112" s="193" t="s">
        <v>88</v>
      </c>
      <c r="AY112" s="20" t="s">
        <v>237</v>
      </c>
      <c r="BE112" s="194">
        <f t="shared" si="14"/>
        <v>0</v>
      </c>
      <c r="BF112" s="194">
        <f t="shared" si="15"/>
        <v>0</v>
      </c>
      <c r="BG112" s="194">
        <f t="shared" si="16"/>
        <v>0</v>
      </c>
      <c r="BH112" s="194">
        <f t="shared" si="17"/>
        <v>0</v>
      </c>
      <c r="BI112" s="194">
        <f t="shared" si="18"/>
        <v>0</v>
      </c>
      <c r="BJ112" s="20" t="s">
        <v>88</v>
      </c>
      <c r="BK112" s="194">
        <f t="shared" si="19"/>
        <v>0</v>
      </c>
      <c r="BL112" s="20" t="s">
        <v>366</v>
      </c>
      <c r="BM112" s="193" t="s">
        <v>2013</v>
      </c>
    </row>
    <row r="113" spans="1:65" s="2" customFormat="1" ht="16.5" customHeight="1">
      <c r="A113" s="37"/>
      <c r="B113" s="38"/>
      <c r="C113" s="244" t="s">
        <v>330</v>
      </c>
      <c r="D113" s="244" t="s">
        <v>296</v>
      </c>
      <c r="E113" s="245" t="s">
        <v>2014</v>
      </c>
      <c r="F113" s="246" t="s">
        <v>2015</v>
      </c>
      <c r="G113" s="247" t="s">
        <v>154</v>
      </c>
      <c r="H113" s="248">
        <v>82</v>
      </c>
      <c r="I113" s="249"/>
      <c r="J113" s="250">
        <f t="shared" si="10"/>
        <v>0</v>
      </c>
      <c r="K113" s="246" t="s">
        <v>19</v>
      </c>
      <c r="L113" s="251"/>
      <c r="M113" s="252" t="s">
        <v>19</v>
      </c>
      <c r="N113" s="253" t="s">
        <v>48</v>
      </c>
      <c r="O113" s="67"/>
      <c r="P113" s="191">
        <f t="shared" si="11"/>
        <v>0</v>
      </c>
      <c r="Q113" s="191">
        <v>0</v>
      </c>
      <c r="R113" s="191">
        <f t="shared" si="12"/>
        <v>0</v>
      </c>
      <c r="S113" s="191">
        <v>0</v>
      </c>
      <c r="T113" s="192">
        <f t="shared" si="13"/>
        <v>0</v>
      </c>
      <c r="U113" s="37"/>
      <c r="V113" s="37"/>
      <c r="W113" s="37"/>
      <c r="X113" s="37"/>
      <c r="Y113" s="37"/>
      <c r="Z113" s="37"/>
      <c r="AA113" s="37"/>
      <c r="AB113" s="37"/>
      <c r="AC113" s="37"/>
      <c r="AD113" s="37"/>
      <c r="AE113" s="37"/>
      <c r="AR113" s="193" t="s">
        <v>523</v>
      </c>
      <c r="AT113" s="193" t="s">
        <v>296</v>
      </c>
      <c r="AU113" s="193" t="s">
        <v>88</v>
      </c>
      <c r="AY113" s="20" t="s">
        <v>237</v>
      </c>
      <c r="BE113" s="194">
        <f t="shared" si="14"/>
        <v>0</v>
      </c>
      <c r="BF113" s="194">
        <f t="shared" si="15"/>
        <v>0</v>
      </c>
      <c r="BG113" s="194">
        <f t="shared" si="16"/>
        <v>0</v>
      </c>
      <c r="BH113" s="194">
        <f t="shared" si="17"/>
        <v>0</v>
      </c>
      <c r="BI113" s="194">
        <f t="shared" si="18"/>
        <v>0</v>
      </c>
      <c r="BJ113" s="20" t="s">
        <v>88</v>
      </c>
      <c r="BK113" s="194">
        <f t="shared" si="19"/>
        <v>0</v>
      </c>
      <c r="BL113" s="20" t="s">
        <v>366</v>
      </c>
      <c r="BM113" s="193" t="s">
        <v>2016</v>
      </c>
    </row>
    <row r="114" spans="1:65" s="2" customFormat="1" ht="16.5" customHeight="1">
      <c r="A114" s="37"/>
      <c r="B114" s="38"/>
      <c r="C114" s="244" t="s">
        <v>8</v>
      </c>
      <c r="D114" s="244" t="s">
        <v>296</v>
      </c>
      <c r="E114" s="245" t="s">
        <v>2017</v>
      </c>
      <c r="F114" s="246" t="s">
        <v>2018</v>
      </c>
      <c r="G114" s="247" t="s">
        <v>154</v>
      </c>
      <c r="H114" s="248">
        <v>6.5</v>
      </c>
      <c r="I114" s="249"/>
      <c r="J114" s="250">
        <f t="shared" si="10"/>
        <v>0</v>
      </c>
      <c r="K114" s="246" t="s">
        <v>19</v>
      </c>
      <c r="L114" s="251"/>
      <c r="M114" s="252" t="s">
        <v>19</v>
      </c>
      <c r="N114" s="253" t="s">
        <v>48</v>
      </c>
      <c r="O114" s="67"/>
      <c r="P114" s="191">
        <f t="shared" si="11"/>
        <v>0</v>
      </c>
      <c r="Q114" s="191">
        <v>0</v>
      </c>
      <c r="R114" s="191">
        <f t="shared" si="12"/>
        <v>0</v>
      </c>
      <c r="S114" s="191">
        <v>0</v>
      </c>
      <c r="T114" s="192">
        <f t="shared" si="13"/>
        <v>0</v>
      </c>
      <c r="U114" s="37"/>
      <c r="V114" s="37"/>
      <c r="W114" s="37"/>
      <c r="X114" s="37"/>
      <c r="Y114" s="37"/>
      <c r="Z114" s="37"/>
      <c r="AA114" s="37"/>
      <c r="AB114" s="37"/>
      <c r="AC114" s="37"/>
      <c r="AD114" s="37"/>
      <c r="AE114" s="37"/>
      <c r="AR114" s="193" t="s">
        <v>523</v>
      </c>
      <c r="AT114" s="193" t="s">
        <v>296</v>
      </c>
      <c r="AU114" s="193" t="s">
        <v>88</v>
      </c>
      <c r="AY114" s="20" t="s">
        <v>237</v>
      </c>
      <c r="BE114" s="194">
        <f t="shared" si="14"/>
        <v>0</v>
      </c>
      <c r="BF114" s="194">
        <f t="shared" si="15"/>
        <v>0</v>
      </c>
      <c r="BG114" s="194">
        <f t="shared" si="16"/>
        <v>0</v>
      </c>
      <c r="BH114" s="194">
        <f t="shared" si="17"/>
        <v>0</v>
      </c>
      <c r="BI114" s="194">
        <f t="shared" si="18"/>
        <v>0</v>
      </c>
      <c r="BJ114" s="20" t="s">
        <v>88</v>
      </c>
      <c r="BK114" s="194">
        <f t="shared" si="19"/>
        <v>0</v>
      </c>
      <c r="BL114" s="20" t="s">
        <v>366</v>
      </c>
      <c r="BM114" s="193" t="s">
        <v>2019</v>
      </c>
    </row>
    <row r="115" spans="1:65" s="2" customFormat="1" ht="16.5" customHeight="1">
      <c r="A115" s="37"/>
      <c r="B115" s="38"/>
      <c r="C115" s="244" t="s">
        <v>348</v>
      </c>
      <c r="D115" s="244" t="s">
        <v>296</v>
      </c>
      <c r="E115" s="245" t="s">
        <v>2020</v>
      </c>
      <c r="F115" s="246" t="s">
        <v>2021</v>
      </c>
      <c r="G115" s="247" t="s">
        <v>154</v>
      </c>
      <c r="H115" s="248">
        <v>11</v>
      </c>
      <c r="I115" s="249"/>
      <c r="J115" s="250">
        <f t="shared" si="10"/>
        <v>0</v>
      </c>
      <c r="K115" s="246" t="s">
        <v>19</v>
      </c>
      <c r="L115" s="251"/>
      <c r="M115" s="252" t="s">
        <v>19</v>
      </c>
      <c r="N115" s="253" t="s">
        <v>48</v>
      </c>
      <c r="O115" s="67"/>
      <c r="P115" s="191">
        <f t="shared" si="11"/>
        <v>0</v>
      </c>
      <c r="Q115" s="191">
        <v>0</v>
      </c>
      <c r="R115" s="191">
        <f t="shared" si="12"/>
        <v>0</v>
      </c>
      <c r="S115" s="191">
        <v>0</v>
      </c>
      <c r="T115" s="192">
        <f t="shared" si="13"/>
        <v>0</v>
      </c>
      <c r="U115" s="37"/>
      <c r="V115" s="37"/>
      <c r="W115" s="37"/>
      <c r="X115" s="37"/>
      <c r="Y115" s="37"/>
      <c r="Z115" s="37"/>
      <c r="AA115" s="37"/>
      <c r="AB115" s="37"/>
      <c r="AC115" s="37"/>
      <c r="AD115" s="37"/>
      <c r="AE115" s="37"/>
      <c r="AR115" s="193" t="s">
        <v>523</v>
      </c>
      <c r="AT115" s="193" t="s">
        <v>296</v>
      </c>
      <c r="AU115" s="193" t="s">
        <v>88</v>
      </c>
      <c r="AY115" s="20" t="s">
        <v>237</v>
      </c>
      <c r="BE115" s="194">
        <f t="shared" si="14"/>
        <v>0</v>
      </c>
      <c r="BF115" s="194">
        <f t="shared" si="15"/>
        <v>0</v>
      </c>
      <c r="BG115" s="194">
        <f t="shared" si="16"/>
        <v>0</v>
      </c>
      <c r="BH115" s="194">
        <f t="shared" si="17"/>
        <v>0</v>
      </c>
      <c r="BI115" s="194">
        <f t="shared" si="18"/>
        <v>0</v>
      </c>
      <c r="BJ115" s="20" t="s">
        <v>88</v>
      </c>
      <c r="BK115" s="194">
        <f t="shared" si="19"/>
        <v>0</v>
      </c>
      <c r="BL115" s="20" t="s">
        <v>366</v>
      </c>
      <c r="BM115" s="193" t="s">
        <v>2022</v>
      </c>
    </row>
    <row r="116" spans="1:65" s="2" customFormat="1" ht="16.5" customHeight="1">
      <c r="A116" s="37"/>
      <c r="B116" s="38"/>
      <c r="C116" s="182" t="s">
        <v>354</v>
      </c>
      <c r="D116" s="182" t="s">
        <v>239</v>
      </c>
      <c r="E116" s="183" t="s">
        <v>2023</v>
      </c>
      <c r="F116" s="184" t="s">
        <v>2024</v>
      </c>
      <c r="G116" s="185" t="s">
        <v>154</v>
      </c>
      <c r="H116" s="186">
        <v>65.5</v>
      </c>
      <c r="I116" s="187"/>
      <c r="J116" s="188">
        <f t="shared" si="10"/>
        <v>0</v>
      </c>
      <c r="K116" s="184" t="s">
        <v>19</v>
      </c>
      <c r="L116" s="42"/>
      <c r="M116" s="189" t="s">
        <v>19</v>
      </c>
      <c r="N116" s="190" t="s">
        <v>48</v>
      </c>
      <c r="O116" s="67"/>
      <c r="P116" s="191">
        <f t="shared" si="11"/>
        <v>0</v>
      </c>
      <c r="Q116" s="191">
        <v>0</v>
      </c>
      <c r="R116" s="191">
        <f t="shared" si="12"/>
        <v>0</v>
      </c>
      <c r="S116" s="191">
        <v>0</v>
      </c>
      <c r="T116" s="192">
        <f t="shared" si="13"/>
        <v>0</v>
      </c>
      <c r="U116" s="37"/>
      <c r="V116" s="37"/>
      <c r="W116" s="37"/>
      <c r="X116" s="37"/>
      <c r="Y116" s="37"/>
      <c r="Z116" s="37"/>
      <c r="AA116" s="37"/>
      <c r="AB116" s="37"/>
      <c r="AC116" s="37"/>
      <c r="AD116" s="37"/>
      <c r="AE116" s="37"/>
      <c r="AR116" s="193" t="s">
        <v>366</v>
      </c>
      <c r="AT116" s="193" t="s">
        <v>239</v>
      </c>
      <c r="AU116" s="193" t="s">
        <v>88</v>
      </c>
      <c r="AY116" s="20" t="s">
        <v>237</v>
      </c>
      <c r="BE116" s="194">
        <f t="shared" si="14"/>
        <v>0</v>
      </c>
      <c r="BF116" s="194">
        <f t="shared" si="15"/>
        <v>0</v>
      </c>
      <c r="BG116" s="194">
        <f t="shared" si="16"/>
        <v>0</v>
      </c>
      <c r="BH116" s="194">
        <f t="shared" si="17"/>
        <v>0</v>
      </c>
      <c r="BI116" s="194">
        <f t="shared" si="18"/>
        <v>0</v>
      </c>
      <c r="BJ116" s="20" t="s">
        <v>88</v>
      </c>
      <c r="BK116" s="194">
        <f t="shared" si="19"/>
        <v>0</v>
      </c>
      <c r="BL116" s="20" t="s">
        <v>366</v>
      </c>
      <c r="BM116" s="193" t="s">
        <v>508</v>
      </c>
    </row>
    <row r="117" spans="1:65" s="2" customFormat="1" ht="16.5" customHeight="1">
      <c r="A117" s="37"/>
      <c r="B117" s="38"/>
      <c r="C117" s="182" t="s">
        <v>361</v>
      </c>
      <c r="D117" s="182" t="s">
        <v>239</v>
      </c>
      <c r="E117" s="183" t="s">
        <v>2025</v>
      </c>
      <c r="F117" s="184" t="s">
        <v>2026</v>
      </c>
      <c r="G117" s="185" t="s">
        <v>154</v>
      </c>
      <c r="H117" s="186">
        <v>23</v>
      </c>
      <c r="I117" s="187"/>
      <c r="J117" s="188">
        <f t="shared" si="10"/>
        <v>0</v>
      </c>
      <c r="K117" s="184" t="s">
        <v>19</v>
      </c>
      <c r="L117" s="42"/>
      <c r="M117" s="189" t="s">
        <v>19</v>
      </c>
      <c r="N117" s="190" t="s">
        <v>48</v>
      </c>
      <c r="O117" s="67"/>
      <c r="P117" s="191">
        <f t="shared" si="11"/>
        <v>0</v>
      </c>
      <c r="Q117" s="191">
        <v>0</v>
      </c>
      <c r="R117" s="191">
        <f t="shared" si="12"/>
        <v>0</v>
      </c>
      <c r="S117" s="191">
        <v>0</v>
      </c>
      <c r="T117" s="192">
        <f t="shared" si="13"/>
        <v>0</v>
      </c>
      <c r="U117" s="37"/>
      <c r="V117" s="37"/>
      <c r="W117" s="37"/>
      <c r="X117" s="37"/>
      <c r="Y117" s="37"/>
      <c r="Z117" s="37"/>
      <c r="AA117" s="37"/>
      <c r="AB117" s="37"/>
      <c r="AC117" s="37"/>
      <c r="AD117" s="37"/>
      <c r="AE117" s="37"/>
      <c r="AR117" s="193" t="s">
        <v>366</v>
      </c>
      <c r="AT117" s="193" t="s">
        <v>239</v>
      </c>
      <c r="AU117" s="193" t="s">
        <v>88</v>
      </c>
      <c r="AY117" s="20" t="s">
        <v>237</v>
      </c>
      <c r="BE117" s="194">
        <f t="shared" si="14"/>
        <v>0</v>
      </c>
      <c r="BF117" s="194">
        <f t="shared" si="15"/>
        <v>0</v>
      </c>
      <c r="BG117" s="194">
        <f t="shared" si="16"/>
        <v>0</v>
      </c>
      <c r="BH117" s="194">
        <f t="shared" si="17"/>
        <v>0</v>
      </c>
      <c r="BI117" s="194">
        <f t="shared" si="18"/>
        <v>0</v>
      </c>
      <c r="BJ117" s="20" t="s">
        <v>88</v>
      </c>
      <c r="BK117" s="194">
        <f t="shared" si="19"/>
        <v>0</v>
      </c>
      <c r="BL117" s="20" t="s">
        <v>366</v>
      </c>
      <c r="BM117" s="193" t="s">
        <v>523</v>
      </c>
    </row>
    <row r="118" spans="1:65" s="2" customFormat="1" ht="16.5" customHeight="1">
      <c r="A118" s="37"/>
      <c r="B118" s="38"/>
      <c r="C118" s="182" t="s">
        <v>366</v>
      </c>
      <c r="D118" s="182" t="s">
        <v>239</v>
      </c>
      <c r="E118" s="183" t="s">
        <v>2027</v>
      </c>
      <c r="F118" s="184" t="s">
        <v>2028</v>
      </c>
      <c r="G118" s="185" t="s">
        <v>154</v>
      </c>
      <c r="H118" s="186">
        <v>82</v>
      </c>
      <c r="I118" s="187"/>
      <c r="J118" s="188">
        <f t="shared" si="10"/>
        <v>0</v>
      </c>
      <c r="K118" s="184" t="s">
        <v>19</v>
      </c>
      <c r="L118" s="42"/>
      <c r="M118" s="189" t="s">
        <v>19</v>
      </c>
      <c r="N118" s="190" t="s">
        <v>48</v>
      </c>
      <c r="O118" s="67"/>
      <c r="P118" s="191">
        <f t="shared" si="11"/>
        <v>0</v>
      </c>
      <c r="Q118" s="191">
        <v>0</v>
      </c>
      <c r="R118" s="191">
        <f t="shared" si="12"/>
        <v>0</v>
      </c>
      <c r="S118" s="191">
        <v>0</v>
      </c>
      <c r="T118" s="192">
        <f t="shared" si="13"/>
        <v>0</v>
      </c>
      <c r="U118" s="37"/>
      <c r="V118" s="37"/>
      <c r="W118" s="37"/>
      <c r="X118" s="37"/>
      <c r="Y118" s="37"/>
      <c r="Z118" s="37"/>
      <c r="AA118" s="37"/>
      <c r="AB118" s="37"/>
      <c r="AC118" s="37"/>
      <c r="AD118" s="37"/>
      <c r="AE118" s="37"/>
      <c r="AR118" s="193" t="s">
        <v>366</v>
      </c>
      <c r="AT118" s="193" t="s">
        <v>239</v>
      </c>
      <c r="AU118" s="193" t="s">
        <v>88</v>
      </c>
      <c r="AY118" s="20" t="s">
        <v>237</v>
      </c>
      <c r="BE118" s="194">
        <f t="shared" si="14"/>
        <v>0</v>
      </c>
      <c r="BF118" s="194">
        <f t="shared" si="15"/>
        <v>0</v>
      </c>
      <c r="BG118" s="194">
        <f t="shared" si="16"/>
        <v>0</v>
      </c>
      <c r="BH118" s="194">
        <f t="shared" si="17"/>
        <v>0</v>
      </c>
      <c r="BI118" s="194">
        <f t="shared" si="18"/>
        <v>0</v>
      </c>
      <c r="BJ118" s="20" t="s">
        <v>88</v>
      </c>
      <c r="BK118" s="194">
        <f t="shared" si="19"/>
        <v>0</v>
      </c>
      <c r="BL118" s="20" t="s">
        <v>366</v>
      </c>
      <c r="BM118" s="193" t="s">
        <v>535</v>
      </c>
    </row>
    <row r="119" spans="1:65" s="2" customFormat="1" ht="16.5" customHeight="1">
      <c r="A119" s="37"/>
      <c r="B119" s="38"/>
      <c r="C119" s="182" t="s">
        <v>371</v>
      </c>
      <c r="D119" s="182" t="s">
        <v>239</v>
      </c>
      <c r="E119" s="183" t="s">
        <v>2029</v>
      </c>
      <c r="F119" s="184" t="s">
        <v>2030</v>
      </c>
      <c r="G119" s="185" t="s">
        <v>154</v>
      </c>
      <c r="H119" s="186">
        <v>6.5</v>
      </c>
      <c r="I119" s="187"/>
      <c r="J119" s="188">
        <f t="shared" si="10"/>
        <v>0</v>
      </c>
      <c r="K119" s="184" t="s">
        <v>19</v>
      </c>
      <c r="L119" s="42"/>
      <c r="M119" s="189" t="s">
        <v>19</v>
      </c>
      <c r="N119" s="190" t="s">
        <v>48</v>
      </c>
      <c r="O119" s="67"/>
      <c r="P119" s="191">
        <f t="shared" si="11"/>
        <v>0</v>
      </c>
      <c r="Q119" s="191">
        <v>0</v>
      </c>
      <c r="R119" s="191">
        <f t="shared" si="12"/>
        <v>0</v>
      </c>
      <c r="S119" s="191">
        <v>0</v>
      </c>
      <c r="T119" s="192">
        <f t="shared" si="13"/>
        <v>0</v>
      </c>
      <c r="U119" s="37"/>
      <c r="V119" s="37"/>
      <c r="W119" s="37"/>
      <c r="X119" s="37"/>
      <c r="Y119" s="37"/>
      <c r="Z119" s="37"/>
      <c r="AA119" s="37"/>
      <c r="AB119" s="37"/>
      <c r="AC119" s="37"/>
      <c r="AD119" s="37"/>
      <c r="AE119" s="37"/>
      <c r="AR119" s="193" t="s">
        <v>366</v>
      </c>
      <c r="AT119" s="193" t="s">
        <v>239</v>
      </c>
      <c r="AU119" s="193" t="s">
        <v>88</v>
      </c>
      <c r="AY119" s="20" t="s">
        <v>237</v>
      </c>
      <c r="BE119" s="194">
        <f t="shared" si="14"/>
        <v>0</v>
      </c>
      <c r="BF119" s="194">
        <f t="shared" si="15"/>
        <v>0</v>
      </c>
      <c r="BG119" s="194">
        <f t="shared" si="16"/>
        <v>0</v>
      </c>
      <c r="BH119" s="194">
        <f t="shared" si="17"/>
        <v>0</v>
      </c>
      <c r="BI119" s="194">
        <f t="shared" si="18"/>
        <v>0</v>
      </c>
      <c r="BJ119" s="20" t="s">
        <v>88</v>
      </c>
      <c r="BK119" s="194">
        <f t="shared" si="19"/>
        <v>0</v>
      </c>
      <c r="BL119" s="20" t="s">
        <v>366</v>
      </c>
      <c r="BM119" s="193" t="s">
        <v>550</v>
      </c>
    </row>
    <row r="120" spans="1:65" s="2" customFormat="1" ht="16.5" customHeight="1">
      <c r="A120" s="37"/>
      <c r="B120" s="38"/>
      <c r="C120" s="182" t="s">
        <v>389</v>
      </c>
      <c r="D120" s="182" t="s">
        <v>239</v>
      </c>
      <c r="E120" s="183" t="s">
        <v>2031</v>
      </c>
      <c r="F120" s="184" t="s">
        <v>2032</v>
      </c>
      <c r="G120" s="185" t="s">
        <v>154</v>
      </c>
      <c r="H120" s="186">
        <v>11</v>
      </c>
      <c r="I120" s="187"/>
      <c r="J120" s="188">
        <f t="shared" si="10"/>
        <v>0</v>
      </c>
      <c r="K120" s="184" t="s">
        <v>19</v>
      </c>
      <c r="L120" s="42"/>
      <c r="M120" s="189" t="s">
        <v>19</v>
      </c>
      <c r="N120" s="190" t="s">
        <v>48</v>
      </c>
      <c r="O120" s="67"/>
      <c r="P120" s="191">
        <f t="shared" si="11"/>
        <v>0</v>
      </c>
      <c r="Q120" s="191">
        <v>0</v>
      </c>
      <c r="R120" s="191">
        <f t="shared" si="12"/>
        <v>0</v>
      </c>
      <c r="S120" s="191">
        <v>0</v>
      </c>
      <c r="T120" s="192">
        <f t="shared" si="13"/>
        <v>0</v>
      </c>
      <c r="U120" s="37"/>
      <c r="V120" s="37"/>
      <c r="W120" s="37"/>
      <c r="X120" s="37"/>
      <c r="Y120" s="37"/>
      <c r="Z120" s="37"/>
      <c r="AA120" s="37"/>
      <c r="AB120" s="37"/>
      <c r="AC120" s="37"/>
      <c r="AD120" s="37"/>
      <c r="AE120" s="37"/>
      <c r="AR120" s="193" t="s">
        <v>366</v>
      </c>
      <c r="AT120" s="193" t="s">
        <v>239</v>
      </c>
      <c r="AU120" s="193" t="s">
        <v>88</v>
      </c>
      <c r="AY120" s="20" t="s">
        <v>237</v>
      </c>
      <c r="BE120" s="194">
        <f t="shared" si="14"/>
        <v>0</v>
      </c>
      <c r="BF120" s="194">
        <f t="shared" si="15"/>
        <v>0</v>
      </c>
      <c r="BG120" s="194">
        <f t="shared" si="16"/>
        <v>0</v>
      </c>
      <c r="BH120" s="194">
        <f t="shared" si="17"/>
        <v>0</v>
      </c>
      <c r="BI120" s="194">
        <f t="shared" si="18"/>
        <v>0</v>
      </c>
      <c r="BJ120" s="20" t="s">
        <v>88</v>
      </c>
      <c r="BK120" s="194">
        <f t="shared" si="19"/>
        <v>0</v>
      </c>
      <c r="BL120" s="20" t="s">
        <v>366</v>
      </c>
      <c r="BM120" s="193" t="s">
        <v>567</v>
      </c>
    </row>
    <row r="121" spans="1:65" s="2" customFormat="1" ht="21.75" customHeight="1">
      <c r="A121" s="37"/>
      <c r="B121" s="38"/>
      <c r="C121" s="182" t="s">
        <v>394</v>
      </c>
      <c r="D121" s="182" t="s">
        <v>239</v>
      </c>
      <c r="E121" s="183" t="s">
        <v>2033</v>
      </c>
      <c r="F121" s="184" t="s">
        <v>1996</v>
      </c>
      <c r="G121" s="185" t="s">
        <v>154</v>
      </c>
      <c r="H121" s="186">
        <v>188</v>
      </c>
      <c r="I121" s="187"/>
      <c r="J121" s="188">
        <f t="shared" si="10"/>
        <v>0</v>
      </c>
      <c r="K121" s="184" t="s">
        <v>19</v>
      </c>
      <c r="L121" s="42"/>
      <c r="M121" s="189" t="s">
        <v>19</v>
      </c>
      <c r="N121" s="190" t="s">
        <v>48</v>
      </c>
      <c r="O121" s="67"/>
      <c r="P121" s="191">
        <f t="shared" si="11"/>
        <v>0</v>
      </c>
      <c r="Q121" s="191">
        <v>0</v>
      </c>
      <c r="R121" s="191">
        <f t="shared" si="12"/>
        <v>0</v>
      </c>
      <c r="S121" s="191">
        <v>0</v>
      </c>
      <c r="T121" s="192">
        <f t="shared" si="13"/>
        <v>0</v>
      </c>
      <c r="U121" s="37"/>
      <c r="V121" s="37"/>
      <c r="W121" s="37"/>
      <c r="X121" s="37"/>
      <c r="Y121" s="37"/>
      <c r="Z121" s="37"/>
      <c r="AA121" s="37"/>
      <c r="AB121" s="37"/>
      <c r="AC121" s="37"/>
      <c r="AD121" s="37"/>
      <c r="AE121" s="37"/>
      <c r="AR121" s="193" t="s">
        <v>366</v>
      </c>
      <c r="AT121" s="193" t="s">
        <v>239</v>
      </c>
      <c r="AU121" s="193" t="s">
        <v>88</v>
      </c>
      <c r="AY121" s="20" t="s">
        <v>237</v>
      </c>
      <c r="BE121" s="194">
        <f t="shared" si="14"/>
        <v>0</v>
      </c>
      <c r="BF121" s="194">
        <f t="shared" si="15"/>
        <v>0</v>
      </c>
      <c r="BG121" s="194">
        <f t="shared" si="16"/>
        <v>0</v>
      </c>
      <c r="BH121" s="194">
        <f t="shared" si="17"/>
        <v>0</v>
      </c>
      <c r="BI121" s="194">
        <f t="shared" si="18"/>
        <v>0</v>
      </c>
      <c r="BJ121" s="20" t="s">
        <v>88</v>
      </c>
      <c r="BK121" s="194">
        <f t="shared" si="19"/>
        <v>0</v>
      </c>
      <c r="BL121" s="20" t="s">
        <v>366</v>
      </c>
      <c r="BM121" s="193" t="s">
        <v>577</v>
      </c>
    </row>
    <row r="122" spans="1:65" s="2" customFormat="1" ht="16.5" customHeight="1">
      <c r="A122" s="37"/>
      <c r="B122" s="38"/>
      <c r="C122" s="182" t="s">
        <v>400</v>
      </c>
      <c r="D122" s="182" t="s">
        <v>239</v>
      </c>
      <c r="E122" s="183" t="s">
        <v>2034</v>
      </c>
      <c r="F122" s="184" t="s">
        <v>1998</v>
      </c>
      <c r="G122" s="185" t="s">
        <v>1999</v>
      </c>
      <c r="H122" s="186">
        <v>1</v>
      </c>
      <c r="I122" s="187"/>
      <c r="J122" s="188">
        <f t="shared" si="10"/>
        <v>0</v>
      </c>
      <c r="K122" s="184" t="s">
        <v>19</v>
      </c>
      <c r="L122" s="42"/>
      <c r="M122" s="189" t="s">
        <v>19</v>
      </c>
      <c r="N122" s="190" t="s">
        <v>48</v>
      </c>
      <c r="O122" s="67"/>
      <c r="P122" s="191">
        <f t="shared" si="11"/>
        <v>0</v>
      </c>
      <c r="Q122" s="191">
        <v>0</v>
      </c>
      <c r="R122" s="191">
        <f t="shared" si="12"/>
        <v>0</v>
      </c>
      <c r="S122" s="191">
        <v>0</v>
      </c>
      <c r="T122" s="192">
        <f t="shared" si="13"/>
        <v>0</v>
      </c>
      <c r="U122" s="37"/>
      <c r="V122" s="37"/>
      <c r="W122" s="37"/>
      <c r="X122" s="37"/>
      <c r="Y122" s="37"/>
      <c r="Z122" s="37"/>
      <c r="AA122" s="37"/>
      <c r="AB122" s="37"/>
      <c r="AC122" s="37"/>
      <c r="AD122" s="37"/>
      <c r="AE122" s="37"/>
      <c r="AR122" s="193" t="s">
        <v>366</v>
      </c>
      <c r="AT122" s="193" t="s">
        <v>239</v>
      </c>
      <c r="AU122" s="193" t="s">
        <v>88</v>
      </c>
      <c r="AY122" s="20" t="s">
        <v>237</v>
      </c>
      <c r="BE122" s="194">
        <f t="shared" si="14"/>
        <v>0</v>
      </c>
      <c r="BF122" s="194">
        <f t="shared" si="15"/>
        <v>0</v>
      </c>
      <c r="BG122" s="194">
        <f t="shared" si="16"/>
        <v>0</v>
      </c>
      <c r="BH122" s="194">
        <f t="shared" si="17"/>
        <v>0</v>
      </c>
      <c r="BI122" s="194">
        <f t="shared" si="18"/>
        <v>0</v>
      </c>
      <c r="BJ122" s="20" t="s">
        <v>88</v>
      </c>
      <c r="BK122" s="194">
        <f t="shared" si="19"/>
        <v>0</v>
      </c>
      <c r="BL122" s="20" t="s">
        <v>366</v>
      </c>
      <c r="BM122" s="193" t="s">
        <v>588</v>
      </c>
    </row>
    <row r="123" spans="1:65" s="2" customFormat="1" ht="16.5" customHeight="1">
      <c r="A123" s="37"/>
      <c r="B123" s="38"/>
      <c r="C123" s="182" t="s">
        <v>7</v>
      </c>
      <c r="D123" s="182" t="s">
        <v>239</v>
      </c>
      <c r="E123" s="183" t="s">
        <v>2035</v>
      </c>
      <c r="F123" s="184" t="s">
        <v>2036</v>
      </c>
      <c r="G123" s="185" t="s">
        <v>290</v>
      </c>
      <c r="H123" s="186">
        <v>0</v>
      </c>
      <c r="I123" s="187"/>
      <c r="J123" s="188">
        <f t="shared" si="10"/>
        <v>0</v>
      </c>
      <c r="K123" s="184" t="s">
        <v>19</v>
      </c>
      <c r="L123" s="42"/>
      <c r="M123" s="189" t="s">
        <v>19</v>
      </c>
      <c r="N123" s="190" t="s">
        <v>48</v>
      </c>
      <c r="O123" s="67"/>
      <c r="P123" s="191">
        <f t="shared" si="11"/>
        <v>0</v>
      </c>
      <c r="Q123" s="191">
        <v>0</v>
      </c>
      <c r="R123" s="191">
        <f t="shared" si="12"/>
        <v>0</v>
      </c>
      <c r="S123" s="191">
        <v>0</v>
      </c>
      <c r="T123" s="192">
        <f t="shared" si="13"/>
        <v>0</v>
      </c>
      <c r="U123" s="37"/>
      <c r="V123" s="37"/>
      <c r="W123" s="37"/>
      <c r="X123" s="37"/>
      <c r="Y123" s="37"/>
      <c r="Z123" s="37"/>
      <c r="AA123" s="37"/>
      <c r="AB123" s="37"/>
      <c r="AC123" s="37"/>
      <c r="AD123" s="37"/>
      <c r="AE123" s="37"/>
      <c r="AR123" s="193" t="s">
        <v>366</v>
      </c>
      <c r="AT123" s="193" t="s">
        <v>239</v>
      </c>
      <c r="AU123" s="193" t="s">
        <v>88</v>
      </c>
      <c r="AY123" s="20" t="s">
        <v>237</v>
      </c>
      <c r="BE123" s="194">
        <f t="shared" si="14"/>
        <v>0</v>
      </c>
      <c r="BF123" s="194">
        <f t="shared" si="15"/>
        <v>0</v>
      </c>
      <c r="BG123" s="194">
        <f t="shared" si="16"/>
        <v>0</v>
      </c>
      <c r="BH123" s="194">
        <f t="shared" si="17"/>
        <v>0</v>
      </c>
      <c r="BI123" s="194">
        <f t="shared" si="18"/>
        <v>0</v>
      </c>
      <c r="BJ123" s="20" t="s">
        <v>88</v>
      </c>
      <c r="BK123" s="194">
        <f t="shared" si="19"/>
        <v>0</v>
      </c>
      <c r="BL123" s="20" t="s">
        <v>366</v>
      </c>
      <c r="BM123" s="193" t="s">
        <v>603</v>
      </c>
    </row>
    <row r="124" spans="1:65" s="2" customFormat="1" ht="16.5" customHeight="1">
      <c r="A124" s="37"/>
      <c r="B124" s="38"/>
      <c r="C124" s="182" t="s">
        <v>427</v>
      </c>
      <c r="D124" s="182" t="s">
        <v>239</v>
      </c>
      <c r="E124" s="183" t="s">
        <v>2037</v>
      </c>
      <c r="F124" s="184" t="s">
        <v>2038</v>
      </c>
      <c r="G124" s="185" t="s">
        <v>290</v>
      </c>
      <c r="H124" s="186">
        <v>3</v>
      </c>
      <c r="I124" s="187"/>
      <c r="J124" s="188">
        <f t="shared" si="10"/>
        <v>0</v>
      </c>
      <c r="K124" s="184" t="s">
        <v>19</v>
      </c>
      <c r="L124" s="42"/>
      <c r="M124" s="189" t="s">
        <v>19</v>
      </c>
      <c r="N124" s="190" t="s">
        <v>48</v>
      </c>
      <c r="O124" s="67"/>
      <c r="P124" s="191">
        <f t="shared" si="11"/>
        <v>0</v>
      </c>
      <c r="Q124" s="191">
        <v>0</v>
      </c>
      <c r="R124" s="191">
        <f t="shared" si="12"/>
        <v>0</v>
      </c>
      <c r="S124" s="191">
        <v>0</v>
      </c>
      <c r="T124" s="192">
        <f t="shared" si="13"/>
        <v>0</v>
      </c>
      <c r="U124" s="37"/>
      <c r="V124" s="37"/>
      <c r="W124" s="37"/>
      <c r="X124" s="37"/>
      <c r="Y124" s="37"/>
      <c r="Z124" s="37"/>
      <c r="AA124" s="37"/>
      <c r="AB124" s="37"/>
      <c r="AC124" s="37"/>
      <c r="AD124" s="37"/>
      <c r="AE124" s="37"/>
      <c r="AR124" s="193" t="s">
        <v>366</v>
      </c>
      <c r="AT124" s="193" t="s">
        <v>239</v>
      </c>
      <c r="AU124" s="193" t="s">
        <v>88</v>
      </c>
      <c r="AY124" s="20" t="s">
        <v>237</v>
      </c>
      <c r="BE124" s="194">
        <f t="shared" si="14"/>
        <v>0</v>
      </c>
      <c r="BF124" s="194">
        <f t="shared" si="15"/>
        <v>0</v>
      </c>
      <c r="BG124" s="194">
        <f t="shared" si="16"/>
        <v>0</v>
      </c>
      <c r="BH124" s="194">
        <f t="shared" si="17"/>
        <v>0</v>
      </c>
      <c r="BI124" s="194">
        <f t="shared" si="18"/>
        <v>0</v>
      </c>
      <c r="BJ124" s="20" t="s">
        <v>88</v>
      </c>
      <c r="BK124" s="194">
        <f t="shared" si="19"/>
        <v>0</v>
      </c>
      <c r="BL124" s="20" t="s">
        <v>366</v>
      </c>
      <c r="BM124" s="193" t="s">
        <v>617</v>
      </c>
    </row>
    <row r="125" spans="1:65" s="2" customFormat="1" ht="16.5" customHeight="1">
      <c r="A125" s="37"/>
      <c r="B125" s="38"/>
      <c r="C125" s="182" t="s">
        <v>436</v>
      </c>
      <c r="D125" s="182" t="s">
        <v>239</v>
      </c>
      <c r="E125" s="183" t="s">
        <v>2039</v>
      </c>
      <c r="F125" s="184" t="s">
        <v>2040</v>
      </c>
      <c r="G125" s="185" t="s">
        <v>290</v>
      </c>
      <c r="H125" s="186">
        <v>2</v>
      </c>
      <c r="I125" s="187"/>
      <c r="J125" s="188">
        <f t="shared" si="10"/>
        <v>0</v>
      </c>
      <c r="K125" s="184" t="s">
        <v>19</v>
      </c>
      <c r="L125" s="42"/>
      <c r="M125" s="189" t="s">
        <v>19</v>
      </c>
      <c r="N125" s="190" t="s">
        <v>48</v>
      </c>
      <c r="O125" s="67"/>
      <c r="P125" s="191">
        <f t="shared" si="11"/>
        <v>0</v>
      </c>
      <c r="Q125" s="191">
        <v>0</v>
      </c>
      <c r="R125" s="191">
        <f t="shared" si="12"/>
        <v>0</v>
      </c>
      <c r="S125" s="191">
        <v>0</v>
      </c>
      <c r="T125" s="192">
        <f t="shared" si="13"/>
        <v>0</v>
      </c>
      <c r="U125" s="37"/>
      <c r="V125" s="37"/>
      <c r="W125" s="37"/>
      <c r="X125" s="37"/>
      <c r="Y125" s="37"/>
      <c r="Z125" s="37"/>
      <c r="AA125" s="37"/>
      <c r="AB125" s="37"/>
      <c r="AC125" s="37"/>
      <c r="AD125" s="37"/>
      <c r="AE125" s="37"/>
      <c r="AR125" s="193" t="s">
        <v>366</v>
      </c>
      <c r="AT125" s="193" t="s">
        <v>239</v>
      </c>
      <c r="AU125" s="193" t="s">
        <v>88</v>
      </c>
      <c r="AY125" s="20" t="s">
        <v>237</v>
      </c>
      <c r="BE125" s="194">
        <f t="shared" si="14"/>
        <v>0</v>
      </c>
      <c r="BF125" s="194">
        <f t="shared" si="15"/>
        <v>0</v>
      </c>
      <c r="BG125" s="194">
        <f t="shared" si="16"/>
        <v>0</v>
      </c>
      <c r="BH125" s="194">
        <f t="shared" si="17"/>
        <v>0</v>
      </c>
      <c r="BI125" s="194">
        <f t="shared" si="18"/>
        <v>0</v>
      </c>
      <c r="BJ125" s="20" t="s">
        <v>88</v>
      </c>
      <c r="BK125" s="194">
        <f t="shared" si="19"/>
        <v>0</v>
      </c>
      <c r="BL125" s="20" t="s">
        <v>366</v>
      </c>
      <c r="BM125" s="193" t="s">
        <v>633</v>
      </c>
    </row>
    <row r="126" spans="1:65" s="2" customFormat="1" ht="16.5" customHeight="1">
      <c r="A126" s="37"/>
      <c r="B126" s="38"/>
      <c r="C126" s="182" t="s">
        <v>440</v>
      </c>
      <c r="D126" s="182" t="s">
        <v>239</v>
      </c>
      <c r="E126" s="183" t="s">
        <v>2041</v>
      </c>
      <c r="F126" s="184" t="s">
        <v>2042</v>
      </c>
      <c r="G126" s="185" t="s">
        <v>290</v>
      </c>
      <c r="H126" s="186">
        <v>1</v>
      </c>
      <c r="I126" s="187"/>
      <c r="J126" s="188">
        <f t="shared" si="10"/>
        <v>0</v>
      </c>
      <c r="K126" s="184" t="s">
        <v>19</v>
      </c>
      <c r="L126" s="42"/>
      <c r="M126" s="189" t="s">
        <v>19</v>
      </c>
      <c r="N126" s="190" t="s">
        <v>48</v>
      </c>
      <c r="O126" s="67"/>
      <c r="P126" s="191">
        <f t="shared" si="11"/>
        <v>0</v>
      </c>
      <c r="Q126" s="191">
        <v>0</v>
      </c>
      <c r="R126" s="191">
        <f t="shared" si="12"/>
        <v>0</v>
      </c>
      <c r="S126" s="191">
        <v>0</v>
      </c>
      <c r="T126" s="192">
        <f t="shared" si="13"/>
        <v>0</v>
      </c>
      <c r="U126" s="37"/>
      <c r="V126" s="37"/>
      <c r="W126" s="37"/>
      <c r="X126" s="37"/>
      <c r="Y126" s="37"/>
      <c r="Z126" s="37"/>
      <c r="AA126" s="37"/>
      <c r="AB126" s="37"/>
      <c r="AC126" s="37"/>
      <c r="AD126" s="37"/>
      <c r="AE126" s="37"/>
      <c r="AR126" s="193" t="s">
        <v>366</v>
      </c>
      <c r="AT126" s="193" t="s">
        <v>239</v>
      </c>
      <c r="AU126" s="193" t="s">
        <v>88</v>
      </c>
      <c r="AY126" s="20" t="s">
        <v>237</v>
      </c>
      <c r="BE126" s="194">
        <f t="shared" si="14"/>
        <v>0</v>
      </c>
      <c r="BF126" s="194">
        <f t="shared" si="15"/>
        <v>0</v>
      </c>
      <c r="BG126" s="194">
        <f t="shared" si="16"/>
        <v>0</v>
      </c>
      <c r="BH126" s="194">
        <f t="shared" si="17"/>
        <v>0</v>
      </c>
      <c r="BI126" s="194">
        <f t="shared" si="18"/>
        <v>0</v>
      </c>
      <c r="BJ126" s="20" t="s">
        <v>88</v>
      </c>
      <c r="BK126" s="194">
        <f t="shared" si="19"/>
        <v>0</v>
      </c>
      <c r="BL126" s="20" t="s">
        <v>366</v>
      </c>
      <c r="BM126" s="193" t="s">
        <v>643</v>
      </c>
    </row>
    <row r="127" spans="1:65" s="2" customFormat="1" ht="16.5" customHeight="1">
      <c r="A127" s="37"/>
      <c r="B127" s="38"/>
      <c r="C127" s="182" t="s">
        <v>446</v>
      </c>
      <c r="D127" s="182" t="s">
        <v>239</v>
      </c>
      <c r="E127" s="183" t="s">
        <v>2043</v>
      </c>
      <c r="F127" s="184" t="s">
        <v>2044</v>
      </c>
      <c r="G127" s="185" t="s">
        <v>290</v>
      </c>
      <c r="H127" s="186">
        <v>7</v>
      </c>
      <c r="I127" s="187"/>
      <c r="J127" s="188">
        <f t="shared" si="10"/>
        <v>0</v>
      </c>
      <c r="K127" s="184" t="s">
        <v>19</v>
      </c>
      <c r="L127" s="42"/>
      <c r="M127" s="189" t="s">
        <v>19</v>
      </c>
      <c r="N127" s="190" t="s">
        <v>48</v>
      </c>
      <c r="O127" s="67"/>
      <c r="P127" s="191">
        <f t="shared" si="11"/>
        <v>0</v>
      </c>
      <c r="Q127" s="191">
        <v>0</v>
      </c>
      <c r="R127" s="191">
        <f t="shared" si="12"/>
        <v>0</v>
      </c>
      <c r="S127" s="191">
        <v>0</v>
      </c>
      <c r="T127" s="192">
        <f t="shared" si="13"/>
        <v>0</v>
      </c>
      <c r="U127" s="37"/>
      <c r="V127" s="37"/>
      <c r="W127" s="37"/>
      <c r="X127" s="37"/>
      <c r="Y127" s="37"/>
      <c r="Z127" s="37"/>
      <c r="AA127" s="37"/>
      <c r="AB127" s="37"/>
      <c r="AC127" s="37"/>
      <c r="AD127" s="37"/>
      <c r="AE127" s="37"/>
      <c r="AR127" s="193" t="s">
        <v>366</v>
      </c>
      <c r="AT127" s="193" t="s">
        <v>239</v>
      </c>
      <c r="AU127" s="193" t="s">
        <v>88</v>
      </c>
      <c r="AY127" s="20" t="s">
        <v>237</v>
      </c>
      <c r="BE127" s="194">
        <f t="shared" si="14"/>
        <v>0</v>
      </c>
      <c r="BF127" s="194">
        <f t="shared" si="15"/>
        <v>0</v>
      </c>
      <c r="BG127" s="194">
        <f t="shared" si="16"/>
        <v>0</v>
      </c>
      <c r="BH127" s="194">
        <f t="shared" si="17"/>
        <v>0</v>
      </c>
      <c r="BI127" s="194">
        <f t="shared" si="18"/>
        <v>0</v>
      </c>
      <c r="BJ127" s="20" t="s">
        <v>88</v>
      </c>
      <c r="BK127" s="194">
        <f t="shared" si="19"/>
        <v>0</v>
      </c>
      <c r="BL127" s="20" t="s">
        <v>366</v>
      </c>
      <c r="BM127" s="193" t="s">
        <v>653</v>
      </c>
    </row>
    <row r="128" spans="1:65" s="2" customFormat="1" ht="16.5" customHeight="1">
      <c r="A128" s="37"/>
      <c r="B128" s="38"/>
      <c r="C128" s="182" t="s">
        <v>452</v>
      </c>
      <c r="D128" s="182" t="s">
        <v>239</v>
      </c>
      <c r="E128" s="183" t="s">
        <v>2045</v>
      </c>
      <c r="F128" s="184" t="s">
        <v>2046</v>
      </c>
      <c r="G128" s="185" t="s">
        <v>1591</v>
      </c>
      <c r="H128" s="186">
        <v>1</v>
      </c>
      <c r="I128" s="187"/>
      <c r="J128" s="188">
        <f t="shared" si="10"/>
        <v>0</v>
      </c>
      <c r="K128" s="184" t="s">
        <v>19</v>
      </c>
      <c r="L128" s="42"/>
      <c r="M128" s="189" t="s">
        <v>19</v>
      </c>
      <c r="N128" s="190" t="s">
        <v>48</v>
      </c>
      <c r="O128" s="67"/>
      <c r="P128" s="191">
        <f t="shared" si="11"/>
        <v>0</v>
      </c>
      <c r="Q128" s="191">
        <v>0</v>
      </c>
      <c r="R128" s="191">
        <f t="shared" si="12"/>
        <v>0</v>
      </c>
      <c r="S128" s="191">
        <v>0</v>
      </c>
      <c r="T128" s="192">
        <f t="shared" si="13"/>
        <v>0</v>
      </c>
      <c r="U128" s="37"/>
      <c r="V128" s="37"/>
      <c r="W128" s="37"/>
      <c r="X128" s="37"/>
      <c r="Y128" s="37"/>
      <c r="Z128" s="37"/>
      <c r="AA128" s="37"/>
      <c r="AB128" s="37"/>
      <c r="AC128" s="37"/>
      <c r="AD128" s="37"/>
      <c r="AE128" s="37"/>
      <c r="AR128" s="193" t="s">
        <v>366</v>
      </c>
      <c r="AT128" s="193" t="s">
        <v>239</v>
      </c>
      <c r="AU128" s="193" t="s">
        <v>88</v>
      </c>
      <c r="AY128" s="20" t="s">
        <v>237</v>
      </c>
      <c r="BE128" s="194">
        <f t="shared" si="14"/>
        <v>0</v>
      </c>
      <c r="BF128" s="194">
        <f t="shared" si="15"/>
        <v>0</v>
      </c>
      <c r="BG128" s="194">
        <f t="shared" si="16"/>
        <v>0</v>
      </c>
      <c r="BH128" s="194">
        <f t="shared" si="17"/>
        <v>0</v>
      </c>
      <c r="BI128" s="194">
        <f t="shared" si="18"/>
        <v>0</v>
      </c>
      <c r="BJ128" s="20" t="s">
        <v>88</v>
      </c>
      <c r="BK128" s="194">
        <f t="shared" si="19"/>
        <v>0</v>
      </c>
      <c r="BL128" s="20" t="s">
        <v>366</v>
      </c>
      <c r="BM128" s="193" t="s">
        <v>670</v>
      </c>
    </row>
    <row r="129" spans="1:65" s="12" customFormat="1" ht="22.8" customHeight="1">
      <c r="B129" s="166"/>
      <c r="C129" s="167"/>
      <c r="D129" s="168" t="s">
        <v>75</v>
      </c>
      <c r="E129" s="180" t="s">
        <v>2047</v>
      </c>
      <c r="F129" s="180" t="s">
        <v>2048</v>
      </c>
      <c r="G129" s="167"/>
      <c r="H129" s="167"/>
      <c r="I129" s="170"/>
      <c r="J129" s="181">
        <f>BK129</f>
        <v>0</v>
      </c>
      <c r="K129" s="167"/>
      <c r="L129" s="172"/>
      <c r="M129" s="173"/>
      <c r="N129" s="174"/>
      <c r="O129" s="174"/>
      <c r="P129" s="175">
        <f>SUM(P130:P143)</f>
        <v>0</v>
      </c>
      <c r="Q129" s="174"/>
      <c r="R129" s="175">
        <f>SUM(R130:R143)</f>
        <v>0</v>
      </c>
      <c r="S129" s="174"/>
      <c r="T129" s="176">
        <f>SUM(T130:T143)</f>
        <v>0</v>
      </c>
      <c r="AR129" s="177" t="s">
        <v>88</v>
      </c>
      <c r="AT129" s="178" t="s">
        <v>75</v>
      </c>
      <c r="AU129" s="178" t="s">
        <v>83</v>
      </c>
      <c r="AY129" s="177" t="s">
        <v>237</v>
      </c>
      <c r="BK129" s="179">
        <f>SUM(BK130:BK143)</f>
        <v>0</v>
      </c>
    </row>
    <row r="130" spans="1:65" s="2" customFormat="1" ht="16.5" customHeight="1">
      <c r="A130" s="37"/>
      <c r="B130" s="38"/>
      <c r="C130" s="182" t="s">
        <v>471</v>
      </c>
      <c r="D130" s="182" t="s">
        <v>239</v>
      </c>
      <c r="E130" s="183" t="s">
        <v>2049</v>
      </c>
      <c r="F130" s="184" t="s">
        <v>2050</v>
      </c>
      <c r="G130" s="185" t="s">
        <v>290</v>
      </c>
      <c r="H130" s="186">
        <v>0</v>
      </c>
      <c r="I130" s="187"/>
      <c r="J130" s="188">
        <f t="shared" ref="J130:J143" si="20">ROUND(I130*H130,2)</f>
        <v>0</v>
      </c>
      <c r="K130" s="184" t="s">
        <v>19</v>
      </c>
      <c r="L130" s="42"/>
      <c r="M130" s="189" t="s">
        <v>19</v>
      </c>
      <c r="N130" s="190" t="s">
        <v>48</v>
      </c>
      <c r="O130" s="67"/>
      <c r="P130" s="191">
        <f t="shared" ref="P130:P143" si="21">O130*H130</f>
        <v>0</v>
      </c>
      <c r="Q130" s="191">
        <v>0</v>
      </c>
      <c r="R130" s="191">
        <f t="shared" ref="R130:R143" si="22">Q130*H130</f>
        <v>0</v>
      </c>
      <c r="S130" s="191">
        <v>0</v>
      </c>
      <c r="T130" s="192">
        <f t="shared" ref="T130:T143" si="23">S130*H130</f>
        <v>0</v>
      </c>
      <c r="U130" s="37"/>
      <c r="V130" s="37"/>
      <c r="W130" s="37"/>
      <c r="X130" s="37"/>
      <c r="Y130" s="37"/>
      <c r="Z130" s="37"/>
      <c r="AA130" s="37"/>
      <c r="AB130" s="37"/>
      <c r="AC130" s="37"/>
      <c r="AD130" s="37"/>
      <c r="AE130" s="37"/>
      <c r="AR130" s="193" t="s">
        <v>366</v>
      </c>
      <c r="AT130" s="193" t="s">
        <v>239</v>
      </c>
      <c r="AU130" s="193" t="s">
        <v>88</v>
      </c>
      <c r="AY130" s="20" t="s">
        <v>237</v>
      </c>
      <c r="BE130" s="194">
        <f t="shared" ref="BE130:BE143" si="24">IF(N130="základní",J130,0)</f>
        <v>0</v>
      </c>
      <c r="BF130" s="194">
        <f t="shared" ref="BF130:BF143" si="25">IF(N130="snížená",J130,0)</f>
        <v>0</v>
      </c>
      <c r="BG130" s="194">
        <f t="shared" ref="BG130:BG143" si="26">IF(N130="zákl. přenesená",J130,0)</f>
        <v>0</v>
      </c>
      <c r="BH130" s="194">
        <f t="shared" ref="BH130:BH143" si="27">IF(N130="sníž. přenesená",J130,0)</f>
        <v>0</v>
      </c>
      <c r="BI130" s="194">
        <f t="shared" ref="BI130:BI143" si="28">IF(N130="nulová",J130,0)</f>
        <v>0</v>
      </c>
      <c r="BJ130" s="20" t="s">
        <v>88</v>
      </c>
      <c r="BK130" s="194">
        <f t="shared" ref="BK130:BK143" si="29">ROUND(I130*H130,2)</f>
        <v>0</v>
      </c>
      <c r="BL130" s="20" t="s">
        <v>366</v>
      </c>
      <c r="BM130" s="193" t="s">
        <v>698</v>
      </c>
    </row>
    <row r="131" spans="1:65" s="2" customFormat="1" ht="24.15" customHeight="1">
      <c r="A131" s="37"/>
      <c r="B131" s="38"/>
      <c r="C131" s="182" t="s">
        <v>476</v>
      </c>
      <c r="D131" s="182" t="s">
        <v>239</v>
      </c>
      <c r="E131" s="183" t="s">
        <v>2051</v>
      </c>
      <c r="F131" s="184" t="s">
        <v>2052</v>
      </c>
      <c r="G131" s="185" t="s">
        <v>290</v>
      </c>
      <c r="H131" s="186">
        <v>0</v>
      </c>
      <c r="I131" s="187"/>
      <c r="J131" s="188">
        <f t="shared" si="20"/>
        <v>0</v>
      </c>
      <c r="K131" s="184" t="s">
        <v>19</v>
      </c>
      <c r="L131" s="42"/>
      <c r="M131" s="189" t="s">
        <v>19</v>
      </c>
      <c r="N131" s="190" t="s">
        <v>48</v>
      </c>
      <c r="O131" s="67"/>
      <c r="P131" s="191">
        <f t="shared" si="21"/>
        <v>0</v>
      </c>
      <c r="Q131" s="191">
        <v>0</v>
      </c>
      <c r="R131" s="191">
        <f t="shared" si="22"/>
        <v>0</v>
      </c>
      <c r="S131" s="191">
        <v>0</v>
      </c>
      <c r="T131" s="192">
        <f t="shared" si="23"/>
        <v>0</v>
      </c>
      <c r="U131" s="37"/>
      <c r="V131" s="37"/>
      <c r="W131" s="37"/>
      <c r="X131" s="37"/>
      <c r="Y131" s="37"/>
      <c r="Z131" s="37"/>
      <c r="AA131" s="37"/>
      <c r="AB131" s="37"/>
      <c r="AC131" s="37"/>
      <c r="AD131" s="37"/>
      <c r="AE131" s="37"/>
      <c r="AR131" s="193" t="s">
        <v>366</v>
      </c>
      <c r="AT131" s="193" t="s">
        <v>239</v>
      </c>
      <c r="AU131" s="193" t="s">
        <v>88</v>
      </c>
      <c r="AY131" s="20" t="s">
        <v>237</v>
      </c>
      <c r="BE131" s="194">
        <f t="shared" si="24"/>
        <v>0</v>
      </c>
      <c r="BF131" s="194">
        <f t="shared" si="25"/>
        <v>0</v>
      </c>
      <c r="BG131" s="194">
        <f t="shared" si="26"/>
        <v>0</v>
      </c>
      <c r="BH131" s="194">
        <f t="shared" si="27"/>
        <v>0</v>
      </c>
      <c r="BI131" s="194">
        <f t="shared" si="28"/>
        <v>0</v>
      </c>
      <c r="BJ131" s="20" t="s">
        <v>88</v>
      </c>
      <c r="BK131" s="194">
        <f t="shared" si="29"/>
        <v>0</v>
      </c>
      <c r="BL131" s="20" t="s">
        <v>366</v>
      </c>
      <c r="BM131" s="193" t="s">
        <v>705</v>
      </c>
    </row>
    <row r="132" spans="1:65" s="2" customFormat="1" ht="16.5" customHeight="1">
      <c r="A132" s="37"/>
      <c r="B132" s="38"/>
      <c r="C132" s="182" t="s">
        <v>485</v>
      </c>
      <c r="D132" s="182" t="s">
        <v>239</v>
      </c>
      <c r="E132" s="183" t="s">
        <v>2053</v>
      </c>
      <c r="F132" s="184" t="s">
        <v>2036</v>
      </c>
      <c r="G132" s="185" t="s">
        <v>290</v>
      </c>
      <c r="H132" s="186">
        <v>0</v>
      </c>
      <c r="I132" s="187"/>
      <c r="J132" s="188">
        <f t="shared" si="20"/>
        <v>0</v>
      </c>
      <c r="K132" s="184" t="s">
        <v>19</v>
      </c>
      <c r="L132" s="42"/>
      <c r="M132" s="189" t="s">
        <v>19</v>
      </c>
      <c r="N132" s="190" t="s">
        <v>48</v>
      </c>
      <c r="O132" s="67"/>
      <c r="P132" s="191">
        <f t="shared" si="21"/>
        <v>0</v>
      </c>
      <c r="Q132" s="191">
        <v>0</v>
      </c>
      <c r="R132" s="191">
        <f t="shared" si="22"/>
        <v>0</v>
      </c>
      <c r="S132" s="191">
        <v>0</v>
      </c>
      <c r="T132" s="192">
        <f t="shared" si="23"/>
        <v>0</v>
      </c>
      <c r="U132" s="37"/>
      <c r="V132" s="37"/>
      <c r="W132" s="37"/>
      <c r="X132" s="37"/>
      <c r="Y132" s="37"/>
      <c r="Z132" s="37"/>
      <c r="AA132" s="37"/>
      <c r="AB132" s="37"/>
      <c r="AC132" s="37"/>
      <c r="AD132" s="37"/>
      <c r="AE132" s="37"/>
      <c r="AR132" s="193" t="s">
        <v>366</v>
      </c>
      <c r="AT132" s="193" t="s">
        <v>239</v>
      </c>
      <c r="AU132" s="193" t="s">
        <v>88</v>
      </c>
      <c r="AY132" s="20" t="s">
        <v>237</v>
      </c>
      <c r="BE132" s="194">
        <f t="shared" si="24"/>
        <v>0</v>
      </c>
      <c r="BF132" s="194">
        <f t="shared" si="25"/>
        <v>0</v>
      </c>
      <c r="BG132" s="194">
        <f t="shared" si="26"/>
        <v>0</v>
      </c>
      <c r="BH132" s="194">
        <f t="shared" si="27"/>
        <v>0</v>
      </c>
      <c r="BI132" s="194">
        <f t="shared" si="28"/>
        <v>0</v>
      </c>
      <c r="BJ132" s="20" t="s">
        <v>88</v>
      </c>
      <c r="BK132" s="194">
        <f t="shared" si="29"/>
        <v>0</v>
      </c>
      <c r="BL132" s="20" t="s">
        <v>366</v>
      </c>
      <c r="BM132" s="193" t="s">
        <v>713</v>
      </c>
    </row>
    <row r="133" spans="1:65" s="2" customFormat="1" ht="16.5" customHeight="1">
      <c r="A133" s="37"/>
      <c r="B133" s="38"/>
      <c r="C133" s="182" t="s">
        <v>508</v>
      </c>
      <c r="D133" s="182" t="s">
        <v>239</v>
      </c>
      <c r="E133" s="183" t="s">
        <v>2054</v>
      </c>
      <c r="F133" s="184" t="s">
        <v>2055</v>
      </c>
      <c r="G133" s="185" t="s">
        <v>290</v>
      </c>
      <c r="H133" s="186">
        <v>0</v>
      </c>
      <c r="I133" s="187"/>
      <c r="J133" s="188">
        <f t="shared" si="20"/>
        <v>0</v>
      </c>
      <c r="K133" s="184" t="s">
        <v>19</v>
      </c>
      <c r="L133" s="42"/>
      <c r="M133" s="189" t="s">
        <v>19</v>
      </c>
      <c r="N133" s="190" t="s">
        <v>48</v>
      </c>
      <c r="O133" s="67"/>
      <c r="P133" s="191">
        <f t="shared" si="21"/>
        <v>0</v>
      </c>
      <c r="Q133" s="191">
        <v>0</v>
      </c>
      <c r="R133" s="191">
        <f t="shared" si="22"/>
        <v>0</v>
      </c>
      <c r="S133" s="191">
        <v>0</v>
      </c>
      <c r="T133" s="192">
        <f t="shared" si="23"/>
        <v>0</v>
      </c>
      <c r="U133" s="37"/>
      <c r="V133" s="37"/>
      <c r="W133" s="37"/>
      <c r="X133" s="37"/>
      <c r="Y133" s="37"/>
      <c r="Z133" s="37"/>
      <c r="AA133" s="37"/>
      <c r="AB133" s="37"/>
      <c r="AC133" s="37"/>
      <c r="AD133" s="37"/>
      <c r="AE133" s="37"/>
      <c r="AR133" s="193" t="s">
        <v>366</v>
      </c>
      <c r="AT133" s="193" t="s">
        <v>239</v>
      </c>
      <c r="AU133" s="193" t="s">
        <v>88</v>
      </c>
      <c r="AY133" s="20" t="s">
        <v>237</v>
      </c>
      <c r="BE133" s="194">
        <f t="shared" si="24"/>
        <v>0</v>
      </c>
      <c r="BF133" s="194">
        <f t="shared" si="25"/>
        <v>0</v>
      </c>
      <c r="BG133" s="194">
        <f t="shared" si="26"/>
        <v>0</v>
      </c>
      <c r="BH133" s="194">
        <f t="shared" si="27"/>
        <v>0</v>
      </c>
      <c r="BI133" s="194">
        <f t="shared" si="28"/>
        <v>0</v>
      </c>
      <c r="BJ133" s="20" t="s">
        <v>88</v>
      </c>
      <c r="BK133" s="194">
        <f t="shared" si="29"/>
        <v>0</v>
      </c>
      <c r="BL133" s="20" t="s">
        <v>366</v>
      </c>
      <c r="BM133" s="193" t="s">
        <v>425</v>
      </c>
    </row>
    <row r="134" spans="1:65" s="2" customFormat="1" ht="16.5" customHeight="1">
      <c r="A134" s="37"/>
      <c r="B134" s="38"/>
      <c r="C134" s="182" t="s">
        <v>516</v>
      </c>
      <c r="D134" s="182" t="s">
        <v>239</v>
      </c>
      <c r="E134" s="183" t="s">
        <v>2056</v>
      </c>
      <c r="F134" s="184" t="s">
        <v>2057</v>
      </c>
      <c r="G134" s="185" t="s">
        <v>154</v>
      </c>
      <c r="H134" s="186">
        <v>0</v>
      </c>
      <c r="I134" s="187"/>
      <c r="J134" s="188">
        <f t="shared" si="20"/>
        <v>0</v>
      </c>
      <c r="K134" s="184" t="s">
        <v>19</v>
      </c>
      <c r="L134" s="42"/>
      <c r="M134" s="189" t="s">
        <v>19</v>
      </c>
      <c r="N134" s="190" t="s">
        <v>48</v>
      </c>
      <c r="O134" s="67"/>
      <c r="P134" s="191">
        <f t="shared" si="21"/>
        <v>0</v>
      </c>
      <c r="Q134" s="191">
        <v>0</v>
      </c>
      <c r="R134" s="191">
        <f t="shared" si="22"/>
        <v>0</v>
      </c>
      <c r="S134" s="191">
        <v>0</v>
      </c>
      <c r="T134" s="192">
        <f t="shared" si="23"/>
        <v>0</v>
      </c>
      <c r="U134" s="37"/>
      <c r="V134" s="37"/>
      <c r="W134" s="37"/>
      <c r="X134" s="37"/>
      <c r="Y134" s="37"/>
      <c r="Z134" s="37"/>
      <c r="AA134" s="37"/>
      <c r="AB134" s="37"/>
      <c r="AC134" s="37"/>
      <c r="AD134" s="37"/>
      <c r="AE134" s="37"/>
      <c r="AR134" s="193" t="s">
        <v>366</v>
      </c>
      <c r="AT134" s="193" t="s">
        <v>239</v>
      </c>
      <c r="AU134" s="193" t="s">
        <v>88</v>
      </c>
      <c r="AY134" s="20" t="s">
        <v>237</v>
      </c>
      <c r="BE134" s="194">
        <f t="shared" si="24"/>
        <v>0</v>
      </c>
      <c r="BF134" s="194">
        <f t="shared" si="25"/>
        <v>0</v>
      </c>
      <c r="BG134" s="194">
        <f t="shared" si="26"/>
        <v>0</v>
      </c>
      <c r="BH134" s="194">
        <f t="shared" si="27"/>
        <v>0</v>
      </c>
      <c r="BI134" s="194">
        <f t="shared" si="28"/>
        <v>0</v>
      </c>
      <c r="BJ134" s="20" t="s">
        <v>88</v>
      </c>
      <c r="BK134" s="194">
        <f t="shared" si="29"/>
        <v>0</v>
      </c>
      <c r="BL134" s="20" t="s">
        <v>366</v>
      </c>
      <c r="BM134" s="193" t="s">
        <v>733</v>
      </c>
    </row>
    <row r="135" spans="1:65" s="2" customFormat="1" ht="16.5" customHeight="1">
      <c r="A135" s="37"/>
      <c r="B135" s="38"/>
      <c r="C135" s="182" t="s">
        <v>523</v>
      </c>
      <c r="D135" s="182" t="s">
        <v>239</v>
      </c>
      <c r="E135" s="183" t="s">
        <v>2058</v>
      </c>
      <c r="F135" s="184" t="s">
        <v>1994</v>
      </c>
      <c r="G135" s="185" t="s">
        <v>154</v>
      </c>
      <c r="H135" s="186">
        <v>0</v>
      </c>
      <c r="I135" s="187"/>
      <c r="J135" s="188">
        <f t="shared" si="20"/>
        <v>0</v>
      </c>
      <c r="K135" s="184" t="s">
        <v>19</v>
      </c>
      <c r="L135" s="42"/>
      <c r="M135" s="189" t="s">
        <v>19</v>
      </c>
      <c r="N135" s="190" t="s">
        <v>48</v>
      </c>
      <c r="O135" s="67"/>
      <c r="P135" s="191">
        <f t="shared" si="21"/>
        <v>0</v>
      </c>
      <c r="Q135" s="191">
        <v>0</v>
      </c>
      <c r="R135" s="191">
        <f t="shared" si="22"/>
        <v>0</v>
      </c>
      <c r="S135" s="191">
        <v>0</v>
      </c>
      <c r="T135" s="192">
        <f t="shared" si="23"/>
        <v>0</v>
      </c>
      <c r="U135" s="37"/>
      <c r="V135" s="37"/>
      <c r="W135" s="37"/>
      <c r="X135" s="37"/>
      <c r="Y135" s="37"/>
      <c r="Z135" s="37"/>
      <c r="AA135" s="37"/>
      <c r="AB135" s="37"/>
      <c r="AC135" s="37"/>
      <c r="AD135" s="37"/>
      <c r="AE135" s="37"/>
      <c r="AR135" s="193" t="s">
        <v>366</v>
      </c>
      <c r="AT135" s="193" t="s">
        <v>239</v>
      </c>
      <c r="AU135" s="193" t="s">
        <v>88</v>
      </c>
      <c r="AY135" s="20" t="s">
        <v>237</v>
      </c>
      <c r="BE135" s="194">
        <f t="shared" si="24"/>
        <v>0</v>
      </c>
      <c r="BF135" s="194">
        <f t="shared" si="25"/>
        <v>0</v>
      </c>
      <c r="BG135" s="194">
        <f t="shared" si="26"/>
        <v>0</v>
      </c>
      <c r="BH135" s="194">
        <f t="shared" si="27"/>
        <v>0</v>
      </c>
      <c r="BI135" s="194">
        <f t="shared" si="28"/>
        <v>0</v>
      </c>
      <c r="BJ135" s="20" t="s">
        <v>88</v>
      </c>
      <c r="BK135" s="194">
        <f t="shared" si="29"/>
        <v>0</v>
      </c>
      <c r="BL135" s="20" t="s">
        <v>366</v>
      </c>
      <c r="BM135" s="193" t="s">
        <v>746</v>
      </c>
    </row>
    <row r="136" spans="1:65" s="2" customFormat="1" ht="21.75" customHeight="1">
      <c r="A136" s="37"/>
      <c r="B136" s="38"/>
      <c r="C136" s="182" t="s">
        <v>529</v>
      </c>
      <c r="D136" s="182" t="s">
        <v>239</v>
      </c>
      <c r="E136" s="183" t="s">
        <v>2059</v>
      </c>
      <c r="F136" s="184" t="s">
        <v>1996</v>
      </c>
      <c r="G136" s="185" t="s">
        <v>154</v>
      </c>
      <c r="H136" s="186">
        <v>0</v>
      </c>
      <c r="I136" s="187"/>
      <c r="J136" s="188">
        <f t="shared" si="20"/>
        <v>0</v>
      </c>
      <c r="K136" s="184" t="s">
        <v>19</v>
      </c>
      <c r="L136" s="42"/>
      <c r="M136" s="189" t="s">
        <v>19</v>
      </c>
      <c r="N136" s="190" t="s">
        <v>48</v>
      </c>
      <c r="O136" s="67"/>
      <c r="P136" s="191">
        <f t="shared" si="21"/>
        <v>0</v>
      </c>
      <c r="Q136" s="191">
        <v>0</v>
      </c>
      <c r="R136" s="191">
        <f t="shared" si="22"/>
        <v>0</v>
      </c>
      <c r="S136" s="191">
        <v>0</v>
      </c>
      <c r="T136" s="192">
        <f t="shared" si="23"/>
        <v>0</v>
      </c>
      <c r="U136" s="37"/>
      <c r="V136" s="37"/>
      <c r="W136" s="37"/>
      <c r="X136" s="37"/>
      <c r="Y136" s="37"/>
      <c r="Z136" s="37"/>
      <c r="AA136" s="37"/>
      <c r="AB136" s="37"/>
      <c r="AC136" s="37"/>
      <c r="AD136" s="37"/>
      <c r="AE136" s="37"/>
      <c r="AR136" s="193" t="s">
        <v>366</v>
      </c>
      <c r="AT136" s="193" t="s">
        <v>239</v>
      </c>
      <c r="AU136" s="193" t="s">
        <v>88</v>
      </c>
      <c r="AY136" s="20" t="s">
        <v>237</v>
      </c>
      <c r="BE136" s="194">
        <f t="shared" si="24"/>
        <v>0</v>
      </c>
      <c r="BF136" s="194">
        <f t="shared" si="25"/>
        <v>0</v>
      </c>
      <c r="BG136" s="194">
        <f t="shared" si="26"/>
        <v>0</v>
      </c>
      <c r="BH136" s="194">
        <f t="shared" si="27"/>
        <v>0</v>
      </c>
      <c r="BI136" s="194">
        <f t="shared" si="28"/>
        <v>0</v>
      </c>
      <c r="BJ136" s="20" t="s">
        <v>88</v>
      </c>
      <c r="BK136" s="194">
        <f t="shared" si="29"/>
        <v>0</v>
      </c>
      <c r="BL136" s="20" t="s">
        <v>366</v>
      </c>
      <c r="BM136" s="193" t="s">
        <v>772</v>
      </c>
    </row>
    <row r="137" spans="1:65" s="2" customFormat="1" ht="16.5" customHeight="1">
      <c r="A137" s="37"/>
      <c r="B137" s="38"/>
      <c r="C137" s="182" t="s">
        <v>535</v>
      </c>
      <c r="D137" s="182" t="s">
        <v>239</v>
      </c>
      <c r="E137" s="183" t="s">
        <v>2060</v>
      </c>
      <c r="F137" s="184" t="s">
        <v>1998</v>
      </c>
      <c r="G137" s="185" t="s">
        <v>1999</v>
      </c>
      <c r="H137" s="186">
        <v>0</v>
      </c>
      <c r="I137" s="187"/>
      <c r="J137" s="188">
        <f t="shared" si="20"/>
        <v>0</v>
      </c>
      <c r="K137" s="184" t="s">
        <v>19</v>
      </c>
      <c r="L137" s="42"/>
      <c r="M137" s="189" t="s">
        <v>19</v>
      </c>
      <c r="N137" s="190" t="s">
        <v>48</v>
      </c>
      <c r="O137" s="67"/>
      <c r="P137" s="191">
        <f t="shared" si="21"/>
        <v>0</v>
      </c>
      <c r="Q137" s="191">
        <v>0</v>
      </c>
      <c r="R137" s="191">
        <f t="shared" si="22"/>
        <v>0</v>
      </c>
      <c r="S137" s="191">
        <v>0</v>
      </c>
      <c r="T137" s="192">
        <f t="shared" si="23"/>
        <v>0</v>
      </c>
      <c r="U137" s="37"/>
      <c r="V137" s="37"/>
      <c r="W137" s="37"/>
      <c r="X137" s="37"/>
      <c r="Y137" s="37"/>
      <c r="Z137" s="37"/>
      <c r="AA137" s="37"/>
      <c r="AB137" s="37"/>
      <c r="AC137" s="37"/>
      <c r="AD137" s="37"/>
      <c r="AE137" s="37"/>
      <c r="AR137" s="193" t="s">
        <v>366</v>
      </c>
      <c r="AT137" s="193" t="s">
        <v>239</v>
      </c>
      <c r="AU137" s="193" t="s">
        <v>88</v>
      </c>
      <c r="AY137" s="20" t="s">
        <v>237</v>
      </c>
      <c r="BE137" s="194">
        <f t="shared" si="24"/>
        <v>0</v>
      </c>
      <c r="BF137" s="194">
        <f t="shared" si="25"/>
        <v>0</v>
      </c>
      <c r="BG137" s="194">
        <f t="shared" si="26"/>
        <v>0</v>
      </c>
      <c r="BH137" s="194">
        <f t="shared" si="27"/>
        <v>0</v>
      </c>
      <c r="BI137" s="194">
        <f t="shared" si="28"/>
        <v>0</v>
      </c>
      <c r="BJ137" s="20" t="s">
        <v>88</v>
      </c>
      <c r="BK137" s="194">
        <f t="shared" si="29"/>
        <v>0</v>
      </c>
      <c r="BL137" s="20" t="s">
        <v>366</v>
      </c>
      <c r="BM137" s="193" t="s">
        <v>804</v>
      </c>
    </row>
    <row r="138" spans="1:65" s="2" customFormat="1" ht="16.5" customHeight="1">
      <c r="A138" s="37"/>
      <c r="B138" s="38"/>
      <c r="C138" s="182" t="s">
        <v>545</v>
      </c>
      <c r="D138" s="182" t="s">
        <v>239</v>
      </c>
      <c r="E138" s="183" t="s">
        <v>2061</v>
      </c>
      <c r="F138" s="184" t="s">
        <v>2001</v>
      </c>
      <c r="G138" s="185" t="s">
        <v>519</v>
      </c>
      <c r="H138" s="186">
        <v>0</v>
      </c>
      <c r="I138" s="187"/>
      <c r="J138" s="188">
        <f t="shared" si="20"/>
        <v>0</v>
      </c>
      <c r="K138" s="184" t="s">
        <v>19</v>
      </c>
      <c r="L138" s="42"/>
      <c r="M138" s="189" t="s">
        <v>19</v>
      </c>
      <c r="N138" s="190" t="s">
        <v>48</v>
      </c>
      <c r="O138" s="67"/>
      <c r="P138" s="191">
        <f t="shared" si="21"/>
        <v>0</v>
      </c>
      <c r="Q138" s="191">
        <v>0</v>
      </c>
      <c r="R138" s="191">
        <f t="shared" si="22"/>
        <v>0</v>
      </c>
      <c r="S138" s="191">
        <v>0</v>
      </c>
      <c r="T138" s="192">
        <f t="shared" si="23"/>
        <v>0</v>
      </c>
      <c r="U138" s="37"/>
      <c r="V138" s="37"/>
      <c r="W138" s="37"/>
      <c r="X138" s="37"/>
      <c r="Y138" s="37"/>
      <c r="Z138" s="37"/>
      <c r="AA138" s="37"/>
      <c r="AB138" s="37"/>
      <c r="AC138" s="37"/>
      <c r="AD138" s="37"/>
      <c r="AE138" s="37"/>
      <c r="AR138" s="193" t="s">
        <v>366</v>
      </c>
      <c r="AT138" s="193" t="s">
        <v>239</v>
      </c>
      <c r="AU138" s="193" t="s">
        <v>88</v>
      </c>
      <c r="AY138" s="20" t="s">
        <v>237</v>
      </c>
      <c r="BE138" s="194">
        <f t="shared" si="24"/>
        <v>0</v>
      </c>
      <c r="BF138" s="194">
        <f t="shared" si="25"/>
        <v>0</v>
      </c>
      <c r="BG138" s="194">
        <f t="shared" si="26"/>
        <v>0</v>
      </c>
      <c r="BH138" s="194">
        <f t="shared" si="27"/>
        <v>0</v>
      </c>
      <c r="BI138" s="194">
        <f t="shared" si="28"/>
        <v>0</v>
      </c>
      <c r="BJ138" s="20" t="s">
        <v>88</v>
      </c>
      <c r="BK138" s="194">
        <f t="shared" si="29"/>
        <v>0</v>
      </c>
      <c r="BL138" s="20" t="s">
        <v>366</v>
      </c>
      <c r="BM138" s="193" t="s">
        <v>830</v>
      </c>
    </row>
    <row r="139" spans="1:65" s="2" customFormat="1" ht="16.5" customHeight="1">
      <c r="A139" s="37"/>
      <c r="B139" s="38"/>
      <c r="C139" s="182" t="s">
        <v>550</v>
      </c>
      <c r="D139" s="182" t="s">
        <v>239</v>
      </c>
      <c r="E139" s="183" t="s">
        <v>2062</v>
      </c>
      <c r="F139" s="184" t="s">
        <v>2063</v>
      </c>
      <c r="G139" s="185" t="s">
        <v>519</v>
      </c>
      <c r="H139" s="186">
        <v>0</v>
      </c>
      <c r="I139" s="187"/>
      <c r="J139" s="188">
        <f t="shared" si="20"/>
        <v>0</v>
      </c>
      <c r="K139" s="184" t="s">
        <v>19</v>
      </c>
      <c r="L139" s="42"/>
      <c r="M139" s="189" t="s">
        <v>19</v>
      </c>
      <c r="N139" s="190" t="s">
        <v>48</v>
      </c>
      <c r="O139" s="67"/>
      <c r="P139" s="191">
        <f t="shared" si="21"/>
        <v>0</v>
      </c>
      <c r="Q139" s="191">
        <v>0</v>
      </c>
      <c r="R139" s="191">
        <f t="shared" si="22"/>
        <v>0</v>
      </c>
      <c r="S139" s="191">
        <v>0</v>
      </c>
      <c r="T139" s="192">
        <f t="shared" si="23"/>
        <v>0</v>
      </c>
      <c r="U139" s="37"/>
      <c r="V139" s="37"/>
      <c r="W139" s="37"/>
      <c r="X139" s="37"/>
      <c r="Y139" s="37"/>
      <c r="Z139" s="37"/>
      <c r="AA139" s="37"/>
      <c r="AB139" s="37"/>
      <c r="AC139" s="37"/>
      <c r="AD139" s="37"/>
      <c r="AE139" s="37"/>
      <c r="AR139" s="193" t="s">
        <v>366</v>
      </c>
      <c r="AT139" s="193" t="s">
        <v>239</v>
      </c>
      <c r="AU139" s="193" t="s">
        <v>88</v>
      </c>
      <c r="AY139" s="20" t="s">
        <v>237</v>
      </c>
      <c r="BE139" s="194">
        <f t="shared" si="24"/>
        <v>0</v>
      </c>
      <c r="BF139" s="194">
        <f t="shared" si="25"/>
        <v>0</v>
      </c>
      <c r="BG139" s="194">
        <f t="shared" si="26"/>
        <v>0</v>
      </c>
      <c r="BH139" s="194">
        <f t="shared" si="27"/>
        <v>0</v>
      </c>
      <c r="BI139" s="194">
        <f t="shared" si="28"/>
        <v>0</v>
      </c>
      <c r="BJ139" s="20" t="s">
        <v>88</v>
      </c>
      <c r="BK139" s="194">
        <f t="shared" si="29"/>
        <v>0</v>
      </c>
      <c r="BL139" s="20" t="s">
        <v>366</v>
      </c>
      <c r="BM139" s="193" t="s">
        <v>863</v>
      </c>
    </row>
    <row r="140" spans="1:65" s="2" customFormat="1" ht="24.15" customHeight="1">
      <c r="A140" s="37"/>
      <c r="B140" s="38"/>
      <c r="C140" s="182" t="s">
        <v>555</v>
      </c>
      <c r="D140" s="182" t="s">
        <v>239</v>
      </c>
      <c r="E140" s="183" t="s">
        <v>2064</v>
      </c>
      <c r="F140" s="184" t="s">
        <v>2003</v>
      </c>
      <c r="G140" s="185" t="s">
        <v>519</v>
      </c>
      <c r="H140" s="186">
        <v>0</v>
      </c>
      <c r="I140" s="187"/>
      <c r="J140" s="188">
        <f t="shared" si="20"/>
        <v>0</v>
      </c>
      <c r="K140" s="184" t="s">
        <v>19</v>
      </c>
      <c r="L140" s="42"/>
      <c r="M140" s="189" t="s">
        <v>19</v>
      </c>
      <c r="N140" s="190" t="s">
        <v>48</v>
      </c>
      <c r="O140" s="67"/>
      <c r="P140" s="191">
        <f t="shared" si="21"/>
        <v>0</v>
      </c>
      <c r="Q140" s="191">
        <v>0</v>
      </c>
      <c r="R140" s="191">
        <f t="shared" si="22"/>
        <v>0</v>
      </c>
      <c r="S140" s="191">
        <v>0</v>
      </c>
      <c r="T140" s="192">
        <f t="shared" si="23"/>
        <v>0</v>
      </c>
      <c r="U140" s="37"/>
      <c r="V140" s="37"/>
      <c r="W140" s="37"/>
      <c r="X140" s="37"/>
      <c r="Y140" s="37"/>
      <c r="Z140" s="37"/>
      <c r="AA140" s="37"/>
      <c r="AB140" s="37"/>
      <c r="AC140" s="37"/>
      <c r="AD140" s="37"/>
      <c r="AE140" s="37"/>
      <c r="AR140" s="193" t="s">
        <v>366</v>
      </c>
      <c r="AT140" s="193" t="s">
        <v>239</v>
      </c>
      <c r="AU140" s="193" t="s">
        <v>88</v>
      </c>
      <c r="AY140" s="20" t="s">
        <v>237</v>
      </c>
      <c r="BE140" s="194">
        <f t="shared" si="24"/>
        <v>0</v>
      </c>
      <c r="BF140" s="194">
        <f t="shared" si="25"/>
        <v>0</v>
      </c>
      <c r="BG140" s="194">
        <f t="shared" si="26"/>
        <v>0</v>
      </c>
      <c r="BH140" s="194">
        <f t="shared" si="27"/>
        <v>0</v>
      </c>
      <c r="BI140" s="194">
        <f t="shared" si="28"/>
        <v>0</v>
      </c>
      <c r="BJ140" s="20" t="s">
        <v>88</v>
      </c>
      <c r="BK140" s="194">
        <f t="shared" si="29"/>
        <v>0</v>
      </c>
      <c r="BL140" s="20" t="s">
        <v>366</v>
      </c>
      <c r="BM140" s="193" t="s">
        <v>897</v>
      </c>
    </row>
    <row r="141" spans="1:65" s="2" customFormat="1" ht="16.5" customHeight="1">
      <c r="A141" s="37"/>
      <c r="B141" s="38"/>
      <c r="C141" s="182" t="s">
        <v>567</v>
      </c>
      <c r="D141" s="182" t="s">
        <v>239</v>
      </c>
      <c r="E141" s="183" t="s">
        <v>2065</v>
      </c>
      <c r="F141" s="184" t="s">
        <v>2066</v>
      </c>
      <c r="G141" s="185" t="s">
        <v>290</v>
      </c>
      <c r="H141" s="186">
        <v>0</v>
      </c>
      <c r="I141" s="187"/>
      <c r="J141" s="188">
        <f t="shared" si="20"/>
        <v>0</v>
      </c>
      <c r="K141" s="184" t="s">
        <v>19</v>
      </c>
      <c r="L141" s="42"/>
      <c r="M141" s="189" t="s">
        <v>19</v>
      </c>
      <c r="N141" s="190" t="s">
        <v>48</v>
      </c>
      <c r="O141" s="67"/>
      <c r="P141" s="191">
        <f t="shared" si="21"/>
        <v>0</v>
      </c>
      <c r="Q141" s="191">
        <v>0</v>
      </c>
      <c r="R141" s="191">
        <f t="shared" si="22"/>
        <v>0</v>
      </c>
      <c r="S141" s="191">
        <v>0</v>
      </c>
      <c r="T141" s="192">
        <f t="shared" si="23"/>
        <v>0</v>
      </c>
      <c r="U141" s="37"/>
      <c r="V141" s="37"/>
      <c r="W141" s="37"/>
      <c r="X141" s="37"/>
      <c r="Y141" s="37"/>
      <c r="Z141" s="37"/>
      <c r="AA141" s="37"/>
      <c r="AB141" s="37"/>
      <c r="AC141" s="37"/>
      <c r="AD141" s="37"/>
      <c r="AE141" s="37"/>
      <c r="AR141" s="193" t="s">
        <v>366</v>
      </c>
      <c r="AT141" s="193" t="s">
        <v>239</v>
      </c>
      <c r="AU141" s="193" t="s">
        <v>88</v>
      </c>
      <c r="AY141" s="20" t="s">
        <v>237</v>
      </c>
      <c r="BE141" s="194">
        <f t="shared" si="24"/>
        <v>0</v>
      </c>
      <c r="BF141" s="194">
        <f t="shared" si="25"/>
        <v>0</v>
      </c>
      <c r="BG141" s="194">
        <f t="shared" si="26"/>
        <v>0</v>
      </c>
      <c r="BH141" s="194">
        <f t="shared" si="27"/>
        <v>0</v>
      </c>
      <c r="BI141" s="194">
        <f t="shared" si="28"/>
        <v>0</v>
      </c>
      <c r="BJ141" s="20" t="s">
        <v>88</v>
      </c>
      <c r="BK141" s="194">
        <f t="shared" si="29"/>
        <v>0</v>
      </c>
      <c r="BL141" s="20" t="s">
        <v>366</v>
      </c>
      <c r="BM141" s="193" t="s">
        <v>922</v>
      </c>
    </row>
    <row r="142" spans="1:65" s="2" customFormat="1" ht="16.5" customHeight="1">
      <c r="A142" s="37"/>
      <c r="B142" s="38"/>
      <c r="C142" s="182" t="s">
        <v>572</v>
      </c>
      <c r="D142" s="182" t="s">
        <v>239</v>
      </c>
      <c r="E142" s="183" t="s">
        <v>2067</v>
      </c>
      <c r="F142" s="184" t="s">
        <v>2068</v>
      </c>
      <c r="G142" s="185" t="s">
        <v>290</v>
      </c>
      <c r="H142" s="186">
        <v>0</v>
      </c>
      <c r="I142" s="187"/>
      <c r="J142" s="188">
        <f t="shared" si="20"/>
        <v>0</v>
      </c>
      <c r="K142" s="184" t="s">
        <v>19</v>
      </c>
      <c r="L142" s="42"/>
      <c r="M142" s="189" t="s">
        <v>19</v>
      </c>
      <c r="N142" s="190" t="s">
        <v>48</v>
      </c>
      <c r="O142" s="67"/>
      <c r="P142" s="191">
        <f t="shared" si="21"/>
        <v>0</v>
      </c>
      <c r="Q142" s="191">
        <v>0</v>
      </c>
      <c r="R142" s="191">
        <f t="shared" si="22"/>
        <v>0</v>
      </c>
      <c r="S142" s="191">
        <v>0</v>
      </c>
      <c r="T142" s="192">
        <f t="shared" si="23"/>
        <v>0</v>
      </c>
      <c r="U142" s="37"/>
      <c r="V142" s="37"/>
      <c r="W142" s="37"/>
      <c r="X142" s="37"/>
      <c r="Y142" s="37"/>
      <c r="Z142" s="37"/>
      <c r="AA142" s="37"/>
      <c r="AB142" s="37"/>
      <c r="AC142" s="37"/>
      <c r="AD142" s="37"/>
      <c r="AE142" s="37"/>
      <c r="AR142" s="193" t="s">
        <v>366</v>
      </c>
      <c r="AT142" s="193" t="s">
        <v>239</v>
      </c>
      <c r="AU142" s="193" t="s">
        <v>88</v>
      </c>
      <c r="AY142" s="20" t="s">
        <v>237</v>
      </c>
      <c r="BE142" s="194">
        <f t="shared" si="24"/>
        <v>0</v>
      </c>
      <c r="BF142" s="194">
        <f t="shared" si="25"/>
        <v>0</v>
      </c>
      <c r="BG142" s="194">
        <f t="shared" si="26"/>
        <v>0</v>
      </c>
      <c r="BH142" s="194">
        <f t="shared" si="27"/>
        <v>0</v>
      </c>
      <c r="BI142" s="194">
        <f t="shared" si="28"/>
        <v>0</v>
      </c>
      <c r="BJ142" s="20" t="s">
        <v>88</v>
      </c>
      <c r="BK142" s="194">
        <f t="shared" si="29"/>
        <v>0</v>
      </c>
      <c r="BL142" s="20" t="s">
        <v>366</v>
      </c>
      <c r="BM142" s="193" t="s">
        <v>940</v>
      </c>
    </row>
    <row r="143" spans="1:65" s="2" customFormat="1" ht="16.5" customHeight="1">
      <c r="A143" s="37"/>
      <c r="B143" s="38"/>
      <c r="C143" s="182" t="s">
        <v>577</v>
      </c>
      <c r="D143" s="182" t="s">
        <v>239</v>
      </c>
      <c r="E143" s="183" t="s">
        <v>2069</v>
      </c>
      <c r="F143" s="184" t="s">
        <v>2046</v>
      </c>
      <c r="G143" s="185" t="s">
        <v>1591</v>
      </c>
      <c r="H143" s="186">
        <v>0</v>
      </c>
      <c r="I143" s="187"/>
      <c r="J143" s="188">
        <f t="shared" si="20"/>
        <v>0</v>
      </c>
      <c r="K143" s="184" t="s">
        <v>19</v>
      </c>
      <c r="L143" s="42"/>
      <c r="M143" s="189" t="s">
        <v>19</v>
      </c>
      <c r="N143" s="190" t="s">
        <v>48</v>
      </c>
      <c r="O143" s="67"/>
      <c r="P143" s="191">
        <f t="shared" si="21"/>
        <v>0</v>
      </c>
      <c r="Q143" s="191">
        <v>0</v>
      </c>
      <c r="R143" s="191">
        <f t="shared" si="22"/>
        <v>0</v>
      </c>
      <c r="S143" s="191">
        <v>0</v>
      </c>
      <c r="T143" s="192">
        <f t="shared" si="23"/>
        <v>0</v>
      </c>
      <c r="U143" s="37"/>
      <c r="V143" s="37"/>
      <c r="W143" s="37"/>
      <c r="X143" s="37"/>
      <c r="Y143" s="37"/>
      <c r="Z143" s="37"/>
      <c r="AA143" s="37"/>
      <c r="AB143" s="37"/>
      <c r="AC143" s="37"/>
      <c r="AD143" s="37"/>
      <c r="AE143" s="37"/>
      <c r="AR143" s="193" t="s">
        <v>366</v>
      </c>
      <c r="AT143" s="193" t="s">
        <v>239</v>
      </c>
      <c r="AU143" s="193" t="s">
        <v>88</v>
      </c>
      <c r="AY143" s="20" t="s">
        <v>237</v>
      </c>
      <c r="BE143" s="194">
        <f t="shared" si="24"/>
        <v>0</v>
      </c>
      <c r="BF143" s="194">
        <f t="shared" si="25"/>
        <v>0</v>
      </c>
      <c r="BG143" s="194">
        <f t="shared" si="26"/>
        <v>0</v>
      </c>
      <c r="BH143" s="194">
        <f t="shared" si="27"/>
        <v>0</v>
      </c>
      <c r="BI143" s="194">
        <f t="shared" si="28"/>
        <v>0</v>
      </c>
      <c r="BJ143" s="20" t="s">
        <v>88</v>
      </c>
      <c r="BK143" s="194">
        <f t="shared" si="29"/>
        <v>0</v>
      </c>
      <c r="BL143" s="20" t="s">
        <v>366</v>
      </c>
      <c r="BM143" s="193" t="s">
        <v>950</v>
      </c>
    </row>
    <row r="144" spans="1:65" s="12" customFormat="1" ht="22.8" customHeight="1">
      <c r="B144" s="166"/>
      <c r="C144" s="167"/>
      <c r="D144" s="168" t="s">
        <v>75</v>
      </c>
      <c r="E144" s="180" t="s">
        <v>2070</v>
      </c>
      <c r="F144" s="180" t="s">
        <v>2071</v>
      </c>
      <c r="G144" s="167"/>
      <c r="H144" s="167"/>
      <c r="I144" s="170"/>
      <c r="J144" s="181">
        <f>BK144</f>
        <v>0</v>
      </c>
      <c r="K144" s="167"/>
      <c r="L144" s="172"/>
      <c r="M144" s="173"/>
      <c r="N144" s="174"/>
      <c r="O144" s="174"/>
      <c r="P144" s="175">
        <f>SUM(P145:P188)</f>
        <v>0</v>
      </c>
      <c r="Q144" s="174"/>
      <c r="R144" s="175">
        <f>SUM(R145:R188)</f>
        <v>0</v>
      </c>
      <c r="S144" s="174"/>
      <c r="T144" s="176">
        <f>SUM(T145:T188)</f>
        <v>0</v>
      </c>
      <c r="AR144" s="177" t="s">
        <v>88</v>
      </c>
      <c r="AT144" s="178" t="s">
        <v>75</v>
      </c>
      <c r="AU144" s="178" t="s">
        <v>83</v>
      </c>
      <c r="AY144" s="177" t="s">
        <v>237</v>
      </c>
      <c r="BK144" s="179">
        <f>SUM(BK145:BK188)</f>
        <v>0</v>
      </c>
    </row>
    <row r="145" spans="1:65" s="2" customFormat="1" ht="24.15" customHeight="1">
      <c r="A145" s="37"/>
      <c r="B145" s="38"/>
      <c r="C145" s="182" t="s">
        <v>582</v>
      </c>
      <c r="D145" s="182" t="s">
        <v>239</v>
      </c>
      <c r="E145" s="183" t="s">
        <v>2072</v>
      </c>
      <c r="F145" s="184" t="s">
        <v>2073</v>
      </c>
      <c r="G145" s="185" t="s">
        <v>290</v>
      </c>
      <c r="H145" s="186">
        <v>1</v>
      </c>
      <c r="I145" s="187"/>
      <c r="J145" s="188">
        <f t="shared" ref="J145:J188" si="30">ROUND(I145*H145,2)</f>
        <v>0</v>
      </c>
      <c r="K145" s="184" t="s">
        <v>19</v>
      </c>
      <c r="L145" s="42"/>
      <c r="M145" s="189" t="s">
        <v>19</v>
      </c>
      <c r="N145" s="190" t="s">
        <v>48</v>
      </c>
      <c r="O145" s="67"/>
      <c r="P145" s="191">
        <f t="shared" ref="P145:P188" si="31">O145*H145</f>
        <v>0</v>
      </c>
      <c r="Q145" s="191">
        <v>0</v>
      </c>
      <c r="R145" s="191">
        <f t="shared" ref="R145:R188" si="32">Q145*H145</f>
        <v>0</v>
      </c>
      <c r="S145" s="191">
        <v>0</v>
      </c>
      <c r="T145" s="192">
        <f t="shared" ref="T145:T188" si="33">S145*H145</f>
        <v>0</v>
      </c>
      <c r="U145" s="37"/>
      <c r="V145" s="37"/>
      <c r="W145" s="37"/>
      <c r="X145" s="37"/>
      <c r="Y145" s="37"/>
      <c r="Z145" s="37"/>
      <c r="AA145" s="37"/>
      <c r="AB145" s="37"/>
      <c r="AC145" s="37"/>
      <c r="AD145" s="37"/>
      <c r="AE145" s="37"/>
      <c r="AR145" s="193" t="s">
        <v>366</v>
      </c>
      <c r="AT145" s="193" t="s">
        <v>239</v>
      </c>
      <c r="AU145" s="193" t="s">
        <v>88</v>
      </c>
      <c r="AY145" s="20" t="s">
        <v>237</v>
      </c>
      <c r="BE145" s="194">
        <f t="shared" ref="BE145:BE188" si="34">IF(N145="základní",J145,0)</f>
        <v>0</v>
      </c>
      <c r="BF145" s="194">
        <f t="shared" ref="BF145:BF188" si="35">IF(N145="snížená",J145,0)</f>
        <v>0</v>
      </c>
      <c r="BG145" s="194">
        <f t="shared" ref="BG145:BG188" si="36">IF(N145="zákl. přenesená",J145,0)</f>
        <v>0</v>
      </c>
      <c r="BH145" s="194">
        <f t="shared" ref="BH145:BH188" si="37">IF(N145="sníž. přenesená",J145,0)</f>
        <v>0</v>
      </c>
      <c r="BI145" s="194">
        <f t="shared" ref="BI145:BI188" si="38">IF(N145="nulová",J145,0)</f>
        <v>0</v>
      </c>
      <c r="BJ145" s="20" t="s">
        <v>88</v>
      </c>
      <c r="BK145" s="194">
        <f t="shared" ref="BK145:BK188" si="39">ROUND(I145*H145,2)</f>
        <v>0</v>
      </c>
      <c r="BL145" s="20" t="s">
        <v>366</v>
      </c>
      <c r="BM145" s="193" t="s">
        <v>974</v>
      </c>
    </row>
    <row r="146" spans="1:65" s="2" customFormat="1" ht="24.15" customHeight="1">
      <c r="A146" s="37"/>
      <c r="B146" s="38"/>
      <c r="C146" s="244" t="s">
        <v>588</v>
      </c>
      <c r="D146" s="244" t="s">
        <v>296</v>
      </c>
      <c r="E146" s="245" t="s">
        <v>2074</v>
      </c>
      <c r="F146" s="246" t="s">
        <v>2075</v>
      </c>
      <c r="G146" s="247" t="s">
        <v>154</v>
      </c>
      <c r="H146" s="248">
        <v>190</v>
      </c>
      <c r="I146" s="249"/>
      <c r="J146" s="250">
        <f t="shared" si="30"/>
        <v>0</v>
      </c>
      <c r="K146" s="246" t="s">
        <v>19</v>
      </c>
      <c r="L146" s="251"/>
      <c r="M146" s="252" t="s">
        <v>19</v>
      </c>
      <c r="N146" s="253" t="s">
        <v>48</v>
      </c>
      <c r="O146" s="67"/>
      <c r="P146" s="191">
        <f t="shared" si="31"/>
        <v>0</v>
      </c>
      <c r="Q146" s="191">
        <v>0</v>
      </c>
      <c r="R146" s="191">
        <f t="shared" si="32"/>
        <v>0</v>
      </c>
      <c r="S146" s="191">
        <v>0</v>
      </c>
      <c r="T146" s="192">
        <f t="shared" si="33"/>
        <v>0</v>
      </c>
      <c r="U146" s="37"/>
      <c r="V146" s="37"/>
      <c r="W146" s="37"/>
      <c r="X146" s="37"/>
      <c r="Y146" s="37"/>
      <c r="Z146" s="37"/>
      <c r="AA146" s="37"/>
      <c r="AB146" s="37"/>
      <c r="AC146" s="37"/>
      <c r="AD146" s="37"/>
      <c r="AE146" s="37"/>
      <c r="AR146" s="193" t="s">
        <v>523</v>
      </c>
      <c r="AT146" s="193" t="s">
        <v>296</v>
      </c>
      <c r="AU146" s="193" t="s">
        <v>88</v>
      </c>
      <c r="AY146" s="20" t="s">
        <v>237</v>
      </c>
      <c r="BE146" s="194">
        <f t="shared" si="34"/>
        <v>0</v>
      </c>
      <c r="BF146" s="194">
        <f t="shared" si="35"/>
        <v>0</v>
      </c>
      <c r="BG146" s="194">
        <f t="shared" si="36"/>
        <v>0</v>
      </c>
      <c r="BH146" s="194">
        <f t="shared" si="37"/>
        <v>0</v>
      </c>
      <c r="BI146" s="194">
        <f t="shared" si="38"/>
        <v>0</v>
      </c>
      <c r="BJ146" s="20" t="s">
        <v>88</v>
      </c>
      <c r="BK146" s="194">
        <f t="shared" si="39"/>
        <v>0</v>
      </c>
      <c r="BL146" s="20" t="s">
        <v>366</v>
      </c>
      <c r="BM146" s="193" t="s">
        <v>985</v>
      </c>
    </row>
    <row r="147" spans="1:65" s="2" customFormat="1" ht="24.15" customHeight="1">
      <c r="A147" s="37"/>
      <c r="B147" s="38"/>
      <c r="C147" s="244" t="s">
        <v>597</v>
      </c>
      <c r="D147" s="244" t="s">
        <v>296</v>
      </c>
      <c r="E147" s="245" t="s">
        <v>2076</v>
      </c>
      <c r="F147" s="246" t="s">
        <v>2077</v>
      </c>
      <c r="G147" s="247" t="s">
        <v>154</v>
      </c>
      <c r="H147" s="248">
        <v>16.5</v>
      </c>
      <c r="I147" s="249"/>
      <c r="J147" s="250">
        <f t="shared" si="30"/>
        <v>0</v>
      </c>
      <c r="K147" s="246" t="s">
        <v>19</v>
      </c>
      <c r="L147" s="251"/>
      <c r="M147" s="252" t="s">
        <v>19</v>
      </c>
      <c r="N147" s="253" t="s">
        <v>48</v>
      </c>
      <c r="O147" s="67"/>
      <c r="P147" s="191">
        <f t="shared" si="31"/>
        <v>0</v>
      </c>
      <c r="Q147" s="191">
        <v>0</v>
      </c>
      <c r="R147" s="191">
        <f t="shared" si="32"/>
        <v>0</v>
      </c>
      <c r="S147" s="191">
        <v>0</v>
      </c>
      <c r="T147" s="192">
        <f t="shared" si="33"/>
        <v>0</v>
      </c>
      <c r="U147" s="37"/>
      <c r="V147" s="37"/>
      <c r="W147" s="37"/>
      <c r="X147" s="37"/>
      <c r="Y147" s="37"/>
      <c r="Z147" s="37"/>
      <c r="AA147" s="37"/>
      <c r="AB147" s="37"/>
      <c r="AC147" s="37"/>
      <c r="AD147" s="37"/>
      <c r="AE147" s="37"/>
      <c r="AR147" s="193" t="s">
        <v>523</v>
      </c>
      <c r="AT147" s="193" t="s">
        <v>296</v>
      </c>
      <c r="AU147" s="193" t="s">
        <v>88</v>
      </c>
      <c r="AY147" s="20" t="s">
        <v>237</v>
      </c>
      <c r="BE147" s="194">
        <f t="shared" si="34"/>
        <v>0</v>
      </c>
      <c r="BF147" s="194">
        <f t="shared" si="35"/>
        <v>0</v>
      </c>
      <c r="BG147" s="194">
        <f t="shared" si="36"/>
        <v>0</v>
      </c>
      <c r="BH147" s="194">
        <f t="shared" si="37"/>
        <v>0</v>
      </c>
      <c r="BI147" s="194">
        <f t="shared" si="38"/>
        <v>0</v>
      </c>
      <c r="BJ147" s="20" t="s">
        <v>88</v>
      </c>
      <c r="BK147" s="194">
        <f t="shared" si="39"/>
        <v>0</v>
      </c>
      <c r="BL147" s="20" t="s">
        <v>366</v>
      </c>
      <c r="BM147" s="193" t="s">
        <v>994</v>
      </c>
    </row>
    <row r="148" spans="1:65" s="2" customFormat="1" ht="24.15" customHeight="1">
      <c r="A148" s="37"/>
      <c r="B148" s="38"/>
      <c r="C148" s="244" t="s">
        <v>603</v>
      </c>
      <c r="D148" s="244" t="s">
        <v>296</v>
      </c>
      <c r="E148" s="245" t="s">
        <v>2078</v>
      </c>
      <c r="F148" s="246" t="s">
        <v>2079</v>
      </c>
      <c r="G148" s="247" t="s">
        <v>154</v>
      </c>
      <c r="H148" s="248">
        <v>17</v>
      </c>
      <c r="I148" s="249"/>
      <c r="J148" s="250">
        <f t="shared" si="30"/>
        <v>0</v>
      </c>
      <c r="K148" s="246" t="s">
        <v>19</v>
      </c>
      <c r="L148" s="251"/>
      <c r="M148" s="252" t="s">
        <v>19</v>
      </c>
      <c r="N148" s="253" t="s">
        <v>48</v>
      </c>
      <c r="O148" s="67"/>
      <c r="P148" s="191">
        <f t="shared" si="31"/>
        <v>0</v>
      </c>
      <c r="Q148" s="191">
        <v>0</v>
      </c>
      <c r="R148" s="191">
        <f t="shared" si="32"/>
        <v>0</v>
      </c>
      <c r="S148" s="191">
        <v>0</v>
      </c>
      <c r="T148" s="192">
        <f t="shared" si="33"/>
        <v>0</v>
      </c>
      <c r="U148" s="37"/>
      <c r="V148" s="37"/>
      <c r="W148" s="37"/>
      <c r="X148" s="37"/>
      <c r="Y148" s="37"/>
      <c r="Z148" s="37"/>
      <c r="AA148" s="37"/>
      <c r="AB148" s="37"/>
      <c r="AC148" s="37"/>
      <c r="AD148" s="37"/>
      <c r="AE148" s="37"/>
      <c r="AR148" s="193" t="s">
        <v>523</v>
      </c>
      <c r="AT148" s="193" t="s">
        <v>296</v>
      </c>
      <c r="AU148" s="193" t="s">
        <v>88</v>
      </c>
      <c r="AY148" s="20" t="s">
        <v>237</v>
      </c>
      <c r="BE148" s="194">
        <f t="shared" si="34"/>
        <v>0</v>
      </c>
      <c r="BF148" s="194">
        <f t="shared" si="35"/>
        <v>0</v>
      </c>
      <c r="BG148" s="194">
        <f t="shared" si="36"/>
        <v>0</v>
      </c>
      <c r="BH148" s="194">
        <f t="shared" si="37"/>
        <v>0</v>
      </c>
      <c r="BI148" s="194">
        <f t="shared" si="38"/>
        <v>0</v>
      </c>
      <c r="BJ148" s="20" t="s">
        <v>88</v>
      </c>
      <c r="BK148" s="194">
        <f t="shared" si="39"/>
        <v>0</v>
      </c>
      <c r="BL148" s="20" t="s">
        <v>366</v>
      </c>
      <c r="BM148" s="193" t="s">
        <v>450</v>
      </c>
    </row>
    <row r="149" spans="1:65" s="2" customFormat="1" ht="24.15" customHeight="1">
      <c r="A149" s="37"/>
      <c r="B149" s="38"/>
      <c r="C149" s="244" t="s">
        <v>611</v>
      </c>
      <c r="D149" s="244" t="s">
        <v>296</v>
      </c>
      <c r="E149" s="245" t="s">
        <v>2080</v>
      </c>
      <c r="F149" s="246" t="s">
        <v>2081</v>
      </c>
      <c r="G149" s="247" t="s">
        <v>154</v>
      </c>
      <c r="H149" s="248">
        <v>12.5</v>
      </c>
      <c r="I149" s="249"/>
      <c r="J149" s="250">
        <f t="shared" si="30"/>
        <v>0</v>
      </c>
      <c r="K149" s="246" t="s">
        <v>19</v>
      </c>
      <c r="L149" s="251"/>
      <c r="M149" s="252" t="s">
        <v>19</v>
      </c>
      <c r="N149" s="253" t="s">
        <v>48</v>
      </c>
      <c r="O149" s="67"/>
      <c r="P149" s="191">
        <f t="shared" si="31"/>
        <v>0</v>
      </c>
      <c r="Q149" s="191">
        <v>0</v>
      </c>
      <c r="R149" s="191">
        <f t="shared" si="32"/>
        <v>0</v>
      </c>
      <c r="S149" s="191">
        <v>0</v>
      </c>
      <c r="T149" s="192">
        <f t="shared" si="33"/>
        <v>0</v>
      </c>
      <c r="U149" s="37"/>
      <c r="V149" s="37"/>
      <c r="W149" s="37"/>
      <c r="X149" s="37"/>
      <c r="Y149" s="37"/>
      <c r="Z149" s="37"/>
      <c r="AA149" s="37"/>
      <c r="AB149" s="37"/>
      <c r="AC149" s="37"/>
      <c r="AD149" s="37"/>
      <c r="AE149" s="37"/>
      <c r="AR149" s="193" t="s">
        <v>523</v>
      </c>
      <c r="AT149" s="193" t="s">
        <v>296</v>
      </c>
      <c r="AU149" s="193" t="s">
        <v>88</v>
      </c>
      <c r="AY149" s="20" t="s">
        <v>237</v>
      </c>
      <c r="BE149" s="194">
        <f t="shared" si="34"/>
        <v>0</v>
      </c>
      <c r="BF149" s="194">
        <f t="shared" si="35"/>
        <v>0</v>
      </c>
      <c r="BG149" s="194">
        <f t="shared" si="36"/>
        <v>0</v>
      </c>
      <c r="BH149" s="194">
        <f t="shared" si="37"/>
        <v>0</v>
      </c>
      <c r="BI149" s="194">
        <f t="shared" si="38"/>
        <v>0</v>
      </c>
      <c r="BJ149" s="20" t="s">
        <v>88</v>
      </c>
      <c r="BK149" s="194">
        <f t="shared" si="39"/>
        <v>0</v>
      </c>
      <c r="BL149" s="20" t="s">
        <v>366</v>
      </c>
      <c r="BM149" s="193" t="s">
        <v>1015</v>
      </c>
    </row>
    <row r="150" spans="1:65" s="2" customFormat="1" ht="24.15" customHeight="1">
      <c r="A150" s="37"/>
      <c r="B150" s="38"/>
      <c r="C150" s="244" t="s">
        <v>617</v>
      </c>
      <c r="D150" s="244" t="s">
        <v>296</v>
      </c>
      <c r="E150" s="245" t="s">
        <v>2082</v>
      </c>
      <c r="F150" s="246" t="s">
        <v>2083</v>
      </c>
      <c r="G150" s="247" t="s">
        <v>154</v>
      </c>
      <c r="H150" s="248">
        <v>4</v>
      </c>
      <c r="I150" s="249"/>
      <c r="J150" s="250">
        <f t="shared" si="30"/>
        <v>0</v>
      </c>
      <c r="K150" s="246" t="s">
        <v>19</v>
      </c>
      <c r="L150" s="251"/>
      <c r="M150" s="252" t="s">
        <v>19</v>
      </c>
      <c r="N150" s="253" t="s">
        <v>48</v>
      </c>
      <c r="O150" s="67"/>
      <c r="P150" s="191">
        <f t="shared" si="31"/>
        <v>0</v>
      </c>
      <c r="Q150" s="191">
        <v>0</v>
      </c>
      <c r="R150" s="191">
        <f t="shared" si="32"/>
        <v>0</v>
      </c>
      <c r="S150" s="191">
        <v>0</v>
      </c>
      <c r="T150" s="192">
        <f t="shared" si="33"/>
        <v>0</v>
      </c>
      <c r="U150" s="37"/>
      <c r="V150" s="37"/>
      <c r="W150" s="37"/>
      <c r="X150" s="37"/>
      <c r="Y150" s="37"/>
      <c r="Z150" s="37"/>
      <c r="AA150" s="37"/>
      <c r="AB150" s="37"/>
      <c r="AC150" s="37"/>
      <c r="AD150" s="37"/>
      <c r="AE150" s="37"/>
      <c r="AR150" s="193" t="s">
        <v>523</v>
      </c>
      <c r="AT150" s="193" t="s">
        <v>296</v>
      </c>
      <c r="AU150" s="193" t="s">
        <v>88</v>
      </c>
      <c r="AY150" s="20" t="s">
        <v>237</v>
      </c>
      <c r="BE150" s="194">
        <f t="shared" si="34"/>
        <v>0</v>
      </c>
      <c r="BF150" s="194">
        <f t="shared" si="35"/>
        <v>0</v>
      </c>
      <c r="BG150" s="194">
        <f t="shared" si="36"/>
        <v>0</v>
      </c>
      <c r="BH150" s="194">
        <f t="shared" si="37"/>
        <v>0</v>
      </c>
      <c r="BI150" s="194">
        <f t="shared" si="38"/>
        <v>0</v>
      </c>
      <c r="BJ150" s="20" t="s">
        <v>88</v>
      </c>
      <c r="BK150" s="194">
        <f t="shared" si="39"/>
        <v>0</v>
      </c>
      <c r="BL150" s="20" t="s">
        <v>366</v>
      </c>
      <c r="BM150" s="193" t="s">
        <v>483</v>
      </c>
    </row>
    <row r="151" spans="1:65" s="2" customFormat="1" ht="21.75" customHeight="1">
      <c r="A151" s="37"/>
      <c r="B151" s="38"/>
      <c r="C151" s="182" t="s">
        <v>624</v>
      </c>
      <c r="D151" s="182" t="s">
        <v>239</v>
      </c>
      <c r="E151" s="183" t="s">
        <v>2084</v>
      </c>
      <c r="F151" s="184" t="s">
        <v>2085</v>
      </c>
      <c r="G151" s="185" t="s">
        <v>154</v>
      </c>
      <c r="H151" s="186">
        <v>179</v>
      </c>
      <c r="I151" s="187"/>
      <c r="J151" s="188">
        <f t="shared" si="30"/>
        <v>0</v>
      </c>
      <c r="K151" s="184" t="s">
        <v>19</v>
      </c>
      <c r="L151" s="42"/>
      <c r="M151" s="189" t="s">
        <v>19</v>
      </c>
      <c r="N151" s="190" t="s">
        <v>48</v>
      </c>
      <c r="O151" s="67"/>
      <c r="P151" s="191">
        <f t="shared" si="31"/>
        <v>0</v>
      </c>
      <c r="Q151" s="191">
        <v>0</v>
      </c>
      <c r="R151" s="191">
        <f t="shared" si="32"/>
        <v>0</v>
      </c>
      <c r="S151" s="191">
        <v>0</v>
      </c>
      <c r="T151" s="192">
        <f t="shared" si="33"/>
        <v>0</v>
      </c>
      <c r="U151" s="37"/>
      <c r="V151" s="37"/>
      <c r="W151" s="37"/>
      <c r="X151" s="37"/>
      <c r="Y151" s="37"/>
      <c r="Z151" s="37"/>
      <c r="AA151" s="37"/>
      <c r="AB151" s="37"/>
      <c r="AC151" s="37"/>
      <c r="AD151" s="37"/>
      <c r="AE151" s="37"/>
      <c r="AR151" s="193" t="s">
        <v>366</v>
      </c>
      <c r="AT151" s="193" t="s">
        <v>239</v>
      </c>
      <c r="AU151" s="193" t="s">
        <v>88</v>
      </c>
      <c r="AY151" s="20" t="s">
        <v>237</v>
      </c>
      <c r="BE151" s="194">
        <f t="shared" si="34"/>
        <v>0</v>
      </c>
      <c r="BF151" s="194">
        <f t="shared" si="35"/>
        <v>0</v>
      </c>
      <c r="BG151" s="194">
        <f t="shared" si="36"/>
        <v>0</v>
      </c>
      <c r="BH151" s="194">
        <f t="shared" si="37"/>
        <v>0</v>
      </c>
      <c r="BI151" s="194">
        <f t="shared" si="38"/>
        <v>0</v>
      </c>
      <c r="BJ151" s="20" t="s">
        <v>88</v>
      </c>
      <c r="BK151" s="194">
        <f t="shared" si="39"/>
        <v>0</v>
      </c>
      <c r="BL151" s="20" t="s">
        <v>366</v>
      </c>
      <c r="BM151" s="193" t="s">
        <v>1024</v>
      </c>
    </row>
    <row r="152" spans="1:65" s="2" customFormat="1" ht="21.75" customHeight="1">
      <c r="A152" s="37"/>
      <c r="B152" s="38"/>
      <c r="C152" s="182" t="s">
        <v>633</v>
      </c>
      <c r="D152" s="182" t="s">
        <v>239</v>
      </c>
      <c r="E152" s="183" t="s">
        <v>2086</v>
      </c>
      <c r="F152" s="184" t="s">
        <v>2087</v>
      </c>
      <c r="G152" s="185" t="s">
        <v>154</v>
      </c>
      <c r="H152" s="186">
        <v>11</v>
      </c>
      <c r="I152" s="187"/>
      <c r="J152" s="188">
        <f t="shared" si="30"/>
        <v>0</v>
      </c>
      <c r="K152" s="184" t="s">
        <v>19</v>
      </c>
      <c r="L152" s="42"/>
      <c r="M152" s="189" t="s">
        <v>19</v>
      </c>
      <c r="N152" s="190" t="s">
        <v>48</v>
      </c>
      <c r="O152" s="67"/>
      <c r="P152" s="191">
        <f t="shared" si="31"/>
        <v>0</v>
      </c>
      <c r="Q152" s="191">
        <v>0</v>
      </c>
      <c r="R152" s="191">
        <f t="shared" si="32"/>
        <v>0</v>
      </c>
      <c r="S152" s="191">
        <v>0</v>
      </c>
      <c r="T152" s="192">
        <f t="shared" si="33"/>
        <v>0</v>
      </c>
      <c r="U152" s="37"/>
      <c r="V152" s="37"/>
      <c r="W152" s="37"/>
      <c r="X152" s="37"/>
      <c r="Y152" s="37"/>
      <c r="Z152" s="37"/>
      <c r="AA152" s="37"/>
      <c r="AB152" s="37"/>
      <c r="AC152" s="37"/>
      <c r="AD152" s="37"/>
      <c r="AE152" s="37"/>
      <c r="AR152" s="193" t="s">
        <v>366</v>
      </c>
      <c r="AT152" s="193" t="s">
        <v>239</v>
      </c>
      <c r="AU152" s="193" t="s">
        <v>88</v>
      </c>
      <c r="AY152" s="20" t="s">
        <v>237</v>
      </c>
      <c r="BE152" s="194">
        <f t="shared" si="34"/>
        <v>0</v>
      </c>
      <c r="BF152" s="194">
        <f t="shared" si="35"/>
        <v>0</v>
      </c>
      <c r="BG152" s="194">
        <f t="shared" si="36"/>
        <v>0</v>
      </c>
      <c r="BH152" s="194">
        <f t="shared" si="37"/>
        <v>0</v>
      </c>
      <c r="BI152" s="194">
        <f t="shared" si="38"/>
        <v>0</v>
      </c>
      <c r="BJ152" s="20" t="s">
        <v>88</v>
      </c>
      <c r="BK152" s="194">
        <f t="shared" si="39"/>
        <v>0</v>
      </c>
      <c r="BL152" s="20" t="s">
        <v>366</v>
      </c>
      <c r="BM152" s="193" t="s">
        <v>1030</v>
      </c>
    </row>
    <row r="153" spans="1:65" s="2" customFormat="1" ht="21.75" customHeight="1">
      <c r="A153" s="37"/>
      <c r="B153" s="38"/>
      <c r="C153" s="182" t="s">
        <v>638</v>
      </c>
      <c r="D153" s="182" t="s">
        <v>239</v>
      </c>
      <c r="E153" s="183" t="s">
        <v>2088</v>
      </c>
      <c r="F153" s="184" t="s">
        <v>2089</v>
      </c>
      <c r="G153" s="185" t="s">
        <v>154</v>
      </c>
      <c r="H153" s="186">
        <v>16.5</v>
      </c>
      <c r="I153" s="187"/>
      <c r="J153" s="188">
        <f t="shared" si="30"/>
        <v>0</v>
      </c>
      <c r="K153" s="184" t="s">
        <v>19</v>
      </c>
      <c r="L153" s="42"/>
      <c r="M153" s="189" t="s">
        <v>19</v>
      </c>
      <c r="N153" s="190" t="s">
        <v>48</v>
      </c>
      <c r="O153" s="67"/>
      <c r="P153" s="191">
        <f t="shared" si="31"/>
        <v>0</v>
      </c>
      <c r="Q153" s="191">
        <v>0</v>
      </c>
      <c r="R153" s="191">
        <f t="shared" si="32"/>
        <v>0</v>
      </c>
      <c r="S153" s="191">
        <v>0</v>
      </c>
      <c r="T153" s="192">
        <f t="shared" si="33"/>
        <v>0</v>
      </c>
      <c r="U153" s="37"/>
      <c r="V153" s="37"/>
      <c r="W153" s="37"/>
      <c r="X153" s="37"/>
      <c r="Y153" s="37"/>
      <c r="Z153" s="37"/>
      <c r="AA153" s="37"/>
      <c r="AB153" s="37"/>
      <c r="AC153" s="37"/>
      <c r="AD153" s="37"/>
      <c r="AE153" s="37"/>
      <c r="AR153" s="193" t="s">
        <v>366</v>
      </c>
      <c r="AT153" s="193" t="s">
        <v>239</v>
      </c>
      <c r="AU153" s="193" t="s">
        <v>88</v>
      </c>
      <c r="AY153" s="20" t="s">
        <v>237</v>
      </c>
      <c r="BE153" s="194">
        <f t="shared" si="34"/>
        <v>0</v>
      </c>
      <c r="BF153" s="194">
        <f t="shared" si="35"/>
        <v>0</v>
      </c>
      <c r="BG153" s="194">
        <f t="shared" si="36"/>
        <v>0</v>
      </c>
      <c r="BH153" s="194">
        <f t="shared" si="37"/>
        <v>0</v>
      </c>
      <c r="BI153" s="194">
        <f t="shared" si="38"/>
        <v>0</v>
      </c>
      <c r="BJ153" s="20" t="s">
        <v>88</v>
      </c>
      <c r="BK153" s="194">
        <f t="shared" si="39"/>
        <v>0</v>
      </c>
      <c r="BL153" s="20" t="s">
        <v>366</v>
      </c>
      <c r="BM153" s="193" t="s">
        <v>1039</v>
      </c>
    </row>
    <row r="154" spans="1:65" s="2" customFormat="1" ht="21.75" customHeight="1">
      <c r="A154" s="37"/>
      <c r="B154" s="38"/>
      <c r="C154" s="182" t="s">
        <v>643</v>
      </c>
      <c r="D154" s="182" t="s">
        <v>239</v>
      </c>
      <c r="E154" s="183" t="s">
        <v>2090</v>
      </c>
      <c r="F154" s="184" t="s">
        <v>2091</v>
      </c>
      <c r="G154" s="185" t="s">
        <v>154</v>
      </c>
      <c r="H154" s="186">
        <v>17</v>
      </c>
      <c r="I154" s="187"/>
      <c r="J154" s="188">
        <f t="shared" si="30"/>
        <v>0</v>
      </c>
      <c r="K154" s="184" t="s">
        <v>19</v>
      </c>
      <c r="L154" s="42"/>
      <c r="M154" s="189" t="s">
        <v>19</v>
      </c>
      <c r="N154" s="190" t="s">
        <v>48</v>
      </c>
      <c r="O154" s="67"/>
      <c r="P154" s="191">
        <f t="shared" si="31"/>
        <v>0</v>
      </c>
      <c r="Q154" s="191">
        <v>0</v>
      </c>
      <c r="R154" s="191">
        <f t="shared" si="32"/>
        <v>0</v>
      </c>
      <c r="S154" s="191">
        <v>0</v>
      </c>
      <c r="T154" s="192">
        <f t="shared" si="33"/>
        <v>0</v>
      </c>
      <c r="U154" s="37"/>
      <c r="V154" s="37"/>
      <c r="W154" s="37"/>
      <c r="X154" s="37"/>
      <c r="Y154" s="37"/>
      <c r="Z154" s="37"/>
      <c r="AA154" s="37"/>
      <c r="AB154" s="37"/>
      <c r="AC154" s="37"/>
      <c r="AD154" s="37"/>
      <c r="AE154" s="37"/>
      <c r="AR154" s="193" t="s">
        <v>366</v>
      </c>
      <c r="AT154" s="193" t="s">
        <v>239</v>
      </c>
      <c r="AU154" s="193" t="s">
        <v>88</v>
      </c>
      <c r="AY154" s="20" t="s">
        <v>237</v>
      </c>
      <c r="BE154" s="194">
        <f t="shared" si="34"/>
        <v>0</v>
      </c>
      <c r="BF154" s="194">
        <f t="shared" si="35"/>
        <v>0</v>
      </c>
      <c r="BG154" s="194">
        <f t="shared" si="36"/>
        <v>0</v>
      </c>
      <c r="BH154" s="194">
        <f t="shared" si="37"/>
        <v>0</v>
      </c>
      <c r="BI154" s="194">
        <f t="shared" si="38"/>
        <v>0</v>
      </c>
      <c r="BJ154" s="20" t="s">
        <v>88</v>
      </c>
      <c r="BK154" s="194">
        <f t="shared" si="39"/>
        <v>0</v>
      </c>
      <c r="BL154" s="20" t="s">
        <v>366</v>
      </c>
      <c r="BM154" s="193" t="s">
        <v>1048</v>
      </c>
    </row>
    <row r="155" spans="1:65" s="2" customFormat="1" ht="21.75" customHeight="1">
      <c r="A155" s="37"/>
      <c r="B155" s="38"/>
      <c r="C155" s="182" t="s">
        <v>649</v>
      </c>
      <c r="D155" s="182" t="s">
        <v>239</v>
      </c>
      <c r="E155" s="183" t="s">
        <v>2092</v>
      </c>
      <c r="F155" s="184" t="s">
        <v>2093</v>
      </c>
      <c r="G155" s="185" t="s">
        <v>154</v>
      </c>
      <c r="H155" s="186">
        <v>4</v>
      </c>
      <c r="I155" s="187"/>
      <c r="J155" s="188">
        <f t="shared" si="30"/>
        <v>0</v>
      </c>
      <c r="K155" s="184" t="s">
        <v>19</v>
      </c>
      <c r="L155" s="42"/>
      <c r="M155" s="189" t="s">
        <v>19</v>
      </c>
      <c r="N155" s="190" t="s">
        <v>48</v>
      </c>
      <c r="O155" s="67"/>
      <c r="P155" s="191">
        <f t="shared" si="31"/>
        <v>0</v>
      </c>
      <c r="Q155" s="191">
        <v>0</v>
      </c>
      <c r="R155" s="191">
        <f t="shared" si="32"/>
        <v>0</v>
      </c>
      <c r="S155" s="191">
        <v>0</v>
      </c>
      <c r="T155" s="192">
        <f t="shared" si="33"/>
        <v>0</v>
      </c>
      <c r="U155" s="37"/>
      <c r="V155" s="37"/>
      <c r="W155" s="37"/>
      <c r="X155" s="37"/>
      <c r="Y155" s="37"/>
      <c r="Z155" s="37"/>
      <c r="AA155" s="37"/>
      <c r="AB155" s="37"/>
      <c r="AC155" s="37"/>
      <c r="AD155" s="37"/>
      <c r="AE155" s="37"/>
      <c r="AR155" s="193" t="s">
        <v>366</v>
      </c>
      <c r="AT155" s="193" t="s">
        <v>239</v>
      </c>
      <c r="AU155" s="193" t="s">
        <v>88</v>
      </c>
      <c r="AY155" s="20" t="s">
        <v>237</v>
      </c>
      <c r="BE155" s="194">
        <f t="shared" si="34"/>
        <v>0</v>
      </c>
      <c r="BF155" s="194">
        <f t="shared" si="35"/>
        <v>0</v>
      </c>
      <c r="BG155" s="194">
        <f t="shared" si="36"/>
        <v>0</v>
      </c>
      <c r="BH155" s="194">
        <f t="shared" si="37"/>
        <v>0</v>
      </c>
      <c r="BI155" s="194">
        <f t="shared" si="38"/>
        <v>0</v>
      </c>
      <c r="BJ155" s="20" t="s">
        <v>88</v>
      </c>
      <c r="BK155" s="194">
        <f t="shared" si="39"/>
        <v>0</v>
      </c>
      <c r="BL155" s="20" t="s">
        <v>366</v>
      </c>
      <c r="BM155" s="193" t="s">
        <v>1055</v>
      </c>
    </row>
    <row r="156" spans="1:65" s="2" customFormat="1" ht="21.75" customHeight="1">
      <c r="A156" s="37"/>
      <c r="B156" s="38"/>
      <c r="C156" s="182" t="s">
        <v>653</v>
      </c>
      <c r="D156" s="182" t="s">
        <v>239</v>
      </c>
      <c r="E156" s="183" t="s">
        <v>2094</v>
      </c>
      <c r="F156" s="184" t="s">
        <v>2095</v>
      </c>
      <c r="G156" s="185" t="s">
        <v>154</v>
      </c>
      <c r="H156" s="186">
        <v>12.5</v>
      </c>
      <c r="I156" s="187"/>
      <c r="J156" s="188">
        <f t="shared" si="30"/>
        <v>0</v>
      </c>
      <c r="K156" s="184" t="s">
        <v>19</v>
      </c>
      <c r="L156" s="42"/>
      <c r="M156" s="189" t="s">
        <v>19</v>
      </c>
      <c r="N156" s="190" t="s">
        <v>48</v>
      </c>
      <c r="O156" s="67"/>
      <c r="P156" s="191">
        <f t="shared" si="31"/>
        <v>0</v>
      </c>
      <c r="Q156" s="191">
        <v>0</v>
      </c>
      <c r="R156" s="191">
        <f t="shared" si="32"/>
        <v>0</v>
      </c>
      <c r="S156" s="191">
        <v>0</v>
      </c>
      <c r="T156" s="192">
        <f t="shared" si="33"/>
        <v>0</v>
      </c>
      <c r="U156" s="37"/>
      <c r="V156" s="37"/>
      <c r="W156" s="37"/>
      <c r="X156" s="37"/>
      <c r="Y156" s="37"/>
      <c r="Z156" s="37"/>
      <c r="AA156" s="37"/>
      <c r="AB156" s="37"/>
      <c r="AC156" s="37"/>
      <c r="AD156" s="37"/>
      <c r="AE156" s="37"/>
      <c r="AR156" s="193" t="s">
        <v>366</v>
      </c>
      <c r="AT156" s="193" t="s">
        <v>239</v>
      </c>
      <c r="AU156" s="193" t="s">
        <v>88</v>
      </c>
      <c r="AY156" s="20" t="s">
        <v>237</v>
      </c>
      <c r="BE156" s="194">
        <f t="shared" si="34"/>
        <v>0</v>
      </c>
      <c r="BF156" s="194">
        <f t="shared" si="35"/>
        <v>0</v>
      </c>
      <c r="BG156" s="194">
        <f t="shared" si="36"/>
        <v>0</v>
      </c>
      <c r="BH156" s="194">
        <f t="shared" si="37"/>
        <v>0</v>
      </c>
      <c r="BI156" s="194">
        <f t="shared" si="38"/>
        <v>0</v>
      </c>
      <c r="BJ156" s="20" t="s">
        <v>88</v>
      </c>
      <c r="BK156" s="194">
        <f t="shared" si="39"/>
        <v>0</v>
      </c>
      <c r="BL156" s="20" t="s">
        <v>366</v>
      </c>
      <c r="BM156" s="193" t="s">
        <v>1064</v>
      </c>
    </row>
    <row r="157" spans="1:65" s="2" customFormat="1" ht="24.15" customHeight="1">
      <c r="A157" s="37"/>
      <c r="B157" s="38"/>
      <c r="C157" s="244" t="s">
        <v>660</v>
      </c>
      <c r="D157" s="244" t="s">
        <v>296</v>
      </c>
      <c r="E157" s="245" t="s">
        <v>2096</v>
      </c>
      <c r="F157" s="246" t="s">
        <v>2097</v>
      </c>
      <c r="G157" s="247" t="s">
        <v>154</v>
      </c>
      <c r="H157" s="248">
        <v>163</v>
      </c>
      <c r="I157" s="249"/>
      <c r="J157" s="250">
        <f t="shared" si="30"/>
        <v>0</v>
      </c>
      <c r="K157" s="246" t="s">
        <v>19</v>
      </c>
      <c r="L157" s="251"/>
      <c r="M157" s="252" t="s">
        <v>19</v>
      </c>
      <c r="N157" s="253" t="s">
        <v>48</v>
      </c>
      <c r="O157" s="67"/>
      <c r="P157" s="191">
        <f t="shared" si="31"/>
        <v>0</v>
      </c>
      <c r="Q157" s="191">
        <v>0</v>
      </c>
      <c r="R157" s="191">
        <f t="shared" si="32"/>
        <v>0</v>
      </c>
      <c r="S157" s="191">
        <v>0</v>
      </c>
      <c r="T157" s="192">
        <f t="shared" si="33"/>
        <v>0</v>
      </c>
      <c r="U157" s="37"/>
      <c r="V157" s="37"/>
      <c r="W157" s="37"/>
      <c r="X157" s="37"/>
      <c r="Y157" s="37"/>
      <c r="Z157" s="37"/>
      <c r="AA157" s="37"/>
      <c r="AB157" s="37"/>
      <c r="AC157" s="37"/>
      <c r="AD157" s="37"/>
      <c r="AE157" s="37"/>
      <c r="AR157" s="193" t="s">
        <v>523</v>
      </c>
      <c r="AT157" s="193" t="s">
        <v>296</v>
      </c>
      <c r="AU157" s="193" t="s">
        <v>88</v>
      </c>
      <c r="AY157" s="20" t="s">
        <v>237</v>
      </c>
      <c r="BE157" s="194">
        <f t="shared" si="34"/>
        <v>0</v>
      </c>
      <c r="BF157" s="194">
        <f t="shared" si="35"/>
        <v>0</v>
      </c>
      <c r="BG157" s="194">
        <f t="shared" si="36"/>
        <v>0</v>
      </c>
      <c r="BH157" s="194">
        <f t="shared" si="37"/>
        <v>0</v>
      </c>
      <c r="BI157" s="194">
        <f t="shared" si="38"/>
        <v>0</v>
      </c>
      <c r="BJ157" s="20" t="s">
        <v>88</v>
      </c>
      <c r="BK157" s="194">
        <f t="shared" si="39"/>
        <v>0</v>
      </c>
      <c r="BL157" s="20" t="s">
        <v>366</v>
      </c>
      <c r="BM157" s="193" t="s">
        <v>1077</v>
      </c>
    </row>
    <row r="158" spans="1:65" s="2" customFormat="1" ht="24.15" customHeight="1">
      <c r="A158" s="37"/>
      <c r="B158" s="38"/>
      <c r="C158" s="244" t="s">
        <v>670</v>
      </c>
      <c r="D158" s="244" t="s">
        <v>296</v>
      </c>
      <c r="E158" s="245" t="s">
        <v>2098</v>
      </c>
      <c r="F158" s="246" t="s">
        <v>2099</v>
      </c>
      <c r="G158" s="247" t="s">
        <v>154</v>
      </c>
      <c r="H158" s="248">
        <v>16.5</v>
      </c>
      <c r="I158" s="249"/>
      <c r="J158" s="250">
        <f t="shared" si="30"/>
        <v>0</v>
      </c>
      <c r="K158" s="246" t="s">
        <v>19</v>
      </c>
      <c r="L158" s="251"/>
      <c r="M158" s="252" t="s">
        <v>19</v>
      </c>
      <c r="N158" s="253" t="s">
        <v>48</v>
      </c>
      <c r="O158" s="67"/>
      <c r="P158" s="191">
        <f t="shared" si="31"/>
        <v>0</v>
      </c>
      <c r="Q158" s="191">
        <v>0</v>
      </c>
      <c r="R158" s="191">
        <f t="shared" si="32"/>
        <v>0</v>
      </c>
      <c r="S158" s="191">
        <v>0</v>
      </c>
      <c r="T158" s="192">
        <f t="shared" si="33"/>
        <v>0</v>
      </c>
      <c r="U158" s="37"/>
      <c r="V158" s="37"/>
      <c r="W158" s="37"/>
      <c r="X158" s="37"/>
      <c r="Y158" s="37"/>
      <c r="Z158" s="37"/>
      <c r="AA158" s="37"/>
      <c r="AB158" s="37"/>
      <c r="AC158" s="37"/>
      <c r="AD158" s="37"/>
      <c r="AE158" s="37"/>
      <c r="AR158" s="193" t="s">
        <v>523</v>
      </c>
      <c r="AT158" s="193" t="s">
        <v>296</v>
      </c>
      <c r="AU158" s="193" t="s">
        <v>88</v>
      </c>
      <c r="AY158" s="20" t="s">
        <v>237</v>
      </c>
      <c r="BE158" s="194">
        <f t="shared" si="34"/>
        <v>0</v>
      </c>
      <c r="BF158" s="194">
        <f t="shared" si="35"/>
        <v>0</v>
      </c>
      <c r="BG158" s="194">
        <f t="shared" si="36"/>
        <v>0</v>
      </c>
      <c r="BH158" s="194">
        <f t="shared" si="37"/>
        <v>0</v>
      </c>
      <c r="BI158" s="194">
        <f t="shared" si="38"/>
        <v>0</v>
      </c>
      <c r="BJ158" s="20" t="s">
        <v>88</v>
      </c>
      <c r="BK158" s="194">
        <f t="shared" si="39"/>
        <v>0</v>
      </c>
      <c r="BL158" s="20" t="s">
        <v>366</v>
      </c>
      <c r="BM158" s="193" t="s">
        <v>1093</v>
      </c>
    </row>
    <row r="159" spans="1:65" s="2" customFormat="1" ht="24.15" customHeight="1">
      <c r="A159" s="37"/>
      <c r="B159" s="38"/>
      <c r="C159" s="244" t="s">
        <v>676</v>
      </c>
      <c r="D159" s="244" t="s">
        <v>296</v>
      </c>
      <c r="E159" s="245" t="s">
        <v>2100</v>
      </c>
      <c r="F159" s="246" t="s">
        <v>2101</v>
      </c>
      <c r="G159" s="247" t="s">
        <v>154</v>
      </c>
      <c r="H159" s="248">
        <v>17</v>
      </c>
      <c r="I159" s="249"/>
      <c r="J159" s="250">
        <f t="shared" si="30"/>
        <v>0</v>
      </c>
      <c r="K159" s="246" t="s">
        <v>19</v>
      </c>
      <c r="L159" s="251"/>
      <c r="M159" s="252" t="s">
        <v>19</v>
      </c>
      <c r="N159" s="253" t="s">
        <v>48</v>
      </c>
      <c r="O159" s="67"/>
      <c r="P159" s="191">
        <f t="shared" si="31"/>
        <v>0</v>
      </c>
      <c r="Q159" s="191">
        <v>0</v>
      </c>
      <c r="R159" s="191">
        <f t="shared" si="32"/>
        <v>0</v>
      </c>
      <c r="S159" s="191">
        <v>0</v>
      </c>
      <c r="T159" s="192">
        <f t="shared" si="33"/>
        <v>0</v>
      </c>
      <c r="U159" s="37"/>
      <c r="V159" s="37"/>
      <c r="W159" s="37"/>
      <c r="X159" s="37"/>
      <c r="Y159" s="37"/>
      <c r="Z159" s="37"/>
      <c r="AA159" s="37"/>
      <c r="AB159" s="37"/>
      <c r="AC159" s="37"/>
      <c r="AD159" s="37"/>
      <c r="AE159" s="37"/>
      <c r="AR159" s="193" t="s">
        <v>523</v>
      </c>
      <c r="AT159" s="193" t="s">
        <v>296</v>
      </c>
      <c r="AU159" s="193" t="s">
        <v>88</v>
      </c>
      <c r="AY159" s="20" t="s">
        <v>237</v>
      </c>
      <c r="BE159" s="194">
        <f t="shared" si="34"/>
        <v>0</v>
      </c>
      <c r="BF159" s="194">
        <f t="shared" si="35"/>
        <v>0</v>
      </c>
      <c r="BG159" s="194">
        <f t="shared" si="36"/>
        <v>0</v>
      </c>
      <c r="BH159" s="194">
        <f t="shared" si="37"/>
        <v>0</v>
      </c>
      <c r="BI159" s="194">
        <f t="shared" si="38"/>
        <v>0</v>
      </c>
      <c r="BJ159" s="20" t="s">
        <v>88</v>
      </c>
      <c r="BK159" s="194">
        <f t="shared" si="39"/>
        <v>0</v>
      </c>
      <c r="BL159" s="20" t="s">
        <v>366</v>
      </c>
      <c r="BM159" s="193" t="s">
        <v>1106</v>
      </c>
    </row>
    <row r="160" spans="1:65" s="2" customFormat="1" ht="24.15" customHeight="1">
      <c r="A160" s="37"/>
      <c r="B160" s="38"/>
      <c r="C160" s="244" t="s">
        <v>684</v>
      </c>
      <c r="D160" s="244" t="s">
        <v>296</v>
      </c>
      <c r="E160" s="245" t="s">
        <v>2102</v>
      </c>
      <c r="F160" s="246" t="s">
        <v>2103</v>
      </c>
      <c r="G160" s="247" t="s">
        <v>154</v>
      </c>
      <c r="H160" s="248">
        <v>4</v>
      </c>
      <c r="I160" s="249"/>
      <c r="J160" s="250">
        <f t="shared" si="30"/>
        <v>0</v>
      </c>
      <c r="K160" s="246" t="s">
        <v>19</v>
      </c>
      <c r="L160" s="251"/>
      <c r="M160" s="252" t="s">
        <v>19</v>
      </c>
      <c r="N160" s="253" t="s">
        <v>48</v>
      </c>
      <c r="O160" s="67"/>
      <c r="P160" s="191">
        <f t="shared" si="31"/>
        <v>0</v>
      </c>
      <c r="Q160" s="191">
        <v>0</v>
      </c>
      <c r="R160" s="191">
        <f t="shared" si="32"/>
        <v>0</v>
      </c>
      <c r="S160" s="191">
        <v>0</v>
      </c>
      <c r="T160" s="192">
        <f t="shared" si="33"/>
        <v>0</v>
      </c>
      <c r="U160" s="37"/>
      <c r="V160" s="37"/>
      <c r="W160" s="37"/>
      <c r="X160" s="37"/>
      <c r="Y160" s="37"/>
      <c r="Z160" s="37"/>
      <c r="AA160" s="37"/>
      <c r="AB160" s="37"/>
      <c r="AC160" s="37"/>
      <c r="AD160" s="37"/>
      <c r="AE160" s="37"/>
      <c r="AR160" s="193" t="s">
        <v>523</v>
      </c>
      <c r="AT160" s="193" t="s">
        <v>296</v>
      </c>
      <c r="AU160" s="193" t="s">
        <v>88</v>
      </c>
      <c r="AY160" s="20" t="s">
        <v>237</v>
      </c>
      <c r="BE160" s="194">
        <f t="shared" si="34"/>
        <v>0</v>
      </c>
      <c r="BF160" s="194">
        <f t="shared" si="35"/>
        <v>0</v>
      </c>
      <c r="BG160" s="194">
        <f t="shared" si="36"/>
        <v>0</v>
      </c>
      <c r="BH160" s="194">
        <f t="shared" si="37"/>
        <v>0</v>
      </c>
      <c r="BI160" s="194">
        <f t="shared" si="38"/>
        <v>0</v>
      </c>
      <c r="BJ160" s="20" t="s">
        <v>88</v>
      </c>
      <c r="BK160" s="194">
        <f t="shared" si="39"/>
        <v>0</v>
      </c>
      <c r="BL160" s="20" t="s">
        <v>366</v>
      </c>
      <c r="BM160" s="193" t="s">
        <v>1115</v>
      </c>
    </row>
    <row r="161" spans="1:65" s="2" customFormat="1" ht="24.15" customHeight="1">
      <c r="A161" s="37"/>
      <c r="B161" s="38"/>
      <c r="C161" s="244" t="s">
        <v>692</v>
      </c>
      <c r="D161" s="244" t="s">
        <v>296</v>
      </c>
      <c r="E161" s="245" t="s">
        <v>2104</v>
      </c>
      <c r="F161" s="246" t="s">
        <v>2105</v>
      </c>
      <c r="G161" s="247" t="s">
        <v>154</v>
      </c>
      <c r="H161" s="248">
        <v>12.5</v>
      </c>
      <c r="I161" s="249"/>
      <c r="J161" s="250">
        <f t="shared" si="30"/>
        <v>0</v>
      </c>
      <c r="K161" s="246" t="s">
        <v>19</v>
      </c>
      <c r="L161" s="251"/>
      <c r="M161" s="252" t="s">
        <v>19</v>
      </c>
      <c r="N161" s="253" t="s">
        <v>48</v>
      </c>
      <c r="O161" s="67"/>
      <c r="P161" s="191">
        <f t="shared" si="31"/>
        <v>0</v>
      </c>
      <c r="Q161" s="191">
        <v>0</v>
      </c>
      <c r="R161" s="191">
        <f t="shared" si="32"/>
        <v>0</v>
      </c>
      <c r="S161" s="191">
        <v>0</v>
      </c>
      <c r="T161" s="192">
        <f t="shared" si="33"/>
        <v>0</v>
      </c>
      <c r="U161" s="37"/>
      <c r="V161" s="37"/>
      <c r="W161" s="37"/>
      <c r="X161" s="37"/>
      <c r="Y161" s="37"/>
      <c r="Z161" s="37"/>
      <c r="AA161" s="37"/>
      <c r="AB161" s="37"/>
      <c r="AC161" s="37"/>
      <c r="AD161" s="37"/>
      <c r="AE161" s="37"/>
      <c r="AR161" s="193" t="s">
        <v>523</v>
      </c>
      <c r="AT161" s="193" t="s">
        <v>296</v>
      </c>
      <c r="AU161" s="193" t="s">
        <v>88</v>
      </c>
      <c r="AY161" s="20" t="s">
        <v>237</v>
      </c>
      <c r="BE161" s="194">
        <f t="shared" si="34"/>
        <v>0</v>
      </c>
      <c r="BF161" s="194">
        <f t="shared" si="35"/>
        <v>0</v>
      </c>
      <c r="BG161" s="194">
        <f t="shared" si="36"/>
        <v>0</v>
      </c>
      <c r="BH161" s="194">
        <f t="shared" si="37"/>
        <v>0</v>
      </c>
      <c r="BI161" s="194">
        <f t="shared" si="38"/>
        <v>0</v>
      </c>
      <c r="BJ161" s="20" t="s">
        <v>88</v>
      </c>
      <c r="BK161" s="194">
        <f t="shared" si="39"/>
        <v>0</v>
      </c>
      <c r="BL161" s="20" t="s">
        <v>366</v>
      </c>
      <c r="BM161" s="193" t="s">
        <v>1127</v>
      </c>
    </row>
    <row r="162" spans="1:65" s="2" customFormat="1" ht="21.75" customHeight="1">
      <c r="A162" s="37"/>
      <c r="B162" s="38"/>
      <c r="C162" s="182" t="s">
        <v>698</v>
      </c>
      <c r="D162" s="182" t="s">
        <v>239</v>
      </c>
      <c r="E162" s="183" t="s">
        <v>2106</v>
      </c>
      <c r="F162" s="184" t="s">
        <v>2107</v>
      </c>
      <c r="G162" s="185" t="s">
        <v>154</v>
      </c>
      <c r="H162" s="186">
        <v>152</v>
      </c>
      <c r="I162" s="187"/>
      <c r="J162" s="188">
        <f t="shared" si="30"/>
        <v>0</v>
      </c>
      <c r="K162" s="184" t="s">
        <v>19</v>
      </c>
      <c r="L162" s="42"/>
      <c r="M162" s="189" t="s">
        <v>19</v>
      </c>
      <c r="N162" s="190" t="s">
        <v>48</v>
      </c>
      <c r="O162" s="67"/>
      <c r="P162" s="191">
        <f t="shared" si="31"/>
        <v>0</v>
      </c>
      <c r="Q162" s="191">
        <v>0</v>
      </c>
      <c r="R162" s="191">
        <f t="shared" si="32"/>
        <v>0</v>
      </c>
      <c r="S162" s="191">
        <v>0</v>
      </c>
      <c r="T162" s="192">
        <f t="shared" si="33"/>
        <v>0</v>
      </c>
      <c r="U162" s="37"/>
      <c r="V162" s="37"/>
      <c r="W162" s="37"/>
      <c r="X162" s="37"/>
      <c r="Y162" s="37"/>
      <c r="Z162" s="37"/>
      <c r="AA162" s="37"/>
      <c r="AB162" s="37"/>
      <c r="AC162" s="37"/>
      <c r="AD162" s="37"/>
      <c r="AE162" s="37"/>
      <c r="AR162" s="193" t="s">
        <v>366</v>
      </c>
      <c r="AT162" s="193" t="s">
        <v>239</v>
      </c>
      <c r="AU162" s="193" t="s">
        <v>88</v>
      </c>
      <c r="AY162" s="20" t="s">
        <v>237</v>
      </c>
      <c r="BE162" s="194">
        <f t="shared" si="34"/>
        <v>0</v>
      </c>
      <c r="BF162" s="194">
        <f t="shared" si="35"/>
        <v>0</v>
      </c>
      <c r="BG162" s="194">
        <f t="shared" si="36"/>
        <v>0</v>
      </c>
      <c r="BH162" s="194">
        <f t="shared" si="37"/>
        <v>0</v>
      </c>
      <c r="BI162" s="194">
        <f t="shared" si="38"/>
        <v>0</v>
      </c>
      <c r="BJ162" s="20" t="s">
        <v>88</v>
      </c>
      <c r="BK162" s="194">
        <f t="shared" si="39"/>
        <v>0</v>
      </c>
      <c r="BL162" s="20" t="s">
        <v>366</v>
      </c>
      <c r="BM162" s="193" t="s">
        <v>1140</v>
      </c>
    </row>
    <row r="163" spans="1:65" s="2" customFormat="1" ht="21.75" customHeight="1">
      <c r="A163" s="37"/>
      <c r="B163" s="38"/>
      <c r="C163" s="182" t="s">
        <v>702</v>
      </c>
      <c r="D163" s="182" t="s">
        <v>239</v>
      </c>
      <c r="E163" s="183" t="s">
        <v>2108</v>
      </c>
      <c r="F163" s="184" t="s">
        <v>2109</v>
      </c>
      <c r="G163" s="185" t="s">
        <v>154</v>
      </c>
      <c r="H163" s="186">
        <v>11</v>
      </c>
      <c r="I163" s="187"/>
      <c r="J163" s="188">
        <f t="shared" si="30"/>
        <v>0</v>
      </c>
      <c r="K163" s="184" t="s">
        <v>19</v>
      </c>
      <c r="L163" s="42"/>
      <c r="M163" s="189" t="s">
        <v>19</v>
      </c>
      <c r="N163" s="190" t="s">
        <v>48</v>
      </c>
      <c r="O163" s="67"/>
      <c r="P163" s="191">
        <f t="shared" si="31"/>
        <v>0</v>
      </c>
      <c r="Q163" s="191">
        <v>0</v>
      </c>
      <c r="R163" s="191">
        <f t="shared" si="32"/>
        <v>0</v>
      </c>
      <c r="S163" s="191">
        <v>0</v>
      </c>
      <c r="T163" s="192">
        <f t="shared" si="33"/>
        <v>0</v>
      </c>
      <c r="U163" s="37"/>
      <c r="V163" s="37"/>
      <c r="W163" s="37"/>
      <c r="X163" s="37"/>
      <c r="Y163" s="37"/>
      <c r="Z163" s="37"/>
      <c r="AA163" s="37"/>
      <c r="AB163" s="37"/>
      <c r="AC163" s="37"/>
      <c r="AD163" s="37"/>
      <c r="AE163" s="37"/>
      <c r="AR163" s="193" t="s">
        <v>366</v>
      </c>
      <c r="AT163" s="193" t="s">
        <v>239</v>
      </c>
      <c r="AU163" s="193" t="s">
        <v>88</v>
      </c>
      <c r="AY163" s="20" t="s">
        <v>237</v>
      </c>
      <c r="BE163" s="194">
        <f t="shared" si="34"/>
        <v>0</v>
      </c>
      <c r="BF163" s="194">
        <f t="shared" si="35"/>
        <v>0</v>
      </c>
      <c r="BG163" s="194">
        <f t="shared" si="36"/>
        <v>0</v>
      </c>
      <c r="BH163" s="194">
        <f t="shared" si="37"/>
        <v>0</v>
      </c>
      <c r="BI163" s="194">
        <f t="shared" si="38"/>
        <v>0</v>
      </c>
      <c r="BJ163" s="20" t="s">
        <v>88</v>
      </c>
      <c r="BK163" s="194">
        <f t="shared" si="39"/>
        <v>0</v>
      </c>
      <c r="BL163" s="20" t="s">
        <v>366</v>
      </c>
      <c r="BM163" s="193" t="s">
        <v>1150</v>
      </c>
    </row>
    <row r="164" spans="1:65" s="2" customFormat="1" ht="21.75" customHeight="1">
      <c r="A164" s="37"/>
      <c r="B164" s="38"/>
      <c r="C164" s="182" t="s">
        <v>705</v>
      </c>
      <c r="D164" s="182" t="s">
        <v>239</v>
      </c>
      <c r="E164" s="183" t="s">
        <v>2110</v>
      </c>
      <c r="F164" s="184" t="s">
        <v>2111</v>
      </c>
      <c r="G164" s="185" t="s">
        <v>154</v>
      </c>
      <c r="H164" s="186">
        <v>16.5</v>
      </c>
      <c r="I164" s="187"/>
      <c r="J164" s="188">
        <f t="shared" si="30"/>
        <v>0</v>
      </c>
      <c r="K164" s="184" t="s">
        <v>19</v>
      </c>
      <c r="L164" s="42"/>
      <c r="M164" s="189" t="s">
        <v>19</v>
      </c>
      <c r="N164" s="190" t="s">
        <v>48</v>
      </c>
      <c r="O164" s="67"/>
      <c r="P164" s="191">
        <f t="shared" si="31"/>
        <v>0</v>
      </c>
      <c r="Q164" s="191">
        <v>0</v>
      </c>
      <c r="R164" s="191">
        <f t="shared" si="32"/>
        <v>0</v>
      </c>
      <c r="S164" s="191">
        <v>0</v>
      </c>
      <c r="T164" s="192">
        <f t="shared" si="33"/>
        <v>0</v>
      </c>
      <c r="U164" s="37"/>
      <c r="V164" s="37"/>
      <c r="W164" s="37"/>
      <c r="X164" s="37"/>
      <c r="Y164" s="37"/>
      <c r="Z164" s="37"/>
      <c r="AA164" s="37"/>
      <c r="AB164" s="37"/>
      <c r="AC164" s="37"/>
      <c r="AD164" s="37"/>
      <c r="AE164" s="37"/>
      <c r="AR164" s="193" t="s">
        <v>366</v>
      </c>
      <c r="AT164" s="193" t="s">
        <v>239</v>
      </c>
      <c r="AU164" s="193" t="s">
        <v>88</v>
      </c>
      <c r="AY164" s="20" t="s">
        <v>237</v>
      </c>
      <c r="BE164" s="194">
        <f t="shared" si="34"/>
        <v>0</v>
      </c>
      <c r="BF164" s="194">
        <f t="shared" si="35"/>
        <v>0</v>
      </c>
      <c r="BG164" s="194">
        <f t="shared" si="36"/>
        <v>0</v>
      </c>
      <c r="BH164" s="194">
        <f t="shared" si="37"/>
        <v>0</v>
      </c>
      <c r="BI164" s="194">
        <f t="shared" si="38"/>
        <v>0</v>
      </c>
      <c r="BJ164" s="20" t="s">
        <v>88</v>
      </c>
      <c r="BK164" s="194">
        <f t="shared" si="39"/>
        <v>0</v>
      </c>
      <c r="BL164" s="20" t="s">
        <v>366</v>
      </c>
      <c r="BM164" s="193" t="s">
        <v>1162</v>
      </c>
    </row>
    <row r="165" spans="1:65" s="2" customFormat="1" ht="21.75" customHeight="1">
      <c r="A165" s="37"/>
      <c r="B165" s="38"/>
      <c r="C165" s="182" t="s">
        <v>359</v>
      </c>
      <c r="D165" s="182" t="s">
        <v>239</v>
      </c>
      <c r="E165" s="183" t="s">
        <v>2112</v>
      </c>
      <c r="F165" s="184" t="s">
        <v>2113</v>
      </c>
      <c r="G165" s="185" t="s">
        <v>154</v>
      </c>
      <c r="H165" s="186">
        <v>12.5</v>
      </c>
      <c r="I165" s="187"/>
      <c r="J165" s="188">
        <f t="shared" si="30"/>
        <v>0</v>
      </c>
      <c r="K165" s="184" t="s">
        <v>19</v>
      </c>
      <c r="L165" s="42"/>
      <c r="M165" s="189" t="s">
        <v>19</v>
      </c>
      <c r="N165" s="190" t="s">
        <v>48</v>
      </c>
      <c r="O165" s="67"/>
      <c r="P165" s="191">
        <f t="shared" si="31"/>
        <v>0</v>
      </c>
      <c r="Q165" s="191">
        <v>0</v>
      </c>
      <c r="R165" s="191">
        <f t="shared" si="32"/>
        <v>0</v>
      </c>
      <c r="S165" s="191">
        <v>0</v>
      </c>
      <c r="T165" s="192">
        <f t="shared" si="33"/>
        <v>0</v>
      </c>
      <c r="U165" s="37"/>
      <c r="V165" s="37"/>
      <c r="W165" s="37"/>
      <c r="X165" s="37"/>
      <c r="Y165" s="37"/>
      <c r="Z165" s="37"/>
      <c r="AA165" s="37"/>
      <c r="AB165" s="37"/>
      <c r="AC165" s="37"/>
      <c r="AD165" s="37"/>
      <c r="AE165" s="37"/>
      <c r="AR165" s="193" t="s">
        <v>366</v>
      </c>
      <c r="AT165" s="193" t="s">
        <v>239</v>
      </c>
      <c r="AU165" s="193" t="s">
        <v>88</v>
      </c>
      <c r="AY165" s="20" t="s">
        <v>237</v>
      </c>
      <c r="BE165" s="194">
        <f t="shared" si="34"/>
        <v>0</v>
      </c>
      <c r="BF165" s="194">
        <f t="shared" si="35"/>
        <v>0</v>
      </c>
      <c r="BG165" s="194">
        <f t="shared" si="36"/>
        <v>0</v>
      </c>
      <c r="BH165" s="194">
        <f t="shared" si="37"/>
        <v>0</v>
      </c>
      <c r="BI165" s="194">
        <f t="shared" si="38"/>
        <v>0</v>
      </c>
      <c r="BJ165" s="20" t="s">
        <v>88</v>
      </c>
      <c r="BK165" s="194">
        <f t="shared" si="39"/>
        <v>0</v>
      </c>
      <c r="BL165" s="20" t="s">
        <v>366</v>
      </c>
      <c r="BM165" s="193" t="s">
        <v>1171</v>
      </c>
    </row>
    <row r="166" spans="1:65" s="2" customFormat="1" ht="21.75" customHeight="1">
      <c r="A166" s="37"/>
      <c r="B166" s="38"/>
      <c r="C166" s="182" t="s">
        <v>713</v>
      </c>
      <c r="D166" s="182" t="s">
        <v>239</v>
      </c>
      <c r="E166" s="183" t="s">
        <v>2114</v>
      </c>
      <c r="F166" s="184" t="s">
        <v>2115</v>
      </c>
      <c r="G166" s="185" t="s">
        <v>154</v>
      </c>
      <c r="H166" s="186">
        <v>17</v>
      </c>
      <c r="I166" s="187"/>
      <c r="J166" s="188">
        <f t="shared" si="30"/>
        <v>0</v>
      </c>
      <c r="K166" s="184" t="s">
        <v>19</v>
      </c>
      <c r="L166" s="42"/>
      <c r="M166" s="189" t="s">
        <v>19</v>
      </c>
      <c r="N166" s="190" t="s">
        <v>48</v>
      </c>
      <c r="O166" s="67"/>
      <c r="P166" s="191">
        <f t="shared" si="31"/>
        <v>0</v>
      </c>
      <c r="Q166" s="191">
        <v>0</v>
      </c>
      <c r="R166" s="191">
        <f t="shared" si="32"/>
        <v>0</v>
      </c>
      <c r="S166" s="191">
        <v>0</v>
      </c>
      <c r="T166" s="192">
        <f t="shared" si="33"/>
        <v>0</v>
      </c>
      <c r="U166" s="37"/>
      <c r="V166" s="37"/>
      <c r="W166" s="37"/>
      <c r="X166" s="37"/>
      <c r="Y166" s="37"/>
      <c r="Z166" s="37"/>
      <c r="AA166" s="37"/>
      <c r="AB166" s="37"/>
      <c r="AC166" s="37"/>
      <c r="AD166" s="37"/>
      <c r="AE166" s="37"/>
      <c r="AR166" s="193" t="s">
        <v>366</v>
      </c>
      <c r="AT166" s="193" t="s">
        <v>239</v>
      </c>
      <c r="AU166" s="193" t="s">
        <v>88</v>
      </c>
      <c r="AY166" s="20" t="s">
        <v>237</v>
      </c>
      <c r="BE166" s="194">
        <f t="shared" si="34"/>
        <v>0</v>
      </c>
      <c r="BF166" s="194">
        <f t="shared" si="35"/>
        <v>0</v>
      </c>
      <c r="BG166" s="194">
        <f t="shared" si="36"/>
        <v>0</v>
      </c>
      <c r="BH166" s="194">
        <f t="shared" si="37"/>
        <v>0</v>
      </c>
      <c r="BI166" s="194">
        <f t="shared" si="38"/>
        <v>0</v>
      </c>
      <c r="BJ166" s="20" t="s">
        <v>88</v>
      </c>
      <c r="BK166" s="194">
        <f t="shared" si="39"/>
        <v>0</v>
      </c>
      <c r="BL166" s="20" t="s">
        <v>366</v>
      </c>
      <c r="BM166" s="193" t="s">
        <v>1181</v>
      </c>
    </row>
    <row r="167" spans="1:65" s="2" customFormat="1" ht="21.75" customHeight="1">
      <c r="A167" s="37"/>
      <c r="B167" s="38"/>
      <c r="C167" s="182" t="s">
        <v>717</v>
      </c>
      <c r="D167" s="182" t="s">
        <v>239</v>
      </c>
      <c r="E167" s="183" t="s">
        <v>2116</v>
      </c>
      <c r="F167" s="184" t="s">
        <v>2117</v>
      </c>
      <c r="G167" s="185" t="s">
        <v>154</v>
      </c>
      <c r="H167" s="186">
        <v>4</v>
      </c>
      <c r="I167" s="187"/>
      <c r="J167" s="188">
        <f t="shared" si="30"/>
        <v>0</v>
      </c>
      <c r="K167" s="184" t="s">
        <v>19</v>
      </c>
      <c r="L167" s="42"/>
      <c r="M167" s="189" t="s">
        <v>19</v>
      </c>
      <c r="N167" s="190" t="s">
        <v>48</v>
      </c>
      <c r="O167" s="67"/>
      <c r="P167" s="191">
        <f t="shared" si="31"/>
        <v>0</v>
      </c>
      <c r="Q167" s="191">
        <v>0</v>
      </c>
      <c r="R167" s="191">
        <f t="shared" si="32"/>
        <v>0</v>
      </c>
      <c r="S167" s="191">
        <v>0</v>
      </c>
      <c r="T167" s="192">
        <f t="shared" si="33"/>
        <v>0</v>
      </c>
      <c r="U167" s="37"/>
      <c r="V167" s="37"/>
      <c r="W167" s="37"/>
      <c r="X167" s="37"/>
      <c r="Y167" s="37"/>
      <c r="Z167" s="37"/>
      <c r="AA167" s="37"/>
      <c r="AB167" s="37"/>
      <c r="AC167" s="37"/>
      <c r="AD167" s="37"/>
      <c r="AE167" s="37"/>
      <c r="AR167" s="193" t="s">
        <v>366</v>
      </c>
      <c r="AT167" s="193" t="s">
        <v>239</v>
      </c>
      <c r="AU167" s="193" t="s">
        <v>88</v>
      </c>
      <c r="AY167" s="20" t="s">
        <v>237</v>
      </c>
      <c r="BE167" s="194">
        <f t="shared" si="34"/>
        <v>0</v>
      </c>
      <c r="BF167" s="194">
        <f t="shared" si="35"/>
        <v>0</v>
      </c>
      <c r="BG167" s="194">
        <f t="shared" si="36"/>
        <v>0</v>
      </c>
      <c r="BH167" s="194">
        <f t="shared" si="37"/>
        <v>0</v>
      </c>
      <c r="BI167" s="194">
        <f t="shared" si="38"/>
        <v>0</v>
      </c>
      <c r="BJ167" s="20" t="s">
        <v>88</v>
      </c>
      <c r="BK167" s="194">
        <f t="shared" si="39"/>
        <v>0</v>
      </c>
      <c r="BL167" s="20" t="s">
        <v>366</v>
      </c>
      <c r="BM167" s="193" t="s">
        <v>1192</v>
      </c>
    </row>
    <row r="168" spans="1:65" s="2" customFormat="1" ht="24.15" customHeight="1">
      <c r="A168" s="37"/>
      <c r="B168" s="38"/>
      <c r="C168" s="244" t="s">
        <v>425</v>
      </c>
      <c r="D168" s="244" t="s">
        <v>296</v>
      </c>
      <c r="E168" s="245" t="s">
        <v>2118</v>
      </c>
      <c r="F168" s="246" t="s">
        <v>2119</v>
      </c>
      <c r="G168" s="247" t="s">
        <v>154</v>
      </c>
      <c r="H168" s="248">
        <v>11</v>
      </c>
      <c r="I168" s="249"/>
      <c r="J168" s="250">
        <f t="shared" si="30"/>
        <v>0</v>
      </c>
      <c r="K168" s="246" t="s">
        <v>19</v>
      </c>
      <c r="L168" s="251"/>
      <c r="M168" s="252" t="s">
        <v>19</v>
      </c>
      <c r="N168" s="253" t="s">
        <v>48</v>
      </c>
      <c r="O168" s="67"/>
      <c r="P168" s="191">
        <f t="shared" si="31"/>
        <v>0</v>
      </c>
      <c r="Q168" s="191">
        <v>0</v>
      </c>
      <c r="R168" s="191">
        <f t="shared" si="32"/>
        <v>0</v>
      </c>
      <c r="S168" s="191">
        <v>0</v>
      </c>
      <c r="T168" s="192">
        <f t="shared" si="33"/>
        <v>0</v>
      </c>
      <c r="U168" s="37"/>
      <c r="V168" s="37"/>
      <c r="W168" s="37"/>
      <c r="X168" s="37"/>
      <c r="Y168" s="37"/>
      <c r="Z168" s="37"/>
      <c r="AA168" s="37"/>
      <c r="AB168" s="37"/>
      <c r="AC168" s="37"/>
      <c r="AD168" s="37"/>
      <c r="AE168" s="37"/>
      <c r="AR168" s="193" t="s">
        <v>523</v>
      </c>
      <c r="AT168" s="193" t="s">
        <v>296</v>
      </c>
      <c r="AU168" s="193" t="s">
        <v>88</v>
      </c>
      <c r="AY168" s="20" t="s">
        <v>237</v>
      </c>
      <c r="BE168" s="194">
        <f t="shared" si="34"/>
        <v>0</v>
      </c>
      <c r="BF168" s="194">
        <f t="shared" si="35"/>
        <v>0</v>
      </c>
      <c r="BG168" s="194">
        <f t="shared" si="36"/>
        <v>0</v>
      </c>
      <c r="BH168" s="194">
        <f t="shared" si="37"/>
        <v>0</v>
      </c>
      <c r="BI168" s="194">
        <f t="shared" si="38"/>
        <v>0</v>
      </c>
      <c r="BJ168" s="20" t="s">
        <v>88</v>
      </c>
      <c r="BK168" s="194">
        <f t="shared" si="39"/>
        <v>0</v>
      </c>
      <c r="BL168" s="20" t="s">
        <v>366</v>
      </c>
      <c r="BM168" s="193" t="s">
        <v>1226</v>
      </c>
    </row>
    <row r="169" spans="1:65" s="2" customFormat="1" ht="24.15" customHeight="1">
      <c r="A169" s="37"/>
      <c r="B169" s="38"/>
      <c r="C169" s="244" t="s">
        <v>726</v>
      </c>
      <c r="D169" s="244" t="s">
        <v>296</v>
      </c>
      <c r="E169" s="245" t="s">
        <v>2120</v>
      </c>
      <c r="F169" s="246" t="s">
        <v>2121</v>
      </c>
      <c r="G169" s="247" t="s">
        <v>154</v>
      </c>
      <c r="H169" s="248">
        <v>37.5</v>
      </c>
      <c r="I169" s="249"/>
      <c r="J169" s="250">
        <f t="shared" si="30"/>
        <v>0</v>
      </c>
      <c r="K169" s="246" t="s">
        <v>19</v>
      </c>
      <c r="L169" s="251"/>
      <c r="M169" s="252" t="s">
        <v>19</v>
      </c>
      <c r="N169" s="253" t="s">
        <v>48</v>
      </c>
      <c r="O169" s="67"/>
      <c r="P169" s="191">
        <f t="shared" si="31"/>
        <v>0</v>
      </c>
      <c r="Q169" s="191">
        <v>0</v>
      </c>
      <c r="R169" s="191">
        <f t="shared" si="32"/>
        <v>0</v>
      </c>
      <c r="S169" s="191">
        <v>0</v>
      </c>
      <c r="T169" s="192">
        <f t="shared" si="33"/>
        <v>0</v>
      </c>
      <c r="U169" s="37"/>
      <c r="V169" s="37"/>
      <c r="W169" s="37"/>
      <c r="X169" s="37"/>
      <c r="Y169" s="37"/>
      <c r="Z169" s="37"/>
      <c r="AA169" s="37"/>
      <c r="AB169" s="37"/>
      <c r="AC169" s="37"/>
      <c r="AD169" s="37"/>
      <c r="AE169" s="37"/>
      <c r="AR169" s="193" t="s">
        <v>523</v>
      </c>
      <c r="AT169" s="193" t="s">
        <v>296</v>
      </c>
      <c r="AU169" s="193" t="s">
        <v>88</v>
      </c>
      <c r="AY169" s="20" t="s">
        <v>237</v>
      </c>
      <c r="BE169" s="194">
        <f t="shared" si="34"/>
        <v>0</v>
      </c>
      <c r="BF169" s="194">
        <f t="shared" si="35"/>
        <v>0</v>
      </c>
      <c r="BG169" s="194">
        <f t="shared" si="36"/>
        <v>0</v>
      </c>
      <c r="BH169" s="194">
        <f t="shared" si="37"/>
        <v>0</v>
      </c>
      <c r="BI169" s="194">
        <f t="shared" si="38"/>
        <v>0</v>
      </c>
      <c r="BJ169" s="20" t="s">
        <v>88</v>
      </c>
      <c r="BK169" s="194">
        <f t="shared" si="39"/>
        <v>0</v>
      </c>
      <c r="BL169" s="20" t="s">
        <v>366</v>
      </c>
      <c r="BM169" s="193" t="s">
        <v>1238</v>
      </c>
    </row>
    <row r="170" spans="1:65" s="2" customFormat="1" ht="24.15" customHeight="1">
      <c r="A170" s="37"/>
      <c r="B170" s="38"/>
      <c r="C170" s="244" t="s">
        <v>733</v>
      </c>
      <c r="D170" s="244" t="s">
        <v>296</v>
      </c>
      <c r="E170" s="245" t="s">
        <v>2122</v>
      </c>
      <c r="F170" s="246" t="s">
        <v>2123</v>
      </c>
      <c r="G170" s="247" t="s">
        <v>154</v>
      </c>
      <c r="H170" s="248">
        <v>12.5</v>
      </c>
      <c r="I170" s="249"/>
      <c r="J170" s="250">
        <f t="shared" si="30"/>
        <v>0</v>
      </c>
      <c r="K170" s="246" t="s">
        <v>19</v>
      </c>
      <c r="L170" s="251"/>
      <c r="M170" s="252" t="s">
        <v>19</v>
      </c>
      <c r="N170" s="253" t="s">
        <v>48</v>
      </c>
      <c r="O170" s="67"/>
      <c r="P170" s="191">
        <f t="shared" si="31"/>
        <v>0</v>
      </c>
      <c r="Q170" s="191">
        <v>0</v>
      </c>
      <c r="R170" s="191">
        <f t="shared" si="32"/>
        <v>0</v>
      </c>
      <c r="S170" s="191">
        <v>0</v>
      </c>
      <c r="T170" s="192">
        <f t="shared" si="33"/>
        <v>0</v>
      </c>
      <c r="U170" s="37"/>
      <c r="V170" s="37"/>
      <c r="W170" s="37"/>
      <c r="X170" s="37"/>
      <c r="Y170" s="37"/>
      <c r="Z170" s="37"/>
      <c r="AA170" s="37"/>
      <c r="AB170" s="37"/>
      <c r="AC170" s="37"/>
      <c r="AD170" s="37"/>
      <c r="AE170" s="37"/>
      <c r="AR170" s="193" t="s">
        <v>523</v>
      </c>
      <c r="AT170" s="193" t="s">
        <v>296</v>
      </c>
      <c r="AU170" s="193" t="s">
        <v>88</v>
      </c>
      <c r="AY170" s="20" t="s">
        <v>237</v>
      </c>
      <c r="BE170" s="194">
        <f t="shared" si="34"/>
        <v>0</v>
      </c>
      <c r="BF170" s="194">
        <f t="shared" si="35"/>
        <v>0</v>
      </c>
      <c r="BG170" s="194">
        <f t="shared" si="36"/>
        <v>0</v>
      </c>
      <c r="BH170" s="194">
        <f t="shared" si="37"/>
        <v>0</v>
      </c>
      <c r="BI170" s="194">
        <f t="shared" si="38"/>
        <v>0</v>
      </c>
      <c r="BJ170" s="20" t="s">
        <v>88</v>
      </c>
      <c r="BK170" s="194">
        <f t="shared" si="39"/>
        <v>0</v>
      </c>
      <c r="BL170" s="20" t="s">
        <v>366</v>
      </c>
      <c r="BM170" s="193" t="s">
        <v>1262</v>
      </c>
    </row>
    <row r="171" spans="1:65" s="2" customFormat="1" ht="21.75" customHeight="1">
      <c r="A171" s="37"/>
      <c r="B171" s="38"/>
      <c r="C171" s="182" t="s">
        <v>739</v>
      </c>
      <c r="D171" s="182" t="s">
        <v>239</v>
      </c>
      <c r="E171" s="183" t="s">
        <v>2124</v>
      </c>
      <c r="F171" s="184" t="s">
        <v>2125</v>
      </c>
      <c r="G171" s="185" t="s">
        <v>154</v>
      </c>
      <c r="H171" s="186">
        <v>11</v>
      </c>
      <c r="I171" s="187"/>
      <c r="J171" s="188">
        <f t="shared" si="30"/>
        <v>0</v>
      </c>
      <c r="K171" s="184" t="s">
        <v>19</v>
      </c>
      <c r="L171" s="42"/>
      <c r="M171" s="189" t="s">
        <v>19</v>
      </c>
      <c r="N171" s="190" t="s">
        <v>48</v>
      </c>
      <c r="O171" s="67"/>
      <c r="P171" s="191">
        <f t="shared" si="31"/>
        <v>0</v>
      </c>
      <c r="Q171" s="191">
        <v>0</v>
      </c>
      <c r="R171" s="191">
        <f t="shared" si="32"/>
        <v>0</v>
      </c>
      <c r="S171" s="191">
        <v>0</v>
      </c>
      <c r="T171" s="192">
        <f t="shared" si="33"/>
        <v>0</v>
      </c>
      <c r="U171" s="37"/>
      <c r="V171" s="37"/>
      <c r="W171" s="37"/>
      <c r="X171" s="37"/>
      <c r="Y171" s="37"/>
      <c r="Z171" s="37"/>
      <c r="AA171" s="37"/>
      <c r="AB171" s="37"/>
      <c r="AC171" s="37"/>
      <c r="AD171" s="37"/>
      <c r="AE171" s="37"/>
      <c r="AR171" s="193" t="s">
        <v>366</v>
      </c>
      <c r="AT171" s="193" t="s">
        <v>239</v>
      </c>
      <c r="AU171" s="193" t="s">
        <v>88</v>
      </c>
      <c r="AY171" s="20" t="s">
        <v>237</v>
      </c>
      <c r="BE171" s="194">
        <f t="shared" si="34"/>
        <v>0</v>
      </c>
      <c r="BF171" s="194">
        <f t="shared" si="35"/>
        <v>0</v>
      </c>
      <c r="BG171" s="194">
        <f t="shared" si="36"/>
        <v>0</v>
      </c>
      <c r="BH171" s="194">
        <f t="shared" si="37"/>
        <v>0</v>
      </c>
      <c r="BI171" s="194">
        <f t="shared" si="38"/>
        <v>0</v>
      </c>
      <c r="BJ171" s="20" t="s">
        <v>88</v>
      </c>
      <c r="BK171" s="194">
        <f t="shared" si="39"/>
        <v>0</v>
      </c>
      <c r="BL171" s="20" t="s">
        <v>366</v>
      </c>
      <c r="BM171" s="193" t="s">
        <v>1280</v>
      </c>
    </row>
    <row r="172" spans="1:65" s="2" customFormat="1" ht="21.75" customHeight="1">
      <c r="A172" s="37"/>
      <c r="B172" s="38"/>
      <c r="C172" s="182" t="s">
        <v>746</v>
      </c>
      <c r="D172" s="182" t="s">
        <v>239</v>
      </c>
      <c r="E172" s="183" t="s">
        <v>2126</v>
      </c>
      <c r="F172" s="184" t="s">
        <v>2127</v>
      </c>
      <c r="G172" s="185" t="s">
        <v>154</v>
      </c>
      <c r="H172" s="186">
        <v>37.5</v>
      </c>
      <c r="I172" s="187"/>
      <c r="J172" s="188">
        <f t="shared" si="30"/>
        <v>0</v>
      </c>
      <c r="K172" s="184" t="s">
        <v>19</v>
      </c>
      <c r="L172" s="42"/>
      <c r="M172" s="189" t="s">
        <v>19</v>
      </c>
      <c r="N172" s="190" t="s">
        <v>48</v>
      </c>
      <c r="O172" s="67"/>
      <c r="P172" s="191">
        <f t="shared" si="31"/>
        <v>0</v>
      </c>
      <c r="Q172" s="191">
        <v>0</v>
      </c>
      <c r="R172" s="191">
        <f t="shared" si="32"/>
        <v>0</v>
      </c>
      <c r="S172" s="191">
        <v>0</v>
      </c>
      <c r="T172" s="192">
        <f t="shared" si="33"/>
        <v>0</v>
      </c>
      <c r="U172" s="37"/>
      <c r="V172" s="37"/>
      <c r="W172" s="37"/>
      <c r="X172" s="37"/>
      <c r="Y172" s="37"/>
      <c r="Z172" s="37"/>
      <c r="AA172" s="37"/>
      <c r="AB172" s="37"/>
      <c r="AC172" s="37"/>
      <c r="AD172" s="37"/>
      <c r="AE172" s="37"/>
      <c r="AR172" s="193" t="s">
        <v>366</v>
      </c>
      <c r="AT172" s="193" t="s">
        <v>239</v>
      </c>
      <c r="AU172" s="193" t="s">
        <v>88</v>
      </c>
      <c r="AY172" s="20" t="s">
        <v>237</v>
      </c>
      <c r="BE172" s="194">
        <f t="shared" si="34"/>
        <v>0</v>
      </c>
      <c r="BF172" s="194">
        <f t="shared" si="35"/>
        <v>0</v>
      </c>
      <c r="BG172" s="194">
        <f t="shared" si="36"/>
        <v>0</v>
      </c>
      <c r="BH172" s="194">
        <f t="shared" si="37"/>
        <v>0</v>
      </c>
      <c r="BI172" s="194">
        <f t="shared" si="38"/>
        <v>0</v>
      </c>
      <c r="BJ172" s="20" t="s">
        <v>88</v>
      </c>
      <c r="BK172" s="194">
        <f t="shared" si="39"/>
        <v>0</v>
      </c>
      <c r="BL172" s="20" t="s">
        <v>366</v>
      </c>
      <c r="BM172" s="193" t="s">
        <v>1292</v>
      </c>
    </row>
    <row r="173" spans="1:65" s="2" customFormat="1" ht="21.75" customHeight="1">
      <c r="A173" s="37"/>
      <c r="B173" s="38"/>
      <c r="C173" s="182" t="s">
        <v>756</v>
      </c>
      <c r="D173" s="182" t="s">
        <v>239</v>
      </c>
      <c r="E173" s="183" t="s">
        <v>2128</v>
      </c>
      <c r="F173" s="184" t="s">
        <v>2129</v>
      </c>
      <c r="G173" s="185" t="s">
        <v>154</v>
      </c>
      <c r="H173" s="186">
        <v>12.5</v>
      </c>
      <c r="I173" s="187"/>
      <c r="J173" s="188">
        <f t="shared" si="30"/>
        <v>0</v>
      </c>
      <c r="K173" s="184" t="s">
        <v>19</v>
      </c>
      <c r="L173" s="42"/>
      <c r="M173" s="189" t="s">
        <v>19</v>
      </c>
      <c r="N173" s="190" t="s">
        <v>48</v>
      </c>
      <c r="O173" s="67"/>
      <c r="P173" s="191">
        <f t="shared" si="31"/>
        <v>0</v>
      </c>
      <c r="Q173" s="191">
        <v>0</v>
      </c>
      <c r="R173" s="191">
        <f t="shared" si="32"/>
        <v>0</v>
      </c>
      <c r="S173" s="191">
        <v>0</v>
      </c>
      <c r="T173" s="192">
        <f t="shared" si="33"/>
        <v>0</v>
      </c>
      <c r="U173" s="37"/>
      <c r="V173" s="37"/>
      <c r="W173" s="37"/>
      <c r="X173" s="37"/>
      <c r="Y173" s="37"/>
      <c r="Z173" s="37"/>
      <c r="AA173" s="37"/>
      <c r="AB173" s="37"/>
      <c r="AC173" s="37"/>
      <c r="AD173" s="37"/>
      <c r="AE173" s="37"/>
      <c r="AR173" s="193" t="s">
        <v>366</v>
      </c>
      <c r="AT173" s="193" t="s">
        <v>239</v>
      </c>
      <c r="AU173" s="193" t="s">
        <v>88</v>
      </c>
      <c r="AY173" s="20" t="s">
        <v>237</v>
      </c>
      <c r="BE173" s="194">
        <f t="shared" si="34"/>
        <v>0</v>
      </c>
      <c r="BF173" s="194">
        <f t="shared" si="35"/>
        <v>0</v>
      </c>
      <c r="BG173" s="194">
        <f t="shared" si="36"/>
        <v>0</v>
      </c>
      <c r="BH173" s="194">
        <f t="shared" si="37"/>
        <v>0</v>
      </c>
      <c r="BI173" s="194">
        <f t="shared" si="38"/>
        <v>0</v>
      </c>
      <c r="BJ173" s="20" t="s">
        <v>88</v>
      </c>
      <c r="BK173" s="194">
        <f t="shared" si="39"/>
        <v>0</v>
      </c>
      <c r="BL173" s="20" t="s">
        <v>366</v>
      </c>
      <c r="BM173" s="193" t="s">
        <v>1302</v>
      </c>
    </row>
    <row r="174" spans="1:65" s="2" customFormat="1" ht="16.5" customHeight="1">
      <c r="A174" s="37"/>
      <c r="B174" s="38"/>
      <c r="C174" s="182" t="s">
        <v>772</v>
      </c>
      <c r="D174" s="182" t="s">
        <v>239</v>
      </c>
      <c r="E174" s="183" t="s">
        <v>2130</v>
      </c>
      <c r="F174" s="184" t="s">
        <v>2131</v>
      </c>
      <c r="G174" s="185" t="s">
        <v>154</v>
      </c>
      <c r="H174" s="186">
        <v>364</v>
      </c>
      <c r="I174" s="187"/>
      <c r="J174" s="188">
        <f t="shared" si="30"/>
        <v>0</v>
      </c>
      <c r="K174" s="184" t="s">
        <v>19</v>
      </c>
      <c r="L174" s="42"/>
      <c r="M174" s="189" t="s">
        <v>19</v>
      </c>
      <c r="N174" s="190" t="s">
        <v>48</v>
      </c>
      <c r="O174" s="67"/>
      <c r="P174" s="191">
        <f t="shared" si="31"/>
        <v>0</v>
      </c>
      <c r="Q174" s="191">
        <v>0</v>
      </c>
      <c r="R174" s="191">
        <f t="shared" si="32"/>
        <v>0</v>
      </c>
      <c r="S174" s="191">
        <v>0</v>
      </c>
      <c r="T174" s="192">
        <f t="shared" si="33"/>
        <v>0</v>
      </c>
      <c r="U174" s="37"/>
      <c r="V174" s="37"/>
      <c r="W174" s="37"/>
      <c r="X174" s="37"/>
      <c r="Y174" s="37"/>
      <c r="Z174" s="37"/>
      <c r="AA174" s="37"/>
      <c r="AB174" s="37"/>
      <c r="AC174" s="37"/>
      <c r="AD174" s="37"/>
      <c r="AE174" s="37"/>
      <c r="AR174" s="193" t="s">
        <v>366</v>
      </c>
      <c r="AT174" s="193" t="s">
        <v>239</v>
      </c>
      <c r="AU174" s="193" t="s">
        <v>88</v>
      </c>
      <c r="AY174" s="20" t="s">
        <v>237</v>
      </c>
      <c r="BE174" s="194">
        <f t="shared" si="34"/>
        <v>0</v>
      </c>
      <c r="BF174" s="194">
        <f t="shared" si="35"/>
        <v>0</v>
      </c>
      <c r="BG174" s="194">
        <f t="shared" si="36"/>
        <v>0</v>
      </c>
      <c r="BH174" s="194">
        <f t="shared" si="37"/>
        <v>0</v>
      </c>
      <c r="BI174" s="194">
        <f t="shared" si="38"/>
        <v>0</v>
      </c>
      <c r="BJ174" s="20" t="s">
        <v>88</v>
      </c>
      <c r="BK174" s="194">
        <f t="shared" si="39"/>
        <v>0</v>
      </c>
      <c r="BL174" s="20" t="s">
        <v>366</v>
      </c>
      <c r="BM174" s="193" t="s">
        <v>1312</v>
      </c>
    </row>
    <row r="175" spans="1:65" s="2" customFormat="1" ht="16.5" customHeight="1">
      <c r="A175" s="37"/>
      <c r="B175" s="38"/>
      <c r="C175" s="182" t="s">
        <v>790</v>
      </c>
      <c r="D175" s="182" t="s">
        <v>239</v>
      </c>
      <c r="E175" s="183" t="s">
        <v>2132</v>
      </c>
      <c r="F175" s="184" t="s">
        <v>2133</v>
      </c>
      <c r="G175" s="185" t="s">
        <v>154</v>
      </c>
      <c r="H175" s="186">
        <v>70.5</v>
      </c>
      <c r="I175" s="187"/>
      <c r="J175" s="188">
        <f t="shared" si="30"/>
        <v>0</v>
      </c>
      <c r="K175" s="184" t="s">
        <v>19</v>
      </c>
      <c r="L175" s="42"/>
      <c r="M175" s="189" t="s">
        <v>19</v>
      </c>
      <c r="N175" s="190" t="s">
        <v>48</v>
      </c>
      <c r="O175" s="67"/>
      <c r="P175" s="191">
        <f t="shared" si="31"/>
        <v>0</v>
      </c>
      <c r="Q175" s="191">
        <v>0</v>
      </c>
      <c r="R175" s="191">
        <f t="shared" si="32"/>
        <v>0</v>
      </c>
      <c r="S175" s="191">
        <v>0</v>
      </c>
      <c r="T175" s="192">
        <f t="shared" si="33"/>
        <v>0</v>
      </c>
      <c r="U175" s="37"/>
      <c r="V175" s="37"/>
      <c r="W175" s="37"/>
      <c r="X175" s="37"/>
      <c r="Y175" s="37"/>
      <c r="Z175" s="37"/>
      <c r="AA175" s="37"/>
      <c r="AB175" s="37"/>
      <c r="AC175" s="37"/>
      <c r="AD175" s="37"/>
      <c r="AE175" s="37"/>
      <c r="AR175" s="193" t="s">
        <v>366</v>
      </c>
      <c r="AT175" s="193" t="s">
        <v>239</v>
      </c>
      <c r="AU175" s="193" t="s">
        <v>88</v>
      </c>
      <c r="AY175" s="20" t="s">
        <v>237</v>
      </c>
      <c r="BE175" s="194">
        <f t="shared" si="34"/>
        <v>0</v>
      </c>
      <c r="BF175" s="194">
        <f t="shared" si="35"/>
        <v>0</v>
      </c>
      <c r="BG175" s="194">
        <f t="shared" si="36"/>
        <v>0</v>
      </c>
      <c r="BH175" s="194">
        <f t="shared" si="37"/>
        <v>0</v>
      </c>
      <c r="BI175" s="194">
        <f t="shared" si="38"/>
        <v>0</v>
      </c>
      <c r="BJ175" s="20" t="s">
        <v>88</v>
      </c>
      <c r="BK175" s="194">
        <f t="shared" si="39"/>
        <v>0</v>
      </c>
      <c r="BL175" s="20" t="s">
        <v>366</v>
      </c>
      <c r="BM175" s="193" t="s">
        <v>1321</v>
      </c>
    </row>
    <row r="176" spans="1:65" s="2" customFormat="1" ht="16.5" customHeight="1">
      <c r="A176" s="37"/>
      <c r="B176" s="38"/>
      <c r="C176" s="182" t="s">
        <v>804</v>
      </c>
      <c r="D176" s="182" t="s">
        <v>239</v>
      </c>
      <c r="E176" s="183" t="s">
        <v>2134</v>
      </c>
      <c r="F176" s="184" t="s">
        <v>2135</v>
      </c>
      <c r="G176" s="185" t="s">
        <v>154</v>
      </c>
      <c r="H176" s="186">
        <v>46.5</v>
      </c>
      <c r="I176" s="187"/>
      <c r="J176" s="188">
        <f t="shared" si="30"/>
        <v>0</v>
      </c>
      <c r="K176" s="184" t="s">
        <v>19</v>
      </c>
      <c r="L176" s="42"/>
      <c r="M176" s="189" t="s">
        <v>19</v>
      </c>
      <c r="N176" s="190" t="s">
        <v>48</v>
      </c>
      <c r="O176" s="67"/>
      <c r="P176" s="191">
        <f t="shared" si="31"/>
        <v>0</v>
      </c>
      <c r="Q176" s="191">
        <v>0</v>
      </c>
      <c r="R176" s="191">
        <f t="shared" si="32"/>
        <v>0</v>
      </c>
      <c r="S176" s="191">
        <v>0</v>
      </c>
      <c r="T176" s="192">
        <f t="shared" si="33"/>
        <v>0</v>
      </c>
      <c r="U176" s="37"/>
      <c r="V176" s="37"/>
      <c r="W176" s="37"/>
      <c r="X176" s="37"/>
      <c r="Y176" s="37"/>
      <c r="Z176" s="37"/>
      <c r="AA176" s="37"/>
      <c r="AB176" s="37"/>
      <c r="AC176" s="37"/>
      <c r="AD176" s="37"/>
      <c r="AE176" s="37"/>
      <c r="AR176" s="193" t="s">
        <v>366</v>
      </c>
      <c r="AT176" s="193" t="s">
        <v>239</v>
      </c>
      <c r="AU176" s="193" t="s">
        <v>88</v>
      </c>
      <c r="AY176" s="20" t="s">
        <v>237</v>
      </c>
      <c r="BE176" s="194">
        <f t="shared" si="34"/>
        <v>0</v>
      </c>
      <c r="BF176" s="194">
        <f t="shared" si="35"/>
        <v>0</v>
      </c>
      <c r="BG176" s="194">
        <f t="shared" si="36"/>
        <v>0</v>
      </c>
      <c r="BH176" s="194">
        <f t="shared" si="37"/>
        <v>0</v>
      </c>
      <c r="BI176" s="194">
        <f t="shared" si="38"/>
        <v>0</v>
      </c>
      <c r="BJ176" s="20" t="s">
        <v>88</v>
      </c>
      <c r="BK176" s="194">
        <f t="shared" si="39"/>
        <v>0</v>
      </c>
      <c r="BL176" s="20" t="s">
        <v>366</v>
      </c>
      <c r="BM176" s="193" t="s">
        <v>1332</v>
      </c>
    </row>
    <row r="177" spans="1:65" s="2" customFormat="1" ht="16.5" customHeight="1">
      <c r="A177" s="37"/>
      <c r="B177" s="38"/>
      <c r="C177" s="182" t="s">
        <v>817</v>
      </c>
      <c r="D177" s="182" t="s">
        <v>239</v>
      </c>
      <c r="E177" s="183" t="s">
        <v>2136</v>
      </c>
      <c r="F177" s="184" t="s">
        <v>2137</v>
      </c>
      <c r="G177" s="185" t="s">
        <v>154</v>
      </c>
      <c r="H177" s="186">
        <v>8</v>
      </c>
      <c r="I177" s="187"/>
      <c r="J177" s="188">
        <f t="shared" si="30"/>
        <v>0</v>
      </c>
      <c r="K177" s="184" t="s">
        <v>19</v>
      </c>
      <c r="L177" s="42"/>
      <c r="M177" s="189" t="s">
        <v>19</v>
      </c>
      <c r="N177" s="190" t="s">
        <v>48</v>
      </c>
      <c r="O177" s="67"/>
      <c r="P177" s="191">
        <f t="shared" si="31"/>
        <v>0</v>
      </c>
      <c r="Q177" s="191">
        <v>0</v>
      </c>
      <c r="R177" s="191">
        <f t="shared" si="32"/>
        <v>0</v>
      </c>
      <c r="S177" s="191">
        <v>0</v>
      </c>
      <c r="T177" s="192">
        <f t="shared" si="33"/>
        <v>0</v>
      </c>
      <c r="U177" s="37"/>
      <c r="V177" s="37"/>
      <c r="W177" s="37"/>
      <c r="X177" s="37"/>
      <c r="Y177" s="37"/>
      <c r="Z177" s="37"/>
      <c r="AA177" s="37"/>
      <c r="AB177" s="37"/>
      <c r="AC177" s="37"/>
      <c r="AD177" s="37"/>
      <c r="AE177" s="37"/>
      <c r="AR177" s="193" t="s">
        <v>366</v>
      </c>
      <c r="AT177" s="193" t="s">
        <v>239</v>
      </c>
      <c r="AU177" s="193" t="s">
        <v>88</v>
      </c>
      <c r="AY177" s="20" t="s">
        <v>237</v>
      </c>
      <c r="BE177" s="194">
        <f t="shared" si="34"/>
        <v>0</v>
      </c>
      <c r="BF177" s="194">
        <f t="shared" si="35"/>
        <v>0</v>
      </c>
      <c r="BG177" s="194">
        <f t="shared" si="36"/>
        <v>0</v>
      </c>
      <c r="BH177" s="194">
        <f t="shared" si="37"/>
        <v>0</v>
      </c>
      <c r="BI177" s="194">
        <f t="shared" si="38"/>
        <v>0</v>
      </c>
      <c r="BJ177" s="20" t="s">
        <v>88</v>
      </c>
      <c r="BK177" s="194">
        <f t="shared" si="39"/>
        <v>0</v>
      </c>
      <c r="BL177" s="20" t="s">
        <v>366</v>
      </c>
      <c r="BM177" s="193" t="s">
        <v>1371</v>
      </c>
    </row>
    <row r="178" spans="1:65" s="2" customFormat="1" ht="16.5" customHeight="1">
      <c r="A178" s="37"/>
      <c r="B178" s="38"/>
      <c r="C178" s="182" t="s">
        <v>830</v>
      </c>
      <c r="D178" s="182" t="s">
        <v>239</v>
      </c>
      <c r="E178" s="183" t="s">
        <v>2138</v>
      </c>
      <c r="F178" s="184" t="s">
        <v>2139</v>
      </c>
      <c r="G178" s="185" t="s">
        <v>154</v>
      </c>
      <c r="H178" s="186">
        <v>25</v>
      </c>
      <c r="I178" s="187"/>
      <c r="J178" s="188">
        <f t="shared" si="30"/>
        <v>0</v>
      </c>
      <c r="K178" s="184" t="s">
        <v>19</v>
      </c>
      <c r="L178" s="42"/>
      <c r="M178" s="189" t="s">
        <v>19</v>
      </c>
      <c r="N178" s="190" t="s">
        <v>48</v>
      </c>
      <c r="O178" s="67"/>
      <c r="P178" s="191">
        <f t="shared" si="31"/>
        <v>0</v>
      </c>
      <c r="Q178" s="191">
        <v>0</v>
      </c>
      <c r="R178" s="191">
        <f t="shared" si="32"/>
        <v>0</v>
      </c>
      <c r="S178" s="191">
        <v>0</v>
      </c>
      <c r="T178" s="192">
        <f t="shared" si="33"/>
        <v>0</v>
      </c>
      <c r="U178" s="37"/>
      <c r="V178" s="37"/>
      <c r="W178" s="37"/>
      <c r="X178" s="37"/>
      <c r="Y178" s="37"/>
      <c r="Z178" s="37"/>
      <c r="AA178" s="37"/>
      <c r="AB178" s="37"/>
      <c r="AC178" s="37"/>
      <c r="AD178" s="37"/>
      <c r="AE178" s="37"/>
      <c r="AR178" s="193" t="s">
        <v>366</v>
      </c>
      <c r="AT178" s="193" t="s">
        <v>239</v>
      </c>
      <c r="AU178" s="193" t="s">
        <v>88</v>
      </c>
      <c r="AY178" s="20" t="s">
        <v>237</v>
      </c>
      <c r="BE178" s="194">
        <f t="shared" si="34"/>
        <v>0</v>
      </c>
      <c r="BF178" s="194">
        <f t="shared" si="35"/>
        <v>0</v>
      </c>
      <c r="BG178" s="194">
        <f t="shared" si="36"/>
        <v>0</v>
      </c>
      <c r="BH178" s="194">
        <f t="shared" si="37"/>
        <v>0</v>
      </c>
      <c r="BI178" s="194">
        <f t="shared" si="38"/>
        <v>0</v>
      </c>
      <c r="BJ178" s="20" t="s">
        <v>88</v>
      </c>
      <c r="BK178" s="194">
        <f t="shared" si="39"/>
        <v>0</v>
      </c>
      <c r="BL178" s="20" t="s">
        <v>366</v>
      </c>
      <c r="BM178" s="193" t="s">
        <v>1381</v>
      </c>
    </row>
    <row r="179" spans="1:65" s="2" customFormat="1" ht="16.5" customHeight="1">
      <c r="A179" s="37"/>
      <c r="B179" s="38"/>
      <c r="C179" s="182" t="s">
        <v>857</v>
      </c>
      <c r="D179" s="182" t="s">
        <v>239</v>
      </c>
      <c r="E179" s="183" t="s">
        <v>2140</v>
      </c>
      <c r="F179" s="184" t="s">
        <v>2141</v>
      </c>
      <c r="G179" s="185" t="s">
        <v>154</v>
      </c>
      <c r="H179" s="186">
        <v>514</v>
      </c>
      <c r="I179" s="187"/>
      <c r="J179" s="188">
        <f t="shared" si="30"/>
        <v>0</v>
      </c>
      <c r="K179" s="184" t="s">
        <v>19</v>
      </c>
      <c r="L179" s="42"/>
      <c r="M179" s="189" t="s">
        <v>19</v>
      </c>
      <c r="N179" s="190" t="s">
        <v>48</v>
      </c>
      <c r="O179" s="67"/>
      <c r="P179" s="191">
        <f t="shared" si="31"/>
        <v>0</v>
      </c>
      <c r="Q179" s="191">
        <v>0</v>
      </c>
      <c r="R179" s="191">
        <f t="shared" si="32"/>
        <v>0</v>
      </c>
      <c r="S179" s="191">
        <v>0</v>
      </c>
      <c r="T179" s="192">
        <f t="shared" si="33"/>
        <v>0</v>
      </c>
      <c r="U179" s="37"/>
      <c r="V179" s="37"/>
      <c r="W179" s="37"/>
      <c r="X179" s="37"/>
      <c r="Y179" s="37"/>
      <c r="Z179" s="37"/>
      <c r="AA179" s="37"/>
      <c r="AB179" s="37"/>
      <c r="AC179" s="37"/>
      <c r="AD179" s="37"/>
      <c r="AE179" s="37"/>
      <c r="AR179" s="193" t="s">
        <v>366</v>
      </c>
      <c r="AT179" s="193" t="s">
        <v>239</v>
      </c>
      <c r="AU179" s="193" t="s">
        <v>88</v>
      </c>
      <c r="AY179" s="20" t="s">
        <v>237</v>
      </c>
      <c r="BE179" s="194">
        <f t="shared" si="34"/>
        <v>0</v>
      </c>
      <c r="BF179" s="194">
        <f t="shared" si="35"/>
        <v>0</v>
      </c>
      <c r="BG179" s="194">
        <f t="shared" si="36"/>
        <v>0</v>
      </c>
      <c r="BH179" s="194">
        <f t="shared" si="37"/>
        <v>0</v>
      </c>
      <c r="BI179" s="194">
        <f t="shared" si="38"/>
        <v>0</v>
      </c>
      <c r="BJ179" s="20" t="s">
        <v>88</v>
      </c>
      <c r="BK179" s="194">
        <f t="shared" si="39"/>
        <v>0</v>
      </c>
      <c r="BL179" s="20" t="s">
        <v>366</v>
      </c>
      <c r="BM179" s="193" t="s">
        <v>1412</v>
      </c>
    </row>
    <row r="180" spans="1:65" s="2" customFormat="1" ht="21.75" customHeight="1">
      <c r="A180" s="37"/>
      <c r="B180" s="38"/>
      <c r="C180" s="182" t="s">
        <v>863</v>
      </c>
      <c r="D180" s="182" t="s">
        <v>239</v>
      </c>
      <c r="E180" s="183" t="s">
        <v>2142</v>
      </c>
      <c r="F180" s="184" t="s">
        <v>2143</v>
      </c>
      <c r="G180" s="185" t="s">
        <v>154</v>
      </c>
      <c r="H180" s="186">
        <v>514</v>
      </c>
      <c r="I180" s="187"/>
      <c r="J180" s="188">
        <f t="shared" si="30"/>
        <v>0</v>
      </c>
      <c r="K180" s="184" t="s">
        <v>19</v>
      </c>
      <c r="L180" s="42"/>
      <c r="M180" s="189" t="s">
        <v>19</v>
      </c>
      <c r="N180" s="190" t="s">
        <v>48</v>
      </c>
      <c r="O180" s="67"/>
      <c r="P180" s="191">
        <f t="shared" si="31"/>
        <v>0</v>
      </c>
      <c r="Q180" s="191">
        <v>0</v>
      </c>
      <c r="R180" s="191">
        <f t="shared" si="32"/>
        <v>0</v>
      </c>
      <c r="S180" s="191">
        <v>0</v>
      </c>
      <c r="T180" s="192">
        <f t="shared" si="33"/>
        <v>0</v>
      </c>
      <c r="U180" s="37"/>
      <c r="V180" s="37"/>
      <c r="W180" s="37"/>
      <c r="X180" s="37"/>
      <c r="Y180" s="37"/>
      <c r="Z180" s="37"/>
      <c r="AA180" s="37"/>
      <c r="AB180" s="37"/>
      <c r="AC180" s="37"/>
      <c r="AD180" s="37"/>
      <c r="AE180" s="37"/>
      <c r="AR180" s="193" t="s">
        <v>366</v>
      </c>
      <c r="AT180" s="193" t="s">
        <v>239</v>
      </c>
      <c r="AU180" s="193" t="s">
        <v>88</v>
      </c>
      <c r="AY180" s="20" t="s">
        <v>237</v>
      </c>
      <c r="BE180" s="194">
        <f t="shared" si="34"/>
        <v>0</v>
      </c>
      <c r="BF180" s="194">
        <f t="shared" si="35"/>
        <v>0</v>
      </c>
      <c r="BG180" s="194">
        <f t="shared" si="36"/>
        <v>0</v>
      </c>
      <c r="BH180" s="194">
        <f t="shared" si="37"/>
        <v>0</v>
      </c>
      <c r="BI180" s="194">
        <f t="shared" si="38"/>
        <v>0</v>
      </c>
      <c r="BJ180" s="20" t="s">
        <v>88</v>
      </c>
      <c r="BK180" s="194">
        <f t="shared" si="39"/>
        <v>0</v>
      </c>
      <c r="BL180" s="20" t="s">
        <v>366</v>
      </c>
      <c r="BM180" s="193" t="s">
        <v>1421</v>
      </c>
    </row>
    <row r="181" spans="1:65" s="2" customFormat="1" ht="16.5" customHeight="1">
      <c r="A181" s="37"/>
      <c r="B181" s="38"/>
      <c r="C181" s="182" t="s">
        <v>881</v>
      </c>
      <c r="D181" s="182" t="s">
        <v>239</v>
      </c>
      <c r="E181" s="183" t="s">
        <v>2144</v>
      </c>
      <c r="F181" s="184" t="s">
        <v>2145</v>
      </c>
      <c r="G181" s="185" t="s">
        <v>1591</v>
      </c>
      <c r="H181" s="186">
        <v>1</v>
      </c>
      <c r="I181" s="187"/>
      <c r="J181" s="188">
        <f t="shared" si="30"/>
        <v>0</v>
      </c>
      <c r="K181" s="184" t="s">
        <v>19</v>
      </c>
      <c r="L181" s="42"/>
      <c r="M181" s="189" t="s">
        <v>19</v>
      </c>
      <c r="N181" s="190" t="s">
        <v>48</v>
      </c>
      <c r="O181" s="67"/>
      <c r="P181" s="191">
        <f t="shared" si="31"/>
        <v>0</v>
      </c>
      <c r="Q181" s="191">
        <v>0</v>
      </c>
      <c r="R181" s="191">
        <f t="shared" si="32"/>
        <v>0</v>
      </c>
      <c r="S181" s="191">
        <v>0</v>
      </c>
      <c r="T181" s="192">
        <f t="shared" si="33"/>
        <v>0</v>
      </c>
      <c r="U181" s="37"/>
      <c r="V181" s="37"/>
      <c r="W181" s="37"/>
      <c r="X181" s="37"/>
      <c r="Y181" s="37"/>
      <c r="Z181" s="37"/>
      <c r="AA181" s="37"/>
      <c r="AB181" s="37"/>
      <c r="AC181" s="37"/>
      <c r="AD181" s="37"/>
      <c r="AE181" s="37"/>
      <c r="AR181" s="193" t="s">
        <v>366</v>
      </c>
      <c r="AT181" s="193" t="s">
        <v>239</v>
      </c>
      <c r="AU181" s="193" t="s">
        <v>88</v>
      </c>
      <c r="AY181" s="20" t="s">
        <v>237</v>
      </c>
      <c r="BE181" s="194">
        <f t="shared" si="34"/>
        <v>0</v>
      </c>
      <c r="BF181" s="194">
        <f t="shared" si="35"/>
        <v>0</v>
      </c>
      <c r="BG181" s="194">
        <f t="shared" si="36"/>
        <v>0</v>
      </c>
      <c r="BH181" s="194">
        <f t="shared" si="37"/>
        <v>0</v>
      </c>
      <c r="BI181" s="194">
        <f t="shared" si="38"/>
        <v>0</v>
      </c>
      <c r="BJ181" s="20" t="s">
        <v>88</v>
      </c>
      <c r="BK181" s="194">
        <f t="shared" si="39"/>
        <v>0</v>
      </c>
      <c r="BL181" s="20" t="s">
        <v>366</v>
      </c>
      <c r="BM181" s="193" t="s">
        <v>1457</v>
      </c>
    </row>
    <row r="182" spans="1:65" s="2" customFormat="1" ht="16.5" customHeight="1">
      <c r="A182" s="37"/>
      <c r="B182" s="38"/>
      <c r="C182" s="182" t="s">
        <v>897</v>
      </c>
      <c r="D182" s="182" t="s">
        <v>239</v>
      </c>
      <c r="E182" s="183" t="s">
        <v>2146</v>
      </c>
      <c r="F182" s="184" t="s">
        <v>2147</v>
      </c>
      <c r="G182" s="185" t="s">
        <v>290</v>
      </c>
      <c r="H182" s="186">
        <v>1</v>
      </c>
      <c r="I182" s="187"/>
      <c r="J182" s="188">
        <f t="shared" si="30"/>
        <v>0</v>
      </c>
      <c r="K182" s="184" t="s">
        <v>19</v>
      </c>
      <c r="L182" s="42"/>
      <c r="M182" s="189" t="s">
        <v>19</v>
      </c>
      <c r="N182" s="190" t="s">
        <v>48</v>
      </c>
      <c r="O182" s="67"/>
      <c r="P182" s="191">
        <f t="shared" si="31"/>
        <v>0</v>
      </c>
      <c r="Q182" s="191">
        <v>0</v>
      </c>
      <c r="R182" s="191">
        <f t="shared" si="32"/>
        <v>0</v>
      </c>
      <c r="S182" s="191">
        <v>0</v>
      </c>
      <c r="T182" s="192">
        <f t="shared" si="33"/>
        <v>0</v>
      </c>
      <c r="U182" s="37"/>
      <c r="V182" s="37"/>
      <c r="W182" s="37"/>
      <c r="X182" s="37"/>
      <c r="Y182" s="37"/>
      <c r="Z182" s="37"/>
      <c r="AA182" s="37"/>
      <c r="AB182" s="37"/>
      <c r="AC182" s="37"/>
      <c r="AD182" s="37"/>
      <c r="AE182" s="37"/>
      <c r="AR182" s="193" t="s">
        <v>366</v>
      </c>
      <c r="AT182" s="193" t="s">
        <v>239</v>
      </c>
      <c r="AU182" s="193" t="s">
        <v>88</v>
      </c>
      <c r="AY182" s="20" t="s">
        <v>237</v>
      </c>
      <c r="BE182" s="194">
        <f t="shared" si="34"/>
        <v>0</v>
      </c>
      <c r="BF182" s="194">
        <f t="shared" si="35"/>
        <v>0</v>
      </c>
      <c r="BG182" s="194">
        <f t="shared" si="36"/>
        <v>0</v>
      </c>
      <c r="BH182" s="194">
        <f t="shared" si="37"/>
        <v>0</v>
      </c>
      <c r="BI182" s="194">
        <f t="shared" si="38"/>
        <v>0</v>
      </c>
      <c r="BJ182" s="20" t="s">
        <v>88</v>
      </c>
      <c r="BK182" s="194">
        <f t="shared" si="39"/>
        <v>0</v>
      </c>
      <c r="BL182" s="20" t="s">
        <v>366</v>
      </c>
      <c r="BM182" s="193" t="s">
        <v>1469</v>
      </c>
    </row>
    <row r="183" spans="1:65" s="2" customFormat="1" ht="16.5" customHeight="1">
      <c r="A183" s="37"/>
      <c r="B183" s="38"/>
      <c r="C183" s="182" t="s">
        <v>910</v>
      </c>
      <c r="D183" s="182" t="s">
        <v>239</v>
      </c>
      <c r="E183" s="183" t="s">
        <v>2148</v>
      </c>
      <c r="F183" s="184" t="s">
        <v>2149</v>
      </c>
      <c r="G183" s="185" t="s">
        <v>290</v>
      </c>
      <c r="H183" s="186">
        <v>32</v>
      </c>
      <c r="I183" s="187"/>
      <c r="J183" s="188">
        <f t="shared" si="30"/>
        <v>0</v>
      </c>
      <c r="K183" s="184" t="s">
        <v>19</v>
      </c>
      <c r="L183" s="42"/>
      <c r="M183" s="189" t="s">
        <v>19</v>
      </c>
      <c r="N183" s="190" t="s">
        <v>48</v>
      </c>
      <c r="O183" s="67"/>
      <c r="P183" s="191">
        <f t="shared" si="31"/>
        <v>0</v>
      </c>
      <c r="Q183" s="191">
        <v>0</v>
      </c>
      <c r="R183" s="191">
        <f t="shared" si="32"/>
        <v>0</v>
      </c>
      <c r="S183" s="191">
        <v>0</v>
      </c>
      <c r="T183" s="192">
        <f t="shared" si="33"/>
        <v>0</v>
      </c>
      <c r="U183" s="37"/>
      <c r="V183" s="37"/>
      <c r="W183" s="37"/>
      <c r="X183" s="37"/>
      <c r="Y183" s="37"/>
      <c r="Z183" s="37"/>
      <c r="AA183" s="37"/>
      <c r="AB183" s="37"/>
      <c r="AC183" s="37"/>
      <c r="AD183" s="37"/>
      <c r="AE183" s="37"/>
      <c r="AR183" s="193" t="s">
        <v>366</v>
      </c>
      <c r="AT183" s="193" t="s">
        <v>239</v>
      </c>
      <c r="AU183" s="193" t="s">
        <v>88</v>
      </c>
      <c r="AY183" s="20" t="s">
        <v>237</v>
      </c>
      <c r="BE183" s="194">
        <f t="shared" si="34"/>
        <v>0</v>
      </c>
      <c r="BF183" s="194">
        <f t="shared" si="35"/>
        <v>0</v>
      </c>
      <c r="BG183" s="194">
        <f t="shared" si="36"/>
        <v>0</v>
      </c>
      <c r="BH183" s="194">
        <f t="shared" si="37"/>
        <v>0</v>
      </c>
      <c r="BI183" s="194">
        <f t="shared" si="38"/>
        <v>0</v>
      </c>
      <c r="BJ183" s="20" t="s">
        <v>88</v>
      </c>
      <c r="BK183" s="194">
        <f t="shared" si="39"/>
        <v>0</v>
      </c>
      <c r="BL183" s="20" t="s">
        <v>366</v>
      </c>
      <c r="BM183" s="193" t="s">
        <v>1484</v>
      </c>
    </row>
    <row r="184" spans="1:65" s="2" customFormat="1" ht="16.5" customHeight="1">
      <c r="A184" s="37"/>
      <c r="B184" s="38"/>
      <c r="C184" s="182" t="s">
        <v>922</v>
      </c>
      <c r="D184" s="182" t="s">
        <v>239</v>
      </c>
      <c r="E184" s="183" t="s">
        <v>2150</v>
      </c>
      <c r="F184" s="184" t="s">
        <v>2151</v>
      </c>
      <c r="G184" s="185" t="s">
        <v>290</v>
      </c>
      <c r="H184" s="186">
        <v>30</v>
      </c>
      <c r="I184" s="187"/>
      <c r="J184" s="188">
        <f t="shared" si="30"/>
        <v>0</v>
      </c>
      <c r="K184" s="184" t="s">
        <v>19</v>
      </c>
      <c r="L184" s="42"/>
      <c r="M184" s="189" t="s">
        <v>19</v>
      </c>
      <c r="N184" s="190" t="s">
        <v>48</v>
      </c>
      <c r="O184" s="67"/>
      <c r="P184" s="191">
        <f t="shared" si="31"/>
        <v>0</v>
      </c>
      <c r="Q184" s="191">
        <v>0</v>
      </c>
      <c r="R184" s="191">
        <f t="shared" si="32"/>
        <v>0</v>
      </c>
      <c r="S184" s="191">
        <v>0</v>
      </c>
      <c r="T184" s="192">
        <f t="shared" si="33"/>
        <v>0</v>
      </c>
      <c r="U184" s="37"/>
      <c r="V184" s="37"/>
      <c r="W184" s="37"/>
      <c r="X184" s="37"/>
      <c r="Y184" s="37"/>
      <c r="Z184" s="37"/>
      <c r="AA184" s="37"/>
      <c r="AB184" s="37"/>
      <c r="AC184" s="37"/>
      <c r="AD184" s="37"/>
      <c r="AE184" s="37"/>
      <c r="AR184" s="193" t="s">
        <v>366</v>
      </c>
      <c r="AT184" s="193" t="s">
        <v>239</v>
      </c>
      <c r="AU184" s="193" t="s">
        <v>88</v>
      </c>
      <c r="AY184" s="20" t="s">
        <v>237</v>
      </c>
      <c r="BE184" s="194">
        <f t="shared" si="34"/>
        <v>0</v>
      </c>
      <c r="BF184" s="194">
        <f t="shared" si="35"/>
        <v>0</v>
      </c>
      <c r="BG184" s="194">
        <f t="shared" si="36"/>
        <v>0</v>
      </c>
      <c r="BH184" s="194">
        <f t="shared" si="37"/>
        <v>0</v>
      </c>
      <c r="BI184" s="194">
        <f t="shared" si="38"/>
        <v>0</v>
      </c>
      <c r="BJ184" s="20" t="s">
        <v>88</v>
      </c>
      <c r="BK184" s="194">
        <f t="shared" si="39"/>
        <v>0</v>
      </c>
      <c r="BL184" s="20" t="s">
        <v>366</v>
      </c>
      <c r="BM184" s="193" t="s">
        <v>1495</v>
      </c>
    </row>
    <row r="185" spans="1:65" s="2" customFormat="1" ht="16.5" customHeight="1">
      <c r="A185" s="37"/>
      <c r="B185" s="38"/>
      <c r="C185" s="182" t="s">
        <v>934</v>
      </c>
      <c r="D185" s="182" t="s">
        <v>239</v>
      </c>
      <c r="E185" s="183" t="s">
        <v>2152</v>
      </c>
      <c r="F185" s="184" t="s">
        <v>2153</v>
      </c>
      <c r="G185" s="185" t="s">
        <v>290</v>
      </c>
      <c r="H185" s="186">
        <v>30</v>
      </c>
      <c r="I185" s="187"/>
      <c r="J185" s="188">
        <f t="shared" si="30"/>
        <v>0</v>
      </c>
      <c r="K185" s="184" t="s">
        <v>19</v>
      </c>
      <c r="L185" s="42"/>
      <c r="M185" s="189" t="s">
        <v>19</v>
      </c>
      <c r="N185" s="190" t="s">
        <v>48</v>
      </c>
      <c r="O185" s="67"/>
      <c r="P185" s="191">
        <f t="shared" si="31"/>
        <v>0</v>
      </c>
      <c r="Q185" s="191">
        <v>0</v>
      </c>
      <c r="R185" s="191">
        <f t="shared" si="32"/>
        <v>0</v>
      </c>
      <c r="S185" s="191">
        <v>0</v>
      </c>
      <c r="T185" s="192">
        <f t="shared" si="33"/>
        <v>0</v>
      </c>
      <c r="U185" s="37"/>
      <c r="V185" s="37"/>
      <c r="W185" s="37"/>
      <c r="X185" s="37"/>
      <c r="Y185" s="37"/>
      <c r="Z185" s="37"/>
      <c r="AA185" s="37"/>
      <c r="AB185" s="37"/>
      <c r="AC185" s="37"/>
      <c r="AD185" s="37"/>
      <c r="AE185" s="37"/>
      <c r="AR185" s="193" t="s">
        <v>366</v>
      </c>
      <c r="AT185" s="193" t="s">
        <v>239</v>
      </c>
      <c r="AU185" s="193" t="s">
        <v>88</v>
      </c>
      <c r="AY185" s="20" t="s">
        <v>237</v>
      </c>
      <c r="BE185" s="194">
        <f t="shared" si="34"/>
        <v>0</v>
      </c>
      <c r="BF185" s="194">
        <f t="shared" si="35"/>
        <v>0</v>
      </c>
      <c r="BG185" s="194">
        <f t="shared" si="36"/>
        <v>0</v>
      </c>
      <c r="BH185" s="194">
        <f t="shared" si="37"/>
        <v>0</v>
      </c>
      <c r="BI185" s="194">
        <f t="shared" si="38"/>
        <v>0</v>
      </c>
      <c r="BJ185" s="20" t="s">
        <v>88</v>
      </c>
      <c r="BK185" s="194">
        <f t="shared" si="39"/>
        <v>0</v>
      </c>
      <c r="BL185" s="20" t="s">
        <v>366</v>
      </c>
      <c r="BM185" s="193" t="s">
        <v>1507</v>
      </c>
    </row>
    <row r="186" spans="1:65" s="2" customFormat="1" ht="16.5" customHeight="1">
      <c r="A186" s="37"/>
      <c r="B186" s="38"/>
      <c r="C186" s="182" t="s">
        <v>940</v>
      </c>
      <c r="D186" s="182" t="s">
        <v>239</v>
      </c>
      <c r="E186" s="183" t="s">
        <v>2154</v>
      </c>
      <c r="F186" s="184" t="s">
        <v>2155</v>
      </c>
      <c r="G186" s="185" t="s">
        <v>290</v>
      </c>
      <c r="H186" s="186">
        <v>13</v>
      </c>
      <c r="I186" s="187"/>
      <c r="J186" s="188">
        <f t="shared" si="30"/>
        <v>0</v>
      </c>
      <c r="K186" s="184" t="s">
        <v>19</v>
      </c>
      <c r="L186" s="42"/>
      <c r="M186" s="189" t="s">
        <v>19</v>
      </c>
      <c r="N186" s="190" t="s">
        <v>48</v>
      </c>
      <c r="O186" s="67"/>
      <c r="P186" s="191">
        <f t="shared" si="31"/>
        <v>0</v>
      </c>
      <c r="Q186" s="191">
        <v>0</v>
      </c>
      <c r="R186" s="191">
        <f t="shared" si="32"/>
        <v>0</v>
      </c>
      <c r="S186" s="191">
        <v>0</v>
      </c>
      <c r="T186" s="192">
        <f t="shared" si="33"/>
        <v>0</v>
      </c>
      <c r="U186" s="37"/>
      <c r="V186" s="37"/>
      <c r="W186" s="37"/>
      <c r="X186" s="37"/>
      <c r="Y186" s="37"/>
      <c r="Z186" s="37"/>
      <c r="AA186" s="37"/>
      <c r="AB186" s="37"/>
      <c r="AC186" s="37"/>
      <c r="AD186" s="37"/>
      <c r="AE186" s="37"/>
      <c r="AR186" s="193" t="s">
        <v>366</v>
      </c>
      <c r="AT186" s="193" t="s">
        <v>239</v>
      </c>
      <c r="AU186" s="193" t="s">
        <v>88</v>
      </c>
      <c r="AY186" s="20" t="s">
        <v>237</v>
      </c>
      <c r="BE186" s="194">
        <f t="shared" si="34"/>
        <v>0</v>
      </c>
      <c r="BF186" s="194">
        <f t="shared" si="35"/>
        <v>0</v>
      </c>
      <c r="BG186" s="194">
        <f t="shared" si="36"/>
        <v>0</v>
      </c>
      <c r="BH186" s="194">
        <f t="shared" si="37"/>
        <v>0</v>
      </c>
      <c r="BI186" s="194">
        <f t="shared" si="38"/>
        <v>0</v>
      </c>
      <c r="BJ186" s="20" t="s">
        <v>88</v>
      </c>
      <c r="BK186" s="194">
        <f t="shared" si="39"/>
        <v>0</v>
      </c>
      <c r="BL186" s="20" t="s">
        <v>366</v>
      </c>
      <c r="BM186" s="193" t="s">
        <v>1707</v>
      </c>
    </row>
    <row r="187" spans="1:65" s="2" customFormat="1" ht="16.5" customHeight="1">
      <c r="A187" s="37"/>
      <c r="B187" s="38"/>
      <c r="C187" s="182" t="s">
        <v>945</v>
      </c>
      <c r="D187" s="182" t="s">
        <v>239</v>
      </c>
      <c r="E187" s="183" t="s">
        <v>2156</v>
      </c>
      <c r="F187" s="184" t="s">
        <v>2157</v>
      </c>
      <c r="G187" s="185" t="s">
        <v>290</v>
      </c>
      <c r="H187" s="186">
        <v>13</v>
      </c>
      <c r="I187" s="187"/>
      <c r="J187" s="188">
        <f t="shared" si="30"/>
        <v>0</v>
      </c>
      <c r="K187" s="184" t="s">
        <v>19</v>
      </c>
      <c r="L187" s="42"/>
      <c r="M187" s="189" t="s">
        <v>19</v>
      </c>
      <c r="N187" s="190" t="s">
        <v>48</v>
      </c>
      <c r="O187" s="67"/>
      <c r="P187" s="191">
        <f t="shared" si="31"/>
        <v>0</v>
      </c>
      <c r="Q187" s="191">
        <v>0</v>
      </c>
      <c r="R187" s="191">
        <f t="shared" si="32"/>
        <v>0</v>
      </c>
      <c r="S187" s="191">
        <v>0</v>
      </c>
      <c r="T187" s="192">
        <f t="shared" si="33"/>
        <v>0</v>
      </c>
      <c r="U187" s="37"/>
      <c r="V187" s="37"/>
      <c r="W187" s="37"/>
      <c r="X187" s="37"/>
      <c r="Y187" s="37"/>
      <c r="Z187" s="37"/>
      <c r="AA187" s="37"/>
      <c r="AB187" s="37"/>
      <c r="AC187" s="37"/>
      <c r="AD187" s="37"/>
      <c r="AE187" s="37"/>
      <c r="AR187" s="193" t="s">
        <v>366</v>
      </c>
      <c r="AT187" s="193" t="s">
        <v>239</v>
      </c>
      <c r="AU187" s="193" t="s">
        <v>88</v>
      </c>
      <c r="AY187" s="20" t="s">
        <v>237</v>
      </c>
      <c r="BE187" s="194">
        <f t="shared" si="34"/>
        <v>0</v>
      </c>
      <c r="BF187" s="194">
        <f t="shared" si="35"/>
        <v>0</v>
      </c>
      <c r="BG187" s="194">
        <f t="shared" si="36"/>
        <v>0</v>
      </c>
      <c r="BH187" s="194">
        <f t="shared" si="37"/>
        <v>0</v>
      </c>
      <c r="BI187" s="194">
        <f t="shared" si="38"/>
        <v>0</v>
      </c>
      <c r="BJ187" s="20" t="s">
        <v>88</v>
      </c>
      <c r="BK187" s="194">
        <f t="shared" si="39"/>
        <v>0</v>
      </c>
      <c r="BL187" s="20" t="s">
        <v>366</v>
      </c>
      <c r="BM187" s="193" t="s">
        <v>1710</v>
      </c>
    </row>
    <row r="188" spans="1:65" s="2" customFormat="1" ht="16.5" customHeight="1">
      <c r="A188" s="37"/>
      <c r="B188" s="38"/>
      <c r="C188" s="182" t="s">
        <v>950</v>
      </c>
      <c r="D188" s="182" t="s">
        <v>239</v>
      </c>
      <c r="E188" s="183" t="s">
        <v>2158</v>
      </c>
      <c r="F188" s="184" t="s">
        <v>2046</v>
      </c>
      <c r="G188" s="185" t="s">
        <v>1591</v>
      </c>
      <c r="H188" s="186">
        <v>1</v>
      </c>
      <c r="I188" s="187"/>
      <c r="J188" s="188">
        <f t="shared" si="30"/>
        <v>0</v>
      </c>
      <c r="K188" s="184" t="s">
        <v>19</v>
      </c>
      <c r="L188" s="42"/>
      <c r="M188" s="189" t="s">
        <v>19</v>
      </c>
      <c r="N188" s="190" t="s">
        <v>48</v>
      </c>
      <c r="O188" s="67"/>
      <c r="P188" s="191">
        <f t="shared" si="31"/>
        <v>0</v>
      </c>
      <c r="Q188" s="191">
        <v>0</v>
      </c>
      <c r="R188" s="191">
        <f t="shared" si="32"/>
        <v>0</v>
      </c>
      <c r="S188" s="191">
        <v>0</v>
      </c>
      <c r="T188" s="192">
        <f t="shared" si="33"/>
        <v>0</v>
      </c>
      <c r="U188" s="37"/>
      <c r="V188" s="37"/>
      <c r="W188" s="37"/>
      <c r="X188" s="37"/>
      <c r="Y188" s="37"/>
      <c r="Z188" s="37"/>
      <c r="AA188" s="37"/>
      <c r="AB188" s="37"/>
      <c r="AC188" s="37"/>
      <c r="AD188" s="37"/>
      <c r="AE188" s="37"/>
      <c r="AR188" s="193" t="s">
        <v>366</v>
      </c>
      <c r="AT188" s="193" t="s">
        <v>239</v>
      </c>
      <c r="AU188" s="193" t="s">
        <v>88</v>
      </c>
      <c r="AY188" s="20" t="s">
        <v>237</v>
      </c>
      <c r="BE188" s="194">
        <f t="shared" si="34"/>
        <v>0</v>
      </c>
      <c r="BF188" s="194">
        <f t="shared" si="35"/>
        <v>0</v>
      </c>
      <c r="BG188" s="194">
        <f t="shared" si="36"/>
        <v>0</v>
      </c>
      <c r="BH188" s="194">
        <f t="shared" si="37"/>
        <v>0</v>
      </c>
      <c r="BI188" s="194">
        <f t="shared" si="38"/>
        <v>0</v>
      </c>
      <c r="BJ188" s="20" t="s">
        <v>88</v>
      </c>
      <c r="BK188" s="194">
        <f t="shared" si="39"/>
        <v>0</v>
      </c>
      <c r="BL188" s="20" t="s">
        <v>366</v>
      </c>
      <c r="BM188" s="193" t="s">
        <v>1713</v>
      </c>
    </row>
    <row r="189" spans="1:65" s="12" customFormat="1" ht="22.8" customHeight="1">
      <c r="B189" s="166"/>
      <c r="C189" s="167"/>
      <c r="D189" s="168" t="s">
        <v>75</v>
      </c>
      <c r="E189" s="180" t="s">
        <v>2159</v>
      </c>
      <c r="F189" s="180" t="s">
        <v>2160</v>
      </c>
      <c r="G189" s="167"/>
      <c r="H189" s="167"/>
      <c r="I189" s="170"/>
      <c r="J189" s="181">
        <f>BK189</f>
        <v>0</v>
      </c>
      <c r="K189" s="167"/>
      <c r="L189" s="172"/>
      <c r="M189" s="173"/>
      <c r="N189" s="174"/>
      <c r="O189" s="174"/>
      <c r="P189" s="175">
        <f>SUM(P190:P200)</f>
        <v>0</v>
      </c>
      <c r="Q189" s="174"/>
      <c r="R189" s="175">
        <f>SUM(R190:R200)</f>
        <v>0</v>
      </c>
      <c r="S189" s="174"/>
      <c r="T189" s="176">
        <f>SUM(T190:T200)</f>
        <v>0</v>
      </c>
      <c r="AR189" s="177" t="s">
        <v>88</v>
      </c>
      <c r="AT189" s="178" t="s">
        <v>75</v>
      </c>
      <c r="AU189" s="178" t="s">
        <v>83</v>
      </c>
      <c r="AY189" s="177" t="s">
        <v>237</v>
      </c>
      <c r="BK189" s="179">
        <f>SUM(BK190:BK200)</f>
        <v>0</v>
      </c>
    </row>
    <row r="190" spans="1:65" s="2" customFormat="1" ht="16.5" customHeight="1">
      <c r="A190" s="37"/>
      <c r="B190" s="38"/>
      <c r="C190" s="182" t="s">
        <v>955</v>
      </c>
      <c r="D190" s="182" t="s">
        <v>239</v>
      </c>
      <c r="E190" s="183" t="s">
        <v>2161</v>
      </c>
      <c r="F190" s="184" t="s">
        <v>2162</v>
      </c>
      <c r="G190" s="185" t="s">
        <v>290</v>
      </c>
      <c r="H190" s="186">
        <v>0</v>
      </c>
      <c r="I190" s="187"/>
      <c r="J190" s="188">
        <f t="shared" ref="J190:J200" si="40">ROUND(I190*H190,2)</f>
        <v>0</v>
      </c>
      <c r="K190" s="184" t="s">
        <v>19</v>
      </c>
      <c r="L190" s="42"/>
      <c r="M190" s="189" t="s">
        <v>19</v>
      </c>
      <c r="N190" s="190" t="s">
        <v>48</v>
      </c>
      <c r="O190" s="67"/>
      <c r="P190" s="191">
        <f t="shared" ref="P190:P200" si="41">O190*H190</f>
        <v>0</v>
      </c>
      <c r="Q190" s="191">
        <v>0</v>
      </c>
      <c r="R190" s="191">
        <f t="shared" ref="R190:R200" si="42">Q190*H190</f>
        <v>0</v>
      </c>
      <c r="S190" s="191">
        <v>0</v>
      </c>
      <c r="T190" s="192">
        <f t="shared" ref="T190:T200" si="43">S190*H190</f>
        <v>0</v>
      </c>
      <c r="U190" s="37"/>
      <c r="V190" s="37"/>
      <c r="W190" s="37"/>
      <c r="X190" s="37"/>
      <c r="Y190" s="37"/>
      <c r="Z190" s="37"/>
      <c r="AA190" s="37"/>
      <c r="AB190" s="37"/>
      <c r="AC190" s="37"/>
      <c r="AD190" s="37"/>
      <c r="AE190" s="37"/>
      <c r="AR190" s="193" t="s">
        <v>366</v>
      </c>
      <c r="AT190" s="193" t="s">
        <v>239</v>
      </c>
      <c r="AU190" s="193" t="s">
        <v>88</v>
      </c>
      <c r="AY190" s="20" t="s">
        <v>237</v>
      </c>
      <c r="BE190" s="194">
        <f t="shared" ref="BE190:BE200" si="44">IF(N190="základní",J190,0)</f>
        <v>0</v>
      </c>
      <c r="BF190" s="194">
        <f t="shared" ref="BF190:BF200" si="45">IF(N190="snížená",J190,0)</f>
        <v>0</v>
      </c>
      <c r="BG190" s="194">
        <f t="shared" ref="BG190:BG200" si="46">IF(N190="zákl. přenesená",J190,0)</f>
        <v>0</v>
      </c>
      <c r="BH190" s="194">
        <f t="shared" ref="BH190:BH200" si="47">IF(N190="sníž. přenesená",J190,0)</f>
        <v>0</v>
      </c>
      <c r="BI190" s="194">
        <f t="shared" ref="BI190:BI200" si="48">IF(N190="nulová",J190,0)</f>
        <v>0</v>
      </c>
      <c r="BJ190" s="20" t="s">
        <v>88</v>
      </c>
      <c r="BK190" s="194">
        <f t="shared" ref="BK190:BK200" si="49">ROUND(I190*H190,2)</f>
        <v>0</v>
      </c>
      <c r="BL190" s="20" t="s">
        <v>366</v>
      </c>
      <c r="BM190" s="193" t="s">
        <v>2163</v>
      </c>
    </row>
    <row r="191" spans="1:65" s="2" customFormat="1" ht="24.15" customHeight="1">
      <c r="A191" s="37"/>
      <c r="B191" s="38"/>
      <c r="C191" s="182" t="s">
        <v>959</v>
      </c>
      <c r="D191" s="182" t="s">
        <v>239</v>
      </c>
      <c r="E191" s="183" t="s">
        <v>2164</v>
      </c>
      <c r="F191" s="184" t="s">
        <v>2165</v>
      </c>
      <c r="G191" s="185" t="s">
        <v>154</v>
      </c>
      <c r="H191" s="186">
        <v>0</v>
      </c>
      <c r="I191" s="187"/>
      <c r="J191" s="188">
        <f t="shared" si="40"/>
        <v>0</v>
      </c>
      <c r="K191" s="184" t="s">
        <v>19</v>
      </c>
      <c r="L191" s="42"/>
      <c r="M191" s="189" t="s">
        <v>19</v>
      </c>
      <c r="N191" s="190" t="s">
        <v>48</v>
      </c>
      <c r="O191" s="67"/>
      <c r="P191" s="191">
        <f t="shared" si="41"/>
        <v>0</v>
      </c>
      <c r="Q191" s="191">
        <v>0</v>
      </c>
      <c r="R191" s="191">
        <f t="shared" si="42"/>
        <v>0</v>
      </c>
      <c r="S191" s="191">
        <v>0</v>
      </c>
      <c r="T191" s="192">
        <f t="shared" si="43"/>
        <v>0</v>
      </c>
      <c r="U191" s="37"/>
      <c r="V191" s="37"/>
      <c r="W191" s="37"/>
      <c r="X191" s="37"/>
      <c r="Y191" s="37"/>
      <c r="Z191" s="37"/>
      <c r="AA191" s="37"/>
      <c r="AB191" s="37"/>
      <c r="AC191" s="37"/>
      <c r="AD191" s="37"/>
      <c r="AE191" s="37"/>
      <c r="AR191" s="193" t="s">
        <v>366</v>
      </c>
      <c r="AT191" s="193" t="s">
        <v>239</v>
      </c>
      <c r="AU191" s="193" t="s">
        <v>88</v>
      </c>
      <c r="AY191" s="20" t="s">
        <v>237</v>
      </c>
      <c r="BE191" s="194">
        <f t="shared" si="44"/>
        <v>0</v>
      </c>
      <c r="BF191" s="194">
        <f t="shared" si="45"/>
        <v>0</v>
      </c>
      <c r="BG191" s="194">
        <f t="shared" si="46"/>
        <v>0</v>
      </c>
      <c r="BH191" s="194">
        <f t="shared" si="47"/>
        <v>0</v>
      </c>
      <c r="BI191" s="194">
        <f t="shared" si="48"/>
        <v>0</v>
      </c>
      <c r="BJ191" s="20" t="s">
        <v>88</v>
      </c>
      <c r="BK191" s="194">
        <f t="shared" si="49"/>
        <v>0</v>
      </c>
      <c r="BL191" s="20" t="s">
        <v>366</v>
      </c>
      <c r="BM191" s="193" t="s">
        <v>2166</v>
      </c>
    </row>
    <row r="192" spans="1:65" s="2" customFormat="1" ht="24.15" customHeight="1">
      <c r="A192" s="37"/>
      <c r="B192" s="38"/>
      <c r="C192" s="182" t="s">
        <v>967</v>
      </c>
      <c r="D192" s="182" t="s">
        <v>239</v>
      </c>
      <c r="E192" s="183" t="s">
        <v>2167</v>
      </c>
      <c r="F192" s="184" t="s">
        <v>2168</v>
      </c>
      <c r="G192" s="185" t="s">
        <v>154</v>
      </c>
      <c r="H192" s="186">
        <v>0</v>
      </c>
      <c r="I192" s="187"/>
      <c r="J192" s="188">
        <f t="shared" si="40"/>
        <v>0</v>
      </c>
      <c r="K192" s="184" t="s">
        <v>19</v>
      </c>
      <c r="L192" s="42"/>
      <c r="M192" s="189" t="s">
        <v>19</v>
      </c>
      <c r="N192" s="190" t="s">
        <v>48</v>
      </c>
      <c r="O192" s="67"/>
      <c r="P192" s="191">
        <f t="shared" si="41"/>
        <v>0</v>
      </c>
      <c r="Q192" s="191">
        <v>0</v>
      </c>
      <c r="R192" s="191">
        <f t="shared" si="42"/>
        <v>0</v>
      </c>
      <c r="S192" s="191">
        <v>0</v>
      </c>
      <c r="T192" s="192">
        <f t="shared" si="43"/>
        <v>0</v>
      </c>
      <c r="U192" s="37"/>
      <c r="V192" s="37"/>
      <c r="W192" s="37"/>
      <c r="X192" s="37"/>
      <c r="Y192" s="37"/>
      <c r="Z192" s="37"/>
      <c r="AA192" s="37"/>
      <c r="AB192" s="37"/>
      <c r="AC192" s="37"/>
      <c r="AD192" s="37"/>
      <c r="AE192" s="37"/>
      <c r="AR192" s="193" t="s">
        <v>366</v>
      </c>
      <c r="AT192" s="193" t="s">
        <v>239</v>
      </c>
      <c r="AU192" s="193" t="s">
        <v>88</v>
      </c>
      <c r="AY192" s="20" t="s">
        <v>237</v>
      </c>
      <c r="BE192" s="194">
        <f t="shared" si="44"/>
        <v>0</v>
      </c>
      <c r="BF192" s="194">
        <f t="shared" si="45"/>
        <v>0</v>
      </c>
      <c r="BG192" s="194">
        <f t="shared" si="46"/>
        <v>0</v>
      </c>
      <c r="BH192" s="194">
        <f t="shared" si="47"/>
        <v>0</v>
      </c>
      <c r="BI192" s="194">
        <f t="shared" si="48"/>
        <v>0</v>
      </c>
      <c r="BJ192" s="20" t="s">
        <v>88</v>
      </c>
      <c r="BK192" s="194">
        <f t="shared" si="49"/>
        <v>0</v>
      </c>
      <c r="BL192" s="20" t="s">
        <v>366</v>
      </c>
      <c r="BM192" s="193" t="s">
        <v>1720</v>
      </c>
    </row>
    <row r="193" spans="1:65" s="2" customFormat="1" ht="16.5" customHeight="1">
      <c r="A193" s="37"/>
      <c r="B193" s="38"/>
      <c r="C193" s="182" t="s">
        <v>974</v>
      </c>
      <c r="D193" s="182" t="s">
        <v>239</v>
      </c>
      <c r="E193" s="183" t="s">
        <v>2169</v>
      </c>
      <c r="F193" s="184" t="s">
        <v>2170</v>
      </c>
      <c r="G193" s="185" t="s">
        <v>154</v>
      </c>
      <c r="H193" s="186">
        <v>0</v>
      </c>
      <c r="I193" s="187"/>
      <c r="J193" s="188">
        <f t="shared" si="40"/>
        <v>0</v>
      </c>
      <c r="K193" s="184" t="s">
        <v>19</v>
      </c>
      <c r="L193" s="42"/>
      <c r="M193" s="189" t="s">
        <v>19</v>
      </c>
      <c r="N193" s="190" t="s">
        <v>48</v>
      </c>
      <c r="O193" s="67"/>
      <c r="P193" s="191">
        <f t="shared" si="41"/>
        <v>0</v>
      </c>
      <c r="Q193" s="191">
        <v>0</v>
      </c>
      <c r="R193" s="191">
        <f t="shared" si="42"/>
        <v>0</v>
      </c>
      <c r="S193" s="191">
        <v>0</v>
      </c>
      <c r="T193" s="192">
        <f t="shared" si="43"/>
        <v>0</v>
      </c>
      <c r="U193" s="37"/>
      <c r="V193" s="37"/>
      <c r="W193" s="37"/>
      <c r="X193" s="37"/>
      <c r="Y193" s="37"/>
      <c r="Z193" s="37"/>
      <c r="AA193" s="37"/>
      <c r="AB193" s="37"/>
      <c r="AC193" s="37"/>
      <c r="AD193" s="37"/>
      <c r="AE193" s="37"/>
      <c r="AR193" s="193" t="s">
        <v>366</v>
      </c>
      <c r="AT193" s="193" t="s">
        <v>239</v>
      </c>
      <c r="AU193" s="193" t="s">
        <v>88</v>
      </c>
      <c r="AY193" s="20" t="s">
        <v>237</v>
      </c>
      <c r="BE193" s="194">
        <f t="shared" si="44"/>
        <v>0</v>
      </c>
      <c r="BF193" s="194">
        <f t="shared" si="45"/>
        <v>0</v>
      </c>
      <c r="BG193" s="194">
        <f t="shared" si="46"/>
        <v>0</v>
      </c>
      <c r="BH193" s="194">
        <f t="shared" si="47"/>
        <v>0</v>
      </c>
      <c r="BI193" s="194">
        <f t="shared" si="48"/>
        <v>0</v>
      </c>
      <c r="BJ193" s="20" t="s">
        <v>88</v>
      </c>
      <c r="BK193" s="194">
        <f t="shared" si="49"/>
        <v>0</v>
      </c>
      <c r="BL193" s="20" t="s">
        <v>366</v>
      </c>
      <c r="BM193" s="193" t="s">
        <v>1723</v>
      </c>
    </row>
    <row r="194" spans="1:65" s="2" customFormat="1" ht="16.5" customHeight="1">
      <c r="A194" s="37"/>
      <c r="B194" s="38"/>
      <c r="C194" s="182" t="s">
        <v>980</v>
      </c>
      <c r="D194" s="182" t="s">
        <v>239</v>
      </c>
      <c r="E194" s="183" t="s">
        <v>2171</v>
      </c>
      <c r="F194" s="184" t="s">
        <v>2172</v>
      </c>
      <c r="G194" s="185" t="s">
        <v>154</v>
      </c>
      <c r="H194" s="186">
        <v>0</v>
      </c>
      <c r="I194" s="187"/>
      <c r="J194" s="188">
        <f t="shared" si="40"/>
        <v>0</v>
      </c>
      <c r="K194" s="184" t="s">
        <v>19</v>
      </c>
      <c r="L194" s="42"/>
      <c r="M194" s="189" t="s">
        <v>19</v>
      </c>
      <c r="N194" s="190" t="s">
        <v>48</v>
      </c>
      <c r="O194" s="67"/>
      <c r="P194" s="191">
        <f t="shared" si="41"/>
        <v>0</v>
      </c>
      <c r="Q194" s="191">
        <v>0</v>
      </c>
      <c r="R194" s="191">
        <f t="shared" si="42"/>
        <v>0</v>
      </c>
      <c r="S194" s="191">
        <v>0</v>
      </c>
      <c r="T194" s="192">
        <f t="shared" si="43"/>
        <v>0</v>
      </c>
      <c r="U194" s="37"/>
      <c r="V194" s="37"/>
      <c r="W194" s="37"/>
      <c r="X194" s="37"/>
      <c r="Y194" s="37"/>
      <c r="Z194" s="37"/>
      <c r="AA194" s="37"/>
      <c r="AB194" s="37"/>
      <c r="AC194" s="37"/>
      <c r="AD194" s="37"/>
      <c r="AE194" s="37"/>
      <c r="AR194" s="193" t="s">
        <v>366</v>
      </c>
      <c r="AT194" s="193" t="s">
        <v>239</v>
      </c>
      <c r="AU194" s="193" t="s">
        <v>88</v>
      </c>
      <c r="AY194" s="20" t="s">
        <v>237</v>
      </c>
      <c r="BE194" s="194">
        <f t="shared" si="44"/>
        <v>0</v>
      </c>
      <c r="BF194" s="194">
        <f t="shared" si="45"/>
        <v>0</v>
      </c>
      <c r="BG194" s="194">
        <f t="shared" si="46"/>
        <v>0</v>
      </c>
      <c r="BH194" s="194">
        <f t="shared" si="47"/>
        <v>0</v>
      </c>
      <c r="BI194" s="194">
        <f t="shared" si="48"/>
        <v>0</v>
      </c>
      <c r="BJ194" s="20" t="s">
        <v>88</v>
      </c>
      <c r="BK194" s="194">
        <f t="shared" si="49"/>
        <v>0</v>
      </c>
      <c r="BL194" s="20" t="s">
        <v>366</v>
      </c>
      <c r="BM194" s="193" t="s">
        <v>1726</v>
      </c>
    </row>
    <row r="195" spans="1:65" s="2" customFormat="1" ht="16.5" customHeight="1">
      <c r="A195" s="37"/>
      <c r="B195" s="38"/>
      <c r="C195" s="182" t="s">
        <v>985</v>
      </c>
      <c r="D195" s="182" t="s">
        <v>239</v>
      </c>
      <c r="E195" s="183" t="s">
        <v>2173</v>
      </c>
      <c r="F195" s="184" t="s">
        <v>2174</v>
      </c>
      <c r="G195" s="185" t="s">
        <v>154</v>
      </c>
      <c r="H195" s="186">
        <v>0</v>
      </c>
      <c r="I195" s="187"/>
      <c r="J195" s="188">
        <f t="shared" si="40"/>
        <v>0</v>
      </c>
      <c r="K195" s="184" t="s">
        <v>19</v>
      </c>
      <c r="L195" s="42"/>
      <c r="M195" s="189" t="s">
        <v>19</v>
      </c>
      <c r="N195" s="190" t="s">
        <v>48</v>
      </c>
      <c r="O195" s="67"/>
      <c r="P195" s="191">
        <f t="shared" si="41"/>
        <v>0</v>
      </c>
      <c r="Q195" s="191">
        <v>0</v>
      </c>
      <c r="R195" s="191">
        <f t="shared" si="42"/>
        <v>0</v>
      </c>
      <c r="S195" s="191">
        <v>0</v>
      </c>
      <c r="T195" s="192">
        <f t="shared" si="43"/>
        <v>0</v>
      </c>
      <c r="U195" s="37"/>
      <c r="V195" s="37"/>
      <c r="W195" s="37"/>
      <c r="X195" s="37"/>
      <c r="Y195" s="37"/>
      <c r="Z195" s="37"/>
      <c r="AA195" s="37"/>
      <c r="AB195" s="37"/>
      <c r="AC195" s="37"/>
      <c r="AD195" s="37"/>
      <c r="AE195" s="37"/>
      <c r="AR195" s="193" t="s">
        <v>366</v>
      </c>
      <c r="AT195" s="193" t="s">
        <v>239</v>
      </c>
      <c r="AU195" s="193" t="s">
        <v>88</v>
      </c>
      <c r="AY195" s="20" t="s">
        <v>237</v>
      </c>
      <c r="BE195" s="194">
        <f t="shared" si="44"/>
        <v>0</v>
      </c>
      <c r="BF195" s="194">
        <f t="shared" si="45"/>
        <v>0</v>
      </c>
      <c r="BG195" s="194">
        <f t="shared" si="46"/>
        <v>0</v>
      </c>
      <c r="BH195" s="194">
        <f t="shared" si="47"/>
        <v>0</v>
      </c>
      <c r="BI195" s="194">
        <f t="shared" si="48"/>
        <v>0</v>
      </c>
      <c r="BJ195" s="20" t="s">
        <v>88</v>
      </c>
      <c r="BK195" s="194">
        <f t="shared" si="49"/>
        <v>0</v>
      </c>
      <c r="BL195" s="20" t="s">
        <v>366</v>
      </c>
      <c r="BM195" s="193" t="s">
        <v>1729</v>
      </c>
    </row>
    <row r="196" spans="1:65" s="2" customFormat="1" ht="16.5" customHeight="1">
      <c r="A196" s="37"/>
      <c r="B196" s="38"/>
      <c r="C196" s="182" t="s">
        <v>990</v>
      </c>
      <c r="D196" s="182" t="s">
        <v>239</v>
      </c>
      <c r="E196" s="183" t="s">
        <v>2175</v>
      </c>
      <c r="F196" s="184" t="s">
        <v>2141</v>
      </c>
      <c r="G196" s="185" t="s">
        <v>154</v>
      </c>
      <c r="H196" s="186">
        <v>0</v>
      </c>
      <c r="I196" s="187"/>
      <c r="J196" s="188">
        <f t="shared" si="40"/>
        <v>0</v>
      </c>
      <c r="K196" s="184" t="s">
        <v>19</v>
      </c>
      <c r="L196" s="42"/>
      <c r="M196" s="189" t="s">
        <v>19</v>
      </c>
      <c r="N196" s="190" t="s">
        <v>48</v>
      </c>
      <c r="O196" s="67"/>
      <c r="P196" s="191">
        <f t="shared" si="41"/>
        <v>0</v>
      </c>
      <c r="Q196" s="191">
        <v>0</v>
      </c>
      <c r="R196" s="191">
        <f t="shared" si="42"/>
        <v>0</v>
      </c>
      <c r="S196" s="191">
        <v>0</v>
      </c>
      <c r="T196" s="192">
        <f t="shared" si="43"/>
        <v>0</v>
      </c>
      <c r="U196" s="37"/>
      <c r="V196" s="37"/>
      <c r="W196" s="37"/>
      <c r="X196" s="37"/>
      <c r="Y196" s="37"/>
      <c r="Z196" s="37"/>
      <c r="AA196" s="37"/>
      <c r="AB196" s="37"/>
      <c r="AC196" s="37"/>
      <c r="AD196" s="37"/>
      <c r="AE196" s="37"/>
      <c r="AR196" s="193" t="s">
        <v>366</v>
      </c>
      <c r="AT196" s="193" t="s">
        <v>239</v>
      </c>
      <c r="AU196" s="193" t="s">
        <v>88</v>
      </c>
      <c r="AY196" s="20" t="s">
        <v>237</v>
      </c>
      <c r="BE196" s="194">
        <f t="shared" si="44"/>
        <v>0</v>
      </c>
      <c r="BF196" s="194">
        <f t="shared" si="45"/>
        <v>0</v>
      </c>
      <c r="BG196" s="194">
        <f t="shared" si="46"/>
        <v>0</v>
      </c>
      <c r="BH196" s="194">
        <f t="shared" si="47"/>
        <v>0</v>
      </c>
      <c r="BI196" s="194">
        <f t="shared" si="48"/>
        <v>0</v>
      </c>
      <c r="BJ196" s="20" t="s">
        <v>88</v>
      </c>
      <c r="BK196" s="194">
        <f t="shared" si="49"/>
        <v>0</v>
      </c>
      <c r="BL196" s="20" t="s">
        <v>366</v>
      </c>
      <c r="BM196" s="193" t="s">
        <v>1732</v>
      </c>
    </row>
    <row r="197" spans="1:65" s="2" customFormat="1" ht="21.75" customHeight="1">
      <c r="A197" s="37"/>
      <c r="B197" s="38"/>
      <c r="C197" s="182" t="s">
        <v>994</v>
      </c>
      <c r="D197" s="182" t="s">
        <v>239</v>
      </c>
      <c r="E197" s="183" t="s">
        <v>2176</v>
      </c>
      <c r="F197" s="184" t="s">
        <v>2143</v>
      </c>
      <c r="G197" s="185" t="s">
        <v>154</v>
      </c>
      <c r="H197" s="186">
        <v>0</v>
      </c>
      <c r="I197" s="187"/>
      <c r="J197" s="188">
        <f t="shared" si="40"/>
        <v>0</v>
      </c>
      <c r="K197" s="184" t="s">
        <v>19</v>
      </c>
      <c r="L197" s="42"/>
      <c r="M197" s="189" t="s">
        <v>19</v>
      </c>
      <c r="N197" s="190" t="s">
        <v>48</v>
      </c>
      <c r="O197" s="67"/>
      <c r="P197" s="191">
        <f t="shared" si="41"/>
        <v>0</v>
      </c>
      <c r="Q197" s="191">
        <v>0</v>
      </c>
      <c r="R197" s="191">
        <f t="shared" si="42"/>
        <v>0</v>
      </c>
      <c r="S197" s="191">
        <v>0</v>
      </c>
      <c r="T197" s="192">
        <f t="shared" si="43"/>
        <v>0</v>
      </c>
      <c r="U197" s="37"/>
      <c r="V197" s="37"/>
      <c r="W197" s="37"/>
      <c r="X197" s="37"/>
      <c r="Y197" s="37"/>
      <c r="Z197" s="37"/>
      <c r="AA197" s="37"/>
      <c r="AB197" s="37"/>
      <c r="AC197" s="37"/>
      <c r="AD197" s="37"/>
      <c r="AE197" s="37"/>
      <c r="AR197" s="193" t="s">
        <v>366</v>
      </c>
      <c r="AT197" s="193" t="s">
        <v>239</v>
      </c>
      <c r="AU197" s="193" t="s">
        <v>88</v>
      </c>
      <c r="AY197" s="20" t="s">
        <v>237</v>
      </c>
      <c r="BE197" s="194">
        <f t="shared" si="44"/>
        <v>0</v>
      </c>
      <c r="BF197" s="194">
        <f t="shared" si="45"/>
        <v>0</v>
      </c>
      <c r="BG197" s="194">
        <f t="shared" si="46"/>
        <v>0</v>
      </c>
      <c r="BH197" s="194">
        <f t="shared" si="47"/>
        <v>0</v>
      </c>
      <c r="BI197" s="194">
        <f t="shared" si="48"/>
        <v>0</v>
      </c>
      <c r="BJ197" s="20" t="s">
        <v>88</v>
      </c>
      <c r="BK197" s="194">
        <f t="shared" si="49"/>
        <v>0</v>
      </c>
      <c r="BL197" s="20" t="s">
        <v>366</v>
      </c>
      <c r="BM197" s="193" t="s">
        <v>1735</v>
      </c>
    </row>
    <row r="198" spans="1:65" s="2" customFormat="1" ht="16.5" customHeight="1">
      <c r="A198" s="37"/>
      <c r="B198" s="38"/>
      <c r="C198" s="182" t="s">
        <v>996</v>
      </c>
      <c r="D198" s="182" t="s">
        <v>239</v>
      </c>
      <c r="E198" s="183" t="s">
        <v>2177</v>
      </c>
      <c r="F198" s="184" t="s">
        <v>2145</v>
      </c>
      <c r="G198" s="185" t="s">
        <v>1591</v>
      </c>
      <c r="H198" s="186">
        <v>0</v>
      </c>
      <c r="I198" s="187"/>
      <c r="J198" s="188">
        <f t="shared" si="40"/>
        <v>0</v>
      </c>
      <c r="K198" s="184" t="s">
        <v>19</v>
      </c>
      <c r="L198" s="42"/>
      <c r="M198" s="189" t="s">
        <v>19</v>
      </c>
      <c r="N198" s="190" t="s">
        <v>48</v>
      </c>
      <c r="O198" s="67"/>
      <c r="P198" s="191">
        <f t="shared" si="41"/>
        <v>0</v>
      </c>
      <c r="Q198" s="191">
        <v>0</v>
      </c>
      <c r="R198" s="191">
        <f t="shared" si="42"/>
        <v>0</v>
      </c>
      <c r="S198" s="191">
        <v>0</v>
      </c>
      <c r="T198" s="192">
        <f t="shared" si="43"/>
        <v>0</v>
      </c>
      <c r="U198" s="37"/>
      <c r="V198" s="37"/>
      <c r="W198" s="37"/>
      <c r="X198" s="37"/>
      <c r="Y198" s="37"/>
      <c r="Z198" s="37"/>
      <c r="AA198" s="37"/>
      <c r="AB198" s="37"/>
      <c r="AC198" s="37"/>
      <c r="AD198" s="37"/>
      <c r="AE198" s="37"/>
      <c r="AR198" s="193" t="s">
        <v>366</v>
      </c>
      <c r="AT198" s="193" t="s">
        <v>239</v>
      </c>
      <c r="AU198" s="193" t="s">
        <v>88</v>
      </c>
      <c r="AY198" s="20" t="s">
        <v>237</v>
      </c>
      <c r="BE198" s="194">
        <f t="shared" si="44"/>
        <v>0</v>
      </c>
      <c r="BF198" s="194">
        <f t="shared" si="45"/>
        <v>0</v>
      </c>
      <c r="BG198" s="194">
        <f t="shared" si="46"/>
        <v>0</v>
      </c>
      <c r="BH198" s="194">
        <f t="shared" si="47"/>
        <v>0</v>
      </c>
      <c r="BI198" s="194">
        <f t="shared" si="48"/>
        <v>0</v>
      </c>
      <c r="BJ198" s="20" t="s">
        <v>88</v>
      </c>
      <c r="BK198" s="194">
        <f t="shared" si="49"/>
        <v>0</v>
      </c>
      <c r="BL198" s="20" t="s">
        <v>366</v>
      </c>
      <c r="BM198" s="193" t="s">
        <v>1738</v>
      </c>
    </row>
    <row r="199" spans="1:65" s="2" customFormat="1" ht="24.15" customHeight="1">
      <c r="A199" s="37"/>
      <c r="B199" s="38"/>
      <c r="C199" s="182" t="s">
        <v>450</v>
      </c>
      <c r="D199" s="182" t="s">
        <v>239</v>
      </c>
      <c r="E199" s="183" t="s">
        <v>2178</v>
      </c>
      <c r="F199" s="184" t="s">
        <v>2179</v>
      </c>
      <c r="G199" s="185" t="s">
        <v>290</v>
      </c>
      <c r="H199" s="186">
        <v>0</v>
      </c>
      <c r="I199" s="187"/>
      <c r="J199" s="188">
        <f t="shared" si="40"/>
        <v>0</v>
      </c>
      <c r="K199" s="184" t="s">
        <v>19</v>
      </c>
      <c r="L199" s="42"/>
      <c r="M199" s="189" t="s">
        <v>19</v>
      </c>
      <c r="N199" s="190" t="s">
        <v>48</v>
      </c>
      <c r="O199" s="67"/>
      <c r="P199" s="191">
        <f t="shared" si="41"/>
        <v>0</v>
      </c>
      <c r="Q199" s="191">
        <v>0</v>
      </c>
      <c r="R199" s="191">
        <f t="shared" si="42"/>
        <v>0</v>
      </c>
      <c r="S199" s="191">
        <v>0</v>
      </c>
      <c r="T199" s="192">
        <f t="shared" si="43"/>
        <v>0</v>
      </c>
      <c r="U199" s="37"/>
      <c r="V199" s="37"/>
      <c r="W199" s="37"/>
      <c r="X199" s="37"/>
      <c r="Y199" s="37"/>
      <c r="Z199" s="37"/>
      <c r="AA199" s="37"/>
      <c r="AB199" s="37"/>
      <c r="AC199" s="37"/>
      <c r="AD199" s="37"/>
      <c r="AE199" s="37"/>
      <c r="AR199" s="193" t="s">
        <v>366</v>
      </c>
      <c r="AT199" s="193" t="s">
        <v>239</v>
      </c>
      <c r="AU199" s="193" t="s">
        <v>88</v>
      </c>
      <c r="AY199" s="20" t="s">
        <v>237</v>
      </c>
      <c r="BE199" s="194">
        <f t="shared" si="44"/>
        <v>0</v>
      </c>
      <c r="BF199" s="194">
        <f t="shared" si="45"/>
        <v>0</v>
      </c>
      <c r="BG199" s="194">
        <f t="shared" si="46"/>
        <v>0</v>
      </c>
      <c r="BH199" s="194">
        <f t="shared" si="47"/>
        <v>0</v>
      </c>
      <c r="BI199" s="194">
        <f t="shared" si="48"/>
        <v>0</v>
      </c>
      <c r="BJ199" s="20" t="s">
        <v>88</v>
      </c>
      <c r="BK199" s="194">
        <f t="shared" si="49"/>
        <v>0</v>
      </c>
      <c r="BL199" s="20" t="s">
        <v>366</v>
      </c>
      <c r="BM199" s="193" t="s">
        <v>1740</v>
      </c>
    </row>
    <row r="200" spans="1:65" s="2" customFormat="1" ht="16.5" customHeight="1">
      <c r="A200" s="37"/>
      <c r="B200" s="38"/>
      <c r="C200" s="182" t="s">
        <v>469</v>
      </c>
      <c r="D200" s="182" t="s">
        <v>239</v>
      </c>
      <c r="E200" s="183" t="s">
        <v>2180</v>
      </c>
      <c r="F200" s="184" t="s">
        <v>2046</v>
      </c>
      <c r="G200" s="185" t="s">
        <v>1591</v>
      </c>
      <c r="H200" s="186">
        <v>0</v>
      </c>
      <c r="I200" s="187"/>
      <c r="J200" s="188">
        <f t="shared" si="40"/>
        <v>0</v>
      </c>
      <c r="K200" s="184" t="s">
        <v>19</v>
      </c>
      <c r="L200" s="42"/>
      <c r="M200" s="189" t="s">
        <v>19</v>
      </c>
      <c r="N200" s="190" t="s">
        <v>48</v>
      </c>
      <c r="O200" s="67"/>
      <c r="P200" s="191">
        <f t="shared" si="41"/>
        <v>0</v>
      </c>
      <c r="Q200" s="191">
        <v>0</v>
      </c>
      <c r="R200" s="191">
        <f t="shared" si="42"/>
        <v>0</v>
      </c>
      <c r="S200" s="191">
        <v>0</v>
      </c>
      <c r="T200" s="192">
        <f t="shared" si="43"/>
        <v>0</v>
      </c>
      <c r="U200" s="37"/>
      <c r="V200" s="37"/>
      <c r="W200" s="37"/>
      <c r="X200" s="37"/>
      <c r="Y200" s="37"/>
      <c r="Z200" s="37"/>
      <c r="AA200" s="37"/>
      <c r="AB200" s="37"/>
      <c r="AC200" s="37"/>
      <c r="AD200" s="37"/>
      <c r="AE200" s="37"/>
      <c r="AR200" s="193" t="s">
        <v>366</v>
      </c>
      <c r="AT200" s="193" t="s">
        <v>239</v>
      </c>
      <c r="AU200" s="193" t="s">
        <v>88</v>
      </c>
      <c r="AY200" s="20" t="s">
        <v>237</v>
      </c>
      <c r="BE200" s="194">
        <f t="shared" si="44"/>
        <v>0</v>
      </c>
      <c r="BF200" s="194">
        <f t="shared" si="45"/>
        <v>0</v>
      </c>
      <c r="BG200" s="194">
        <f t="shared" si="46"/>
        <v>0</v>
      </c>
      <c r="BH200" s="194">
        <f t="shared" si="47"/>
        <v>0</v>
      </c>
      <c r="BI200" s="194">
        <f t="shared" si="48"/>
        <v>0</v>
      </c>
      <c r="BJ200" s="20" t="s">
        <v>88</v>
      </c>
      <c r="BK200" s="194">
        <f t="shared" si="49"/>
        <v>0</v>
      </c>
      <c r="BL200" s="20" t="s">
        <v>366</v>
      </c>
      <c r="BM200" s="193" t="s">
        <v>1745</v>
      </c>
    </row>
    <row r="201" spans="1:65" s="12" customFormat="1" ht="22.8" customHeight="1">
      <c r="B201" s="166"/>
      <c r="C201" s="167"/>
      <c r="D201" s="168" t="s">
        <v>75</v>
      </c>
      <c r="E201" s="180" t="s">
        <v>668</v>
      </c>
      <c r="F201" s="180" t="s">
        <v>2181</v>
      </c>
      <c r="G201" s="167"/>
      <c r="H201" s="167"/>
      <c r="I201" s="170"/>
      <c r="J201" s="181">
        <f>BK201</f>
        <v>0</v>
      </c>
      <c r="K201" s="167"/>
      <c r="L201" s="172"/>
      <c r="M201" s="173"/>
      <c r="N201" s="174"/>
      <c r="O201" s="174"/>
      <c r="P201" s="175">
        <f>SUM(P202:P242)</f>
        <v>0</v>
      </c>
      <c r="Q201" s="174"/>
      <c r="R201" s="175">
        <f>SUM(R202:R242)</f>
        <v>0</v>
      </c>
      <c r="S201" s="174"/>
      <c r="T201" s="176">
        <f>SUM(T202:T242)</f>
        <v>0</v>
      </c>
      <c r="AR201" s="177" t="s">
        <v>88</v>
      </c>
      <c r="AT201" s="178" t="s">
        <v>75</v>
      </c>
      <c r="AU201" s="178" t="s">
        <v>83</v>
      </c>
      <c r="AY201" s="177" t="s">
        <v>237</v>
      </c>
      <c r="BK201" s="179">
        <f>SUM(BK202:BK242)</f>
        <v>0</v>
      </c>
    </row>
    <row r="202" spans="1:65" s="2" customFormat="1" ht="24.15" customHeight="1">
      <c r="A202" s="37"/>
      <c r="B202" s="38"/>
      <c r="C202" s="182" t="s">
        <v>483</v>
      </c>
      <c r="D202" s="182" t="s">
        <v>239</v>
      </c>
      <c r="E202" s="183" t="s">
        <v>2182</v>
      </c>
      <c r="F202" s="184" t="s">
        <v>2183</v>
      </c>
      <c r="G202" s="185" t="s">
        <v>1591</v>
      </c>
      <c r="H202" s="186">
        <v>1</v>
      </c>
      <c r="I202" s="187"/>
      <c r="J202" s="188">
        <f t="shared" ref="J202:J242" si="50">ROUND(I202*H202,2)</f>
        <v>0</v>
      </c>
      <c r="K202" s="184" t="s">
        <v>19</v>
      </c>
      <c r="L202" s="42"/>
      <c r="M202" s="189" t="s">
        <v>19</v>
      </c>
      <c r="N202" s="190" t="s">
        <v>48</v>
      </c>
      <c r="O202" s="67"/>
      <c r="P202" s="191">
        <f t="shared" ref="P202:P242" si="51">O202*H202</f>
        <v>0</v>
      </c>
      <c r="Q202" s="191">
        <v>0</v>
      </c>
      <c r="R202" s="191">
        <f t="shared" ref="R202:R242" si="52">Q202*H202</f>
        <v>0</v>
      </c>
      <c r="S202" s="191">
        <v>0</v>
      </c>
      <c r="T202" s="192">
        <f t="shared" ref="T202:T242" si="53">S202*H202</f>
        <v>0</v>
      </c>
      <c r="U202" s="37"/>
      <c r="V202" s="37"/>
      <c r="W202" s="37"/>
      <c r="X202" s="37"/>
      <c r="Y202" s="37"/>
      <c r="Z202" s="37"/>
      <c r="AA202" s="37"/>
      <c r="AB202" s="37"/>
      <c r="AC202" s="37"/>
      <c r="AD202" s="37"/>
      <c r="AE202" s="37"/>
      <c r="AR202" s="193" t="s">
        <v>366</v>
      </c>
      <c r="AT202" s="193" t="s">
        <v>239</v>
      </c>
      <c r="AU202" s="193" t="s">
        <v>88</v>
      </c>
      <c r="AY202" s="20" t="s">
        <v>237</v>
      </c>
      <c r="BE202" s="194">
        <f t="shared" ref="BE202:BE242" si="54">IF(N202="základní",J202,0)</f>
        <v>0</v>
      </c>
      <c r="BF202" s="194">
        <f t="shared" ref="BF202:BF242" si="55">IF(N202="snížená",J202,0)</f>
        <v>0</v>
      </c>
      <c r="BG202" s="194">
        <f t="shared" ref="BG202:BG242" si="56">IF(N202="zákl. přenesená",J202,0)</f>
        <v>0</v>
      </c>
      <c r="BH202" s="194">
        <f t="shared" ref="BH202:BH242" si="57">IF(N202="sníž. přenesená",J202,0)</f>
        <v>0</v>
      </c>
      <c r="BI202" s="194">
        <f t="shared" ref="BI202:BI242" si="58">IF(N202="nulová",J202,0)</f>
        <v>0</v>
      </c>
      <c r="BJ202" s="20" t="s">
        <v>88</v>
      </c>
      <c r="BK202" s="194">
        <f t="shared" ref="BK202:BK242" si="59">ROUND(I202*H202,2)</f>
        <v>0</v>
      </c>
      <c r="BL202" s="20" t="s">
        <v>366</v>
      </c>
      <c r="BM202" s="193" t="s">
        <v>1751</v>
      </c>
    </row>
    <row r="203" spans="1:65" s="2" customFormat="1" ht="16.5" customHeight="1">
      <c r="A203" s="37"/>
      <c r="B203" s="38"/>
      <c r="C203" s="244" t="s">
        <v>1011</v>
      </c>
      <c r="D203" s="244" t="s">
        <v>296</v>
      </c>
      <c r="E203" s="245" t="s">
        <v>2184</v>
      </c>
      <c r="F203" s="246" t="s">
        <v>2185</v>
      </c>
      <c r="G203" s="247" t="s">
        <v>290</v>
      </c>
      <c r="H203" s="248">
        <v>13</v>
      </c>
      <c r="I203" s="249"/>
      <c r="J203" s="250">
        <f t="shared" si="50"/>
        <v>0</v>
      </c>
      <c r="K203" s="246" t="s">
        <v>19</v>
      </c>
      <c r="L203" s="251"/>
      <c r="M203" s="252" t="s">
        <v>19</v>
      </c>
      <c r="N203" s="253" t="s">
        <v>48</v>
      </c>
      <c r="O203" s="67"/>
      <c r="P203" s="191">
        <f t="shared" si="51"/>
        <v>0</v>
      </c>
      <c r="Q203" s="191">
        <v>0</v>
      </c>
      <c r="R203" s="191">
        <f t="shared" si="52"/>
        <v>0</v>
      </c>
      <c r="S203" s="191">
        <v>0</v>
      </c>
      <c r="T203" s="192">
        <f t="shared" si="53"/>
        <v>0</v>
      </c>
      <c r="U203" s="37"/>
      <c r="V203" s="37"/>
      <c r="W203" s="37"/>
      <c r="X203" s="37"/>
      <c r="Y203" s="37"/>
      <c r="Z203" s="37"/>
      <c r="AA203" s="37"/>
      <c r="AB203" s="37"/>
      <c r="AC203" s="37"/>
      <c r="AD203" s="37"/>
      <c r="AE203" s="37"/>
      <c r="AR203" s="193" t="s">
        <v>523</v>
      </c>
      <c r="AT203" s="193" t="s">
        <v>296</v>
      </c>
      <c r="AU203" s="193" t="s">
        <v>88</v>
      </c>
      <c r="AY203" s="20" t="s">
        <v>237</v>
      </c>
      <c r="BE203" s="194">
        <f t="shared" si="54"/>
        <v>0</v>
      </c>
      <c r="BF203" s="194">
        <f t="shared" si="55"/>
        <v>0</v>
      </c>
      <c r="BG203" s="194">
        <f t="shared" si="56"/>
        <v>0</v>
      </c>
      <c r="BH203" s="194">
        <f t="shared" si="57"/>
        <v>0</v>
      </c>
      <c r="BI203" s="194">
        <f t="shared" si="58"/>
        <v>0</v>
      </c>
      <c r="BJ203" s="20" t="s">
        <v>88</v>
      </c>
      <c r="BK203" s="194">
        <f t="shared" si="59"/>
        <v>0</v>
      </c>
      <c r="BL203" s="20" t="s">
        <v>366</v>
      </c>
      <c r="BM203" s="193" t="s">
        <v>2186</v>
      </c>
    </row>
    <row r="204" spans="1:65" s="2" customFormat="1" ht="16.5" customHeight="1">
      <c r="A204" s="37"/>
      <c r="B204" s="38"/>
      <c r="C204" s="244" t="s">
        <v>1015</v>
      </c>
      <c r="D204" s="244" t="s">
        <v>296</v>
      </c>
      <c r="E204" s="245" t="s">
        <v>2187</v>
      </c>
      <c r="F204" s="246" t="s">
        <v>2188</v>
      </c>
      <c r="G204" s="247" t="s">
        <v>290</v>
      </c>
      <c r="H204" s="248">
        <v>1</v>
      </c>
      <c r="I204" s="249"/>
      <c r="J204" s="250">
        <f t="shared" si="50"/>
        <v>0</v>
      </c>
      <c r="K204" s="246" t="s">
        <v>19</v>
      </c>
      <c r="L204" s="251"/>
      <c r="M204" s="252" t="s">
        <v>19</v>
      </c>
      <c r="N204" s="253" t="s">
        <v>48</v>
      </c>
      <c r="O204" s="67"/>
      <c r="P204" s="191">
        <f t="shared" si="51"/>
        <v>0</v>
      </c>
      <c r="Q204" s="191">
        <v>0</v>
      </c>
      <c r="R204" s="191">
        <f t="shared" si="52"/>
        <v>0</v>
      </c>
      <c r="S204" s="191">
        <v>0</v>
      </c>
      <c r="T204" s="192">
        <f t="shared" si="53"/>
        <v>0</v>
      </c>
      <c r="U204" s="37"/>
      <c r="V204" s="37"/>
      <c r="W204" s="37"/>
      <c r="X204" s="37"/>
      <c r="Y204" s="37"/>
      <c r="Z204" s="37"/>
      <c r="AA204" s="37"/>
      <c r="AB204" s="37"/>
      <c r="AC204" s="37"/>
      <c r="AD204" s="37"/>
      <c r="AE204" s="37"/>
      <c r="AR204" s="193" t="s">
        <v>523</v>
      </c>
      <c r="AT204" s="193" t="s">
        <v>296</v>
      </c>
      <c r="AU204" s="193" t="s">
        <v>88</v>
      </c>
      <c r="AY204" s="20" t="s">
        <v>237</v>
      </c>
      <c r="BE204" s="194">
        <f t="shared" si="54"/>
        <v>0</v>
      </c>
      <c r="BF204" s="194">
        <f t="shared" si="55"/>
        <v>0</v>
      </c>
      <c r="BG204" s="194">
        <f t="shared" si="56"/>
        <v>0</v>
      </c>
      <c r="BH204" s="194">
        <f t="shared" si="57"/>
        <v>0</v>
      </c>
      <c r="BI204" s="194">
        <f t="shared" si="58"/>
        <v>0</v>
      </c>
      <c r="BJ204" s="20" t="s">
        <v>88</v>
      </c>
      <c r="BK204" s="194">
        <f t="shared" si="59"/>
        <v>0</v>
      </c>
      <c r="BL204" s="20" t="s">
        <v>366</v>
      </c>
      <c r="BM204" s="193" t="s">
        <v>2189</v>
      </c>
    </row>
    <row r="205" spans="1:65" s="2" customFormat="1" ht="16.5" customHeight="1">
      <c r="A205" s="37"/>
      <c r="B205" s="38"/>
      <c r="C205" s="244" t="s">
        <v>1020</v>
      </c>
      <c r="D205" s="244" t="s">
        <v>296</v>
      </c>
      <c r="E205" s="245" t="s">
        <v>2190</v>
      </c>
      <c r="F205" s="246" t="s">
        <v>2191</v>
      </c>
      <c r="G205" s="247" t="s">
        <v>290</v>
      </c>
      <c r="H205" s="248">
        <v>14</v>
      </c>
      <c r="I205" s="249"/>
      <c r="J205" s="250">
        <f t="shared" si="50"/>
        <v>0</v>
      </c>
      <c r="K205" s="246" t="s">
        <v>19</v>
      </c>
      <c r="L205" s="251"/>
      <c r="M205" s="252" t="s">
        <v>19</v>
      </c>
      <c r="N205" s="253" t="s">
        <v>48</v>
      </c>
      <c r="O205" s="67"/>
      <c r="P205" s="191">
        <f t="shared" si="51"/>
        <v>0</v>
      </c>
      <c r="Q205" s="191">
        <v>0</v>
      </c>
      <c r="R205" s="191">
        <f t="shared" si="52"/>
        <v>0</v>
      </c>
      <c r="S205" s="191">
        <v>0</v>
      </c>
      <c r="T205" s="192">
        <f t="shared" si="53"/>
        <v>0</v>
      </c>
      <c r="U205" s="37"/>
      <c r="V205" s="37"/>
      <c r="W205" s="37"/>
      <c r="X205" s="37"/>
      <c r="Y205" s="37"/>
      <c r="Z205" s="37"/>
      <c r="AA205" s="37"/>
      <c r="AB205" s="37"/>
      <c r="AC205" s="37"/>
      <c r="AD205" s="37"/>
      <c r="AE205" s="37"/>
      <c r="AR205" s="193" t="s">
        <v>523</v>
      </c>
      <c r="AT205" s="193" t="s">
        <v>296</v>
      </c>
      <c r="AU205" s="193" t="s">
        <v>88</v>
      </c>
      <c r="AY205" s="20" t="s">
        <v>237</v>
      </c>
      <c r="BE205" s="194">
        <f t="shared" si="54"/>
        <v>0</v>
      </c>
      <c r="BF205" s="194">
        <f t="shared" si="55"/>
        <v>0</v>
      </c>
      <c r="BG205" s="194">
        <f t="shared" si="56"/>
        <v>0</v>
      </c>
      <c r="BH205" s="194">
        <f t="shared" si="57"/>
        <v>0</v>
      </c>
      <c r="BI205" s="194">
        <f t="shared" si="58"/>
        <v>0</v>
      </c>
      <c r="BJ205" s="20" t="s">
        <v>88</v>
      </c>
      <c r="BK205" s="194">
        <f t="shared" si="59"/>
        <v>0</v>
      </c>
      <c r="BL205" s="20" t="s">
        <v>366</v>
      </c>
      <c r="BM205" s="193" t="s">
        <v>2192</v>
      </c>
    </row>
    <row r="206" spans="1:65" s="2" customFormat="1" ht="16.5" customHeight="1">
      <c r="A206" s="37"/>
      <c r="B206" s="38"/>
      <c r="C206" s="244" t="s">
        <v>1024</v>
      </c>
      <c r="D206" s="244" t="s">
        <v>296</v>
      </c>
      <c r="E206" s="245" t="s">
        <v>2193</v>
      </c>
      <c r="F206" s="246" t="s">
        <v>2194</v>
      </c>
      <c r="G206" s="247" t="s">
        <v>290</v>
      </c>
      <c r="H206" s="248">
        <v>14</v>
      </c>
      <c r="I206" s="249"/>
      <c r="J206" s="250">
        <f t="shared" si="50"/>
        <v>0</v>
      </c>
      <c r="K206" s="246" t="s">
        <v>19</v>
      </c>
      <c r="L206" s="251"/>
      <c r="M206" s="252" t="s">
        <v>19</v>
      </c>
      <c r="N206" s="253" t="s">
        <v>48</v>
      </c>
      <c r="O206" s="67"/>
      <c r="P206" s="191">
        <f t="shared" si="51"/>
        <v>0</v>
      </c>
      <c r="Q206" s="191">
        <v>0</v>
      </c>
      <c r="R206" s="191">
        <f t="shared" si="52"/>
        <v>0</v>
      </c>
      <c r="S206" s="191">
        <v>0</v>
      </c>
      <c r="T206" s="192">
        <f t="shared" si="53"/>
        <v>0</v>
      </c>
      <c r="U206" s="37"/>
      <c r="V206" s="37"/>
      <c r="W206" s="37"/>
      <c r="X206" s="37"/>
      <c r="Y206" s="37"/>
      <c r="Z206" s="37"/>
      <c r="AA206" s="37"/>
      <c r="AB206" s="37"/>
      <c r="AC206" s="37"/>
      <c r="AD206" s="37"/>
      <c r="AE206" s="37"/>
      <c r="AR206" s="193" t="s">
        <v>523</v>
      </c>
      <c r="AT206" s="193" t="s">
        <v>296</v>
      </c>
      <c r="AU206" s="193" t="s">
        <v>88</v>
      </c>
      <c r="AY206" s="20" t="s">
        <v>237</v>
      </c>
      <c r="BE206" s="194">
        <f t="shared" si="54"/>
        <v>0</v>
      </c>
      <c r="BF206" s="194">
        <f t="shared" si="55"/>
        <v>0</v>
      </c>
      <c r="BG206" s="194">
        <f t="shared" si="56"/>
        <v>0</v>
      </c>
      <c r="BH206" s="194">
        <f t="shared" si="57"/>
        <v>0</v>
      </c>
      <c r="BI206" s="194">
        <f t="shared" si="58"/>
        <v>0</v>
      </c>
      <c r="BJ206" s="20" t="s">
        <v>88</v>
      </c>
      <c r="BK206" s="194">
        <f t="shared" si="59"/>
        <v>0</v>
      </c>
      <c r="BL206" s="20" t="s">
        <v>366</v>
      </c>
      <c r="BM206" s="193" t="s">
        <v>2195</v>
      </c>
    </row>
    <row r="207" spans="1:65" s="2" customFormat="1" ht="16.5" customHeight="1">
      <c r="A207" s="37"/>
      <c r="B207" s="38"/>
      <c r="C207" s="244" t="s">
        <v>1026</v>
      </c>
      <c r="D207" s="244" t="s">
        <v>296</v>
      </c>
      <c r="E207" s="245" t="s">
        <v>2196</v>
      </c>
      <c r="F207" s="246" t="s">
        <v>2197</v>
      </c>
      <c r="G207" s="247" t="s">
        <v>290</v>
      </c>
      <c r="H207" s="248">
        <v>13</v>
      </c>
      <c r="I207" s="249"/>
      <c r="J207" s="250">
        <f t="shared" si="50"/>
        <v>0</v>
      </c>
      <c r="K207" s="246" t="s">
        <v>19</v>
      </c>
      <c r="L207" s="251"/>
      <c r="M207" s="252" t="s">
        <v>19</v>
      </c>
      <c r="N207" s="253" t="s">
        <v>48</v>
      </c>
      <c r="O207" s="67"/>
      <c r="P207" s="191">
        <f t="shared" si="51"/>
        <v>0</v>
      </c>
      <c r="Q207" s="191">
        <v>0</v>
      </c>
      <c r="R207" s="191">
        <f t="shared" si="52"/>
        <v>0</v>
      </c>
      <c r="S207" s="191">
        <v>0</v>
      </c>
      <c r="T207" s="192">
        <f t="shared" si="53"/>
        <v>0</v>
      </c>
      <c r="U207" s="37"/>
      <c r="V207" s="37"/>
      <c r="W207" s="37"/>
      <c r="X207" s="37"/>
      <c r="Y207" s="37"/>
      <c r="Z207" s="37"/>
      <c r="AA207" s="37"/>
      <c r="AB207" s="37"/>
      <c r="AC207" s="37"/>
      <c r="AD207" s="37"/>
      <c r="AE207" s="37"/>
      <c r="AR207" s="193" t="s">
        <v>523</v>
      </c>
      <c r="AT207" s="193" t="s">
        <v>296</v>
      </c>
      <c r="AU207" s="193" t="s">
        <v>88</v>
      </c>
      <c r="AY207" s="20" t="s">
        <v>237</v>
      </c>
      <c r="BE207" s="194">
        <f t="shared" si="54"/>
        <v>0</v>
      </c>
      <c r="BF207" s="194">
        <f t="shared" si="55"/>
        <v>0</v>
      </c>
      <c r="BG207" s="194">
        <f t="shared" si="56"/>
        <v>0</v>
      </c>
      <c r="BH207" s="194">
        <f t="shared" si="57"/>
        <v>0</v>
      </c>
      <c r="BI207" s="194">
        <f t="shared" si="58"/>
        <v>0</v>
      </c>
      <c r="BJ207" s="20" t="s">
        <v>88</v>
      </c>
      <c r="BK207" s="194">
        <f t="shared" si="59"/>
        <v>0</v>
      </c>
      <c r="BL207" s="20" t="s">
        <v>366</v>
      </c>
      <c r="BM207" s="193" t="s">
        <v>2198</v>
      </c>
    </row>
    <row r="208" spans="1:65" s="2" customFormat="1" ht="16.5" customHeight="1">
      <c r="A208" s="37"/>
      <c r="B208" s="38"/>
      <c r="C208" s="244" t="s">
        <v>1030</v>
      </c>
      <c r="D208" s="244" t="s">
        <v>296</v>
      </c>
      <c r="E208" s="245" t="s">
        <v>2199</v>
      </c>
      <c r="F208" s="246" t="s">
        <v>2200</v>
      </c>
      <c r="G208" s="247" t="s">
        <v>290</v>
      </c>
      <c r="H208" s="248">
        <v>1</v>
      </c>
      <c r="I208" s="249"/>
      <c r="J208" s="250">
        <f t="shared" si="50"/>
        <v>0</v>
      </c>
      <c r="K208" s="246" t="s">
        <v>19</v>
      </c>
      <c r="L208" s="251"/>
      <c r="M208" s="252" t="s">
        <v>19</v>
      </c>
      <c r="N208" s="253" t="s">
        <v>48</v>
      </c>
      <c r="O208" s="67"/>
      <c r="P208" s="191">
        <f t="shared" si="51"/>
        <v>0</v>
      </c>
      <c r="Q208" s="191">
        <v>0</v>
      </c>
      <c r="R208" s="191">
        <f t="shared" si="52"/>
        <v>0</v>
      </c>
      <c r="S208" s="191">
        <v>0</v>
      </c>
      <c r="T208" s="192">
        <f t="shared" si="53"/>
        <v>0</v>
      </c>
      <c r="U208" s="37"/>
      <c r="V208" s="37"/>
      <c r="W208" s="37"/>
      <c r="X208" s="37"/>
      <c r="Y208" s="37"/>
      <c r="Z208" s="37"/>
      <c r="AA208" s="37"/>
      <c r="AB208" s="37"/>
      <c r="AC208" s="37"/>
      <c r="AD208" s="37"/>
      <c r="AE208" s="37"/>
      <c r="AR208" s="193" t="s">
        <v>523</v>
      </c>
      <c r="AT208" s="193" t="s">
        <v>296</v>
      </c>
      <c r="AU208" s="193" t="s">
        <v>88</v>
      </c>
      <c r="AY208" s="20" t="s">
        <v>237</v>
      </c>
      <c r="BE208" s="194">
        <f t="shared" si="54"/>
        <v>0</v>
      </c>
      <c r="BF208" s="194">
        <f t="shared" si="55"/>
        <v>0</v>
      </c>
      <c r="BG208" s="194">
        <f t="shared" si="56"/>
        <v>0</v>
      </c>
      <c r="BH208" s="194">
        <f t="shared" si="57"/>
        <v>0</v>
      </c>
      <c r="BI208" s="194">
        <f t="shared" si="58"/>
        <v>0</v>
      </c>
      <c r="BJ208" s="20" t="s">
        <v>88</v>
      </c>
      <c r="BK208" s="194">
        <f t="shared" si="59"/>
        <v>0</v>
      </c>
      <c r="BL208" s="20" t="s">
        <v>366</v>
      </c>
      <c r="BM208" s="193" t="s">
        <v>2201</v>
      </c>
    </row>
    <row r="209" spans="1:65" s="2" customFormat="1" ht="16.5" customHeight="1">
      <c r="A209" s="37"/>
      <c r="B209" s="38"/>
      <c r="C209" s="182" t="s">
        <v>1035</v>
      </c>
      <c r="D209" s="182" t="s">
        <v>239</v>
      </c>
      <c r="E209" s="183" t="s">
        <v>2202</v>
      </c>
      <c r="F209" s="184" t="s">
        <v>2203</v>
      </c>
      <c r="G209" s="185" t="s">
        <v>290</v>
      </c>
      <c r="H209" s="186">
        <v>14</v>
      </c>
      <c r="I209" s="187"/>
      <c r="J209" s="188">
        <f t="shared" si="50"/>
        <v>0</v>
      </c>
      <c r="K209" s="184" t="s">
        <v>19</v>
      </c>
      <c r="L209" s="42"/>
      <c r="M209" s="189" t="s">
        <v>19</v>
      </c>
      <c r="N209" s="190" t="s">
        <v>48</v>
      </c>
      <c r="O209" s="67"/>
      <c r="P209" s="191">
        <f t="shared" si="51"/>
        <v>0</v>
      </c>
      <c r="Q209" s="191">
        <v>0</v>
      </c>
      <c r="R209" s="191">
        <f t="shared" si="52"/>
        <v>0</v>
      </c>
      <c r="S209" s="191">
        <v>0</v>
      </c>
      <c r="T209" s="192">
        <f t="shared" si="53"/>
        <v>0</v>
      </c>
      <c r="U209" s="37"/>
      <c r="V209" s="37"/>
      <c r="W209" s="37"/>
      <c r="X209" s="37"/>
      <c r="Y209" s="37"/>
      <c r="Z209" s="37"/>
      <c r="AA209" s="37"/>
      <c r="AB209" s="37"/>
      <c r="AC209" s="37"/>
      <c r="AD209" s="37"/>
      <c r="AE209" s="37"/>
      <c r="AR209" s="193" t="s">
        <v>366</v>
      </c>
      <c r="AT209" s="193" t="s">
        <v>239</v>
      </c>
      <c r="AU209" s="193" t="s">
        <v>88</v>
      </c>
      <c r="AY209" s="20" t="s">
        <v>237</v>
      </c>
      <c r="BE209" s="194">
        <f t="shared" si="54"/>
        <v>0</v>
      </c>
      <c r="BF209" s="194">
        <f t="shared" si="55"/>
        <v>0</v>
      </c>
      <c r="BG209" s="194">
        <f t="shared" si="56"/>
        <v>0</v>
      </c>
      <c r="BH209" s="194">
        <f t="shared" si="57"/>
        <v>0</v>
      </c>
      <c r="BI209" s="194">
        <f t="shared" si="58"/>
        <v>0</v>
      </c>
      <c r="BJ209" s="20" t="s">
        <v>88</v>
      </c>
      <c r="BK209" s="194">
        <f t="shared" si="59"/>
        <v>0</v>
      </c>
      <c r="BL209" s="20" t="s">
        <v>366</v>
      </c>
      <c r="BM209" s="193" t="s">
        <v>1773</v>
      </c>
    </row>
    <row r="210" spans="1:65" s="2" customFormat="1" ht="16.5" customHeight="1">
      <c r="A210" s="37"/>
      <c r="B210" s="38"/>
      <c r="C210" s="182" t="s">
        <v>1039</v>
      </c>
      <c r="D210" s="182" t="s">
        <v>239</v>
      </c>
      <c r="E210" s="183" t="s">
        <v>2204</v>
      </c>
      <c r="F210" s="184" t="s">
        <v>2205</v>
      </c>
      <c r="G210" s="185" t="s">
        <v>290</v>
      </c>
      <c r="H210" s="186">
        <v>14</v>
      </c>
      <c r="I210" s="187"/>
      <c r="J210" s="188">
        <f t="shared" si="50"/>
        <v>0</v>
      </c>
      <c r="K210" s="184" t="s">
        <v>19</v>
      </c>
      <c r="L210" s="42"/>
      <c r="M210" s="189" t="s">
        <v>19</v>
      </c>
      <c r="N210" s="190" t="s">
        <v>48</v>
      </c>
      <c r="O210" s="67"/>
      <c r="P210" s="191">
        <f t="shared" si="51"/>
        <v>0</v>
      </c>
      <c r="Q210" s="191">
        <v>0</v>
      </c>
      <c r="R210" s="191">
        <f t="shared" si="52"/>
        <v>0</v>
      </c>
      <c r="S210" s="191">
        <v>0</v>
      </c>
      <c r="T210" s="192">
        <f t="shared" si="53"/>
        <v>0</v>
      </c>
      <c r="U210" s="37"/>
      <c r="V210" s="37"/>
      <c r="W210" s="37"/>
      <c r="X210" s="37"/>
      <c r="Y210" s="37"/>
      <c r="Z210" s="37"/>
      <c r="AA210" s="37"/>
      <c r="AB210" s="37"/>
      <c r="AC210" s="37"/>
      <c r="AD210" s="37"/>
      <c r="AE210" s="37"/>
      <c r="AR210" s="193" t="s">
        <v>366</v>
      </c>
      <c r="AT210" s="193" t="s">
        <v>239</v>
      </c>
      <c r="AU210" s="193" t="s">
        <v>88</v>
      </c>
      <c r="AY210" s="20" t="s">
        <v>237</v>
      </c>
      <c r="BE210" s="194">
        <f t="shared" si="54"/>
        <v>0</v>
      </c>
      <c r="BF210" s="194">
        <f t="shared" si="55"/>
        <v>0</v>
      </c>
      <c r="BG210" s="194">
        <f t="shared" si="56"/>
        <v>0</v>
      </c>
      <c r="BH210" s="194">
        <f t="shared" si="57"/>
        <v>0</v>
      </c>
      <c r="BI210" s="194">
        <f t="shared" si="58"/>
        <v>0</v>
      </c>
      <c r="BJ210" s="20" t="s">
        <v>88</v>
      </c>
      <c r="BK210" s="194">
        <f t="shared" si="59"/>
        <v>0</v>
      </c>
      <c r="BL210" s="20" t="s">
        <v>366</v>
      </c>
      <c r="BM210" s="193" t="s">
        <v>1775</v>
      </c>
    </row>
    <row r="211" spans="1:65" s="2" customFormat="1" ht="16.5" customHeight="1">
      <c r="A211" s="37"/>
      <c r="B211" s="38"/>
      <c r="C211" s="244" t="s">
        <v>1044</v>
      </c>
      <c r="D211" s="244" t="s">
        <v>296</v>
      </c>
      <c r="E211" s="245" t="s">
        <v>2206</v>
      </c>
      <c r="F211" s="246" t="s">
        <v>2207</v>
      </c>
      <c r="G211" s="247" t="s">
        <v>290</v>
      </c>
      <c r="H211" s="248">
        <v>1</v>
      </c>
      <c r="I211" s="249"/>
      <c r="J211" s="250">
        <f t="shared" si="50"/>
        <v>0</v>
      </c>
      <c r="K211" s="246" t="s">
        <v>19</v>
      </c>
      <c r="L211" s="251"/>
      <c r="M211" s="252" t="s">
        <v>19</v>
      </c>
      <c r="N211" s="253" t="s">
        <v>48</v>
      </c>
      <c r="O211" s="67"/>
      <c r="P211" s="191">
        <f t="shared" si="51"/>
        <v>0</v>
      </c>
      <c r="Q211" s="191">
        <v>0</v>
      </c>
      <c r="R211" s="191">
        <f t="shared" si="52"/>
        <v>0</v>
      </c>
      <c r="S211" s="191">
        <v>0</v>
      </c>
      <c r="T211" s="192">
        <f t="shared" si="53"/>
        <v>0</v>
      </c>
      <c r="U211" s="37"/>
      <c r="V211" s="37"/>
      <c r="W211" s="37"/>
      <c r="X211" s="37"/>
      <c r="Y211" s="37"/>
      <c r="Z211" s="37"/>
      <c r="AA211" s="37"/>
      <c r="AB211" s="37"/>
      <c r="AC211" s="37"/>
      <c r="AD211" s="37"/>
      <c r="AE211" s="37"/>
      <c r="AR211" s="193" t="s">
        <v>523</v>
      </c>
      <c r="AT211" s="193" t="s">
        <v>296</v>
      </c>
      <c r="AU211" s="193" t="s">
        <v>88</v>
      </c>
      <c r="AY211" s="20" t="s">
        <v>237</v>
      </c>
      <c r="BE211" s="194">
        <f t="shared" si="54"/>
        <v>0</v>
      </c>
      <c r="BF211" s="194">
        <f t="shared" si="55"/>
        <v>0</v>
      </c>
      <c r="BG211" s="194">
        <f t="shared" si="56"/>
        <v>0</v>
      </c>
      <c r="BH211" s="194">
        <f t="shared" si="57"/>
        <v>0</v>
      </c>
      <c r="BI211" s="194">
        <f t="shared" si="58"/>
        <v>0</v>
      </c>
      <c r="BJ211" s="20" t="s">
        <v>88</v>
      </c>
      <c r="BK211" s="194">
        <f t="shared" si="59"/>
        <v>0</v>
      </c>
      <c r="BL211" s="20" t="s">
        <v>366</v>
      </c>
      <c r="BM211" s="193" t="s">
        <v>2208</v>
      </c>
    </row>
    <row r="212" spans="1:65" s="2" customFormat="1" ht="21.75" customHeight="1">
      <c r="A212" s="37"/>
      <c r="B212" s="38"/>
      <c r="C212" s="244" t="s">
        <v>1048</v>
      </c>
      <c r="D212" s="244" t="s">
        <v>296</v>
      </c>
      <c r="E212" s="245" t="s">
        <v>2209</v>
      </c>
      <c r="F212" s="246" t="s">
        <v>2210</v>
      </c>
      <c r="G212" s="247" t="s">
        <v>290</v>
      </c>
      <c r="H212" s="248">
        <v>12</v>
      </c>
      <c r="I212" s="249"/>
      <c r="J212" s="250">
        <f t="shared" si="50"/>
        <v>0</v>
      </c>
      <c r="K212" s="246" t="s">
        <v>19</v>
      </c>
      <c r="L212" s="251"/>
      <c r="M212" s="252" t="s">
        <v>19</v>
      </c>
      <c r="N212" s="253" t="s">
        <v>48</v>
      </c>
      <c r="O212" s="67"/>
      <c r="P212" s="191">
        <f t="shared" si="51"/>
        <v>0</v>
      </c>
      <c r="Q212" s="191">
        <v>0</v>
      </c>
      <c r="R212" s="191">
        <f t="shared" si="52"/>
        <v>0</v>
      </c>
      <c r="S212" s="191">
        <v>0</v>
      </c>
      <c r="T212" s="192">
        <f t="shared" si="53"/>
        <v>0</v>
      </c>
      <c r="U212" s="37"/>
      <c r="V212" s="37"/>
      <c r="W212" s="37"/>
      <c r="X212" s="37"/>
      <c r="Y212" s="37"/>
      <c r="Z212" s="37"/>
      <c r="AA212" s="37"/>
      <c r="AB212" s="37"/>
      <c r="AC212" s="37"/>
      <c r="AD212" s="37"/>
      <c r="AE212" s="37"/>
      <c r="AR212" s="193" t="s">
        <v>523</v>
      </c>
      <c r="AT212" s="193" t="s">
        <v>296</v>
      </c>
      <c r="AU212" s="193" t="s">
        <v>88</v>
      </c>
      <c r="AY212" s="20" t="s">
        <v>237</v>
      </c>
      <c r="BE212" s="194">
        <f t="shared" si="54"/>
        <v>0</v>
      </c>
      <c r="BF212" s="194">
        <f t="shared" si="55"/>
        <v>0</v>
      </c>
      <c r="BG212" s="194">
        <f t="shared" si="56"/>
        <v>0</v>
      </c>
      <c r="BH212" s="194">
        <f t="shared" si="57"/>
        <v>0</v>
      </c>
      <c r="BI212" s="194">
        <f t="shared" si="58"/>
        <v>0</v>
      </c>
      <c r="BJ212" s="20" t="s">
        <v>88</v>
      </c>
      <c r="BK212" s="194">
        <f t="shared" si="59"/>
        <v>0</v>
      </c>
      <c r="BL212" s="20" t="s">
        <v>366</v>
      </c>
      <c r="BM212" s="193" t="s">
        <v>2211</v>
      </c>
    </row>
    <row r="213" spans="1:65" s="2" customFormat="1" ht="24.15" customHeight="1">
      <c r="A213" s="37"/>
      <c r="B213" s="38"/>
      <c r="C213" s="244" t="s">
        <v>1053</v>
      </c>
      <c r="D213" s="244" t="s">
        <v>296</v>
      </c>
      <c r="E213" s="245" t="s">
        <v>2212</v>
      </c>
      <c r="F213" s="246" t="s">
        <v>2213</v>
      </c>
      <c r="G213" s="247" t="s">
        <v>290</v>
      </c>
      <c r="H213" s="248">
        <v>1</v>
      </c>
      <c r="I213" s="249"/>
      <c r="J213" s="250">
        <f t="shared" si="50"/>
        <v>0</v>
      </c>
      <c r="K213" s="246" t="s">
        <v>19</v>
      </c>
      <c r="L213" s="251"/>
      <c r="M213" s="252" t="s">
        <v>19</v>
      </c>
      <c r="N213" s="253" t="s">
        <v>48</v>
      </c>
      <c r="O213" s="67"/>
      <c r="P213" s="191">
        <f t="shared" si="51"/>
        <v>0</v>
      </c>
      <c r="Q213" s="191">
        <v>0</v>
      </c>
      <c r="R213" s="191">
        <f t="shared" si="52"/>
        <v>0</v>
      </c>
      <c r="S213" s="191">
        <v>0</v>
      </c>
      <c r="T213" s="192">
        <f t="shared" si="53"/>
        <v>0</v>
      </c>
      <c r="U213" s="37"/>
      <c r="V213" s="37"/>
      <c r="W213" s="37"/>
      <c r="X213" s="37"/>
      <c r="Y213" s="37"/>
      <c r="Z213" s="37"/>
      <c r="AA213" s="37"/>
      <c r="AB213" s="37"/>
      <c r="AC213" s="37"/>
      <c r="AD213" s="37"/>
      <c r="AE213" s="37"/>
      <c r="AR213" s="193" t="s">
        <v>523</v>
      </c>
      <c r="AT213" s="193" t="s">
        <v>296</v>
      </c>
      <c r="AU213" s="193" t="s">
        <v>88</v>
      </c>
      <c r="AY213" s="20" t="s">
        <v>237</v>
      </c>
      <c r="BE213" s="194">
        <f t="shared" si="54"/>
        <v>0</v>
      </c>
      <c r="BF213" s="194">
        <f t="shared" si="55"/>
        <v>0</v>
      </c>
      <c r="BG213" s="194">
        <f t="shared" si="56"/>
        <v>0</v>
      </c>
      <c r="BH213" s="194">
        <f t="shared" si="57"/>
        <v>0</v>
      </c>
      <c r="BI213" s="194">
        <f t="shared" si="58"/>
        <v>0</v>
      </c>
      <c r="BJ213" s="20" t="s">
        <v>88</v>
      </c>
      <c r="BK213" s="194">
        <f t="shared" si="59"/>
        <v>0</v>
      </c>
      <c r="BL213" s="20" t="s">
        <v>366</v>
      </c>
      <c r="BM213" s="193" t="s">
        <v>2214</v>
      </c>
    </row>
    <row r="214" spans="1:65" s="2" customFormat="1" ht="16.5" customHeight="1">
      <c r="A214" s="37"/>
      <c r="B214" s="38"/>
      <c r="C214" s="244" t="s">
        <v>1055</v>
      </c>
      <c r="D214" s="244" t="s">
        <v>296</v>
      </c>
      <c r="E214" s="245" t="s">
        <v>2215</v>
      </c>
      <c r="F214" s="246" t="s">
        <v>2216</v>
      </c>
      <c r="G214" s="247" t="s">
        <v>290</v>
      </c>
      <c r="H214" s="248">
        <v>13</v>
      </c>
      <c r="I214" s="249"/>
      <c r="J214" s="250">
        <f t="shared" si="50"/>
        <v>0</v>
      </c>
      <c r="K214" s="246" t="s">
        <v>19</v>
      </c>
      <c r="L214" s="251"/>
      <c r="M214" s="252" t="s">
        <v>19</v>
      </c>
      <c r="N214" s="253" t="s">
        <v>48</v>
      </c>
      <c r="O214" s="67"/>
      <c r="P214" s="191">
        <f t="shared" si="51"/>
        <v>0</v>
      </c>
      <c r="Q214" s="191">
        <v>0</v>
      </c>
      <c r="R214" s="191">
        <f t="shared" si="52"/>
        <v>0</v>
      </c>
      <c r="S214" s="191">
        <v>0</v>
      </c>
      <c r="T214" s="192">
        <f t="shared" si="53"/>
        <v>0</v>
      </c>
      <c r="U214" s="37"/>
      <c r="V214" s="37"/>
      <c r="W214" s="37"/>
      <c r="X214" s="37"/>
      <c r="Y214" s="37"/>
      <c r="Z214" s="37"/>
      <c r="AA214" s="37"/>
      <c r="AB214" s="37"/>
      <c r="AC214" s="37"/>
      <c r="AD214" s="37"/>
      <c r="AE214" s="37"/>
      <c r="AR214" s="193" t="s">
        <v>523</v>
      </c>
      <c r="AT214" s="193" t="s">
        <v>296</v>
      </c>
      <c r="AU214" s="193" t="s">
        <v>88</v>
      </c>
      <c r="AY214" s="20" t="s">
        <v>237</v>
      </c>
      <c r="BE214" s="194">
        <f t="shared" si="54"/>
        <v>0</v>
      </c>
      <c r="BF214" s="194">
        <f t="shared" si="55"/>
        <v>0</v>
      </c>
      <c r="BG214" s="194">
        <f t="shared" si="56"/>
        <v>0</v>
      </c>
      <c r="BH214" s="194">
        <f t="shared" si="57"/>
        <v>0</v>
      </c>
      <c r="BI214" s="194">
        <f t="shared" si="58"/>
        <v>0</v>
      </c>
      <c r="BJ214" s="20" t="s">
        <v>88</v>
      </c>
      <c r="BK214" s="194">
        <f t="shared" si="59"/>
        <v>0</v>
      </c>
      <c r="BL214" s="20" t="s">
        <v>366</v>
      </c>
      <c r="BM214" s="193" t="s">
        <v>2217</v>
      </c>
    </row>
    <row r="215" spans="1:65" s="2" customFormat="1" ht="16.5" customHeight="1">
      <c r="A215" s="37"/>
      <c r="B215" s="38"/>
      <c r="C215" s="182" t="s">
        <v>1060</v>
      </c>
      <c r="D215" s="182" t="s">
        <v>239</v>
      </c>
      <c r="E215" s="183" t="s">
        <v>2218</v>
      </c>
      <c r="F215" s="184" t="s">
        <v>2219</v>
      </c>
      <c r="G215" s="185" t="s">
        <v>290</v>
      </c>
      <c r="H215" s="186">
        <v>13</v>
      </c>
      <c r="I215" s="187"/>
      <c r="J215" s="188">
        <f t="shared" si="50"/>
        <v>0</v>
      </c>
      <c r="K215" s="184" t="s">
        <v>19</v>
      </c>
      <c r="L215" s="42"/>
      <c r="M215" s="189" t="s">
        <v>19</v>
      </c>
      <c r="N215" s="190" t="s">
        <v>48</v>
      </c>
      <c r="O215" s="67"/>
      <c r="P215" s="191">
        <f t="shared" si="51"/>
        <v>0</v>
      </c>
      <c r="Q215" s="191">
        <v>0</v>
      </c>
      <c r="R215" s="191">
        <f t="shared" si="52"/>
        <v>0</v>
      </c>
      <c r="S215" s="191">
        <v>0</v>
      </c>
      <c r="T215" s="192">
        <f t="shared" si="53"/>
        <v>0</v>
      </c>
      <c r="U215" s="37"/>
      <c r="V215" s="37"/>
      <c r="W215" s="37"/>
      <c r="X215" s="37"/>
      <c r="Y215" s="37"/>
      <c r="Z215" s="37"/>
      <c r="AA215" s="37"/>
      <c r="AB215" s="37"/>
      <c r="AC215" s="37"/>
      <c r="AD215" s="37"/>
      <c r="AE215" s="37"/>
      <c r="AR215" s="193" t="s">
        <v>366</v>
      </c>
      <c r="AT215" s="193" t="s">
        <v>239</v>
      </c>
      <c r="AU215" s="193" t="s">
        <v>88</v>
      </c>
      <c r="AY215" s="20" t="s">
        <v>237</v>
      </c>
      <c r="BE215" s="194">
        <f t="shared" si="54"/>
        <v>0</v>
      </c>
      <c r="BF215" s="194">
        <f t="shared" si="55"/>
        <v>0</v>
      </c>
      <c r="BG215" s="194">
        <f t="shared" si="56"/>
        <v>0</v>
      </c>
      <c r="BH215" s="194">
        <f t="shared" si="57"/>
        <v>0</v>
      </c>
      <c r="BI215" s="194">
        <f t="shared" si="58"/>
        <v>0</v>
      </c>
      <c r="BJ215" s="20" t="s">
        <v>88</v>
      </c>
      <c r="BK215" s="194">
        <f t="shared" si="59"/>
        <v>0</v>
      </c>
      <c r="BL215" s="20" t="s">
        <v>366</v>
      </c>
      <c r="BM215" s="193" t="s">
        <v>1790</v>
      </c>
    </row>
    <row r="216" spans="1:65" s="2" customFormat="1" ht="16.5" customHeight="1">
      <c r="A216" s="37"/>
      <c r="B216" s="38"/>
      <c r="C216" s="182" t="s">
        <v>1064</v>
      </c>
      <c r="D216" s="182" t="s">
        <v>239</v>
      </c>
      <c r="E216" s="183" t="s">
        <v>2220</v>
      </c>
      <c r="F216" s="184" t="s">
        <v>2221</v>
      </c>
      <c r="G216" s="185" t="s">
        <v>290</v>
      </c>
      <c r="H216" s="186">
        <v>13</v>
      </c>
      <c r="I216" s="187"/>
      <c r="J216" s="188">
        <f t="shared" si="50"/>
        <v>0</v>
      </c>
      <c r="K216" s="184" t="s">
        <v>19</v>
      </c>
      <c r="L216" s="42"/>
      <c r="M216" s="189" t="s">
        <v>19</v>
      </c>
      <c r="N216" s="190" t="s">
        <v>48</v>
      </c>
      <c r="O216" s="67"/>
      <c r="P216" s="191">
        <f t="shared" si="51"/>
        <v>0</v>
      </c>
      <c r="Q216" s="191">
        <v>0</v>
      </c>
      <c r="R216" s="191">
        <f t="shared" si="52"/>
        <v>0</v>
      </c>
      <c r="S216" s="191">
        <v>0</v>
      </c>
      <c r="T216" s="192">
        <f t="shared" si="53"/>
        <v>0</v>
      </c>
      <c r="U216" s="37"/>
      <c r="V216" s="37"/>
      <c r="W216" s="37"/>
      <c r="X216" s="37"/>
      <c r="Y216" s="37"/>
      <c r="Z216" s="37"/>
      <c r="AA216" s="37"/>
      <c r="AB216" s="37"/>
      <c r="AC216" s="37"/>
      <c r="AD216" s="37"/>
      <c r="AE216" s="37"/>
      <c r="AR216" s="193" t="s">
        <v>366</v>
      </c>
      <c r="AT216" s="193" t="s">
        <v>239</v>
      </c>
      <c r="AU216" s="193" t="s">
        <v>88</v>
      </c>
      <c r="AY216" s="20" t="s">
        <v>237</v>
      </c>
      <c r="BE216" s="194">
        <f t="shared" si="54"/>
        <v>0</v>
      </c>
      <c r="BF216" s="194">
        <f t="shared" si="55"/>
        <v>0</v>
      </c>
      <c r="BG216" s="194">
        <f t="shared" si="56"/>
        <v>0</v>
      </c>
      <c r="BH216" s="194">
        <f t="shared" si="57"/>
        <v>0</v>
      </c>
      <c r="BI216" s="194">
        <f t="shared" si="58"/>
        <v>0</v>
      </c>
      <c r="BJ216" s="20" t="s">
        <v>88</v>
      </c>
      <c r="BK216" s="194">
        <f t="shared" si="59"/>
        <v>0</v>
      </c>
      <c r="BL216" s="20" t="s">
        <v>366</v>
      </c>
      <c r="BM216" s="193" t="s">
        <v>2222</v>
      </c>
    </row>
    <row r="217" spans="1:65" s="2" customFormat="1" ht="16.5" customHeight="1">
      <c r="A217" s="37"/>
      <c r="B217" s="38"/>
      <c r="C217" s="244" t="s">
        <v>1073</v>
      </c>
      <c r="D217" s="244" t="s">
        <v>296</v>
      </c>
      <c r="E217" s="245" t="s">
        <v>2223</v>
      </c>
      <c r="F217" s="246" t="s">
        <v>2224</v>
      </c>
      <c r="G217" s="247" t="s">
        <v>290</v>
      </c>
      <c r="H217" s="248">
        <v>13</v>
      </c>
      <c r="I217" s="249"/>
      <c r="J217" s="250">
        <f t="shared" si="50"/>
        <v>0</v>
      </c>
      <c r="K217" s="246" t="s">
        <v>19</v>
      </c>
      <c r="L217" s="251"/>
      <c r="M217" s="252" t="s">
        <v>19</v>
      </c>
      <c r="N217" s="253" t="s">
        <v>48</v>
      </c>
      <c r="O217" s="67"/>
      <c r="P217" s="191">
        <f t="shared" si="51"/>
        <v>0</v>
      </c>
      <c r="Q217" s="191">
        <v>0</v>
      </c>
      <c r="R217" s="191">
        <f t="shared" si="52"/>
        <v>0</v>
      </c>
      <c r="S217" s="191">
        <v>0</v>
      </c>
      <c r="T217" s="192">
        <f t="shared" si="53"/>
        <v>0</v>
      </c>
      <c r="U217" s="37"/>
      <c r="V217" s="37"/>
      <c r="W217" s="37"/>
      <c r="X217" s="37"/>
      <c r="Y217" s="37"/>
      <c r="Z217" s="37"/>
      <c r="AA217" s="37"/>
      <c r="AB217" s="37"/>
      <c r="AC217" s="37"/>
      <c r="AD217" s="37"/>
      <c r="AE217" s="37"/>
      <c r="AR217" s="193" t="s">
        <v>523</v>
      </c>
      <c r="AT217" s="193" t="s">
        <v>296</v>
      </c>
      <c r="AU217" s="193" t="s">
        <v>88</v>
      </c>
      <c r="AY217" s="20" t="s">
        <v>237</v>
      </c>
      <c r="BE217" s="194">
        <f t="shared" si="54"/>
        <v>0</v>
      </c>
      <c r="BF217" s="194">
        <f t="shared" si="55"/>
        <v>0</v>
      </c>
      <c r="BG217" s="194">
        <f t="shared" si="56"/>
        <v>0</v>
      </c>
      <c r="BH217" s="194">
        <f t="shared" si="57"/>
        <v>0</v>
      </c>
      <c r="BI217" s="194">
        <f t="shared" si="58"/>
        <v>0</v>
      </c>
      <c r="BJ217" s="20" t="s">
        <v>88</v>
      </c>
      <c r="BK217" s="194">
        <f t="shared" si="59"/>
        <v>0</v>
      </c>
      <c r="BL217" s="20" t="s">
        <v>366</v>
      </c>
      <c r="BM217" s="193" t="s">
        <v>2225</v>
      </c>
    </row>
    <row r="218" spans="1:65" s="2" customFormat="1" ht="16.5" customHeight="1">
      <c r="A218" s="37"/>
      <c r="B218" s="38"/>
      <c r="C218" s="244" t="s">
        <v>1077</v>
      </c>
      <c r="D218" s="244" t="s">
        <v>296</v>
      </c>
      <c r="E218" s="245" t="s">
        <v>2226</v>
      </c>
      <c r="F218" s="246" t="s">
        <v>2227</v>
      </c>
      <c r="G218" s="247" t="s">
        <v>290</v>
      </c>
      <c r="H218" s="248">
        <v>26</v>
      </c>
      <c r="I218" s="249"/>
      <c r="J218" s="250">
        <f t="shared" si="50"/>
        <v>0</v>
      </c>
      <c r="K218" s="246" t="s">
        <v>19</v>
      </c>
      <c r="L218" s="251"/>
      <c r="M218" s="252" t="s">
        <v>19</v>
      </c>
      <c r="N218" s="253" t="s">
        <v>48</v>
      </c>
      <c r="O218" s="67"/>
      <c r="P218" s="191">
        <f t="shared" si="51"/>
        <v>0</v>
      </c>
      <c r="Q218" s="191">
        <v>0</v>
      </c>
      <c r="R218" s="191">
        <f t="shared" si="52"/>
        <v>0</v>
      </c>
      <c r="S218" s="191">
        <v>0</v>
      </c>
      <c r="T218" s="192">
        <f t="shared" si="53"/>
        <v>0</v>
      </c>
      <c r="U218" s="37"/>
      <c r="V218" s="37"/>
      <c r="W218" s="37"/>
      <c r="X218" s="37"/>
      <c r="Y218" s="37"/>
      <c r="Z218" s="37"/>
      <c r="AA218" s="37"/>
      <c r="AB218" s="37"/>
      <c r="AC218" s="37"/>
      <c r="AD218" s="37"/>
      <c r="AE218" s="37"/>
      <c r="AR218" s="193" t="s">
        <v>523</v>
      </c>
      <c r="AT218" s="193" t="s">
        <v>296</v>
      </c>
      <c r="AU218" s="193" t="s">
        <v>88</v>
      </c>
      <c r="AY218" s="20" t="s">
        <v>237</v>
      </c>
      <c r="BE218" s="194">
        <f t="shared" si="54"/>
        <v>0</v>
      </c>
      <c r="BF218" s="194">
        <f t="shared" si="55"/>
        <v>0</v>
      </c>
      <c r="BG218" s="194">
        <f t="shared" si="56"/>
        <v>0</v>
      </c>
      <c r="BH218" s="194">
        <f t="shared" si="57"/>
        <v>0</v>
      </c>
      <c r="BI218" s="194">
        <f t="shared" si="58"/>
        <v>0</v>
      </c>
      <c r="BJ218" s="20" t="s">
        <v>88</v>
      </c>
      <c r="BK218" s="194">
        <f t="shared" si="59"/>
        <v>0</v>
      </c>
      <c r="BL218" s="20" t="s">
        <v>366</v>
      </c>
      <c r="BM218" s="193" t="s">
        <v>2228</v>
      </c>
    </row>
    <row r="219" spans="1:65" s="2" customFormat="1" ht="16.5" customHeight="1">
      <c r="A219" s="37"/>
      <c r="B219" s="38"/>
      <c r="C219" s="244" t="s">
        <v>1086</v>
      </c>
      <c r="D219" s="244" t="s">
        <v>296</v>
      </c>
      <c r="E219" s="245" t="s">
        <v>2229</v>
      </c>
      <c r="F219" s="246" t="s">
        <v>2230</v>
      </c>
      <c r="G219" s="247" t="s">
        <v>290</v>
      </c>
      <c r="H219" s="248">
        <v>3</v>
      </c>
      <c r="I219" s="249"/>
      <c r="J219" s="250">
        <f t="shared" si="50"/>
        <v>0</v>
      </c>
      <c r="K219" s="246" t="s">
        <v>19</v>
      </c>
      <c r="L219" s="251"/>
      <c r="M219" s="252" t="s">
        <v>19</v>
      </c>
      <c r="N219" s="253" t="s">
        <v>48</v>
      </c>
      <c r="O219" s="67"/>
      <c r="P219" s="191">
        <f t="shared" si="51"/>
        <v>0</v>
      </c>
      <c r="Q219" s="191">
        <v>0</v>
      </c>
      <c r="R219" s="191">
        <f t="shared" si="52"/>
        <v>0</v>
      </c>
      <c r="S219" s="191">
        <v>0</v>
      </c>
      <c r="T219" s="192">
        <f t="shared" si="53"/>
        <v>0</v>
      </c>
      <c r="U219" s="37"/>
      <c r="V219" s="37"/>
      <c r="W219" s="37"/>
      <c r="X219" s="37"/>
      <c r="Y219" s="37"/>
      <c r="Z219" s="37"/>
      <c r="AA219" s="37"/>
      <c r="AB219" s="37"/>
      <c r="AC219" s="37"/>
      <c r="AD219" s="37"/>
      <c r="AE219" s="37"/>
      <c r="AR219" s="193" t="s">
        <v>523</v>
      </c>
      <c r="AT219" s="193" t="s">
        <v>296</v>
      </c>
      <c r="AU219" s="193" t="s">
        <v>88</v>
      </c>
      <c r="AY219" s="20" t="s">
        <v>237</v>
      </c>
      <c r="BE219" s="194">
        <f t="shared" si="54"/>
        <v>0</v>
      </c>
      <c r="BF219" s="194">
        <f t="shared" si="55"/>
        <v>0</v>
      </c>
      <c r="BG219" s="194">
        <f t="shared" si="56"/>
        <v>0</v>
      </c>
      <c r="BH219" s="194">
        <f t="shared" si="57"/>
        <v>0</v>
      </c>
      <c r="BI219" s="194">
        <f t="shared" si="58"/>
        <v>0</v>
      </c>
      <c r="BJ219" s="20" t="s">
        <v>88</v>
      </c>
      <c r="BK219" s="194">
        <f t="shared" si="59"/>
        <v>0</v>
      </c>
      <c r="BL219" s="20" t="s">
        <v>366</v>
      </c>
      <c r="BM219" s="193" t="s">
        <v>2231</v>
      </c>
    </row>
    <row r="220" spans="1:65" s="2" customFormat="1" ht="16.5" customHeight="1">
      <c r="A220" s="37"/>
      <c r="B220" s="38"/>
      <c r="C220" s="244" t="s">
        <v>1093</v>
      </c>
      <c r="D220" s="244" t="s">
        <v>296</v>
      </c>
      <c r="E220" s="245" t="s">
        <v>2232</v>
      </c>
      <c r="F220" s="246" t="s">
        <v>2233</v>
      </c>
      <c r="G220" s="247" t="s">
        <v>290</v>
      </c>
      <c r="H220" s="248">
        <v>9</v>
      </c>
      <c r="I220" s="249"/>
      <c r="J220" s="250">
        <f t="shared" si="50"/>
        <v>0</v>
      </c>
      <c r="K220" s="246" t="s">
        <v>19</v>
      </c>
      <c r="L220" s="251"/>
      <c r="M220" s="252" t="s">
        <v>19</v>
      </c>
      <c r="N220" s="253" t="s">
        <v>48</v>
      </c>
      <c r="O220" s="67"/>
      <c r="P220" s="191">
        <f t="shared" si="51"/>
        <v>0</v>
      </c>
      <c r="Q220" s="191">
        <v>0</v>
      </c>
      <c r="R220" s="191">
        <f t="shared" si="52"/>
        <v>0</v>
      </c>
      <c r="S220" s="191">
        <v>0</v>
      </c>
      <c r="T220" s="192">
        <f t="shared" si="53"/>
        <v>0</v>
      </c>
      <c r="U220" s="37"/>
      <c r="V220" s="37"/>
      <c r="W220" s="37"/>
      <c r="X220" s="37"/>
      <c r="Y220" s="37"/>
      <c r="Z220" s="37"/>
      <c r="AA220" s="37"/>
      <c r="AB220" s="37"/>
      <c r="AC220" s="37"/>
      <c r="AD220" s="37"/>
      <c r="AE220" s="37"/>
      <c r="AR220" s="193" t="s">
        <v>523</v>
      </c>
      <c r="AT220" s="193" t="s">
        <v>296</v>
      </c>
      <c r="AU220" s="193" t="s">
        <v>88</v>
      </c>
      <c r="AY220" s="20" t="s">
        <v>237</v>
      </c>
      <c r="BE220" s="194">
        <f t="shared" si="54"/>
        <v>0</v>
      </c>
      <c r="BF220" s="194">
        <f t="shared" si="55"/>
        <v>0</v>
      </c>
      <c r="BG220" s="194">
        <f t="shared" si="56"/>
        <v>0</v>
      </c>
      <c r="BH220" s="194">
        <f t="shared" si="57"/>
        <v>0</v>
      </c>
      <c r="BI220" s="194">
        <f t="shared" si="58"/>
        <v>0</v>
      </c>
      <c r="BJ220" s="20" t="s">
        <v>88</v>
      </c>
      <c r="BK220" s="194">
        <f t="shared" si="59"/>
        <v>0</v>
      </c>
      <c r="BL220" s="20" t="s">
        <v>366</v>
      </c>
      <c r="BM220" s="193" t="s">
        <v>2234</v>
      </c>
    </row>
    <row r="221" spans="1:65" s="2" customFormat="1" ht="16.5" customHeight="1">
      <c r="A221" s="37"/>
      <c r="B221" s="38"/>
      <c r="C221" s="244" t="s">
        <v>1101</v>
      </c>
      <c r="D221" s="244" t="s">
        <v>296</v>
      </c>
      <c r="E221" s="245" t="s">
        <v>2235</v>
      </c>
      <c r="F221" s="246" t="s">
        <v>2236</v>
      </c>
      <c r="G221" s="247" t="s">
        <v>290</v>
      </c>
      <c r="H221" s="248">
        <v>1</v>
      </c>
      <c r="I221" s="249"/>
      <c r="J221" s="250">
        <f t="shared" si="50"/>
        <v>0</v>
      </c>
      <c r="K221" s="246" t="s">
        <v>19</v>
      </c>
      <c r="L221" s="251"/>
      <c r="M221" s="252" t="s">
        <v>19</v>
      </c>
      <c r="N221" s="253" t="s">
        <v>48</v>
      </c>
      <c r="O221" s="67"/>
      <c r="P221" s="191">
        <f t="shared" si="51"/>
        <v>0</v>
      </c>
      <c r="Q221" s="191">
        <v>0</v>
      </c>
      <c r="R221" s="191">
        <f t="shared" si="52"/>
        <v>0</v>
      </c>
      <c r="S221" s="191">
        <v>0</v>
      </c>
      <c r="T221" s="192">
        <f t="shared" si="53"/>
        <v>0</v>
      </c>
      <c r="U221" s="37"/>
      <c r="V221" s="37"/>
      <c r="W221" s="37"/>
      <c r="X221" s="37"/>
      <c r="Y221" s="37"/>
      <c r="Z221" s="37"/>
      <c r="AA221" s="37"/>
      <c r="AB221" s="37"/>
      <c r="AC221" s="37"/>
      <c r="AD221" s="37"/>
      <c r="AE221" s="37"/>
      <c r="AR221" s="193" t="s">
        <v>523</v>
      </c>
      <c r="AT221" s="193" t="s">
        <v>296</v>
      </c>
      <c r="AU221" s="193" t="s">
        <v>88</v>
      </c>
      <c r="AY221" s="20" t="s">
        <v>237</v>
      </c>
      <c r="BE221" s="194">
        <f t="shared" si="54"/>
        <v>0</v>
      </c>
      <c r="BF221" s="194">
        <f t="shared" si="55"/>
        <v>0</v>
      </c>
      <c r="BG221" s="194">
        <f t="shared" si="56"/>
        <v>0</v>
      </c>
      <c r="BH221" s="194">
        <f t="shared" si="57"/>
        <v>0</v>
      </c>
      <c r="BI221" s="194">
        <f t="shared" si="58"/>
        <v>0</v>
      </c>
      <c r="BJ221" s="20" t="s">
        <v>88</v>
      </c>
      <c r="BK221" s="194">
        <f t="shared" si="59"/>
        <v>0</v>
      </c>
      <c r="BL221" s="20" t="s">
        <v>366</v>
      </c>
      <c r="BM221" s="193" t="s">
        <v>2237</v>
      </c>
    </row>
    <row r="222" spans="1:65" s="2" customFormat="1" ht="16.5" customHeight="1">
      <c r="A222" s="37"/>
      <c r="B222" s="38"/>
      <c r="C222" s="182" t="s">
        <v>1106</v>
      </c>
      <c r="D222" s="182" t="s">
        <v>239</v>
      </c>
      <c r="E222" s="183" t="s">
        <v>2238</v>
      </c>
      <c r="F222" s="184" t="s">
        <v>2239</v>
      </c>
      <c r="G222" s="185" t="s">
        <v>290</v>
      </c>
      <c r="H222" s="186">
        <v>13</v>
      </c>
      <c r="I222" s="187"/>
      <c r="J222" s="188">
        <f t="shared" si="50"/>
        <v>0</v>
      </c>
      <c r="K222" s="184" t="s">
        <v>19</v>
      </c>
      <c r="L222" s="42"/>
      <c r="M222" s="189" t="s">
        <v>19</v>
      </c>
      <c r="N222" s="190" t="s">
        <v>48</v>
      </c>
      <c r="O222" s="67"/>
      <c r="P222" s="191">
        <f t="shared" si="51"/>
        <v>0</v>
      </c>
      <c r="Q222" s="191">
        <v>0</v>
      </c>
      <c r="R222" s="191">
        <f t="shared" si="52"/>
        <v>0</v>
      </c>
      <c r="S222" s="191">
        <v>0</v>
      </c>
      <c r="T222" s="192">
        <f t="shared" si="53"/>
        <v>0</v>
      </c>
      <c r="U222" s="37"/>
      <c r="V222" s="37"/>
      <c r="W222" s="37"/>
      <c r="X222" s="37"/>
      <c r="Y222" s="37"/>
      <c r="Z222" s="37"/>
      <c r="AA222" s="37"/>
      <c r="AB222" s="37"/>
      <c r="AC222" s="37"/>
      <c r="AD222" s="37"/>
      <c r="AE222" s="37"/>
      <c r="AR222" s="193" t="s">
        <v>366</v>
      </c>
      <c r="AT222" s="193" t="s">
        <v>239</v>
      </c>
      <c r="AU222" s="193" t="s">
        <v>88</v>
      </c>
      <c r="AY222" s="20" t="s">
        <v>237</v>
      </c>
      <c r="BE222" s="194">
        <f t="shared" si="54"/>
        <v>0</v>
      </c>
      <c r="BF222" s="194">
        <f t="shared" si="55"/>
        <v>0</v>
      </c>
      <c r="BG222" s="194">
        <f t="shared" si="56"/>
        <v>0</v>
      </c>
      <c r="BH222" s="194">
        <f t="shared" si="57"/>
        <v>0</v>
      </c>
      <c r="BI222" s="194">
        <f t="shared" si="58"/>
        <v>0</v>
      </c>
      <c r="BJ222" s="20" t="s">
        <v>88</v>
      </c>
      <c r="BK222" s="194">
        <f t="shared" si="59"/>
        <v>0</v>
      </c>
      <c r="BL222" s="20" t="s">
        <v>366</v>
      </c>
      <c r="BM222" s="193" t="s">
        <v>2240</v>
      </c>
    </row>
    <row r="223" spans="1:65" s="2" customFormat="1" ht="16.5" customHeight="1">
      <c r="A223" s="37"/>
      <c r="B223" s="38"/>
      <c r="C223" s="244" t="s">
        <v>1112</v>
      </c>
      <c r="D223" s="244" t="s">
        <v>296</v>
      </c>
      <c r="E223" s="245" t="s">
        <v>2241</v>
      </c>
      <c r="F223" s="246" t="s">
        <v>2242</v>
      </c>
      <c r="G223" s="247" t="s">
        <v>290</v>
      </c>
      <c r="H223" s="248">
        <v>13</v>
      </c>
      <c r="I223" s="249"/>
      <c r="J223" s="250">
        <f t="shared" si="50"/>
        <v>0</v>
      </c>
      <c r="K223" s="246" t="s">
        <v>19</v>
      </c>
      <c r="L223" s="251"/>
      <c r="M223" s="252" t="s">
        <v>19</v>
      </c>
      <c r="N223" s="253" t="s">
        <v>48</v>
      </c>
      <c r="O223" s="67"/>
      <c r="P223" s="191">
        <f t="shared" si="51"/>
        <v>0</v>
      </c>
      <c r="Q223" s="191">
        <v>0</v>
      </c>
      <c r="R223" s="191">
        <f t="shared" si="52"/>
        <v>0</v>
      </c>
      <c r="S223" s="191">
        <v>0</v>
      </c>
      <c r="T223" s="192">
        <f t="shared" si="53"/>
        <v>0</v>
      </c>
      <c r="U223" s="37"/>
      <c r="V223" s="37"/>
      <c r="W223" s="37"/>
      <c r="X223" s="37"/>
      <c r="Y223" s="37"/>
      <c r="Z223" s="37"/>
      <c r="AA223" s="37"/>
      <c r="AB223" s="37"/>
      <c r="AC223" s="37"/>
      <c r="AD223" s="37"/>
      <c r="AE223" s="37"/>
      <c r="AR223" s="193" t="s">
        <v>523</v>
      </c>
      <c r="AT223" s="193" t="s">
        <v>296</v>
      </c>
      <c r="AU223" s="193" t="s">
        <v>88</v>
      </c>
      <c r="AY223" s="20" t="s">
        <v>237</v>
      </c>
      <c r="BE223" s="194">
        <f t="shared" si="54"/>
        <v>0</v>
      </c>
      <c r="BF223" s="194">
        <f t="shared" si="55"/>
        <v>0</v>
      </c>
      <c r="BG223" s="194">
        <f t="shared" si="56"/>
        <v>0</v>
      </c>
      <c r="BH223" s="194">
        <f t="shared" si="57"/>
        <v>0</v>
      </c>
      <c r="BI223" s="194">
        <f t="shared" si="58"/>
        <v>0</v>
      </c>
      <c r="BJ223" s="20" t="s">
        <v>88</v>
      </c>
      <c r="BK223" s="194">
        <f t="shared" si="59"/>
        <v>0</v>
      </c>
      <c r="BL223" s="20" t="s">
        <v>366</v>
      </c>
      <c r="BM223" s="193" t="s">
        <v>2243</v>
      </c>
    </row>
    <row r="224" spans="1:65" s="2" customFormat="1" ht="16.5" customHeight="1">
      <c r="A224" s="37"/>
      <c r="B224" s="38"/>
      <c r="C224" s="182" t="s">
        <v>1115</v>
      </c>
      <c r="D224" s="182" t="s">
        <v>239</v>
      </c>
      <c r="E224" s="183" t="s">
        <v>2244</v>
      </c>
      <c r="F224" s="184" t="s">
        <v>2245</v>
      </c>
      <c r="G224" s="185" t="s">
        <v>290</v>
      </c>
      <c r="H224" s="186">
        <v>13</v>
      </c>
      <c r="I224" s="187"/>
      <c r="J224" s="188">
        <f t="shared" si="50"/>
        <v>0</v>
      </c>
      <c r="K224" s="184" t="s">
        <v>19</v>
      </c>
      <c r="L224" s="42"/>
      <c r="M224" s="189" t="s">
        <v>19</v>
      </c>
      <c r="N224" s="190" t="s">
        <v>48</v>
      </c>
      <c r="O224" s="67"/>
      <c r="P224" s="191">
        <f t="shared" si="51"/>
        <v>0</v>
      </c>
      <c r="Q224" s="191">
        <v>0</v>
      </c>
      <c r="R224" s="191">
        <f t="shared" si="52"/>
        <v>0</v>
      </c>
      <c r="S224" s="191">
        <v>0</v>
      </c>
      <c r="T224" s="192">
        <f t="shared" si="53"/>
        <v>0</v>
      </c>
      <c r="U224" s="37"/>
      <c r="V224" s="37"/>
      <c r="W224" s="37"/>
      <c r="X224" s="37"/>
      <c r="Y224" s="37"/>
      <c r="Z224" s="37"/>
      <c r="AA224" s="37"/>
      <c r="AB224" s="37"/>
      <c r="AC224" s="37"/>
      <c r="AD224" s="37"/>
      <c r="AE224" s="37"/>
      <c r="AR224" s="193" t="s">
        <v>366</v>
      </c>
      <c r="AT224" s="193" t="s">
        <v>239</v>
      </c>
      <c r="AU224" s="193" t="s">
        <v>88</v>
      </c>
      <c r="AY224" s="20" t="s">
        <v>237</v>
      </c>
      <c r="BE224" s="194">
        <f t="shared" si="54"/>
        <v>0</v>
      </c>
      <c r="BF224" s="194">
        <f t="shared" si="55"/>
        <v>0</v>
      </c>
      <c r="BG224" s="194">
        <f t="shared" si="56"/>
        <v>0</v>
      </c>
      <c r="BH224" s="194">
        <f t="shared" si="57"/>
        <v>0</v>
      </c>
      <c r="BI224" s="194">
        <f t="shared" si="58"/>
        <v>0</v>
      </c>
      <c r="BJ224" s="20" t="s">
        <v>88</v>
      </c>
      <c r="BK224" s="194">
        <f t="shared" si="59"/>
        <v>0</v>
      </c>
      <c r="BL224" s="20" t="s">
        <v>366</v>
      </c>
      <c r="BM224" s="193" t="s">
        <v>2246</v>
      </c>
    </row>
    <row r="225" spans="1:65" s="2" customFormat="1" ht="16.5" customHeight="1">
      <c r="A225" s="37"/>
      <c r="B225" s="38"/>
      <c r="C225" s="244" t="s">
        <v>1122</v>
      </c>
      <c r="D225" s="244" t="s">
        <v>296</v>
      </c>
      <c r="E225" s="245" t="s">
        <v>2247</v>
      </c>
      <c r="F225" s="246" t="s">
        <v>2248</v>
      </c>
      <c r="G225" s="247" t="s">
        <v>290</v>
      </c>
      <c r="H225" s="248">
        <v>13</v>
      </c>
      <c r="I225" s="249"/>
      <c r="J225" s="250">
        <f t="shared" si="50"/>
        <v>0</v>
      </c>
      <c r="K225" s="246" t="s">
        <v>19</v>
      </c>
      <c r="L225" s="251"/>
      <c r="M225" s="252" t="s">
        <v>19</v>
      </c>
      <c r="N225" s="253" t="s">
        <v>48</v>
      </c>
      <c r="O225" s="67"/>
      <c r="P225" s="191">
        <f t="shared" si="51"/>
        <v>0</v>
      </c>
      <c r="Q225" s="191">
        <v>0</v>
      </c>
      <c r="R225" s="191">
        <f t="shared" si="52"/>
        <v>0</v>
      </c>
      <c r="S225" s="191">
        <v>0</v>
      </c>
      <c r="T225" s="192">
        <f t="shared" si="53"/>
        <v>0</v>
      </c>
      <c r="U225" s="37"/>
      <c r="V225" s="37"/>
      <c r="W225" s="37"/>
      <c r="X225" s="37"/>
      <c r="Y225" s="37"/>
      <c r="Z225" s="37"/>
      <c r="AA225" s="37"/>
      <c r="AB225" s="37"/>
      <c r="AC225" s="37"/>
      <c r="AD225" s="37"/>
      <c r="AE225" s="37"/>
      <c r="AR225" s="193" t="s">
        <v>523</v>
      </c>
      <c r="AT225" s="193" t="s">
        <v>296</v>
      </c>
      <c r="AU225" s="193" t="s">
        <v>88</v>
      </c>
      <c r="AY225" s="20" t="s">
        <v>237</v>
      </c>
      <c r="BE225" s="194">
        <f t="shared" si="54"/>
        <v>0</v>
      </c>
      <c r="BF225" s="194">
        <f t="shared" si="55"/>
        <v>0</v>
      </c>
      <c r="BG225" s="194">
        <f t="shared" si="56"/>
        <v>0</v>
      </c>
      <c r="BH225" s="194">
        <f t="shared" si="57"/>
        <v>0</v>
      </c>
      <c r="BI225" s="194">
        <f t="shared" si="58"/>
        <v>0</v>
      </c>
      <c r="BJ225" s="20" t="s">
        <v>88</v>
      </c>
      <c r="BK225" s="194">
        <f t="shared" si="59"/>
        <v>0</v>
      </c>
      <c r="BL225" s="20" t="s">
        <v>366</v>
      </c>
      <c r="BM225" s="193" t="s">
        <v>2249</v>
      </c>
    </row>
    <row r="226" spans="1:65" s="2" customFormat="1" ht="24.15" customHeight="1">
      <c r="A226" s="37"/>
      <c r="B226" s="38"/>
      <c r="C226" s="244" t="s">
        <v>1127</v>
      </c>
      <c r="D226" s="244" t="s">
        <v>296</v>
      </c>
      <c r="E226" s="245" t="s">
        <v>2250</v>
      </c>
      <c r="F226" s="246" t="s">
        <v>2251</v>
      </c>
      <c r="G226" s="247" t="s">
        <v>290</v>
      </c>
      <c r="H226" s="248">
        <v>13</v>
      </c>
      <c r="I226" s="249"/>
      <c r="J226" s="250">
        <f t="shared" si="50"/>
        <v>0</v>
      </c>
      <c r="K226" s="246" t="s">
        <v>19</v>
      </c>
      <c r="L226" s="251"/>
      <c r="M226" s="252" t="s">
        <v>19</v>
      </c>
      <c r="N226" s="253" t="s">
        <v>48</v>
      </c>
      <c r="O226" s="67"/>
      <c r="P226" s="191">
        <f t="shared" si="51"/>
        <v>0</v>
      </c>
      <c r="Q226" s="191">
        <v>0</v>
      </c>
      <c r="R226" s="191">
        <f t="shared" si="52"/>
        <v>0</v>
      </c>
      <c r="S226" s="191">
        <v>0</v>
      </c>
      <c r="T226" s="192">
        <f t="shared" si="53"/>
        <v>0</v>
      </c>
      <c r="U226" s="37"/>
      <c r="V226" s="37"/>
      <c r="W226" s="37"/>
      <c r="X226" s="37"/>
      <c r="Y226" s="37"/>
      <c r="Z226" s="37"/>
      <c r="AA226" s="37"/>
      <c r="AB226" s="37"/>
      <c r="AC226" s="37"/>
      <c r="AD226" s="37"/>
      <c r="AE226" s="37"/>
      <c r="AR226" s="193" t="s">
        <v>523</v>
      </c>
      <c r="AT226" s="193" t="s">
        <v>296</v>
      </c>
      <c r="AU226" s="193" t="s">
        <v>88</v>
      </c>
      <c r="AY226" s="20" t="s">
        <v>237</v>
      </c>
      <c r="BE226" s="194">
        <f t="shared" si="54"/>
        <v>0</v>
      </c>
      <c r="BF226" s="194">
        <f t="shared" si="55"/>
        <v>0</v>
      </c>
      <c r="BG226" s="194">
        <f t="shared" si="56"/>
        <v>0</v>
      </c>
      <c r="BH226" s="194">
        <f t="shared" si="57"/>
        <v>0</v>
      </c>
      <c r="BI226" s="194">
        <f t="shared" si="58"/>
        <v>0</v>
      </c>
      <c r="BJ226" s="20" t="s">
        <v>88</v>
      </c>
      <c r="BK226" s="194">
        <f t="shared" si="59"/>
        <v>0</v>
      </c>
      <c r="BL226" s="20" t="s">
        <v>366</v>
      </c>
      <c r="BM226" s="193" t="s">
        <v>2252</v>
      </c>
    </row>
    <row r="227" spans="1:65" s="2" customFormat="1" ht="16.5" customHeight="1">
      <c r="A227" s="37"/>
      <c r="B227" s="38"/>
      <c r="C227" s="244" t="s">
        <v>1134</v>
      </c>
      <c r="D227" s="244" t="s">
        <v>296</v>
      </c>
      <c r="E227" s="245" t="s">
        <v>2253</v>
      </c>
      <c r="F227" s="246" t="s">
        <v>2254</v>
      </c>
      <c r="G227" s="247" t="s">
        <v>290</v>
      </c>
      <c r="H227" s="248">
        <v>1</v>
      </c>
      <c r="I227" s="249"/>
      <c r="J227" s="250">
        <f t="shared" si="50"/>
        <v>0</v>
      </c>
      <c r="K227" s="246" t="s">
        <v>19</v>
      </c>
      <c r="L227" s="251"/>
      <c r="M227" s="252" t="s">
        <v>19</v>
      </c>
      <c r="N227" s="253" t="s">
        <v>48</v>
      </c>
      <c r="O227" s="67"/>
      <c r="P227" s="191">
        <f t="shared" si="51"/>
        <v>0</v>
      </c>
      <c r="Q227" s="191">
        <v>0</v>
      </c>
      <c r="R227" s="191">
        <f t="shared" si="52"/>
        <v>0</v>
      </c>
      <c r="S227" s="191">
        <v>0</v>
      </c>
      <c r="T227" s="192">
        <f t="shared" si="53"/>
        <v>0</v>
      </c>
      <c r="U227" s="37"/>
      <c r="V227" s="37"/>
      <c r="W227" s="37"/>
      <c r="X227" s="37"/>
      <c r="Y227" s="37"/>
      <c r="Z227" s="37"/>
      <c r="AA227" s="37"/>
      <c r="AB227" s="37"/>
      <c r="AC227" s="37"/>
      <c r="AD227" s="37"/>
      <c r="AE227" s="37"/>
      <c r="AR227" s="193" t="s">
        <v>523</v>
      </c>
      <c r="AT227" s="193" t="s">
        <v>296</v>
      </c>
      <c r="AU227" s="193" t="s">
        <v>88</v>
      </c>
      <c r="AY227" s="20" t="s">
        <v>237</v>
      </c>
      <c r="BE227" s="194">
        <f t="shared" si="54"/>
        <v>0</v>
      </c>
      <c r="BF227" s="194">
        <f t="shared" si="55"/>
        <v>0</v>
      </c>
      <c r="BG227" s="194">
        <f t="shared" si="56"/>
        <v>0</v>
      </c>
      <c r="BH227" s="194">
        <f t="shared" si="57"/>
        <v>0</v>
      </c>
      <c r="BI227" s="194">
        <f t="shared" si="58"/>
        <v>0</v>
      </c>
      <c r="BJ227" s="20" t="s">
        <v>88</v>
      </c>
      <c r="BK227" s="194">
        <f t="shared" si="59"/>
        <v>0</v>
      </c>
      <c r="BL227" s="20" t="s">
        <v>366</v>
      </c>
      <c r="BM227" s="193" t="s">
        <v>2255</v>
      </c>
    </row>
    <row r="228" spans="1:65" s="2" customFormat="1" ht="16.5" customHeight="1">
      <c r="A228" s="37"/>
      <c r="B228" s="38"/>
      <c r="C228" s="244" t="s">
        <v>1140</v>
      </c>
      <c r="D228" s="244" t="s">
        <v>296</v>
      </c>
      <c r="E228" s="245" t="s">
        <v>2256</v>
      </c>
      <c r="F228" s="246" t="s">
        <v>2207</v>
      </c>
      <c r="G228" s="247" t="s">
        <v>290</v>
      </c>
      <c r="H228" s="248">
        <v>1</v>
      </c>
      <c r="I228" s="249"/>
      <c r="J228" s="250">
        <f t="shared" si="50"/>
        <v>0</v>
      </c>
      <c r="K228" s="246" t="s">
        <v>19</v>
      </c>
      <c r="L228" s="251"/>
      <c r="M228" s="252" t="s">
        <v>19</v>
      </c>
      <c r="N228" s="253" t="s">
        <v>48</v>
      </c>
      <c r="O228" s="67"/>
      <c r="P228" s="191">
        <f t="shared" si="51"/>
        <v>0</v>
      </c>
      <c r="Q228" s="191">
        <v>0</v>
      </c>
      <c r="R228" s="191">
        <f t="shared" si="52"/>
        <v>0</v>
      </c>
      <c r="S228" s="191">
        <v>0</v>
      </c>
      <c r="T228" s="192">
        <f t="shared" si="53"/>
        <v>0</v>
      </c>
      <c r="U228" s="37"/>
      <c r="V228" s="37"/>
      <c r="W228" s="37"/>
      <c r="X228" s="37"/>
      <c r="Y228" s="37"/>
      <c r="Z228" s="37"/>
      <c r="AA228" s="37"/>
      <c r="AB228" s="37"/>
      <c r="AC228" s="37"/>
      <c r="AD228" s="37"/>
      <c r="AE228" s="37"/>
      <c r="AR228" s="193" t="s">
        <v>523</v>
      </c>
      <c r="AT228" s="193" t="s">
        <v>296</v>
      </c>
      <c r="AU228" s="193" t="s">
        <v>88</v>
      </c>
      <c r="AY228" s="20" t="s">
        <v>237</v>
      </c>
      <c r="BE228" s="194">
        <f t="shared" si="54"/>
        <v>0</v>
      </c>
      <c r="BF228" s="194">
        <f t="shared" si="55"/>
        <v>0</v>
      </c>
      <c r="BG228" s="194">
        <f t="shared" si="56"/>
        <v>0</v>
      </c>
      <c r="BH228" s="194">
        <f t="shared" si="57"/>
        <v>0</v>
      </c>
      <c r="BI228" s="194">
        <f t="shared" si="58"/>
        <v>0</v>
      </c>
      <c r="BJ228" s="20" t="s">
        <v>88</v>
      </c>
      <c r="BK228" s="194">
        <f t="shared" si="59"/>
        <v>0</v>
      </c>
      <c r="BL228" s="20" t="s">
        <v>366</v>
      </c>
      <c r="BM228" s="193" t="s">
        <v>2257</v>
      </c>
    </row>
    <row r="229" spans="1:65" s="2" customFormat="1" ht="16.5" customHeight="1">
      <c r="A229" s="37"/>
      <c r="B229" s="38"/>
      <c r="C229" s="244" t="s">
        <v>1145</v>
      </c>
      <c r="D229" s="244" t="s">
        <v>296</v>
      </c>
      <c r="E229" s="245" t="s">
        <v>2258</v>
      </c>
      <c r="F229" s="246" t="s">
        <v>2259</v>
      </c>
      <c r="G229" s="247" t="s">
        <v>290</v>
      </c>
      <c r="H229" s="248">
        <v>1</v>
      </c>
      <c r="I229" s="249"/>
      <c r="J229" s="250">
        <f t="shared" si="50"/>
        <v>0</v>
      </c>
      <c r="K229" s="246" t="s">
        <v>19</v>
      </c>
      <c r="L229" s="251"/>
      <c r="M229" s="252" t="s">
        <v>19</v>
      </c>
      <c r="N229" s="253" t="s">
        <v>48</v>
      </c>
      <c r="O229" s="67"/>
      <c r="P229" s="191">
        <f t="shared" si="51"/>
        <v>0</v>
      </c>
      <c r="Q229" s="191">
        <v>0</v>
      </c>
      <c r="R229" s="191">
        <f t="shared" si="52"/>
        <v>0</v>
      </c>
      <c r="S229" s="191">
        <v>0</v>
      </c>
      <c r="T229" s="192">
        <f t="shared" si="53"/>
        <v>0</v>
      </c>
      <c r="U229" s="37"/>
      <c r="V229" s="37"/>
      <c r="W229" s="37"/>
      <c r="X229" s="37"/>
      <c r="Y229" s="37"/>
      <c r="Z229" s="37"/>
      <c r="AA229" s="37"/>
      <c r="AB229" s="37"/>
      <c r="AC229" s="37"/>
      <c r="AD229" s="37"/>
      <c r="AE229" s="37"/>
      <c r="AR229" s="193" t="s">
        <v>523</v>
      </c>
      <c r="AT229" s="193" t="s">
        <v>296</v>
      </c>
      <c r="AU229" s="193" t="s">
        <v>88</v>
      </c>
      <c r="AY229" s="20" t="s">
        <v>237</v>
      </c>
      <c r="BE229" s="194">
        <f t="shared" si="54"/>
        <v>0</v>
      </c>
      <c r="BF229" s="194">
        <f t="shared" si="55"/>
        <v>0</v>
      </c>
      <c r="BG229" s="194">
        <f t="shared" si="56"/>
        <v>0</v>
      </c>
      <c r="BH229" s="194">
        <f t="shared" si="57"/>
        <v>0</v>
      </c>
      <c r="BI229" s="194">
        <f t="shared" si="58"/>
        <v>0</v>
      </c>
      <c r="BJ229" s="20" t="s">
        <v>88</v>
      </c>
      <c r="BK229" s="194">
        <f t="shared" si="59"/>
        <v>0</v>
      </c>
      <c r="BL229" s="20" t="s">
        <v>366</v>
      </c>
      <c r="BM229" s="193" t="s">
        <v>2260</v>
      </c>
    </row>
    <row r="230" spans="1:65" s="2" customFormat="1" ht="16.5" customHeight="1">
      <c r="A230" s="37"/>
      <c r="B230" s="38"/>
      <c r="C230" s="182" t="s">
        <v>1150</v>
      </c>
      <c r="D230" s="182" t="s">
        <v>239</v>
      </c>
      <c r="E230" s="183" t="s">
        <v>2261</v>
      </c>
      <c r="F230" s="184" t="s">
        <v>2262</v>
      </c>
      <c r="G230" s="185" t="s">
        <v>290</v>
      </c>
      <c r="H230" s="186">
        <v>1</v>
      </c>
      <c r="I230" s="187"/>
      <c r="J230" s="188">
        <f t="shared" si="50"/>
        <v>0</v>
      </c>
      <c r="K230" s="184" t="s">
        <v>19</v>
      </c>
      <c r="L230" s="42"/>
      <c r="M230" s="189" t="s">
        <v>19</v>
      </c>
      <c r="N230" s="190" t="s">
        <v>48</v>
      </c>
      <c r="O230" s="67"/>
      <c r="P230" s="191">
        <f t="shared" si="51"/>
        <v>0</v>
      </c>
      <c r="Q230" s="191">
        <v>0</v>
      </c>
      <c r="R230" s="191">
        <f t="shared" si="52"/>
        <v>0</v>
      </c>
      <c r="S230" s="191">
        <v>0</v>
      </c>
      <c r="T230" s="192">
        <f t="shared" si="53"/>
        <v>0</v>
      </c>
      <c r="U230" s="37"/>
      <c r="V230" s="37"/>
      <c r="W230" s="37"/>
      <c r="X230" s="37"/>
      <c r="Y230" s="37"/>
      <c r="Z230" s="37"/>
      <c r="AA230" s="37"/>
      <c r="AB230" s="37"/>
      <c r="AC230" s="37"/>
      <c r="AD230" s="37"/>
      <c r="AE230" s="37"/>
      <c r="AR230" s="193" t="s">
        <v>366</v>
      </c>
      <c r="AT230" s="193" t="s">
        <v>239</v>
      </c>
      <c r="AU230" s="193" t="s">
        <v>88</v>
      </c>
      <c r="AY230" s="20" t="s">
        <v>237</v>
      </c>
      <c r="BE230" s="194">
        <f t="shared" si="54"/>
        <v>0</v>
      </c>
      <c r="BF230" s="194">
        <f t="shared" si="55"/>
        <v>0</v>
      </c>
      <c r="BG230" s="194">
        <f t="shared" si="56"/>
        <v>0</v>
      </c>
      <c r="BH230" s="194">
        <f t="shared" si="57"/>
        <v>0</v>
      </c>
      <c r="BI230" s="194">
        <f t="shared" si="58"/>
        <v>0</v>
      </c>
      <c r="BJ230" s="20" t="s">
        <v>88</v>
      </c>
      <c r="BK230" s="194">
        <f t="shared" si="59"/>
        <v>0</v>
      </c>
      <c r="BL230" s="20" t="s">
        <v>366</v>
      </c>
      <c r="BM230" s="193" t="s">
        <v>2263</v>
      </c>
    </row>
    <row r="231" spans="1:65" s="2" customFormat="1" ht="16.5" customHeight="1">
      <c r="A231" s="37"/>
      <c r="B231" s="38"/>
      <c r="C231" s="244" t="s">
        <v>1156</v>
      </c>
      <c r="D231" s="244" t="s">
        <v>296</v>
      </c>
      <c r="E231" s="245" t="s">
        <v>2264</v>
      </c>
      <c r="F231" s="246" t="s">
        <v>2265</v>
      </c>
      <c r="G231" s="247" t="s">
        <v>290</v>
      </c>
      <c r="H231" s="248">
        <v>0</v>
      </c>
      <c r="I231" s="249"/>
      <c r="J231" s="250">
        <f t="shared" si="50"/>
        <v>0</v>
      </c>
      <c r="K231" s="246" t="s">
        <v>19</v>
      </c>
      <c r="L231" s="251"/>
      <c r="M231" s="252" t="s">
        <v>19</v>
      </c>
      <c r="N231" s="253" t="s">
        <v>48</v>
      </c>
      <c r="O231" s="67"/>
      <c r="P231" s="191">
        <f t="shared" si="51"/>
        <v>0</v>
      </c>
      <c r="Q231" s="191">
        <v>0</v>
      </c>
      <c r="R231" s="191">
        <f t="shared" si="52"/>
        <v>0</v>
      </c>
      <c r="S231" s="191">
        <v>0</v>
      </c>
      <c r="T231" s="192">
        <f t="shared" si="53"/>
        <v>0</v>
      </c>
      <c r="U231" s="37"/>
      <c r="V231" s="37"/>
      <c r="W231" s="37"/>
      <c r="X231" s="37"/>
      <c r="Y231" s="37"/>
      <c r="Z231" s="37"/>
      <c r="AA231" s="37"/>
      <c r="AB231" s="37"/>
      <c r="AC231" s="37"/>
      <c r="AD231" s="37"/>
      <c r="AE231" s="37"/>
      <c r="AR231" s="193" t="s">
        <v>523</v>
      </c>
      <c r="AT231" s="193" t="s">
        <v>296</v>
      </c>
      <c r="AU231" s="193" t="s">
        <v>88</v>
      </c>
      <c r="AY231" s="20" t="s">
        <v>237</v>
      </c>
      <c r="BE231" s="194">
        <f t="shared" si="54"/>
        <v>0</v>
      </c>
      <c r="BF231" s="194">
        <f t="shared" si="55"/>
        <v>0</v>
      </c>
      <c r="BG231" s="194">
        <f t="shared" si="56"/>
        <v>0</v>
      </c>
      <c r="BH231" s="194">
        <f t="shared" si="57"/>
        <v>0</v>
      </c>
      <c r="BI231" s="194">
        <f t="shared" si="58"/>
        <v>0</v>
      </c>
      <c r="BJ231" s="20" t="s">
        <v>88</v>
      </c>
      <c r="BK231" s="194">
        <f t="shared" si="59"/>
        <v>0</v>
      </c>
      <c r="BL231" s="20" t="s">
        <v>366</v>
      </c>
      <c r="BM231" s="193" t="s">
        <v>2266</v>
      </c>
    </row>
    <row r="232" spans="1:65" s="2" customFormat="1" ht="16.5" customHeight="1">
      <c r="A232" s="37"/>
      <c r="B232" s="38"/>
      <c r="C232" s="182" t="s">
        <v>1162</v>
      </c>
      <c r="D232" s="182" t="s">
        <v>239</v>
      </c>
      <c r="E232" s="183" t="s">
        <v>2267</v>
      </c>
      <c r="F232" s="184" t="s">
        <v>2268</v>
      </c>
      <c r="G232" s="185" t="s">
        <v>290</v>
      </c>
      <c r="H232" s="186">
        <v>0</v>
      </c>
      <c r="I232" s="187"/>
      <c r="J232" s="188">
        <f t="shared" si="50"/>
        <v>0</v>
      </c>
      <c r="K232" s="184" t="s">
        <v>19</v>
      </c>
      <c r="L232" s="42"/>
      <c r="M232" s="189" t="s">
        <v>19</v>
      </c>
      <c r="N232" s="190" t="s">
        <v>48</v>
      </c>
      <c r="O232" s="67"/>
      <c r="P232" s="191">
        <f t="shared" si="51"/>
        <v>0</v>
      </c>
      <c r="Q232" s="191">
        <v>0</v>
      </c>
      <c r="R232" s="191">
        <f t="shared" si="52"/>
        <v>0</v>
      </c>
      <c r="S232" s="191">
        <v>0</v>
      </c>
      <c r="T232" s="192">
        <f t="shared" si="53"/>
        <v>0</v>
      </c>
      <c r="U232" s="37"/>
      <c r="V232" s="37"/>
      <c r="W232" s="37"/>
      <c r="X232" s="37"/>
      <c r="Y232" s="37"/>
      <c r="Z232" s="37"/>
      <c r="AA232" s="37"/>
      <c r="AB232" s="37"/>
      <c r="AC232" s="37"/>
      <c r="AD232" s="37"/>
      <c r="AE232" s="37"/>
      <c r="AR232" s="193" t="s">
        <v>366</v>
      </c>
      <c r="AT232" s="193" t="s">
        <v>239</v>
      </c>
      <c r="AU232" s="193" t="s">
        <v>88</v>
      </c>
      <c r="AY232" s="20" t="s">
        <v>237</v>
      </c>
      <c r="BE232" s="194">
        <f t="shared" si="54"/>
        <v>0</v>
      </c>
      <c r="BF232" s="194">
        <f t="shared" si="55"/>
        <v>0</v>
      </c>
      <c r="BG232" s="194">
        <f t="shared" si="56"/>
        <v>0</v>
      </c>
      <c r="BH232" s="194">
        <f t="shared" si="57"/>
        <v>0</v>
      </c>
      <c r="BI232" s="194">
        <f t="shared" si="58"/>
        <v>0</v>
      </c>
      <c r="BJ232" s="20" t="s">
        <v>88</v>
      </c>
      <c r="BK232" s="194">
        <f t="shared" si="59"/>
        <v>0</v>
      </c>
      <c r="BL232" s="20" t="s">
        <v>366</v>
      </c>
      <c r="BM232" s="193" t="s">
        <v>2269</v>
      </c>
    </row>
    <row r="233" spans="1:65" s="2" customFormat="1" ht="16.5" customHeight="1">
      <c r="A233" s="37"/>
      <c r="B233" s="38"/>
      <c r="C233" s="244" t="s">
        <v>1166</v>
      </c>
      <c r="D233" s="244" t="s">
        <v>296</v>
      </c>
      <c r="E233" s="245" t="s">
        <v>2270</v>
      </c>
      <c r="F233" s="246" t="s">
        <v>2271</v>
      </c>
      <c r="G233" s="247" t="s">
        <v>290</v>
      </c>
      <c r="H233" s="248">
        <v>0</v>
      </c>
      <c r="I233" s="249"/>
      <c r="J233" s="250">
        <f t="shared" si="50"/>
        <v>0</v>
      </c>
      <c r="K233" s="246" t="s">
        <v>19</v>
      </c>
      <c r="L233" s="251"/>
      <c r="M233" s="252" t="s">
        <v>19</v>
      </c>
      <c r="N233" s="253" t="s">
        <v>48</v>
      </c>
      <c r="O233" s="67"/>
      <c r="P233" s="191">
        <f t="shared" si="51"/>
        <v>0</v>
      </c>
      <c r="Q233" s="191">
        <v>0</v>
      </c>
      <c r="R233" s="191">
        <f t="shared" si="52"/>
        <v>0</v>
      </c>
      <c r="S233" s="191">
        <v>0</v>
      </c>
      <c r="T233" s="192">
        <f t="shared" si="53"/>
        <v>0</v>
      </c>
      <c r="U233" s="37"/>
      <c r="V233" s="37"/>
      <c r="W233" s="37"/>
      <c r="X233" s="37"/>
      <c r="Y233" s="37"/>
      <c r="Z233" s="37"/>
      <c r="AA233" s="37"/>
      <c r="AB233" s="37"/>
      <c r="AC233" s="37"/>
      <c r="AD233" s="37"/>
      <c r="AE233" s="37"/>
      <c r="AR233" s="193" t="s">
        <v>523</v>
      </c>
      <c r="AT233" s="193" t="s">
        <v>296</v>
      </c>
      <c r="AU233" s="193" t="s">
        <v>88</v>
      </c>
      <c r="AY233" s="20" t="s">
        <v>237</v>
      </c>
      <c r="BE233" s="194">
        <f t="shared" si="54"/>
        <v>0</v>
      </c>
      <c r="BF233" s="194">
        <f t="shared" si="55"/>
        <v>0</v>
      </c>
      <c r="BG233" s="194">
        <f t="shared" si="56"/>
        <v>0</v>
      </c>
      <c r="BH233" s="194">
        <f t="shared" si="57"/>
        <v>0</v>
      </c>
      <c r="BI233" s="194">
        <f t="shared" si="58"/>
        <v>0</v>
      </c>
      <c r="BJ233" s="20" t="s">
        <v>88</v>
      </c>
      <c r="BK233" s="194">
        <f t="shared" si="59"/>
        <v>0</v>
      </c>
      <c r="BL233" s="20" t="s">
        <v>366</v>
      </c>
      <c r="BM233" s="193" t="s">
        <v>2272</v>
      </c>
    </row>
    <row r="234" spans="1:65" s="2" customFormat="1" ht="16.5" customHeight="1">
      <c r="A234" s="37"/>
      <c r="B234" s="38"/>
      <c r="C234" s="244" t="s">
        <v>1171</v>
      </c>
      <c r="D234" s="244" t="s">
        <v>296</v>
      </c>
      <c r="E234" s="245" t="s">
        <v>2273</v>
      </c>
      <c r="F234" s="246" t="s">
        <v>2274</v>
      </c>
      <c r="G234" s="247" t="s">
        <v>290</v>
      </c>
      <c r="H234" s="248">
        <v>0</v>
      </c>
      <c r="I234" s="249"/>
      <c r="J234" s="250">
        <f t="shared" si="50"/>
        <v>0</v>
      </c>
      <c r="K234" s="246" t="s">
        <v>19</v>
      </c>
      <c r="L234" s="251"/>
      <c r="M234" s="252" t="s">
        <v>19</v>
      </c>
      <c r="N234" s="253" t="s">
        <v>48</v>
      </c>
      <c r="O234" s="67"/>
      <c r="P234" s="191">
        <f t="shared" si="51"/>
        <v>0</v>
      </c>
      <c r="Q234" s="191">
        <v>0</v>
      </c>
      <c r="R234" s="191">
        <f t="shared" si="52"/>
        <v>0</v>
      </c>
      <c r="S234" s="191">
        <v>0</v>
      </c>
      <c r="T234" s="192">
        <f t="shared" si="53"/>
        <v>0</v>
      </c>
      <c r="U234" s="37"/>
      <c r="V234" s="37"/>
      <c r="W234" s="37"/>
      <c r="X234" s="37"/>
      <c r="Y234" s="37"/>
      <c r="Z234" s="37"/>
      <c r="AA234" s="37"/>
      <c r="AB234" s="37"/>
      <c r="AC234" s="37"/>
      <c r="AD234" s="37"/>
      <c r="AE234" s="37"/>
      <c r="AR234" s="193" t="s">
        <v>523</v>
      </c>
      <c r="AT234" s="193" t="s">
        <v>296</v>
      </c>
      <c r="AU234" s="193" t="s">
        <v>88</v>
      </c>
      <c r="AY234" s="20" t="s">
        <v>237</v>
      </c>
      <c r="BE234" s="194">
        <f t="shared" si="54"/>
        <v>0</v>
      </c>
      <c r="BF234" s="194">
        <f t="shared" si="55"/>
        <v>0</v>
      </c>
      <c r="BG234" s="194">
        <f t="shared" si="56"/>
        <v>0</v>
      </c>
      <c r="BH234" s="194">
        <f t="shared" si="57"/>
        <v>0</v>
      </c>
      <c r="BI234" s="194">
        <f t="shared" si="58"/>
        <v>0</v>
      </c>
      <c r="BJ234" s="20" t="s">
        <v>88</v>
      </c>
      <c r="BK234" s="194">
        <f t="shared" si="59"/>
        <v>0</v>
      </c>
      <c r="BL234" s="20" t="s">
        <v>366</v>
      </c>
      <c r="BM234" s="193" t="s">
        <v>2275</v>
      </c>
    </row>
    <row r="235" spans="1:65" s="2" customFormat="1" ht="16.5" customHeight="1">
      <c r="A235" s="37"/>
      <c r="B235" s="38"/>
      <c r="C235" s="244" t="s">
        <v>1175</v>
      </c>
      <c r="D235" s="244" t="s">
        <v>296</v>
      </c>
      <c r="E235" s="245" t="s">
        <v>2276</v>
      </c>
      <c r="F235" s="246" t="s">
        <v>2277</v>
      </c>
      <c r="G235" s="247" t="s">
        <v>290</v>
      </c>
      <c r="H235" s="248">
        <v>0</v>
      </c>
      <c r="I235" s="249"/>
      <c r="J235" s="250">
        <f t="shared" si="50"/>
        <v>0</v>
      </c>
      <c r="K235" s="246" t="s">
        <v>19</v>
      </c>
      <c r="L235" s="251"/>
      <c r="M235" s="252" t="s">
        <v>19</v>
      </c>
      <c r="N235" s="253" t="s">
        <v>48</v>
      </c>
      <c r="O235" s="67"/>
      <c r="P235" s="191">
        <f t="shared" si="51"/>
        <v>0</v>
      </c>
      <c r="Q235" s="191">
        <v>0</v>
      </c>
      <c r="R235" s="191">
        <f t="shared" si="52"/>
        <v>0</v>
      </c>
      <c r="S235" s="191">
        <v>0</v>
      </c>
      <c r="T235" s="192">
        <f t="shared" si="53"/>
        <v>0</v>
      </c>
      <c r="U235" s="37"/>
      <c r="V235" s="37"/>
      <c r="W235" s="37"/>
      <c r="X235" s="37"/>
      <c r="Y235" s="37"/>
      <c r="Z235" s="37"/>
      <c r="AA235" s="37"/>
      <c r="AB235" s="37"/>
      <c r="AC235" s="37"/>
      <c r="AD235" s="37"/>
      <c r="AE235" s="37"/>
      <c r="AR235" s="193" t="s">
        <v>523</v>
      </c>
      <c r="AT235" s="193" t="s">
        <v>296</v>
      </c>
      <c r="AU235" s="193" t="s">
        <v>88</v>
      </c>
      <c r="AY235" s="20" t="s">
        <v>237</v>
      </c>
      <c r="BE235" s="194">
        <f t="shared" si="54"/>
        <v>0</v>
      </c>
      <c r="BF235" s="194">
        <f t="shared" si="55"/>
        <v>0</v>
      </c>
      <c r="BG235" s="194">
        <f t="shared" si="56"/>
        <v>0</v>
      </c>
      <c r="BH235" s="194">
        <f t="shared" si="57"/>
        <v>0</v>
      </c>
      <c r="BI235" s="194">
        <f t="shared" si="58"/>
        <v>0</v>
      </c>
      <c r="BJ235" s="20" t="s">
        <v>88</v>
      </c>
      <c r="BK235" s="194">
        <f t="shared" si="59"/>
        <v>0</v>
      </c>
      <c r="BL235" s="20" t="s">
        <v>366</v>
      </c>
      <c r="BM235" s="193" t="s">
        <v>2278</v>
      </c>
    </row>
    <row r="236" spans="1:65" s="2" customFormat="1" ht="16.5" customHeight="1">
      <c r="A236" s="37"/>
      <c r="B236" s="38"/>
      <c r="C236" s="182" t="s">
        <v>1181</v>
      </c>
      <c r="D236" s="182" t="s">
        <v>239</v>
      </c>
      <c r="E236" s="183" t="s">
        <v>2279</v>
      </c>
      <c r="F236" s="184" t="s">
        <v>2221</v>
      </c>
      <c r="G236" s="185" t="s">
        <v>290</v>
      </c>
      <c r="H236" s="186">
        <v>0</v>
      </c>
      <c r="I236" s="187"/>
      <c r="J236" s="188">
        <f t="shared" si="50"/>
        <v>0</v>
      </c>
      <c r="K236" s="184" t="s">
        <v>19</v>
      </c>
      <c r="L236" s="42"/>
      <c r="M236" s="189" t="s">
        <v>19</v>
      </c>
      <c r="N236" s="190" t="s">
        <v>48</v>
      </c>
      <c r="O236" s="67"/>
      <c r="P236" s="191">
        <f t="shared" si="51"/>
        <v>0</v>
      </c>
      <c r="Q236" s="191">
        <v>0</v>
      </c>
      <c r="R236" s="191">
        <f t="shared" si="52"/>
        <v>0</v>
      </c>
      <c r="S236" s="191">
        <v>0</v>
      </c>
      <c r="T236" s="192">
        <f t="shared" si="53"/>
        <v>0</v>
      </c>
      <c r="U236" s="37"/>
      <c r="V236" s="37"/>
      <c r="W236" s="37"/>
      <c r="X236" s="37"/>
      <c r="Y236" s="37"/>
      <c r="Z236" s="37"/>
      <c r="AA236" s="37"/>
      <c r="AB236" s="37"/>
      <c r="AC236" s="37"/>
      <c r="AD236" s="37"/>
      <c r="AE236" s="37"/>
      <c r="AR236" s="193" t="s">
        <v>366</v>
      </c>
      <c r="AT236" s="193" t="s">
        <v>239</v>
      </c>
      <c r="AU236" s="193" t="s">
        <v>88</v>
      </c>
      <c r="AY236" s="20" t="s">
        <v>237</v>
      </c>
      <c r="BE236" s="194">
        <f t="shared" si="54"/>
        <v>0</v>
      </c>
      <c r="BF236" s="194">
        <f t="shared" si="55"/>
        <v>0</v>
      </c>
      <c r="BG236" s="194">
        <f t="shared" si="56"/>
        <v>0</v>
      </c>
      <c r="BH236" s="194">
        <f t="shared" si="57"/>
        <v>0</v>
      </c>
      <c r="BI236" s="194">
        <f t="shared" si="58"/>
        <v>0</v>
      </c>
      <c r="BJ236" s="20" t="s">
        <v>88</v>
      </c>
      <c r="BK236" s="194">
        <f t="shared" si="59"/>
        <v>0</v>
      </c>
      <c r="BL236" s="20" t="s">
        <v>366</v>
      </c>
      <c r="BM236" s="193" t="s">
        <v>2280</v>
      </c>
    </row>
    <row r="237" spans="1:65" s="2" customFormat="1" ht="16.5" customHeight="1">
      <c r="A237" s="37"/>
      <c r="B237" s="38"/>
      <c r="C237" s="244" t="s">
        <v>1187</v>
      </c>
      <c r="D237" s="244" t="s">
        <v>296</v>
      </c>
      <c r="E237" s="245" t="s">
        <v>2281</v>
      </c>
      <c r="F237" s="246" t="s">
        <v>2282</v>
      </c>
      <c r="G237" s="247" t="s">
        <v>290</v>
      </c>
      <c r="H237" s="248">
        <v>13</v>
      </c>
      <c r="I237" s="249"/>
      <c r="J237" s="250">
        <f t="shared" si="50"/>
        <v>0</v>
      </c>
      <c r="K237" s="246" t="s">
        <v>19</v>
      </c>
      <c r="L237" s="251"/>
      <c r="M237" s="252" t="s">
        <v>19</v>
      </c>
      <c r="N237" s="253" t="s">
        <v>48</v>
      </c>
      <c r="O237" s="67"/>
      <c r="P237" s="191">
        <f t="shared" si="51"/>
        <v>0</v>
      </c>
      <c r="Q237" s="191">
        <v>0</v>
      </c>
      <c r="R237" s="191">
        <f t="shared" si="52"/>
        <v>0</v>
      </c>
      <c r="S237" s="191">
        <v>0</v>
      </c>
      <c r="T237" s="192">
        <f t="shared" si="53"/>
        <v>0</v>
      </c>
      <c r="U237" s="37"/>
      <c r="V237" s="37"/>
      <c r="W237" s="37"/>
      <c r="X237" s="37"/>
      <c r="Y237" s="37"/>
      <c r="Z237" s="37"/>
      <c r="AA237" s="37"/>
      <c r="AB237" s="37"/>
      <c r="AC237" s="37"/>
      <c r="AD237" s="37"/>
      <c r="AE237" s="37"/>
      <c r="AR237" s="193" t="s">
        <v>523</v>
      </c>
      <c r="AT237" s="193" t="s">
        <v>296</v>
      </c>
      <c r="AU237" s="193" t="s">
        <v>88</v>
      </c>
      <c r="AY237" s="20" t="s">
        <v>237</v>
      </c>
      <c r="BE237" s="194">
        <f t="shared" si="54"/>
        <v>0</v>
      </c>
      <c r="BF237" s="194">
        <f t="shared" si="55"/>
        <v>0</v>
      </c>
      <c r="BG237" s="194">
        <f t="shared" si="56"/>
        <v>0</v>
      </c>
      <c r="BH237" s="194">
        <f t="shared" si="57"/>
        <v>0</v>
      </c>
      <c r="BI237" s="194">
        <f t="shared" si="58"/>
        <v>0</v>
      </c>
      <c r="BJ237" s="20" t="s">
        <v>88</v>
      </c>
      <c r="BK237" s="194">
        <f t="shared" si="59"/>
        <v>0</v>
      </c>
      <c r="BL237" s="20" t="s">
        <v>366</v>
      </c>
      <c r="BM237" s="193" t="s">
        <v>2283</v>
      </c>
    </row>
    <row r="238" spans="1:65" s="2" customFormat="1" ht="16.5" customHeight="1">
      <c r="A238" s="37"/>
      <c r="B238" s="38"/>
      <c r="C238" s="244" t="s">
        <v>1192</v>
      </c>
      <c r="D238" s="244" t="s">
        <v>296</v>
      </c>
      <c r="E238" s="245" t="s">
        <v>2284</v>
      </c>
      <c r="F238" s="246" t="s">
        <v>2285</v>
      </c>
      <c r="G238" s="247" t="s">
        <v>290</v>
      </c>
      <c r="H238" s="248">
        <v>13</v>
      </c>
      <c r="I238" s="249"/>
      <c r="J238" s="250">
        <f t="shared" si="50"/>
        <v>0</v>
      </c>
      <c r="K238" s="246" t="s">
        <v>19</v>
      </c>
      <c r="L238" s="251"/>
      <c r="M238" s="252" t="s">
        <v>19</v>
      </c>
      <c r="N238" s="253" t="s">
        <v>48</v>
      </c>
      <c r="O238" s="67"/>
      <c r="P238" s="191">
        <f t="shared" si="51"/>
        <v>0</v>
      </c>
      <c r="Q238" s="191">
        <v>0</v>
      </c>
      <c r="R238" s="191">
        <f t="shared" si="52"/>
        <v>0</v>
      </c>
      <c r="S238" s="191">
        <v>0</v>
      </c>
      <c r="T238" s="192">
        <f t="shared" si="53"/>
        <v>0</v>
      </c>
      <c r="U238" s="37"/>
      <c r="V238" s="37"/>
      <c r="W238" s="37"/>
      <c r="X238" s="37"/>
      <c r="Y238" s="37"/>
      <c r="Z238" s="37"/>
      <c r="AA238" s="37"/>
      <c r="AB238" s="37"/>
      <c r="AC238" s="37"/>
      <c r="AD238" s="37"/>
      <c r="AE238" s="37"/>
      <c r="AR238" s="193" t="s">
        <v>523</v>
      </c>
      <c r="AT238" s="193" t="s">
        <v>296</v>
      </c>
      <c r="AU238" s="193" t="s">
        <v>88</v>
      </c>
      <c r="AY238" s="20" t="s">
        <v>237</v>
      </c>
      <c r="BE238" s="194">
        <f t="shared" si="54"/>
        <v>0</v>
      </c>
      <c r="BF238" s="194">
        <f t="shared" si="55"/>
        <v>0</v>
      </c>
      <c r="BG238" s="194">
        <f t="shared" si="56"/>
        <v>0</v>
      </c>
      <c r="BH238" s="194">
        <f t="shared" si="57"/>
        <v>0</v>
      </c>
      <c r="BI238" s="194">
        <f t="shared" si="58"/>
        <v>0</v>
      </c>
      <c r="BJ238" s="20" t="s">
        <v>88</v>
      </c>
      <c r="BK238" s="194">
        <f t="shared" si="59"/>
        <v>0</v>
      </c>
      <c r="BL238" s="20" t="s">
        <v>366</v>
      </c>
      <c r="BM238" s="193" t="s">
        <v>2286</v>
      </c>
    </row>
    <row r="239" spans="1:65" s="2" customFormat="1" ht="16.5" customHeight="1">
      <c r="A239" s="37"/>
      <c r="B239" s="38"/>
      <c r="C239" s="244" t="s">
        <v>1213</v>
      </c>
      <c r="D239" s="244" t="s">
        <v>296</v>
      </c>
      <c r="E239" s="245" t="s">
        <v>2287</v>
      </c>
      <c r="F239" s="246" t="s">
        <v>2288</v>
      </c>
      <c r="G239" s="247" t="s">
        <v>290</v>
      </c>
      <c r="H239" s="248">
        <v>13</v>
      </c>
      <c r="I239" s="249"/>
      <c r="J239" s="250">
        <f t="shared" si="50"/>
        <v>0</v>
      </c>
      <c r="K239" s="246" t="s">
        <v>19</v>
      </c>
      <c r="L239" s="251"/>
      <c r="M239" s="252" t="s">
        <v>19</v>
      </c>
      <c r="N239" s="253" t="s">
        <v>48</v>
      </c>
      <c r="O239" s="67"/>
      <c r="P239" s="191">
        <f t="shared" si="51"/>
        <v>0</v>
      </c>
      <c r="Q239" s="191">
        <v>0</v>
      </c>
      <c r="R239" s="191">
        <f t="shared" si="52"/>
        <v>0</v>
      </c>
      <c r="S239" s="191">
        <v>0</v>
      </c>
      <c r="T239" s="192">
        <f t="shared" si="53"/>
        <v>0</v>
      </c>
      <c r="U239" s="37"/>
      <c r="V239" s="37"/>
      <c r="W239" s="37"/>
      <c r="X239" s="37"/>
      <c r="Y239" s="37"/>
      <c r="Z239" s="37"/>
      <c r="AA239" s="37"/>
      <c r="AB239" s="37"/>
      <c r="AC239" s="37"/>
      <c r="AD239" s="37"/>
      <c r="AE239" s="37"/>
      <c r="AR239" s="193" t="s">
        <v>523</v>
      </c>
      <c r="AT239" s="193" t="s">
        <v>296</v>
      </c>
      <c r="AU239" s="193" t="s">
        <v>88</v>
      </c>
      <c r="AY239" s="20" t="s">
        <v>237</v>
      </c>
      <c r="BE239" s="194">
        <f t="shared" si="54"/>
        <v>0</v>
      </c>
      <c r="BF239" s="194">
        <f t="shared" si="55"/>
        <v>0</v>
      </c>
      <c r="BG239" s="194">
        <f t="shared" si="56"/>
        <v>0</v>
      </c>
      <c r="BH239" s="194">
        <f t="shared" si="57"/>
        <v>0</v>
      </c>
      <c r="BI239" s="194">
        <f t="shared" si="58"/>
        <v>0</v>
      </c>
      <c r="BJ239" s="20" t="s">
        <v>88</v>
      </c>
      <c r="BK239" s="194">
        <f t="shared" si="59"/>
        <v>0</v>
      </c>
      <c r="BL239" s="20" t="s">
        <v>366</v>
      </c>
      <c r="BM239" s="193" t="s">
        <v>2289</v>
      </c>
    </row>
    <row r="240" spans="1:65" s="2" customFormat="1" ht="16.5" customHeight="1">
      <c r="A240" s="37"/>
      <c r="B240" s="38"/>
      <c r="C240" s="244" t="s">
        <v>1226</v>
      </c>
      <c r="D240" s="244" t="s">
        <v>296</v>
      </c>
      <c r="E240" s="245" t="s">
        <v>2290</v>
      </c>
      <c r="F240" s="246" t="s">
        <v>2227</v>
      </c>
      <c r="G240" s="247" t="s">
        <v>290</v>
      </c>
      <c r="H240" s="248">
        <v>26</v>
      </c>
      <c r="I240" s="249"/>
      <c r="J240" s="250">
        <f t="shared" si="50"/>
        <v>0</v>
      </c>
      <c r="K240" s="246" t="s">
        <v>19</v>
      </c>
      <c r="L240" s="251"/>
      <c r="M240" s="252" t="s">
        <v>19</v>
      </c>
      <c r="N240" s="253" t="s">
        <v>48</v>
      </c>
      <c r="O240" s="67"/>
      <c r="P240" s="191">
        <f t="shared" si="51"/>
        <v>0</v>
      </c>
      <c r="Q240" s="191">
        <v>0</v>
      </c>
      <c r="R240" s="191">
        <f t="shared" si="52"/>
        <v>0</v>
      </c>
      <c r="S240" s="191">
        <v>0</v>
      </c>
      <c r="T240" s="192">
        <f t="shared" si="53"/>
        <v>0</v>
      </c>
      <c r="U240" s="37"/>
      <c r="V240" s="37"/>
      <c r="W240" s="37"/>
      <c r="X240" s="37"/>
      <c r="Y240" s="37"/>
      <c r="Z240" s="37"/>
      <c r="AA240" s="37"/>
      <c r="AB240" s="37"/>
      <c r="AC240" s="37"/>
      <c r="AD240" s="37"/>
      <c r="AE240" s="37"/>
      <c r="AR240" s="193" t="s">
        <v>523</v>
      </c>
      <c r="AT240" s="193" t="s">
        <v>296</v>
      </c>
      <c r="AU240" s="193" t="s">
        <v>88</v>
      </c>
      <c r="AY240" s="20" t="s">
        <v>237</v>
      </c>
      <c r="BE240" s="194">
        <f t="shared" si="54"/>
        <v>0</v>
      </c>
      <c r="BF240" s="194">
        <f t="shared" si="55"/>
        <v>0</v>
      </c>
      <c r="BG240" s="194">
        <f t="shared" si="56"/>
        <v>0</v>
      </c>
      <c r="BH240" s="194">
        <f t="shared" si="57"/>
        <v>0</v>
      </c>
      <c r="BI240" s="194">
        <f t="shared" si="58"/>
        <v>0</v>
      </c>
      <c r="BJ240" s="20" t="s">
        <v>88</v>
      </c>
      <c r="BK240" s="194">
        <f t="shared" si="59"/>
        <v>0</v>
      </c>
      <c r="BL240" s="20" t="s">
        <v>366</v>
      </c>
      <c r="BM240" s="193" t="s">
        <v>2291</v>
      </c>
    </row>
    <row r="241" spans="1:65" s="2" customFormat="1" ht="16.5" customHeight="1">
      <c r="A241" s="37"/>
      <c r="B241" s="38"/>
      <c r="C241" s="182" t="s">
        <v>1232</v>
      </c>
      <c r="D241" s="182" t="s">
        <v>239</v>
      </c>
      <c r="E241" s="183" t="s">
        <v>2292</v>
      </c>
      <c r="F241" s="184" t="s">
        <v>2293</v>
      </c>
      <c r="G241" s="185" t="s">
        <v>290</v>
      </c>
      <c r="H241" s="186">
        <v>13</v>
      </c>
      <c r="I241" s="187"/>
      <c r="J241" s="188">
        <f t="shared" si="50"/>
        <v>0</v>
      </c>
      <c r="K241" s="184" t="s">
        <v>19</v>
      </c>
      <c r="L241" s="42"/>
      <c r="M241" s="189" t="s">
        <v>19</v>
      </c>
      <c r="N241" s="190" t="s">
        <v>48</v>
      </c>
      <c r="O241" s="67"/>
      <c r="P241" s="191">
        <f t="shared" si="51"/>
        <v>0</v>
      </c>
      <c r="Q241" s="191">
        <v>0</v>
      </c>
      <c r="R241" s="191">
        <f t="shared" si="52"/>
        <v>0</v>
      </c>
      <c r="S241" s="191">
        <v>0</v>
      </c>
      <c r="T241" s="192">
        <f t="shared" si="53"/>
        <v>0</v>
      </c>
      <c r="U241" s="37"/>
      <c r="V241" s="37"/>
      <c r="W241" s="37"/>
      <c r="X241" s="37"/>
      <c r="Y241" s="37"/>
      <c r="Z241" s="37"/>
      <c r="AA241" s="37"/>
      <c r="AB241" s="37"/>
      <c r="AC241" s="37"/>
      <c r="AD241" s="37"/>
      <c r="AE241" s="37"/>
      <c r="AR241" s="193" t="s">
        <v>366</v>
      </c>
      <c r="AT241" s="193" t="s">
        <v>239</v>
      </c>
      <c r="AU241" s="193" t="s">
        <v>88</v>
      </c>
      <c r="AY241" s="20" t="s">
        <v>237</v>
      </c>
      <c r="BE241" s="194">
        <f t="shared" si="54"/>
        <v>0</v>
      </c>
      <c r="BF241" s="194">
        <f t="shared" si="55"/>
        <v>0</v>
      </c>
      <c r="BG241" s="194">
        <f t="shared" si="56"/>
        <v>0</v>
      </c>
      <c r="BH241" s="194">
        <f t="shared" si="57"/>
        <v>0</v>
      </c>
      <c r="BI241" s="194">
        <f t="shared" si="58"/>
        <v>0</v>
      </c>
      <c r="BJ241" s="20" t="s">
        <v>88</v>
      </c>
      <c r="BK241" s="194">
        <f t="shared" si="59"/>
        <v>0</v>
      </c>
      <c r="BL241" s="20" t="s">
        <v>366</v>
      </c>
      <c r="BM241" s="193" t="s">
        <v>2294</v>
      </c>
    </row>
    <row r="242" spans="1:65" s="2" customFormat="1" ht="16.5" customHeight="1">
      <c r="A242" s="37"/>
      <c r="B242" s="38"/>
      <c r="C242" s="182" t="s">
        <v>1238</v>
      </c>
      <c r="D242" s="182" t="s">
        <v>239</v>
      </c>
      <c r="E242" s="183" t="s">
        <v>2295</v>
      </c>
      <c r="F242" s="184" t="s">
        <v>2296</v>
      </c>
      <c r="G242" s="185" t="s">
        <v>290</v>
      </c>
      <c r="H242" s="186">
        <v>13</v>
      </c>
      <c r="I242" s="187"/>
      <c r="J242" s="188">
        <f t="shared" si="50"/>
        <v>0</v>
      </c>
      <c r="K242" s="184" t="s">
        <v>19</v>
      </c>
      <c r="L242" s="42"/>
      <c r="M242" s="189" t="s">
        <v>19</v>
      </c>
      <c r="N242" s="190" t="s">
        <v>48</v>
      </c>
      <c r="O242" s="67"/>
      <c r="P242" s="191">
        <f t="shared" si="51"/>
        <v>0</v>
      </c>
      <c r="Q242" s="191">
        <v>0</v>
      </c>
      <c r="R242" s="191">
        <f t="shared" si="52"/>
        <v>0</v>
      </c>
      <c r="S242" s="191">
        <v>0</v>
      </c>
      <c r="T242" s="192">
        <f t="shared" si="53"/>
        <v>0</v>
      </c>
      <c r="U242" s="37"/>
      <c r="V242" s="37"/>
      <c r="W242" s="37"/>
      <c r="X242" s="37"/>
      <c r="Y242" s="37"/>
      <c r="Z242" s="37"/>
      <c r="AA242" s="37"/>
      <c r="AB242" s="37"/>
      <c r="AC242" s="37"/>
      <c r="AD242" s="37"/>
      <c r="AE242" s="37"/>
      <c r="AR242" s="193" t="s">
        <v>366</v>
      </c>
      <c r="AT242" s="193" t="s">
        <v>239</v>
      </c>
      <c r="AU242" s="193" t="s">
        <v>88</v>
      </c>
      <c r="AY242" s="20" t="s">
        <v>237</v>
      </c>
      <c r="BE242" s="194">
        <f t="shared" si="54"/>
        <v>0</v>
      </c>
      <c r="BF242" s="194">
        <f t="shared" si="55"/>
        <v>0</v>
      </c>
      <c r="BG242" s="194">
        <f t="shared" si="56"/>
        <v>0</v>
      </c>
      <c r="BH242" s="194">
        <f t="shared" si="57"/>
        <v>0</v>
      </c>
      <c r="BI242" s="194">
        <f t="shared" si="58"/>
        <v>0</v>
      </c>
      <c r="BJ242" s="20" t="s">
        <v>88</v>
      </c>
      <c r="BK242" s="194">
        <f t="shared" si="59"/>
        <v>0</v>
      </c>
      <c r="BL242" s="20" t="s">
        <v>366</v>
      </c>
      <c r="BM242" s="193" t="s">
        <v>2297</v>
      </c>
    </row>
    <row r="243" spans="1:65" s="12" customFormat="1" ht="25.95" customHeight="1">
      <c r="B243" s="166"/>
      <c r="C243" s="167"/>
      <c r="D243" s="168" t="s">
        <v>75</v>
      </c>
      <c r="E243" s="169" t="s">
        <v>1505</v>
      </c>
      <c r="F243" s="169" t="s">
        <v>1506</v>
      </c>
      <c r="G243" s="167"/>
      <c r="H243" s="167"/>
      <c r="I243" s="170"/>
      <c r="J243" s="171">
        <f>BK243</f>
        <v>0</v>
      </c>
      <c r="K243" s="167"/>
      <c r="L243" s="172"/>
      <c r="M243" s="173"/>
      <c r="N243" s="174"/>
      <c r="O243" s="174"/>
      <c r="P243" s="175">
        <f>SUM(P244:P245)</f>
        <v>0</v>
      </c>
      <c r="Q243" s="174"/>
      <c r="R243" s="175">
        <f>SUM(R244:R245)</f>
        <v>0</v>
      </c>
      <c r="S243" s="174"/>
      <c r="T243" s="176">
        <f>SUM(T244:T245)</f>
        <v>0</v>
      </c>
      <c r="AR243" s="177" t="s">
        <v>243</v>
      </c>
      <c r="AT243" s="178" t="s">
        <v>75</v>
      </c>
      <c r="AU243" s="178" t="s">
        <v>76</v>
      </c>
      <c r="AY243" s="177" t="s">
        <v>237</v>
      </c>
      <c r="BK243" s="179">
        <f>SUM(BK244:BK245)</f>
        <v>0</v>
      </c>
    </row>
    <row r="244" spans="1:65" s="2" customFormat="1" ht="37.799999999999997" customHeight="1">
      <c r="A244" s="37"/>
      <c r="B244" s="38"/>
      <c r="C244" s="182" t="s">
        <v>1257</v>
      </c>
      <c r="D244" s="182" t="s">
        <v>239</v>
      </c>
      <c r="E244" s="183" t="s">
        <v>1508</v>
      </c>
      <c r="F244" s="184" t="s">
        <v>1509</v>
      </c>
      <c r="G244" s="185" t="s">
        <v>1510</v>
      </c>
      <c r="H244" s="186">
        <v>60</v>
      </c>
      <c r="I244" s="187"/>
      <c r="J244" s="188">
        <f>ROUND(I244*H244,2)</f>
        <v>0</v>
      </c>
      <c r="K244" s="184" t="s">
        <v>242</v>
      </c>
      <c r="L244" s="42"/>
      <c r="M244" s="189" t="s">
        <v>19</v>
      </c>
      <c r="N244" s="190" t="s">
        <v>48</v>
      </c>
      <c r="O244" s="67"/>
      <c r="P244" s="191">
        <f>O244*H244</f>
        <v>0</v>
      </c>
      <c r="Q244" s="191">
        <v>0</v>
      </c>
      <c r="R244" s="191">
        <f>Q244*H244</f>
        <v>0</v>
      </c>
      <c r="S244" s="191">
        <v>0</v>
      </c>
      <c r="T244" s="192">
        <f>S244*H244</f>
        <v>0</v>
      </c>
      <c r="U244" s="37"/>
      <c r="V244" s="37"/>
      <c r="W244" s="37"/>
      <c r="X244" s="37"/>
      <c r="Y244" s="37"/>
      <c r="Z244" s="37"/>
      <c r="AA244" s="37"/>
      <c r="AB244" s="37"/>
      <c r="AC244" s="37"/>
      <c r="AD244" s="37"/>
      <c r="AE244" s="37"/>
      <c r="AR244" s="193" t="s">
        <v>1511</v>
      </c>
      <c r="AT244" s="193" t="s">
        <v>239</v>
      </c>
      <c r="AU244" s="193" t="s">
        <v>83</v>
      </c>
      <c r="AY244" s="20" t="s">
        <v>237</v>
      </c>
      <c r="BE244" s="194">
        <f>IF(N244="základní",J244,0)</f>
        <v>0</v>
      </c>
      <c r="BF244" s="194">
        <f>IF(N244="snížená",J244,0)</f>
        <v>0</v>
      </c>
      <c r="BG244" s="194">
        <f>IF(N244="zákl. přenesená",J244,0)</f>
        <v>0</v>
      </c>
      <c r="BH244" s="194">
        <f>IF(N244="sníž. přenesená",J244,0)</f>
        <v>0</v>
      </c>
      <c r="BI244" s="194">
        <f>IF(N244="nulová",J244,0)</f>
        <v>0</v>
      </c>
      <c r="BJ244" s="20" t="s">
        <v>88</v>
      </c>
      <c r="BK244" s="194">
        <f>ROUND(I244*H244,2)</f>
        <v>0</v>
      </c>
      <c r="BL244" s="20" t="s">
        <v>1511</v>
      </c>
      <c r="BM244" s="193" t="s">
        <v>2298</v>
      </c>
    </row>
    <row r="245" spans="1:65" s="2" customFormat="1" ht="10.199999999999999">
      <c r="A245" s="37"/>
      <c r="B245" s="38"/>
      <c r="C245" s="39"/>
      <c r="D245" s="195" t="s">
        <v>245</v>
      </c>
      <c r="E245" s="39"/>
      <c r="F245" s="196" t="s">
        <v>1513</v>
      </c>
      <c r="G245" s="39"/>
      <c r="H245" s="39"/>
      <c r="I245" s="197"/>
      <c r="J245" s="39"/>
      <c r="K245" s="39"/>
      <c r="L245" s="42"/>
      <c r="M245" s="255"/>
      <c r="N245" s="256"/>
      <c r="O245" s="257"/>
      <c r="P245" s="257"/>
      <c r="Q245" s="257"/>
      <c r="R245" s="257"/>
      <c r="S245" s="257"/>
      <c r="T245" s="258"/>
      <c r="U245" s="37"/>
      <c r="V245" s="37"/>
      <c r="W245" s="37"/>
      <c r="X245" s="37"/>
      <c r="Y245" s="37"/>
      <c r="Z245" s="37"/>
      <c r="AA245" s="37"/>
      <c r="AB245" s="37"/>
      <c r="AC245" s="37"/>
      <c r="AD245" s="37"/>
      <c r="AE245" s="37"/>
      <c r="AT245" s="20" t="s">
        <v>245</v>
      </c>
      <c r="AU245" s="20" t="s">
        <v>83</v>
      </c>
    </row>
    <row r="246" spans="1:65" s="2" customFormat="1" ht="6.9" customHeight="1">
      <c r="A246" s="37"/>
      <c r="B246" s="50"/>
      <c r="C246" s="51"/>
      <c r="D246" s="51"/>
      <c r="E246" s="51"/>
      <c r="F246" s="51"/>
      <c r="G246" s="51"/>
      <c r="H246" s="51"/>
      <c r="I246" s="51"/>
      <c r="J246" s="51"/>
      <c r="K246" s="51"/>
      <c r="L246" s="42"/>
      <c r="M246" s="37"/>
      <c r="O246" s="37"/>
      <c r="P246" s="37"/>
      <c r="Q246" s="37"/>
      <c r="R246" s="37"/>
      <c r="S246" s="37"/>
      <c r="T246" s="37"/>
      <c r="U246" s="37"/>
      <c r="V246" s="37"/>
      <c r="W246" s="37"/>
      <c r="X246" s="37"/>
      <c r="Y246" s="37"/>
      <c r="Z246" s="37"/>
      <c r="AA246" s="37"/>
      <c r="AB246" s="37"/>
      <c r="AC246" s="37"/>
      <c r="AD246" s="37"/>
      <c r="AE246" s="37"/>
    </row>
  </sheetData>
  <sheetProtection algorithmName="SHA-512" hashValue="vQjUQteLrcwDojraSoqZKlDe2+F4PqQZEMqC4+o9Fj0tl28r2uCOVmUIRR24FM9R2XDSkRkb93gLqdAxInzuCg==" saltValue="s/Yed8nKYxRWWQu3yanIrkC1kPYu+NFviEcmskouD+6/VPP+unYudM3cLe9hvrpg++5VaPq49vAEkmnygPnlqg==" spinCount="100000" sheet="1" objects="1" scenarios="1" formatColumns="0" formatRows="0" autoFilter="0"/>
  <autoFilter ref="C98:K245" xr:uid="{00000000-0009-0000-0000-000004000000}"/>
  <mergeCells count="15">
    <mergeCell ref="E85:H85"/>
    <mergeCell ref="E89:H89"/>
    <mergeCell ref="E87:H87"/>
    <mergeCell ref="E91:H91"/>
    <mergeCell ref="L2:V2"/>
    <mergeCell ref="E31:H31"/>
    <mergeCell ref="E52:H52"/>
    <mergeCell ref="E56:H56"/>
    <mergeCell ref="E54:H54"/>
    <mergeCell ref="E58:H58"/>
    <mergeCell ref="E7:H7"/>
    <mergeCell ref="E11:H11"/>
    <mergeCell ref="E9:H9"/>
    <mergeCell ref="E13:H13"/>
    <mergeCell ref="E22:H22"/>
  </mergeCells>
  <hyperlinks>
    <hyperlink ref="F245" r:id="rId1" xr:uid="{00000000-0004-0000-0400-00000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163"/>
  <sheetViews>
    <sheetView showGridLines="0" topLeftCell="A129"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412"/>
      <c r="M2" s="412"/>
      <c r="N2" s="412"/>
      <c r="O2" s="412"/>
      <c r="P2" s="412"/>
      <c r="Q2" s="412"/>
      <c r="R2" s="412"/>
      <c r="S2" s="412"/>
      <c r="T2" s="412"/>
      <c r="U2" s="412"/>
      <c r="V2" s="412"/>
      <c r="AT2" s="20" t="s">
        <v>105</v>
      </c>
    </row>
    <row r="3" spans="1:46" s="1" customFormat="1" ht="6.9" customHeight="1">
      <c r="B3" s="112"/>
      <c r="C3" s="113"/>
      <c r="D3" s="113"/>
      <c r="E3" s="113"/>
      <c r="F3" s="113"/>
      <c r="G3" s="113"/>
      <c r="H3" s="113"/>
      <c r="I3" s="113"/>
      <c r="J3" s="113"/>
      <c r="K3" s="113"/>
      <c r="L3" s="23"/>
      <c r="AT3" s="20" t="s">
        <v>83</v>
      </c>
    </row>
    <row r="4" spans="1:46" s="1" customFormat="1" ht="24.9" customHeight="1">
      <c r="B4" s="23"/>
      <c r="D4" s="114" t="s">
        <v>146</v>
      </c>
      <c r="L4" s="23"/>
      <c r="M4" s="115" t="s">
        <v>10</v>
      </c>
      <c r="AT4" s="20" t="s">
        <v>4</v>
      </c>
    </row>
    <row r="5" spans="1:46" s="1" customFormat="1" ht="6.9" customHeight="1">
      <c r="B5" s="23"/>
      <c r="L5" s="23"/>
    </row>
    <row r="6" spans="1:46" s="1" customFormat="1" ht="12" customHeight="1">
      <c r="B6" s="23"/>
      <c r="D6" s="116" t="s">
        <v>16</v>
      </c>
      <c r="L6" s="23"/>
    </row>
    <row r="7" spans="1:46" s="1" customFormat="1" ht="16.5" customHeight="1">
      <c r="B7" s="23"/>
      <c r="E7" s="413" t="str">
        <f>'Rekapitulace stavby'!K6</f>
        <v>Lovosice - startovací bydlení</v>
      </c>
      <c r="F7" s="414"/>
      <c r="G7" s="414"/>
      <c r="H7" s="414"/>
      <c r="L7" s="23"/>
    </row>
    <row r="8" spans="1:46" ht="13.2">
      <c r="B8" s="23"/>
      <c r="D8" s="116" t="s">
        <v>159</v>
      </c>
      <c r="L8" s="23"/>
    </row>
    <row r="9" spans="1:46" s="1" customFormat="1" ht="16.5" customHeight="1">
      <c r="B9" s="23"/>
      <c r="E9" s="413" t="s">
        <v>163</v>
      </c>
      <c r="F9" s="412"/>
      <c r="G9" s="412"/>
      <c r="H9" s="412"/>
      <c r="L9" s="23"/>
    </row>
    <row r="10" spans="1:46" s="1" customFormat="1" ht="12" customHeight="1">
      <c r="B10" s="23"/>
      <c r="D10" s="116" t="s">
        <v>167</v>
      </c>
      <c r="L10" s="23"/>
    </row>
    <row r="11" spans="1:46" s="2" customFormat="1" ht="16.5" customHeight="1">
      <c r="A11" s="37"/>
      <c r="B11" s="42"/>
      <c r="C11" s="37"/>
      <c r="D11" s="37"/>
      <c r="E11" s="415" t="s">
        <v>171</v>
      </c>
      <c r="F11" s="416"/>
      <c r="G11" s="416"/>
      <c r="H11" s="416"/>
      <c r="I11" s="37"/>
      <c r="J11" s="37"/>
      <c r="K11" s="37"/>
      <c r="L11" s="118"/>
      <c r="S11" s="37"/>
      <c r="T11" s="37"/>
      <c r="U11" s="37"/>
      <c r="V11" s="37"/>
      <c r="W11" s="37"/>
      <c r="X11" s="37"/>
      <c r="Y11" s="37"/>
      <c r="Z11" s="37"/>
      <c r="AA11" s="37"/>
      <c r="AB11" s="37"/>
      <c r="AC11" s="37"/>
      <c r="AD11" s="37"/>
      <c r="AE11" s="37"/>
    </row>
    <row r="12" spans="1:4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46" s="2" customFormat="1" ht="16.5" customHeight="1">
      <c r="A13" s="37"/>
      <c r="B13" s="42"/>
      <c r="C13" s="37"/>
      <c r="D13" s="37"/>
      <c r="E13" s="417" t="s">
        <v>2299</v>
      </c>
      <c r="F13" s="416"/>
      <c r="G13" s="416"/>
      <c r="H13" s="416"/>
      <c r="I13" s="37"/>
      <c r="J13" s="37"/>
      <c r="K13" s="37"/>
      <c r="L13" s="118"/>
      <c r="S13" s="37"/>
      <c r="T13" s="37"/>
      <c r="U13" s="37"/>
      <c r="V13" s="37"/>
      <c r="W13" s="37"/>
      <c r="X13" s="37"/>
      <c r="Y13" s="37"/>
      <c r="Z13" s="37"/>
      <c r="AA13" s="37"/>
      <c r="AB13" s="37"/>
      <c r="AC13" s="37"/>
      <c r="AD13" s="37"/>
      <c r="AE13" s="37"/>
    </row>
    <row r="14" spans="1:4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4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46" s="2" customFormat="1" ht="12" customHeight="1">
      <c r="A16" s="37"/>
      <c r="B16" s="42"/>
      <c r="C16" s="37"/>
      <c r="D16" s="116" t="s">
        <v>21</v>
      </c>
      <c r="E16" s="37"/>
      <c r="F16" s="105" t="s">
        <v>1520</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tr">
        <f>IF('Rekapitulace stavby'!AN10="","",'Rekapitulace stavby'!AN10)</f>
        <v>00263991</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tr">
        <f>IF('Rekapitulace stavby'!E11="","",'Rekapitulace stavby'!E11)</f>
        <v>Město Lovosice</v>
      </c>
      <c r="F19" s="37"/>
      <c r="G19" s="37"/>
      <c r="H19" s="37"/>
      <c r="I19" s="116" t="s">
        <v>29</v>
      </c>
      <c r="J19" s="105" t="str">
        <f>IF('Rekapitulace stavby'!AN11="","",'Rekapitulace stavby'!AN11)</f>
        <v>CZ00263991</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tr">
        <f>IF('Rekapitulace stavby'!AN16="","",'Rekapitulace stavby'!AN16)</f>
        <v>27245918</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tr">
        <f>IF('Rekapitulace stavby'!E17="","",'Rekapitulace stavby'!E17)</f>
        <v>APREA s.r.o.</v>
      </c>
      <c r="F25" s="37"/>
      <c r="G25" s="37"/>
      <c r="H25" s="37"/>
      <c r="I25" s="116" t="s">
        <v>29</v>
      </c>
      <c r="J25" s="105" t="str">
        <f>IF('Rekapitulace stavby'!AN17="","",'Rekapitulace stavby'!AN17)</f>
        <v>CZ27245918</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tr">
        <f>IF('Rekapitulace stavby'!AN19="","",'Rekapitulace stavby'!AN19)</f>
        <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tr">
        <f>IF('Rekapitulace stavby'!E20="","",'Rekapitulace stavby'!E20)</f>
        <v>Kateřina Bačová</v>
      </c>
      <c r="F28" s="37"/>
      <c r="G28" s="37"/>
      <c r="H28" s="37"/>
      <c r="I28" s="116" t="s">
        <v>29</v>
      </c>
      <c r="J28" s="105" t="str">
        <f>IF('Rekapitulace stavby'!AN20="","",'Rekapitulace stavby'!AN20)</f>
        <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238.5" customHeight="1">
      <c r="A31" s="120"/>
      <c r="B31" s="121"/>
      <c r="C31" s="120"/>
      <c r="D31" s="120"/>
      <c r="E31" s="420" t="s">
        <v>2300</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ROUND(J94,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ROUND((SUM(BE94:BE162)),  2)</f>
        <v>0</v>
      </c>
      <c r="G37" s="37"/>
      <c r="H37" s="37"/>
      <c r="I37" s="128">
        <v>0.21</v>
      </c>
      <c r="J37" s="127">
        <f>ROUND(((SUM(BE94:BE162))*I37),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ROUND((SUM(BF94:BF162)),  2)</f>
        <v>0</v>
      </c>
      <c r="G38" s="37"/>
      <c r="H38" s="37"/>
      <c r="I38" s="128">
        <v>0.12</v>
      </c>
      <c r="J38" s="127">
        <f>ROUND(((SUM(BF94:BF162))*I38),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ROUND((SUM(BG94:BG162)),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ROUND((SUM(BH94:BH162)),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ROUND((SUM(BI94:BI162)),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171</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05 - Vzduchotechnika a klimatizace</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 xml:space="preserve"> </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J94</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206</v>
      </c>
      <c r="E68" s="147"/>
      <c r="F68" s="147"/>
      <c r="G68" s="147"/>
      <c r="H68" s="147"/>
      <c r="I68" s="147"/>
      <c r="J68" s="148">
        <f>J95</f>
        <v>0</v>
      </c>
      <c r="K68" s="145"/>
      <c r="L68" s="149"/>
    </row>
    <row r="69" spans="1:47" s="10" customFormat="1" ht="19.95" customHeight="1">
      <c r="B69" s="150"/>
      <c r="C69" s="99"/>
      <c r="D69" s="151" t="s">
        <v>2301</v>
      </c>
      <c r="E69" s="152"/>
      <c r="F69" s="152"/>
      <c r="G69" s="152"/>
      <c r="H69" s="152"/>
      <c r="I69" s="152"/>
      <c r="J69" s="153">
        <f>J96</f>
        <v>0</v>
      </c>
      <c r="K69" s="99"/>
      <c r="L69" s="154"/>
    </row>
    <row r="70" spans="1:47" s="9" customFormat="1" ht="24.9" customHeight="1">
      <c r="B70" s="144"/>
      <c r="C70" s="145"/>
      <c r="D70" s="146" t="s">
        <v>221</v>
      </c>
      <c r="E70" s="147"/>
      <c r="F70" s="147"/>
      <c r="G70" s="147"/>
      <c r="H70" s="147"/>
      <c r="I70" s="147"/>
      <c r="J70" s="148">
        <f>J160</f>
        <v>0</v>
      </c>
      <c r="K70" s="145"/>
      <c r="L70" s="149"/>
    </row>
    <row r="71" spans="1:47" s="2" customFormat="1" ht="21.75" customHeight="1">
      <c r="A71" s="37"/>
      <c r="B71" s="38"/>
      <c r="C71" s="39"/>
      <c r="D71" s="39"/>
      <c r="E71" s="39"/>
      <c r="F71" s="39"/>
      <c r="G71" s="39"/>
      <c r="H71" s="39"/>
      <c r="I71" s="39"/>
      <c r="J71" s="39"/>
      <c r="K71" s="39"/>
      <c r="L71" s="118"/>
      <c r="S71" s="37"/>
      <c r="T71" s="37"/>
      <c r="U71" s="37"/>
      <c r="V71" s="37"/>
      <c r="W71" s="37"/>
      <c r="X71" s="37"/>
      <c r="Y71" s="37"/>
      <c r="Z71" s="37"/>
      <c r="AA71" s="37"/>
      <c r="AB71" s="37"/>
      <c r="AC71" s="37"/>
      <c r="AD71" s="37"/>
      <c r="AE71" s="37"/>
    </row>
    <row r="72" spans="1:47" s="2" customFormat="1" ht="6.9" customHeight="1">
      <c r="A72" s="37"/>
      <c r="B72" s="50"/>
      <c r="C72" s="51"/>
      <c r="D72" s="51"/>
      <c r="E72" s="51"/>
      <c r="F72" s="51"/>
      <c r="G72" s="51"/>
      <c r="H72" s="51"/>
      <c r="I72" s="51"/>
      <c r="J72" s="51"/>
      <c r="K72" s="51"/>
      <c r="L72" s="118"/>
      <c r="S72" s="37"/>
      <c r="T72" s="37"/>
      <c r="U72" s="37"/>
      <c r="V72" s="37"/>
      <c r="W72" s="37"/>
      <c r="X72" s="37"/>
      <c r="Y72" s="37"/>
      <c r="Z72" s="37"/>
      <c r="AA72" s="37"/>
      <c r="AB72" s="37"/>
      <c r="AC72" s="37"/>
      <c r="AD72" s="37"/>
      <c r="AE72" s="37"/>
    </row>
    <row r="76" spans="1:47" s="2" customFormat="1" ht="6.9" customHeight="1">
      <c r="A76" s="37"/>
      <c r="B76" s="52"/>
      <c r="C76" s="53"/>
      <c r="D76" s="53"/>
      <c r="E76" s="53"/>
      <c r="F76" s="53"/>
      <c r="G76" s="53"/>
      <c r="H76" s="53"/>
      <c r="I76" s="53"/>
      <c r="J76" s="53"/>
      <c r="K76" s="53"/>
      <c r="L76" s="118"/>
      <c r="S76" s="37"/>
      <c r="T76" s="37"/>
      <c r="U76" s="37"/>
      <c r="V76" s="37"/>
      <c r="W76" s="37"/>
      <c r="X76" s="37"/>
      <c r="Y76" s="37"/>
      <c r="Z76" s="37"/>
      <c r="AA76" s="37"/>
      <c r="AB76" s="37"/>
      <c r="AC76" s="37"/>
      <c r="AD76" s="37"/>
      <c r="AE76" s="37"/>
    </row>
    <row r="77" spans="1:47" s="2" customFormat="1" ht="24.9" customHeight="1">
      <c r="A77" s="37"/>
      <c r="B77" s="38"/>
      <c r="C77" s="26" t="s">
        <v>222</v>
      </c>
      <c r="D77" s="39"/>
      <c r="E77" s="39"/>
      <c r="F77" s="39"/>
      <c r="G77" s="39"/>
      <c r="H77" s="39"/>
      <c r="I77" s="39"/>
      <c r="J77" s="39"/>
      <c r="K77" s="39"/>
      <c r="L77" s="118"/>
      <c r="S77" s="37"/>
      <c r="T77" s="37"/>
      <c r="U77" s="37"/>
      <c r="V77" s="37"/>
      <c r="W77" s="37"/>
      <c r="X77" s="37"/>
      <c r="Y77" s="37"/>
      <c r="Z77" s="37"/>
      <c r="AA77" s="37"/>
      <c r="AB77" s="37"/>
      <c r="AC77" s="37"/>
      <c r="AD77" s="37"/>
      <c r="AE77" s="37"/>
    </row>
    <row r="78" spans="1:47" s="2" customFormat="1" ht="6.9" customHeight="1">
      <c r="A78" s="37"/>
      <c r="B78" s="38"/>
      <c r="C78" s="39"/>
      <c r="D78" s="39"/>
      <c r="E78" s="39"/>
      <c r="F78" s="39"/>
      <c r="G78" s="39"/>
      <c r="H78" s="39"/>
      <c r="I78" s="39"/>
      <c r="J78" s="39"/>
      <c r="K78" s="39"/>
      <c r="L78" s="118"/>
      <c r="S78" s="37"/>
      <c r="T78" s="37"/>
      <c r="U78" s="37"/>
      <c r="V78" s="37"/>
      <c r="W78" s="37"/>
      <c r="X78" s="37"/>
      <c r="Y78" s="37"/>
      <c r="Z78" s="37"/>
      <c r="AA78" s="37"/>
      <c r="AB78" s="37"/>
      <c r="AC78" s="37"/>
      <c r="AD78" s="37"/>
      <c r="AE78" s="37"/>
    </row>
    <row r="79" spans="1:47" s="2" customFormat="1" ht="12" customHeight="1">
      <c r="A79" s="37"/>
      <c r="B79" s="38"/>
      <c r="C79" s="32" t="s">
        <v>16</v>
      </c>
      <c r="D79" s="39"/>
      <c r="E79" s="39"/>
      <c r="F79" s="39"/>
      <c r="G79" s="39"/>
      <c r="H79" s="39"/>
      <c r="I79" s="39"/>
      <c r="J79" s="39"/>
      <c r="K79" s="39"/>
      <c r="L79" s="118"/>
      <c r="S79" s="37"/>
      <c r="T79" s="37"/>
      <c r="U79" s="37"/>
      <c r="V79" s="37"/>
      <c r="W79" s="37"/>
      <c r="X79" s="37"/>
      <c r="Y79" s="37"/>
      <c r="Z79" s="37"/>
      <c r="AA79" s="37"/>
      <c r="AB79" s="37"/>
      <c r="AC79" s="37"/>
      <c r="AD79" s="37"/>
      <c r="AE79" s="37"/>
    </row>
    <row r="80" spans="1:47" s="2" customFormat="1" ht="16.5" customHeight="1">
      <c r="A80" s="37"/>
      <c r="B80" s="38"/>
      <c r="C80" s="39"/>
      <c r="D80" s="39"/>
      <c r="E80" s="421" t="str">
        <f>E7</f>
        <v>Lovosice - startovací bydlení</v>
      </c>
      <c r="F80" s="422"/>
      <c r="G80" s="422"/>
      <c r="H80" s="422"/>
      <c r="I80" s="39"/>
      <c r="J80" s="39"/>
      <c r="K80" s="39"/>
      <c r="L80" s="118"/>
      <c r="S80" s="37"/>
      <c r="T80" s="37"/>
      <c r="U80" s="37"/>
      <c r="V80" s="37"/>
      <c r="W80" s="37"/>
      <c r="X80" s="37"/>
      <c r="Y80" s="37"/>
      <c r="Z80" s="37"/>
      <c r="AA80" s="37"/>
      <c r="AB80" s="37"/>
      <c r="AC80" s="37"/>
      <c r="AD80" s="37"/>
      <c r="AE80" s="37"/>
    </row>
    <row r="81" spans="1:63" s="1" customFormat="1" ht="12" customHeight="1">
      <c r="B81" s="24"/>
      <c r="C81" s="32" t="s">
        <v>159</v>
      </c>
      <c r="D81" s="25"/>
      <c r="E81" s="25"/>
      <c r="F81" s="25"/>
      <c r="G81" s="25"/>
      <c r="H81" s="25"/>
      <c r="I81" s="25"/>
      <c r="J81" s="25"/>
      <c r="K81" s="25"/>
      <c r="L81" s="23"/>
    </row>
    <row r="82" spans="1:63" s="1" customFormat="1" ht="16.5" customHeight="1">
      <c r="B82" s="24"/>
      <c r="C82" s="25"/>
      <c r="D82" s="25"/>
      <c r="E82" s="421" t="s">
        <v>163</v>
      </c>
      <c r="F82" s="397"/>
      <c r="G82" s="397"/>
      <c r="H82" s="397"/>
      <c r="I82" s="25"/>
      <c r="J82" s="25"/>
      <c r="K82" s="25"/>
      <c r="L82" s="23"/>
    </row>
    <row r="83" spans="1:63" s="1" customFormat="1" ht="12" customHeight="1">
      <c r="B83" s="24"/>
      <c r="C83" s="32" t="s">
        <v>167</v>
      </c>
      <c r="D83" s="25"/>
      <c r="E83" s="25"/>
      <c r="F83" s="25"/>
      <c r="G83" s="25"/>
      <c r="H83" s="25"/>
      <c r="I83" s="25"/>
      <c r="J83" s="25"/>
      <c r="K83" s="25"/>
      <c r="L83" s="23"/>
    </row>
    <row r="84" spans="1:63" s="2" customFormat="1" ht="16.5" customHeight="1">
      <c r="A84" s="37"/>
      <c r="B84" s="38"/>
      <c r="C84" s="39"/>
      <c r="D84" s="39"/>
      <c r="E84" s="423" t="s">
        <v>171</v>
      </c>
      <c r="F84" s="424"/>
      <c r="G84" s="424"/>
      <c r="H84" s="424"/>
      <c r="I84" s="39"/>
      <c r="J84" s="39"/>
      <c r="K84" s="39"/>
      <c r="L84" s="118"/>
      <c r="S84" s="37"/>
      <c r="T84" s="37"/>
      <c r="U84" s="37"/>
      <c r="V84" s="37"/>
      <c r="W84" s="37"/>
      <c r="X84" s="37"/>
      <c r="Y84" s="37"/>
      <c r="Z84" s="37"/>
      <c r="AA84" s="37"/>
      <c r="AB84" s="37"/>
      <c r="AC84" s="37"/>
      <c r="AD84" s="37"/>
      <c r="AE84" s="37"/>
    </row>
    <row r="85" spans="1:63" s="2" customFormat="1" ht="12" customHeight="1">
      <c r="A85" s="37"/>
      <c r="B85" s="38"/>
      <c r="C85" s="32" t="s">
        <v>175</v>
      </c>
      <c r="D85" s="39"/>
      <c r="E85" s="39"/>
      <c r="F85" s="39"/>
      <c r="G85" s="39"/>
      <c r="H85" s="39"/>
      <c r="I85" s="39"/>
      <c r="J85" s="39"/>
      <c r="K85" s="39"/>
      <c r="L85" s="118"/>
      <c r="S85" s="37"/>
      <c r="T85" s="37"/>
      <c r="U85" s="37"/>
      <c r="V85" s="37"/>
      <c r="W85" s="37"/>
      <c r="X85" s="37"/>
      <c r="Y85" s="37"/>
      <c r="Z85" s="37"/>
      <c r="AA85" s="37"/>
      <c r="AB85" s="37"/>
      <c r="AC85" s="37"/>
      <c r="AD85" s="37"/>
      <c r="AE85" s="37"/>
    </row>
    <row r="86" spans="1:63" s="2" customFormat="1" ht="16.5" customHeight="1">
      <c r="A86" s="37"/>
      <c r="B86" s="38"/>
      <c r="C86" s="39"/>
      <c r="D86" s="39"/>
      <c r="E86" s="376" t="str">
        <f>E13</f>
        <v>05 - Vzduchotechnika a klimatizace</v>
      </c>
      <c r="F86" s="424"/>
      <c r="G86" s="424"/>
      <c r="H86" s="424"/>
      <c r="I86" s="39"/>
      <c r="J86" s="39"/>
      <c r="K86" s="39"/>
      <c r="L86" s="118"/>
      <c r="S86" s="37"/>
      <c r="T86" s="37"/>
      <c r="U86" s="37"/>
      <c r="V86" s="37"/>
      <c r="W86" s="37"/>
      <c r="X86" s="37"/>
      <c r="Y86" s="37"/>
      <c r="Z86" s="37"/>
      <c r="AA86" s="37"/>
      <c r="AB86" s="37"/>
      <c r="AC86" s="37"/>
      <c r="AD86" s="37"/>
      <c r="AE86" s="37"/>
    </row>
    <row r="87" spans="1:63" s="2" customFormat="1" ht="6.9" customHeight="1">
      <c r="A87" s="37"/>
      <c r="B87" s="38"/>
      <c r="C87" s="39"/>
      <c r="D87" s="39"/>
      <c r="E87" s="39"/>
      <c r="F87" s="39"/>
      <c r="G87" s="39"/>
      <c r="H87" s="39"/>
      <c r="I87" s="39"/>
      <c r="J87" s="39"/>
      <c r="K87" s="39"/>
      <c r="L87" s="118"/>
      <c r="S87" s="37"/>
      <c r="T87" s="37"/>
      <c r="U87" s="37"/>
      <c r="V87" s="37"/>
      <c r="W87" s="37"/>
      <c r="X87" s="37"/>
      <c r="Y87" s="37"/>
      <c r="Z87" s="37"/>
      <c r="AA87" s="37"/>
      <c r="AB87" s="37"/>
      <c r="AC87" s="37"/>
      <c r="AD87" s="37"/>
      <c r="AE87" s="37"/>
    </row>
    <row r="88" spans="1:63" s="2" customFormat="1" ht="12" customHeight="1">
      <c r="A88" s="37"/>
      <c r="B88" s="38"/>
      <c r="C88" s="32" t="s">
        <v>21</v>
      </c>
      <c r="D88" s="39"/>
      <c r="E88" s="39"/>
      <c r="F88" s="30" t="str">
        <f>F16</f>
        <v xml:space="preserve"> </v>
      </c>
      <c r="G88" s="39"/>
      <c r="H88" s="39"/>
      <c r="I88" s="32" t="s">
        <v>23</v>
      </c>
      <c r="J88" s="62" t="str">
        <f>IF(J16="","",J16)</f>
        <v>23. 4. 2025</v>
      </c>
      <c r="K88" s="39"/>
      <c r="L88" s="118"/>
      <c r="S88" s="37"/>
      <c r="T88" s="37"/>
      <c r="U88" s="37"/>
      <c r="V88" s="37"/>
      <c r="W88" s="37"/>
      <c r="X88" s="37"/>
      <c r="Y88" s="37"/>
      <c r="Z88" s="37"/>
      <c r="AA88" s="37"/>
      <c r="AB88" s="37"/>
      <c r="AC88" s="37"/>
      <c r="AD88" s="37"/>
      <c r="AE88" s="37"/>
    </row>
    <row r="89" spans="1:63" s="2" customFormat="1" ht="6.9" customHeight="1">
      <c r="A89" s="37"/>
      <c r="B89" s="38"/>
      <c r="C89" s="39"/>
      <c r="D89" s="39"/>
      <c r="E89" s="39"/>
      <c r="F89" s="39"/>
      <c r="G89" s="39"/>
      <c r="H89" s="39"/>
      <c r="I89" s="39"/>
      <c r="J89" s="39"/>
      <c r="K89" s="39"/>
      <c r="L89" s="118"/>
      <c r="S89" s="37"/>
      <c r="T89" s="37"/>
      <c r="U89" s="37"/>
      <c r="V89" s="37"/>
      <c r="W89" s="37"/>
      <c r="X89" s="37"/>
      <c r="Y89" s="37"/>
      <c r="Z89" s="37"/>
      <c r="AA89" s="37"/>
      <c r="AB89" s="37"/>
      <c r="AC89" s="37"/>
      <c r="AD89" s="37"/>
      <c r="AE89" s="37"/>
    </row>
    <row r="90" spans="1:63" s="2" customFormat="1" ht="15.15" customHeight="1">
      <c r="A90" s="37"/>
      <c r="B90" s="38"/>
      <c r="C90" s="32" t="s">
        <v>25</v>
      </c>
      <c r="D90" s="39"/>
      <c r="E90" s="39"/>
      <c r="F90" s="30" t="str">
        <f>E19</f>
        <v>Město Lovosice</v>
      </c>
      <c r="G90" s="39"/>
      <c r="H90" s="39"/>
      <c r="I90" s="32" t="s">
        <v>33</v>
      </c>
      <c r="J90" s="35" t="str">
        <f>E25</f>
        <v>APREA s.r.o.</v>
      </c>
      <c r="K90" s="39"/>
      <c r="L90" s="118"/>
      <c r="S90" s="37"/>
      <c r="T90" s="37"/>
      <c r="U90" s="37"/>
      <c r="V90" s="37"/>
      <c r="W90" s="37"/>
      <c r="X90" s="37"/>
      <c r="Y90" s="37"/>
      <c r="Z90" s="37"/>
      <c r="AA90" s="37"/>
      <c r="AB90" s="37"/>
      <c r="AC90" s="37"/>
      <c r="AD90" s="37"/>
      <c r="AE90" s="37"/>
    </row>
    <row r="91" spans="1:63" s="2" customFormat="1" ht="15.15" customHeight="1">
      <c r="A91" s="37"/>
      <c r="B91" s="38"/>
      <c r="C91" s="32" t="s">
        <v>31</v>
      </c>
      <c r="D91" s="39"/>
      <c r="E91" s="39"/>
      <c r="F91" s="30" t="str">
        <f>IF(E22="","",E22)</f>
        <v>Vyplň údaj</v>
      </c>
      <c r="G91" s="39"/>
      <c r="H91" s="39"/>
      <c r="I91" s="32" t="s">
        <v>38</v>
      </c>
      <c r="J91" s="35" t="str">
        <f>E28</f>
        <v>Kateřina Bačová</v>
      </c>
      <c r="K91" s="39"/>
      <c r="L91" s="118"/>
      <c r="S91" s="37"/>
      <c r="T91" s="37"/>
      <c r="U91" s="37"/>
      <c r="V91" s="37"/>
      <c r="W91" s="37"/>
      <c r="X91" s="37"/>
      <c r="Y91" s="37"/>
      <c r="Z91" s="37"/>
      <c r="AA91" s="37"/>
      <c r="AB91" s="37"/>
      <c r="AC91" s="37"/>
      <c r="AD91" s="37"/>
      <c r="AE91" s="37"/>
    </row>
    <row r="92" spans="1:63" s="2" customFormat="1" ht="10.35" customHeight="1">
      <c r="A92" s="37"/>
      <c r="B92" s="38"/>
      <c r="C92" s="39"/>
      <c r="D92" s="39"/>
      <c r="E92" s="39"/>
      <c r="F92" s="39"/>
      <c r="G92" s="39"/>
      <c r="H92" s="39"/>
      <c r="I92" s="39"/>
      <c r="J92" s="39"/>
      <c r="K92" s="39"/>
      <c r="L92" s="118"/>
      <c r="S92" s="37"/>
      <c r="T92" s="37"/>
      <c r="U92" s="37"/>
      <c r="V92" s="37"/>
      <c r="W92" s="37"/>
      <c r="X92" s="37"/>
      <c r="Y92" s="37"/>
      <c r="Z92" s="37"/>
      <c r="AA92" s="37"/>
      <c r="AB92" s="37"/>
      <c r="AC92" s="37"/>
      <c r="AD92" s="37"/>
      <c r="AE92" s="37"/>
    </row>
    <row r="93" spans="1:63" s="11" customFormat="1" ht="29.25" customHeight="1">
      <c r="A93" s="155"/>
      <c r="B93" s="156"/>
      <c r="C93" s="157" t="s">
        <v>223</v>
      </c>
      <c r="D93" s="158" t="s">
        <v>61</v>
      </c>
      <c r="E93" s="158" t="s">
        <v>57</v>
      </c>
      <c r="F93" s="158" t="s">
        <v>58</v>
      </c>
      <c r="G93" s="158" t="s">
        <v>224</v>
      </c>
      <c r="H93" s="158" t="s">
        <v>225</v>
      </c>
      <c r="I93" s="158" t="s">
        <v>226</v>
      </c>
      <c r="J93" s="158" t="s">
        <v>194</v>
      </c>
      <c r="K93" s="159" t="s">
        <v>227</v>
      </c>
      <c r="L93" s="160"/>
      <c r="M93" s="71" t="s">
        <v>19</v>
      </c>
      <c r="N93" s="72" t="s">
        <v>46</v>
      </c>
      <c r="O93" s="72" t="s">
        <v>228</v>
      </c>
      <c r="P93" s="72" t="s">
        <v>229</v>
      </c>
      <c r="Q93" s="72" t="s">
        <v>230</v>
      </c>
      <c r="R93" s="72" t="s">
        <v>231</v>
      </c>
      <c r="S93" s="72" t="s">
        <v>232</v>
      </c>
      <c r="T93" s="73" t="s">
        <v>233</v>
      </c>
      <c r="U93" s="155"/>
      <c r="V93" s="155"/>
      <c r="W93" s="155"/>
      <c r="X93" s="155"/>
      <c r="Y93" s="155"/>
      <c r="Z93" s="155"/>
      <c r="AA93" s="155"/>
      <c r="AB93" s="155"/>
      <c r="AC93" s="155"/>
      <c r="AD93" s="155"/>
      <c r="AE93" s="155"/>
    </row>
    <row r="94" spans="1:63" s="2" customFormat="1" ht="22.8" customHeight="1">
      <c r="A94" s="37"/>
      <c r="B94" s="38"/>
      <c r="C94" s="78" t="s">
        <v>234</v>
      </c>
      <c r="D94" s="39"/>
      <c r="E94" s="39"/>
      <c r="F94" s="39"/>
      <c r="G94" s="39"/>
      <c r="H94" s="39"/>
      <c r="I94" s="39"/>
      <c r="J94" s="161">
        <f>BK94</f>
        <v>0</v>
      </c>
      <c r="K94" s="39"/>
      <c r="L94" s="42"/>
      <c r="M94" s="74"/>
      <c r="N94" s="162"/>
      <c r="O94" s="75"/>
      <c r="P94" s="163">
        <f>P95+P160</f>
        <v>0</v>
      </c>
      <c r="Q94" s="75"/>
      <c r="R94" s="163">
        <f>R95+R160</f>
        <v>0</v>
      </c>
      <c r="S94" s="75"/>
      <c r="T94" s="164">
        <f>T95+T160</f>
        <v>0</v>
      </c>
      <c r="U94" s="37"/>
      <c r="V94" s="37"/>
      <c r="W94" s="37"/>
      <c r="X94" s="37"/>
      <c r="Y94" s="37"/>
      <c r="Z94" s="37"/>
      <c r="AA94" s="37"/>
      <c r="AB94" s="37"/>
      <c r="AC94" s="37"/>
      <c r="AD94" s="37"/>
      <c r="AE94" s="37"/>
      <c r="AT94" s="20" t="s">
        <v>75</v>
      </c>
      <c r="AU94" s="20" t="s">
        <v>195</v>
      </c>
      <c r="BK94" s="165">
        <f>BK95+BK160</f>
        <v>0</v>
      </c>
    </row>
    <row r="95" spans="1:63" s="12" customFormat="1" ht="25.95" customHeight="1">
      <c r="B95" s="166"/>
      <c r="C95" s="167"/>
      <c r="D95" s="168" t="s">
        <v>75</v>
      </c>
      <c r="E95" s="169" t="s">
        <v>629</v>
      </c>
      <c r="F95" s="169" t="s">
        <v>630</v>
      </c>
      <c r="G95" s="167"/>
      <c r="H95" s="167"/>
      <c r="I95" s="170"/>
      <c r="J95" s="171">
        <f>BK95</f>
        <v>0</v>
      </c>
      <c r="K95" s="167"/>
      <c r="L95" s="172"/>
      <c r="M95" s="173"/>
      <c r="N95" s="174"/>
      <c r="O95" s="174"/>
      <c r="P95" s="175">
        <f>P96</f>
        <v>0</v>
      </c>
      <c r="Q95" s="174"/>
      <c r="R95" s="175">
        <f>R96</f>
        <v>0</v>
      </c>
      <c r="S95" s="174"/>
      <c r="T95" s="176">
        <f>T96</f>
        <v>0</v>
      </c>
      <c r="AR95" s="177" t="s">
        <v>88</v>
      </c>
      <c r="AT95" s="178" t="s">
        <v>75</v>
      </c>
      <c r="AU95" s="178" t="s">
        <v>76</v>
      </c>
      <c r="AY95" s="177" t="s">
        <v>237</v>
      </c>
      <c r="BK95" s="179">
        <f>BK96</f>
        <v>0</v>
      </c>
    </row>
    <row r="96" spans="1:63" s="12" customFormat="1" ht="22.8" customHeight="1">
      <c r="B96" s="166"/>
      <c r="C96" s="167"/>
      <c r="D96" s="168" t="s">
        <v>75</v>
      </c>
      <c r="E96" s="180" t="s">
        <v>2302</v>
      </c>
      <c r="F96" s="180" t="s">
        <v>2303</v>
      </c>
      <c r="G96" s="167"/>
      <c r="H96" s="167"/>
      <c r="I96" s="170"/>
      <c r="J96" s="181">
        <f>BK96</f>
        <v>0</v>
      </c>
      <c r="K96" s="167"/>
      <c r="L96" s="172"/>
      <c r="M96" s="173"/>
      <c r="N96" s="174"/>
      <c r="O96" s="174"/>
      <c r="P96" s="175">
        <f>SUM(P97:P159)</f>
        <v>0</v>
      </c>
      <c r="Q96" s="174"/>
      <c r="R96" s="175">
        <f>SUM(R97:R159)</f>
        <v>0</v>
      </c>
      <c r="S96" s="174"/>
      <c r="T96" s="176">
        <f>SUM(T97:T159)</f>
        <v>0</v>
      </c>
      <c r="AR96" s="177" t="s">
        <v>88</v>
      </c>
      <c r="AT96" s="178" t="s">
        <v>75</v>
      </c>
      <c r="AU96" s="178" t="s">
        <v>83</v>
      </c>
      <c r="AY96" s="177" t="s">
        <v>237</v>
      </c>
      <c r="BK96" s="179">
        <f>SUM(BK97:BK159)</f>
        <v>0</v>
      </c>
    </row>
    <row r="97" spans="1:65" s="2" customFormat="1" ht="16.5" customHeight="1">
      <c r="A97" s="37"/>
      <c r="B97" s="38"/>
      <c r="C97" s="182" t="s">
        <v>83</v>
      </c>
      <c r="D97" s="182" t="s">
        <v>239</v>
      </c>
      <c r="E97" s="183" t="s">
        <v>2304</v>
      </c>
      <c r="F97" s="184" t="s">
        <v>2305</v>
      </c>
      <c r="G97" s="185" t="s">
        <v>290</v>
      </c>
      <c r="H97" s="186">
        <v>13</v>
      </c>
      <c r="I97" s="187"/>
      <c r="J97" s="188">
        <f>ROUND(I97*H97,2)</f>
        <v>0</v>
      </c>
      <c r="K97" s="184" t="s">
        <v>19</v>
      </c>
      <c r="L97" s="42"/>
      <c r="M97" s="189" t="s">
        <v>19</v>
      </c>
      <c r="N97" s="190" t="s">
        <v>48</v>
      </c>
      <c r="O97" s="67"/>
      <c r="P97" s="191">
        <f>O97*H97</f>
        <v>0</v>
      </c>
      <c r="Q97" s="191">
        <v>0</v>
      </c>
      <c r="R97" s="191">
        <f>Q97*H97</f>
        <v>0</v>
      </c>
      <c r="S97" s="191">
        <v>0</v>
      </c>
      <c r="T97" s="192">
        <f>S97*H97</f>
        <v>0</v>
      </c>
      <c r="U97" s="37"/>
      <c r="V97" s="37"/>
      <c r="W97" s="37"/>
      <c r="X97" s="37"/>
      <c r="Y97" s="37"/>
      <c r="Z97" s="37"/>
      <c r="AA97" s="37"/>
      <c r="AB97" s="37"/>
      <c r="AC97" s="37"/>
      <c r="AD97" s="37"/>
      <c r="AE97" s="37"/>
      <c r="AR97" s="193" t="s">
        <v>366</v>
      </c>
      <c r="AT97" s="193" t="s">
        <v>239</v>
      </c>
      <c r="AU97" s="193" t="s">
        <v>88</v>
      </c>
      <c r="AY97" s="20" t="s">
        <v>237</v>
      </c>
      <c r="BE97" s="194">
        <f>IF(N97="základní",J97,0)</f>
        <v>0</v>
      </c>
      <c r="BF97" s="194">
        <f>IF(N97="snížená",J97,0)</f>
        <v>0</v>
      </c>
      <c r="BG97" s="194">
        <f>IF(N97="zákl. přenesená",J97,0)</f>
        <v>0</v>
      </c>
      <c r="BH97" s="194">
        <f>IF(N97="sníž. přenesená",J97,0)</f>
        <v>0</v>
      </c>
      <c r="BI97" s="194">
        <f>IF(N97="nulová",J97,0)</f>
        <v>0</v>
      </c>
      <c r="BJ97" s="20" t="s">
        <v>88</v>
      </c>
      <c r="BK97" s="194">
        <f>ROUND(I97*H97,2)</f>
        <v>0</v>
      </c>
      <c r="BL97" s="20" t="s">
        <v>366</v>
      </c>
      <c r="BM97" s="193" t="s">
        <v>88</v>
      </c>
    </row>
    <row r="98" spans="1:65" s="2" customFormat="1" ht="48">
      <c r="A98" s="37"/>
      <c r="B98" s="38"/>
      <c r="C98" s="39"/>
      <c r="D98" s="202" t="s">
        <v>914</v>
      </c>
      <c r="E98" s="39"/>
      <c r="F98" s="254" t="s">
        <v>2306</v>
      </c>
      <c r="G98" s="39"/>
      <c r="H98" s="39"/>
      <c r="I98" s="197"/>
      <c r="J98" s="39"/>
      <c r="K98" s="39"/>
      <c r="L98" s="42"/>
      <c r="M98" s="198"/>
      <c r="N98" s="199"/>
      <c r="O98" s="67"/>
      <c r="P98" s="67"/>
      <c r="Q98" s="67"/>
      <c r="R98" s="67"/>
      <c r="S98" s="67"/>
      <c r="T98" s="68"/>
      <c r="U98" s="37"/>
      <c r="V98" s="37"/>
      <c r="W98" s="37"/>
      <c r="X98" s="37"/>
      <c r="Y98" s="37"/>
      <c r="Z98" s="37"/>
      <c r="AA98" s="37"/>
      <c r="AB98" s="37"/>
      <c r="AC98" s="37"/>
      <c r="AD98" s="37"/>
      <c r="AE98" s="37"/>
      <c r="AT98" s="20" t="s">
        <v>914</v>
      </c>
      <c r="AU98" s="20" t="s">
        <v>88</v>
      </c>
    </row>
    <row r="99" spans="1:65" s="2" customFormat="1" ht="16.5" customHeight="1">
      <c r="A99" s="37"/>
      <c r="B99" s="38"/>
      <c r="C99" s="182" t="s">
        <v>88</v>
      </c>
      <c r="D99" s="182" t="s">
        <v>239</v>
      </c>
      <c r="E99" s="183" t="s">
        <v>2307</v>
      </c>
      <c r="F99" s="184" t="s">
        <v>2308</v>
      </c>
      <c r="G99" s="185" t="s">
        <v>290</v>
      </c>
      <c r="H99" s="186">
        <v>6</v>
      </c>
      <c r="I99" s="187"/>
      <c r="J99" s="188">
        <f>ROUND(I99*H99,2)</f>
        <v>0</v>
      </c>
      <c r="K99" s="184" t="s">
        <v>19</v>
      </c>
      <c r="L99" s="42"/>
      <c r="M99" s="189" t="s">
        <v>19</v>
      </c>
      <c r="N99" s="190" t="s">
        <v>48</v>
      </c>
      <c r="O99" s="67"/>
      <c r="P99" s="191">
        <f>O99*H99</f>
        <v>0</v>
      </c>
      <c r="Q99" s="191">
        <v>0</v>
      </c>
      <c r="R99" s="191">
        <f>Q99*H99</f>
        <v>0</v>
      </c>
      <c r="S99" s="191">
        <v>0</v>
      </c>
      <c r="T99" s="192">
        <f>S99*H99</f>
        <v>0</v>
      </c>
      <c r="U99" s="37"/>
      <c r="V99" s="37"/>
      <c r="W99" s="37"/>
      <c r="X99" s="37"/>
      <c r="Y99" s="37"/>
      <c r="Z99" s="37"/>
      <c r="AA99" s="37"/>
      <c r="AB99" s="37"/>
      <c r="AC99" s="37"/>
      <c r="AD99" s="37"/>
      <c r="AE99" s="37"/>
      <c r="AR99" s="193" t="s">
        <v>366</v>
      </c>
      <c r="AT99" s="193" t="s">
        <v>239</v>
      </c>
      <c r="AU99" s="193" t="s">
        <v>88</v>
      </c>
      <c r="AY99" s="20" t="s">
        <v>237</v>
      </c>
      <c r="BE99" s="194">
        <f>IF(N99="základní",J99,0)</f>
        <v>0</v>
      </c>
      <c r="BF99" s="194">
        <f>IF(N99="snížená",J99,0)</f>
        <v>0</v>
      </c>
      <c r="BG99" s="194">
        <f>IF(N99="zákl. přenesená",J99,0)</f>
        <v>0</v>
      </c>
      <c r="BH99" s="194">
        <f>IF(N99="sníž. přenesená",J99,0)</f>
        <v>0</v>
      </c>
      <c r="BI99" s="194">
        <f>IF(N99="nulová",J99,0)</f>
        <v>0</v>
      </c>
      <c r="BJ99" s="20" t="s">
        <v>88</v>
      </c>
      <c r="BK99" s="194">
        <f>ROUND(I99*H99,2)</f>
        <v>0</v>
      </c>
      <c r="BL99" s="20" t="s">
        <v>366</v>
      </c>
      <c r="BM99" s="193" t="s">
        <v>243</v>
      </c>
    </row>
    <row r="100" spans="1:65" s="2" customFormat="1" ht="48">
      <c r="A100" s="37"/>
      <c r="B100" s="38"/>
      <c r="C100" s="39"/>
      <c r="D100" s="202" t="s">
        <v>914</v>
      </c>
      <c r="E100" s="39"/>
      <c r="F100" s="254" t="s">
        <v>2309</v>
      </c>
      <c r="G100" s="39"/>
      <c r="H100" s="39"/>
      <c r="I100" s="197"/>
      <c r="J100" s="39"/>
      <c r="K100" s="39"/>
      <c r="L100" s="42"/>
      <c r="M100" s="198"/>
      <c r="N100" s="199"/>
      <c r="O100" s="67"/>
      <c r="P100" s="67"/>
      <c r="Q100" s="67"/>
      <c r="R100" s="67"/>
      <c r="S100" s="67"/>
      <c r="T100" s="68"/>
      <c r="U100" s="37"/>
      <c r="V100" s="37"/>
      <c r="W100" s="37"/>
      <c r="X100" s="37"/>
      <c r="Y100" s="37"/>
      <c r="Z100" s="37"/>
      <c r="AA100" s="37"/>
      <c r="AB100" s="37"/>
      <c r="AC100" s="37"/>
      <c r="AD100" s="37"/>
      <c r="AE100" s="37"/>
      <c r="AT100" s="20" t="s">
        <v>914</v>
      </c>
      <c r="AU100" s="20" t="s">
        <v>88</v>
      </c>
    </row>
    <row r="101" spans="1:65" s="2" customFormat="1" ht="16.5" customHeight="1">
      <c r="A101" s="37"/>
      <c r="B101" s="38"/>
      <c r="C101" s="182" t="s">
        <v>92</v>
      </c>
      <c r="D101" s="182" t="s">
        <v>239</v>
      </c>
      <c r="E101" s="183" t="s">
        <v>2310</v>
      </c>
      <c r="F101" s="184" t="s">
        <v>2311</v>
      </c>
      <c r="G101" s="185" t="s">
        <v>290</v>
      </c>
      <c r="H101" s="186">
        <v>0</v>
      </c>
      <c r="I101" s="187"/>
      <c r="J101" s="188">
        <f>ROUND(I101*H101,2)</f>
        <v>0</v>
      </c>
      <c r="K101" s="184" t="s">
        <v>19</v>
      </c>
      <c r="L101" s="42"/>
      <c r="M101" s="189" t="s">
        <v>19</v>
      </c>
      <c r="N101" s="190" t="s">
        <v>48</v>
      </c>
      <c r="O101" s="67"/>
      <c r="P101" s="191">
        <f>O101*H101</f>
        <v>0</v>
      </c>
      <c r="Q101" s="191">
        <v>0</v>
      </c>
      <c r="R101" s="191">
        <f>Q101*H101</f>
        <v>0</v>
      </c>
      <c r="S101" s="191">
        <v>0</v>
      </c>
      <c r="T101" s="192">
        <f>S101*H101</f>
        <v>0</v>
      </c>
      <c r="U101" s="37"/>
      <c r="V101" s="37"/>
      <c r="W101" s="37"/>
      <c r="X101" s="37"/>
      <c r="Y101" s="37"/>
      <c r="Z101" s="37"/>
      <c r="AA101" s="37"/>
      <c r="AB101" s="37"/>
      <c r="AC101" s="37"/>
      <c r="AD101" s="37"/>
      <c r="AE101" s="37"/>
      <c r="AR101" s="193" t="s">
        <v>366</v>
      </c>
      <c r="AT101" s="193" t="s">
        <v>239</v>
      </c>
      <c r="AU101" s="193" t="s">
        <v>88</v>
      </c>
      <c r="AY101" s="20" t="s">
        <v>237</v>
      </c>
      <c r="BE101" s="194">
        <f>IF(N101="základní",J101,0)</f>
        <v>0</v>
      </c>
      <c r="BF101" s="194">
        <f>IF(N101="snížená",J101,0)</f>
        <v>0</v>
      </c>
      <c r="BG101" s="194">
        <f>IF(N101="zákl. přenesená",J101,0)</f>
        <v>0</v>
      </c>
      <c r="BH101" s="194">
        <f>IF(N101="sníž. přenesená",J101,0)</f>
        <v>0</v>
      </c>
      <c r="BI101" s="194">
        <f>IF(N101="nulová",J101,0)</f>
        <v>0</v>
      </c>
      <c r="BJ101" s="20" t="s">
        <v>88</v>
      </c>
      <c r="BK101" s="194">
        <f>ROUND(I101*H101,2)</f>
        <v>0</v>
      </c>
      <c r="BL101" s="20" t="s">
        <v>366</v>
      </c>
      <c r="BM101" s="193" t="s">
        <v>295</v>
      </c>
    </row>
    <row r="102" spans="1:65" s="2" customFormat="1" ht="48">
      <c r="A102" s="37"/>
      <c r="B102" s="38"/>
      <c r="C102" s="39"/>
      <c r="D102" s="202" t="s">
        <v>914</v>
      </c>
      <c r="E102" s="39"/>
      <c r="F102" s="254" t="s">
        <v>2312</v>
      </c>
      <c r="G102" s="39"/>
      <c r="H102" s="39"/>
      <c r="I102" s="197"/>
      <c r="J102" s="39"/>
      <c r="K102" s="39"/>
      <c r="L102" s="42"/>
      <c r="M102" s="198"/>
      <c r="N102" s="199"/>
      <c r="O102" s="67"/>
      <c r="P102" s="67"/>
      <c r="Q102" s="67"/>
      <c r="R102" s="67"/>
      <c r="S102" s="67"/>
      <c r="T102" s="68"/>
      <c r="U102" s="37"/>
      <c r="V102" s="37"/>
      <c r="W102" s="37"/>
      <c r="X102" s="37"/>
      <c r="Y102" s="37"/>
      <c r="Z102" s="37"/>
      <c r="AA102" s="37"/>
      <c r="AB102" s="37"/>
      <c r="AC102" s="37"/>
      <c r="AD102" s="37"/>
      <c r="AE102" s="37"/>
      <c r="AT102" s="20" t="s">
        <v>914</v>
      </c>
      <c r="AU102" s="20" t="s">
        <v>88</v>
      </c>
    </row>
    <row r="103" spans="1:65" s="2" customFormat="1" ht="16.5" customHeight="1">
      <c r="A103" s="37"/>
      <c r="B103" s="38"/>
      <c r="C103" s="182" t="s">
        <v>243</v>
      </c>
      <c r="D103" s="182" t="s">
        <v>239</v>
      </c>
      <c r="E103" s="183" t="s">
        <v>2313</v>
      </c>
      <c r="F103" s="184" t="s">
        <v>2314</v>
      </c>
      <c r="G103" s="185" t="s">
        <v>290</v>
      </c>
      <c r="H103" s="186">
        <v>0</v>
      </c>
      <c r="I103" s="187"/>
      <c r="J103" s="188">
        <f>ROUND(I103*H103,2)</f>
        <v>0</v>
      </c>
      <c r="K103" s="184" t="s">
        <v>19</v>
      </c>
      <c r="L103" s="42"/>
      <c r="M103" s="189" t="s">
        <v>19</v>
      </c>
      <c r="N103" s="190" t="s">
        <v>48</v>
      </c>
      <c r="O103" s="67"/>
      <c r="P103" s="191">
        <f>O103*H103</f>
        <v>0</v>
      </c>
      <c r="Q103" s="191">
        <v>0</v>
      </c>
      <c r="R103" s="191">
        <f>Q103*H103</f>
        <v>0</v>
      </c>
      <c r="S103" s="191">
        <v>0</v>
      </c>
      <c r="T103" s="192">
        <f>S103*H103</f>
        <v>0</v>
      </c>
      <c r="U103" s="37"/>
      <c r="V103" s="37"/>
      <c r="W103" s="37"/>
      <c r="X103" s="37"/>
      <c r="Y103" s="37"/>
      <c r="Z103" s="37"/>
      <c r="AA103" s="37"/>
      <c r="AB103" s="37"/>
      <c r="AC103" s="37"/>
      <c r="AD103" s="37"/>
      <c r="AE103" s="37"/>
      <c r="AR103" s="193" t="s">
        <v>366</v>
      </c>
      <c r="AT103" s="193" t="s">
        <v>239</v>
      </c>
      <c r="AU103" s="193" t="s">
        <v>88</v>
      </c>
      <c r="AY103" s="20" t="s">
        <v>237</v>
      </c>
      <c r="BE103" s="194">
        <f>IF(N103="základní",J103,0)</f>
        <v>0</v>
      </c>
      <c r="BF103" s="194">
        <f>IF(N103="snížená",J103,0)</f>
        <v>0</v>
      </c>
      <c r="BG103" s="194">
        <f>IF(N103="zákl. přenesená",J103,0)</f>
        <v>0</v>
      </c>
      <c r="BH103" s="194">
        <f>IF(N103="sníž. přenesená",J103,0)</f>
        <v>0</v>
      </c>
      <c r="BI103" s="194">
        <f>IF(N103="nulová",J103,0)</f>
        <v>0</v>
      </c>
      <c r="BJ103" s="20" t="s">
        <v>88</v>
      </c>
      <c r="BK103" s="194">
        <f>ROUND(I103*H103,2)</f>
        <v>0</v>
      </c>
      <c r="BL103" s="20" t="s">
        <v>366</v>
      </c>
      <c r="BM103" s="193" t="s">
        <v>299</v>
      </c>
    </row>
    <row r="104" spans="1:65" s="2" customFormat="1" ht="48">
      <c r="A104" s="37"/>
      <c r="B104" s="38"/>
      <c r="C104" s="39"/>
      <c r="D104" s="202" t="s">
        <v>914</v>
      </c>
      <c r="E104" s="39"/>
      <c r="F104" s="254" t="s">
        <v>2306</v>
      </c>
      <c r="G104" s="39"/>
      <c r="H104" s="39"/>
      <c r="I104" s="197"/>
      <c r="J104" s="39"/>
      <c r="K104" s="39"/>
      <c r="L104" s="42"/>
      <c r="M104" s="198"/>
      <c r="N104" s="199"/>
      <c r="O104" s="67"/>
      <c r="P104" s="67"/>
      <c r="Q104" s="67"/>
      <c r="R104" s="67"/>
      <c r="S104" s="67"/>
      <c r="T104" s="68"/>
      <c r="U104" s="37"/>
      <c r="V104" s="37"/>
      <c r="W104" s="37"/>
      <c r="X104" s="37"/>
      <c r="Y104" s="37"/>
      <c r="Z104" s="37"/>
      <c r="AA104" s="37"/>
      <c r="AB104" s="37"/>
      <c r="AC104" s="37"/>
      <c r="AD104" s="37"/>
      <c r="AE104" s="37"/>
      <c r="AT104" s="20" t="s">
        <v>914</v>
      </c>
      <c r="AU104" s="20" t="s">
        <v>88</v>
      </c>
    </row>
    <row r="105" spans="1:65" s="2" customFormat="1" ht="16.5" customHeight="1">
      <c r="A105" s="37"/>
      <c r="B105" s="38"/>
      <c r="C105" s="182" t="s">
        <v>287</v>
      </c>
      <c r="D105" s="182" t="s">
        <v>239</v>
      </c>
      <c r="E105" s="183" t="s">
        <v>2315</v>
      </c>
      <c r="F105" s="184" t="s">
        <v>2316</v>
      </c>
      <c r="G105" s="185" t="s">
        <v>290</v>
      </c>
      <c r="H105" s="186">
        <v>0</v>
      </c>
      <c r="I105" s="187"/>
      <c r="J105" s="188">
        <f>ROUND(I105*H105,2)</f>
        <v>0</v>
      </c>
      <c r="K105" s="184" t="s">
        <v>19</v>
      </c>
      <c r="L105" s="42"/>
      <c r="M105" s="189" t="s">
        <v>19</v>
      </c>
      <c r="N105" s="190" t="s">
        <v>48</v>
      </c>
      <c r="O105" s="67"/>
      <c r="P105" s="191">
        <f>O105*H105</f>
        <v>0</v>
      </c>
      <c r="Q105" s="191">
        <v>0</v>
      </c>
      <c r="R105" s="191">
        <f>Q105*H105</f>
        <v>0</v>
      </c>
      <c r="S105" s="191">
        <v>0</v>
      </c>
      <c r="T105" s="192">
        <f>S105*H105</f>
        <v>0</v>
      </c>
      <c r="U105" s="37"/>
      <c r="V105" s="37"/>
      <c r="W105" s="37"/>
      <c r="X105" s="37"/>
      <c r="Y105" s="37"/>
      <c r="Z105" s="37"/>
      <c r="AA105" s="37"/>
      <c r="AB105" s="37"/>
      <c r="AC105" s="37"/>
      <c r="AD105" s="37"/>
      <c r="AE105" s="37"/>
      <c r="AR105" s="193" t="s">
        <v>366</v>
      </c>
      <c r="AT105" s="193" t="s">
        <v>239</v>
      </c>
      <c r="AU105" s="193" t="s">
        <v>88</v>
      </c>
      <c r="AY105" s="20" t="s">
        <v>237</v>
      </c>
      <c r="BE105" s="194">
        <f>IF(N105="základní",J105,0)</f>
        <v>0</v>
      </c>
      <c r="BF105" s="194">
        <f>IF(N105="snížená",J105,0)</f>
        <v>0</v>
      </c>
      <c r="BG105" s="194">
        <f>IF(N105="zákl. přenesená",J105,0)</f>
        <v>0</v>
      </c>
      <c r="BH105" s="194">
        <f>IF(N105="sníž. přenesená",J105,0)</f>
        <v>0</v>
      </c>
      <c r="BI105" s="194">
        <f>IF(N105="nulová",J105,0)</f>
        <v>0</v>
      </c>
      <c r="BJ105" s="20" t="s">
        <v>88</v>
      </c>
      <c r="BK105" s="194">
        <f>ROUND(I105*H105,2)</f>
        <v>0</v>
      </c>
      <c r="BL105" s="20" t="s">
        <v>366</v>
      </c>
      <c r="BM105" s="193" t="s">
        <v>326</v>
      </c>
    </row>
    <row r="106" spans="1:65" s="2" customFormat="1" ht="48">
      <c r="A106" s="37"/>
      <c r="B106" s="38"/>
      <c r="C106" s="39"/>
      <c r="D106" s="202" t="s">
        <v>914</v>
      </c>
      <c r="E106" s="39"/>
      <c r="F106" s="254" t="s">
        <v>2317</v>
      </c>
      <c r="G106" s="39"/>
      <c r="H106" s="39"/>
      <c r="I106" s="197"/>
      <c r="J106" s="39"/>
      <c r="K106" s="39"/>
      <c r="L106" s="42"/>
      <c r="M106" s="198"/>
      <c r="N106" s="199"/>
      <c r="O106" s="67"/>
      <c r="P106" s="67"/>
      <c r="Q106" s="67"/>
      <c r="R106" s="67"/>
      <c r="S106" s="67"/>
      <c r="T106" s="68"/>
      <c r="U106" s="37"/>
      <c r="V106" s="37"/>
      <c r="W106" s="37"/>
      <c r="X106" s="37"/>
      <c r="Y106" s="37"/>
      <c r="Z106" s="37"/>
      <c r="AA106" s="37"/>
      <c r="AB106" s="37"/>
      <c r="AC106" s="37"/>
      <c r="AD106" s="37"/>
      <c r="AE106" s="37"/>
      <c r="AT106" s="20" t="s">
        <v>914</v>
      </c>
      <c r="AU106" s="20" t="s">
        <v>88</v>
      </c>
    </row>
    <row r="107" spans="1:65" s="2" customFormat="1" ht="16.5" customHeight="1">
      <c r="A107" s="37"/>
      <c r="B107" s="38"/>
      <c r="C107" s="182" t="s">
        <v>295</v>
      </c>
      <c r="D107" s="182" t="s">
        <v>239</v>
      </c>
      <c r="E107" s="183" t="s">
        <v>2318</v>
      </c>
      <c r="F107" s="184" t="s">
        <v>2319</v>
      </c>
      <c r="G107" s="185" t="s">
        <v>290</v>
      </c>
      <c r="H107" s="186">
        <v>0</v>
      </c>
      <c r="I107" s="187"/>
      <c r="J107" s="188">
        <f>ROUND(I107*H107,2)</f>
        <v>0</v>
      </c>
      <c r="K107" s="184" t="s">
        <v>19</v>
      </c>
      <c r="L107" s="42"/>
      <c r="M107" s="189" t="s">
        <v>19</v>
      </c>
      <c r="N107" s="190" t="s">
        <v>48</v>
      </c>
      <c r="O107" s="67"/>
      <c r="P107" s="191">
        <f>O107*H107</f>
        <v>0</v>
      </c>
      <c r="Q107" s="191">
        <v>0</v>
      </c>
      <c r="R107" s="191">
        <f>Q107*H107</f>
        <v>0</v>
      </c>
      <c r="S107" s="191">
        <v>0</v>
      </c>
      <c r="T107" s="192">
        <f>S107*H107</f>
        <v>0</v>
      </c>
      <c r="U107" s="37"/>
      <c r="V107" s="37"/>
      <c r="W107" s="37"/>
      <c r="X107" s="37"/>
      <c r="Y107" s="37"/>
      <c r="Z107" s="37"/>
      <c r="AA107" s="37"/>
      <c r="AB107" s="37"/>
      <c r="AC107" s="37"/>
      <c r="AD107" s="37"/>
      <c r="AE107" s="37"/>
      <c r="AR107" s="193" t="s">
        <v>366</v>
      </c>
      <c r="AT107" s="193" t="s">
        <v>239</v>
      </c>
      <c r="AU107" s="193" t="s">
        <v>88</v>
      </c>
      <c r="AY107" s="20" t="s">
        <v>237</v>
      </c>
      <c r="BE107" s="194">
        <f>IF(N107="základní",J107,0)</f>
        <v>0</v>
      </c>
      <c r="BF107" s="194">
        <f>IF(N107="snížená",J107,0)</f>
        <v>0</v>
      </c>
      <c r="BG107" s="194">
        <f>IF(N107="zákl. přenesená",J107,0)</f>
        <v>0</v>
      </c>
      <c r="BH107" s="194">
        <f>IF(N107="sníž. přenesená",J107,0)</f>
        <v>0</v>
      </c>
      <c r="BI107" s="194">
        <f>IF(N107="nulová",J107,0)</f>
        <v>0</v>
      </c>
      <c r="BJ107" s="20" t="s">
        <v>88</v>
      </c>
      <c r="BK107" s="194">
        <f>ROUND(I107*H107,2)</f>
        <v>0</v>
      </c>
      <c r="BL107" s="20" t="s">
        <v>366</v>
      </c>
      <c r="BM107" s="193" t="s">
        <v>8</v>
      </c>
    </row>
    <row r="108" spans="1:65" s="2" customFormat="1" ht="48">
      <c r="A108" s="37"/>
      <c r="B108" s="38"/>
      <c r="C108" s="39"/>
      <c r="D108" s="202" t="s">
        <v>914</v>
      </c>
      <c r="E108" s="39"/>
      <c r="F108" s="254" t="s">
        <v>2320</v>
      </c>
      <c r="G108" s="39"/>
      <c r="H108" s="39"/>
      <c r="I108" s="197"/>
      <c r="J108" s="39"/>
      <c r="K108" s="39"/>
      <c r="L108" s="42"/>
      <c r="M108" s="198"/>
      <c r="N108" s="199"/>
      <c r="O108" s="67"/>
      <c r="P108" s="67"/>
      <c r="Q108" s="67"/>
      <c r="R108" s="67"/>
      <c r="S108" s="67"/>
      <c r="T108" s="68"/>
      <c r="U108" s="37"/>
      <c r="V108" s="37"/>
      <c r="W108" s="37"/>
      <c r="X108" s="37"/>
      <c r="Y108" s="37"/>
      <c r="Z108" s="37"/>
      <c r="AA108" s="37"/>
      <c r="AB108" s="37"/>
      <c r="AC108" s="37"/>
      <c r="AD108" s="37"/>
      <c r="AE108" s="37"/>
      <c r="AT108" s="20" t="s">
        <v>914</v>
      </c>
      <c r="AU108" s="20" t="s">
        <v>88</v>
      </c>
    </row>
    <row r="109" spans="1:65" s="2" customFormat="1" ht="16.5" customHeight="1">
      <c r="A109" s="37"/>
      <c r="B109" s="38"/>
      <c r="C109" s="182" t="s">
        <v>301</v>
      </c>
      <c r="D109" s="182" t="s">
        <v>239</v>
      </c>
      <c r="E109" s="183" t="s">
        <v>2321</v>
      </c>
      <c r="F109" s="184" t="s">
        <v>2322</v>
      </c>
      <c r="G109" s="185" t="s">
        <v>290</v>
      </c>
      <c r="H109" s="186">
        <v>0</v>
      </c>
      <c r="I109" s="187"/>
      <c r="J109" s="188">
        <f>ROUND(I109*H109,2)</f>
        <v>0</v>
      </c>
      <c r="K109" s="184" t="s">
        <v>19</v>
      </c>
      <c r="L109" s="42"/>
      <c r="M109" s="189" t="s">
        <v>19</v>
      </c>
      <c r="N109" s="190" t="s">
        <v>48</v>
      </c>
      <c r="O109" s="67"/>
      <c r="P109" s="191">
        <f>O109*H109</f>
        <v>0</v>
      </c>
      <c r="Q109" s="191">
        <v>0</v>
      </c>
      <c r="R109" s="191">
        <f>Q109*H109</f>
        <v>0</v>
      </c>
      <c r="S109" s="191">
        <v>0</v>
      </c>
      <c r="T109" s="192">
        <f>S109*H109</f>
        <v>0</v>
      </c>
      <c r="U109" s="37"/>
      <c r="V109" s="37"/>
      <c r="W109" s="37"/>
      <c r="X109" s="37"/>
      <c r="Y109" s="37"/>
      <c r="Z109" s="37"/>
      <c r="AA109" s="37"/>
      <c r="AB109" s="37"/>
      <c r="AC109" s="37"/>
      <c r="AD109" s="37"/>
      <c r="AE109" s="37"/>
      <c r="AR109" s="193" t="s">
        <v>366</v>
      </c>
      <c r="AT109" s="193" t="s">
        <v>239</v>
      </c>
      <c r="AU109" s="193" t="s">
        <v>88</v>
      </c>
      <c r="AY109" s="20" t="s">
        <v>237</v>
      </c>
      <c r="BE109" s="194">
        <f>IF(N109="základní",J109,0)</f>
        <v>0</v>
      </c>
      <c r="BF109" s="194">
        <f>IF(N109="snížená",J109,0)</f>
        <v>0</v>
      </c>
      <c r="BG109" s="194">
        <f>IF(N109="zákl. přenesená",J109,0)</f>
        <v>0</v>
      </c>
      <c r="BH109" s="194">
        <f>IF(N109="sníž. přenesená",J109,0)</f>
        <v>0</v>
      </c>
      <c r="BI109" s="194">
        <f>IF(N109="nulová",J109,0)</f>
        <v>0</v>
      </c>
      <c r="BJ109" s="20" t="s">
        <v>88</v>
      </c>
      <c r="BK109" s="194">
        <f>ROUND(I109*H109,2)</f>
        <v>0</v>
      </c>
      <c r="BL109" s="20" t="s">
        <v>366</v>
      </c>
      <c r="BM109" s="193" t="s">
        <v>354</v>
      </c>
    </row>
    <row r="110" spans="1:65" s="2" customFormat="1" ht="19.2">
      <c r="A110" s="37"/>
      <c r="B110" s="38"/>
      <c r="C110" s="39"/>
      <c r="D110" s="202" t="s">
        <v>914</v>
      </c>
      <c r="E110" s="39"/>
      <c r="F110" s="254" t="s">
        <v>2323</v>
      </c>
      <c r="G110" s="39"/>
      <c r="H110" s="39"/>
      <c r="I110" s="197"/>
      <c r="J110" s="39"/>
      <c r="K110" s="39"/>
      <c r="L110" s="42"/>
      <c r="M110" s="198"/>
      <c r="N110" s="199"/>
      <c r="O110" s="67"/>
      <c r="P110" s="67"/>
      <c r="Q110" s="67"/>
      <c r="R110" s="67"/>
      <c r="S110" s="67"/>
      <c r="T110" s="68"/>
      <c r="U110" s="37"/>
      <c r="V110" s="37"/>
      <c r="W110" s="37"/>
      <c r="X110" s="37"/>
      <c r="Y110" s="37"/>
      <c r="Z110" s="37"/>
      <c r="AA110" s="37"/>
      <c r="AB110" s="37"/>
      <c r="AC110" s="37"/>
      <c r="AD110" s="37"/>
      <c r="AE110" s="37"/>
      <c r="AT110" s="20" t="s">
        <v>914</v>
      </c>
      <c r="AU110" s="20" t="s">
        <v>88</v>
      </c>
    </row>
    <row r="111" spans="1:65" s="2" customFormat="1" ht="16.5" customHeight="1">
      <c r="A111" s="37"/>
      <c r="B111" s="38"/>
      <c r="C111" s="182" t="s">
        <v>299</v>
      </c>
      <c r="D111" s="182" t="s">
        <v>239</v>
      </c>
      <c r="E111" s="183" t="s">
        <v>2324</v>
      </c>
      <c r="F111" s="184" t="s">
        <v>2325</v>
      </c>
      <c r="G111" s="185" t="s">
        <v>290</v>
      </c>
      <c r="H111" s="186">
        <v>0</v>
      </c>
      <c r="I111" s="187"/>
      <c r="J111" s="188">
        <f>ROUND(I111*H111,2)</f>
        <v>0</v>
      </c>
      <c r="K111" s="184" t="s">
        <v>19</v>
      </c>
      <c r="L111" s="42"/>
      <c r="M111" s="189" t="s">
        <v>19</v>
      </c>
      <c r="N111" s="190" t="s">
        <v>48</v>
      </c>
      <c r="O111" s="67"/>
      <c r="P111" s="191">
        <f>O111*H111</f>
        <v>0</v>
      </c>
      <c r="Q111" s="191">
        <v>0</v>
      </c>
      <c r="R111" s="191">
        <f>Q111*H111</f>
        <v>0</v>
      </c>
      <c r="S111" s="191">
        <v>0</v>
      </c>
      <c r="T111" s="192">
        <f>S111*H111</f>
        <v>0</v>
      </c>
      <c r="U111" s="37"/>
      <c r="V111" s="37"/>
      <c r="W111" s="37"/>
      <c r="X111" s="37"/>
      <c r="Y111" s="37"/>
      <c r="Z111" s="37"/>
      <c r="AA111" s="37"/>
      <c r="AB111" s="37"/>
      <c r="AC111" s="37"/>
      <c r="AD111" s="37"/>
      <c r="AE111" s="37"/>
      <c r="AR111" s="193" t="s">
        <v>366</v>
      </c>
      <c r="AT111" s="193" t="s">
        <v>239</v>
      </c>
      <c r="AU111" s="193" t="s">
        <v>88</v>
      </c>
      <c r="AY111" s="20" t="s">
        <v>237</v>
      </c>
      <c r="BE111" s="194">
        <f>IF(N111="základní",J111,0)</f>
        <v>0</v>
      </c>
      <c r="BF111" s="194">
        <f>IF(N111="snížená",J111,0)</f>
        <v>0</v>
      </c>
      <c r="BG111" s="194">
        <f>IF(N111="zákl. přenesená",J111,0)</f>
        <v>0</v>
      </c>
      <c r="BH111" s="194">
        <f>IF(N111="sníž. přenesená",J111,0)</f>
        <v>0</v>
      </c>
      <c r="BI111" s="194">
        <f>IF(N111="nulová",J111,0)</f>
        <v>0</v>
      </c>
      <c r="BJ111" s="20" t="s">
        <v>88</v>
      </c>
      <c r="BK111" s="194">
        <f>ROUND(I111*H111,2)</f>
        <v>0</v>
      </c>
      <c r="BL111" s="20" t="s">
        <v>366</v>
      </c>
      <c r="BM111" s="193" t="s">
        <v>366</v>
      </c>
    </row>
    <row r="112" spans="1:65" s="2" customFormat="1" ht="16.5" customHeight="1">
      <c r="A112" s="37"/>
      <c r="B112" s="38"/>
      <c r="C112" s="182" t="s">
        <v>319</v>
      </c>
      <c r="D112" s="182" t="s">
        <v>239</v>
      </c>
      <c r="E112" s="183" t="s">
        <v>2326</v>
      </c>
      <c r="F112" s="184" t="s">
        <v>2327</v>
      </c>
      <c r="G112" s="185" t="s">
        <v>290</v>
      </c>
      <c r="H112" s="186">
        <v>0</v>
      </c>
      <c r="I112" s="187"/>
      <c r="J112" s="188">
        <f>ROUND(I112*H112,2)</f>
        <v>0</v>
      </c>
      <c r="K112" s="184" t="s">
        <v>19</v>
      </c>
      <c r="L112" s="42"/>
      <c r="M112" s="189" t="s">
        <v>19</v>
      </c>
      <c r="N112" s="190" t="s">
        <v>48</v>
      </c>
      <c r="O112" s="67"/>
      <c r="P112" s="191">
        <f>O112*H112</f>
        <v>0</v>
      </c>
      <c r="Q112" s="191">
        <v>0</v>
      </c>
      <c r="R112" s="191">
        <f>Q112*H112</f>
        <v>0</v>
      </c>
      <c r="S112" s="191">
        <v>0</v>
      </c>
      <c r="T112" s="192">
        <f>S112*H112</f>
        <v>0</v>
      </c>
      <c r="U112" s="37"/>
      <c r="V112" s="37"/>
      <c r="W112" s="37"/>
      <c r="X112" s="37"/>
      <c r="Y112" s="37"/>
      <c r="Z112" s="37"/>
      <c r="AA112" s="37"/>
      <c r="AB112" s="37"/>
      <c r="AC112" s="37"/>
      <c r="AD112" s="37"/>
      <c r="AE112" s="37"/>
      <c r="AR112" s="193" t="s">
        <v>366</v>
      </c>
      <c r="AT112" s="193" t="s">
        <v>239</v>
      </c>
      <c r="AU112" s="193" t="s">
        <v>88</v>
      </c>
      <c r="AY112" s="20" t="s">
        <v>237</v>
      </c>
      <c r="BE112" s="194">
        <f>IF(N112="základní",J112,0)</f>
        <v>0</v>
      </c>
      <c r="BF112" s="194">
        <f>IF(N112="snížená",J112,0)</f>
        <v>0</v>
      </c>
      <c r="BG112" s="194">
        <f>IF(N112="zákl. přenesená",J112,0)</f>
        <v>0</v>
      </c>
      <c r="BH112" s="194">
        <f>IF(N112="sníž. přenesená",J112,0)</f>
        <v>0</v>
      </c>
      <c r="BI112" s="194">
        <f>IF(N112="nulová",J112,0)</f>
        <v>0</v>
      </c>
      <c r="BJ112" s="20" t="s">
        <v>88</v>
      </c>
      <c r="BK112" s="194">
        <f>ROUND(I112*H112,2)</f>
        <v>0</v>
      </c>
      <c r="BL112" s="20" t="s">
        <v>366</v>
      </c>
      <c r="BM112" s="193" t="s">
        <v>389</v>
      </c>
    </row>
    <row r="113" spans="1:65" s="2" customFormat="1" ht="16.5" customHeight="1">
      <c r="A113" s="37"/>
      <c r="B113" s="38"/>
      <c r="C113" s="182" t="s">
        <v>326</v>
      </c>
      <c r="D113" s="182" t="s">
        <v>239</v>
      </c>
      <c r="E113" s="183" t="s">
        <v>2328</v>
      </c>
      <c r="F113" s="184" t="s">
        <v>2329</v>
      </c>
      <c r="G113" s="185" t="s">
        <v>290</v>
      </c>
      <c r="H113" s="186">
        <v>0</v>
      </c>
      <c r="I113" s="187"/>
      <c r="J113" s="188">
        <f>ROUND(I113*H113,2)</f>
        <v>0</v>
      </c>
      <c r="K113" s="184" t="s">
        <v>19</v>
      </c>
      <c r="L113" s="42"/>
      <c r="M113" s="189" t="s">
        <v>19</v>
      </c>
      <c r="N113" s="190" t="s">
        <v>48</v>
      </c>
      <c r="O113" s="67"/>
      <c r="P113" s="191">
        <f>O113*H113</f>
        <v>0</v>
      </c>
      <c r="Q113" s="191">
        <v>0</v>
      </c>
      <c r="R113" s="191">
        <f>Q113*H113</f>
        <v>0</v>
      </c>
      <c r="S113" s="191">
        <v>0</v>
      </c>
      <c r="T113" s="192">
        <f>S113*H113</f>
        <v>0</v>
      </c>
      <c r="U113" s="37"/>
      <c r="V113" s="37"/>
      <c r="W113" s="37"/>
      <c r="X113" s="37"/>
      <c r="Y113" s="37"/>
      <c r="Z113" s="37"/>
      <c r="AA113" s="37"/>
      <c r="AB113" s="37"/>
      <c r="AC113" s="37"/>
      <c r="AD113" s="37"/>
      <c r="AE113" s="37"/>
      <c r="AR113" s="193" t="s">
        <v>366</v>
      </c>
      <c r="AT113" s="193" t="s">
        <v>239</v>
      </c>
      <c r="AU113" s="193" t="s">
        <v>88</v>
      </c>
      <c r="AY113" s="20" t="s">
        <v>237</v>
      </c>
      <c r="BE113" s="194">
        <f>IF(N113="základní",J113,0)</f>
        <v>0</v>
      </c>
      <c r="BF113" s="194">
        <f>IF(N113="snížená",J113,0)</f>
        <v>0</v>
      </c>
      <c r="BG113" s="194">
        <f>IF(N113="zákl. přenesená",J113,0)</f>
        <v>0</v>
      </c>
      <c r="BH113" s="194">
        <f>IF(N113="sníž. přenesená",J113,0)</f>
        <v>0</v>
      </c>
      <c r="BI113" s="194">
        <f>IF(N113="nulová",J113,0)</f>
        <v>0</v>
      </c>
      <c r="BJ113" s="20" t="s">
        <v>88</v>
      </c>
      <c r="BK113" s="194">
        <f>ROUND(I113*H113,2)</f>
        <v>0</v>
      </c>
      <c r="BL113" s="20" t="s">
        <v>366</v>
      </c>
      <c r="BM113" s="193" t="s">
        <v>400</v>
      </c>
    </row>
    <row r="114" spans="1:65" s="2" customFormat="1" ht="16.5" customHeight="1">
      <c r="A114" s="37"/>
      <c r="B114" s="38"/>
      <c r="C114" s="182" t="s">
        <v>330</v>
      </c>
      <c r="D114" s="182" t="s">
        <v>239</v>
      </c>
      <c r="E114" s="183" t="s">
        <v>2330</v>
      </c>
      <c r="F114" s="184" t="s">
        <v>2331</v>
      </c>
      <c r="G114" s="185" t="s">
        <v>290</v>
      </c>
      <c r="H114" s="186">
        <v>0</v>
      </c>
      <c r="I114" s="187"/>
      <c r="J114" s="188">
        <f>ROUND(I114*H114,2)</f>
        <v>0</v>
      </c>
      <c r="K114" s="184" t="s">
        <v>19</v>
      </c>
      <c r="L114" s="42"/>
      <c r="M114" s="189" t="s">
        <v>19</v>
      </c>
      <c r="N114" s="190" t="s">
        <v>48</v>
      </c>
      <c r="O114" s="67"/>
      <c r="P114" s="191">
        <f>O114*H114</f>
        <v>0</v>
      </c>
      <c r="Q114" s="191">
        <v>0</v>
      </c>
      <c r="R114" s="191">
        <f>Q114*H114</f>
        <v>0</v>
      </c>
      <c r="S114" s="191">
        <v>0</v>
      </c>
      <c r="T114" s="192">
        <f>S114*H114</f>
        <v>0</v>
      </c>
      <c r="U114" s="37"/>
      <c r="V114" s="37"/>
      <c r="W114" s="37"/>
      <c r="X114" s="37"/>
      <c r="Y114" s="37"/>
      <c r="Z114" s="37"/>
      <c r="AA114" s="37"/>
      <c r="AB114" s="37"/>
      <c r="AC114" s="37"/>
      <c r="AD114" s="37"/>
      <c r="AE114" s="37"/>
      <c r="AR114" s="193" t="s">
        <v>366</v>
      </c>
      <c r="AT114" s="193" t="s">
        <v>239</v>
      </c>
      <c r="AU114" s="193" t="s">
        <v>88</v>
      </c>
      <c r="AY114" s="20" t="s">
        <v>237</v>
      </c>
      <c r="BE114" s="194">
        <f>IF(N114="základní",J114,0)</f>
        <v>0</v>
      </c>
      <c r="BF114" s="194">
        <f>IF(N114="snížená",J114,0)</f>
        <v>0</v>
      </c>
      <c r="BG114" s="194">
        <f>IF(N114="zákl. přenesená",J114,0)</f>
        <v>0</v>
      </c>
      <c r="BH114" s="194">
        <f>IF(N114="sníž. přenesená",J114,0)</f>
        <v>0</v>
      </c>
      <c r="BI114" s="194">
        <f>IF(N114="nulová",J114,0)</f>
        <v>0</v>
      </c>
      <c r="BJ114" s="20" t="s">
        <v>88</v>
      </c>
      <c r="BK114" s="194">
        <f>ROUND(I114*H114,2)</f>
        <v>0</v>
      </c>
      <c r="BL114" s="20" t="s">
        <v>366</v>
      </c>
      <c r="BM114" s="193" t="s">
        <v>427</v>
      </c>
    </row>
    <row r="115" spans="1:65" s="2" customFormat="1" ht="24.15" customHeight="1">
      <c r="A115" s="37"/>
      <c r="B115" s="38"/>
      <c r="C115" s="182" t="s">
        <v>8</v>
      </c>
      <c r="D115" s="182" t="s">
        <v>239</v>
      </c>
      <c r="E115" s="183" t="s">
        <v>2332</v>
      </c>
      <c r="F115" s="184" t="s">
        <v>2333</v>
      </c>
      <c r="G115" s="185" t="s">
        <v>290</v>
      </c>
      <c r="H115" s="186">
        <v>13</v>
      </c>
      <c r="I115" s="187"/>
      <c r="J115" s="188">
        <f>ROUND(I115*H115,2)</f>
        <v>0</v>
      </c>
      <c r="K115" s="184" t="s">
        <v>19</v>
      </c>
      <c r="L115" s="42"/>
      <c r="M115" s="189" t="s">
        <v>19</v>
      </c>
      <c r="N115" s="190" t="s">
        <v>48</v>
      </c>
      <c r="O115" s="67"/>
      <c r="P115" s="191">
        <f>O115*H115</f>
        <v>0</v>
      </c>
      <c r="Q115" s="191">
        <v>0</v>
      </c>
      <c r="R115" s="191">
        <f>Q115*H115</f>
        <v>0</v>
      </c>
      <c r="S115" s="191">
        <v>0</v>
      </c>
      <c r="T115" s="192">
        <f>S115*H115</f>
        <v>0</v>
      </c>
      <c r="U115" s="37"/>
      <c r="V115" s="37"/>
      <c r="W115" s="37"/>
      <c r="X115" s="37"/>
      <c r="Y115" s="37"/>
      <c r="Z115" s="37"/>
      <c r="AA115" s="37"/>
      <c r="AB115" s="37"/>
      <c r="AC115" s="37"/>
      <c r="AD115" s="37"/>
      <c r="AE115" s="37"/>
      <c r="AR115" s="193" t="s">
        <v>366</v>
      </c>
      <c r="AT115" s="193" t="s">
        <v>239</v>
      </c>
      <c r="AU115" s="193" t="s">
        <v>88</v>
      </c>
      <c r="AY115" s="20" t="s">
        <v>237</v>
      </c>
      <c r="BE115" s="194">
        <f>IF(N115="základní",J115,0)</f>
        <v>0</v>
      </c>
      <c r="BF115" s="194">
        <f>IF(N115="snížená",J115,0)</f>
        <v>0</v>
      </c>
      <c r="BG115" s="194">
        <f>IF(N115="zákl. přenesená",J115,0)</f>
        <v>0</v>
      </c>
      <c r="BH115" s="194">
        <f>IF(N115="sníž. přenesená",J115,0)</f>
        <v>0</v>
      </c>
      <c r="BI115" s="194">
        <f>IF(N115="nulová",J115,0)</f>
        <v>0</v>
      </c>
      <c r="BJ115" s="20" t="s">
        <v>88</v>
      </c>
      <c r="BK115" s="194">
        <f>ROUND(I115*H115,2)</f>
        <v>0</v>
      </c>
      <c r="BL115" s="20" t="s">
        <v>366</v>
      </c>
      <c r="BM115" s="193" t="s">
        <v>440</v>
      </c>
    </row>
    <row r="116" spans="1:65" s="2" customFormat="1" ht="19.2">
      <c r="A116" s="37"/>
      <c r="B116" s="38"/>
      <c r="C116" s="39"/>
      <c r="D116" s="202" t="s">
        <v>914</v>
      </c>
      <c r="E116" s="39"/>
      <c r="F116" s="254" t="s">
        <v>2334</v>
      </c>
      <c r="G116" s="39"/>
      <c r="H116" s="39"/>
      <c r="I116" s="197"/>
      <c r="J116" s="39"/>
      <c r="K116" s="39"/>
      <c r="L116" s="42"/>
      <c r="M116" s="198"/>
      <c r="N116" s="199"/>
      <c r="O116" s="67"/>
      <c r="P116" s="67"/>
      <c r="Q116" s="67"/>
      <c r="R116" s="67"/>
      <c r="S116" s="67"/>
      <c r="T116" s="68"/>
      <c r="U116" s="37"/>
      <c r="V116" s="37"/>
      <c r="W116" s="37"/>
      <c r="X116" s="37"/>
      <c r="Y116" s="37"/>
      <c r="Z116" s="37"/>
      <c r="AA116" s="37"/>
      <c r="AB116" s="37"/>
      <c r="AC116" s="37"/>
      <c r="AD116" s="37"/>
      <c r="AE116" s="37"/>
      <c r="AT116" s="20" t="s">
        <v>914</v>
      </c>
      <c r="AU116" s="20" t="s">
        <v>88</v>
      </c>
    </row>
    <row r="117" spans="1:65" s="2" customFormat="1" ht="16.5" customHeight="1">
      <c r="A117" s="37"/>
      <c r="B117" s="38"/>
      <c r="C117" s="182" t="s">
        <v>348</v>
      </c>
      <c r="D117" s="182" t="s">
        <v>239</v>
      </c>
      <c r="E117" s="183" t="s">
        <v>2335</v>
      </c>
      <c r="F117" s="184" t="s">
        <v>2336</v>
      </c>
      <c r="G117" s="185" t="s">
        <v>290</v>
      </c>
      <c r="H117" s="186">
        <v>0</v>
      </c>
      <c r="I117" s="187"/>
      <c r="J117" s="188">
        <f>ROUND(I117*H117,2)</f>
        <v>0</v>
      </c>
      <c r="K117" s="184" t="s">
        <v>19</v>
      </c>
      <c r="L117" s="42"/>
      <c r="M117" s="189" t="s">
        <v>19</v>
      </c>
      <c r="N117" s="190" t="s">
        <v>48</v>
      </c>
      <c r="O117" s="67"/>
      <c r="P117" s="191">
        <f>O117*H117</f>
        <v>0</v>
      </c>
      <c r="Q117" s="191">
        <v>0</v>
      </c>
      <c r="R117" s="191">
        <f>Q117*H117</f>
        <v>0</v>
      </c>
      <c r="S117" s="191">
        <v>0</v>
      </c>
      <c r="T117" s="192">
        <f>S117*H117</f>
        <v>0</v>
      </c>
      <c r="U117" s="37"/>
      <c r="V117" s="37"/>
      <c r="W117" s="37"/>
      <c r="X117" s="37"/>
      <c r="Y117" s="37"/>
      <c r="Z117" s="37"/>
      <c r="AA117" s="37"/>
      <c r="AB117" s="37"/>
      <c r="AC117" s="37"/>
      <c r="AD117" s="37"/>
      <c r="AE117" s="37"/>
      <c r="AR117" s="193" t="s">
        <v>366</v>
      </c>
      <c r="AT117" s="193" t="s">
        <v>239</v>
      </c>
      <c r="AU117" s="193" t="s">
        <v>88</v>
      </c>
      <c r="AY117" s="20" t="s">
        <v>237</v>
      </c>
      <c r="BE117" s="194">
        <f>IF(N117="základní",J117,0)</f>
        <v>0</v>
      </c>
      <c r="BF117" s="194">
        <f>IF(N117="snížená",J117,0)</f>
        <v>0</v>
      </c>
      <c r="BG117" s="194">
        <f>IF(N117="zákl. přenesená",J117,0)</f>
        <v>0</v>
      </c>
      <c r="BH117" s="194">
        <f>IF(N117="sníž. přenesená",J117,0)</f>
        <v>0</v>
      </c>
      <c r="BI117" s="194">
        <f>IF(N117="nulová",J117,0)</f>
        <v>0</v>
      </c>
      <c r="BJ117" s="20" t="s">
        <v>88</v>
      </c>
      <c r="BK117" s="194">
        <f>ROUND(I117*H117,2)</f>
        <v>0</v>
      </c>
      <c r="BL117" s="20" t="s">
        <v>366</v>
      </c>
      <c r="BM117" s="193" t="s">
        <v>452</v>
      </c>
    </row>
    <row r="118" spans="1:65" s="2" customFormat="1" ht="16.5" customHeight="1">
      <c r="A118" s="37"/>
      <c r="B118" s="38"/>
      <c r="C118" s="182" t="s">
        <v>354</v>
      </c>
      <c r="D118" s="182" t="s">
        <v>239</v>
      </c>
      <c r="E118" s="183" t="s">
        <v>2337</v>
      </c>
      <c r="F118" s="184" t="s">
        <v>2338</v>
      </c>
      <c r="G118" s="185" t="s">
        <v>290</v>
      </c>
      <c r="H118" s="186">
        <v>0</v>
      </c>
      <c r="I118" s="187"/>
      <c r="J118" s="188">
        <f>ROUND(I118*H118,2)</f>
        <v>0</v>
      </c>
      <c r="K118" s="184" t="s">
        <v>19</v>
      </c>
      <c r="L118" s="42"/>
      <c r="M118" s="189" t="s">
        <v>19</v>
      </c>
      <c r="N118" s="190" t="s">
        <v>48</v>
      </c>
      <c r="O118" s="67"/>
      <c r="P118" s="191">
        <f>O118*H118</f>
        <v>0</v>
      </c>
      <c r="Q118" s="191">
        <v>0</v>
      </c>
      <c r="R118" s="191">
        <f>Q118*H118</f>
        <v>0</v>
      </c>
      <c r="S118" s="191">
        <v>0</v>
      </c>
      <c r="T118" s="192">
        <f>S118*H118</f>
        <v>0</v>
      </c>
      <c r="U118" s="37"/>
      <c r="V118" s="37"/>
      <c r="W118" s="37"/>
      <c r="X118" s="37"/>
      <c r="Y118" s="37"/>
      <c r="Z118" s="37"/>
      <c r="AA118" s="37"/>
      <c r="AB118" s="37"/>
      <c r="AC118" s="37"/>
      <c r="AD118" s="37"/>
      <c r="AE118" s="37"/>
      <c r="AR118" s="193" t="s">
        <v>366</v>
      </c>
      <c r="AT118" s="193" t="s">
        <v>239</v>
      </c>
      <c r="AU118" s="193" t="s">
        <v>88</v>
      </c>
      <c r="AY118" s="20" t="s">
        <v>237</v>
      </c>
      <c r="BE118" s="194">
        <f>IF(N118="základní",J118,0)</f>
        <v>0</v>
      </c>
      <c r="BF118" s="194">
        <f>IF(N118="snížená",J118,0)</f>
        <v>0</v>
      </c>
      <c r="BG118" s="194">
        <f>IF(N118="zákl. přenesená",J118,0)</f>
        <v>0</v>
      </c>
      <c r="BH118" s="194">
        <f>IF(N118="sníž. přenesená",J118,0)</f>
        <v>0</v>
      </c>
      <c r="BI118" s="194">
        <f>IF(N118="nulová",J118,0)</f>
        <v>0</v>
      </c>
      <c r="BJ118" s="20" t="s">
        <v>88</v>
      </c>
      <c r="BK118" s="194">
        <f>ROUND(I118*H118,2)</f>
        <v>0</v>
      </c>
      <c r="BL118" s="20" t="s">
        <v>366</v>
      </c>
      <c r="BM118" s="193" t="s">
        <v>476</v>
      </c>
    </row>
    <row r="119" spans="1:65" s="2" customFormat="1" ht="16.5" customHeight="1">
      <c r="A119" s="37"/>
      <c r="B119" s="38"/>
      <c r="C119" s="182" t="s">
        <v>361</v>
      </c>
      <c r="D119" s="182" t="s">
        <v>239</v>
      </c>
      <c r="E119" s="183" t="s">
        <v>2339</v>
      </c>
      <c r="F119" s="184" t="s">
        <v>2340</v>
      </c>
      <c r="G119" s="185" t="s">
        <v>290</v>
      </c>
      <c r="H119" s="186">
        <v>0</v>
      </c>
      <c r="I119" s="187"/>
      <c r="J119" s="188">
        <f>ROUND(I119*H119,2)</f>
        <v>0</v>
      </c>
      <c r="K119" s="184" t="s">
        <v>19</v>
      </c>
      <c r="L119" s="42"/>
      <c r="M119" s="189" t="s">
        <v>19</v>
      </c>
      <c r="N119" s="190" t="s">
        <v>48</v>
      </c>
      <c r="O119" s="67"/>
      <c r="P119" s="191">
        <f>O119*H119</f>
        <v>0</v>
      </c>
      <c r="Q119" s="191">
        <v>0</v>
      </c>
      <c r="R119" s="191">
        <f>Q119*H119</f>
        <v>0</v>
      </c>
      <c r="S119" s="191">
        <v>0</v>
      </c>
      <c r="T119" s="192">
        <f>S119*H119</f>
        <v>0</v>
      </c>
      <c r="U119" s="37"/>
      <c r="V119" s="37"/>
      <c r="W119" s="37"/>
      <c r="X119" s="37"/>
      <c r="Y119" s="37"/>
      <c r="Z119" s="37"/>
      <c r="AA119" s="37"/>
      <c r="AB119" s="37"/>
      <c r="AC119" s="37"/>
      <c r="AD119" s="37"/>
      <c r="AE119" s="37"/>
      <c r="AR119" s="193" t="s">
        <v>366</v>
      </c>
      <c r="AT119" s="193" t="s">
        <v>239</v>
      </c>
      <c r="AU119" s="193" t="s">
        <v>88</v>
      </c>
      <c r="AY119" s="20" t="s">
        <v>237</v>
      </c>
      <c r="BE119" s="194">
        <f>IF(N119="základní",J119,0)</f>
        <v>0</v>
      </c>
      <c r="BF119" s="194">
        <f>IF(N119="snížená",J119,0)</f>
        <v>0</v>
      </c>
      <c r="BG119" s="194">
        <f>IF(N119="zákl. přenesená",J119,0)</f>
        <v>0</v>
      </c>
      <c r="BH119" s="194">
        <f>IF(N119="sníž. přenesená",J119,0)</f>
        <v>0</v>
      </c>
      <c r="BI119" s="194">
        <f>IF(N119="nulová",J119,0)</f>
        <v>0</v>
      </c>
      <c r="BJ119" s="20" t="s">
        <v>88</v>
      </c>
      <c r="BK119" s="194">
        <f>ROUND(I119*H119,2)</f>
        <v>0</v>
      </c>
      <c r="BL119" s="20" t="s">
        <v>366</v>
      </c>
      <c r="BM119" s="193" t="s">
        <v>508</v>
      </c>
    </row>
    <row r="120" spans="1:65" s="2" customFormat="1" ht="16.5" customHeight="1">
      <c r="A120" s="37"/>
      <c r="B120" s="38"/>
      <c r="C120" s="182" t="s">
        <v>366</v>
      </c>
      <c r="D120" s="182" t="s">
        <v>239</v>
      </c>
      <c r="E120" s="183" t="s">
        <v>2341</v>
      </c>
      <c r="F120" s="184" t="s">
        <v>2342</v>
      </c>
      <c r="G120" s="185" t="s">
        <v>290</v>
      </c>
      <c r="H120" s="186">
        <v>0</v>
      </c>
      <c r="I120" s="187"/>
      <c r="J120" s="188">
        <f>ROUND(I120*H120,2)</f>
        <v>0</v>
      </c>
      <c r="K120" s="184" t="s">
        <v>19</v>
      </c>
      <c r="L120" s="42"/>
      <c r="M120" s="189" t="s">
        <v>19</v>
      </c>
      <c r="N120" s="190" t="s">
        <v>48</v>
      </c>
      <c r="O120" s="67"/>
      <c r="P120" s="191">
        <f>O120*H120</f>
        <v>0</v>
      </c>
      <c r="Q120" s="191">
        <v>0</v>
      </c>
      <c r="R120" s="191">
        <f>Q120*H120</f>
        <v>0</v>
      </c>
      <c r="S120" s="191">
        <v>0</v>
      </c>
      <c r="T120" s="192">
        <f>S120*H120</f>
        <v>0</v>
      </c>
      <c r="U120" s="37"/>
      <c r="V120" s="37"/>
      <c r="W120" s="37"/>
      <c r="X120" s="37"/>
      <c r="Y120" s="37"/>
      <c r="Z120" s="37"/>
      <c r="AA120" s="37"/>
      <c r="AB120" s="37"/>
      <c r="AC120" s="37"/>
      <c r="AD120" s="37"/>
      <c r="AE120" s="37"/>
      <c r="AR120" s="193" t="s">
        <v>366</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366</v>
      </c>
      <c r="BM120" s="193" t="s">
        <v>523</v>
      </c>
    </row>
    <row r="121" spans="1:65" s="2" customFormat="1" ht="67.2">
      <c r="A121" s="37"/>
      <c r="B121" s="38"/>
      <c r="C121" s="39"/>
      <c r="D121" s="202" t="s">
        <v>914</v>
      </c>
      <c r="E121" s="39"/>
      <c r="F121" s="254" t="s">
        <v>2343</v>
      </c>
      <c r="G121" s="39"/>
      <c r="H121" s="39"/>
      <c r="I121" s="197"/>
      <c r="J121" s="39"/>
      <c r="K121" s="39"/>
      <c r="L121" s="42"/>
      <c r="M121" s="198"/>
      <c r="N121" s="199"/>
      <c r="O121" s="67"/>
      <c r="P121" s="67"/>
      <c r="Q121" s="67"/>
      <c r="R121" s="67"/>
      <c r="S121" s="67"/>
      <c r="T121" s="68"/>
      <c r="U121" s="37"/>
      <c r="V121" s="37"/>
      <c r="W121" s="37"/>
      <c r="X121" s="37"/>
      <c r="Y121" s="37"/>
      <c r="Z121" s="37"/>
      <c r="AA121" s="37"/>
      <c r="AB121" s="37"/>
      <c r="AC121" s="37"/>
      <c r="AD121" s="37"/>
      <c r="AE121" s="37"/>
      <c r="AT121" s="20" t="s">
        <v>914</v>
      </c>
      <c r="AU121" s="20" t="s">
        <v>88</v>
      </c>
    </row>
    <row r="122" spans="1:65" s="2" customFormat="1" ht="21.75" customHeight="1">
      <c r="A122" s="37"/>
      <c r="B122" s="38"/>
      <c r="C122" s="182" t="s">
        <v>371</v>
      </c>
      <c r="D122" s="182" t="s">
        <v>239</v>
      </c>
      <c r="E122" s="183" t="s">
        <v>2344</v>
      </c>
      <c r="F122" s="184" t="s">
        <v>2345</v>
      </c>
      <c r="G122" s="185" t="s">
        <v>290</v>
      </c>
      <c r="H122" s="186">
        <v>0</v>
      </c>
      <c r="I122" s="187"/>
      <c r="J122" s="188">
        <f>ROUND(I122*H122,2)</f>
        <v>0</v>
      </c>
      <c r="K122" s="184" t="s">
        <v>19</v>
      </c>
      <c r="L122" s="42"/>
      <c r="M122" s="189" t="s">
        <v>19</v>
      </c>
      <c r="N122" s="190" t="s">
        <v>48</v>
      </c>
      <c r="O122" s="67"/>
      <c r="P122" s="191">
        <f>O122*H122</f>
        <v>0</v>
      </c>
      <c r="Q122" s="191">
        <v>0</v>
      </c>
      <c r="R122" s="191">
        <f>Q122*H122</f>
        <v>0</v>
      </c>
      <c r="S122" s="191">
        <v>0</v>
      </c>
      <c r="T122" s="192">
        <f>S122*H122</f>
        <v>0</v>
      </c>
      <c r="U122" s="37"/>
      <c r="V122" s="37"/>
      <c r="W122" s="37"/>
      <c r="X122" s="37"/>
      <c r="Y122" s="37"/>
      <c r="Z122" s="37"/>
      <c r="AA122" s="37"/>
      <c r="AB122" s="37"/>
      <c r="AC122" s="37"/>
      <c r="AD122" s="37"/>
      <c r="AE122" s="37"/>
      <c r="AR122" s="193" t="s">
        <v>366</v>
      </c>
      <c r="AT122" s="193" t="s">
        <v>239</v>
      </c>
      <c r="AU122" s="193" t="s">
        <v>88</v>
      </c>
      <c r="AY122" s="20" t="s">
        <v>237</v>
      </c>
      <c r="BE122" s="194">
        <f>IF(N122="základní",J122,0)</f>
        <v>0</v>
      </c>
      <c r="BF122" s="194">
        <f>IF(N122="snížená",J122,0)</f>
        <v>0</v>
      </c>
      <c r="BG122" s="194">
        <f>IF(N122="zákl. přenesená",J122,0)</f>
        <v>0</v>
      </c>
      <c r="BH122" s="194">
        <f>IF(N122="sníž. přenesená",J122,0)</f>
        <v>0</v>
      </c>
      <c r="BI122" s="194">
        <f>IF(N122="nulová",J122,0)</f>
        <v>0</v>
      </c>
      <c r="BJ122" s="20" t="s">
        <v>88</v>
      </c>
      <c r="BK122" s="194">
        <f>ROUND(I122*H122,2)</f>
        <v>0</v>
      </c>
      <c r="BL122" s="20" t="s">
        <v>366</v>
      </c>
      <c r="BM122" s="193" t="s">
        <v>535</v>
      </c>
    </row>
    <row r="123" spans="1:65" s="2" customFormat="1" ht="19.2">
      <c r="A123" s="37"/>
      <c r="B123" s="38"/>
      <c r="C123" s="39"/>
      <c r="D123" s="202" t="s">
        <v>914</v>
      </c>
      <c r="E123" s="39"/>
      <c r="F123" s="254" t="s">
        <v>2346</v>
      </c>
      <c r="G123" s="39"/>
      <c r="H123" s="39"/>
      <c r="I123" s="197"/>
      <c r="J123" s="39"/>
      <c r="K123" s="39"/>
      <c r="L123" s="42"/>
      <c r="M123" s="198"/>
      <c r="N123" s="199"/>
      <c r="O123" s="67"/>
      <c r="P123" s="67"/>
      <c r="Q123" s="67"/>
      <c r="R123" s="67"/>
      <c r="S123" s="67"/>
      <c r="T123" s="68"/>
      <c r="U123" s="37"/>
      <c r="V123" s="37"/>
      <c r="W123" s="37"/>
      <c r="X123" s="37"/>
      <c r="Y123" s="37"/>
      <c r="Z123" s="37"/>
      <c r="AA123" s="37"/>
      <c r="AB123" s="37"/>
      <c r="AC123" s="37"/>
      <c r="AD123" s="37"/>
      <c r="AE123" s="37"/>
      <c r="AT123" s="20" t="s">
        <v>914</v>
      </c>
      <c r="AU123" s="20" t="s">
        <v>88</v>
      </c>
    </row>
    <row r="124" spans="1:65" s="2" customFormat="1" ht="21.75" customHeight="1">
      <c r="A124" s="37"/>
      <c r="B124" s="38"/>
      <c r="C124" s="182" t="s">
        <v>389</v>
      </c>
      <c r="D124" s="182" t="s">
        <v>239</v>
      </c>
      <c r="E124" s="183" t="s">
        <v>2347</v>
      </c>
      <c r="F124" s="184" t="s">
        <v>2348</v>
      </c>
      <c r="G124" s="185" t="s">
        <v>290</v>
      </c>
      <c r="H124" s="186">
        <v>0</v>
      </c>
      <c r="I124" s="187"/>
      <c r="J124" s="188">
        <f>ROUND(I124*H124,2)</f>
        <v>0</v>
      </c>
      <c r="K124" s="184" t="s">
        <v>19</v>
      </c>
      <c r="L124" s="42"/>
      <c r="M124" s="189" t="s">
        <v>19</v>
      </c>
      <c r="N124" s="190" t="s">
        <v>48</v>
      </c>
      <c r="O124" s="67"/>
      <c r="P124" s="191">
        <f>O124*H124</f>
        <v>0</v>
      </c>
      <c r="Q124" s="191">
        <v>0</v>
      </c>
      <c r="R124" s="191">
        <f>Q124*H124</f>
        <v>0</v>
      </c>
      <c r="S124" s="191">
        <v>0</v>
      </c>
      <c r="T124" s="192">
        <f>S124*H124</f>
        <v>0</v>
      </c>
      <c r="U124" s="37"/>
      <c r="V124" s="37"/>
      <c r="W124" s="37"/>
      <c r="X124" s="37"/>
      <c r="Y124" s="37"/>
      <c r="Z124" s="37"/>
      <c r="AA124" s="37"/>
      <c r="AB124" s="37"/>
      <c r="AC124" s="37"/>
      <c r="AD124" s="37"/>
      <c r="AE124" s="37"/>
      <c r="AR124" s="193" t="s">
        <v>366</v>
      </c>
      <c r="AT124" s="193" t="s">
        <v>239</v>
      </c>
      <c r="AU124" s="193" t="s">
        <v>88</v>
      </c>
      <c r="AY124" s="20" t="s">
        <v>237</v>
      </c>
      <c r="BE124" s="194">
        <f>IF(N124="základní",J124,0)</f>
        <v>0</v>
      </c>
      <c r="BF124" s="194">
        <f>IF(N124="snížená",J124,0)</f>
        <v>0</v>
      </c>
      <c r="BG124" s="194">
        <f>IF(N124="zákl. přenesená",J124,0)</f>
        <v>0</v>
      </c>
      <c r="BH124" s="194">
        <f>IF(N124="sníž. přenesená",J124,0)</f>
        <v>0</v>
      </c>
      <c r="BI124" s="194">
        <f>IF(N124="nulová",J124,0)</f>
        <v>0</v>
      </c>
      <c r="BJ124" s="20" t="s">
        <v>88</v>
      </c>
      <c r="BK124" s="194">
        <f>ROUND(I124*H124,2)</f>
        <v>0</v>
      </c>
      <c r="BL124" s="20" t="s">
        <v>366</v>
      </c>
      <c r="BM124" s="193" t="s">
        <v>550</v>
      </c>
    </row>
    <row r="125" spans="1:65" s="2" customFormat="1" ht="19.2">
      <c r="A125" s="37"/>
      <c r="B125" s="38"/>
      <c r="C125" s="39"/>
      <c r="D125" s="202" t="s">
        <v>914</v>
      </c>
      <c r="E125" s="39"/>
      <c r="F125" s="254" t="s">
        <v>2346</v>
      </c>
      <c r="G125" s="39"/>
      <c r="H125" s="39"/>
      <c r="I125" s="197"/>
      <c r="J125" s="39"/>
      <c r="K125" s="39"/>
      <c r="L125" s="42"/>
      <c r="M125" s="198"/>
      <c r="N125" s="199"/>
      <c r="O125" s="67"/>
      <c r="P125" s="67"/>
      <c r="Q125" s="67"/>
      <c r="R125" s="67"/>
      <c r="S125" s="67"/>
      <c r="T125" s="68"/>
      <c r="U125" s="37"/>
      <c r="V125" s="37"/>
      <c r="W125" s="37"/>
      <c r="X125" s="37"/>
      <c r="Y125" s="37"/>
      <c r="Z125" s="37"/>
      <c r="AA125" s="37"/>
      <c r="AB125" s="37"/>
      <c r="AC125" s="37"/>
      <c r="AD125" s="37"/>
      <c r="AE125" s="37"/>
      <c r="AT125" s="20" t="s">
        <v>914</v>
      </c>
      <c r="AU125" s="20" t="s">
        <v>88</v>
      </c>
    </row>
    <row r="126" spans="1:65" s="2" customFormat="1" ht="16.5" customHeight="1">
      <c r="A126" s="37"/>
      <c r="B126" s="38"/>
      <c r="C126" s="182" t="s">
        <v>394</v>
      </c>
      <c r="D126" s="182" t="s">
        <v>239</v>
      </c>
      <c r="E126" s="183" t="s">
        <v>2349</v>
      </c>
      <c r="F126" s="184" t="s">
        <v>2350</v>
      </c>
      <c r="G126" s="185" t="s">
        <v>290</v>
      </c>
      <c r="H126" s="186">
        <v>2</v>
      </c>
      <c r="I126" s="187"/>
      <c r="J126" s="188">
        <f>ROUND(I126*H126,2)</f>
        <v>0</v>
      </c>
      <c r="K126" s="184" t="s">
        <v>19</v>
      </c>
      <c r="L126" s="42"/>
      <c r="M126" s="189" t="s">
        <v>19</v>
      </c>
      <c r="N126" s="190" t="s">
        <v>48</v>
      </c>
      <c r="O126" s="67"/>
      <c r="P126" s="191">
        <f>O126*H126</f>
        <v>0</v>
      </c>
      <c r="Q126" s="191">
        <v>0</v>
      </c>
      <c r="R126" s="191">
        <f>Q126*H126</f>
        <v>0</v>
      </c>
      <c r="S126" s="191">
        <v>0</v>
      </c>
      <c r="T126" s="192">
        <f>S126*H126</f>
        <v>0</v>
      </c>
      <c r="U126" s="37"/>
      <c r="V126" s="37"/>
      <c r="W126" s="37"/>
      <c r="X126" s="37"/>
      <c r="Y126" s="37"/>
      <c r="Z126" s="37"/>
      <c r="AA126" s="37"/>
      <c r="AB126" s="37"/>
      <c r="AC126" s="37"/>
      <c r="AD126" s="37"/>
      <c r="AE126" s="37"/>
      <c r="AR126" s="193" t="s">
        <v>366</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366</v>
      </c>
      <c r="BM126" s="193" t="s">
        <v>567</v>
      </c>
    </row>
    <row r="127" spans="1:65" s="2" customFormat="1" ht="16.5" customHeight="1">
      <c r="A127" s="37"/>
      <c r="B127" s="38"/>
      <c r="C127" s="182" t="s">
        <v>400</v>
      </c>
      <c r="D127" s="182" t="s">
        <v>239</v>
      </c>
      <c r="E127" s="183" t="s">
        <v>2351</v>
      </c>
      <c r="F127" s="184" t="s">
        <v>2352</v>
      </c>
      <c r="G127" s="185" t="s">
        <v>290</v>
      </c>
      <c r="H127" s="186">
        <v>7</v>
      </c>
      <c r="I127" s="187"/>
      <c r="J127" s="188">
        <f>ROUND(I127*H127,2)</f>
        <v>0</v>
      </c>
      <c r="K127" s="184" t="s">
        <v>19</v>
      </c>
      <c r="L127" s="42"/>
      <c r="M127" s="189" t="s">
        <v>19</v>
      </c>
      <c r="N127" s="190" t="s">
        <v>48</v>
      </c>
      <c r="O127" s="67"/>
      <c r="P127" s="191">
        <f>O127*H127</f>
        <v>0</v>
      </c>
      <c r="Q127" s="191">
        <v>0</v>
      </c>
      <c r="R127" s="191">
        <f>Q127*H127</f>
        <v>0</v>
      </c>
      <c r="S127" s="191">
        <v>0</v>
      </c>
      <c r="T127" s="192">
        <f>S127*H127</f>
        <v>0</v>
      </c>
      <c r="U127" s="37"/>
      <c r="V127" s="37"/>
      <c r="W127" s="37"/>
      <c r="X127" s="37"/>
      <c r="Y127" s="37"/>
      <c r="Z127" s="37"/>
      <c r="AA127" s="37"/>
      <c r="AB127" s="37"/>
      <c r="AC127" s="37"/>
      <c r="AD127" s="37"/>
      <c r="AE127" s="37"/>
      <c r="AR127" s="193" t="s">
        <v>366</v>
      </c>
      <c r="AT127" s="193" t="s">
        <v>239</v>
      </c>
      <c r="AU127" s="193" t="s">
        <v>88</v>
      </c>
      <c r="AY127" s="20" t="s">
        <v>237</v>
      </c>
      <c r="BE127" s="194">
        <f>IF(N127="základní",J127,0)</f>
        <v>0</v>
      </c>
      <c r="BF127" s="194">
        <f>IF(N127="snížená",J127,0)</f>
        <v>0</v>
      </c>
      <c r="BG127" s="194">
        <f>IF(N127="zákl. přenesená",J127,0)</f>
        <v>0</v>
      </c>
      <c r="BH127" s="194">
        <f>IF(N127="sníž. přenesená",J127,0)</f>
        <v>0</v>
      </c>
      <c r="BI127" s="194">
        <f>IF(N127="nulová",J127,0)</f>
        <v>0</v>
      </c>
      <c r="BJ127" s="20" t="s">
        <v>88</v>
      </c>
      <c r="BK127" s="194">
        <f>ROUND(I127*H127,2)</f>
        <v>0</v>
      </c>
      <c r="BL127" s="20" t="s">
        <v>366</v>
      </c>
      <c r="BM127" s="193" t="s">
        <v>577</v>
      </c>
    </row>
    <row r="128" spans="1:65" s="2" customFormat="1" ht="16.5" customHeight="1">
      <c r="A128" s="37"/>
      <c r="B128" s="38"/>
      <c r="C128" s="182" t="s">
        <v>7</v>
      </c>
      <c r="D128" s="182" t="s">
        <v>239</v>
      </c>
      <c r="E128" s="183" t="s">
        <v>2353</v>
      </c>
      <c r="F128" s="184" t="s">
        <v>2354</v>
      </c>
      <c r="G128" s="185" t="s">
        <v>290</v>
      </c>
      <c r="H128" s="186">
        <v>2</v>
      </c>
      <c r="I128" s="187"/>
      <c r="J128" s="188">
        <f>ROUND(I128*H128,2)</f>
        <v>0</v>
      </c>
      <c r="K128" s="184" t="s">
        <v>19</v>
      </c>
      <c r="L128" s="42"/>
      <c r="M128" s="189" t="s">
        <v>19</v>
      </c>
      <c r="N128" s="190" t="s">
        <v>48</v>
      </c>
      <c r="O128" s="67"/>
      <c r="P128" s="191">
        <f>O128*H128</f>
        <v>0</v>
      </c>
      <c r="Q128" s="191">
        <v>0</v>
      </c>
      <c r="R128" s="191">
        <f>Q128*H128</f>
        <v>0</v>
      </c>
      <c r="S128" s="191">
        <v>0</v>
      </c>
      <c r="T128" s="192">
        <f>S128*H128</f>
        <v>0</v>
      </c>
      <c r="U128" s="37"/>
      <c r="V128" s="37"/>
      <c r="W128" s="37"/>
      <c r="X128" s="37"/>
      <c r="Y128" s="37"/>
      <c r="Z128" s="37"/>
      <c r="AA128" s="37"/>
      <c r="AB128" s="37"/>
      <c r="AC128" s="37"/>
      <c r="AD128" s="37"/>
      <c r="AE128" s="37"/>
      <c r="AR128" s="193" t="s">
        <v>366</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366</v>
      </c>
      <c r="BM128" s="193" t="s">
        <v>588</v>
      </c>
    </row>
    <row r="129" spans="1:65" s="2" customFormat="1" ht="16.5" customHeight="1">
      <c r="A129" s="37"/>
      <c r="B129" s="38"/>
      <c r="C129" s="182" t="s">
        <v>427</v>
      </c>
      <c r="D129" s="182" t="s">
        <v>239</v>
      </c>
      <c r="E129" s="183" t="s">
        <v>2355</v>
      </c>
      <c r="F129" s="184" t="s">
        <v>2356</v>
      </c>
      <c r="G129" s="185" t="s">
        <v>290</v>
      </c>
      <c r="H129" s="186">
        <v>0</v>
      </c>
      <c r="I129" s="187"/>
      <c r="J129" s="188">
        <f>ROUND(I129*H129,2)</f>
        <v>0</v>
      </c>
      <c r="K129" s="184" t="s">
        <v>19</v>
      </c>
      <c r="L129" s="42"/>
      <c r="M129" s="189" t="s">
        <v>19</v>
      </c>
      <c r="N129" s="190" t="s">
        <v>48</v>
      </c>
      <c r="O129" s="67"/>
      <c r="P129" s="191">
        <f>O129*H129</f>
        <v>0</v>
      </c>
      <c r="Q129" s="191">
        <v>0</v>
      </c>
      <c r="R129" s="191">
        <f>Q129*H129</f>
        <v>0</v>
      </c>
      <c r="S129" s="191">
        <v>0</v>
      </c>
      <c r="T129" s="192">
        <f>S129*H129</f>
        <v>0</v>
      </c>
      <c r="U129" s="37"/>
      <c r="V129" s="37"/>
      <c r="W129" s="37"/>
      <c r="X129" s="37"/>
      <c r="Y129" s="37"/>
      <c r="Z129" s="37"/>
      <c r="AA129" s="37"/>
      <c r="AB129" s="37"/>
      <c r="AC129" s="37"/>
      <c r="AD129" s="37"/>
      <c r="AE129" s="37"/>
      <c r="AR129" s="193" t="s">
        <v>366</v>
      </c>
      <c r="AT129" s="193" t="s">
        <v>239</v>
      </c>
      <c r="AU129" s="193" t="s">
        <v>88</v>
      </c>
      <c r="AY129" s="20" t="s">
        <v>237</v>
      </c>
      <c r="BE129" s="194">
        <f>IF(N129="základní",J129,0)</f>
        <v>0</v>
      </c>
      <c r="BF129" s="194">
        <f>IF(N129="snížená",J129,0)</f>
        <v>0</v>
      </c>
      <c r="BG129" s="194">
        <f>IF(N129="zákl. přenesená",J129,0)</f>
        <v>0</v>
      </c>
      <c r="BH129" s="194">
        <f>IF(N129="sníž. přenesená",J129,0)</f>
        <v>0</v>
      </c>
      <c r="BI129" s="194">
        <f>IF(N129="nulová",J129,0)</f>
        <v>0</v>
      </c>
      <c r="BJ129" s="20" t="s">
        <v>88</v>
      </c>
      <c r="BK129" s="194">
        <f>ROUND(I129*H129,2)</f>
        <v>0</v>
      </c>
      <c r="BL129" s="20" t="s">
        <v>366</v>
      </c>
      <c r="BM129" s="193" t="s">
        <v>603</v>
      </c>
    </row>
    <row r="130" spans="1:65" s="2" customFormat="1" ht="16.5" customHeight="1">
      <c r="A130" s="37"/>
      <c r="B130" s="38"/>
      <c r="C130" s="182" t="s">
        <v>436</v>
      </c>
      <c r="D130" s="182" t="s">
        <v>239</v>
      </c>
      <c r="E130" s="183" t="s">
        <v>2357</v>
      </c>
      <c r="F130" s="184" t="s">
        <v>2358</v>
      </c>
      <c r="G130" s="185" t="s">
        <v>290</v>
      </c>
      <c r="H130" s="186">
        <v>0</v>
      </c>
      <c r="I130" s="187"/>
      <c r="J130" s="188">
        <f>ROUND(I130*H130,2)</f>
        <v>0</v>
      </c>
      <c r="K130" s="184" t="s">
        <v>19</v>
      </c>
      <c r="L130" s="42"/>
      <c r="M130" s="189" t="s">
        <v>19</v>
      </c>
      <c r="N130" s="190" t="s">
        <v>48</v>
      </c>
      <c r="O130" s="67"/>
      <c r="P130" s="191">
        <f>O130*H130</f>
        <v>0</v>
      </c>
      <c r="Q130" s="191">
        <v>0</v>
      </c>
      <c r="R130" s="191">
        <f>Q130*H130</f>
        <v>0</v>
      </c>
      <c r="S130" s="191">
        <v>0</v>
      </c>
      <c r="T130" s="192">
        <f>S130*H130</f>
        <v>0</v>
      </c>
      <c r="U130" s="37"/>
      <c r="V130" s="37"/>
      <c r="W130" s="37"/>
      <c r="X130" s="37"/>
      <c r="Y130" s="37"/>
      <c r="Z130" s="37"/>
      <c r="AA130" s="37"/>
      <c r="AB130" s="37"/>
      <c r="AC130" s="37"/>
      <c r="AD130" s="37"/>
      <c r="AE130" s="37"/>
      <c r="AR130" s="193" t="s">
        <v>366</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366</v>
      </c>
      <c r="BM130" s="193" t="s">
        <v>617</v>
      </c>
    </row>
    <row r="131" spans="1:65" s="2" customFormat="1" ht="19.2">
      <c r="A131" s="37"/>
      <c r="B131" s="38"/>
      <c r="C131" s="39"/>
      <c r="D131" s="202" t="s">
        <v>914</v>
      </c>
      <c r="E131" s="39"/>
      <c r="F131" s="254" t="s">
        <v>2323</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914</v>
      </c>
      <c r="AU131" s="20" t="s">
        <v>88</v>
      </c>
    </row>
    <row r="132" spans="1:65" s="2" customFormat="1" ht="16.5" customHeight="1">
      <c r="A132" s="37"/>
      <c r="B132" s="38"/>
      <c r="C132" s="182" t="s">
        <v>440</v>
      </c>
      <c r="D132" s="182" t="s">
        <v>239</v>
      </c>
      <c r="E132" s="183" t="s">
        <v>2359</v>
      </c>
      <c r="F132" s="184" t="s">
        <v>2360</v>
      </c>
      <c r="G132" s="185" t="s">
        <v>290</v>
      </c>
      <c r="H132" s="186">
        <v>1</v>
      </c>
      <c r="I132" s="187"/>
      <c r="J132" s="188">
        <f>ROUND(I132*H132,2)</f>
        <v>0</v>
      </c>
      <c r="K132" s="184" t="s">
        <v>19</v>
      </c>
      <c r="L132" s="42"/>
      <c r="M132" s="189" t="s">
        <v>19</v>
      </c>
      <c r="N132" s="190" t="s">
        <v>48</v>
      </c>
      <c r="O132" s="67"/>
      <c r="P132" s="191">
        <f>O132*H132</f>
        <v>0</v>
      </c>
      <c r="Q132" s="191">
        <v>0</v>
      </c>
      <c r="R132" s="191">
        <f>Q132*H132</f>
        <v>0</v>
      </c>
      <c r="S132" s="191">
        <v>0</v>
      </c>
      <c r="T132" s="192">
        <f>S132*H132</f>
        <v>0</v>
      </c>
      <c r="U132" s="37"/>
      <c r="V132" s="37"/>
      <c r="W132" s="37"/>
      <c r="X132" s="37"/>
      <c r="Y132" s="37"/>
      <c r="Z132" s="37"/>
      <c r="AA132" s="37"/>
      <c r="AB132" s="37"/>
      <c r="AC132" s="37"/>
      <c r="AD132" s="37"/>
      <c r="AE132" s="37"/>
      <c r="AR132" s="193" t="s">
        <v>366</v>
      </c>
      <c r="AT132" s="193" t="s">
        <v>239</v>
      </c>
      <c r="AU132" s="193" t="s">
        <v>88</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366</v>
      </c>
      <c r="BM132" s="193" t="s">
        <v>633</v>
      </c>
    </row>
    <row r="133" spans="1:65" s="2" customFormat="1" ht="19.2">
      <c r="A133" s="37"/>
      <c r="B133" s="38"/>
      <c r="C133" s="39"/>
      <c r="D133" s="202" t="s">
        <v>914</v>
      </c>
      <c r="E133" s="39"/>
      <c r="F133" s="254" t="s">
        <v>2323</v>
      </c>
      <c r="G133" s="39"/>
      <c r="H133" s="39"/>
      <c r="I133" s="197"/>
      <c r="J133" s="39"/>
      <c r="K133" s="39"/>
      <c r="L133" s="42"/>
      <c r="M133" s="198"/>
      <c r="N133" s="199"/>
      <c r="O133" s="67"/>
      <c r="P133" s="67"/>
      <c r="Q133" s="67"/>
      <c r="R133" s="67"/>
      <c r="S133" s="67"/>
      <c r="T133" s="68"/>
      <c r="U133" s="37"/>
      <c r="V133" s="37"/>
      <c r="W133" s="37"/>
      <c r="X133" s="37"/>
      <c r="Y133" s="37"/>
      <c r="Z133" s="37"/>
      <c r="AA133" s="37"/>
      <c r="AB133" s="37"/>
      <c r="AC133" s="37"/>
      <c r="AD133" s="37"/>
      <c r="AE133" s="37"/>
      <c r="AT133" s="20" t="s">
        <v>914</v>
      </c>
      <c r="AU133" s="20" t="s">
        <v>88</v>
      </c>
    </row>
    <row r="134" spans="1:65" s="2" customFormat="1" ht="16.5" customHeight="1">
      <c r="A134" s="37"/>
      <c r="B134" s="38"/>
      <c r="C134" s="182" t="s">
        <v>446</v>
      </c>
      <c r="D134" s="182" t="s">
        <v>239</v>
      </c>
      <c r="E134" s="183" t="s">
        <v>2361</v>
      </c>
      <c r="F134" s="184" t="s">
        <v>2362</v>
      </c>
      <c r="G134" s="185" t="s">
        <v>290</v>
      </c>
      <c r="H134" s="186">
        <v>1</v>
      </c>
      <c r="I134" s="187"/>
      <c r="J134" s="188">
        <f>ROUND(I134*H134,2)</f>
        <v>0</v>
      </c>
      <c r="K134" s="184" t="s">
        <v>19</v>
      </c>
      <c r="L134" s="42"/>
      <c r="M134" s="189" t="s">
        <v>19</v>
      </c>
      <c r="N134" s="190" t="s">
        <v>48</v>
      </c>
      <c r="O134" s="67"/>
      <c r="P134" s="191">
        <f>O134*H134</f>
        <v>0</v>
      </c>
      <c r="Q134" s="191">
        <v>0</v>
      </c>
      <c r="R134" s="191">
        <f>Q134*H134</f>
        <v>0</v>
      </c>
      <c r="S134" s="191">
        <v>0</v>
      </c>
      <c r="T134" s="192">
        <f>S134*H134</f>
        <v>0</v>
      </c>
      <c r="U134" s="37"/>
      <c r="V134" s="37"/>
      <c r="W134" s="37"/>
      <c r="X134" s="37"/>
      <c r="Y134" s="37"/>
      <c r="Z134" s="37"/>
      <c r="AA134" s="37"/>
      <c r="AB134" s="37"/>
      <c r="AC134" s="37"/>
      <c r="AD134" s="37"/>
      <c r="AE134" s="37"/>
      <c r="AR134" s="193" t="s">
        <v>366</v>
      </c>
      <c r="AT134" s="193" t="s">
        <v>239</v>
      </c>
      <c r="AU134" s="193" t="s">
        <v>88</v>
      </c>
      <c r="AY134" s="20" t="s">
        <v>237</v>
      </c>
      <c r="BE134" s="194">
        <f>IF(N134="základní",J134,0)</f>
        <v>0</v>
      </c>
      <c r="BF134" s="194">
        <f>IF(N134="snížená",J134,0)</f>
        <v>0</v>
      </c>
      <c r="BG134" s="194">
        <f>IF(N134="zákl. přenesená",J134,0)</f>
        <v>0</v>
      </c>
      <c r="BH134" s="194">
        <f>IF(N134="sníž. přenesená",J134,0)</f>
        <v>0</v>
      </c>
      <c r="BI134" s="194">
        <f>IF(N134="nulová",J134,0)</f>
        <v>0</v>
      </c>
      <c r="BJ134" s="20" t="s">
        <v>88</v>
      </c>
      <c r="BK134" s="194">
        <f>ROUND(I134*H134,2)</f>
        <v>0</v>
      </c>
      <c r="BL134" s="20" t="s">
        <v>366</v>
      </c>
      <c r="BM134" s="193" t="s">
        <v>643</v>
      </c>
    </row>
    <row r="135" spans="1:65" s="2" customFormat="1" ht="19.2">
      <c r="A135" s="37"/>
      <c r="B135" s="38"/>
      <c r="C135" s="39"/>
      <c r="D135" s="202" t="s">
        <v>914</v>
      </c>
      <c r="E135" s="39"/>
      <c r="F135" s="254" t="s">
        <v>2323</v>
      </c>
      <c r="G135" s="39"/>
      <c r="H135" s="39"/>
      <c r="I135" s="197"/>
      <c r="J135" s="39"/>
      <c r="K135" s="39"/>
      <c r="L135" s="42"/>
      <c r="M135" s="198"/>
      <c r="N135" s="199"/>
      <c r="O135" s="67"/>
      <c r="P135" s="67"/>
      <c r="Q135" s="67"/>
      <c r="R135" s="67"/>
      <c r="S135" s="67"/>
      <c r="T135" s="68"/>
      <c r="U135" s="37"/>
      <c r="V135" s="37"/>
      <c r="W135" s="37"/>
      <c r="X135" s="37"/>
      <c r="Y135" s="37"/>
      <c r="Z135" s="37"/>
      <c r="AA135" s="37"/>
      <c r="AB135" s="37"/>
      <c r="AC135" s="37"/>
      <c r="AD135" s="37"/>
      <c r="AE135" s="37"/>
      <c r="AT135" s="20" t="s">
        <v>914</v>
      </c>
      <c r="AU135" s="20" t="s">
        <v>88</v>
      </c>
    </row>
    <row r="136" spans="1:65" s="2" customFormat="1" ht="16.5" customHeight="1">
      <c r="A136" s="37"/>
      <c r="B136" s="38"/>
      <c r="C136" s="182" t="s">
        <v>452</v>
      </c>
      <c r="D136" s="182" t="s">
        <v>239</v>
      </c>
      <c r="E136" s="183" t="s">
        <v>2363</v>
      </c>
      <c r="F136" s="184" t="s">
        <v>2364</v>
      </c>
      <c r="G136" s="185" t="s">
        <v>290</v>
      </c>
      <c r="H136" s="186">
        <v>6</v>
      </c>
      <c r="I136" s="187"/>
      <c r="J136" s="188">
        <f>ROUND(I136*H136,2)</f>
        <v>0</v>
      </c>
      <c r="K136" s="184" t="s">
        <v>19</v>
      </c>
      <c r="L136" s="42"/>
      <c r="M136" s="189" t="s">
        <v>19</v>
      </c>
      <c r="N136" s="190" t="s">
        <v>48</v>
      </c>
      <c r="O136" s="67"/>
      <c r="P136" s="191">
        <f>O136*H136</f>
        <v>0</v>
      </c>
      <c r="Q136" s="191">
        <v>0</v>
      </c>
      <c r="R136" s="191">
        <f>Q136*H136</f>
        <v>0</v>
      </c>
      <c r="S136" s="191">
        <v>0</v>
      </c>
      <c r="T136" s="192">
        <f>S136*H136</f>
        <v>0</v>
      </c>
      <c r="U136" s="37"/>
      <c r="V136" s="37"/>
      <c r="W136" s="37"/>
      <c r="X136" s="37"/>
      <c r="Y136" s="37"/>
      <c r="Z136" s="37"/>
      <c r="AA136" s="37"/>
      <c r="AB136" s="37"/>
      <c r="AC136" s="37"/>
      <c r="AD136" s="37"/>
      <c r="AE136" s="37"/>
      <c r="AR136" s="193" t="s">
        <v>366</v>
      </c>
      <c r="AT136" s="193" t="s">
        <v>239</v>
      </c>
      <c r="AU136" s="193" t="s">
        <v>88</v>
      </c>
      <c r="AY136" s="20" t="s">
        <v>237</v>
      </c>
      <c r="BE136" s="194">
        <f>IF(N136="základní",J136,0)</f>
        <v>0</v>
      </c>
      <c r="BF136" s="194">
        <f>IF(N136="snížená",J136,0)</f>
        <v>0</v>
      </c>
      <c r="BG136" s="194">
        <f>IF(N136="zákl. přenesená",J136,0)</f>
        <v>0</v>
      </c>
      <c r="BH136" s="194">
        <f>IF(N136="sníž. přenesená",J136,0)</f>
        <v>0</v>
      </c>
      <c r="BI136" s="194">
        <f>IF(N136="nulová",J136,0)</f>
        <v>0</v>
      </c>
      <c r="BJ136" s="20" t="s">
        <v>88</v>
      </c>
      <c r="BK136" s="194">
        <f>ROUND(I136*H136,2)</f>
        <v>0</v>
      </c>
      <c r="BL136" s="20" t="s">
        <v>366</v>
      </c>
      <c r="BM136" s="193" t="s">
        <v>653</v>
      </c>
    </row>
    <row r="137" spans="1:65" s="2" customFormat="1" ht="19.2">
      <c r="A137" s="37"/>
      <c r="B137" s="38"/>
      <c r="C137" s="39"/>
      <c r="D137" s="202" t="s">
        <v>914</v>
      </c>
      <c r="E137" s="39"/>
      <c r="F137" s="254" t="s">
        <v>2323</v>
      </c>
      <c r="G137" s="39"/>
      <c r="H137" s="39"/>
      <c r="I137" s="197"/>
      <c r="J137" s="39"/>
      <c r="K137" s="39"/>
      <c r="L137" s="42"/>
      <c r="M137" s="198"/>
      <c r="N137" s="199"/>
      <c r="O137" s="67"/>
      <c r="P137" s="67"/>
      <c r="Q137" s="67"/>
      <c r="R137" s="67"/>
      <c r="S137" s="67"/>
      <c r="T137" s="68"/>
      <c r="U137" s="37"/>
      <c r="V137" s="37"/>
      <c r="W137" s="37"/>
      <c r="X137" s="37"/>
      <c r="Y137" s="37"/>
      <c r="Z137" s="37"/>
      <c r="AA137" s="37"/>
      <c r="AB137" s="37"/>
      <c r="AC137" s="37"/>
      <c r="AD137" s="37"/>
      <c r="AE137" s="37"/>
      <c r="AT137" s="20" t="s">
        <v>914</v>
      </c>
      <c r="AU137" s="20" t="s">
        <v>88</v>
      </c>
    </row>
    <row r="138" spans="1:65" s="2" customFormat="1" ht="16.5" customHeight="1">
      <c r="A138" s="37"/>
      <c r="B138" s="38"/>
      <c r="C138" s="182" t="s">
        <v>471</v>
      </c>
      <c r="D138" s="182" t="s">
        <v>239</v>
      </c>
      <c r="E138" s="183" t="s">
        <v>2365</v>
      </c>
      <c r="F138" s="184" t="s">
        <v>2366</v>
      </c>
      <c r="G138" s="185" t="s">
        <v>290</v>
      </c>
      <c r="H138" s="186">
        <v>0</v>
      </c>
      <c r="I138" s="187"/>
      <c r="J138" s="188">
        <f t="shared" ref="J138:J151" si="0">ROUND(I138*H138,2)</f>
        <v>0</v>
      </c>
      <c r="K138" s="184" t="s">
        <v>19</v>
      </c>
      <c r="L138" s="42"/>
      <c r="M138" s="189" t="s">
        <v>19</v>
      </c>
      <c r="N138" s="190" t="s">
        <v>48</v>
      </c>
      <c r="O138" s="67"/>
      <c r="P138" s="191">
        <f t="shared" ref="P138:P151" si="1">O138*H138</f>
        <v>0</v>
      </c>
      <c r="Q138" s="191">
        <v>0</v>
      </c>
      <c r="R138" s="191">
        <f t="shared" ref="R138:R151" si="2">Q138*H138</f>
        <v>0</v>
      </c>
      <c r="S138" s="191">
        <v>0</v>
      </c>
      <c r="T138" s="192">
        <f t="shared" ref="T138:T151" si="3">S138*H138</f>
        <v>0</v>
      </c>
      <c r="U138" s="37"/>
      <c r="V138" s="37"/>
      <c r="W138" s="37"/>
      <c r="X138" s="37"/>
      <c r="Y138" s="37"/>
      <c r="Z138" s="37"/>
      <c r="AA138" s="37"/>
      <c r="AB138" s="37"/>
      <c r="AC138" s="37"/>
      <c r="AD138" s="37"/>
      <c r="AE138" s="37"/>
      <c r="AR138" s="193" t="s">
        <v>366</v>
      </c>
      <c r="AT138" s="193" t="s">
        <v>239</v>
      </c>
      <c r="AU138" s="193" t="s">
        <v>88</v>
      </c>
      <c r="AY138" s="20" t="s">
        <v>237</v>
      </c>
      <c r="BE138" s="194">
        <f t="shared" ref="BE138:BE151" si="4">IF(N138="základní",J138,0)</f>
        <v>0</v>
      </c>
      <c r="BF138" s="194">
        <f t="shared" ref="BF138:BF151" si="5">IF(N138="snížená",J138,0)</f>
        <v>0</v>
      </c>
      <c r="BG138" s="194">
        <f t="shared" ref="BG138:BG151" si="6">IF(N138="zákl. přenesená",J138,0)</f>
        <v>0</v>
      </c>
      <c r="BH138" s="194">
        <f t="shared" ref="BH138:BH151" si="7">IF(N138="sníž. přenesená",J138,0)</f>
        <v>0</v>
      </c>
      <c r="BI138" s="194">
        <f t="shared" ref="BI138:BI151" si="8">IF(N138="nulová",J138,0)</f>
        <v>0</v>
      </c>
      <c r="BJ138" s="20" t="s">
        <v>88</v>
      </c>
      <c r="BK138" s="194">
        <f t="shared" ref="BK138:BK151" si="9">ROUND(I138*H138,2)</f>
        <v>0</v>
      </c>
      <c r="BL138" s="20" t="s">
        <v>366</v>
      </c>
      <c r="BM138" s="193" t="s">
        <v>670</v>
      </c>
    </row>
    <row r="139" spans="1:65" s="2" customFormat="1" ht="16.5" customHeight="1">
      <c r="A139" s="37"/>
      <c r="B139" s="38"/>
      <c r="C139" s="182" t="s">
        <v>476</v>
      </c>
      <c r="D139" s="182" t="s">
        <v>239</v>
      </c>
      <c r="E139" s="183" t="s">
        <v>2367</v>
      </c>
      <c r="F139" s="184" t="s">
        <v>2368</v>
      </c>
      <c r="G139" s="185" t="s">
        <v>1619</v>
      </c>
      <c r="H139" s="186">
        <v>0</v>
      </c>
      <c r="I139" s="187"/>
      <c r="J139" s="188">
        <f t="shared" si="0"/>
        <v>0</v>
      </c>
      <c r="K139" s="184" t="s">
        <v>19</v>
      </c>
      <c r="L139" s="42"/>
      <c r="M139" s="189" t="s">
        <v>19</v>
      </c>
      <c r="N139" s="190" t="s">
        <v>48</v>
      </c>
      <c r="O139" s="67"/>
      <c r="P139" s="191">
        <f t="shared" si="1"/>
        <v>0</v>
      </c>
      <c r="Q139" s="191">
        <v>0</v>
      </c>
      <c r="R139" s="191">
        <f t="shared" si="2"/>
        <v>0</v>
      </c>
      <c r="S139" s="191">
        <v>0</v>
      </c>
      <c r="T139" s="192">
        <f t="shared" si="3"/>
        <v>0</v>
      </c>
      <c r="U139" s="37"/>
      <c r="V139" s="37"/>
      <c r="W139" s="37"/>
      <c r="X139" s="37"/>
      <c r="Y139" s="37"/>
      <c r="Z139" s="37"/>
      <c r="AA139" s="37"/>
      <c r="AB139" s="37"/>
      <c r="AC139" s="37"/>
      <c r="AD139" s="37"/>
      <c r="AE139" s="37"/>
      <c r="AR139" s="193" t="s">
        <v>366</v>
      </c>
      <c r="AT139" s="193" t="s">
        <v>239</v>
      </c>
      <c r="AU139" s="193" t="s">
        <v>88</v>
      </c>
      <c r="AY139" s="20" t="s">
        <v>237</v>
      </c>
      <c r="BE139" s="194">
        <f t="shared" si="4"/>
        <v>0</v>
      </c>
      <c r="BF139" s="194">
        <f t="shared" si="5"/>
        <v>0</v>
      </c>
      <c r="BG139" s="194">
        <f t="shared" si="6"/>
        <v>0</v>
      </c>
      <c r="BH139" s="194">
        <f t="shared" si="7"/>
        <v>0</v>
      </c>
      <c r="BI139" s="194">
        <f t="shared" si="8"/>
        <v>0</v>
      </c>
      <c r="BJ139" s="20" t="s">
        <v>88</v>
      </c>
      <c r="BK139" s="194">
        <f t="shared" si="9"/>
        <v>0</v>
      </c>
      <c r="BL139" s="20" t="s">
        <v>366</v>
      </c>
      <c r="BM139" s="193" t="s">
        <v>684</v>
      </c>
    </row>
    <row r="140" spans="1:65" s="2" customFormat="1" ht="16.5" customHeight="1">
      <c r="A140" s="37"/>
      <c r="B140" s="38"/>
      <c r="C140" s="182" t="s">
        <v>485</v>
      </c>
      <c r="D140" s="182" t="s">
        <v>239</v>
      </c>
      <c r="E140" s="183" t="s">
        <v>2369</v>
      </c>
      <c r="F140" s="184" t="s">
        <v>2370</v>
      </c>
      <c r="G140" s="185" t="s">
        <v>154</v>
      </c>
      <c r="H140" s="186">
        <v>23</v>
      </c>
      <c r="I140" s="187"/>
      <c r="J140" s="188">
        <f t="shared" si="0"/>
        <v>0</v>
      </c>
      <c r="K140" s="184" t="s">
        <v>19</v>
      </c>
      <c r="L140" s="42"/>
      <c r="M140" s="189" t="s">
        <v>19</v>
      </c>
      <c r="N140" s="190" t="s">
        <v>48</v>
      </c>
      <c r="O140" s="67"/>
      <c r="P140" s="191">
        <f t="shared" si="1"/>
        <v>0</v>
      </c>
      <c r="Q140" s="191">
        <v>0</v>
      </c>
      <c r="R140" s="191">
        <f t="shared" si="2"/>
        <v>0</v>
      </c>
      <c r="S140" s="191">
        <v>0</v>
      </c>
      <c r="T140" s="192">
        <f t="shared" si="3"/>
        <v>0</v>
      </c>
      <c r="U140" s="37"/>
      <c r="V140" s="37"/>
      <c r="W140" s="37"/>
      <c r="X140" s="37"/>
      <c r="Y140" s="37"/>
      <c r="Z140" s="37"/>
      <c r="AA140" s="37"/>
      <c r="AB140" s="37"/>
      <c r="AC140" s="37"/>
      <c r="AD140" s="37"/>
      <c r="AE140" s="37"/>
      <c r="AR140" s="193" t="s">
        <v>366</v>
      </c>
      <c r="AT140" s="193" t="s">
        <v>239</v>
      </c>
      <c r="AU140" s="193" t="s">
        <v>88</v>
      </c>
      <c r="AY140" s="20" t="s">
        <v>237</v>
      </c>
      <c r="BE140" s="194">
        <f t="shared" si="4"/>
        <v>0</v>
      </c>
      <c r="BF140" s="194">
        <f t="shared" si="5"/>
        <v>0</v>
      </c>
      <c r="BG140" s="194">
        <f t="shared" si="6"/>
        <v>0</v>
      </c>
      <c r="BH140" s="194">
        <f t="shared" si="7"/>
        <v>0</v>
      </c>
      <c r="BI140" s="194">
        <f t="shared" si="8"/>
        <v>0</v>
      </c>
      <c r="BJ140" s="20" t="s">
        <v>88</v>
      </c>
      <c r="BK140" s="194">
        <f t="shared" si="9"/>
        <v>0</v>
      </c>
      <c r="BL140" s="20" t="s">
        <v>366</v>
      </c>
      <c r="BM140" s="193" t="s">
        <v>698</v>
      </c>
    </row>
    <row r="141" spans="1:65" s="2" customFormat="1" ht="16.5" customHeight="1">
      <c r="A141" s="37"/>
      <c r="B141" s="38"/>
      <c r="C141" s="182" t="s">
        <v>508</v>
      </c>
      <c r="D141" s="182" t="s">
        <v>239</v>
      </c>
      <c r="E141" s="183" t="s">
        <v>2371</v>
      </c>
      <c r="F141" s="184" t="s">
        <v>2372</v>
      </c>
      <c r="G141" s="185" t="s">
        <v>154</v>
      </c>
      <c r="H141" s="186">
        <v>65</v>
      </c>
      <c r="I141" s="187"/>
      <c r="J141" s="188">
        <f t="shared" si="0"/>
        <v>0</v>
      </c>
      <c r="K141" s="184" t="s">
        <v>19</v>
      </c>
      <c r="L141" s="42"/>
      <c r="M141" s="189" t="s">
        <v>19</v>
      </c>
      <c r="N141" s="190" t="s">
        <v>48</v>
      </c>
      <c r="O141" s="67"/>
      <c r="P141" s="191">
        <f t="shared" si="1"/>
        <v>0</v>
      </c>
      <c r="Q141" s="191">
        <v>0</v>
      </c>
      <c r="R141" s="191">
        <f t="shared" si="2"/>
        <v>0</v>
      </c>
      <c r="S141" s="191">
        <v>0</v>
      </c>
      <c r="T141" s="192">
        <f t="shared" si="3"/>
        <v>0</v>
      </c>
      <c r="U141" s="37"/>
      <c r="V141" s="37"/>
      <c r="W141" s="37"/>
      <c r="X141" s="37"/>
      <c r="Y141" s="37"/>
      <c r="Z141" s="37"/>
      <c r="AA141" s="37"/>
      <c r="AB141" s="37"/>
      <c r="AC141" s="37"/>
      <c r="AD141" s="37"/>
      <c r="AE141" s="37"/>
      <c r="AR141" s="193" t="s">
        <v>366</v>
      </c>
      <c r="AT141" s="193" t="s">
        <v>239</v>
      </c>
      <c r="AU141" s="193" t="s">
        <v>88</v>
      </c>
      <c r="AY141" s="20" t="s">
        <v>237</v>
      </c>
      <c r="BE141" s="194">
        <f t="shared" si="4"/>
        <v>0</v>
      </c>
      <c r="BF141" s="194">
        <f t="shared" si="5"/>
        <v>0</v>
      </c>
      <c r="BG141" s="194">
        <f t="shared" si="6"/>
        <v>0</v>
      </c>
      <c r="BH141" s="194">
        <f t="shared" si="7"/>
        <v>0</v>
      </c>
      <c r="BI141" s="194">
        <f t="shared" si="8"/>
        <v>0</v>
      </c>
      <c r="BJ141" s="20" t="s">
        <v>88</v>
      </c>
      <c r="BK141" s="194">
        <f t="shared" si="9"/>
        <v>0</v>
      </c>
      <c r="BL141" s="20" t="s">
        <v>366</v>
      </c>
      <c r="BM141" s="193" t="s">
        <v>705</v>
      </c>
    </row>
    <row r="142" spans="1:65" s="2" customFormat="1" ht="16.5" customHeight="1">
      <c r="A142" s="37"/>
      <c r="B142" s="38"/>
      <c r="C142" s="182" t="s">
        <v>516</v>
      </c>
      <c r="D142" s="182" t="s">
        <v>239</v>
      </c>
      <c r="E142" s="183" t="s">
        <v>2373</v>
      </c>
      <c r="F142" s="184" t="s">
        <v>2374</v>
      </c>
      <c r="G142" s="185" t="s">
        <v>154</v>
      </c>
      <c r="H142" s="186">
        <v>72</v>
      </c>
      <c r="I142" s="187"/>
      <c r="J142" s="188">
        <f t="shared" si="0"/>
        <v>0</v>
      </c>
      <c r="K142" s="184" t="s">
        <v>19</v>
      </c>
      <c r="L142" s="42"/>
      <c r="M142" s="189" t="s">
        <v>19</v>
      </c>
      <c r="N142" s="190" t="s">
        <v>48</v>
      </c>
      <c r="O142" s="67"/>
      <c r="P142" s="191">
        <f t="shared" si="1"/>
        <v>0</v>
      </c>
      <c r="Q142" s="191">
        <v>0</v>
      </c>
      <c r="R142" s="191">
        <f t="shared" si="2"/>
        <v>0</v>
      </c>
      <c r="S142" s="191">
        <v>0</v>
      </c>
      <c r="T142" s="192">
        <f t="shared" si="3"/>
        <v>0</v>
      </c>
      <c r="U142" s="37"/>
      <c r="V142" s="37"/>
      <c r="W142" s="37"/>
      <c r="X142" s="37"/>
      <c r="Y142" s="37"/>
      <c r="Z142" s="37"/>
      <c r="AA142" s="37"/>
      <c r="AB142" s="37"/>
      <c r="AC142" s="37"/>
      <c r="AD142" s="37"/>
      <c r="AE142" s="37"/>
      <c r="AR142" s="193" t="s">
        <v>366</v>
      </c>
      <c r="AT142" s="193" t="s">
        <v>239</v>
      </c>
      <c r="AU142" s="193" t="s">
        <v>88</v>
      </c>
      <c r="AY142" s="20" t="s">
        <v>237</v>
      </c>
      <c r="BE142" s="194">
        <f t="shared" si="4"/>
        <v>0</v>
      </c>
      <c r="BF142" s="194">
        <f t="shared" si="5"/>
        <v>0</v>
      </c>
      <c r="BG142" s="194">
        <f t="shared" si="6"/>
        <v>0</v>
      </c>
      <c r="BH142" s="194">
        <f t="shared" si="7"/>
        <v>0</v>
      </c>
      <c r="BI142" s="194">
        <f t="shared" si="8"/>
        <v>0</v>
      </c>
      <c r="BJ142" s="20" t="s">
        <v>88</v>
      </c>
      <c r="BK142" s="194">
        <f t="shared" si="9"/>
        <v>0</v>
      </c>
      <c r="BL142" s="20" t="s">
        <v>366</v>
      </c>
      <c r="BM142" s="193" t="s">
        <v>713</v>
      </c>
    </row>
    <row r="143" spans="1:65" s="2" customFormat="1" ht="16.5" customHeight="1">
      <c r="A143" s="37"/>
      <c r="B143" s="38"/>
      <c r="C143" s="182" t="s">
        <v>523</v>
      </c>
      <c r="D143" s="182" t="s">
        <v>239</v>
      </c>
      <c r="E143" s="183" t="s">
        <v>2375</v>
      </c>
      <c r="F143" s="184" t="s">
        <v>2376</v>
      </c>
      <c r="G143" s="185" t="s">
        <v>154</v>
      </c>
      <c r="H143" s="186">
        <v>21</v>
      </c>
      <c r="I143" s="187"/>
      <c r="J143" s="188">
        <f t="shared" si="0"/>
        <v>0</v>
      </c>
      <c r="K143" s="184" t="s">
        <v>19</v>
      </c>
      <c r="L143" s="42"/>
      <c r="M143" s="189" t="s">
        <v>19</v>
      </c>
      <c r="N143" s="190" t="s">
        <v>48</v>
      </c>
      <c r="O143" s="67"/>
      <c r="P143" s="191">
        <f t="shared" si="1"/>
        <v>0</v>
      </c>
      <c r="Q143" s="191">
        <v>0</v>
      </c>
      <c r="R143" s="191">
        <f t="shared" si="2"/>
        <v>0</v>
      </c>
      <c r="S143" s="191">
        <v>0</v>
      </c>
      <c r="T143" s="192">
        <f t="shared" si="3"/>
        <v>0</v>
      </c>
      <c r="U143" s="37"/>
      <c r="V143" s="37"/>
      <c r="W143" s="37"/>
      <c r="X143" s="37"/>
      <c r="Y143" s="37"/>
      <c r="Z143" s="37"/>
      <c r="AA143" s="37"/>
      <c r="AB143" s="37"/>
      <c r="AC143" s="37"/>
      <c r="AD143" s="37"/>
      <c r="AE143" s="37"/>
      <c r="AR143" s="193" t="s">
        <v>366</v>
      </c>
      <c r="AT143" s="193" t="s">
        <v>239</v>
      </c>
      <c r="AU143" s="193" t="s">
        <v>88</v>
      </c>
      <c r="AY143" s="20" t="s">
        <v>237</v>
      </c>
      <c r="BE143" s="194">
        <f t="shared" si="4"/>
        <v>0</v>
      </c>
      <c r="BF143" s="194">
        <f t="shared" si="5"/>
        <v>0</v>
      </c>
      <c r="BG143" s="194">
        <f t="shared" si="6"/>
        <v>0</v>
      </c>
      <c r="BH143" s="194">
        <f t="shared" si="7"/>
        <v>0</v>
      </c>
      <c r="BI143" s="194">
        <f t="shared" si="8"/>
        <v>0</v>
      </c>
      <c r="BJ143" s="20" t="s">
        <v>88</v>
      </c>
      <c r="BK143" s="194">
        <f t="shared" si="9"/>
        <v>0</v>
      </c>
      <c r="BL143" s="20" t="s">
        <v>366</v>
      </c>
      <c r="BM143" s="193" t="s">
        <v>425</v>
      </c>
    </row>
    <row r="144" spans="1:65" s="2" customFormat="1" ht="16.5" customHeight="1">
      <c r="A144" s="37"/>
      <c r="B144" s="38"/>
      <c r="C144" s="182" t="s">
        <v>529</v>
      </c>
      <c r="D144" s="182" t="s">
        <v>239</v>
      </c>
      <c r="E144" s="183" t="s">
        <v>2377</v>
      </c>
      <c r="F144" s="184" t="s">
        <v>2378</v>
      </c>
      <c r="G144" s="185" t="s">
        <v>154</v>
      </c>
      <c r="H144" s="186">
        <v>0</v>
      </c>
      <c r="I144" s="187"/>
      <c r="J144" s="188">
        <f t="shared" si="0"/>
        <v>0</v>
      </c>
      <c r="K144" s="184" t="s">
        <v>19</v>
      </c>
      <c r="L144" s="42"/>
      <c r="M144" s="189" t="s">
        <v>19</v>
      </c>
      <c r="N144" s="190" t="s">
        <v>48</v>
      </c>
      <c r="O144" s="67"/>
      <c r="P144" s="191">
        <f t="shared" si="1"/>
        <v>0</v>
      </c>
      <c r="Q144" s="191">
        <v>0</v>
      </c>
      <c r="R144" s="191">
        <f t="shared" si="2"/>
        <v>0</v>
      </c>
      <c r="S144" s="191">
        <v>0</v>
      </c>
      <c r="T144" s="192">
        <f t="shared" si="3"/>
        <v>0</v>
      </c>
      <c r="U144" s="37"/>
      <c r="V144" s="37"/>
      <c r="W144" s="37"/>
      <c r="X144" s="37"/>
      <c r="Y144" s="37"/>
      <c r="Z144" s="37"/>
      <c r="AA144" s="37"/>
      <c r="AB144" s="37"/>
      <c r="AC144" s="37"/>
      <c r="AD144" s="37"/>
      <c r="AE144" s="37"/>
      <c r="AR144" s="193" t="s">
        <v>366</v>
      </c>
      <c r="AT144" s="193" t="s">
        <v>239</v>
      </c>
      <c r="AU144" s="193" t="s">
        <v>88</v>
      </c>
      <c r="AY144" s="20" t="s">
        <v>237</v>
      </c>
      <c r="BE144" s="194">
        <f t="shared" si="4"/>
        <v>0</v>
      </c>
      <c r="BF144" s="194">
        <f t="shared" si="5"/>
        <v>0</v>
      </c>
      <c r="BG144" s="194">
        <f t="shared" si="6"/>
        <v>0</v>
      </c>
      <c r="BH144" s="194">
        <f t="shared" si="7"/>
        <v>0</v>
      </c>
      <c r="BI144" s="194">
        <f t="shared" si="8"/>
        <v>0</v>
      </c>
      <c r="BJ144" s="20" t="s">
        <v>88</v>
      </c>
      <c r="BK144" s="194">
        <f t="shared" si="9"/>
        <v>0</v>
      </c>
      <c r="BL144" s="20" t="s">
        <v>366</v>
      </c>
      <c r="BM144" s="193" t="s">
        <v>733</v>
      </c>
    </row>
    <row r="145" spans="1:65" s="2" customFormat="1" ht="16.5" customHeight="1">
      <c r="A145" s="37"/>
      <c r="B145" s="38"/>
      <c r="C145" s="182" t="s">
        <v>535</v>
      </c>
      <c r="D145" s="182" t="s">
        <v>239</v>
      </c>
      <c r="E145" s="183" t="s">
        <v>2379</v>
      </c>
      <c r="F145" s="184" t="s">
        <v>2380</v>
      </c>
      <c r="G145" s="185" t="s">
        <v>154</v>
      </c>
      <c r="H145" s="186">
        <v>25</v>
      </c>
      <c r="I145" s="187"/>
      <c r="J145" s="188">
        <f t="shared" si="0"/>
        <v>0</v>
      </c>
      <c r="K145" s="184" t="s">
        <v>19</v>
      </c>
      <c r="L145" s="42"/>
      <c r="M145" s="189" t="s">
        <v>19</v>
      </c>
      <c r="N145" s="190" t="s">
        <v>48</v>
      </c>
      <c r="O145" s="67"/>
      <c r="P145" s="191">
        <f t="shared" si="1"/>
        <v>0</v>
      </c>
      <c r="Q145" s="191">
        <v>0</v>
      </c>
      <c r="R145" s="191">
        <f t="shared" si="2"/>
        <v>0</v>
      </c>
      <c r="S145" s="191">
        <v>0</v>
      </c>
      <c r="T145" s="192">
        <f t="shared" si="3"/>
        <v>0</v>
      </c>
      <c r="U145" s="37"/>
      <c r="V145" s="37"/>
      <c r="W145" s="37"/>
      <c r="X145" s="37"/>
      <c r="Y145" s="37"/>
      <c r="Z145" s="37"/>
      <c r="AA145" s="37"/>
      <c r="AB145" s="37"/>
      <c r="AC145" s="37"/>
      <c r="AD145" s="37"/>
      <c r="AE145" s="37"/>
      <c r="AR145" s="193" t="s">
        <v>366</v>
      </c>
      <c r="AT145" s="193" t="s">
        <v>239</v>
      </c>
      <c r="AU145" s="193" t="s">
        <v>88</v>
      </c>
      <c r="AY145" s="20" t="s">
        <v>237</v>
      </c>
      <c r="BE145" s="194">
        <f t="shared" si="4"/>
        <v>0</v>
      </c>
      <c r="BF145" s="194">
        <f t="shared" si="5"/>
        <v>0</v>
      </c>
      <c r="BG145" s="194">
        <f t="shared" si="6"/>
        <v>0</v>
      </c>
      <c r="BH145" s="194">
        <f t="shared" si="7"/>
        <v>0</v>
      </c>
      <c r="BI145" s="194">
        <f t="shared" si="8"/>
        <v>0</v>
      </c>
      <c r="BJ145" s="20" t="s">
        <v>88</v>
      </c>
      <c r="BK145" s="194">
        <f t="shared" si="9"/>
        <v>0</v>
      </c>
      <c r="BL145" s="20" t="s">
        <v>366</v>
      </c>
      <c r="BM145" s="193" t="s">
        <v>746</v>
      </c>
    </row>
    <row r="146" spans="1:65" s="2" customFormat="1" ht="16.5" customHeight="1">
      <c r="A146" s="37"/>
      <c r="B146" s="38"/>
      <c r="C146" s="182" t="s">
        <v>545</v>
      </c>
      <c r="D146" s="182" t="s">
        <v>239</v>
      </c>
      <c r="E146" s="183" t="s">
        <v>2381</v>
      </c>
      <c r="F146" s="184" t="s">
        <v>2382</v>
      </c>
      <c r="G146" s="185" t="s">
        <v>154</v>
      </c>
      <c r="H146" s="186">
        <v>0</v>
      </c>
      <c r="I146" s="187"/>
      <c r="J146" s="188">
        <f t="shared" si="0"/>
        <v>0</v>
      </c>
      <c r="K146" s="184" t="s">
        <v>19</v>
      </c>
      <c r="L146" s="42"/>
      <c r="M146" s="189" t="s">
        <v>19</v>
      </c>
      <c r="N146" s="190" t="s">
        <v>48</v>
      </c>
      <c r="O146" s="67"/>
      <c r="P146" s="191">
        <f t="shared" si="1"/>
        <v>0</v>
      </c>
      <c r="Q146" s="191">
        <v>0</v>
      </c>
      <c r="R146" s="191">
        <f t="shared" si="2"/>
        <v>0</v>
      </c>
      <c r="S146" s="191">
        <v>0</v>
      </c>
      <c r="T146" s="192">
        <f t="shared" si="3"/>
        <v>0</v>
      </c>
      <c r="U146" s="37"/>
      <c r="V146" s="37"/>
      <c r="W146" s="37"/>
      <c r="X146" s="37"/>
      <c r="Y146" s="37"/>
      <c r="Z146" s="37"/>
      <c r="AA146" s="37"/>
      <c r="AB146" s="37"/>
      <c r="AC146" s="37"/>
      <c r="AD146" s="37"/>
      <c r="AE146" s="37"/>
      <c r="AR146" s="193" t="s">
        <v>366</v>
      </c>
      <c r="AT146" s="193" t="s">
        <v>239</v>
      </c>
      <c r="AU146" s="193" t="s">
        <v>88</v>
      </c>
      <c r="AY146" s="20" t="s">
        <v>237</v>
      </c>
      <c r="BE146" s="194">
        <f t="shared" si="4"/>
        <v>0</v>
      </c>
      <c r="BF146" s="194">
        <f t="shared" si="5"/>
        <v>0</v>
      </c>
      <c r="BG146" s="194">
        <f t="shared" si="6"/>
        <v>0</v>
      </c>
      <c r="BH146" s="194">
        <f t="shared" si="7"/>
        <v>0</v>
      </c>
      <c r="BI146" s="194">
        <f t="shared" si="8"/>
        <v>0</v>
      </c>
      <c r="BJ146" s="20" t="s">
        <v>88</v>
      </c>
      <c r="BK146" s="194">
        <f t="shared" si="9"/>
        <v>0</v>
      </c>
      <c r="BL146" s="20" t="s">
        <v>366</v>
      </c>
      <c r="BM146" s="193" t="s">
        <v>772</v>
      </c>
    </row>
    <row r="147" spans="1:65" s="2" customFormat="1" ht="16.5" customHeight="1">
      <c r="A147" s="37"/>
      <c r="B147" s="38"/>
      <c r="C147" s="182" t="s">
        <v>550</v>
      </c>
      <c r="D147" s="182" t="s">
        <v>239</v>
      </c>
      <c r="E147" s="183" t="s">
        <v>2383</v>
      </c>
      <c r="F147" s="184" t="s">
        <v>2384</v>
      </c>
      <c r="G147" s="185" t="s">
        <v>154</v>
      </c>
      <c r="H147" s="186">
        <v>0</v>
      </c>
      <c r="I147" s="187"/>
      <c r="J147" s="188">
        <f t="shared" si="0"/>
        <v>0</v>
      </c>
      <c r="K147" s="184" t="s">
        <v>19</v>
      </c>
      <c r="L147" s="42"/>
      <c r="M147" s="189" t="s">
        <v>19</v>
      </c>
      <c r="N147" s="190" t="s">
        <v>48</v>
      </c>
      <c r="O147" s="67"/>
      <c r="P147" s="191">
        <f t="shared" si="1"/>
        <v>0</v>
      </c>
      <c r="Q147" s="191">
        <v>0</v>
      </c>
      <c r="R147" s="191">
        <f t="shared" si="2"/>
        <v>0</v>
      </c>
      <c r="S147" s="191">
        <v>0</v>
      </c>
      <c r="T147" s="192">
        <f t="shared" si="3"/>
        <v>0</v>
      </c>
      <c r="U147" s="37"/>
      <c r="V147" s="37"/>
      <c r="W147" s="37"/>
      <c r="X147" s="37"/>
      <c r="Y147" s="37"/>
      <c r="Z147" s="37"/>
      <c r="AA147" s="37"/>
      <c r="AB147" s="37"/>
      <c r="AC147" s="37"/>
      <c r="AD147" s="37"/>
      <c r="AE147" s="37"/>
      <c r="AR147" s="193" t="s">
        <v>366</v>
      </c>
      <c r="AT147" s="193" t="s">
        <v>239</v>
      </c>
      <c r="AU147" s="193" t="s">
        <v>88</v>
      </c>
      <c r="AY147" s="20" t="s">
        <v>237</v>
      </c>
      <c r="BE147" s="194">
        <f t="shared" si="4"/>
        <v>0</v>
      </c>
      <c r="BF147" s="194">
        <f t="shared" si="5"/>
        <v>0</v>
      </c>
      <c r="BG147" s="194">
        <f t="shared" si="6"/>
        <v>0</v>
      </c>
      <c r="BH147" s="194">
        <f t="shared" si="7"/>
        <v>0</v>
      </c>
      <c r="BI147" s="194">
        <f t="shared" si="8"/>
        <v>0</v>
      </c>
      <c r="BJ147" s="20" t="s">
        <v>88</v>
      </c>
      <c r="BK147" s="194">
        <f t="shared" si="9"/>
        <v>0</v>
      </c>
      <c r="BL147" s="20" t="s">
        <v>366</v>
      </c>
      <c r="BM147" s="193" t="s">
        <v>804</v>
      </c>
    </row>
    <row r="148" spans="1:65" s="2" customFormat="1" ht="16.5" customHeight="1">
      <c r="A148" s="37"/>
      <c r="B148" s="38"/>
      <c r="C148" s="182" t="s">
        <v>555</v>
      </c>
      <c r="D148" s="182" t="s">
        <v>239</v>
      </c>
      <c r="E148" s="183" t="s">
        <v>2385</v>
      </c>
      <c r="F148" s="184" t="s">
        <v>2386</v>
      </c>
      <c r="G148" s="185" t="s">
        <v>141</v>
      </c>
      <c r="H148" s="186">
        <v>0</v>
      </c>
      <c r="I148" s="187"/>
      <c r="J148" s="188">
        <f t="shared" si="0"/>
        <v>0</v>
      </c>
      <c r="K148" s="184" t="s">
        <v>19</v>
      </c>
      <c r="L148" s="42"/>
      <c r="M148" s="189" t="s">
        <v>19</v>
      </c>
      <c r="N148" s="190" t="s">
        <v>48</v>
      </c>
      <c r="O148" s="67"/>
      <c r="P148" s="191">
        <f t="shared" si="1"/>
        <v>0</v>
      </c>
      <c r="Q148" s="191">
        <v>0</v>
      </c>
      <c r="R148" s="191">
        <f t="shared" si="2"/>
        <v>0</v>
      </c>
      <c r="S148" s="191">
        <v>0</v>
      </c>
      <c r="T148" s="192">
        <f t="shared" si="3"/>
        <v>0</v>
      </c>
      <c r="U148" s="37"/>
      <c r="V148" s="37"/>
      <c r="W148" s="37"/>
      <c r="X148" s="37"/>
      <c r="Y148" s="37"/>
      <c r="Z148" s="37"/>
      <c r="AA148" s="37"/>
      <c r="AB148" s="37"/>
      <c r="AC148" s="37"/>
      <c r="AD148" s="37"/>
      <c r="AE148" s="37"/>
      <c r="AR148" s="193" t="s">
        <v>366</v>
      </c>
      <c r="AT148" s="193" t="s">
        <v>239</v>
      </c>
      <c r="AU148" s="193" t="s">
        <v>88</v>
      </c>
      <c r="AY148" s="20" t="s">
        <v>237</v>
      </c>
      <c r="BE148" s="194">
        <f t="shared" si="4"/>
        <v>0</v>
      </c>
      <c r="BF148" s="194">
        <f t="shared" si="5"/>
        <v>0</v>
      </c>
      <c r="BG148" s="194">
        <f t="shared" si="6"/>
        <v>0</v>
      </c>
      <c r="BH148" s="194">
        <f t="shared" si="7"/>
        <v>0</v>
      </c>
      <c r="BI148" s="194">
        <f t="shared" si="8"/>
        <v>0</v>
      </c>
      <c r="BJ148" s="20" t="s">
        <v>88</v>
      </c>
      <c r="BK148" s="194">
        <f t="shared" si="9"/>
        <v>0</v>
      </c>
      <c r="BL148" s="20" t="s">
        <v>366</v>
      </c>
      <c r="BM148" s="193" t="s">
        <v>830</v>
      </c>
    </row>
    <row r="149" spans="1:65" s="2" customFormat="1" ht="16.5" customHeight="1">
      <c r="A149" s="37"/>
      <c r="B149" s="38"/>
      <c r="C149" s="182" t="s">
        <v>567</v>
      </c>
      <c r="D149" s="182" t="s">
        <v>239</v>
      </c>
      <c r="E149" s="183" t="s">
        <v>2387</v>
      </c>
      <c r="F149" s="184" t="s">
        <v>2388</v>
      </c>
      <c r="G149" s="185" t="s">
        <v>141</v>
      </c>
      <c r="H149" s="186">
        <v>0</v>
      </c>
      <c r="I149" s="187"/>
      <c r="J149" s="188">
        <f t="shared" si="0"/>
        <v>0</v>
      </c>
      <c r="K149" s="184" t="s">
        <v>19</v>
      </c>
      <c r="L149" s="42"/>
      <c r="M149" s="189" t="s">
        <v>19</v>
      </c>
      <c r="N149" s="190" t="s">
        <v>48</v>
      </c>
      <c r="O149" s="67"/>
      <c r="P149" s="191">
        <f t="shared" si="1"/>
        <v>0</v>
      </c>
      <c r="Q149" s="191">
        <v>0</v>
      </c>
      <c r="R149" s="191">
        <f t="shared" si="2"/>
        <v>0</v>
      </c>
      <c r="S149" s="191">
        <v>0</v>
      </c>
      <c r="T149" s="192">
        <f t="shared" si="3"/>
        <v>0</v>
      </c>
      <c r="U149" s="37"/>
      <c r="V149" s="37"/>
      <c r="W149" s="37"/>
      <c r="X149" s="37"/>
      <c r="Y149" s="37"/>
      <c r="Z149" s="37"/>
      <c r="AA149" s="37"/>
      <c r="AB149" s="37"/>
      <c r="AC149" s="37"/>
      <c r="AD149" s="37"/>
      <c r="AE149" s="37"/>
      <c r="AR149" s="193" t="s">
        <v>366</v>
      </c>
      <c r="AT149" s="193" t="s">
        <v>239</v>
      </c>
      <c r="AU149" s="193" t="s">
        <v>88</v>
      </c>
      <c r="AY149" s="20" t="s">
        <v>237</v>
      </c>
      <c r="BE149" s="194">
        <f t="shared" si="4"/>
        <v>0</v>
      </c>
      <c r="BF149" s="194">
        <f t="shared" si="5"/>
        <v>0</v>
      </c>
      <c r="BG149" s="194">
        <f t="shared" si="6"/>
        <v>0</v>
      </c>
      <c r="BH149" s="194">
        <f t="shared" si="7"/>
        <v>0</v>
      </c>
      <c r="BI149" s="194">
        <f t="shared" si="8"/>
        <v>0</v>
      </c>
      <c r="BJ149" s="20" t="s">
        <v>88</v>
      </c>
      <c r="BK149" s="194">
        <f t="shared" si="9"/>
        <v>0</v>
      </c>
      <c r="BL149" s="20" t="s">
        <v>366</v>
      </c>
      <c r="BM149" s="193" t="s">
        <v>863</v>
      </c>
    </row>
    <row r="150" spans="1:65" s="2" customFormat="1" ht="21.75" customHeight="1">
      <c r="A150" s="37"/>
      <c r="B150" s="38"/>
      <c r="C150" s="182" t="s">
        <v>572</v>
      </c>
      <c r="D150" s="182" t="s">
        <v>239</v>
      </c>
      <c r="E150" s="183" t="s">
        <v>2389</v>
      </c>
      <c r="F150" s="184" t="s">
        <v>2390</v>
      </c>
      <c r="G150" s="185" t="s">
        <v>141</v>
      </c>
      <c r="H150" s="186">
        <v>0</v>
      </c>
      <c r="I150" s="187"/>
      <c r="J150" s="188">
        <f t="shared" si="0"/>
        <v>0</v>
      </c>
      <c r="K150" s="184" t="s">
        <v>19</v>
      </c>
      <c r="L150" s="42"/>
      <c r="M150" s="189" t="s">
        <v>19</v>
      </c>
      <c r="N150" s="190" t="s">
        <v>48</v>
      </c>
      <c r="O150" s="67"/>
      <c r="P150" s="191">
        <f t="shared" si="1"/>
        <v>0</v>
      </c>
      <c r="Q150" s="191">
        <v>0</v>
      </c>
      <c r="R150" s="191">
        <f t="shared" si="2"/>
        <v>0</v>
      </c>
      <c r="S150" s="191">
        <v>0</v>
      </c>
      <c r="T150" s="192">
        <f t="shared" si="3"/>
        <v>0</v>
      </c>
      <c r="U150" s="37"/>
      <c r="V150" s="37"/>
      <c r="W150" s="37"/>
      <c r="X150" s="37"/>
      <c r="Y150" s="37"/>
      <c r="Z150" s="37"/>
      <c r="AA150" s="37"/>
      <c r="AB150" s="37"/>
      <c r="AC150" s="37"/>
      <c r="AD150" s="37"/>
      <c r="AE150" s="37"/>
      <c r="AR150" s="193" t="s">
        <v>366</v>
      </c>
      <c r="AT150" s="193" t="s">
        <v>239</v>
      </c>
      <c r="AU150" s="193" t="s">
        <v>88</v>
      </c>
      <c r="AY150" s="20" t="s">
        <v>237</v>
      </c>
      <c r="BE150" s="194">
        <f t="shared" si="4"/>
        <v>0</v>
      </c>
      <c r="BF150" s="194">
        <f t="shared" si="5"/>
        <v>0</v>
      </c>
      <c r="BG150" s="194">
        <f t="shared" si="6"/>
        <v>0</v>
      </c>
      <c r="BH150" s="194">
        <f t="shared" si="7"/>
        <v>0</v>
      </c>
      <c r="BI150" s="194">
        <f t="shared" si="8"/>
        <v>0</v>
      </c>
      <c r="BJ150" s="20" t="s">
        <v>88</v>
      </c>
      <c r="BK150" s="194">
        <f t="shared" si="9"/>
        <v>0</v>
      </c>
      <c r="BL150" s="20" t="s">
        <v>366</v>
      </c>
      <c r="BM150" s="193" t="s">
        <v>897</v>
      </c>
    </row>
    <row r="151" spans="1:65" s="2" customFormat="1" ht="16.5" customHeight="1">
      <c r="A151" s="37"/>
      <c r="B151" s="38"/>
      <c r="C151" s="182" t="s">
        <v>577</v>
      </c>
      <c r="D151" s="182" t="s">
        <v>239</v>
      </c>
      <c r="E151" s="183" t="s">
        <v>2391</v>
      </c>
      <c r="F151" s="184" t="s">
        <v>2392</v>
      </c>
      <c r="G151" s="185" t="s">
        <v>1591</v>
      </c>
      <c r="H151" s="186">
        <v>0</v>
      </c>
      <c r="I151" s="187"/>
      <c r="J151" s="188">
        <f t="shared" si="0"/>
        <v>0</v>
      </c>
      <c r="K151" s="184" t="s">
        <v>19</v>
      </c>
      <c r="L151" s="42"/>
      <c r="M151" s="189" t="s">
        <v>19</v>
      </c>
      <c r="N151" s="190" t="s">
        <v>48</v>
      </c>
      <c r="O151" s="67"/>
      <c r="P151" s="191">
        <f t="shared" si="1"/>
        <v>0</v>
      </c>
      <c r="Q151" s="191">
        <v>0</v>
      </c>
      <c r="R151" s="191">
        <f t="shared" si="2"/>
        <v>0</v>
      </c>
      <c r="S151" s="191">
        <v>0</v>
      </c>
      <c r="T151" s="192">
        <f t="shared" si="3"/>
        <v>0</v>
      </c>
      <c r="U151" s="37"/>
      <c r="V151" s="37"/>
      <c r="W151" s="37"/>
      <c r="X151" s="37"/>
      <c r="Y151" s="37"/>
      <c r="Z151" s="37"/>
      <c r="AA151" s="37"/>
      <c r="AB151" s="37"/>
      <c r="AC151" s="37"/>
      <c r="AD151" s="37"/>
      <c r="AE151" s="37"/>
      <c r="AR151" s="193" t="s">
        <v>366</v>
      </c>
      <c r="AT151" s="193" t="s">
        <v>239</v>
      </c>
      <c r="AU151" s="193" t="s">
        <v>88</v>
      </c>
      <c r="AY151" s="20" t="s">
        <v>237</v>
      </c>
      <c r="BE151" s="194">
        <f t="shared" si="4"/>
        <v>0</v>
      </c>
      <c r="BF151" s="194">
        <f t="shared" si="5"/>
        <v>0</v>
      </c>
      <c r="BG151" s="194">
        <f t="shared" si="6"/>
        <v>0</v>
      </c>
      <c r="BH151" s="194">
        <f t="shared" si="7"/>
        <v>0</v>
      </c>
      <c r="BI151" s="194">
        <f t="shared" si="8"/>
        <v>0</v>
      </c>
      <c r="BJ151" s="20" t="s">
        <v>88</v>
      </c>
      <c r="BK151" s="194">
        <f t="shared" si="9"/>
        <v>0</v>
      </c>
      <c r="BL151" s="20" t="s">
        <v>366</v>
      </c>
      <c r="BM151" s="193" t="s">
        <v>922</v>
      </c>
    </row>
    <row r="152" spans="1:65" s="2" customFormat="1" ht="76.8">
      <c r="A152" s="37"/>
      <c r="B152" s="38"/>
      <c r="C152" s="39"/>
      <c r="D152" s="202" t="s">
        <v>914</v>
      </c>
      <c r="E152" s="39"/>
      <c r="F152" s="254" t="s">
        <v>2393</v>
      </c>
      <c r="G152" s="39"/>
      <c r="H152" s="39"/>
      <c r="I152" s="197"/>
      <c r="J152" s="39"/>
      <c r="K152" s="39"/>
      <c r="L152" s="42"/>
      <c r="M152" s="198"/>
      <c r="N152" s="199"/>
      <c r="O152" s="67"/>
      <c r="P152" s="67"/>
      <c r="Q152" s="67"/>
      <c r="R152" s="67"/>
      <c r="S152" s="67"/>
      <c r="T152" s="68"/>
      <c r="U152" s="37"/>
      <c r="V152" s="37"/>
      <c r="W152" s="37"/>
      <c r="X152" s="37"/>
      <c r="Y152" s="37"/>
      <c r="Z152" s="37"/>
      <c r="AA152" s="37"/>
      <c r="AB152" s="37"/>
      <c r="AC152" s="37"/>
      <c r="AD152" s="37"/>
      <c r="AE152" s="37"/>
      <c r="AT152" s="20" t="s">
        <v>914</v>
      </c>
      <c r="AU152" s="20" t="s">
        <v>88</v>
      </c>
    </row>
    <row r="153" spans="1:65" s="2" customFormat="1" ht="21.75" customHeight="1">
      <c r="A153" s="37"/>
      <c r="B153" s="38"/>
      <c r="C153" s="182" t="s">
        <v>582</v>
      </c>
      <c r="D153" s="182" t="s">
        <v>239</v>
      </c>
      <c r="E153" s="183" t="s">
        <v>2394</v>
      </c>
      <c r="F153" s="184" t="s">
        <v>2395</v>
      </c>
      <c r="G153" s="185" t="s">
        <v>1591</v>
      </c>
      <c r="H153" s="186">
        <v>0</v>
      </c>
      <c r="I153" s="187"/>
      <c r="J153" s="188">
        <f>ROUND(I153*H153,2)</f>
        <v>0</v>
      </c>
      <c r="K153" s="184" t="s">
        <v>19</v>
      </c>
      <c r="L153" s="42"/>
      <c r="M153" s="189" t="s">
        <v>19</v>
      </c>
      <c r="N153" s="190" t="s">
        <v>48</v>
      </c>
      <c r="O153" s="67"/>
      <c r="P153" s="191">
        <f>O153*H153</f>
        <v>0</v>
      </c>
      <c r="Q153" s="191">
        <v>0</v>
      </c>
      <c r="R153" s="191">
        <f>Q153*H153</f>
        <v>0</v>
      </c>
      <c r="S153" s="191">
        <v>0</v>
      </c>
      <c r="T153" s="192">
        <f>S153*H153</f>
        <v>0</v>
      </c>
      <c r="U153" s="37"/>
      <c r="V153" s="37"/>
      <c r="W153" s="37"/>
      <c r="X153" s="37"/>
      <c r="Y153" s="37"/>
      <c r="Z153" s="37"/>
      <c r="AA153" s="37"/>
      <c r="AB153" s="37"/>
      <c r="AC153" s="37"/>
      <c r="AD153" s="37"/>
      <c r="AE153" s="37"/>
      <c r="AR153" s="193" t="s">
        <v>366</v>
      </c>
      <c r="AT153" s="193" t="s">
        <v>239</v>
      </c>
      <c r="AU153" s="193" t="s">
        <v>88</v>
      </c>
      <c r="AY153" s="20" t="s">
        <v>237</v>
      </c>
      <c r="BE153" s="194">
        <f>IF(N153="základní",J153,0)</f>
        <v>0</v>
      </c>
      <c r="BF153" s="194">
        <f>IF(N153="snížená",J153,0)</f>
        <v>0</v>
      </c>
      <c r="BG153" s="194">
        <f>IF(N153="zákl. přenesená",J153,0)</f>
        <v>0</v>
      </c>
      <c r="BH153" s="194">
        <f>IF(N153="sníž. přenesená",J153,0)</f>
        <v>0</v>
      </c>
      <c r="BI153" s="194">
        <f>IF(N153="nulová",J153,0)</f>
        <v>0</v>
      </c>
      <c r="BJ153" s="20" t="s">
        <v>88</v>
      </c>
      <c r="BK153" s="194">
        <f>ROUND(I153*H153,2)</f>
        <v>0</v>
      </c>
      <c r="BL153" s="20" t="s">
        <v>366</v>
      </c>
      <c r="BM153" s="193" t="s">
        <v>940</v>
      </c>
    </row>
    <row r="154" spans="1:65" s="2" customFormat="1" ht="105.6">
      <c r="A154" s="37"/>
      <c r="B154" s="38"/>
      <c r="C154" s="39"/>
      <c r="D154" s="202" t="s">
        <v>914</v>
      </c>
      <c r="E154" s="39"/>
      <c r="F154" s="254" t="s">
        <v>2396</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914</v>
      </c>
      <c r="AU154" s="20" t="s">
        <v>88</v>
      </c>
    </row>
    <row r="155" spans="1:65" s="2" customFormat="1" ht="33" customHeight="1">
      <c r="A155" s="37"/>
      <c r="B155" s="38"/>
      <c r="C155" s="182" t="s">
        <v>588</v>
      </c>
      <c r="D155" s="182" t="s">
        <v>239</v>
      </c>
      <c r="E155" s="183" t="s">
        <v>2397</v>
      </c>
      <c r="F155" s="184" t="s">
        <v>2398</v>
      </c>
      <c r="G155" s="185" t="s">
        <v>154</v>
      </c>
      <c r="H155" s="186">
        <v>0</v>
      </c>
      <c r="I155" s="187"/>
      <c r="J155" s="188">
        <f>ROUND(I155*H155,2)</f>
        <v>0</v>
      </c>
      <c r="K155" s="184" t="s">
        <v>19</v>
      </c>
      <c r="L155" s="42"/>
      <c r="M155" s="189" t="s">
        <v>19</v>
      </c>
      <c r="N155" s="190" t="s">
        <v>48</v>
      </c>
      <c r="O155" s="67"/>
      <c r="P155" s="191">
        <f>O155*H155</f>
        <v>0</v>
      </c>
      <c r="Q155" s="191">
        <v>0</v>
      </c>
      <c r="R155" s="191">
        <f>Q155*H155</f>
        <v>0</v>
      </c>
      <c r="S155" s="191">
        <v>0</v>
      </c>
      <c r="T155" s="192">
        <f>S155*H155</f>
        <v>0</v>
      </c>
      <c r="U155" s="37"/>
      <c r="V155" s="37"/>
      <c r="W155" s="37"/>
      <c r="X155" s="37"/>
      <c r="Y155" s="37"/>
      <c r="Z155" s="37"/>
      <c r="AA155" s="37"/>
      <c r="AB155" s="37"/>
      <c r="AC155" s="37"/>
      <c r="AD155" s="37"/>
      <c r="AE155" s="37"/>
      <c r="AR155" s="193" t="s">
        <v>366</v>
      </c>
      <c r="AT155" s="193" t="s">
        <v>239</v>
      </c>
      <c r="AU155" s="193" t="s">
        <v>88</v>
      </c>
      <c r="AY155" s="20" t="s">
        <v>237</v>
      </c>
      <c r="BE155" s="194">
        <f>IF(N155="základní",J155,0)</f>
        <v>0</v>
      </c>
      <c r="BF155" s="194">
        <f>IF(N155="snížená",J155,0)</f>
        <v>0</v>
      </c>
      <c r="BG155" s="194">
        <f>IF(N155="zákl. přenesená",J155,0)</f>
        <v>0</v>
      </c>
      <c r="BH155" s="194">
        <f>IF(N155="sníž. přenesená",J155,0)</f>
        <v>0</v>
      </c>
      <c r="BI155" s="194">
        <f>IF(N155="nulová",J155,0)</f>
        <v>0</v>
      </c>
      <c r="BJ155" s="20" t="s">
        <v>88</v>
      </c>
      <c r="BK155" s="194">
        <f>ROUND(I155*H155,2)</f>
        <v>0</v>
      </c>
      <c r="BL155" s="20" t="s">
        <v>366</v>
      </c>
      <c r="BM155" s="193" t="s">
        <v>950</v>
      </c>
    </row>
    <row r="156" spans="1:65" s="2" customFormat="1" ht="21.75" customHeight="1">
      <c r="A156" s="37"/>
      <c r="B156" s="38"/>
      <c r="C156" s="182" t="s">
        <v>597</v>
      </c>
      <c r="D156" s="182" t="s">
        <v>239</v>
      </c>
      <c r="E156" s="183" t="s">
        <v>2399</v>
      </c>
      <c r="F156" s="184" t="s">
        <v>2400</v>
      </c>
      <c r="G156" s="185" t="s">
        <v>1591</v>
      </c>
      <c r="H156" s="186">
        <v>1</v>
      </c>
      <c r="I156" s="187"/>
      <c r="J156" s="188">
        <f>ROUND(I156*H156,2)</f>
        <v>0</v>
      </c>
      <c r="K156" s="184" t="s">
        <v>19</v>
      </c>
      <c r="L156" s="42"/>
      <c r="M156" s="189" t="s">
        <v>19</v>
      </c>
      <c r="N156" s="190" t="s">
        <v>48</v>
      </c>
      <c r="O156" s="67"/>
      <c r="P156" s="191">
        <f>O156*H156</f>
        <v>0</v>
      </c>
      <c r="Q156" s="191">
        <v>0</v>
      </c>
      <c r="R156" s="191">
        <f>Q156*H156</f>
        <v>0</v>
      </c>
      <c r="S156" s="191">
        <v>0</v>
      </c>
      <c r="T156" s="192">
        <f>S156*H156</f>
        <v>0</v>
      </c>
      <c r="U156" s="37"/>
      <c r="V156" s="37"/>
      <c r="W156" s="37"/>
      <c r="X156" s="37"/>
      <c r="Y156" s="37"/>
      <c r="Z156" s="37"/>
      <c r="AA156" s="37"/>
      <c r="AB156" s="37"/>
      <c r="AC156" s="37"/>
      <c r="AD156" s="37"/>
      <c r="AE156" s="37"/>
      <c r="AR156" s="193" t="s">
        <v>366</v>
      </c>
      <c r="AT156" s="193" t="s">
        <v>239</v>
      </c>
      <c r="AU156" s="193" t="s">
        <v>88</v>
      </c>
      <c r="AY156" s="20" t="s">
        <v>237</v>
      </c>
      <c r="BE156" s="194">
        <f>IF(N156="základní",J156,0)</f>
        <v>0</v>
      </c>
      <c r="BF156" s="194">
        <f>IF(N156="snížená",J156,0)</f>
        <v>0</v>
      </c>
      <c r="BG156" s="194">
        <f>IF(N156="zákl. přenesená",J156,0)</f>
        <v>0</v>
      </c>
      <c r="BH156" s="194">
        <f>IF(N156="sníž. přenesená",J156,0)</f>
        <v>0</v>
      </c>
      <c r="BI156" s="194">
        <f>IF(N156="nulová",J156,0)</f>
        <v>0</v>
      </c>
      <c r="BJ156" s="20" t="s">
        <v>88</v>
      </c>
      <c r="BK156" s="194">
        <f>ROUND(I156*H156,2)</f>
        <v>0</v>
      </c>
      <c r="BL156" s="20" t="s">
        <v>366</v>
      </c>
      <c r="BM156" s="193" t="s">
        <v>959</v>
      </c>
    </row>
    <row r="157" spans="1:65" s="2" customFormat="1" ht="16.5" customHeight="1">
      <c r="A157" s="37"/>
      <c r="B157" s="38"/>
      <c r="C157" s="182" t="s">
        <v>603</v>
      </c>
      <c r="D157" s="182" t="s">
        <v>239</v>
      </c>
      <c r="E157" s="183" t="s">
        <v>2401</v>
      </c>
      <c r="F157" s="184" t="s">
        <v>2402</v>
      </c>
      <c r="G157" s="185" t="s">
        <v>1591</v>
      </c>
      <c r="H157" s="186">
        <v>1</v>
      </c>
      <c r="I157" s="187"/>
      <c r="J157" s="188">
        <f>ROUND(I157*H157,2)</f>
        <v>0</v>
      </c>
      <c r="K157" s="184" t="s">
        <v>19</v>
      </c>
      <c r="L157" s="42"/>
      <c r="M157" s="189" t="s">
        <v>19</v>
      </c>
      <c r="N157" s="190" t="s">
        <v>48</v>
      </c>
      <c r="O157" s="67"/>
      <c r="P157" s="191">
        <f>O157*H157</f>
        <v>0</v>
      </c>
      <c r="Q157" s="191">
        <v>0</v>
      </c>
      <c r="R157" s="191">
        <f>Q157*H157</f>
        <v>0</v>
      </c>
      <c r="S157" s="191">
        <v>0</v>
      </c>
      <c r="T157" s="192">
        <f>S157*H157</f>
        <v>0</v>
      </c>
      <c r="U157" s="37"/>
      <c r="V157" s="37"/>
      <c r="W157" s="37"/>
      <c r="X157" s="37"/>
      <c r="Y157" s="37"/>
      <c r="Z157" s="37"/>
      <c r="AA157" s="37"/>
      <c r="AB157" s="37"/>
      <c r="AC157" s="37"/>
      <c r="AD157" s="37"/>
      <c r="AE157" s="37"/>
      <c r="AR157" s="193" t="s">
        <v>366</v>
      </c>
      <c r="AT157" s="193" t="s">
        <v>239</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366</v>
      </c>
      <c r="BM157" s="193" t="s">
        <v>974</v>
      </c>
    </row>
    <row r="158" spans="1:65" s="2" customFormat="1" ht="16.5" customHeight="1">
      <c r="A158" s="37"/>
      <c r="B158" s="38"/>
      <c r="C158" s="182" t="s">
        <v>611</v>
      </c>
      <c r="D158" s="182" t="s">
        <v>239</v>
      </c>
      <c r="E158" s="183" t="s">
        <v>2403</v>
      </c>
      <c r="F158" s="184" t="s">
        <v>2404</v>
      </c>
      <c r="G158" s="185" t="s">
        <v>1591</v>
      </c>
      <c r="H158" s="186">
        <v>1</v>
      </c>
      <c r="I158" s="187"/>
      <c r="J158" s="188">
        <f>ROUND(I158*H158,2)</f>
        <v>0</v>
      </c>
      <c r="K158" s="184" t="s">
        <v>19</v>
      </c>
      <c r="L158" s="42"/>
      <c r="M158" s="189" t="s">
        <v>19</v>
      </c>
      <c r="N158" s="190" t="s">
        <v>48</v>
      </c>
      <c r="O158" s="67"/>
      <c r="P158" s="191">
        <f>O158*H158</f>
        <v>0</v>
      </c>
      <c r="Q158" s="191">
        <v>0</v>
      </c>
      <c r="R158" s="191">
        <f>Q158*H158</f>
        <v>0</v>
      </c>
      <c r="S158" s="191">
        <v>0</v>
      </c>
      <c r="T158" s="192">
        <f>S158*H158</f>
        <v>0</v>
      </c>
      <c r="U158" s="37"/>
      <c r="V158" s="37"/>
      <c r="W158" s="37"/>
      <c r="X158" s="37"/>
      <c r="Y158" s="37"/>
      <c r="Z158" s="37"/>
      <c r="AA158" s="37"/>
      <c r="AB158" s="37"/>
      <c r="AC158" s="37"/>
      <c r="AD158" s="37"/>
      <c r="AE158" s="37"/>
      <c r="AR158" s="193" t="s">
        <v>366</v>
      </c>
      <c r="AT158" s="193" t="s">
        <v>239</v>
      </c>
      <c r="AU158" s="193" t="s">
        <v>88</v>
      </c>
      <c r="AY158" s="20" t="s">
        <v>237</v>
      </c>
      <c r="BE158" s="194">
        <f>IF(N158="základní",J158,0)</f>
        <v>0</v>
      </c>
      <c r="BF158" s="194">
        <f>IF(N158="snížená",J158,0)</f>
        <v>0</v>
      </c>
      <c r="BG158" s="194">
        <f>IF(N158="zákl. přenesená",J158,0)</f>
        <v>0</v>
      </c>
      <c r="BH158" s="194">
        <f>IF(N158="sníž. přenesená",J158,0)</f>
        <v>0</v>
      </c>
      <c r="BI158" s="194">
        <f>IF(N158="nulová",J158,0)</f>
        <v>0</v>
      </c>
      <c r="BJ158" s="20" t="s">
        <v>88</v>
      </c>
      <c r="BK158" s="194">
        <f>ROUND(I158*H158,2)</f>
        <v>0</v>
      </c>
      <c r="BL158" s="20" t="s">
        <v>366</v>
      </c>
      <c r="BM158" s="193" t="s">
        <v>450</v>
      </c>
    </row>
    <row r="159" spans="1:65" s="2" customFormat="1" ht="24.15" customHeight="1">
      <c r="A159" s="37"/>
      <c r="B159" s="38"/>
      <c r="C159" s="182" t="s">
        <v>617</v>
      </c>
      <c r="D159" s="182" t="s">
        <v>239</v>
      </c>
      <c r="E159" s="183" t="s">
        <v>2405</v>
      </c>
      <c r="F159" s="184" t="s">
        <v>2406</v>
      </c>
      <c r="G159" s="185" t="s">
        <v>1591</v>
      </c>
      <c r="H159" s="186">
        <v>1</v>
      </c>
      <c r="I159" s="187"/>
      <c r="J159" s="188">
        <f>ROUND(I159*H159,2)</f>
        <v>0</v>
      </c>
      <c r="K159" s="184" t="s">
        <v>19</v>
      </c>
      <c r="L159" s="42"/>
      <c r="M159" s="189" t="s">
        <v>19</v>
      </c>
      <c r="N159" s="190" t="s">
        <v>48</v>
      </c>
      <c r="O159" s="67"/>
      <c r="P159" s="191">
        <f>O159*H159</f>
        <v>0</v>
      </c>
      <c r="Q159" s="191">
        <v>0</v>
      </c>
      <c r="R159" s="191">
        <f>Q159*H159</f>
        <v>0</v>
      </c>
      <c r="S159" s="191">
        <v>0</v>
      </c>
      <c r="T159" s="192">
        <f>S159*H159</f>
        <v>0</v>
      </c>
      <c r="U159" s="37"/>
      <c r="V159" s="37"/>
      <c r="W159" s="37"/>
      <c r="X159" s="37"/>
      <c r="Y159" s="37"/>
      <c r="Z159" s="37"/>
      <c r="AA159" s="37"/>
      <c r="AB159" s="37"/>
      <c r="AC159" s="37"/>
      <c r="AD159" s="37"/>
      <c r="AE159" s="37"/>
      <c r="AR159" s="193" t="s">
        <v>366</v>
      </c>
      <c r="AT159" s="193" t="s">
        <v>239</v>
      </c>
      <c r="AU159" s="193" t="s">
        <v>88</v>
      </c>
      <c r="AY159" s="20" t="s">
        <v>237</v>
      </c>
      <c r="BE159" s="194">
        <f>IF(N159="základní",J159,0)</f>
        <v>0</v>
      </c>
      <c r="BF159" s="194">
        <f>IF(N159="snížená",J159,0)</f>
        <v>0</v>
      </c>
      <c r="BG159" s="194">
        <f>IF(N159="zákl. přenesená",J159,0)</f>
        <v>0</v>
      </c>
      <c r="BH159" s="194">
        <f>IF(N159="sníž. přenesená",J159,0)</f>
        <v>0</v>
      </c>
      <c r="BI159" s="194">
        <f>IF(N159="nulová",J159,0)</f>
        <v>0</v>
      </c>
      <c r="BJ159" s="20" t="s">
        <v>88</v>
      </c>
      <c r="BK159" s="194">
        <f>ROUND(I159*H159,2)</f>
        <v>0</v>
      </c>
      <c r="BL159" s="20" t="s">
        <v>366</v>
      </c>
      <c r="BM159" s="193" t="s">
        <v>1015</v>
      </c>
    </row>
    <row r="160" spans="1:65" s="12" customFormat="1" ht="25.95" customHeight="1">
      <c r="B160" s="166"/>
      <c r="C160" s="167"/>
      <c r="D160" s="168" t="s">
        <v>75</v>
      </c>
      <c r="E160" s="169" t="s">
        <v>1505</v>
      </c>
      <c r="F160" s="169" t="s">
        <v>1506</v>
      </c>
      <c r="G160" s="167"/>
      <c r="H160" s="167"/>
      <c r="I160" s="170"/>
      <c r="J160" s="171">
        <f>BK160</f>
        <v>0</v>
      </c>
      <c r="K160" s="167"/>
      <c r="L160" s="172"/>
      <c r="M160" s="173"/>
      <c r="N160" s="174"/>
      <c r="O160" s="174"/>
      <c r="P160" s="175">
        <f>SUM(P161:P162)</f>
        <v>0</v>
      </c>
      <c r="Q160" s="174"/>
      <c r="R160" s="175">
        <f>SUM(R161:R162)</f>
        <v>0</v>
      </c>
      <c r="S160" s="174"/>
      <c r="T160" s="176">
        <f>SUM(T161:T162)</f>
        <v>0</v>
      </c>
      <c r="AR160" s="177" t="s">
        <v>243</v>
      </c>
      <c r="AT160" s="178" t="s">
        <v>75</v>
      </c>
      <c r="AU160" s="178" t="s">
        <v>76</v>
      </c>
      <c r="AY160" s="177" t="s">
        <v>237</v>
      </c>
      <c r="BK160" s="179">
        <f>SUM(BK161:BK162)</f>
        <v>0</v>
      </c>
    </row>
    <row r="161" spans="1:65" s="2" customFormat="1" ht="37.799999999999997" customHeight="1">
      <c r="A161" s="37"/>
      <c r="B161" s="38"/>
      <c r="C161" s="182" t="s">
        <v>624</v>
      </c>
      <c r="D161" s="182" t="s">
        <v>239</v>
      </c>
      <c r="E161" s="183" t="s">
        <v>1508</v>
      </c>
      <c r="F161" s="184" t="s">
        <v>1509</v>
      </c>
      <c r="G161" s="185" t="s">
        <v>1510</v>
      </c>
      <c r="H161" s="186">
        <v>35</v>
      </c>
      <c r="I161" s="187"/>
      <c r="J161" s="188">
        <f>ROUND(I161*H161,2)</f>
        <v>0</v>
      </c>
      <c r="K161" s="184" t="s">
        <v>242</v>
      </c>
      <c r="L161" s="42"/>
      <c r="M161" s="189" t="s">
        <v>19</v>
      </c>
      <c r="N161" s="190" t="s">
        <v>48</v>
      </c>
      <c r="O161" s="67"/>
      <c r="P161" s="191">
        <f>O161*H161</f>
        <v>0</v>
      </c>
      <c r="Q161" s="191">
        <v>0</v>
      </c>
      <c r="R161" s="191">
        <f>Q161*H161</f>
        <v>0</v>
      </c>
      <c r="S161" s="191">
        <v>0</v>
      </c>
      <c r="T161" s="192">
        <f>S161*H161</f>
        <v>0</v>
      </c>
      <c r="U161" s="37"/>
      <c r="V161" s="37"/>
      <c r="W161" s="37"/>
      <c r="X161" s="37"/>
      <c r="Y161" s="37"/>
      <c r="Z161" s="37"/>
      <c r="AA161" s="37"/>
      <c r="AB161" s="37"/>
      <c r="AC161" s="37"/>
      <c r="AD161" s="37"/>
      <c r="AE161" s="37"/>
      <c r="AR161" s="193" t="s">
        <v>1511</v>
      </c>
      <c r="AT161" s="193" t="s">
        <v>239</v>
      </c>
      <c r="AU161" s="193" t="s">
        <v>83</v>
      </c>
      <c r="AY161" s="20" t="s">
        <v>237</v>
      </c>
      <c r="BE161" s="194">
        <f>IF(N161="základní",J161,0)</f>
        <v>0</v>
      </c>
      <c r="BF161" s="194">
        <f>IF(N161="snížená",J161,0)</f>
        <v>0</v>
      </c>
      <c r="BG161" s="194">
        <f>IF(N161="zákl. přenesená",J161,0)</f>
        <v>0</v>
      </c>
      <c r="BH161" s="194">
        <f>IF(N161="sníž. přenesená",J161,0)</f>
        <v>0</v>
      </c>
      <c r="BI161" s="194">
        <f>IF(N161="nulová",J161,0)</f>
        <v>0</v>
      </c>
      <c r="BJ161" s="20" t="s">
        <v>88</v>
      </c>
      <c r="BK161" s="194">
        <f>ROUND(I161*H161,2)</f>
        <v>0</v>
      </c>
      <c r="BL161" s="20" t="s">
        <v>1511</v>
      </c>
      <c r="BM161" s="193" t="s">
        <v>2407</v>
      </c>
    </row>
    <row r="162" spans="1:65" s="2" customFormat="1" ht="10.199999999999999">
      <c r="A162" s="37"/>
      <c r="B162" s="38"/>
      <c r="C162" s="39"/>
      <c r="D162" s="195" t="s">
        <v>245</v>
      </c>
      <c r="E162" s="39"/>
      <c r="F162" s="196" t="s">
        <v>1513</v>
      </c>
      <c r="G162" s="39"/>
      <c r="H162" s="39"/>
      <c r="I162" s="197"/>
      <c r="J162" s="39"/>
      <c r="K162" s="39"/>
      <c r="L162" s="42"/>
      <c r="M162" s="255"/>
      <c r="N162" s="256"/>
      <c r="O162" s="257"/>
      <c r="P162" s="257"/>
      <c r="Q162" s="257"/>
      <c r="R162" s="257"/>
      <c r="S162" s="257"/>
      <c r="T162" s="258"/>
      <c r="U162" s="37"/>
      <c r="V162" s="37"/>
      <c r="W162" s="37"/>
      <c r="X162" s="37"/>
      <c r="Y162" s="37"/>
      <c r="Z162" s="37"/>
      <c r="AA162" s="37"/>
      <c r="AB162" s="37"/>
      <c r="AC162" s="37"/>
      <c r="AD162" s="37"/>
      <c r="AE162" s="37"/>
      <c r="AT162" s="20" t="s">
        <v>245</v>
      </c>
      <c r="AU162" s="20" t="s">
        <v>83</v>
      </c>
    </row>
    <row r="163" spans="1:65" s="2" customFormat="1" ht="6.9" customHeight="1">
      <c r="A163" s="37"/>
      <c r="B163" s="50"/>
      <c r="C163" s="51"/>
      <c r="D163" s="51"/>
      <c r="E163" s="51"/>
      <c r="F163" s="51"/>
      <c r="G163" s="51"/>
      <c r="H163" s="51"/>
      <c r="I163" s="51"/>
      <c r="J163" s="51"/>
      <c r="K163" s="51"/>
      <c r="L163" s="42"/>
      <c r="M163" s="37"/>
      <c r="O163" s="37"/>
      <c r="P163" s="37"/>
      <c r="Q163" s="37"/>
      <c r="R163" s="37"/>
      <c r="S163" s="37"/>
      <c r="T163" s="37"/>
      <c r="U163" s="37"/>
      <c r="V163" s="37"/>
      <c r="W163" s="37"/>
      <c r="X163" s="37"/>
      <c r="Y163" s="37"/>
      <c r="Z163" s="37"/>
      <c r="AA163" s="37"/>
      <c r="AB163" s="37"/>
      <c r="AC163" s="37"/>
      <c r="AD163" s="37"/>
      <c r="AE163" s="37"/>
    </row>
  </sheetData>
  <sheetProtection algorithmName="SHA-512" hashValue="WE11nbweQfTuy1iKkjtzKgO1WKAQRpI7rbFoNJO2prEaLmJmblQXlvjdyUhMDZq82EHhD8zliayeohEY0ZyDDw==" saltValue="xMoFcXJGGWbamPSbGc0O/jpfLEbKaD6+c+5/I4rKCi1xUNyIRUlISTroJu09LS/vSM0wEkzaifEKlMyzU4Pf2Q==" spinCount="100000" sheet="1" objects="1" scenarios="1" formatColumns="0" formatRows="0" autoFilter="0"/>
  <autoFilter ref="C93:K162" xr:uid="{00000000-0009-0000-0000-000005000000}"/>
  <mergeCells count="15">
    <mergeCell ref="E80:H80"/>
    <mergeCell ref="E84:H84"/>
    <mergeCell ref="E82:H82"/>
    <mergeCell ref="E86:H86"/>
    <mergeCell ref="L2:V2"/>
    <mergeCell ref="E31:H31"/>
    <mergeCell ref="E52:H52"/>
    <mergeCell ref="E56:H56"/>
    <mergeCell ref="E54:H54"/>
    <mergeCell ref="E58:H58"/>
    <mergeCell ref="E7:H7"/>
    <mergeCell ref="E11:H11"/>
    <mergeCell ref="E9:H9"/>
    <mergeCell ref="E13:H13"/>
    <mergeCell ref="E22:H22"/>
  </mergeCells>
  <hyperlinks>
    <hyperlink ref="F162" r:id="rId1" xr:uid="{00000000-0004-0000-0500-00000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684"/>
  <sheetViews>
    <sheetView showGridLines="0" topLeftCell="A423"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56" s="1" customFormat="1" ht="36.9" customHeight="1">
      <c r="L2" s="412"/>
      <c r="M2" s="412"/>
      <c r="N2" s="412"/>
      <c r="O2" s="412"/>
      <c r="P2" s="412"/>
      <c r="Q2" s="412"/>
      <c r="R2" s="412"/>
      <c r="S2" s="412"/>
      <c r="T2" s="412"/>
      <c r="U2" s="412"/>
      <c r="V2" s="412"/>
      <c r="AT2" s="20" t="s">
        <v>109</v>
      </c>
      <c r="AZ2" s="111" t="s">
        <v>2408</v>
      </c>
      <c r="BA2" s="111" t="s">
        <v>2409</v>
      </c>
      <c r="BB2" s="111" t="s">
        <v>141</v>
      </c>
      <c r="BC2" s="111" t="s">
        <v>389</v>
      </c>
      <c r="BD2" s="111" t="s">
        <v>92</v>
      </c>
    </row>
    <row r="3" spans="1:56" s="1" customFormat="1" ht="6.9" customHeight="1">
      <c r="B3" s="112"/>
      <c r="C3" s="113"/>
      <c r="D3" s="113"/>
      <c r="E3" s="113"/>
      <c r="F3" s="113"/>
      <c r="G3" s="113"/>
      <c r="H3" s="113"/>
      <c r="I3" s="113"/>
      <c r="J3" s="113"/>
      <c r="K3" s="113"/>
      <c r="L3" s="23"/>
      <c r="AT3" s="20" t="s">
        <v>83</v>
      </c>
      <c r="AZ3" s="111" t="s">
        <v>2410</v>
      </c>
      <c r="BA3" s="111" t="s">
        <v>2411</v>
      </c>
      <c r="BB3" s="111" t="s">
        <v>141</v>
      </c>
      <c r="BC3" s="111" t="s">
        <v>2412</v>
      </c>
      <c r="BD3" s="111" t="s">
        <v>92</v>
      </c>
    </row>
    <row r="4" spans="1:56" s="1" customFormat="1" ht="24.9" customHeight="1">
      <c r="B4" s="23"/>
      <c r="D4" s="114" t="s">
        <v>146</v>
      </c>
      <c r="L4" s="23"/>
      <c r="M4" s="115" t="s">
        <v>10</v>
      </c>
      <c r="AT4" s="20" t="s">
        <v>4</v>
      </c>
      <c r="AZ4" s="111" t="s">
        <v>2413</v>
      </c>
      <c r="BA4" s="111" t="s">
        <v>2414</v>
      </c>
      <c r="BB4" s="111" t="s">
        <v>141</v>
      </c>
      <c r="BC4" s="111" t="s">
        <v>2415</v>
      </c>
      <c r="BD4" s="111" t="s">
        <v>92</v>
      </c>
    </row>
    <row r="5" spans="1:56" s="1" customFormat="1" ht="6.9" customHeight="1">
      <c r="B5" s="23"/>
      <c r="L5" s="23"/>
      <c r="AZ5" s="111" t="s">
        <v>2416</v>
      </c>
      <c r="BA5" s="111" t="s">
        <v>2417</v>
      </c>
      <c r="BB5" s="111" t="s">
        <v>141</v>
      </c>
      <c r="BC5" s="111" t="s">
        <v>2418</v>
      </c>
      <c r="BD5" s="111" t="s">
        <v>92</v>
      </c>
    </row>
    <row r="6" spans="1:56" s="1" customFormat="1" ht="12" customHeight="1">
      <c r="B6" s="23"/>
      <c r="D6" s="116" t="s">
        <v>16</v>
      </c>
      <c r="L6" s="23"/>
      <c r="AZ6" s="111" t="s">
        <v>2419</v>
      </c>
      <c r="BA6" s="111" t="s">
        <v>2420</v>
      </c>
      <c r="BB6" s="111" t="s">
        <v>141</v>
      </c>
      <c r="BC6" s="111" t="s">
        <v>2421</v>
      </c>
      <c r="BD6" s="111" t="s">
        <v>92</v>
      </c>
    </row>
    <row r="7" spans="1:56" s="1" customFormat="1" ht="16.5" customHeight="1">
      <c r="B7" s="23"/>
      <c r="E7" s="413" t="str">
        <f>'Rekapitulace stavby'!K6</f>
        <v>Lovosice - startovací bydlení</v>
      </c>
      <c r="F7" s="414"/>
      <c r="G7" s="414"/>
      <c r="H7" s="414"/>
      <c r="L7" s="23"/>
      <c r="AZ7" s="111" t="s">
        <v>2422</v>
      </c>
      <c r="BA7" s="111" t="s">
        <v>2423</v>
      </c>
      <c r="BB7" s="111" t="s">
        <v>141</v>
      </c>
      <c r="BC7" s="111" t="s">
        <v>2424</v>
      </c>
      <c r="BD7" s="111" t="s">
        <v>92</v>
      </c>
    </row>
    <row r="8" spans="1:56" ht="13.2">
      <c r="B8" s="23"/>
      <c r="D8" s="116" t="s">
        <v>159</v>
      </c>
      <c r="L8" s="23"/>
      <c r="AZ8" s="111" t="s">
        <v>2425</v>
      </c>
      <c r="BA8" s="111" t="s">
        <v>2426</v>
      </c>
      <c r="BB8" s="111" t="s">
        <v>141</v>
      </c>
      <c r="BC8" s="111" t="s">
        <v>2427</v>
      </c>
      <c r="BD8" s="111" t="s">
        <v>92</v>
      </c>
    </row>
    <row r="9" spans="1:56" s="1" customFormat="1" ht="16.5" customHeight="1">
      <c r="B9" s="23"/>
      <c r="E9" s="413" t="s">
        <v>163</v>
      </c>
      <c r="F9" s="412"/>
      <c r="G9" s="412"/>
      <c r="H9" s="412"/>
      <c r="L9" s="23"/>
      <c r="AZ9" s="111" t="s">
        <v>2428</v>
      </c>
      <c r="BA9" s="111" t="s">
        <v>2429</v>
      </c>
      <c r="BB9" s="111" t="s">
        <v>141</v>
      </c>
      <c r="BC9" s="111" t="s">
        <v>2430</v>
      </c>
      <c r="BD9" s="111" t="s">
        <v>92</v>
      </c>
    </row>
    <row r="10" spans="1:56" s="1" customFormat="1" ht="12" customHeight="1">
      <c r="B10" s="23"/>
      <c r="D10" s="116" t="s">
        <v>167</v>
      </c>
      <c r="L10" s="23"/>
      <c r="AZ10" s="111" t="s">
        <v>2431</v>
      </c>
      <c r="BA10" s="111" t="s">
        <v>2432</v>
      </c>
      <c r="BB10" s="111" t="s">
        <v>141</v>
      </c>
      <c r="BC10" s="111" t="s">
        <v>2433</v>
      </c>
      <c r="BD10" s="111" t="s">
        <v>92</v>
      </c>
    </row>
    <row r="11" spans="1:56" s="2" customFormat="1" ht="16.5" customHeight="1">
      <c r="A11" s="37"/>
      <c r="B11" s="42"/>
      <c r="C11" s="37"/>
      <c r="D11" s="37"/>
      <c r="E11" s="415" t="s">
        <v>2434</v>
      </c>
      <c r="F11" s="416"/>
      <c r="G11" s="416"/>
      <c r="H11" s="416"/>
      <c r="I11" s="37"/>
      <c r="J11" s="37"/>
      <c r="K11" s="37"/>
      <c r="L11" s="118"/>
      <c r="S11" s="37"/>
      <c r="T11" s="37"/>
      <c r="U11" s="37"/>
      <c r="V11" s="37"/>
      <c r="W11" s="37"/>
      <c r="X11" s="37"/>
      <c r="Y11" s="37"/>
      <c r="Z11" s="37"/>
      <c r="AA11" s="37"/>
      <c r="AB11" s="37"/>
      <c r="AC11" s="37"/>
      <c r="AD11" s="37"/>
      <c r="AE11" s="37"/>
      <c r="AZ11" s="111" t="s">
        <v>2435</v>
      </c>
      <c r="BA11" s="111" t="s">
        <v>2436</v>
      </c>
      <c r="BB11" s="111" t="s">
        <v>141</v>
      </c>
      <c r="BC11" s="111" t="s">
        <v>2437</v>
      </c>
      <c r="BD11" s="111" t="s">
        <v>92</v>
      </c>
    </row>
    <row r="12" spans="1:5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c r="AZ12" s="111" t="s">
        <v>2438</v>
      </c>
      <c r="BA12" s="111" t="s">
        <v>2439</v>
      </c>
      <c r="BB12" s="111" t="s">
        <v>141</v>
      </c>
      <c r="BC12" s="111" t="s">
        <v>2440</v>
      </c>
      <c r="BD12" s="111" t="s">
        <v>92</v>
      </c>
    </row>
    <row r="13" spans="1:56" s="2" customFormat="1" ht="16.5" customHeight="1">
      <c r="A13" s="37"/>
      <c r="B13" s="42"/>
      <c r="C13" s="37"/>
      <c r="D13" s="37"/>
      <c r="E13" s="417" t="s">
        <v>2441</v>
      </c>
      <c r="F13" s="416"/>
      <c r="G13" s="416"/>
      <c r="H13" s="416"/>
      <c r="I13" s="37"/>
      <c r="J13" s="37"/>
      <c r="K13" s="37"/>
      <c r="L13" s="118"/>
      <c r="S13" s="37"/>
      <c r="T13" s="37"/>
      <c r="U13" s="37"/>
      <c r="V13" s="37"/>
      <c r="W13" s="37"/>
      <c r="X13" s="37"/>
      <c r="Y13" s="37"/>
      <c r="Z13" s="37"/>
      <c r="AA13" s="37"/>
      <c r="AB13" s="37"/>
      <c r="AC13" s="37"/>
      <c r="AD13" s="37"/>
      <c r="AE13" s="37"/>
      <c r="AZ13" s="111" t="s">
        <v>2442</v>
      </c>
      <c r="BA13" s="111" t="s">
        <v>2443</v>
      </c>
      <c r="BB13" s="111" t="s">
        <v>154</v>
      </c>
      <c r="BC13" s="111" t="s">
        <v>2444</v>
      </c>
      <c r="BD13" s="111" t="s">
        <v>92</v>
      </c>
    </row>
    <row r="14" spans="1:5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c r="AZ14" s="111" t="s">
        <v>2445</v>
      </c>
      <c r="BA14" s="111" t="s">
        <v>2446</v>
      </c>
      <c r="BB14" s="111" t="s">
        <v>154</v>
      </c>
      <c r="BC14" s="111" t="s">
        <v>2447</v>
      </c>
      <c r="BD14" s="111" t="s">
        <v>92</v>
      </c>
    </row>
    <row r="15" spans="1:5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c r="AZ15" s="111" t="s">
        <v>2448</v>
      </c>
      <c r="BA15" s="111" t="s">
        <v>2449</v>
      </c>
      <c r="BB15" s="111" t="s">
        <v>141</v>
      </c>
      <c r="BC15" s="111" t="s">
        <v>2450</v>
      </c>
      <c r="BD15" s="111" t="s">
        <v>92</v>
      </c>
    </row>
    <row r="16" spans="1:56" s="2" customFormat="1" ht="12" customHeight="1">
      <c r="A16" s="37"/>
      <c r="B16" s="42"/>
      <c r="C16" s="37"/>
      <c r="D16" s="116" t="s">
        <v>21</v>
      </c>
      <c r="E16" s="37"/>
      <c r="F16" s="105" t="s">
        <v>22</v>
      </c>
      <c r="G16" s="37"/>
      <c r="H16" s="37"/>
      <c r="I16" s="116" t="s">
        <v>23</v>
      </c>
      <c r="J16" s="119" t="str">
        <f>'Rekapitulace stavby'!AN8</f>
        <v>23. 4. 2025</v>
      </c>
      <c r="K16" s="37"/>
      <c r="L16" s="118"/>
      <c r="S16" s="37"/>
      <c r="T16" s="37"/>
      <c r="U16" s="37"/>
      <c r="V16" s="37"/>
      <c r="W16" s="37"/>
      <c r="X16" s="37"/>
      <c r="Y16" s="37"/>
      <c r="Z16" s="37"/>
      <c r="AA16" s="37"/>
      <c r="AB16" s="37"/>
      <c r="AC16" s="37"/>
      <c r="AD16" s="37"/>
      <c r="AE16" s="37"/>
      <c r="AZ16" s="111" t="s">
        <v>2451</v>
      </c>
      <c r="BA16" s="111" t="s">
        <v>2452</v>
      </c>
      <c r="BB16" s="111" t="s">
        <v>141</v>
      </c>
      <c r="BC16" s="111" t="s">
        <v>2453</v>
      </c>
      <c r="BD16" s="111" t="s">
        <v>92</v>
      </c>
    </row>
    <row r="17" spans="1:56"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c r="AZ17" s="111" t="s">
        <v>2454</v>
      </c>
      <c r="BA17" s="111" t="s">
        <v>2455</v>
      </c>
      <c r="BB17" s="111" t="s">
        <v>141</v>
      </c>
      <c r="BC17" s="111" t="s">
        <v>2456</v>
      </c>
      <c r="BD17" s="111" t="s">
        <v>92</v>
      </c>
    </row>
    <row r="18" spans="1:56" s="2" customFormat="1" ht="12" customHeight="1">
      <c r="A18" s="37"/>
      <c r="B18" s="42"/>
      <c r="C18" s="37"/>
      <c r="D18" s="116" t="s">
        <v>25</v>
      </c>
      <c r="E18" s="37"/>
      <c r="F18" s="37"/>
      <c r="G18" s="37"/>
      <c r="H18" s="37"/>
      <c r="I18" s="116" t="s">
        <v>26</v>
      </c>
      <c r="J18" s="105" t="s">
        <v>27</v>
      </c>
      <c r="K18" s="37"/>
      <c r="L18" s="118"/>
      <c r="S18" s="37"/>
      <c r="T18" s="37"/>
      <c r="U18" s="37"/>
      <c r="V18" s="37"/>
      <c r="W18" s="37"/>
      <c r="X18" s="37"/>
      <c r="Y18" s="37"/>
      <c r="Z18" s="37"/>
      <c r="AA18" s="37"/>
      <c r="AB18" s="37"/>
      <c r="AC18" s="37"/>
      <c r="AD18" s="37"/>
      <c r="AE18" s="37"/>
    </row>
    <row r="19" spans="1:56" s="2" customFormat="1" ht="18" customHeight="1">
      <c r="A19" s="37"/>
      <c r="B19" s="42"/>
      <c r="C19" s="37"/>
      <c r="D19" s="37"/>
      <c r="E19" s="105" t="s">
        <v>28</v>
      </c>
      <c r="F19" s="37"/>
      <c r="G19" s="37"/>
      <c r="H19" s="37"/>
      <c r="I19" s="116" t="s">
        <v>29</v>
      </c>
      <c r="J19" s="105" t="s">
        <v>30</v>
      </c>
      <c r="K19" s="37"/>
      <c r="L19" s="118"/>
      <c r="S19" s="37"/>
      <c r="T19" s="37"/>
      <c r="U19" s="37"/>
      <c r="V19" s="37"/>
      <c r="W19" s="37"/>
      <c r="X19" s="37"/>
      <c r="Y19" s="37"/>
      <c r="Z19" s="37"/>
      <c r="AA19" s="37"/>
      <c r="AB19" s="37"/>
      <c r="AC19" s="37"/>
      <c r="AD19" s="37"/>
      <c r="AE19" s="37"/>
    </row>
    <row r="20" spans="1:56"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56"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56"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56"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56" s="2" customFormat="1" ht="12" customHeight="1">
      <c r="A24" s="37"/>
      <c r="B24" s="42"/>
      <c r="C24" s="37"/>
      <c r="D24" s="116" t="s">
        <v>33</v>
      </c>
      <c r="E24" s="37"/>
      <c r="F24" s="37"/>
      <c r="G24" s="37"/>
      <c r="H24" s="37"/>
      <c r="I24" s="116" t="s">
        <v>26</v>
      </c>
      <c r="J24" s="105" t="s">
        <v>34</v>
      </c>
      <c r="K24" s="37"/>
      <c r="L24" s="118"/>
      <c r="S24" s="37"/>
      <c r="T24" s="37"/>
      <c r="U24" s="37"/>
      <c r="V24" s="37"/>
      <c r="W24" s="37"/>
      <c r="X24" s="37"/>
      <c r="Y24" s="37"/>
      <c r="Z24" s="37"/>
      <c r="AA24" s="37"/>
      <c r="AB24" s="37"/>
      <c r="AC24" s="37"/>
      <c r="AD24" s="37"/>
      <c r="AE24" s="37"/>
    </row>
    <row r="25" spans="1:56" s="2" customFormat="1" ht="18" customHeight="1">
      <c r="A25" s="37"/>
      <c r="B25" s="42"/>
      <c r="C25" s="37"/>
      <c r="D25" s="37"/>
      <c r="E25" s="105" t="s">
        <v>35</v>
      </c>
      <c r="F25" s="37"/>
      <c r="G25" s="37"/>
      <c r="H25" s="37"/>
      <c r="I25" s="116" t="s">
        <v>29</v>
      </c>
      <c r="J25" s="105" t="s">
        <v>36</v>
      </c>
      <c r="K25" s="37"/>
      <c r="L25" s="118"/>
      <c r="S25" s="37"/>
      <c r="T25" s="37"/>
      <c r="U25" s="37"/>
      <c r="V25" s="37"/>
      <c r="W25" s="37"/>
      <c r="X25" s="37"/>
      <c r="Y25" s="37"/>
      <c r="Z25" s="37"/>
      <c r="AA25" s="37"/>
      <c r="AB25" s="37"/>
      <c r="AC25" s="37"/>
      <c r="AD25" s="37"/>
      <c r="AE25" s="37"/>
    </row>
    <row r="26" spans="1:56"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56" s="2" customFormat="1" ht="12" customHeight="1">
      <c r="A27" s="37"/>
      <c r="B27" s="42"/>
      <c r="C27" s="37"/>
      <c r="D27" s="116" t="s">
        <v>38</v>
      </c>
      <c r="E27" s="37"/>
      <c r="F27" s="37"/>
      <c r="G27" s="37"/>
      <c r="H27" s="37"/>
      <c r="I27" s="116" t="s">
        <v>26</v>
      </c>
      <c r="J27" s="105" t="s">
        <v>19</v>
      </c>
      <c r="K27" s="37"/>
      <c r="L27" s="118"/>
      <c r="S27" s="37"/>
      <c r="T27" s="37"/>
      <c r="U27" s="37"/>
      <c r="V27" s="37"/>
      <c r="W27" s="37"/>
      <c r="X27" s="37"/>
      <c r="Y27" s="37"/>
      <c r="Z27" s="37"/>
      <c r="AA27" s="37"/>
      <c r="AB27" s="37"/>
      <c r="AC27" s="37"/>
      <c r="AD27" s="37"/>
      <c r="AE27" s="37"/>
    </row>
    <row r="28" spans="1:56" s="2" customFormat="1" ht="18" customHeight="1">
      <c r="A28" s="37"/>
      <c r="B28" s="42"/>
      <c r="C28" s="37"/>
      <c r="D28" s="37"/>
      <c r="E28" s="105" t="s">
        <v>39</v>
      </c>
      <c r="F28" s="37"/>
      <c r="G28" s="37"/>
      <c r="H28" s="37"/>
      <c r="I28" s="116" t="s">
        <v>29</v>
      </c>
      <c r="J28" s="105" t="s">
        <v>19</v>
      </c>
      <c r="K28" s="37"/>
      <c r="L28" s="118"/>
      <c r="S28" s="37"/>
      <c r="T28" s="37"/>
      <c r="U28" s="37"/>
      <c r="V28" s="37"/>
      <c r="W28" s="37"/>
      <c r="X28" s="37"/>
      <c r="Y28" s="37"/>
      <c r="Z28" s="37"/>
      <c r="AA28" s="37"/>
      <c r="AB28" s="37"/>
      <c r="AC28" s="37"/>
      <c r="AD28" s="37"/>
      <c r="AE28" s="37"/>
    </row>
    <row r="29" spans="1:56"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56"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56"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56"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ROUND(J109,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ROUND((SUM(BE109:BE683)),  2)</f>
        <v>0</v>
      </c>
      <c r="G37" s="37"/>
      <c r="H37" s="37"/>
      <c r="I37" s="128">
        <v>0.21</v>
      </c>
      <c r="J37" s="127">
        <f>ROUND(((SUM(BE109:BE683))*I37),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ROUND((SUM(BF109:BF683)),  2)</f>
        <v>0</v>
      </c>
      <c r="G38" s="37"/>
      <c r="H38" s="37"/>
      <c r="I38" s="128">
        <v>0.12</v>
      </c>
      <c r="J38" s="127">
        <f>ROUND(((SUM(BF109:BF683))*I38),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ROUND((SUM(BG109:BG683)),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ROUND((SUM(BH109:BH683)),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ROUND((SUM(BI109:BI683)),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2434</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01 - Fasáda , okna a balkony</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Nádražní ulice č.p.805, 410 30, Lovosice</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J109</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196</v>
      </c>
      <c r="E68" s="147"/>
      <c r="F68" s="147"/>
      <c r="G68" s="147"/>
      <c r="H68" s="147"/>
      <c r="I68" s="147"/>
      <c r="J68" s="148">
        <f>J110</f>
        <v>0</v>
      </c>
      <c r="K68" s="145"/>
      <c r="L68" s="149"/>
    </row>
    <row r="69" spans="1:47" s="10" customFormat="1" ht="19.95" customHeight="1">
      <c r="B69" s="150"/>
      <c r="C69" s="99"/>
      <c r="D69" s="151" t="s">
        <v>197</v>
      </c>
      <c r="E69" s="152"/>
      <c r="F69" s="152"/>
      <c r="G69" s="152"/>
      <c r="H69" s="152"/>
      <c r="I69" s="152"/>
      <c r="J69" s="153">
        <f>J111</f>
        <v>0</v>
      </c>
      <c r="K69" s="99"/>
      <c r="L69" s="154"/>
    </row>
    <row r="70" spans="1:47" s="10" customFormat="1" ht="19.95" customHeight="1">
      <c r="B70" s="150"/>
      <c r="C70" s="99"/>
      <c r="D70" s="151" t="s">
        <v>2457</v>
      </c>
      <c r="E70" s="152"/>
      <c r="F70" s="152"/>
      <c r="G70" s="152"/>
      <c r="H70" s="152"/>
      <c r="I70" s="152"/>
      <c r="J70" s="153">
        <f>J115</f>
        <v>0</v>
      </c>
      <c r="K70" s="99"/>
      <c r="L70" s="154"/>
    </row>
    <row r="71" spans="1:47" s="10" customFormat="1" ht="19.95" customHeight="1">
      <c r="B71" s="150"/>
      <c r="C71" s="99"/>
      <c r="D71" s="151" t="s">
        <v>203</v>
      </c>
      <c r="E71" s="152"/>
      <c r="F71" s="152"/>
      <c r="G71" s="152"/>
      <c r="H71" s="152"/>
      <c r="I71" s="152"/>
      <c r="J71" s="153">
        <f>J263</f>
        <v>0</v>
      </c>
      <c r="K71" s="99"/>
      <c r="L71" s="154"/>
    </row>
    <row r="72" spans="1:47" s="10" customFormat="1" ht="19.95" customHeight="1">
      <c r="B72" s="150"/>
      <c r="C72" s="99"/>
      <c r="D72" s="151" t="s">
        <v>201</v>
      </c>
      <c r="E72" s="152"/>
      <c r="F72" s="152"/>
      <c r="G72" s="152"/>
      <c r="H72" s="152"/>
      <c r="I72" s="152"/>
      <c r="J72" s="153">
        <f>J292</f>
        <v>0</v>
      </c>
      <c r="K72" s="99"/>
      <c r="L72" s="154"/>
    </row>
    <row r="73" spans="1:47" s="10" customFormat="1" ht="19.95" customHeight="1">
      <c r="B73" s="150"/>
      <c r="C73" s="99"/>
      <c r="D73" s="151" t="s">
        <v>204</v>
      </c>
      <c r="E73" s="152"/>
      <c r="F73" s="152"/>
      <c r="G73" s="152"/>
      <c r="H73" s="152"/>
      <c r="I73" s="152"/>
      <c r="J73" s="153">
        <f>J318</f>
        <v>0</v>
      </c>
      <c r="K73" s="99"/>
      <c r="L73" s="154"/>
    </row>
    <row r="74" spans="1:47" s="10" customFormat="1" ht="19.95" customHeight="1">
      <c r="B74" s="150"/>
      <c r="C74" s="99"/>
      <c r="D74" s="151" t="s">
        <v>205</v>
      </c>
      <c r="E74" s="152"/>
      <c r="F74" s="152"/>
      <c r="G74" s="152"/>
      <c r="H74" s="152"/>
      <c r="I74" s="152"/>
      <c r="J74" s="153">
        <f>J349</f>
        <v>0</v>
      </c>
      <c r="K74" s="99"/>
      <c r="L74" s="154"/>
    </row>
    <row r="75" spans="1:47" s="9" customFormat="1" ht="24.9" customHeight="1">
      <c r="B75" s="144"/>
      <c r="C75" s="145"/>
      <c r="D75" s="146" t="s">
        <v>206</v>
      </c>
      <c r="E75" s="147"/>
      <c r="F75" s="147"/>
      <c r="G75" s="147"/>
      <c r="H75" s="147"/>
      <c r="I75" s="147"/>
      <c r="J75" s="148">
        <f>J352</f>
        <v>0</v>
      </c>
      <c r="K75" s="145"/>
      <c r="L75" s="149"/>
    </row>
    <row r="76" spans="1:47" s="10" customFormat="1" ht="19.95" customHeight="1">
      <c r="B76" s="150"/>
      <c r="C76" s="99"/>
      <c r="D76" s="151" t="s">
        <v>2458</v>
      </c>
      <c r="E76" s="152"/>
      <c r="F76" s="152"/>
      <c r="G76" s="152"/>
      <c r="H76" s="152"/>
      <c r="I76" s="152"/>
      <c r="J76" s="153">
        <f>J353</f>
        <v>0</v>
      </c>
      <c r="K76" s="99"/>
      <c r="L76" s="154"/>
    </row>
    <row r="77" spans="1:47" s="10" customFormat="1" ht="19.95" customHeight="1">
      <c r="B77" s="150"/>
      <c r="C77" s="99"/>
      <c r="D77" s="151" t="s">
        <v>2459</v>
      </c>
      <c r="E77" s="152"/>
      <c r="F77" s="152"/>
      <c r="G77" s="152"/>
      <c r="H77" s="152"/>
      <c r="I77" s="152"/>
      <c r="J77" s="153">
        <f>J422</f>
        <v>0</v>
      </c>
      <c r="K77" s="99"/>
      <c r="L77" s="154"/>
    </row>
    <row r="78" spans="1:47" s="10" customFormat="1" ht="19.95" customHeight="1">
      <c r="B78" s="150"/>
      <c r="C78" s="99"/>
      <c r="D78" s="151" t="s">
        <v>207</v>
      </c>
      <c r="E78" s="152"/>
      <c r="F78" s="152"/>
      <c r="G78" s="152"/>
      <c r="H78" s="152"/>
      <c r="I78" s="152"/>
      <c r="J78" s="153">
        <f>J441</f>
        <v>0</v>
      </c>
      <c r="K78" s="99"/>
      <c r="L78" s="154"/>
    </row>
    <row r="79" spans="1:47" s="10" customFormat="1" ht="19.95" customHeight="1">
      <c r="B79" s="150"/>
      <c r="C79" s="99"/>
      <c r="D79" s="151" t="s">
        <v>2460</v>
      </c>
      <c r="E79" s="152"/>
      <c r="F79" s="152"/>
      <c r="G79" s="152"/>
      <c r="H79" s="152"/>
      <c r="I79" s="152"/>
      <c r="J79" s="153">
        <f>J459</f>
        <v>0</v>
      </c>
      <c r="K79" s="99"/>
      <c r="L79" s="154"/>
    </row>
    <row r="80" spans="1:47" s="10" customFormat="1" ht="19.95" customHeight="1">
      <c r="B80" s="150"/>
      <c r="C80" s="99"/>
      <c r="D80" s="151" t="s">
        <v>2461</v>
      </c>
      <c r="E80" s="152"/>
      <c r="F80" s="152"/>
      <c r="G80" s="152"/>
      <c r="H80" s="152"/>
      <c r="I80" s="152"/>
      <c r="J80" s="153">
        <f>J471</f>
        <v>0</v>
      </c>
      <c r="K80" s="99"/>
      <c r="L80" s="154"/>
    </row>
    <row r="81" spans="1:31" s="10" customFormat="1" ht="19.95" customHeight="1">
      <c r="B81" s="150"/>
      <c r="C81" s="99"/>
      <c r="D81" s="151" t="s">
        <v>213</v>
      </c>
      <c r="E81" s="152"/>
      <c r="F81" s="152"/>
      <c r="G81" s="152"/>
      <c r="H81" s="152"/>
      <c r="I81" s="152"/>
      <c r="J81" s="153">
        <f>J510</f>
        <v>0</v>
      </c>
      <c r="K81" s="99"/>
      <c r="L81" s="154"/>
    </row>
    <row r="82" spans="1:31" s="10" customFormat="1" ht="19.95" customHeight="1">
      <c r="B82" s="150"/>
      <c r="C82" s="99"/>
      <c r="D82" s="151" t="s">
        <v>214</v>
      </c>
      <c r="E82" s="152"/>
      <c r="F82" s="152"/>
      <c r="G82" s="152"/>
      <c r="H82" s="152"/>
      <c r="I82" s="152"/>
      <c r="J82" s="153">
        <f>J542</f>
        <v>0</v>
      </c>
      <c r="K82" s="99"/>
      <c r="L82" s="154"/>
    </row>
    <row r="83" spans="1:31" s="10" customFormat="1" ht="19.95" customHeight="1">
      <c r="B83" s="150"/>
      <c r="C83" s="99"/>
      <c r="D83" s="151" t="s">
        <v>215</v>
      </c>
      <c r="E83" s="152"/>
      <c r="F83" s="152"/>
      <c r="G83" s="152"/>
      <c r="H83" s="152"/>
      <c r="I83" s="152"/>
      <c r="J83" s="153">
        <f>J621</f>
        <v>0</v>
      </c>
      <c r="K83" s="99"/>
      <c r="L83" s="154"/>
    </row>
    <row r="84" spans="1:31" s="10" customFormat="1" ht="19.95" customHeight="1">
      <c r="B84" s="150"/>
      <c r="C84" s="99"/>
      <c r="D84" s="151" t="s">
        <v>2462</v>
      </c>
      <c r="E84" s="152"/>
      <c r="F84" s="152"/>
      <c r="G84" s="152"/>
      <c r="H84" s="152"/>
      <c r="I84" s="152"/>
      <c r="J84" s="153">
        <f>J668</f>
        <v>0</v>
      </c>
      <c r="K84" s="99"/>
      <c r="L84" s="154"/>
    </row>
    <row r="85" spans="1:31" s="9" customFormat="1" ht="24.9" customHeight="1">
      <c r="B85" s="144"/>
      <c r="C85" s="145"/>
      <c r="D85" s="146" t="s">
        <v>221</v>
      </c>
      <c r="E85" s="147"/>
      <c r="F85" s="147"/>
      <c r="G85" s="147"/>
      <c r="H85" s="147"/>
      <c r="I85" s="147"/>
      <c r="J85" s="148">
        <f>J679</f>
        <v>0</v>
      </c>
      <c r="K85" s="145"/>
      <c r="L85" s="149"/>
    </row>
    <row r="86" spans="1:31" s="2" customFormat="1" ht="21.75" customHeight="1">
      <c r="A86" s="37"/>
      <c r="B86" s="38"/>
      <c r="C86" s="39"/>
      <c r="D86" s="39"/>
      <c r="E86" s="39"/>
      <c r="F86" s="39"/>
      <c r="G86" s="39"/>
      <c r="H86" s="39"/>
      <c r="I86" s="39"/>
      <c r="J86" s="39"/>
      <c r="K86" s="39"/>
      <c r="L86" s="118"/>
      <c r="S86" s="37"/>
      <c r="T86" s="37"/>
      <c r="U86" s="37"/>
      <c r="V86" s="37"/>
      <c r="W86" s="37"/>
      <c r="X86" s="37"/>
      <c r="Y86" s="37"/>
      <c r="Z86" s="37"/>
      <c r="AA86" s="37"/>
      <c r="AB86" s="37"/>
      <c r="AC86" s="37"/>
      <c r="AD86" s="37"/>
      <c r="AE86" s="37"/>
    </row>
    <row r="87" spans="1:31" s="2" customFormat="1" ht="6.9" customHeight="1">
      <c r="A87" s="37"/>
      <c r="B87" s="50"/>
      <c r="C87" s="51"/>
      <c r="D87" s="51"/>
      <c r="E87" s="51"/>
      <c r="F87" s="51"/>
      <c r="G87" s="51"/>
      <c r="H87" s="51"/>
      <c r="I87" s="51"/>
      <c r="J87" s="51"/>
      <c r="K87" s="51"/>
      <c r="L87" s="118"/>
      <c r="S87" s="37"/>
      <c r="T87" s="37"/>
      <c r="U87" s="37"/>
      <c r="V87" s="37"/>
      <c r="W87" s="37"/>
      <c r="X87" s="37"/>
      <c r="Y87" s="37"/>
      <c r="Z87" s="37"/>
      <c r="AA87" s="37"/>
      <c r="AB87" s="37"/>
      <c r="AC87" s="37"/>
      <c r="AD87" s="37"/>
      <c r="AE87" s="37"/>
    </row>
    <row r="91" spans="1:31" s="2" customFormat="1" ht="6.9" customHeight="1">
      <c r="A91" s="37"/>
      <c r="B91" s="52"/>
      <c r="C91" s="53"/>
      <c r="D91" s="53"/>
      <c r="E91" s="53"/>
      <c r="F91" s="53"/>
      <c r="G91" s="53"/>
      <c r="H91" s="53"/>
      <c r="I91" s="53"/>
      <c r="J91" s="53"/>
      <c r="K91" s="53"/>
      <c r="L91" s="118"/>
      <c r="S91" s="37"/>
      <c r="T91" s="37"/>
      <c r="U91" s="37"/>
      <c r="V91" s="37"/>
      <c r="W91" s="37"/>
      <c r="X91" s="37"/>
      <c r="Y91" s="37"/>
      <c r="Z91" s="37"/>
      <c r="AA91" s="37"/>
      <c r="AB91" s="37"/>
      <c r="AC91" s="37"/>
      <c r="AD91" s="37"/>
      <c r="AE91" s="37"/>
    </row>
    <row r="92" spans="1:31" s="2" customFormat="1" ht="24.9" customHeight="1">
      <c r="A92" s="37"/>
      <c r="B92" s="38"/>
      <c r="C92" s="26" t="s">
        <v>222</v>
      </c>
      <c r="D92" s="39"/>
      <c r="E92" s="39"/>
      <c r="F92" s="39"/>
      <c r="G92" s="39"/>
      <c r="H92" s="39"/>
      <c r="I92" s="39"/>
      <c r="J92" s="39"/>
      <c r="K92" s="39"/>
      <c r="L92" s="118"/>
      <c r="S92" s="37"/>
      <c r="T92" s="37"/>
      <c r="U92" s="37"/>
      <c r="V92" s="37"/>
      <c r="W92" s="37"/>
      <c r="X92" s="37"/>
      <c r="Y92" s="37"/>
      <c r="Z92" s="37"/>
      <c r="AA92" s="37"/>
      <c r="AB92" s="37"/>
      <c r="AC92" s="37"/>
      <c r="AD92" s="37"/>
      <c r="AE92" s="37"/>
    </row>
    <row r="93" spans="1:31" s="2" customFormat="1" ht="6.9" customHeight="1">
      <c r="A93" s="37"/>
      <c r="B93" s="38"/>
      <c r="C93" s="39"/>
      <c r="D93" s="39"/>
      <c r="E93" s="39"/>
      <c r="F93" s="39"/>
      <c r="G93" s="39"/>
      <c r="H93" s="39"/>
      <c r="I93" s="39"/>
      <c r="J93" s="39"/>
      <c r="K93" s="39"/>
      <c r="L93" s="118"/>
      <c r="S93" s="37"/>
      <c r="T93" s="37"/>
      <c r="U93" s="37"/>
      <c r="V93" s="37"/>
      <c r="W93" s="37"/>
      <c r="X93" s="37"/>
      <c r="Y93" s="37"/>
      <c r="Z93" s="37"/>
      <c r="AA93" s="37"/>
      <c r="AB93" s="37"/>
      <c r="AC93" s="37"/>
      <c r="AD93" s="37"/>
      <c r="AE93" s="37"/>
    </row>
    <row r="94" spans="1:31" s="2" customFormat="1" ht="12" customHeight="1">
      <c r="A94" s="37"/>
      <c r="B94" s="38"/>
      <c r="C94" s="32" t="s">
        <v>16</v>
      </c>
      <c r="D94" s="39"/>
      <c r="E94" s="39"/>
      <c r="F94" s="39"/>
      <c r="G94" s="39"/>
      <c r="H94" s="39"/>
      <c r="I94" s="39"/>
      <c r="J94" s="39"/>
      <c r="K94" s="39"/>
      <c r="L94" s="118"/>
      <c r="S94" s="37"/>
      <c r="T94" s="37"/>
      <c r="U94" s="37"/>
      <c r="V94" s="37"/>
      <c r="W94" s="37"/>
      <c r="X94" s="37"/>
      <c r="Y94" s="37"/>
      <c r="Z94" s="37"/>
      <c r="AA94" s="37"/>
      <c r="AB94" s="37"/>
      <c r="AC94" s="37"/>
      <c r="AD94" s="37"/>
      <c r="AE94" s="37"/>
    </row>
    <row r="95" spans="1:31" s="2" customFormat="1" ht="16.5" customHeight="1">
      <c r="A95" s="37"/>
      <c r="B95" s="38"/>
      <c r="C95" s="39"/>
      <c r="D95" s="39"/>
      <c r="E95" s="421" t="str">
        <f>E7</f>
        <v>Lovosice - startovací bydlení</v>
      </c>
      <c r="F95" s="422"/>
      <c r="G95" s="422"/>
      <c r="H95" s="422"/>
      <c r="I95" s="39"/>
      <c r="J95" s="39"/>
      <c r="K95" s="39"/>
      <c r="L95" s="118"/>
      <c r="S95" s="37"/>
      <c r="T95" s="37"/>
      <c r="U95" s="37"/>
      <c r="V95" s="37"/>
      <c r="W95" s="37"/>
      <c r="X95" s="37"/>
      <c r="Y95" s="37"/>
      <c r="Z95" s="37"/>
      <c r="AA95" s="37"/>
      <c r="AB95" s="37"/>
      <c r="AC95" s="37"/>
      <c r="AD95" s="37"/>
      <c r="AE95" s="37"/>
    </row>
    <row r="96" spans="1:31" s="1" customFormat="1" ht="12" customHeight="1">
      <c r="B96" s="24"/>
      <c r="C96" s="32" t="s">
        <v>159</v>
      </c>
      <c r="D96" s="25"/>
      <c r="E96" s="25"/>
      <c r="F96" s="25"/>
      <c r="G96" s="25"/>
      <c r="H96" s="25"/>
      <c r="I96" s="25"/>
      <c r="J96" s="25"/>
      <c r="K96" s="25"/>
      <c r="L96" s="23"/>
    </row>
    <row r="97" spans="1:65" s="1" customFormat="1" ht="16.5" customHeight="1">
      <c r="B97" s="24"/>
      <c r="C97" s="25"/>
      <c r="D97" s="25"/>
      <c r="E97" s="421" t="s">
        <v>163</v>
      </c>
      <c r="F97" s="397"/>
      <c r="G97" s="397"/>
      <c r="H97" s="397"/>
      <c r="I97" s="25"/>
      <c r="J97" s="25"/>
      <c r="K97" s="25"/>
      <c r="L97" s="23"/>
    </row>
    <row r="98" spans="1:65" s="1" customFormat="1" ht="12" customHeight="1">
      <c r="B98" s="24"/>
      <c r="C98" s="32" t="s">
        <v>167</v>
      </c>
      <c r="D98" s="25"/>
      <c r="E98" s="25"/>
      <c r="F98" s="25"/>
      <c r="G98" s="25"/>
      <c r="H98" s="25"/>
      <c r="I98" s="25"/>
      <c r="J98" s="25"/>
      <c r="K98" s="25"/>
      <c r="L98" s="23"/>
    </row>
    <row r="99" spans="1:65" s="2" customFormat="1" ht="16.5" customHeight="1">
      <c r="A99" s="37"/>
      <c r="B99" s="38"/>
      <c r="C99" s="39"/>
      <c r="D99" s="39"/>
      <c r="E99" s="423" t="s">
        <v>2434</v>
      </c>
      <c r="F99" s="424"/>
      <c r="G99" s="424"/>
      <c r="H99" s="424"/>
      <c r="I99" s="39"/>
      <c r="J99" s="39"/>
      <c r="K99" s="39"/>
      <c r="L99" s="118"/>
      <c r="S99" s="37"/>
      <c r="T99" s="37"/>
      <c r="U99" s="37"/>
      <c r="V99" s="37"/>
      <c r="W99" s="37"/>
      <c r="X99" s="37"/>
      <c r="Y99" s="37"/>
      <c r="Z99" s="37"/>
      <c r="AA99" s="37"/>
      <c r="AB99" s="37"/>
      <c r="AC99" s="37"/>
      <c r="AD99" s="37"/>
      <c r="AE99" s="37"/>
    </row>
    <row r="100" spans="1:65" s="2" customFormat="1" ht="12" customHeight="1">
      <c r="A100" s="37"/>
      <c r="B100" s="38"/>
      <c r="C100" s="32" t="s">
        <v>175</v>
      </c>
      <c r="D100" s="39"/>
      <c r="E100" s="39"/>
      <c r="F100" s="39"/>
      <c r="G100" s="39"/>
      <c r="H100" s="39"/>
      <c r="I100" s="39"/>
      <c r="J100" s="39"/>
      <c r="K100" s="39"/>
      <c r="L100" s="118"/>
      <c r="S100" s="37"/>
      <c r="T100" s="37"/>
      <c r="U100" s="37"/>
      <c r="V100" s="37"/>
      <c r="W100" s="37"/>
      <c r="X100" s="37"/>
      <c r="Y100" s="37"/>
      <c r="Z100" s="37"/>
      <c r="AA100" s="37"/>
      <c r="AB100" s="37"/>
      <c r="AC100" s="37"/>
      <c r="AD100" s="37"/>
      <c r="AE100" s="37"/>
    </row>
    <row r="101" spans="1:65" s="2" customFormat="1" ht="16.5" customHeight="1">
      <c r="A101" s="37"/>
      <c r="B101" s="38"/>
      <c r="C101" s="39"/>
      <c r="D101" s="39"/>
      <c r="E101" s="376" t="str">
        <f>E13</f>
        <v>01 - Fasáda , okna a balkony</v>
      </c>
      <c r="F101" s="424"/>
      <c r="G101" s="424"/>
      <c r="H101" s="424"/>
      <c r="I101" s="39"/>
      <c r="J101" s="39"/>
      <c r="K101" s="39"/>
      <c r="L101" s="118"/>
      <c r="S101" s="37"/>
      <c r="T101" s="37"/>
      <c r="U101" s="37"/>
      <c r="V101" s="37"/>
      <c r="W101" s="37"/>
      <c r="X101" s="37"/>
      <c r="Y101" s="37"/>
      <c r="Z101" s="37"/>
      <c r="AA101" s="37"/>
      <c r="AB101" s="37"/>
      <c r="AC101" s="37"/>
      <c r="AD101" s="37"/>
      <c r="AE101" s="37"/>
    </row>
    <row r="102" spans="1:65" s="2" customFormat="1" ht="6.9" customHeight="1">
      <c r="A102" s="37"/>
      <c r="B102" s="38"/>
      <c r="C102" s="39"/>
      <c r="D102" s="39"/>
      <c r="E102" s="39"/>
      <c r="F102" s="39"/>
      <c r="G102" s="39"/>
      <c r="H102" s="39"/>
      <c r="I102" s="39"/>
      <c r="J102" s="39"/>
      <c r="K102" s="39"/>
      <c r="L102" s="118"/>
      <c r="S102" s="37"/>
      <c r="T102" s="37"/>
      <c r="U102" s="37"/>
      <c r="V102" s="37"/>
      <c r="W102" s="37"/>
      <c r="X102" s="37"/>
      <c r="Y102" s="37"/>
      <c r="Z102" s="37"/>
      <c r="AA102" s="37"/>
      <c r="AB102" s="37"/>
      <c r="AC102" s="37"/>
      <c r="AD102" s="37"/>
      <c r="AE102" s="37"/>
    </row>
    <row r="103" spans="1:65" s="2" customFormat="1" ht="12" customHeight="1">
      <c r="A103" s="37"/>
      <c r="B103" s="38"/>
      <c r="C103" s="32" t="s">
        <v>21</v>
      </c>
      <c r="D103" s="39"/>
      <c r="E103" s="39"/>
      <c r="F103" s="30" t="str">
        <f>F16</f>
        <v>Nádražní ulice č.p.805, 410 30, Lovosice</v>
      </c>
      <c r="G103" s="39"/>
      <c r="H103" s="39"/>
      <c r="I103" s="32" t="s">
        <v>23</v>
      </c>
      <c r="J103" s="62" t="str">
        <f>IF(J16="","",J16)</f>
        <v>23. 4. 2025</v>
      </c>
      <c r="K103" s="39"/>
      <c r="L103" s="118"/>
      <c r="S103" s="37"/>
      <c r="T103" s="37"/>
      <c r="U103" s="37"/>
      <c r="V103" s="37"/>
      <c r="W103" s="37"/>
      <c r="X103" s="37"/>
      <c r="Y103" s="37"/>
      <c r="Z103" s="37"/>
      <c r="AA103" s="37"/>
      <c r="AB103" s="37"/>
      <c r="AC103" s="37"/>
      <c r="AD103" s="37"/>
      <c r="AE103" s="37"/>
    </row>
    <row r="104" spans="1:65" s="2" customFormat="1" ht="6.9" customHeight="1">
      <c r="A104" s="37"/>
      <c r="B104" s="38"/>
      <c r="C104" s="39"/>
      <c r="D104" s="39"/>
      <c r="E104" s="39"/>
      <c r="F104" s="39"/>
      <c r="G104" s="39"/>
      <c r="H104" s="39"/>
      <c r="I104" s="39"/>
      <c r="J104" s="39"/>
      <c r="K104" s="39"/>
      <c r="L104" s="118"/>
      <c r="S104" s="37"/>
      <c r="T104" s="37"/>
      <c r="U104" s="37"/>
      <c r="V104" s="37"/>
      <c r="W104" s="37"/>
      <c r="X104" s="37"/>
      <c r="Y104" s="37"/>
      <c r="Z104" s="37"/>
      <c r="AA104" s="37"/>
      <c r="AB104" s="37"/>
      <c r="AC104" s="37"/>
      <c r="AD104" s="37"/>
      <c r="AE104" s="37"/>
    </row>
    <row r="105" spans="1:65" s="2" customFormat="1" ht="15.15" customHeight="1">
      <c r="A105" s="37"/>
      <c r="B105" s="38"/>
      <c r="C105" s="32" t="s">
        <v>25</v>
      </c>
      <c r="D105" s="39"/>
      <c r="E105" s="39"/>
      <c r="F105" s="30" t="str">
        <f>E19</f>
        <v>Město Lovosice</v>
      </c>
      <c r="G105" s="39"/>
      <c r="H105" s="39"/>
      <c r="I105" s="32" t="s">
        <v>33</v>
      </c>
      <c r="J105" s="35" t="str">
        <f>E25</f>
        <v>APREA s.r.o.</v>
      </c>
      <c r="K105" s="39"/>
      <c r="L105" s="118"/>
      <c r="S105" s="37"/>
      <c r="T105" s="37"/>
      <c r="U105" s="37"/>
      <c r="V105" s="37"/>
      <c r="W105" s="37"/>
      <c r="X105" s="37"/>
      <c r="Y105" s="37"/>
      <c r="Z105" s="37"/>
      <c r="AA105" s="37"/>
      <c r="AB105" s="37"/>
      <c r="AC105" s="37"/>
      <c r="AD105" s="37"/>
      <c r="AE105" s="37"/>
    </row>
    <row r="106" spans="1:65" s="2" customFormat="1" ht="15.15" customHeight="1">
      <c r="A106" s="37"/>
      <c r="B106" s="38"/>
      <c r="C106" s="32" t="s">
        <v>31</v>
      </c>
      <c r="D106" s="39"/>
      <c r="E106" s="39"/>
      <c r="F106" s="30" t="str">
        <f>IF(E22="","",E22)</f>
        <v>Vyplň údaj</v>
      </c>
      <c r="G106" s="39"/>
      <c r="H106" s="39"/>
      <c r="I106" s="32" t="s">
        <v>38</v>
      </c>
      <c r="J106" s="35" t="str">
        <f>E28</f>
        <v>Kateřina Bačová</v>
      </c>
      <c r="K106" s="39"/>
      <c r="L106" s="118"/>
      <c r="S106" s="37"/>
      <c r="T106" s="37"/>
      <c r="U106" s="37"/>
      <c r="V106" s="37"/>
      <c r="W106" s="37"/>
      <c r="X106" s="37"/>
      <c r="Y106" s="37"/>
      <c r="Z106" s="37"/>
      <c r="AA106" s="37"/>
      <c r="AB106" s="37"/>
      <c r="AC106" s="37"/>
      <c r="AD106" s="37"/>
      <c r="AE106" s="37"/>
    </row>
    <row r="107" spans="1:65" s="2" customFormat="1" ht="10.35" customHeight="1">
      <c r="A107" s="37"/>
      <c r="B107" s="38"/>
      <c r="C107" s="39"/>
      <c r="D107" s="39"/>
      <c r="E107" s="39"/>
      <c r="F107" s="39"/>
      <c r="G107" s="39"/>
      <c r="H107" s="39"/>
      <c r="I107" s="39"/>
      <c r="J107" s="39"/>
      <c r="K107" s="39"/>
      <c r="L107" s="118"/>
      <c r="S107" s="37"/>
      <c r="T107" s="37"/>
      <c r="U107" s="37"/>
      <c r="V107" s="37"/>
      <c r="W107" s="37"/>
      <c r="X107" s="37"/>
      <c r="Y107" s="37"/>
      <c r="Z107" s="37"/>
      <c r="AA107" s="37"/>
      <c r="AB107" s="37"/>
      <c r="AC107" s="37"/>
      <c r="AD107" s="37"/>
      <c r="AE107" s="37"/>
    </row>
    <row r="108" spans="1:65" s="11" customFormat="1" ht="29.25" customHeight="1">
      <c r="A108" s="155"/>
      <c r="B108" s="156"/>
      <c r="C108" s="157" t="s">
        <v>223</v>
      </c>
      <c r="D108" s="158" t="s">
        <v>61</v>
      </c>
      <c r="E108" s="158" t="s">
        <v>57</v>
      </c>
      <c r="F108" s="158" t="s">
        <v>58</v>
      </c>
      <c r="G108" s="158" t="s">
        <v>224</v>
      </c>
      <c r="H108" s="158" t="s">
        <v>225</v>
      </c>
      <c r="I108" s="158" t="s">
        <v>226</v>
      </c>
      <c r="J108" s="158" t="s">
        <v>194</v>
      </c>
      <c r="K108" s="159" t="s">
        <v>227</v>
      </c>
      <c r="L108" s="160"/>
      <c r="M108" s="71" t="s">
        <v>19</v>
      </c>
      <c r="N108" s="72" t="s">
        <v>46</v>
      </c>
      <c r="O108" s="72" t="s">
        <v>228</v>
      </c>
      <c r="P108" s="72" t="s">
        <v>229</v>
      </c>
      <c r="Q108" s="72" t="s">
        <v>230</v>
      </c>
      <c r="R108" s="72" t="s">
        <v>231</v>
      </c>
      <c r="S108" s="72" t="s">
        <v>232</v>
      </c>
      <c r="T108" s="73" t="s">
        <v>233</v>
      </c>
      <c r="U108" s="155"/>
      <c r="V108" s="155"/>
      <c r="W108" s="155"/>
      <c r="X108" s="155"/>
      <c r="Y108" s="155"/>
      <c r="Z108" s="155"/>
      <c r="AA108" s="155"/>
      <c r="AB108" s="155"/>
      <c r="AC108" s="155"/>
      <c r="AD108" s="155"/>
      <c r="AE108" s="155"/>
    </row>
    <row r="109" spans="1:65" s="2" customFormat="1" ht="22.8" customHeight="1">
      <c r="A109" s="37"/>
      <c r="B109" s="38"/>
      <c r="C109" s="78" t="s">
        <v>234</v>
      </c>
      <c r="D109" s="39"/>
      <c r="E109" s="39"/>
      <c r="F109" s="39"/>
      <c r="G109" s="39"/>
      <c r="H109" s="39"/>
      <c r="I109" s="39"/>
      <c r="J109" s="161">
        <f>BK109</f>
        <v>0</v>
      </c>
      <c r="K109" s="39"/>
      <c r="L109" s="42"/>
      <c r="M109" s="74"/>
      <c r="N109" s="162"/>
      <c r="O109" s="75"/>
      <c r="P109" s="163">
        <f>P110+P352+P679</f>
        <v>0</v>
      </c>
      <c r="Q109" s="75"/>
      <c r="R109" s="163">
        <f>R110+R352+R679</f>
        <v>44.010904409999995</v>
      </c>
      <c r="S109" s="75"/>
      <c r="T109" s="164">
        <f>T110+T352+T679</f>
        <v>11.321403669999999</v>
      </c>
      <c r="U109" s="37"/>
      <c r="V109" s="37"/>
      <c r="W109" s="37"/>
      <c r="X109" s="37"/>
      <c r="Y109" s="37"/>
      <c r="Z109" s="37"/>
      <c r="AA109" s="37"/>
      <c r="AB109" s="37"/>
      <c r="AC109" s="37"/>
      <c r="AD109" s="37"/>
      <c r="AE109" s="37"/>
      <c r="AT109" s="20" t="s">
        <v>75</v>
      </c>
      <c r="AU109" s="20" t="s">
        <v>195</v>
      </c>
      <c r="BK109" s="165">
        <f>BK110+BK352+BK679</f>
        <v>0</v>
      </c>
    </row>
    <row r="110" spans="1:65" s="12" customFormat="1" ht="25.95" customHeight="1">
      <c r="B110" s="166"/>
      <c r="C110" s="167"/>
      <c r="D110" s="168" t="s">
        <v>75</v>
      </c>
      <c r="E110" s="169" t="s">
        <v>235</v>
      </c>
      <c r="F110" s="169" t="s">
        <v>236</v>
      </c>
      <c r="G110" s="167"/>
      <c r="H110" s="167"/>
      <c r="I110" s="170"/>
      <c r="J110" s="171">
        <f>BK110</f>
        <v>0</v>
      </c>
      <c r="K110" s="167"/>
      <c r="L110" s="172"/>
      <c r="M110" s="173"/>
      <c r="N110" s="174"/>
      <c r="O110" s="174"/>
      <c r="P110" s="175">
        <f>P111+P115+P263+P292+P318+P349</f>
        <v>0</v>
      </c>
      <c r="Q110" s="174"/>
      <c r="R110" s="175">
        <f>R111+R115+R263+R292+R318+R349</f>
        <v>33.061462869999993</v>
      </c>
      <c r="S110" s="174"/>
      <c r="T110" s="176">
        <f>T111+T115+T263+T292+T318+T349</f>
        <v>9.9079156699999995</v>
      </c>
      <c r="AR110" s="177" t="s">
        <v>83</v>
      </c>
      <c r="AT110" s="178" t="s">
        <v>75</v>
      </c>
      <c r="AU110" s="178" t="s">
        <v>76</v>
      </c>
      <c r="AY110" s="177" t="s">
        <v>237</v>
      </c>
      <c r="BK110" s="179">
        <f>BK111+BK115+BK263+BK292+BK318+BK349</f>
        <v>0</v>
      </c>
    </row>
    <row r="111" spans="1:65" s="12" customFormat="1" ht="22.8" customHeight="1">
      <c r="B111" s="166"/>
      <c r="C111" s="167"/>
      <c r="D111" s="168" t="s">
        <v>75</v>
      </c>
      <c r="E111" s="180" t="s">
        <v>92</v>
      </c>
      <c r="F111" s="180" t="s">
        <v>238</v>
      </c>
      <c r="G111" s="167"/>
      <c r="H111" s="167"/>
      <c r="I111" s="170"/>
      <c r="J111" s="181">
        <f>BK111</f>
        <v>0</v>
      </c>
      <c r="K111" s="167"/>
      <c r="L111" s="172"/>
      <c r="M111" s="173"/>
      <c r="N111" s="174"/>
      <c r="O111" s="174"/>
      <c r="P111" s="175">
        <f>SUM(P112:P114)</f>
        <v>0</v>
      </c>
      <c r="Q111" s="174"/>
      <c r="R111" s="175">
        <f>SUM(R112:R114)</f>
        <v>0.97353696000000001</v>
      </c>
      <c r="S111" s="174"/>
      <c r="T111" s="176">
        <f>SUM(T112:T114)</f>
        <v>0</v>
      </c>
      <c r="AR111" s="177" t="s">
        <v>83</v>
      </c>
      <c r="AT111" s="178" t="s">
        <v>75</v>
      </c>
      <c r="AU111" s="178" t="s">
        <v>83</v>
      </c>
      <c r="AY111" s="177" t="s">
        <v>237</v>
      </c>
      <c r="BK111" s="179">
        <f>SUM(BK112:BK114)</f>
        <v>0</v>
      </c>
    </row>
    <row r="112" spans="1:65" s="2" customFormat="1" ht="44.25" customHeight="1">
      <c r="A112" s="37"/>
      <c r="B112" s="38"/>
      <c r="C112" s="182" t="s">
        <v>83</v>
      </c>
      <c r="D112" s="182" t="s">
        <v>239</v>
      </c>
      <c r="E112" s="183" t="s">
        <v>272</v>
      </c>
      <c r="F112" s="184" t="s">
        <v>273</v>
      </c>
      <c r="G112" s="185" t="s">
        <v>141</v>
      </c>
      <c r="H112" s="186">
        <v>3.1789999999999998</v>
      </c>
      <c r="I112" s="187"/>
      <c r="J112" s="188">
        <f>ROUND(I112*H112,2)</f>
        <v>0</v>
      </c>
      <c r="K112" s="184" t="s">
        <v>242</v>
      </c>
      <c r="L112" s="42"/>
      <c r="M112" s="189" t="s">
        <v>19</v>
      </c>
      <c r="N112" s="190" t="s">
        <v>48</v>
      </c>
      <c r="O112" s="67"/>
      <c r="P112" s="191">
        <f>O112*H112</f>
        <v>0</v>
      </c>
      <c r="Q112" s="191">
        <v>0.30624000000000001</v>
      </c>
      <c r="R112" s="191">
        <f>Q112*H112</f>
        <v>0.97353696000000001</v>
      </c>
      <c r="S112" s="191">
        <v>0</v>
      </c>
      <c r="T112" s="192">
        <f>S112*H112</f>
        <v>0</v>
      </c>
      <c r="U112" s="37"/>
      <c r="V112" s="37"/>
      <c r="W112" s="37"/>
      <c r="X112" s="37"/>
      <c r="Y112" s="37"/>
      <c r="Z112" s="37"/>
      <c r="AA112" s="37"/>
      <c r="AB112" s="37"/>
      <c r="AC112" s="37"/>
      <c r="AD112" s="37"/>
      <c r="AE112" s="37"/>
      <c r="AR112" s="193" t="s">
        <v>243</v>
      </c>
      <c r="AT112" s="193" t="s">
        <v>239</v>
      </c>
      <c r="AU112" s="193" t="s">
        <v>88</v>
      </c>
      <c r="AY112" s="20" t="s">
        <v>237</v>
      </c>
      <c r="BE112" s="194">
        <f>IF(N112="základní",J112,0)</f>
        <v>0</v>
      </c>
      <c r="BF112" s="194">
        <f>IF(N112="snížená",J112,0)</f>
        <v>0</v>
      </c>
      <c r="BG112" s="194">
        <f>IF(N112="zákl. přenesená",J112,0)</f>
        <v>0</v>
      </c>
      <c r="BH112" s="194">
        <f>IF(N112="sníž. přenesená",J112,0)</f>
        <v>0</v>
      </c>
      <c r="BI112" s="194">
        <f>IF(N112="nulová",J112,0)</f>
        <v>0</v>
      </c>
      <c r="BJ112" s="20" t="s">
        <v>88</v>
      </c>
      <c r="BK112" s="194">
        <f>ROUND(I112*H112,2)</f>
        <v>0</v>
      </c>
      <c r="BL112" s="20" t="s">
        <v>243</v>
      </c>
      <c r="BM112" s="193" t="s">
        <v>2463</v>
      </c>
    </row>
    <row r="113" spans="1:65" s="2" customFormat="1" ht="10.199999999999999">
      <c r="A113" s="37"/>
      <c r="B113" s="38"/>
      <c r="C113" s="39"/>
      <c r="D113" s="195" t="s">
        <v>245</v>
      </c>
      <c r="E113" s="39"/>
      <c r="F113" s="196" t="s">
        <v>275</v>
      </c>
      <c r="G113" s="39"/>
      <c r="H113" s="39"/>
      <c r="I113" s="197"/>
      <c r="J113" s="39"/>
      <c r="K113" s="39"/>
      <c r="L113" s="42"/>
      <c r="M113" s="198"/>
      <c r="N113" s="199"/>
      <c r="O113" s="67"/>
      <c r="P113" s="67"/>
      <c r="Q113" s="67"/>
      <c r="R113" s="67"/>
      <c r="S113" s="67"/>
      <c r="T113" s="68"/>
      <c r="U113" s="37"/>
      <c r="V113" s="37"/>
      <c r="W113" s="37"/>
      <c r="X113" s="37"/>
      <c r="Y113" s="37"/>
      <c r="Z113" s="37"/>
      <c r="AA113" s="37"/>
      <c r="AB113" s="37"/>
      <c r="AC113" s="37"/>
      <c r="AD113" s="37"/>
      <c r="AE113" s="37"/>
      <c r="AT113" s="20" t="s">
        <v>245</v>
      </c>
      <c r="AU113" s="20" t="s">
        <v>88</v>
      </c>
    </row>
    <row r="114" spans="1:65" s="14" customFormat="1" ht="10.199999999999999">
      <c r="B114" s="211"/>
      <c r="C114" s="212"/>
      <c r="D114" s="202" t="s">
        <v>247</v>
      </c>
      <c r="E114" s="213" t="s">
        <v>19</v>
      </c>
      <c r="F114" s="214" t="s">
        <v>2464</v>
      </c>
      <c r="G114" s="212"/>
      <c r="H114" s="215">
        <v>3.1789999999999998</v>
      </c>
      <c r="I114" s="216"/>
      <c r="J114" s="212"/>
      <c r="K114" s="212"/>
      <c r="L114" s="217"/>
      <c r="M114" s="218"/>
      <c r="N114" s="219"/>
      <c r="O114" s="219"/>
      <c r="P114" s="219"/>
      <c r="Q114" s="219"/>
      <c r="R114" s="219"/>
      <c r="S114" s="219"/>
      <c r="T114" s="220"/>
      <c r="AT114" s="221" t="s">
        <v>247</v>
      </c>
      <c r="AU114" s="221" t="s">
        <v>88</v>
      </c>
      <c r="AV114" s="14" t="s">
        <v>88</v>
      </c>
      <c r="AW114" s="14" t="s">
        <v>37</v>
      </c>
      <c r="AX114" s="14" t="s">
        <v>83</v>
      </c>
      <c r="AY114" s="221" t="s">
        <v>237</v>
      </c>
    </row>
    <row r="115" spans="1:65" s="12" customFormat="1" ht="22.8" customHeight="1">
      <c r="B115" s="166"/>
      <c r="C115" s="167"/>
      <c r="D115" s="168" t="s">
        <v>75</v>
      </c>
      <c r="E115" s="180" t="s">
        <v>713</v>
      </c>
      <c r="F115" s="180" t="s">
        <v>2465</v>
      </c>
      <c r="G115" s="167"/>
      <c r="H115" s="167"/>
      <c r="I115" s="170"/>
      <c r="J115" s="181">
        <f>BK115</f>
        <v>0</v>
      </c>
      <c r="K115" s="167"/>
      <c r="L115" s="172"/>
      <c r="M115" s="173"/>
      <c r="N115" s="174"/>
      <c r="O115" s="174"/>
      <c r="P115" s="175">
        <f>SUM(P116:P262)</f>
        <v>0</v>
      </c>
      <c r="Q115" s="174"/>
      <c r="R115" s="175">
        <f>SUM(R116:R262)</f>
        <v>32.087925909999996</v>
      </c>
      <c r="S115" s="174"/>
      <c r="T115" s="176">
        <f>SUM(T116:T262)</f>
        <v>1.26567E-3</v>
      </c>
      <c r="AR115" s="177" t="s">
        <v>83</v>
      </c>
      <c r="AT115" s="178" t="s">
        <v>75</v>
      </c>
      <c r="AU115" s="178" t="s">
        <v>83</v>
      </c>
      <c r="AY115" s="177" t="s">
        <v>237</v>
      </c>
      <c r="BK115" s="179">
        <f>SUM(BK116:BK262)</f>
        <v>0</v>
      </c>
    </row>
    <row r="116" spans="1:65" s="2" customFormat="1" ht="24.15" customHeight="1">
      <c r="A116" s="37"/>
      <c r="B116" s="38"/>
      <c r="C116" s="182" t="s">
        <v>88</v>
      </c>
      <c r="D116" s="182" t="s">
        <v>239</v>
      </c>
      <c r="E116" s="183" t="s">
        <v>2466</v>
      </c>
      <c r="F116" s="184" t="s">
        <v>2467</v>
      </c>
      <c r="G116" s="185" t="s">
        <v>141</v>
      </c>
      <c r="H116" s="186">
        <v>31.757000000000001</v>
      </c>
      <c r="I116" s="187"/>
      <c r="J116" s="188">
        <f>ROUND(I116*H116,2)</f>
        <v>0</v>
      </c>
      <c r="K116" s="184" t="s">
        <v>242</v>
      </c>
      <c r="L116" s="42"/>
      <c r="M116" s="189" t="s">
        <v>19</v>
      </c>
      <c r="N116" s="190" t="s">
        <v>48</v>
      </c>
      <c r="O116" s="67"/>
      <c r="P116" s="191">
        <f>O116*H116</f>
        <v>0</v>
      </c>
      <c r="Q116" s="191">
        <v>2.5999999999999998E-4</v>
      </c>
      <c r="R116" s="191">
        <f>Q116*H116</f>
        <v>8.2568199999999998E-3</v>
      </c>
      <c r="S116" s="191">
        <v>0</v>
      </c>
      <c r="T116" s="192">
        <f>S116*H116</f>
        <v>0</v>
      </c>
      <c r="U116" s="37"/>
      <c r="V116" s="37"/>
      <c r="W116" s="37"/>
      <c r="X116" s="37"/>
      <c r="Y116" s="37"/>
      <c r="Z116" s="37"/>
      <c r="AA116" s="37"/>
      <c r="AB116" s="37"/>
      <c r="AC116" s="37"/>
      <c r="AD116" s="37"/>
      <c r="AE116" s="37"/>
      <c r="AR116" s="193" t="s">
        <v>243</v>
      </c>
      <c r="AT116" s="193" t="s">
        <v>239</v>
      </c>
      <c r="AU116" s="193" t="s">
        <v>88</v>
      </c>
      <c r="AY116" s="20" t="s">
        <v>237</v>
      </c>
      <c r="BE116" s="194">
        <f>IF(N116="základní",J116,0)</f>
        <v>0</v>
      </c>
      <c r="BF116" s="194">
        <f>IF(N116="snížená",J116,0)</f>
        <v>0</v>
      </c>
      <c r="BG116" s="194">
        <f>IF(N116="zákl. přenesená",J116,0)</f>
        <v>0</v>
      </c>
      <c r="BH116" s="194">
        <f>IF(N116="sníž. přenesená",J116,0)</f>
        <v>0</v>
      </c>
      <c r="BI116" s="194">
        <f>IF(N116="nulová",J116,0)</f>
        <v>0</v>
      </c>
      <c r="BJ116" s="20" t="s">
        <v>88</v>
      </c>
      <c r="BK116" s="194">
        <f>ROUND(I116*H116,2)</f>
        <v>0</v>
      </c>
      <c r="BL116" s="20" t="s">
        <v>243</v>
      </c>
      <c r="BM116" s="193" t="s">
        <v>2468</v>
      </c>
    </row>
    <row r="117" spans="1:65" s="2" customFormat="1" ht="10.199999999999999">
      <c r="A117" s="37"/>
      <c r="B117" s="38"/>
      <c r="C117" s="39"/>
      <c r="D117" s="195" t="s">
        <v>245</v>
      </c>
      <c r="E117" s="39"/>
      <c r="F117" s="196" t="s">
        <v>2469</v>
      </c>
      <c r="G117" s="39"/>
      <c r="H117" s="39"/>
      <c r="I117" s="197"/>
      <c r="J117" s="39"/>
      <c r="K117" s="39"/>
      <c r="L117" s="42"/>
      <c r="M117" s="198"/>
      <c r="N117" s="199"/>
      <c r="O117" s="67"/>
      <c r="P117" s="67"/>
      <c r="Q117" s="67"/>
      <c r="R117" s="67"/>
      <c r="S117" s="67"/>
      <c r="T117" s="68"/>
      <c r="U117" s="37"/>
      <c r="V117" s="37"/>
      <c r="W117" s="37"/>
      <c r="X117" s="37"/>
      <c r="Y117" s="37"/>
      <c r="Z117" s="37"/>
      <c r="AA117" s="37"/>
      <c r="AB117" s="37"/>
      <c r="AC117" s="37"/>
      <c r="AD117" s="37"/>
      <c r="AE117" s="37"/>
      <c r="AT117" s="20" t="s">
        <v>245</v>
      </c>
      <c r="AU117" s="20" t="s">
        <v>88</v>
      </c>
    </row>
    <row r="118" spans="1:65" s="14" customFormat="1" ht="10.199999999999999">
      <c r="B118" s="211"/>
      <c r="C118" s="212"/>
      <c r="D118" s="202" t="s">
        <v>247</v>
      </c>
      <c r="E118" s="213" t="s">
        <v>19</v>
      </c>
      <c r="F118" s="214" t="s">
        <v>2470</v>
      </c>
      <c r="G118" s="212"/>
      <c r="H118" s="215">
        <v>12.548</v>
      </c>
      <c r="I118" s="216"/>
      <c r="J118" s="212"/>
      <c r="K118" s="212"/>
      <c r="L118" s="217"/>
      <c r="M118" s="218"/>
      <c r="N118" s="219"/>
      <c r="O118" s="219"/>
      <c r="P118" s="219"/>
      <c r="Q118" s="219"/>
      <c r="R118" s="219"/>
      <c r="S118" s="219"/>
      <c r="T118" s="220"/>
      <c r="AT118" s="221" t="s">
        <v>247</v>
      </c>
      <c r="AU118" s="221" t="s">
        <v>88</v>
      </c>
      <c r="AV118" s="14" t="s">
        <v>88</v>
      </c>
      <c r="AW118" s="14" t="s">
        <v>37</v>
      </c>
      <c r="AX118" s="14" t="s">
        <v>76</v>
      </c>
      <c r="AY118" s="221" t="s">
        <v>237</v>
      </c>
    </row>
    <row r="119" spans="1:65" s="14" customFormat="1" ht="10.199999999999999">
      <c r="B119" s="211"/>
      <c r="C119" s="212"/>
      <c r="D119" s="202" t="s">
        <v>247</v>
      </c>
      <c r="E119" s="213" t="s">
        <v>19</v>
      </c>
      <c r="F119" s="214" t="s">
        <v>2471</v>
      </c>
      <c r="G119" s="212"/>
      <c r="H119" s="215">
        <v>19.209</v>
      </c>
      <c r="I119" s="216"/>
      <c r="J119" s="212"/>
      <c r="K119" s="212"/>
      <c r="L119" s="217"/>
      <c r="M119" s="218"/>
      <c r="N119" s="219"/>
      <c r="O119" s="219"/>
      <c r="P119" s="219"/>
      <c r="Q119" s="219"/>
      <c r="R119" s="219"/>
      <c r="S119" s="219"/>
      <c r="T119" s="220"/>
      <c r="AT119" s="221" t="s">
        <v>247</v>
      </c>
      <c r="AU119" s="221" t="s">
        <v>88</v>
      </c>
      <c r="AV119" s="14" t="s">
        <v>88</v>
      </c>
      <c r="AW119" s="14" t="s">
        <v>37</v>
      </c>
      <c r="AX119" s="14" t="s">
        <v>76</v>
      </c>
      <c r="AY119" s="221" t="s">
        <v>237</v>
      </c>
    </row>
    <row r="120" spans="1:65" s="16" customFormat="1" ht="10.199999999999999">
      <c r="B120" s="233"/>
      <c r="C120" s="234"/>
      <c r="D120" s="202" t="s">
        <v>247</v>
      </c>
      <c r="E120" s="235" t="s">
        <v>19</v>
      </c>
      <c r="F120" s="236" t="s">
        <v>260</v>
      </c>
      <c r="G120" s="234"/>
      <c r="H120" s="237">
        <v>31.757000000000001</v>
      </c>
      <c r="I120" s="238"/>
      <c r="J120" s="234"/>
      <c r="K120" s="234"/>
      <c r="L120" s="239"/>
      <c r="M120" s="240"/>
      <c r="N120" s="241"/>
      <c r="O120" s="241"/>
      <c r="P120" s="241"/>
      <c r="Q120" s="241"/>
      <c r="R120" s="241"/>
      <c r="S120" s="241"/>
      <c r="T120" s="242"/>
      <c r="AT120" s="243" t="s">
        <v>247</v>
      </c>
      <c r="AU120" s="243" t="s">
        <v>88</v>
      </c>
      <c r="AV120" s="16" t="s">
        <v>243</v>
      </c>
      <c r="AW120" s="16" t="s">
        <v>37</v>
      </c>
      <c r="AX120" s="16" t="s">
        <v>83</v>
      </c>
      <c r="AY120" s="243" t="s">
        <v>237</v>
      </c>
    </row>
    <row r="121" spans="1:65" s="2" customFormat="1" ht="66.75" customHeight="1">
      <c r="A121" s="37"/>
      <c r="B121" s="38"/>
      <c r="C121" s="182" t="s">
        <v>92</v>
      </c>
      <c r="D121" s="182" t="s">
        <v>239</v>
      </c>
      <c r="E121" s="183" t="s">
        <v>2472</v>
      </c>
      <c r="F121" s="184" t="s">
        <v>2473</v>
      </c>
      <c r="G121" s="185" t="s">
        <v>141</v>
      </c>
      <c r="H121" s="186">
        <v>19.209</v>
      </c>
      <c r="I121" s="187"/>
      <c r="J121" s="188">
        <f>ROUND(I121*H121,2)</f>
        <v>0</v>
      </c>
      <c r="K121" s="184" t="s">
        <v>242</v>
      </c>
      <c r="L121" s="42"/>
      <c r="M121" s="189" t="s">
        <v>19</v>
      </c>
      <c r="N121" s="190" t="s">
        <v>48</v>
      </c>
      <c r="O121" s="67"/>
      <c r="P121" s="191">
        <f>O121*H121</f>
        <v>0</v>
      </c>
      <c r="Q121" s="191">
        <v>8.6E-3</v>
      </c>
      <c r="R121" s="191">
        <f>Q121*H121</f>
        <v>0.16519739999999999</v>
      </c>
      <c r="S121" s="191">
        <v>0</v>
      </c>
      <c r="T121" s="192">
        <f>S121*H121</f>
        <v>0</v>
      </c>
      <c r="U121" s="37"/>
      <c r="V121" s="37"/>
      <c r="W121" s="37"/>
      <c r="X121" s="37"/>
      <c r="Y121" s="37"/>
      <c r="Z121" s="37"/>
      <c r="AA121" s="37"/>
      <c r="AB121" s="37"/>
      <c r="AC121" s="37"/>
      <c r="AD121" s="37"/>
      <c r="AE121" s="37"/>
      <c r="AR121" s="193" t="s">
        <v>243</v>
      </c>
      <c r="AT121" s="193" t="s">
        <v>239</v>
      </c>
      <c r="AU121" s="193" t="s">
        <v>88</v>
      </c>
      <c r="AY121" s="20" t="s">
        <v>237</v>
      </c>
      <c r="BE121" s="194">
        <f>IF(N121="základní",J121,0)</f>
        <v>0</v>
      </c>
      <c r="BF121" s="194">
        <f>IF(N121="snížená",J121,0)</f>
        <v>0</v>
      </c>
      <c r="BG121" s="194">
        <f>IF(N121="zákl. přenesená",J121,0)</f>
        <v>0</v>
      </c>
      <c r="BH121" s="194">
        <f>IF(N121="sníž. přenesená",J121,0)</f>
        <v>0</v>
      </c>
      <c r="BI121" s="194">
        <f>IF(N121="nulová",J121,0)</f>
        <v>0</v>
      </c>
      <c r="BJ121" s="20" t="s">
        <v>88</v>
      </c>
      <c r="BK121" s="194">
        <f>ROUND(I121*H121,2)</f>
        <v>0</v>
      </c>
      <c r="BL121" s="20" t="s">
        <v>243</v>
      </c>
      <c r="BM121" s="193" t="s">
        <v>2474</v>
      </c>
    </row>
    <row r="122" spans="1:65" s="2" customFormat="1" ht="10.199999999999999">
      <c r="A122" s="37"/>
      <c r="B122" s="38"/>
      <c r="C122" s="39"/>
      <c r="D122" s="195" t="s">
        <v>245</v>
      </c>
      <c r="E122" s="39"/>
      <c r="F122" s="196" t="s">
        <v>2475</v>
      </c>
      <c r="G122" s="39"/>
      <c r="H122" s="39"/>
      <c r="I122" s="197"/>
      <c r="J122" s="39"/>
      <c r="K122" s="39"/>
      <c r="L122" s="42"/>
      <c r="M122" s="198"/>
      <c r="N122" s="199"/>
      <c r="O122" s="67"/>
      <c r="P122" s="67"/>
      <c r="Q122" s="67"/>
      <c r="R122" s="67"/>
      <c r="S122" s="67"/>
      <c r="T122" s="68"/>
      <c r="U122" s="37"/>
      <c r="V122" s="37"/>
      <c r="W122" s="37"/>
      <c r="X122" s="37"/>
      <c r="Y122" s="37"/>
      <c r="Z122" s="37"/>
      <c r="AA122" s="37"/>
      <c r="AB122" s="37"/>
      <c r="AC122" s="37"/>
      <c r="AD122" s="37"/>
      <c r="AE122" s="37"/>
      <c r="AT122" s="20" t="s">
        <v>245</v>
      </c>
      <c r="AU122" s="20" t="s">
        <v>88</v>
      </c>
    </row>
    <row r="123" spans="1:65" s="2" customFormat="1" ht="19.2">
      <c r="A123" s="37"/>
      <c r="B123" s="38"/>
      <c r="C123" s="39"/>
      <c r="D123" s="202" t="s">
        <v>914</v>
      </c>
      <c r="E123" s="39"/>
      <c r="F123" s="254" t="s">
        <v>2476</v>
      </c>
      <c r="G123" s="39"/>
      <c r="H123" s="39"/>
      <c r="I123" s="197"/>
      <c r="J123" s="39"/>
      <c r="K123" s="39"/>
      <c r="L123" s="42"/>
      <c r="M123" s="198"/>
      <c r="N123" s="199"/>
      <c r="O123" s="67"/>
      <c r="P123" s="67"/>
      <c r="Q123" s="67"/>
      <c r="R123" s="67"/>
      <c r="S123" s="67"/>
      <c r="T123" s="68"/>
      <c r="U123" s="37"/>
      <c r="V123" s="37"/>
      <c r="W123" s="37"/>
      <c r="X123" s="37"/>
      <c r="Y123" s="37"/>
      <c r="Z123" s="37"/>
      <c r="AA123" s="37"/>
      <c r="AB123" s="37"/>
      <c r="AC123" s="37"/>
      <c r="AD123" s="37"/>
      <c r="AE123" s="37"/>
      <c r="AT123" s="20" t="s">
        <v>914</v>
      </c>
      <c r="AU123" s="20" t="s">
        <v>88</v>
      </c>
    </row>
    <row r="124" spans="1:65" s="14" customFormat="1" ht="10.199999999999999">
      <c r="B124" s="211"/>
      <c r="C124" s="212"/>
      <c r="D124" s="202" t="s">
        <v>247</v>
      </c>
      <c r="E124" s="213" t="s">
        <v>19</v>
      </c>
      <c r="F124" s="214" t="s">
        <v>2471</v>
      </c>
      <c r="G124" s="212"/>
      <c r="H124" s="215">
        <v>19.209</v>
      </c>
      <c r="I124" s="216"/>
      <c r="J124" s="212"/>
      <c r="K124" s="212"/>
      <c r="L124" s="217"/>
      <c r="M124" s="218"/>
      <c r="N124" s="219"/>
      <c r="O124" s="219"/>
      <c r="P124" s="219"/>
      <c r="Q124" s="219"/>
      <c r="R124" s="219"/>
      <c r="S124" s="219"/>
      <c r="T124" s="220"/>
      <c r="AT124" s="221" t="s">
        <v>247</v>
      </c>
      <c r="AU124" s="221" t="s">
        <v>88</v>
      </c>
      <c r="AV124" s="14" t="s">
        <v>88</v>
      </c>
      <c r="AW124" s="14" t="s">
        <v>37</v>
      </c>
      <c r="AX124" s="14" t="s">
        <v>83</v>
      </c>
      <c r="AY124" s="221" t="s">
        <v>237</v>
      </c>
    </row>
    <row r="125" spans="1:65" s="2" customFormat="1" ht="24.15" customHeight="1">
      <c r="A125" s="37"/>
      <c r="B125" s="38"/>
      <c r="C125" s="244" t="s">
        <v>243</v>
      </c>
      <c r="D125" s="244" t="s">
        <v>296</v>
      </c>
      <c r="E125" s="245" t="s">
        <v>2477</v>
      </c>
      <c r="F125" s="246" t="s">
        <v>2478</v>
      </c>
      <c r="G125" s="247" t="s">
        <v>141</v>
      </c>
      <c r="H125" s="248">
        <v>20.169</v>
      </c>
      <c r="I125" s="249"/>
      <c r="J125" s="250">
        <f>ROUND(I125*H125,2)</f>
        <v>0</v>
      </c>
      <c r="K125" s="246" t="s">
        <v>242</v>
      </c>
      <c r="L125" s="251"/>
      <c r="M125" s="252" t="s">
        <v>19</v>
      </c>
      <c r="N125" s="253" t="s">
        <v>48</v>
      </c>
      <c r="O125" s="67"/>
      <c r="P125" s="191">
        <f>O125*H125</f>
        <v>0</v>
      </c>
      <c r="Q125" s="191">
        <v>3.5999999999999999E-3</v>
      </c>
      <c r="R125" s="191">
        <f>Q125*H125</f>
        <v>7.2608400000000003E-2</v>
      </c>
      <c r="S125" s="191">
        <v>0</v>
      </c>
      <c r="T125" s="192">
        <f>S125*H125</f>
        <v>0</v>
      </c>
      <c r="U125" s="37"/>
      <c r="V125" s="37"/>
      <c r="W125" s="37"/>
      <c r="X125" s="37"/>
      <c r="Y125" s="37"/>
      <c r="Z125" s="37"/>
      <c r="AA125" s="37"/>
      <c r="AB125" s="37"/>
      <c r="AC125" s="37"/>
      <c r="AD125" s="37"/>
      <c r="AE125" s="37"/>
      <c r="AR125" s="193" t="s">
        <v>299</v>
      </c>
      <c r="AT125" s="193" t="s">
        <v>296</v>
      </c>
      <c r="AU125" s="193" t="s">
        <v>88</v>
      </c>
      <c r="AY125" s="20" t="s">
        <v>237</v>
      </c>
      <c r="BE125" s="194">
        <f>IF(N125="základní",J125,0)</f>
        <v>0</v>
      </c>
      <c r="BF125" s="194">
        <f>IF(N125="snížená",J125,0)</f>
        <v>0</v>
      </c>
      <c r="BG125" s="194">
        <f>IF(N125="zákl. přenesená",J125,0)</f>
        <v>0</v>
      </c>
      <c r="BH125" s="194">
        <f>IF(N125="sníž. přenesená",J125,0)</f>
        <v>0</v>
      </c>
      <c r="BI125" s="194">
        <f>IF(N125="nulová",J125,0)</f>
        <v>0</v>
      </c>
      <c r="BJ125" s="20" t="s">
        <v>88</v>
      </c>
      <c r="BK125" s="194">
        <f>ROUND(I125*H125,2)</f>
        <v>0</v>
      </c>
      <c r="BL125" s="20" t="s">
        <v>243</v>
      </c>
      <c r="BM125" s="193" t="s">
        <v>2479</v>
      </c>
    </row>
    <row r="126" spans="1:65" s="14" customFormat="1" ht="10.199999999999999">
      <c r="B126" s="211"/>
      <c r="C126" s="212"/>
      <c r="D126" s="202" t="s">
        <v>247</v>
      </c>
      <c r="E126" s="212"/>
      <c r="F126" s="214" t="s">
        <v>2480</v>
      </c>
      <c r="G126" s="212"/>
      <c r="H126" s="215">
        <v>20.169</v>
      </c>
      <c r="I126" s="216"/>
      <c r="J126" s="212"/>
      <c r="K126" s="212"/>
      <c r="L126" s="217"/>
      <c r="M126" s="218"/>
      <c r="N126" s="219"/>
      <c r="O126" s="219"/>
      <c r="P126" s="219"/>
      <c r="Q126" s="219"/>
      <c r="R126" s="219"/>
      <c r="S126" s="219"/>
      <c r="T126" s="220"/>
      <c r="AT126" s="221" t="s">
        <v>247</v>
      </c>
      <c r="AU126" s="221" t="s">
        <v>88</v>
      </c>
      <c r="AV126" s="14" t="s">
        <v>88</v>
      </c>
      <c r="AW126" s="14" t="s">
        <v>4</v>
      </c>
      <c r="AX126" s="14" t="s">
        <v>83</v>
      </c>
      <c r="AY126" s="221" t="s">
        <v>237</v>
      </c>
    </row>
    <row r="127" spans="1:65" s="2" customFormat="1" ht="33" customHeight="1">
      <c r="A127" s="37"/>
      <c r="B127" s="38"/>
      <c r="C127" s="182" t="s">
        <v>287</v>
      </c>
      <c r="D127" s="182" t="s">
        <v>239</v>
      </c>
      <c r="E127" s="183" t="s">
        <v>2481</v>
      </c>
      <c r="F127" s="184" t="s">
        <v>2482</v>
      </c>
      <c r="G127" s="185" t="s">
        <v>141</v>
      </c>
      <c r="H127" s="186">
        <v>4.3979999999999997</v>
      </c>
      <c r="I127" s="187"/>
      <c r="J127" s="188">
        <f>ROUND(I127*H127,2)</f>
        <v>0</v>
      </c>
      <c r="K127" s="184" t="s">
        <v>242</v>
      </c>
      <c r="L127" s="42"/>
      <c r="M127" s="189" t="s">
        <v>19</v>
      </c>
      <c r="N127" s="190" t="s">
        <v>48</v>
      </c>
      <c r="O127" s="67"/>
      <c r="P127" s="191">
        <f>O127*H127</f>
        <v>0</v>
      </c>
      <c r="Q127" s="191">
        <v>4.3800000000000002E-3</v>
      </c>
      <c r="R127" s="191">
        <f>Q127*H127</f>
        <v>1.9263240000000001E-2</v>
      </c>
      <c r="S127" s="191">
        <v>0</v>
      </c>
      <c r="T127" s="192">
        <f>S127*H127</f>
        <v>0</v>
      </c>
      <c r="U127" s="37"/>
      <c r="V127" s="37"/>
      <c r="W127" s="37"/>
      <c r="X127" s="37"/>
      <c r="Y127" s="37"/>
      <c r="Z127" s="37"/>
      <c r="AA127" s="37"/>
      <c r="AB127" s="37"/>
      <c r="AC127" s="37"/>
      <c r="AD127" s="37"/>
      <c r="AE127" s="37"/>
      <c r="AR127" s="193" t="s">
        <v>243</v>
      </c>
      <c r="AT127" s="193" t="s">
        <v>239</v>
      </c>
      <c r="AU127" s="193" t="s">
        <v>88</v>
      </c>
      <c r="AY127" s="20" t="s">
        <v>237</v>
      </c>
      <c r="BE127" s="194">
        <f>IF(N127="základní",J127,0)</f>
        <v>0</v>
      </c>
      <c r="BF127" s="194">
        <f>IF(N127="snížená",J127,0)</f>
        <v>0</v>
      </c>
      <c r="BG127" s="194">
        <f>IF(N127="zákl. přenesená",J127,0)</f>
        <v>0</v>
      </c>
      <c r="BH127" s="194">
        <f>IF(N127="sníž. přenesená",J127,0)</f>
        <v>0</v>
      </c>
      <c r="BI127" s="194">
        <f>IF(N127="nulová",J127,0)</f>
        <v>0</v>
      </c>
      <c r="BJ127" s="20" t="s">
        <v>88</v>
      </c>
      <c r="BK127" s="194">
        <f>ROUND(I127*H127,2)</f>
        <v>0</v>
      </c>
      <c r="BL127" s="20" t="s">
        <v>243</v>
      </c>
      <c r="BM127" s="193" t="s">
        <v>2483</v>
      </c>
    </row>
    <row r="128" spans="1:65" s="2" customFormat="1" ht="10.199999999999999">
      <c r="A128" s="37"/>
      <c r="B128" s="38"/>
      <c r="C128" s="39"/>
      <c r="D128" s="195" t="s">
        <v>245</v>
      </c>
      <c r="E128" s="39"/>
      <c r="F128" s="196" t="s">
        <v>2484</v>
      </c>
      <c r="G128" s="39"/>
      <c r="H128" s="39"/>
      <c r="I128" s="197"/>
      <c r="J128" s="39"/>
      <c r="K128" s="39"/>
      <c r="L128" s="42"/>
      <c r="M128" s="198"/>
      <c r="N128" s="199"/>
      <c r="O128" s="67"/>
      <c r="P128" s="67"/>
      <c r="Q128" s="67"/>
      <c r="R128" s="67"/>
      <c r="S128" s="67"/>
      <c r="T128" s="68"/>
      <c r="U128" s="37"/>
      <c r="V128" s="37"/>
      <c r="W128" s="37"/>
      <c r="X128" s="37"/>
      <c r="Y128" s="37"/>
      <c r="Z128" s="37"/>
      <c r="AA128" s="37"/>
      <c r="AB128" s="37"/>
      <c r="AC128" s="37"/>
      <c r="AD128" s="37"/>
      <c r="AE128" s="37"/>
      <c r="AT128" s="20" t="s">
        <v>245</v>
      </c>
      <c r="AU128" s="20" t="s">
        <v>88</v>
      </c>
    </row>
    <row r="129" spans="1:65" s="14" customFormat="1" ht="10.199999999999999">
      <c r="B129" s="211"/>
      <c r="C129" s="212"/>
      <c r="D129" s="202" t="s">
        <v>247</v>
      </c>
      <c r="E129" s="213" t="s">
        <v>19</v>
      </c>
      <c r="F129" s="214" t="s">
        <v>2454</v>
      </c>
      <c r="G129" s="212"/>
      <c r="H129" s="215">
        <v>4.3979999999999997</v>
      </c>
      <c r="I129" s="216"/>
      <c r="J129" s="212"/>
      <c r="K129" s="212"/>
      <c r="L129" s="217"/>
      <c r="M129" s="218"/>
      <c r="N129" s="219"/>
      <c r="O129" s="219"/>
      <c r="P129" s="219"/>
      <c r="Q129" s="219"/>
      <c r="R129" s="219"/>
      <c r="S129" s="219"/>
      <c r="T129" s="220"/>
      <c r="AT129" s="221" t="s">
        <v>247</v>
      </c>
      <c r="AU129" s="221" t="s">
        <v>88</v>
      </c>
      <c r="AV129" s="14" t="s">
        <v>88</v>
      </c>
      <c r="AW129" s="14" t="s">
        <v>37</v>
      </c>
      <c r="AX129" s="14" t="s">
        <v>83</v>
      </c>
      <c r="AY129" s="221" t="s">
        <v>237</v>
      </c>
    </row>
    <row r="130" spans="1:65" s="2" customFormat="1" ht="78" customHeight="1">
      <c r="A130" s="37"/>
      <c r="B130" s="38"/>
      <c r="C130" s="182" t="s">
        <v>295</v>
      </c>
      <c r="D130" s="182" t="s">
        <v>239</v>
      </c>
      <c r="E130" s="183" t="s">
        <v>2485</v>
      </c>
      <c r="F130" s="184" t="s">
        <v>2486</v>
      </c>
      <c r="G130" s="185" t="s">
        <v>141</v>
      </c>
      <c r="H130" s="186">
        <v>10.443</v>
      </c>
      <c r="I130" s="187"/>
      <c r="J130" s="188">
        <f>ROUND(I130*H130,2)</f>
        <v>0</v>
      </c>
      <c r="K130" s="184" t="s">
        <v>242</v>
      </c>
      <c r="L130" s="42"/>
      <c r="M130" s="189" t="s">
        <v>19</v>
      </c>
      <c r="N130" s="190" t="s">
        <v>48</v>
      </c>
      <c r="O130" s="67"/>
      <c r="P130" s="191">
        <f>O130*H130</f>
        <v>0</v>
      </c>
      <c r="Q130" s="191">
        <v>1.1599999999999999E-2</v>
      </c>
      <c r="R130" s="191">
        <f>Q130*H130</f>
        <v>0.12113879999999999</v>
      </c>
      <c r="S130" s="191">
        <v>0</v>
      </c>
      <c r="T130" s="192">
        <f>S130*H130</f>
        <v>0</v>
      </c>
      <c r="U130" s="37"/>
      <c r="V130" s="37"/>
      <c r="W130" s="37"/>
      <c r="X130" s="37"/>
      <c r="Y130" s="37"/>
      <c r="Z130" s="37"/>
      <c r="AA130" s="37"/>
      <c r="AB130" s="37"/>
      <c r="AC130" s="37"/>
      <c r="AD130" s="37"/>
      <c r="AE130" s="37"/>
      <c r="AR130" s="193" t="s">
        <v>243</v>
      </c>
      <c r="AT130" s="193" t="s">
        <v>239</v>
      </c>
      <c r="AU130" s="193" t="s">
        <v>88</v>
      </c>
      <c r="AY130" s="20" t="s">
        <v>237</v>
      </c>
      <c r="BE130" s="194">
        <f>IF(N130="základní",J130,0)</f>
        <v>0</v>
      </c>
      <c r="BF130" s="194">
        <f>IF(N130="snížená",J130,0)</f>
        <v>0</v>
      </c>
      <c r="BG130" s="194">
        <f>IF(N130="zákl. přenesená",J130,0)</f>
        <v>0</v>
      </c>
      <c r="BH130" s="194">
        <f>IF(N130="sníž. přenesená",J130,0)</f>
        <v>0</v>
      </c>
      <c r="BI130" s="194">
        <f>IF(N130="nulová",J130,0)</f>
        <v>0</v>
      </c>
      <c r="BJ130" s="20" t="s">
        <v>88</v>
      </c>
      <c r="BK130" s="194">
        <f>ROUND(I130*H130,2)</f>
        <v>0</v>
      </c>
      <c r="BL130" s="20" t="s">
        <v>243</v>
      </c>
      <c r="BM130" s="193" t="s">
        <v>2487</v>
      </c>
    </row>
    <row r="131" spans="1:65" s="2" customFormat="1" ht="10.199999999999999">
      <c r="A131" s="37"/>
      <c r="B131" s="38"/>
      <c r="C131" s="39"/>
      <c r="D131" s="195" t="s">
        <v>245</v>
      </c>
      <c r="E131" s="39"/>
      <c r="F131" s="196" t="s">
        <v>2488</v>
      </c>
      <c r="G131" s="39"/>
      <c r="H131" s="39"/>
      <c r="I131" s="197"/>
      <c r="J131" s="39"/>
      <c r="K131" s="39"/>
      <c r="L131" s="42"/>
      <c r="M131" s="198"/>
      <c r="N131" s="199"/>
      <c r="O131" s="67"/>
      <c r="P131" s="67"/>
      <c r="Q131" s="67"/>
      <c r="R131" s="67"/>
      <c r="S131" s="67"/>
      <c r="T131" s="68"/>
      <c r="U131" s="37"/>
      <c r="V131" s="37"/>
      <c r="W131" s="37"/>
      <c r="X131" s="37"/>
      <c r="Y131" s="37"/>
      <c r="Z131" s="37"/>
      <c r="AA131" s="37"/>
      <c r="AB131" s="37"/>
      <c r="AC131" s="37"/>
      <c r="AD131" s="37"/>
      <c r="AE131" s="37"/>
      <c r="AT131" s="20" t="s">
        <v>245</v>
      </c>
      <c r="AU131" s="20" t="s">
        <v>88</v>
      </c>
    </row>
    <row r="132" spans="1:65" s="2" customFormat="1" ht="19.2">
      <c r="A132" s="37"/>
      <c r="B132" s="38"/>
      <c r="C132" s="39"/>
      <c r="D132" s="202" t="s">
        <v>914</v>
      </c>
      <c r="E132" s="39"/>
      <c r="F132" s="254" t="s">
        <v>2476</v>
      </c>
      <c r="G132" s="39"/>
      <c r="H132" s="39"/>
      <c r="I132" s="197"/>
      <c r="J132" s="39"/>
      <c r="K132" s="39"/>
      <c r="L132" s="42"/>
      <c r="M132" s="198"/>
      <c r="N132" s="199"/>
      <c r="O132" s="67"/>
      <c r="P132" s="67"/>
      <c r="Q132" s="67"/>
      <c r="R132" s="67"/>
      <c r="S132" s="67"/>
      <c r="T132" s="68"/>
      <c r="U132" s="37"/>
      <c r="V132" s="37"/>
      <c r="W132" s="37"/>
      <c r="X132" s="37"/>
      <c r="Y132" s="37"/>
      <c r="Z132" s="37"/>
      <c r="AA132" s="37"/>
      <c r="AB132" s="37"/>
      <c r="AC132" s="37"/>
      <c r="AD132" s="37"/>
      <c r="AE132" s="37"/>
      <c r="AT132" s="20" t="s">
        <v>914</v>
      </c>
      <c r="AU132" s="20" t="s">
        <v>88</v>
      </c>
    </row>
    <row r="133" spans="1:65" s="14" customFormat="1" ht="10.199999999999999">
      <c r="B133" s="211"/>
      <c r="C133" s="212"/>
      <c r="D133" s="202" t="s">
        <v>247</v>
      </c>
      <c r="E133" s="213" t="s">
        <v>19</v>
      </c>
      <c r="F133" s="214" t="s">
        <v>2428</v>
      </c>
      <c r="G133" s="212"/>
      <c r="H133" s="215">
        <v>10.443</v>
      </c>
      <c r="I133" s="216"/>
      <c r="J133" s="212"/>
      <c r="K133" s="212"/>
      <c r="L133" s="217"/>
      <c r="M133" s="218"/>
      <c r="N133" s="219"/>
      <c r="O133" s="219"/>
      <c r="P133" s="219"/>
      <c r="Q133" s="219"/>
      <c r="R133" s="219"/>
      <c r="S133" s="219"/>
      <c r="T133" s="220"/>
      <c r="AT133" s="221" t="s">
        <v>247</v>
      </c>
      <c r="AU133" s="221" t="s">
        <v>88</v>
      </c>
      <c r="AV133" s="14" t="s">
        <v>88</v>
      </c>
      <c r="AW133" s="14" t="s">
        <v>37</v>
      </c>
      <c r="AX133" s="14" t="s">
        <v>83</v>
      </c>
      <c r="AY133" s="221" t="s">
        <v>237</v>
      </c>
    </row>
    <row r="134" spans="1:65" s="2" customFormat="1" ht="24.15" customHeight="1">
      <c r="A134" s="37"/>
      <c r="B134" s="38"/>
      <c r="C134" s="244" t="s">
        <v>301</v>
      </c>
      <c r="D134" s="244" t="s">
        <v>296</v>
      </c>
      <c r="E134" s="245" t="s">
        <v>2489</v>
      </c>
      <c r="F134" s="246" t="s">
        <v>2490</v>
      </c>
      <c r="G134" s="247" t="s">
        <v>141</v>
      </c>
      <c r="H134" s="248">
        <v>10.965</v>
      </c>
      <c r="I134" s="249"/>
      <c r="J134" s="250">
        <f>ROUND(I134*H134,2)</f>
        <v>0</v>
      </c>
      <c r="K134" s="246" t="s">
        <v>242</v>
      </c>
      <c r="L134" s="251"/>
      <c r="M134" s="252" t="s">
        <v>19</v>
      </c>
      <c r="N134" s="253" t="s">
        <v>48</v>
      </c>
      <c r="O134" s="67"/>
      <c r="P134" s="191">
        <f>O134*H134</f>
        <v>0</v>
      </c>
      <c r="Q134" s="191">
        <v>2.5000000000000001E-2</v>
      </c>
      <c r="R134" s="191">
        <f>Q134*H134</f>
        <v>0.27412500000000001</v>
      </c>
      <c r="S134" s="191">
        <v>0</v>
      </c>
      <c r="T134" s="192">
        <f>S134*H134</f>
        <v>0</v>
      </c>
      <c r="U134" s="37"/>
      <c r="V134" s="37"/>
      <c r="W134" s="37"/>
      <c r="X134" s="37"/>
      <c r="Y134" s="37"/>
      <c r="Z134" s="37"/>
      <c r="AA134" s="37"/>
      <c r="AB134" s="37"/>
      <c r="AC134" s="37"/>
      <c r="AD134" s="37"/>
      <c r="AE134" s="37"/>
      <c r="AR134" s="193" t="s">
        <v>299</v>
      </c>
      <c r="AT134" s="193" t="s">
        <v>296</v>
      </c>
      <c r="AU134" s="193" t="s">
        <v>88</v>
      </c>
      <c r="AY134" s="20" t="s">
        <v>237</v>
      </c>
      <c r="BE134" s="194">
        <f>IF(N134="základní",J134,0)</f>
        <v>0</v>
      </c>
      <c r="BF134" s="194">
        <f>IF(N134="snížená",J134,0)</f>
        <v>0</v>
      </c>
      <c r="BG134" s="194">
        <f>IF(N134="zákl. přenesená",J134,0)</f>
        <v>0</v>
      </c>
      <c r="BH134" s="194">
        <f>IF(N134="sníž. přenesená",J134,0)</f>
        <v>0</v>
      </c>
      <c r="BI134" s="194">
        <f>IF(N134="nulová",J134,0)</f>
        <v>0</v>
      </c>
      <c r="BJ134" s="20" t="s">
        <v>88</v>
      </c>
      <c r="BK134" s="194">
        <f>ROUND(I134*H134,2)</f>
        <v>0</v>
      </c>
      <c r="BL134" s="20" t="s">
        <v>243</v>
      </c>
      <c r="BM134" s="193" t="s">
        <v>2491</v>
      </c>
    </row>
    <row r="135" spans="1:65" s="14" customFormat="1" ht="10.199999999999999">
      <c r="B135" s="211"/>
      <c r="C135" s="212"/>
      <c r="D135" s="202" t="s">
        <v>247</v>
      </c>
      <c r="E135" s="212"/>
      <c r="F135" s="214" t="s">
        <v>2492</v>
      </c>
      <c r="G135" s="212"/>
      <c r="H135" s="215">
        <v>10.965</v>
      </c>
      <c r="I135" s="216"/>
      <c r="J135" s="212"/>
      <c r="K135" s="212"/>
      <c r="L135" s="217"/>
      <c r="M135" s="218"/>
      <c r="N135" s="219"/>
      <c r="O135" s="219"/>
      <c r="P135" s="219"/>
      <c r="Q135" s="219"/>
      <c r="R135" s="219"/>
      <c r="S135" s="219"/>
      <c r="T135" s="220"/>
      <c r="AT135" s="221" t="s">
        <v>247</v>
      </c>
      <c r="AU135" s="221" t="s">
        <v>88</v>
      </c>
      <c r="AV135" s="14" t="s">
        <v>88</v>
      </c>
      <c r="AW135" s="14" t="s">
        <v>4</v>
      </c>
      <c r="AX135" s="14" t="s">
        <v>83</v>
      </c>
      <c r="AY135" s="221" t="s">
        <v>237</v>
      </c>
    </row>
    <row r="136" spans="1:65" s="2" customFormat="1" ht="62.7" customHeight="1">
      <c r="A136" s="37"/>
      <c r="B136" s="38"/>
      <c r="C136" s="182" t="s">
        <v>299</v>
      </c>
      <c r="D136" s="182" t="s">
        <v>239</v>
      </c>
      <c r="E136" s="183" t="s">
        <v>2493</v>
      </c>
      <c r="F136" s="184" t="s">
        <v>2494</v>
      </c>
      <c r="G136" s="185" t="s">
        <v>141</v>
      </c>
      <c r="H136" s="186">
        <v>24.259</v>
      </c>
      <c r="I136" s="187"/>
      <c r="J136" s="188">
        <f>ROUND(I136*H136,2)</f>
        <v>0</v>
      </c>
      <c r="K136" s="184" t="s">
        <v>242</v>
      </c>
      <c r="L136" s="42"/>
      <c r="M136" s="189" t="s">
        <v>19</v>
      </c>
      <c r="N136" s="190" t="s">
        <v>48</v>
      </c>
      <c r="O136" s="67"/>
      <c r="P136" s="191">
        <f>O136*H136</f>
        <v>0</v>
      </c>
      <c r="Q136" s="191">
        <v>1.3390000000000001E-2</v>
      </c>
      <c r="R136" s="191">
        <f>Q136*H136</f>
        <v>0.32482801</v>
      </c>
      <c r="S136" s="191">
        <v>0</v>
      </c>
      <c r="T136" s="192">
        <f>S136*H136</f>
        <v>0</v>
      </c>
      <c r="U136" s="37"/>
      <c r="V136" s="37"/>
      <c r="W136" s="37"/>
      <c r="X136" s="37"/>
      <c r="Y136" s="37"/>
      <c r="Z136" s="37"/>
      <c r="AA136" s="37"/>
      <c r="AB136" s="37"/>
      <c r="AC136" s="37"/>
      <c r="AD136" s="37"/>
      <c r="AE136" s="37"/>
      <c r="AR136" s="193" t="s">
        <v>243</v>
      </c>
      <c r="AT136" s="193" t="s">
        <v>239</v>
      </c>
      <c r="AU136" s="193" t="s">
        <v>88</v>
      </c>
      <c r="AY136" s="20" t="s">
        <v>237</v>
      </c>
      <c r="BE136" s="194">
        <f>IF(N136="základní",J136,0)</f>
        <v>0</v>
      </c>
      <c r="BF136" s="194">
        <f>IF(N136="snížená",J136,0)</f>
        <v>0</v>
      </c>
      <c r="BG136" s="194">
        <f>IF(N136="zákl. přenesená",J136,0)</f>
        <v>0</v>
      </c>
      <c r="BH136" s="194">
        <f>IF(N136="sníž. přenesená",J136,0)</f>
        <v>0</v>
      </c>
      <c r="BI136" s="194">
        <f>IF(N136="nulová",J136,0)</f>
        <v>0</v>
      </c>
      <c r="BJ136" s="20" t="s">
        <v>88</v>
      </c>
      <c r="BK136" s="194">
        <f>ROUND(I136*H136,2)</f>
        <v>0</v>
      </c>
      <c r="BL136" s="20" t="s">
        <v>243</v>
      </c>
      <c r="BM136" s="193" t="s">
        <v>2495</v>
      </c>
    </row>
    <row r="137" spans="1:65" s="2" customFormat="1" ht="10.199999999999999">
      <c r="A137" s="37"/>
      <c r="B137" s="38"/>
      <c r="C137" s="39"/>
      <c r="D137" s="195" t="s">
        <v>245</v>
      </c>
      <c r="E137" s="39"/>
      <c r="F137" s="196" t="s">
        <v>2496</v>
      </c>
      <c r="G137" s="39"/>
      <c r="H137" s="39"/>
      <c r="I137" s="197"/>
      <c r="J137" s="39"/>
      <c r="K137" s="39"/>
      <c r="L137" s="42"/>
      <c r="M137" s="198"/>
      <c r="N137" s="199"/>
      <c r="O137" s="67"/>
      <c r="P137" s="67"/>
      <c r="Q137" s="67"/>
      <c r="R137" s="67"/>
      <c r="S137" s="67"/>
      <c r="T137" s="68"/>
      <c r="U137" s="37"/>
      <c r="V137" s="37"/>
      <c r="W137" s="37"/>
      <c r="X137" s="37"/>
      <c r="Y137" s="37"/>
      <c r="Z137" s="37"/>
      <c r="AA137" s="37"/>
      <c r="AB137" s="37"/>
      <c r="AC137" s="37"/>
      <c r="AD137" s="37"/>
      <c r="AE137" s="37"/>
      <c r="AT137" s="20" t="s">
        <v>245</v>
      </c>
      <c r="AU137" s="20" t="s">
        <v>88</v>
      </c>
    </row>
    <row r="138" spans="1:65" s="2" customFormat="1" ht="19.2">
      <c r="A138" s="37"/>
      <c r="B138" s="38"/>
      <c r="C138" s="39"/>
      <c r="D138" s="202" t="s">
        <v>914</v>
      </c>
      <c r="E138" s="39"/>
      <c r="F138" s="254" t="s">
        <v>2476</v>
      </c>
      <c r="G138" s="39"/>
      <c r="H138" s="39"/>
      <c r="I138" s="197"/>
      <c r="J138" s="39"/>
      <c r="K138" s="39"/>
      <c r="L138" s="42"/>
      <c r="M138" s="198"/>
      <c r="N138" s="199"/>
      <c r="O138" s="67"/>
      <c r="P138" s="67"/>
      <c r="Q138" s="67"/>
      <c r="R138" s="67"/>
      <c r="S138" s="67"/>
      <c r="T138" s="68"/>
      <c r="U138" s="37"/>
      <c r="V138" s="37"/>
      <c r="W138" s="37"/>
      <c r="X138" s="37"/>
      <c r="Y138" s="37"/>
      <c r="Z138" s="37"/>
      <c r="AA138" s="37"/>
      <c r="AB138" s="37"/>
      <c r="AC138" s="37"/>
      <c r="AD138" s="37"/>
      <c r="AE138" s="37"/>
      <c r="AT138" s="20" t="s">
        <v>914</v>
      </c>
      <c r="AU138" s="20" t="s">
        <v>88</v>
      </c>
    </row>
    <row r="139" spans="1:65" s="14" customFormat="1" ht="10.199999999999999">
      <c r="B139" s="211"/>
      <c r="C139" s="212"/>
      <c r="D139" s="202" t="s">
        <v>247</v>
      </c>
      <c r="E139" s="213" t="s">
        <v>19</v>
      </c>
      <c r="F139" s="214" t="s">
        <v>2497</v>
      </c>
      <c r="G139" s="212"/>
      <c r="H139" s="215">
        <v>24.259</v>
      </c>
      <c r="I139" s="216"/>
      <c r="J139" s="212"/>
      <c r="K139" s="212"/>
      <c r="L139" s="217"/>
      <c r="M139" s="218"/>
      <c r="N139" s="219"/>
      <c r="O139" s="219"/>
      <c r="P139" s="219"/>
      <c r="Q139" s="219"/>
      <c r="R139" s="219"/>
      <c r="S139" s="219"/>
      <c r="T139" s="220"/>
      <c r="AT139" s="221" t="s">
        <v>247</v>
      </c>
      <c r="AU139" s="221" t="s">
        <v>88</v>
      </c>
      <c r="AV139" s="14" t="s">
        <v>88</v>
      </c>
      <c r="AW139" s="14" t="s">
        <v>37</v>
      </c>
      <c r="AX139" s="14" t="s">
        <v>83</v>
      </c>
      <c r="AY139" s="221" t="s">
        <v>237</v>
      </c>
    </row>
    <row r="140" spans="1:65" s="2" customFormat="1" ht="24.15" customHeight="1">
      <c r="A140" s="37"/>
      <c r="B140" s="38"/>
      <c r="C140" s="244" t="s">
        <v>319</v>
      </c>
      <c r="D140" s="244" t="s">
        <v>296</v>
      </c>
      <c r="E140" s="245" t="s">
        <v>2498</v>
      </c>
      <c r="F140" s="246" t="s">
        <v>2499</v>
      </c>
      <c r="G140" s="247" t="s">
        <v>141</v>
      </c>
      <c r="H140" s="248">
        <v>25.472000000000001</v>
      </c>
      <c r="I140" s="249"/>
      <c r="J140" s="250">
        <f>ROUND(I140*H140,2)</f>
        <v>0</v>
      </c>
      <c r="K140" s="246" t="s">
        <v>242</v>
      </c>
      <c r="L140" s="251"/>
      <c r="M140" s="252" t="s">
        <v>19</v>
      </c>
      <c r="N140" s="253" t="s">
        <v>48</v>
      </c>
      <c r="O140" s="67"/>
      <c r="P140" s="191">
        <f>O140*H140</f>
        <v>0</v>
      </c>
      <c r="Q140" s="191">
        <v>1.1999999999999999E-3</v>
      </c>
      <c r="R140" s="191">
        <f>Q140*H140</f>
        <v>3.0566400000000001E-2</v>
      </c>
      <c r="S140" s="191">
        <v>0</v>
      </c>
      <c r="T140" s="192">
        <f>S140*H140</f>
        <v>0</v>
      </c>
      <c r="U140" s="37"/>
      <c r="V140" s="37"/>
      <c r="W140" s="37"/>
      <c r="X140" s="37"/>
      <c r="Y140" s="37"/>
      <c r="Z140" s="37"/>
      <c r="AA140" s="37"/>
      <c r="AB140" s="37"/>
      <c r="AC140" s="37"/>
      <c r="AD140" s="37"/>
      <c r="AE140" s="37"/>
      <c r="AR140" s="193" t="s">
        <v>299</v>
      </c>
      <c r="AT140" s="193" t="s">
        <v>296</v>
      </c>
      <c r="AU140" s="193" t="s">
        <v>88</v>
      </c>
      <c r="AY140" s="20" t="s">
        <v>237</v>
      </c>
      <c r="BE140" s="194">
        <f>IF(N140="základní",J140,0)</f>
        <v>0</v>
      </c>
      <c r="BF140" s="194">
        <f>IF(N140="snížená",J140,0)</f>
        <v>0</v>
      </c>
      <c r="BG140" s="194">
        <f>IF(N140="zákl. přenesená",J140,0)</f>
        <v>0</v>
      </c>
      <c r="BH140" s="194">
        <f>IF(N140="sníž. přenesená",J140,0)</f>
        <v>0</v>
      </c>
      <c r="BI140" s="194">
        <f>IF(N140="nulová",J140,0)</f>
        <v>0</v>
      </c>
      <c r="BJ140" s="20" t="s">
        <v>88</v>
      </c>
      <c r="BK140" s="194">
        <f>ROUND(I140*H140,2)</f>
        <v>0</v>
      </c>
      <c r="BL140" s="20" t="s">
        <v>243</v>
      </c>
      <c r="BM140" s="193" t="s">
        <v>2500</v>
      </c>
    </row>
    <row r="141" spans="1:65" s="14" customFormat="1" ht="10.199999999999999">
      <c r="B141" s="211"/>
      <c r="C141" s="212"/>
      <c r="D141" s="202" t="s">
        <v>247</v>
      </c>
      <c r="E141" s="212"/>
      <c r="F141" s="214" t="s">
        <v>2501</v>
      </c>
      <c r="G141" s="212"/>
      <c r="H141" s="215">
        <v>25.472000000000001</v>
      </c>
      <c r="I141" s="216"/>
      <c r="J141" s="212"/>
      <c r="K141" s="212"/>
      <c r="L141" s="217"/>
      <c r="M141" s="218"/>
      <c r="N141" s="219"/>
      <c r="O141" s="219"/>
      <c r="P141" s="219"/>
      <c r="Q141" s="219"/>
      <c r="R141" s="219"/>
      <c r="S141" s="219"/>
      <c r="T141" s="220"/>
      <c r="AT141" s="221" t="s">
        <v>247</v>
      </c>
      <c r="AU141" s="221" t="s">
        <v>88</v>
      </c>
      <c r="AV141" s="14" t="s">
        <v>88</v>
      </c>
      <c r="AW141" s="14" t="s">
        <v>4</v>
      </c>
      <c r="AX141" s="14" t="s">
        <v>83</v>
      </c>
      <c r="AY141" s="221" t="s">
        <v>237</v>
      </c>
    </row>
    <row r="142" spans="1:65" s="2" customFormat="1" ht="24.15" customHeight="1">
      <c r="A142" s="37"/>
      <c r="B142" s="38"/>
      <c r="C142" s="182" t="s">
        <v>326</v>
      </c>
      <c r="D142" s="182" t="s">
        <v>239</v>
      </c>
      <c r="E142" s="183" t="s">
        <v>2502</v>
      </c>
      <c r="F142" s="184" t="s">
        <v>2503</v>
      </c>
      <c r="G142" s="185" t="s">
        <v>141</v>
      </c>
      <c r="H142" s="186">
        <v>31.757000000000001</v>
      </c>
      <c r="I142" s="187"/>
      <c r="J142" s="188">
        <f>ROUND(I142*H142,2)</f>
        <v>0</v>
      </c>
      <c r="K142" s="184" t="s">
        <v>242</v>
      </c>
      <c r="L142" s="42"/>
      <c r="M142" s="189" t="s">
        <v>19</v>
      </c>
      <c r="N142" s="190" t="s">
        <v>48</v>
      </c>
      <c r="O142" s="67"/>
      <c r="P142" s="191">
        <f>O142*H142</f>
        <v>0</v>
      </c>
      <c r="Q142" s="191">
        <v>2.0000000000000001E-4</v>
      </c>
      <c r="R142" s="191">
        <f>Q142*H142</f>
        <v>6.351400000000001E-3</v>
      </c>
      <c r="S142" s="191">
        <v>0</v>
      </c>
      <c r="T142" s="192">
        <f>S142*H142</f>
        <v>0</v>
      </c>
      <c r="U142" s="37"/>
      <c r="V142" s="37"/>
      <c r="W142" s="37"/>
      <c r="X142" s="37"/>
      <c r="Y142" s="37"/>
      <c r="Z142" s="37"/>
      <c r="AA142" s="37"/>
      <c r="AB142" s="37"/>
      <c r="AC142" s="37"/>
      <c r="AD142" s="37"/>
      <c r="AE142" s="37"/>
      <c r="AR142" s="193" t="s">
        <v>243</v>
      </c>
      <c r="AT142" s="193" t="s">
        <v>239</v>
      </c>
      <c r="AU142" s="193" t="s">
        <v>88</v>
      </c>
      <c r="AY142" s="20" t="s">
        <v>237</v>
      </c>
      <c r="BE142" s="194">
        <f>IF(N142="základní",J142,0)</f>
        <v>0</v>
      </c>
      <c r="BF142" s="194">
        <f>IF(N142="snížená",J142,0)</f>
        <v>0</v>
      </c>
      <c r="BG142" s="194">
        <f>IF(N142="zákl. přenesená",J142,0)</f>
        <v>0</v>
      </c>
      <c r="BH142" s="194">
        <f>IF(N142="sníž. přenesená",J142,0)</f>
        <v>0</v>
      </c>
      <c r="BI142" s="194">
        <f>IF(N142="nulová",J142,0)</f>
        <v>0</v>
      </c>
      <c r="BJ142" s="20" t="s">
        <v>88</v>
      </c>
      <c r="BK142" s="194">
        <f>ROUND(I142*H142,2)</f>
        <v>0</v>
      </c>
      <c r="BL142" s="20" t="s">
        <v>243</v>
      </c>
      <c r="BM142" s="193" t="s">
        <v>2504</v>
      </c>
    </row>
    <row r="143" spans="1:65" s="2" customFormat="1" ht="10.199999999999999">
      <c r="A143" s="37"/>
      <c r="B143" s="38"/>
      <c r="C143" s="39"/>
      <c r="D143" s="195" t="s">
        <v>245</v>
      </c>
      <c r="E143" s="39"/>
      <c r="F143" s="196" t="s">
        <v>2505</v>
      </c>
      <c r="G143" s="39"/>
      <c r="H143" s="39"/>
      <c r="I143" s="197"/>
      <c r="J143" s="39"/>
      <c r="K143" s="39"/>
      <c r="L143" s="42"/>
      <c r="M143" s="198"/>
      <c r="N143" s="199"/>
      <c r="O143" s="67"/>
      <c r="P143" s="67"/>
      <c r="Q143" s="67"/>
      <c r="R143" s="67"/>
      <c r="S143" s="67"/>
      <c r="T143" s="68"/>
      <c r="U143" s="37"/>
      <c r="V143" s="37"/>
      <c r="W143" s="37"/>
      <c r="X143" s="37"/>
      <c r="Y143" s="37"/>
      <c r="Z143" s="37"/>
      <c r="AA143" s="37"/>
      <c r="AB143" s="37"/>
      <c r="AC143" s="37"/>
      <c r="AD143" s="37"/>
      <c r="AE143" s="37"/>
      <c r="AT143" s="20" t="s">
        <v>245</v>
      </c>
      <c r="AU143" s="20" t="s">
        <v>88</v>
      </c>
    </row>
    <row r="144" spans="1:65" s="14" customFormat="1" ht="10.199999999999999">
      <c r="B144" s="211"/>
      <c r="C144" s="212"/>
      <c r="D144" s="202" t="s">
        <v>247</v>
      </c>
      <c r="E144" s="213" t="s">
        <v>19</v>
      </c>
      <c r="F144" s="214" t="s">
        <v>2470</v>
      </c>
      <c r="G144" s="212"/>
      <c r="H144" s="215">
        <v>12.548</v>
      </c>
      <c r="I144" s="216"/>
      <c r="J144" s="212"/>
      <c r="K144" s="212"/>
      <c r="L144" s="217"/>
      <c r="M144" s="218"/>
      <c r="N144" s="219"/>
      <c r="O144" s="219"/>
      <c r="P144" s="219"/>
      <c r="Q144" s="219"/>
      <c r="R144" s="219"/>
      <c r="S144" s="219"/>
      <c r="T144" s="220"/>
      <c r="AT144" s="221" t="s">
        <v>247</v>
      </c>
      <c r="AU144" s="221" t="s">
        <v>88</v>
      </c>
      <c r="AV144" s="14" t="s">
        <v>88</v>
      </c>
      <c r="AW144" s="14" t="s">
        <v>37</v>
      </c>
      <c r="AX144" s="14" t="s">
        <v>76</v>
      </c>
      <c r="AY144" s="221" t="s">
        <v>237</v>
      </c>
    </row>
    <row r="145" spans="1:65" s="14" customFormat="1" ht="10.199999999999999">
      <c r="B145" s="211"/>
      <c r="C145" s="212"/>
      <c r="D145" s="202" t="s">
        <v>247</v>
      </c>
      <c r="E145" s="213" t="s">
        <v>19</v>
      </c>
      <c r="F145" s="214" t="s">
        <v>2471</v>
      </c>
      <c r="G145" s="212"/>
      <c r="H145" s="215">
        <v>19.209</v>
      </c>
      <c r="I145" s="216"/>
      <c r="J145" s="212"/>
      <c r="K145" s="212"/>
      <c r="L145" s="217"/>
      <c r="M145" s="218"/>
      <c r="N145" s="219"/>
      <c r="O145" s="219"/>
      <c r="P145" s="219"/>
      <c r="Q145" s="219"/>
      <c r="R145" s="219"/>
      <c r="S145" s="219"/>
      <c r="T145" s="220"/>
      <c r="AT145" s="221" t="s">
        <v>247</v>
      </c>
      <c r="AU145" s="221" t="s">
        <v>88</v>
      </c>
      <c r="AV145" s="14" t="s">
        <v>88</v>
      </c>
      <c r="AW145" s="14" t="s">
        <v>37</v>
      </c>
      <c r="AX145" s="14" t="s">
        <v>76</v>
      </c>
      <c r="AY145" s="221" t="s">
        <v>237</v>
      </c>
    </row>
    <row r="146" spans="1:65" s="16" customFormat="1" ht="10.199999999999999">
      <c r="B146" s="233"/>
      <c r="C146" s="234"/>
      <c r="D146" s="202" t="s">
        <v>247</v>
      </c>
      <c r="E146" s="235" t="s">
        <v>19</v>
      </c>
      <c r="F146" s="236" t="s">
        <v>260</v>
      </c>
      <c r="G146" s="234"/>
      <c r="H146" s="237">
        <v>31.757000000000001</v>
      </c>
      <c r="I146" s="238"/>
      <c r="J146" s="234"/>
      <c r="K146" s="234"/>
      <c r="L146" s="239"/>
      <c r="M146" s="240"/>
      <c r="N146" s="241"/>
      <c r="O146" s="241"/>
      <c r="P146" s="241"/>
      <c r="Q146" s="241"/>
      <c r="R146" s="241"/>
      <c r="S146" s="241"/>
      <c r="T146" s="242"/>
      <c r="AT146" s="243" t="s">
        <v>247</v>
      </c>
      <c r="AU146" s="243" t="s">
        <v>88</v>
      </c>
      <c r="AV146" s="16" t="s">
        <v>243</v>
      </c>
      <c r="AW146" s="16" t="s">
        <v>37</v>
      </c>
      <c r="AX146" s="16" t="s">
        <v>83</v>
      </c>
      <c r="AY146" s="243" t="s">
        <v>237</v>
      </c>
    </row>
    <row r="147" spans="1:65" s="2" customFormat="1" ht="37.799999999999997" customHeight="1">
      <c r="A147" s="37"/>
      <c r="B147" s="38"/>
      <c r="C147" s="182" t="s">
        <v>330</v>
      </c>
      <c r="D147" s="182" t="s">
        <v>239</v>
      </c>
      <c r="E147" s="183" t="s">
        <v>2506</v>
      </c>
      <c r="F147" s="184" t="s">
        <v>2507</v>
      </c>
      <c r="G147" s="185" t="s">
        <v>141</v>
      </c>
      <c r="H147" s="186">
        <v>31.757000000000001</v>
      </c>
      <c r="I147" s="187"/>
      <c r="J147" s="188">
        <f>ROUND(I147*H147,2)</f>
        <v>0</v>
      </c>
      <c r="K147" s="184" t="s">
        <v>242</v>
      </c>
      <c r="L147" s="42"/>
      <c r="M147" s="189" t="s">
        <v>19</v>
      </c>
      <c r="N147" s="190" t="s">
        <v>48</v>
      </c>
      <c r="O147" s="67"/>
      <c r="P147" s="191">
        <f>O147*H147</f>
        <v>0</v>
      </c>
      <c r="Q147" s="191">
        <v>2.7000000000000001E-3</v>
      </c>
      <c r="R147" s="191">
        <f>Q147*H147</f>
        <v>8.5743900000000012E-2</v>
      </c>
      <c r="S147" s="191">
        <v>0</v>
      </c>
      <c r="T147" s="192">
        <f>S147*H147</f>
        <v>0</v>
      </c>
      <c r="U147" s="37"/>
      <c r="V147" s="37"/>
      <c r="W147" s="37"/>
      <c r="X147" s="37"/>
      <c r="Y147" s="37"/>
      <c r="Z147" s="37"/>
      <c r="AA147" s="37"/>
      <c r="AB147" s="37"/>
      <c r="AC147" s="37"/>
      <c r="AD147" s="37"/>
      <c r="AE147" s="37"/>
      <c r="AR147" s="193" t="s">
        <v>243</v>
      </c>
      <c r="AT147" s="193" t="s">
        <v>239</v>
      </c>
      <c r="AU147" s="193" t="s">
        <v>88</v>
      </c>
      <c r="AY147" s="20" t="s">
        <v>237</v>
      </c>
      <c r="BE147" s="194">
        <f>IF(N147="základní",J147,0)</f>
        <v>0</v>
      </c>
      <c r="BF147" s="194">
        <f>IF(N147="snížená",J147,0)</f>
        <v>0</v>
      </c>
      <c r="BG147" s="194">
        <f>IF(N147="zákl. přenesená",J147,0)</f>
        <v>0</v>
      </c>
      <c r="BH147" s="194">
        <f>IF(N147="sníž. přenesená",J147,0)</f>
        <v>0</v>
      </c>
      <c r="BI147" s="194">
        <f>IF(N147="nulová",J147,0)</f>
        <v>0</v>
      </c>
      <c r="BJ147" s="20" t="s">
        <v>88</v>
      </c>
      <c r="BK147" s="194">
        <f>ROUND(I147*H147,2)</f>
        <v>0</v>
      </c>
      <c r="BL147" s="20" t="s">
        <v>243</v>
      </c>
      <c r="BM147" s="193" t="s">
        <v>2508</v>
      </c>
    </row>
    <row r="148" spans="1:65" s="2" customFormat="1" ht="10.199999999999999">
      <c r="A148" s="37"/>
      <c r="B148" s="38"/>
      <c r="C148" s="39"/>
      <c r="D148" s="195" t="s">
        <v>245</v>
      </c>
      <c r="E148" s="39"/>
      <c r="F148" s="196" t="s">
        <v>2509</v>
      </c>
      <c r="G148" s="39"/>
      <c r="H148" s="39"/>
      <c r="I148" s="197"/>
      <c r="J148" s="39"/>
      <c r="K148" s="39"/>
      <c r="L148" s="42"/>
      <c r="M148" s="198"/>
      <c r="N148" s="199"/>
      <c r="O148" s="67"/>
      <c r="P148" s="67"/>
      <c r="Q148" s="67"/>
      <c r="R148" s="67"/>
      <c r="S148" s="67"/>
      <c r="T148" s="68"/>
      <c r="U148" s="37"/>
      <c r="V148" s="37"/>
      <c r="W148" s="37"/>
      <c r="X148" s="37"/>
      <c r="Y148" s="37"/>
      <c r="Z148" s="37"/>
      <c r="AA148" s="37"/>
      <c r="AB148" s="37"/>
      <c r="AC148" s="37"/>
      <c r="AD148" s="37"/>
      <c r="AE148" s="37"/>
      <c r="AT148" s="20" t="s">
        <v>245</v>
      </c>
      <c r="AU148" s="20" t="s">
        <v>88</v>
      </c>
    </row>
    <row r="149" spans="1:65" s="2" customFormat="1" ht="24.15" customHeight="1">
      <c r="A149" s="37"/>
      <c r="B149" s="38"/>
      <c r="C149" s="182" t="s">
        <v>8</v>
      </c>
      <c r="D149" s="182" t="s">
        <v>239</v>
      </c>
      <c r="E149" s="183" t="s">
        <v>2510</v>
      </c>
      <c r="F149" s="184" t="s">
        <v>2511</v>
      </c>
      <c r="G149" s="185" t="s">
        <v>141</v>
      </c>
      <c r="H149" s="186">
        <v>651.14300000000003</v>
      </c>
      <c r="I149" s="187"/>
      <c r="J149" s="188">
        <f>ROUND(I149*H149,2)</f>
        <v>0</v>
      </c>
      <c r="K149" s="184" t="s">
        <v>242</v>
      </c>
      <c r="L149" s="42"/>
      <c r="M149" s="189" t="s">
        <v>19</v>
      </c>
      <c r="N149" s="190" t="s">
        <v>48</v>
      </c>
      <c r="O149" s="67"/>
      <c r="P149" s="191">
        <f>O149*H149</f>
        <v>0</v>
      </c>
      <c r="Q149" s="191">
        <v>2.5999999999999998E-4</v>
      </c>
      <c r="R149" s="191">
        <f>Q149*H149</f>
        <v>0.16929717999999999</v>
      </c>
      <c r="S149" s="191">
        <v>0</v>
      </c>
      <c r="T149" s="192">
        <f>S149*H149</f>
        <v>0</v>
      </c>
      <c r="U149" s="37"/>
      <c r="V149" s="37"/>
      <c r="W149" s="37"/>
      <c r="X149" s="37"/>
      <c r="Y149" s="37"/>
      <c r="Z149" s="37"/>
      <c r="AA149" s="37"/>
      <c r="AB149" s="37"/>
      <c r="AC149" s="37"/>
      <c r="AD149" s="37"/>
      <c r="AE149" s="37"/>
      <c r="AR149" s="193" t="s">
        <v>366</v>
      </c>
      <c r="AT149" s="193" t="s">
        <v>239</v>
      </c>
      <c r="AU149" s="193" t="s">
        <v>88</v>
      </c>
      <c r="AY149" s="20" t="s">
        <v>237</v>
      </c>
      <c r="BE149" s="194">
        <f>IF(N149="základní",J149,0)</f>
        <v>0</v>
      </c>
      <c r="BF149" s="194">
        <f>IF(N149="snížená",J149,0)</f>
        <v>0</v>
      </c>
      <c r="BG149" s="194">
        <f>IF(N149="zákl. přenesená",J149,0)</f>
        <v>0</v>
      </c>
      <c r="BH149" s="194">
        <f>IF(N149="sníž. přenesená",J149,0)</f>
        <v>0</v>
      </c>
      <c r="BI149" s="194">
        <f>IF(N149="nulová",J149,0)</f>
        <v>0</v>
      </c>
      <c r="BJ149" s="20" t="s">
        <v>88</v>
      </c>
      <c r="BK149" s="194">
        <f>ROUND(I149*H149,2)</f>
        <v>0</v>
      </c>
      <c r="BL149" s="20" t="s">
        <v>366</v>
      </c>
      <c r="BM149" s="193" t="s">
        <v>2512</v>
      </c>
    </row>
    <row r="150" spans="1:65" s="2" customFormat="1" ht="10.199999999999999">
      <c r="A150" s="37"/>
      <c r="B150" s="38"/>
      <c r="C150" s="39"/>
      <c r="D150" s="195" t="s">
        <v>245</v>
      </c>
      <c r="E150" s="39"/>
      <c r="F150" s="196" t="s">
        <v>2513</v>
      </c>
      <c r="G150" s="39"/>
      <c r="H150" s="39"/>
      <c r="I150" s="197"/>
      <c r="J150" s="39"/>
      <c r="K150" s="39"/>
      <c r="L150" s="42"/>
      <c r="M150" s="198"/>
      <c r="N150" s="199"/>
      <c r="O150" s="67"/>
      <c r="P150" s="67"/>
      <c r="Q150" s="67"/>
      <c r="R150" s="67"/>
      <c r="S150" s="67"/>
      <c r="T150" s="68"/>
      <c r="U150" s="37"/>
      <c r="V150" s="37"/>
      <c r="W150" s="37"/>
      <c r="X150" s="37"/>
      <c r="Y150" s="37"/>
      <c r="Z150" s="37"/>
      <c r="AA150" s="37"/>
      <c r="AB150" s="37"/>
      <c r="AC150" s="37"/>
      <c r="AD150" s="37"/>
      <c r="AE150" s="37"/>
      <c r="AT150" s="20" t="s">
        <v>245</v>
      </c>
      <c r="AU150" s="20" t="s">
        <v>88</v>
      </c>
    </row>
    <row r="151" spans="1:65" s="14" customFormat="1" ht="10.199999999999999">
      <c r="B151" s="211"/>
      <c r="C151" s="212"/>
      <c r="D151" s="202" t="s">
        <v>247</v>
      </c>
      <c r="E151" s="213" t="s">
        <v>19</v>
      </c>
      <c r="F151" s="214" t="s">
        <v>2514</v>
      </c>
      <c r="G151" s="212"/>
      <c r="H151" s="215">
        <v>651.14300000000003</v>
      </c>
      <c r="I151" s="216"/>
      <c r="J151" s="212"/>
      <c r="K151" s="212"/>
      <c r="L151" s="217"/>
      <c r="M151" s="218"/>
      <c r="N151" s="219"/>
      <c r="O151" s="219"/>
      <c r="P151" s="219"/>
      <c r="Q151" s="219"/>
      <c r="R151" s="219"/>
      <c r="S151" s="219"/>
      <c r="T151" s="220"/>
      <c r="AT151" s="221" t="s">
        <v>247</v>
      </c>
      <c r="AU151" s="221" t="s">
        <v>88</v>
      </c>
      <c r="AV151" s="14" t="s">
        <v>88</v>
      </c>
      <c r="AW151" s="14" t="s">
        <v>37</v>
      </c>
      <c r="AX151" s="14" t="s">
        <v>83</v>
      </c>
      <c r="AY151" s="221" t="s">
        <v>237</v>
      </c>
    </row>
    <row r="152" spans="1:65" s="2" customFormat="1" ht="78" customHeight="1">
      <c r="A152" s="37"/>
      <c r="B152" s="38"/>
      <c r="C152" s="182" t="s">
        <v>348</v>
      </c>
      <c r="D152" s="182" t="s">
        <v>239</v>
      </c>
      <c r="E152" s="183" t="s">
        <v>2515</v>
      </c>
      <c r="F152" s="184" t="s">
        <v>2516</v>
      </c>
      <c r="G152" s="185" t="s">
        <v>141</v>
      </c>
      <c r="H152" s="186">
        <v>600.41200000000003</v>
      </c>
      <c r="I152" s="187"/>
      <c r="J152" s="188">
        <f>ROUND(I152*H152,2)</f>
        <v>0</v>
      </c>
      <c r="K152" s="184" t="s">
        <v>242</v>
      </c>
      <c r="L152" s="42"/>
      <c r="M152" s="189" t="s">
        <v>19</v>
      </c>
      <c r="N152" s="190" t="s">
        <v>48</v>
      </c>
      <c r="O152" s="67"/>
      <c r="P152" s="191">
        <f>O152*H152</f>
        <v>0</v>
      </c>
      <c r="Q152" s="191">
        <v>1.184E-2</v>
      </c>
      <c r="R152" s="191">
        <f>Q152*H152</f>
        <v>7.1088780800000002</v>
      </c>
      <c r="S152" s="191">
        <v>0</v>
      </c>
      <c r="T152" s="192">
        <f>S152*H152</f>
        <v>0</v>
      </c>
      <c r="U152" s="37"/>
      <c r="V152" s="37"/>
      <c r="W152" s="37"/>
      <c r="X152" s="37"/>
      <c r="Y152" s="37"/>
      <c r="Z152" s="37"/>
      <c r="AA152" s="37"/>
      <c r="AB152" s="37"/>
      <c r="AC152" s="37"/>
      <c r="AD152" s="37"/>
      <c r="AE152" s="37"/>
      <c r="AR152" s="193" t="s">
        <v>243</v>
      </c>
      <c r="AT152" s="193" t="s">
        <v>239</v>
      </c>
      <c r="AU152" s="193" t="s">
        <v>88</v>
      </c>
      <c r="AY152" s="20" t="s">
        <v>237</v>
      </c>
      <c r="BE152" s="194">
        <f>IF(N152="základní",J152,0)</f>
        <v>0</v>
      </c>
      <c r="BF152" s="194">
        <f>IF(N152="snížená",J152,0)</f>
        <v>0</v>
      </c>
      <c r="BG152" s="194">
        <f>IF(N152="zákl. přenesená",J152,0)</f>
        <v>0</v>
      </c>
      <c r="BH152" s="194">
        <f>IF(N152="sníž. přenesená",J152,0)</f>
        <v>0</v>
      </c>
      <c r="BI152" s="194">
        <f>IF(N152="nulová",J152,0)</f>
        <v>0</v>
      </c>
      <c r="BJ152" s="20" t="s">
        <v>88</v>
      </c>
      <c r="BK152" s="194">
        <f>ROUND(I152*H152,2)</f>
        <v>0</v>
      </c>
      <c r="BL152" s="20" t="s">
        <v>243</v>
      </c>
      <c r="BM152" s="193" t="s">
        <v>2517</v>
      </c>
    </row>
    <row r="153" spans="1:65" s="2" customFormat="1" ht="10.199999999999999">
      <c r="A153" s="37"/>
      <c r="B153" s="38"/>
      <c r="C153" s="39"/>
      <c r="D153" s="195" t="s">
        <v>245</v>
      </c>
      <c r="E153" s="39"/>
      <c r="F153" s="196" t="s">
        <v>2518</v>
      </c>
      <c r="G153" s="39"/>
      <c r="H153" s="39"/>
      <c r="I153" s="197"/>
      <c r="J153" s="39"/>
      <c r="K153" s="39"/>
      <c r="L153" s="42"/>
      <c r="M153" s="198"/>
      <c r="N153" s="199"/>
      <c r="O153" s="67"/>
      <c r="P153" s="67"/>
      <c r="Q153" s="67"/>
      <c r="R153" s="67"/>
      <c r="S153" s="67"/>
      <c r="T153" s="68"/>
      <c r="U153" s="37"/>
      <c r="V153" s="37"/>
      <c r="W153" s="37"/>
      <c r="X153" s="37"/>
      <c r="Y153" s="37"/>
      <c r="Z153" s="37"/>
      <c r="AA153" s="37"/>
      <c r="AB153" s="37"/>
      <c r="AC153" s="37"/>
      <c r="AD153" s="37"/>
      <c r="AE153" s="37"/>
      <c r="AT153" s="20" t="s">
        <v>245</v>
      </c>
      <c r="AU153" s="20" t="s">
        <v>88</v>
      </c>
    </row>
    <row r="154" spans="1:65" s="2" customFormat="1" ht="19.2">
      <c r="A154" s="37"/>
      <c r="B154" s="38"/>
      <c r="C154" s="39"/>
      <c r="D154" s="202" t="s">
        <v>914</v>
      </c>
      <c r="E154" s="39"/>
      <c r="F154" s="254" t="s">
        <v>2476</v>
      </c>
      <c r="G154" s="39"/>
      <c r="H154" s="39"/>
      <c r="I154" s="197"/>
      <c r="J154" s="39"/>
      <c r="K154" s="39"/>
      <c r="L154" s="42"/>
      <c r="M154" s="198"/>
      <c r="N154" s="199"/>
      <c r="O154" s="67"/>
      <c r="P154" s="67"/>
      <c r="Q154" s="67"/>
      <c r="R154" s="67"/>
      <c r="S154" s="67"/>
      <c r="T154" s="68"/>
      <c r="U154" s="37"/>
      <c r="V154" s="37"/>
      <c r="W154" s="37"/>
      <c r="X154" s="37"/>
      <c r="Y154" s="37"/>
      <c r="Z154" s="37"/>
      <c r="AA154" s="37"/>
      <c r="AB154" s="37"/>
      <c r="AC154" s="37"/>
      <c r="AD154" s="37"/>
      <c r="AE154" s="37"/>
      <c r="AT154" s="20" t="s">
        <v>914</v>
      </c>
      <c r="AU154" s="20" t="s">
        <v>88</v>
      </c>
    </row>
    <row r="155" spans="1:65" s="13" customFormat="1" ht="10.199999999999999">
      <c r="B155" s="200"/>
      <c r="C155" s="201"/>
      <c r="D155" s="202" t="s">
        <v>247</v>
      </c>
      <c r="E155" s="203" t="s">
        <v>19</v>
      </c>
      <c r="F155" s="204" t="s">
        <v>2519</v>
      </c>
      <c r="G155" s="201"/>
      <c r="H155" s="203" t="s">
        <v>19</v>
      </c>
      <c r="I155" s="205"/>
      <c r="J155" s="201"/>
      <c r="K155" s="201"/>
      <c r="L155" s="206"/>
      <c r="M155" s="207"/>
      <c r="N155" s="208"/>
      <c r="O155" s="208"/>
      <c r="P155" s="208"/>
      <c r="Q155" s="208"/>
      <c r="R155" s="208"/>
      <c r="S155" s="208"/>
      <c r="T155" s="209"/>
      <c r="AT155" s="210" t="s">
        <v>247</v>
      </c>
      <c r="AU155" s="210" t="s">
        <v>88</v>
      </c>
      <c r="AV155" s="13" t="s">
        <v>83</v>
      </c>
      <c r="AW155" s="13" t="s">
        <v>37</v>
      </c>
      <c r="AX155" s="13" t="s">
        <v>76</v>
      </c>
      <c r="AY155" s="210" t="s">
        <v>237</v>
      </c>
    </row>
    <row r="156" spans="1:65" s="14" customFormat="1" ht="10.199999999999999">
      <c r="B156" s="211"/>
      <c r="C156" s="212"/>
      <c r="D156" s="202" t="s">
        <v>247</v>
      </c>
      <c r="E156" s="213" t="s">
        <v>19</v>
      </c>
      <c r="F156" s="214" t="s">
        <v>2520</v>
      </c>
      <c r="G156" s="212"/>
      <c r="H156" s="215">
        <v>600.41200000000003</v>
      </c>
      <c r="I156" s="216"/>
      <c r="J156" s="212"/>
      <c r="K156" s="212"/>
      <c r="L156" s="217"/>
      <c r="M156" s="218"/>
      <c r="N156" s="219"/>
      <c r="O156" s="219"/>
      <c r="P156" s="219"/>
      <c r="Q156" s="219"/>
      <c r="R156" s="219"/>
      <c r="S156" s="219"/>
      <c r="T156" s="220"/>
      <c r="AT156" s="221" t="s">
        <v>247</v>
      </c>
      <c r="AU156" s="221" t="s">
        <v>88</v>
      </c>
      <c r="AV156" s="14" t="s">
        <v>88</v>
      </c>
      <c r="AW156" s="14" t="s">
        <v>37</v>
      </c>
      <c r="AX156" s="14" t="s">
        <v>83</v>
      </c>
      <c r="AY156" s="221" t="s">
        <v>237</v>
      </c>
    </row>
    <row r="157" spans="1:65" s="2" customFormat="1" ht="24.15" customHeight="1">
      <c r="A157" s="37"/>
      <c r="B157" s="38"/>
      <c r="C157" s="244" t="s">
        <v>354</v>
      </c>
      <c r="D157" s="244" t="s">
        <v>296</v>
      </c>
      <c r="E157" s="245" t="s">
        <v>2521</v>
      </c>
      <c r="F157" s="246" t="s">
        <v>2522</v>
      </c>
      <c r="G157" s="247" t="s">
        <v>141</v>
      </c>
      <c r="H157" s="248">
        <v>630.43299999999999</v>
      </c>
      <c r="I157" s="249"/>
      <c r="J157" s="250">
        <f>ROUND(I157*H157,2)</f>
        <v>0</v>
      </c>
      <c r="K157" s="246" t="s">
        <v>242</v>
      </c>
      <c r="L157" s="251"/>
      <c r="M157" s="252" t="s">
        <v>19</v>
      </c>
      <c r="N157" s="253" t="s">
        <v>48</v>
      </c>
      <c r="O157" s="67"/>
      <c r="P157" s="191">
        <f>O157*H157</f>
        <v>0</v>
      </c>
      <c r="Q157" s="191">
        <v>2.8000000000000001E-2</v>
      </c>
      <c r="R157" s="191">
        <f>Q157*H157</f>
        <v>17.652124000000001</v>
      </c>
      <c r="S157" s="191">
        <v>0</v>
      </c>
      <c r="T157" s="192">
        <f>S157*H157</f>
        <v>0</v>
      </c>
      <c r="U157" s="37"/>
      <c r="V157" s="37"/>
      <c r="W157" s="37"/>
      <c r="X157" s="37"/>
      <c r="Y157" s="37"/>
      <c r="Z157" s="37"/>
      <c r="AA157" s="37"/>
      <c r="AB157" s="37"/>
      <c r="AC157" s="37"/>
      <c r="AD157" s="37"/>
      <c r="AE157" s="37"/>
      <c r="AR157" s="193" t="s">
        <v>299</v>
      </c>
      <c r="AT157" s="193" t="s">
        <v>296</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243</v>
      </c>
      <c r="BM157" s="193" t="s">
        <v>2523</v>
      </c>
    </row>
    <row r="158" spans="1:65" s="14" customFormat="1" ht="10.199999999999999">
      <c r="B158" s="211"/>
      <c r="C158" s="212"/>
      <c r="D158" s="202" t="s">
        <v>247</v>
      </c>
      <c r="E158" s="212"/>
      <c r="F158" s="214" t="s">
        <v>2524</v>
      </c>
      <c r="G158" s="212"/>
      <c r="H158" s="215">
        <v>630.43299999999999</v>
      </c>
      <c r="I158" s="216"/>
      <c r="J158" s="212"/>
      <c r="K158" s="212"/>
      <c r="L158" s="217"/>
      <c r="M158" s="218"/>
      <c r="N158" s="219"/>
      <c r="O158" s="219"/>
      <c r="P158" s="219"/>
      <c r="Q158" s="219"/>
      <c r="R158" s="219"/>
      <c r="S158" s="219"/>
      <c r="T158" s="220"/>
      <c r="AT158" s="221" t="s">
        <v>247</v>
      </c>
      <c r="AU158" s="221" t="s">
        <v>88</v>
      </c>
      <c r="AV158" s="14" t="s">
        <v>88</v>
      </c>
      <c r="AW158" s="14" t="s">
        <v>4</v>
      </c>
      <c r="AX158" s="14" t="s">
        <v>83</v>
      </c>
      <c r="AY158" s="221" t="s">
        <v>237</v>
      </c>
    </row>
    <row r="159" spans="1:65" s="2" customFormat="1" ht="66.75" customHeight="1">
      <c r="A159" s="37"/>
      <c r="B159" s="38"/>
      <c r="C159" s="182" t="s">
        <v>361</v>
      </c>
      <c r="D159" s="182" t="s">
        <v>239</v>
      </c>
      <c r="E159" s="183" t="s">
        <v>2525</v>
      </c>
      <c r="F159" s="184" t="s">
        <v>2526</v>
      </c>
      <c r="G159" s="185" t="s">
        <v>154</v>
      </c>
      <c r="H159" s="186">
        <v>238.56</v>
      </c>
      <c r="I159" s="187"/>
      <c r="J159" s="188">
        <f>ROUND(I159*H159,2)</f>
        <v>0</v>
      </c>
      <c r="K159" s="184" t="s">
        <v>242</v>
      </c>
      <c r="L159" s="42"/>
      <c r="M159" s="189" t="s">
        <v>19</v>
      </c>
      <c r="N159" s="190" t="s">
        <v>48</v>
      </c>
      <c r="O159" s="67"/>
      <c r="P159" s="191">
        <f>O159*H159</f>
        <v>0</v>
      </c>
      <c r="Q159" s="191">
        <v>1.7600000000000001E-3</v>
      </c>
      <c r="R159" s="191">
        <f>Q159*H159</f>
        <v>0.41986560000000001</v>
      </c>
      <c r="S159" s="191">
        <v>0</v>
      </c>
      <c r="T159" s="192">
        <f>S159*H159</f>
        <v>0</v>
      </c>
      <c r="U159" s="37"/>
      <c r="V159" s="37"/>
      <c r="W159" s="37"/>
      <c r="X159" s="37"/>
      <c r="Y159" s="37"/>
      <c r="Z159" s="37"/>
      <c r="AA159" s="37"/>
      <c r="AB159" s="37"/>
      <c r="AC159" s="37"/>
      <c r="AD159" s="37"/>
      <c r="AE159" s="37"/>
      <c r="AR159" s="193" t="s">
        <v>243</v>
      </c>
      <c r="AT159" s="193" t="s">
        <v>239</v>
      </c>
      <c r="AU159" s="193" t="s">
        <v>88</v>
      </c>
      <c r="AY159" s="20" t="s">
        <v>237</v>
      </c>
      <c r="BE159" s="194">
        <f>IF(N159="základní",J159,0)</f>
        <v>0</v>
      </c>
      <c r="BF159" s="194">
        <f>IF(N159="snížená",J159,0)</f>
        <v>0</v>
      </c>
      <c r="BG159" s="194">
        <f>IF(N159="zákl. přenesená",J159,0)</f>
        <v>0</v>
      </c>
      <c r="BH159" s="194">
        <f>IF(N159="sníž. přenesená",J159,0)</f>
        <v>0</v>
      </c>
      <c r="BI159" s="194">
        <f>IF(N159="nulová",J159,0)</f>
        <v>0</v>
      </c>
      <c r="BJ159" s="20" t="s">
        <v>88</v>
      </c>
      <c r="BK159" s="194">
        <f>ROUND(I159*H159,2)</f>
        <v>0</v>
      </c>
      <c r="BL159" s="20" t="s">
        <v>243</v>
      </c>
      <c r="BM159" s="193" t="s">
        <v>2527</v>
      </c>
    </row>
    <row r="160" spans="1:65" s="2" customFormat="1" ht="10.199999999999999">
      <c r="A160" s="37"/>
      <c r="B160" s="38"/>
      <c r="C160" s="39"/>
      <c r="D160" s="195" t="s">
        <v>245</v>
      </c>
      <c r="E160" s="39"/>
      <c r="F160" s="196" t="s">
        <v>2528</v>
      </c>
      <c r="G160" s="39"/>
      <c r="H160" s="39"/>
      <c r="I160" s="197"/>
      <c r="J160" s="39"/>
      <c r="K160" s="39"/>
      <c r="L160" s="42"/>
      <c r="M160" s="198"/>
      <c r="N160" s="199"/>
      <c r="O160" s="67"/>
      <c r="P160" s="67"/>
      <c r="Q160" s="67"/>
      <c r="R160" s="67"/>
      <c r="S160" s="67"/>
      <c r="T160" s="68"/>
      <c r="U160" s="37"/>
      <c r="V160" s="37"/>
      <c r="W160" s="37"/>
      <c r="X160" s="37"/>
      <c r="Y160" s="37"/>
      <c r="Z160" s="37"/>
      <c r="AA160" s="37"/>
      <c r="AB160" s="37"/>
      <c r="AC160" s="37"/>
      <c r="AD160" s="37"/>
      <c r="AE160" s="37"/>
      <c r="AT160" s="20" t="s">
        <v>245</v>
      </c>
      <c r="AU160" s="20" t="s">
        <v>88</v>
      </c>
    </row>
    <row r="161" spans="1:65" s="14" customFormat="1" ht="10.199999999999999">
      <c r="B161" s="211"/>
      <c r="C161" s="212"/>
      <c r="D161" s="202" t="s">
        <v>247</v>
      </c>
      <c r="E161" s="213" t="s">
        <v>19</v>
      </c>
      <c r="F161" s="214" t="s">
        <v>2445</v>
      </c>
      <c r="G161" s="212"/>
      <c r="H161" s="215">
        <v>238.56</v>
      </c>
      <c r="I161" s="216"/>
      <c r="J161" s="212"/>
      <c r="K161" s="212"/>
      <c r="L161" s="217"/>
      <c r="M161" s="218"/>
      <c r="N161" s="219"/>
      <c r="O161" s="219"/>
      <c r="P161" s="219"/>
      <c r="Q161" s="219"/>
      <c r="R161" s="219"/>
      <c r="S161" s="219"/>
      <c r="T161" s="220"/>
      <c r="AT161" s="221" t="s">
        <v>247</v>
      </c>
      <c r="AU161" s="221" t="s">
        <v>88</v>
      </c>
      <c r="AV161" s="14" t="s">
        <v>88</v>
      </c>
      <c r="AW161" s="14" t="s">
        <v>37</v>
      </c>
      <c r="AX161" s="14" t="s">
        <v>83</v>
      </c>
      <c r="AY161" s="221" t="s">
        <v>237</v>
      </c>
    </row>
    <row r="162" spans="1:65" s="2" customFormat="1" ht="24.15" customHeight="1">
      <c r="A162" s="37"/>
      <c r="B162" s="38"/>
      <c r="C162" s="244" t="s">
        <v>366</v>
      </c>
      <c r="D162" s="244" t="s">
        <v>296</v>
      </c>
      <c r="E162" s="245" t="s">
        <v>2529</v>
      </c>
      <c r="F162" s="246" t="s">
        <v>2530</v>
      </c>
      <c r="G162" s="247" t="s">
        <v>141</v>
      </c>
      <c r="H162" s="248">
        <v>38.17</v>
      </c>
      <c r="I162" s="249"/>
      <c r="J162" s="250">
        <f>ROUND(I162*H162,2)</f>
        <v>0</v>
      </c>
      <c r="K162" s="246" t="s">
        <v>242</v>
      </c>
      <c r="L162" s="251"/>
      <c r="M162" s="252" t="s">
        <v>19</v>
      </c>
      <c r="N162" s="253" t="s">
        <v>48</v>
      </c>
      <c r="O162" s="67"/>
      <c r="P162" s="191">
        <f>O162*H162</f>
        <v>0</v>
      </c>
      <c r="Q162" s="191">
        <v>4.7999999999999996E-3</v>
      </c>
      <c r="R162" s="191">
        <f>Q162*H162</f>
        <v>0.18321599999999999</v>
      </c>
      <c r="S162" s="191">
        <v>0</v>
      </c>
      <c r="T162" s="192">
        <f>S162*H162</f>
        <v>0</v>
      </c>
      <c r="U162" s="37"/>
      <c r="V162" s="37"/>
      <c r="W162" s="37"/>
      <c r="X162" s="37"/>
      <c r="Y162" s="37"/>
      <c r="Z162" s="37"/>
      <c r="AA162" s="37"/>
      <c r="AB162" s="37"/>
      <c r="AC162" s="37"/>
      <c r="AD162" s="37"/>
      <c r="AE162" s="37"/>
      <c r="AR162" s="193" t="s">
        <v>299</v>
      </c>
      <c r="AT162" s="193" t="s">
        <v>296</v>
      </c>
      <c r="AU162" s="193" t="s">
        <v>88</v>
      </c>
      <c r="AY162" s="20" t="s">
        <v>237</v>
      </c>
      <c r="BE162" s="194">
        <f>IF(N162="základní",J162,0)</f>
        <v>0</v>
      </c>
      <c r="BF162" s="194">
        <f>IF(N162="snížená",J162,0)</f>
        <v>0</v>
      </c>
      <c r="BG162" s="194">
        <f>IF(N162="zákl. přenesená",J162,0)</f>
        <v>0</v>
      </c>
      <c r="BH162" s="194">
        <f>IF(N162="sníž. přenesená",J162,0)</f>
        <v>0</v>
      </c>
      <c r="BI162" s="194">
        <f>IF(N162="nulová",J162,0)</f>
        <v>0</v>
      </c>
      <c r="BJ162" s="20" t="s">
        <v>88</v>
      </c>
      <c r="BK162" s="194">
        <f>ROUND(I162*H162,2)</f>
        <v>0</v>
      </c>
      <c r="BL162" s="20" t="s">
        <v>243</v>
      </c>
      <c r="BM162" s="193" t="s">
        <v>2531</v>
      </c>
    </row>
    <row r="163" spans="1:65" s="14" customFormat="1" ht="10.199999999999999">
      <c r="B163" s="211"/>
      <c r="C163" s="212"/>
      <c r="D163" s="202" t="s">
        <v>247</v>
      </c>
      <c r="E163" s="212"/>
      <c r="F163" s="214" t="s">
        <v>2532</v>
      </c>
      <c r="G163" s="212"/>
      <c r="H163" s="215">
        <v>38.17</v>
      </c>
      <c r="I163" s="216"/>
      <c r="J163" s="212"/>
      <c r="K163" s="212"/>
      <c r="L163" s="217"/>
      <c r="M163" s="218"/>
      <c r="N163" s="219"/>
      <c r="O163" s="219"/>
      <c r="P163" s="219"/>
      <c r="Q163" s="219"/>
      <c r="R163" s="219"/>
      <c r="S163" s="219"/>
      <c r="T163" s="220"/>
      <c r="AT163" s="221" t="s">
        <v>247</v>
      </c>
      <c r="AU163" s="221" t="s">
        <v>88</v>
      </c>
      <c r="AV163" s="14" t="s">
        <v>88</v>
      </c>
      <c r="AW163" s="14" t="s">
        <v>4</v>
      </c>
      <c r="AX163" s="14" t="s">
        <v>83</v>
      </c>
      <c r="AY163" s="221" t="s">
        <v>237</v>
      </c>
    </row>
    <row r="164" spans="1:65" s="2" customFormat="1" ht="66.75" customHeight="1">
      <c r="A164" s="37"/>
      <c r="B164" s="38"/>
      <c r="C164" s="182" t="s">
        <v>371</v>
      </c>
      <c r="D164" s="182" t="s">
        <v>239</v>
      </c>
      <c r="E164" s="183" t="s">
        <v>2533</v>
      </c>
      <c r="F164" s="184" t="s">
        <v>2534</v>
      </c>
      <c r="G164" s="185" t="s">
        <v>141</v>
      </c>
      <c r="H164" s="186">
        <v>15.641999999999999</v>
      </c>
      <c r="I164" s="187"/>
      <c r="J164" s="188">
        <f>ROUND(I164*H164,2)</f>
        <v>0</v>
      </c>
      <c r="K164" s="184" t="s">
        <v>242</v>
      </c>
      <c r="L164" s="42"/>
      <c r="M164" s="189" t="s">
        <v>19</v>
      </c>
      <c r="N164" s="190" t="s">
        <v>48</v>
      </c>
      <c r="O164" s="67"/>
      <c r="P164" s="191">
        <f>O164*H164</f>
        <v>0</v>
      </c>
      <c r="Q164" s="191">
        <v>1.3350000000000001E-2</v>
      </c>
      <c r="R164" s="191">
        <f>Q164*H164</f>
        <v>0.2088207</v>
      </c>
      <c r="S164" s="191">
        <v>0</v>
      </c>
      <c r="T164" s="192">
        <f>S164*H164</f>
        <v>0</v>
      </c>
      <c r="U164" s="37"/>
      <c r="V164" s="37"/>
      <c r="W164" s="37"/>
      <c r="X164" s="37"/>
      <c r="Y164" s="37"/>
      <c r="Z164" s="37"/>
      <c r="AA164" s="37"/>
      <c r="AB164" s="37"/>
      <c r="AC164" s="37"/>
      <c r="AD164" s="37"/>
      <c r="AE164" s="37"/>
      <c r="AR164" s="193" t="s">
        <v>243</v>
      </c>
      <c r="AT164" s="193" t="s">
        <v>239</v>
      </c>
      <c r="AU164" s="193" t="s">
        <v>88</v>
      </c>
      <c r="AY164" s="20" t="s">
        <v>237</v>
      </c>
      <c r="BE164" s="194">
        <f>IF(N164="základní",J164,0)</f>
        <v>0</v>
      </c>
      <c r="BF164" s="194">
        <f>IF(N164="snížená",J164,0)</f>
        <v>0</v>
      </c>
      <c r="BG164" s="194">
        <f>IF(N164="zákl. přenesená",J164,0)</f>
        <v>0</v>
      </c>
      <c r="BH164" s="194">
        <f>IF(N164="sníž. přenesená",J164,0)</f>
        <v>0</v>
      </c>
      <c r="BI164" s="194">
        <f>IF(N164="nulová",J164,0)</f>
        <v>0</v>
      </c>
      <c r="BJ164" s="20" t="s">
        <v>88</v>
      </c>
      <c r="BK164" s="194">
        <f>ROUND(I164*H164,2)</f>
        <v>0</v>
      </c>
      <c r="BL164" s="20" t="s">
        <v>243</v>
      </c>
      <c r="BM164" s="193" t="s">
        <v>2535</v>
      </c>
    </row>
    <row r="165" spans="1:65" s="2" customFormat="1" ht="10.199999999999999">
      <c r="A165" s="37"/>
      <c r="B165" s="38"/>
      <c r="C165" s="39"/>
      <c r="D165" s="195" t="s">
        <v>245</v>
      </c>
      <c r="E165" s="39"/>
      <c r="F165" s="196" t="s">
        <v>2536</v>
      </c>
      <c r="G165" s="39"/>
      <c r="H165" s="39"/>
      <c r="I165" s="197"/>
      <c r="J165" s="39"/>
      <c r="K165" s="39"/>
      <c r="L165" s="42"/>
      <c r="M165" s="198"/>
      <c r="N165" s="199"/>
      <c r="O165" s="67"/>
      <c r="P165" s="67"/>
      <c r="Q165" s="67"/>
      <c r="R165" s="67"/>
      <c r="S165" s="67"/>
      <c r="T165" s="68"/>
      <c r="U165" s="37"/>
      <c r="V165" s="37"/>
      <c r="W165" s="37"/>
      <c r="X165" s="37"/>
      <c r="Y165" s="37"/>
      <c r="Z165" s="37"/>
      <c r="AA165" s="37"/>
      <c r="AB165" s="37"/>
      <c r="AC165" s="37"/>
      <c r="AD165" s="37"/>
      <c r="AE165" s="37"/>
      <c r="AT165" s="20" t="s">
        <v>245</v>
      </c>
      <c r="AU165" s="20" t="s">
        <v>88</v>
      </c>
    </row>
    <row r="166" spans="1:65" s="14" customFormat="1" ht="10.199999999999999">
      <c r="B166" s="211"/>
      <c r="C166" s="212"/>
      <c r="D166" s="202" t="s">
        <v>247</v>
      </c>
      <c r="E166" s="213" t="s">
        <v>19</v>
      </c>
      <c r="F166" s="214" t="s">
        <v>2438</v>
      </c>
      <c r="G166" s="212"/>
      <c r="H166" s="215">
        <v>15.641999999999999</v>
      </c>
      <c r="I166" s="216"/>
      <c r="J166" s="212"/>
      <c r="K166" s="212"/>
      <c r="L166" s="217"/>
      <c r="M166" s="218"/>
      <c r="N166" s="219"/>
      <c r="O166" s="219"/>
      <c r="P166" s="219"/>
      <c r="Q166" s="219"/>
      <c r="R166" s="219"/>
      <c r="S166" s="219"/>
      <c r="T166" s="220"/>
      <c r="AT166" s="221" t="s">
        <v>247</v>
      </c>
      <c r="AU166" s="221" t="s">
        <v>88</v>
      </c>
      <c r="AV166" s="14" t="s">
        <v>88</v>
      </c>
      <c r="AW166" s="14" t="s">
        <v>37</v>
      </c>
      <c r="AX166" s="14" t="s">
        <v>83</v>
      </c>
      <c r="AY166" s="221" t="s">
        <v>237</v>
      </c>
    </row>
    <row r="167" spans="1:65" s="2" customFormat="1" ht="24.15" customHeight="1">
      <c r="A167" s="37"/>
      <c r="B167" s="38"/>
      <c r="C167" s="244" t="s">
        <v>389</v>
      </c>
      <c r="D167" s="244" t="s">
        <v>296</v>
      </c>
      <c r="E167" s="245" t="s">
        <v>2498</v>
      </c>
      <c r="F167" s="246" t="s">
        <v>2499</v>
      </c>
      <c r="G167" s="247" t="s">
        <v>141</v>
      </c>
      <c r="H167" s="248">
        <v>16.423999999999999</v>
      </c>
      <c r="I167" s="249"/>
      <c r="J167" s="250">
        <f>ROUND(I167*H167,2)</f>
        <v>0</v>
      </c>
      <c r="K167" s="246" t="s">
        <v>242</v>
      </c>
      <c r="L167" s="251"/>
      <c r="M167" s="252" t="s">
        <v>19</v>
      </c>
      <c r="N167" s="253" t="s">
        <v>48</v>
      </c>
      <c r="O167" s="67"/>
      <c r="P167" s="191">
        <f>O167*H167</f>
        <v>0</v>
      </c>
      <c r="Q167" s="191">
        <v>1.1999999999999999E-3</v>
      </c>
      <c r="R167" s="191">
        <f>Q167*H167</f>
        <v>1.9708799999999999E-2</v>
      </c>
      <c r="S167" s="191">
        <v>0</v>
      </c>
      <c r="T167" s="192">
        <f>S167*H167</f>
        <v>0</v>
      </c>
      <c r="U167" s="37"/>
      <c r="V167" s="37"/>
      <c r="W167" s="37"/>
      <c r="X167" s="37"/>
      <c r="Y167" s="37"/>
      <c r="Z167" s="37"/>
      <c r="AA167" s="37"/>
      <c r="AB167" s="37"/>
      <c r="AC167" s="37"/>
      <c r="AD167" s="37"/>
      <c r="AE167" s="37"/>
      <c r="AR167" s="193" t="s">
        <v>299</v>
      </c>
      <c r="AT167" s="193" t="s">
        <v>296</v>
      </c>
      <c r="AU167" s="193" t="s">
        <v>88</v>
      </c>
      <c r="AY167" s="20" t="s">
        <v>237</v>
      </c>
      <c r="BE167" s="194">
        <f>IF(N167="základní",J167,0)</f>
        <v>0</v>
      </c>
      <c r="BF167" s="194">
        <f>IF(N167="snížená",J167,0)</f>
        <v>0</v>
      </c>
      <c r="BG167" s="194">
        <f>IF(N167="zákl. přenesená",J167,0)</f>
        <v>0</v>
      </c>
      <c r="BH167" s="194">
        <f>IF(N167="sníž. přenesená",J167,0)</f>
        <v>0</v>
      </c>
      <c r="BI167" s="194">
        <f>IF(N167="nulová",J167,0)</f>
        <v>0</v>
      </c>
      <c r="BJ167" s="20" t="s">
        <v>88</v>
      </c>
      <c r="BK167" s="194">
        <f>ROUND(I167*H167,2)</f>
        <v>0</v>
      </c>
      <c r="BL167" s="20" t="s">
        <v>243</v>
      </c>
      <c r="BM167" s="193" t="s">
        <v>2537</v>
      </c>
    </row>
    <row r="168" spans="1:65" s="14" customFormat="1" ht="10.199999999999999">
      <c r="B168" s="211"/>
      <c r="C168" s="212"/>
      <c r="D168" s="202" t="s">
        <v>247</v>
      </c>
      <c r="E168" s="212"/>
      <c r="F168" s="214" t="s">
        <v>2538</v>
      </c>
      <c r="G168" s="212"/>
      <c r="H168" s="215">
        <v>16.423999999999999</v>
      </c>
      <c r="I168" s="216"/>
      <c r="J168" s="212"/>
      <c r="K168" s="212"/>
      <c r="L168" s="217"/>
      <c r="M168" s="218"/>
      <c r="N168" s="219"/>
      <c r="O168" s="219"/>
      <c r="P168" s="219"/>
      <c r="Q168" s="219"/>
      <c r="R168" s="219"/>
      <c r="S168" s="219"/>
      <c r="T168" s="220"/>
      <c r="AT168" s="221" t="s">
        <v>247</v>
      </c>
      <c r="AU168" s="221" t="s">
        <v>88</v>
      </c>
      <c r="AV168" s="14" t="s">
        <v>88</v>
      </c>
      <c r="AW168" s="14" t="s">
        <v>4</v>
      </c>
      <c r="AX168" s="14" t="s">
        <v>83</v>
      </c>
      <c r="AY168" s="221" t="s">
        <v>237</v>
      </c>
    </row>
    <row r="169" spans="1:65" s="2" customFormat="1" ht="66.75" customHeight="1">
      <c r="A169" s="37"/>
      <c r="B169" s="38"/>
      <c r="C169" s="182" t="s">
        <v>394</v>
      </c>
      <c r="D169" s="182" t="s">
        <v>239</v>
      </c>
      <c r="E169" s="183" t="s">
        <v>2539</v>
      </c>
      <c r="F169" s="184" t="s">
        <v>2540</v>
      </c>
      <c r="G169" s="185" t="s">
        <v>141</v>
      </c>
      <c r="H169" s="186">
        <v>8.4499999999999993</v>
      </c>
      <c r="I169" s="187"/>
      <c r="J169" s="188">
        <f>ROUND(I169*H169,2)</f>
        <v>0</v>
      </c>
      <c r="K169" s="184" t="s">
        <v>242</v>
      </c>
      <c r="L169" s="42"/>
      <c r="M169" s="189" t="s">
        <v>19</v>
      </c>
      <c r="N169" s="190" t="s">
        <v>48</v>
      </c>
      <c r="O169" s="67"/>
      <c r="P169" s="191">
        <f>O169*H169</f>
        <v>0</v>
      </c>
      <c r="Q169" s="191">
        <v>1.3599999999999999E-2</v>
      </c>
      <c r="R169" s="191">
        <f>Q169*H169</f>
        <v>0.11491999999999998</v>
      </c>
      <c r="S169" s="191">
        <v>0</v>
      </c>
      <c r="T169" s="192">
        <f>S169*H169</f>
        <v>0</v>
      </c>
      <c r="U169" s="37"/>
      <c r="V169" s="37"/>
      <c r="W169" s="37"/>
      <c r="X169" s="37"/>
      <c r="Y169" s="37"/>
      <c r="Z169" s="37"/>
      <c r="AA169" s="37"/>
      <c r="AB169" s="37"/>
      <c r="AC169" s="37"/>
      <c r="AD169" s="37"/>
      <c r="AE169" s="37"/>
      <c r="AR169" s="193" t="s">
        <v>243</v>
      </c>
      <c r="AT169" s="193" t="s">
        <v>239</v>
      </c>
      <c r="AU169" s="193" t="s">
        <v>88</v>
      </c>
      <c r="AY169" s="20" t="s">
        <v>237</v>
      </c>
      <c r="BE169" s="194">
        <f>IF(N169="základní",J169,0)</f>
        <v>0</v>
      </c>
      <c r="BF169" s="194">
        <f>IF(N169="snížená",J169,0)</f>
        <v>0</v>
      </c>
      <c r="BG169" s="194">
        <f>IF(N169="zákl. přenesená",J169,0)</f>
        <v>0</v>
      </c>
      <c r="BH169" s="194">
        <f>IF(N169="sníž. přenesená",J169,0)</f>
        <v>0</v>
      </c>
      <c r="BI169" s="194">
        <f>IF(N169="nulová",J169,0)</f>
        <v>0</v>
      </c>
      <c r="BJ169" s="20" t="s">
        <v>88</v>
      </c>
      <c r="BK169" s="194">
        <f>ROUND(I169*H169,2)</f>
        <v>0</v>
      </c>
      <c r="BL169" s="20" t="s">
        <v>243</v>
      </c>
      <c r="BM169" s="193" t="s">
        <v>2541</v>
      </c>
    </row>
    <row r="170" spans="1:65" s="2" customFormat="1" ht="10.199999999999999">
      <c r="A170" s="37"/>
      <c r="B170" s="38"/>
      <c r="C170" s="39"/>
      <c r="D170" s="195" t="s">
        <v>245</v>
      </c>
      <c r="E170" s="39"/>
      <c r="F170" s="196" t="s">
        <v>2542</v>
      </c>
      <c r="G170" s="39"/>
      <c r="H170" s="39"/>
      <c r="I170" s="197"/>
      <c r="J170" s="39"/>
      <c r="K170" s="39"/>
      <c r="L170" s="42"/>
      <c r="M170" s="198"/>
      <c r="N170" s="199"/>
      <c r="O170" s="67"/>
      <c r="P170" s="67"/>
      <c r="Q170" s="67"/>
      <c r="R170" s="67"/>
      <c r="S170" s="67"/>
      <c r="T170" s="68"/>
      <c r="U170" s="37"/>
      <c r="V170" s="37"/>
      <c r="W170" s="37"/>
      <c r="X170" s="37"/>
      <c r="Y170" s="37"/>
      <c r="Z170" s="37"/>
      <c r="AA170" s="37"/>
      <c r="AB170" s="37"/>
      <c r="AC170" s="37"/>
      <c r="AD170" s="37"/>
      <c r="AE170" s="37"/>
      <c r="AT170" s="20" t="s">
        <v>245</v>
      </c>
      <c r="AU170" s="20" t="s">
        <v>88</v>
      </c>
    </row>
    <row r="171" spans="1:65" s="2" customFormat="1" ht="19.2">
      <c r="A171" s="37"/>
      <c r="B171" s="38"/>
      <c r="C171" s="39"/>
      <c r="D171" s="202" t="s">
        <v>914</v>
      </c>
      <c r="E171" s="39"/>
      <c r="F171" s="254" t="s">
        <v>2476</v>
      </c>
      <c r="G171" s="39"/>
      <c r="H171" s="39"/>
      <c r="I171" s="197"/>
      <c r="J171" s="39"/>
      <c r="K171" s="39"/>
      <c r="L171" s="42"/>
      <c r="M171" s="198"/>
      <c r="N171" s="199"/>
      <c r="O171" s="67"/>
      <c r="P171" s="67"/>
      <c r="Q171" s="67"/>
      <c r="R171" s="67"/>
      <c r="S171" s="67"/>
      <c r="T171" s="68"/>
      <c r="U171" s="37"/>
      <c r="V171" s="37"/>
      <c r="W171" s="37"/>
      <c r="X171" s="37"/>
      <c r="Y171" s="37"/>
      <c r="Z171" s="37"/>
      <c r="AA171" s="37"/>
      <c r="AB171" s="37"/>
      <c r="AC171" s="37"/>
      <c r="AD171" s="37"/>
      <c r="AE171" s="37"/>
      <c r="AT171" s="20" t="s">
        <v>914</v>
      </c>
      <c r="AU171" s="20" t="s">
        <v>88</v>
      </c>
    </row>
    <row r="172" spans="1:65" s="13" customFormat="1" ht="10.199999999999999">
      <c r="B172" s="200"/>
      <c r="C172" s="201"/>
      <c r="D172" s="202" t="s">
        <v>247</v>
      </c>
      <c r="E172" s="203" t="s">
        <v>19</v>
      </c>
      <c r="F172" s="204" t="s">
        <v>2519</v>
      </c>
      <c r="G172" s="201"/>
      <c r="H172" s="203" t="s">
        <v>19</v>
      </c>
      <c r="I172" s="205"/>
      <c r="J172" s="201"/>
      <c r="K172" s="201"/>
      <c r="L172" s="206"/>
      <c r="M172" s="207"/>
      <c r="N172" s="208"/>
      <c r="O172" s="208"/>
      <c r="P172" s="208"/>
      <c r="Q172" s="208"/>
      <c r="R172" s="208"/>
      <c r="S172" s="208"/>
      <c r="T172" s="209"/>
      <c r="AT172" s="210" t="s">
        <v>247</v>
      </c>
      <c r="AU172" s="210" t="s">
        <v>88</v>
      </c>
      <c r="AV172" s="13" t="s">
        <v>83</v>
      </c>
      <c r="AW172" s="13" t="s">
        <v>37</v>
      </c>
      <c r="AX172" s="13" t="s">
        <v>76</v>
      </c>
      <c r="AY172" s="210" t="s">
        <v>237</v>
      </c>
    </row>
    <row r="173" spans="1:65" s="14" customFormat="1" ht="10.199999999999999">
      <c r="B173" s="211"/>
      <c r="C173" s="212"/>
      <c r="D173" s="202" t="s">
        <v>247</v>
      </c>
      <c r="E173" s="213" t="s">
        <v>19</v>
      </c>
      <c r="F173" s="214" t="s">
        <v>2416</v>
      </c>
      <c r="G173" s="212"/>
      <c r="H173" s="215">
        <v>8.4499999999999993</v>
      </c>
      <c r="I173" s="216"/>
      <c r="J173" s="212"/>
      <c r="K173" s="212"/>
      <c r="L173" s="217"/>
      <c r="M173" s="218"/>
      <c r="N173" s="219"/>
      <c r="O173" s="219"/>
      <c r="P173" s="219"/>
      <c r="Q173" s="219"/>
      <c r="R173" s="219"/>
      <c r="S173" s="219"/>
      <c r="T173" s="220"/>
      <c r="AT173" s="221" t="s">
        <v>247</v>
      </c>
      <c r="AU173" s="221" t="s">
        <v>88</v>
      </c>
      <c r="AV173" s="14" t="s">
        <v>88</v>
      </c>
      <c r="AW173" s="14" t="s">
        <v>37</v>
      </c>
      <c r="AX173" s="14" t="s">
        <v>83</v>
      </c>
      <c r="AY173" s="221" t="s">
        <v>237</v>
      </c>
    </row>
    <row r="174" spans="1:65" s="2" customFormat="1" ht="24.15" customHeight="1">
      <c r="A174" s="37"/>
      <c r="B174" s="38"/>
      <c r="C174" s="244" t="s">
        <v>400</v>
      </c>
      <c r="D174" s="244" t="s">
        <v>296</v>
      </c>
      <c r="E174" s="245" t="s">
        <v>2543</v>
      </c>
      <c r="F174" s="246" t="s">
        <v>2544</v>
      </c>
      <c r="G174" s="247" t="s">
        <v>141</v>
      </c>
      <c r="H174" s="248">
        <v>8.8729999999999993</v>
      </c>
      <c r="I174" s="249"/>
      <c r="J174" s="250">
        <f>ROUND(I174*H174,2)</f>
        <v>0</v>
      </c>
      <c r="K174" s="246" t="s">
        <v>242</v>
      </c>
      <c r="L174" s="251"/>
      <c r="M174" s="252" t="s">
        <v>19</v>
      </c>
      <c r="N174" s="253" t="s">
        <v>48</v>
      </c>
      <c r="O174" s="67"/>
      <c r="P174" s="191">
        <f>O174*H174</f>
        <v>0</v>
      </c>
      <c r="Q174" s="191">
        <v>1.5E-3</v>
      </c>
      <c r="R174" s="191">
        <f>Q174*H174</f>
        <v>1.3309499999999998E-2</v>
      </c>
      <c r="S174" s="191">
        <v>0</v>
      </c>
      <c r="T174" s="192">
        <f>S174*H174</f>
        <v>0</v>
      </c>
      <c r="U174" s="37"/>
      <c r="V174" s="37"/>
      <c r="W174" s="37"/>
      <c r="X174" s="37"/>
      <c r="Y174" s="37"/>
      <c r="Z174" s="37"/>
      <c r="AA174" s="37"/>
      <c r="AB174" s="37"/>
      <c r="AC174" s="37"/>
      <c r="AD174" s="37"/>
      <c r="AE174" s="37"/>
      <c r="AR174" s="193" t="s">
        <v>299</v>
      </c>
      <c r="AT174" s="193" t="s">
        <v>296</v>
      </c>
      <c r="AU174" s="193" t="s">
        <v>88</v>
      </c>
      <c r="AY174" s="20" t="s">
        <v>237</v>
      </c>
      <c r="BE174" s="194">
        <f>IF(N174="základní",J174,0)</f>
        <v>0</v>
      </c>
      <c r="BF174" s="194">
        <f>IF(N174="snížená",J174,0)</f>
        <v>0</v>
      </c>
      <c r="BG174" s="194">
        <f>IF(N174="zákl. přenesená",J174,0)</f>
        <v>0</v>
      </c>
      <c r="BH174" s="194">
        <f>IF(N174="sníž. přenesená",J174,0)</f>
        <v>0</v>
      </c>
      <c r="BI174" s="194">
        <f>IF(N174="nulová",J174,0)</f>
        <v>0</v>
      </c>
      <c r="BJ174" s="20" t="s">
        <v>88</v>
      </c>
      <c r="BK174" s="194">
        <f>ROUND(I174*H174,2)</f>
        <v>0</v>
      </c>
      <c r="BL174" s="20" t="s">
        <v>243</v>
      </c>
      <c r="BM174" s="193" t="s">
        <v>2545</v>
      </c>
    </row>
    <row r="175" spans="1:65" s="14" customFormat="1" ht="10.199999999999999">
      <c r="B175" s="211"/>
      <c r="C175" s="212"/>
      <c r="D175" s="202" t="s">
        <v>247</v>
      </c>
      <c r="E175" s="212"/>
      <c r="F175" s="214" t="s">
        <v>2546</v>
      </c>
      <c r="G175" s="212"/>
      <c r="H175" s="215">
        <v>8.8729999999999993</v>
      </c>
      <c r="I175" s="216"/>
      <c r="J175" s="212"/>
      <c r="K175" s="212"/>
      <c r="L175" s="217"/>
      <c r="M175" s="218"/>
      <c r="N175" s="219"/>
      <c r="O175" s="219"/>
      <c r="P175" s="219"/>
      <c r="Q175" s="219"/>
      <c r="R175" s="219"/>
      <c r="S175" s="219"/>
      <c r="T175" s="220"/>
      <c r="AT175" s="221" t="s">
        <v>247</v>
      </c>
      <c r="AU175" s="221" t="s">
        <v>88</v>
      </c>
      <c r="AV175" s="14" t="s">
        <v>88</v>
      </c>
      <c r="AW175" s="14" t="s">
        <v>4</v>
      </c>
      <c r="AX175" s="14" t="s">
        <v>83</v>
      </c>
      <c r="AY175" s="221" t="s">
        <v>237</v>
      </c>
    </row>
    <row r="176" spans="1:65" s="2" customFormat="1" ht="66.75" customHeight="1">
      <c r="A176" s="37"/>
      <c r="B176" s="38"/>
      <c r="C176" s="182" t="s">
        <v>7</v>
      </c>
      <c r="D176" s="182" t="s">
        <v>239</v>
      </c>
      <c r="E176" s="183" t="s">
        <v>2547</v>
      </c>
      <c r="F176" s="184" t="s">
        <v>2548</v>
      </c>
      <c r="G176" s="185" t="s">
        <v>141</v>
      </c>
      <c r="H176" s="186">
        <v>6.306</v>
      </c>
      <c r="I176" s="187"/>
      <c r="J176" s="188">
        <f>ROUND(I176*H176,2)</f>
        <v>0</v>
      </c>
      <c r="K176" s="184" t="s">
        <v>242</v>
      </c>
      <c r="L176" s="42"/>
      <c r="M176" s="189" t="s">
        <v>19</v>
      </c>
      <c r="N176" s="190" t="s">
        <v>48</v>
      </c>
      <c r="O176" s="67"/>
      <c r="P176" s="191">
        <f>O176*H176</f>
        <v>0</v>
      </c>
      <c r="Q176" s="191">
        <v>8.6E-3</v>
      </c>
      <c r="R176" s="191">
        <f>Q176*H176</f>
        <v>5.4231599999999998E-2</v>
      </c>
      <c r="S176" s="191">
        <v>0</v>
      </c>
      <c r="T176" s="192">
        <f>S176*H176</f>
        <v>0</v>
      </c>
      <c r="U176" s="37"/>
      <c r="V176" s="37"/>
      <c r="W176" s="37"/>
      <c r="X176" s="37"/>
      <c r="Y176" s="37"/>
      <c r="Z176" s="37"/>
      <c r="AA176" s="37"/>
      <c r="AB176" s="37"/>
      <c r="AC176" s="37"/>
      <c r="AD176" s="37"/>
      <c r="AE176" s="37"/>
      <c r="AR176" s="193" t="s">
        <v>243</v>
      </c>
      <c r="AT176" s="193" t="s">
        <v>239</v>
      </c>
      <c r="AU176" s="193" t="s">
        <v>88</v>
      </c>
      <c r="AY176" s="20" t="s">
        <v>237</v>
      </c>
      <c r="BE176" s="194">
        <f>IF(N176="základní",J176,0)</f>
        <v>0</v>
      </c>
      <c r="BF176" s="194">
        <f>IF(N176="snížená",J176,0)</f>
        <v>0</v>
      </c>
      <c r="BG176" s="194">
        <f>IF(N176="zákl. přenesená",J176,0)</f>
        <v>0</v>
      </c>
      <c r="BH176" s="194">
        <f>IF(N176="sníž. přenesená",J176,0)</f>
        <v>0</v>
      </c>
      <c r="BI176" s="194">
        <f>IF(N176="nulová",J176,0)</f>
        <v>0</v>
      </c>
      <c r="BJ176" s="20" t="s">
        <v>88</v>
      </c>
      <c r="BK176" s="194">
        <f>ROUND(I176*H176,2)</f>
        <v>0</v>
      </c>
      <c r="BL176" s="20" t="s">
        <v>243</v>
      </c>
      <c r="BM176" s="193" t="s">
        <v>2549</v>
      </c>
    </row>
    <row r="177" spans="1:65" s="2" customFormat="1" ht="10.199999999999999">
      <c r="A177" s="37"/>
      <c r="B177" s="38"/>
      <c r="C177" s="39"/>
      <c r="D177" s="195" t="s">
        <v>245</v>
      </c>
      <c r="E177" s="39"/>
      <c r="F177" s="196" t="s">
        <v>2550</v>
      </c>
      <c r="G177" s="39"/>
      <c r="H177" s="39"/>
      <c r="I177" s="197"/>
      <c r="J177" s="39"/>
      <c r="K177" s="39"/>
      <c r="L177" s="42"/>
      <c r="M177" s="198"/>
      <c r="N177" s="199"/>
      <c r="O177" s="67"/>
      <c r="P177" s="67"/>
      <c r="Q177" s="67"/>
      <c r="R177" s="67"/>
      <c r="S177" s="67"/>
      <c r="T177" s="68"/>
      <c r="U177" s="37"/>
      <c r="V177" s="37"/>
      <c r="W177" s="37"/>
      <c r="X177" s="37"/>
      <c r="Y177" s="37"/>
      <c r="Z177" s="37"/>
      <c r="AA177" s="37"/>
      <c r="AB177" s="37"/>
      <c r="AC177" s="37"/>
      <c r="AD177" s="37"/>
      <c r="AE177" s="37"/>
      <c r="AT177" s="20" t="s">
        <v>245</v>
      </c>
      <c r="AU177" s="20" t="s">
        <v>88</v>
      </c>
    </row>
    <row r="178" spans="1:65" s="14" customFormat="1" ht="10.199999999999999">
      <c r="B178" s="211"/>
      <c r="C178" s="212"/>
      <c r="D178" s="202" t="s">
        <v>247</v>
      </c>
      <c r="E178" s="213" t="s">
        <v>19</v>
      </c>
      <c r="F178" s="214" t="s">
        <v>2551</v>
      </c>
      <c r="G178" s="212"/>
      <c r="H178" s="215">
        <v>6.306</v>
      </c>
      <c r="I178" s="216"/>
      <c r="J178" s="212"/>
      <c r="K178" s="212"/>
      <c r="L178" s="217"/>
      <c r="M178" s="218"/>
      <c r="N178" s="219"/>
      <c r="O178" s="219"/>
      <c r="P178" s="219"/>
      <c r="Q178" s="219"/>
      <c r="R178" s="219"/>
      <c r="S178" s="219"/>
      <c r="T178" s="220"/>
      <c r="AT178" s="221" t="s">
        <v>247</v>
      </c>
      <c r="AU178" s="221" t="s">
        <v>88</v>
      </c>
      <c r="AV178" s="14" t="s">
        <v>88</v>
      </c>
      <c r="AW178" s="14" t="s">
        <v>37</v>
      </c>
      <c r="AX178" s="14" t="s">
        <v>83</v>
      </c>
      <c r="AY178" s="221" t="s">
        <v>237</v>
      </c>
    </row>
    <row r="179" spans="1:65" s="2" customFormat="1" ht="24.15" customHeight="1">
      <c r="A179" s="37"/>
      <c r="B179" s="38"/>
      <c r="C179" s="244" t="s">
        <v>427</v>
      </c>
      <c r="D179" s="244" t="s">
        <v>296</v>
      </c>
      <c r="E179" s="245" t="s">
        <v>2552</v>
      </c>
      <c r="F179" s="246" t="s">
        <v>2553</v>
      </c>
      <c r="G179" s="247" t="s">
        <v>141</v>
      </c>
      <c r="H179" s="248">
        <v>6.6210000000000004</v>
      </c>
      <c r="I179" s="249"/>
      <c r="J179" s="250">
        <f>ROUND(I179*H179,2)</f>
        <v>0</v>
      </c>
      <c r="K179" s="246" t="s">
        <v>242</v>
      </c>
      <c r="L179" s="251"/>
      <c r="M179" s="252" t="s">
        <v>19</v>
      </c>
      <c r="N179" s="253" t="s">
        <v>48</v>
      </c>
      <c r="O179" s="67"/>
      <c r="P179" s="191">
        <f>O179*H179</f>
        <v>0</v>
      </c>
      <c r="Q179" s="191">
        <v>4.7999999999999996E-3</v>
      </c>
      <c r="R179" s="191">
        <f>Q179*H179</f>
        <v>3.1780799999999998E-2</v>
      </c>
      <c r="S179" s="191">
        <v>0</v>
      </c>
      <c r="T179" s="192">
        <f>S179*H179</f>
        <v>0</v>
      </c>
      <c r="U179" s="37"/>
      <c r="V179" s="37"/>
      <c r="W179" s="37"/>
      <c r="X179" s="37"/>
      <c r="Y179" s="37"/>
      <c r="Z179" s="37"/>
      <c r="AA179" s="37"/>
      <c r="AB179" s="37"/>
      <c r="AC179" s="37"/>
      <c r="AD179" s="37"/>
      <c r="AE179" s="37"/>
      <c r="AR179" s="193" t="s">
        <v>299</v>
      </c>
      <c r="AT179" s="193" t="s">
        <v>296</v>
      </c>
      <c r="AU179" s="193" t="s">
        <v>88</v>
      </c>
      <c r="AY179" s="20" t="s">
        <v>237</v>
      </c>
      <c r="BE179" s="194">
        <f>IF(N179="základní",J179,0)</f>
        <v>0</v>
      </c>
      <c r="BF179" s="194">
        <f>IF(N179="snížená",J179,0)</f>
        <v>0</v>
      </c>
      <c r="BG179" s="194">
        <f>IF(N179="zákl. přenesená",J179,0)</f>
        <v>0</v>
      </c>
      <c r="BH179" s="194">
        <f>IF(N179="sníž. přenesená",J179,0)</f>
        <v>0</v>
      </c>
      <c r="BI179" s="194">
        <f>IF(N179="nulová",J179,0)</f>
        <v>0</v>
      </c>
      <c r="BJ179" s="20" t="s">
        <v>88</v>
      </c>
      <c r="BK179" s="194">
        <f>ROUND(I179*H179,2)</f>
        <v>0</v>
      </c>
      <c r="BL179" s="20" t="s">
        <v>243</v>
      </c>
      <c r="BM179" s="193" t="s">
        <v>2554</v>
      </c>
    </row>
    <row r="180" spans="1:65" s="14" customFormat="1" ht="10.199999999999999">
      <c r="B180" s="211"/>
      <c r="C180" s="212"/>
      <c r="D180" s="202" t="s">
        <v>247</v>
      </c>
      <c r="E180" s="212"/>
      <c r="F180" s="214" t="s">
        <v>2555</v>
      </c>
      <c r="G180" s="212"/>
      <c r="H180" s="215">
        <v>6.6210000000000004</v>
      </c>
      <c r="I180" s="216"/>
      <c r="J180" s="212"/>
      <c r="K180" s="212"/>
      <c r="L180" s="217"/>
      <c r="M180" s="218"/>
      <c r="N180" s="219"/>
      <c r="O180" s="219"/>
      <c r="P180" s="219"/>
      <c r="Q180" s="219"/>
      <c r="R180" s="219"/>
      <c r="S180" s="219"/>
      <c r="T180" s="220"/>
      <c r="AT180" s="221" t="s">
        <v>247</v>
      </c>
      <c r="AU180" s="221" t="s">
        <v>88</v>
      </c>
      <c r="AV180" s="14" t="s">
        <v>88</v>
      </c>
      <c r="AW180" s="14" t="s">
        <v>4</v>
      </c>
      <c r="AX180" s="14" t="s">
        <v>83</v>
      </c>
      <c r="AY180" s="221" t="s">
        <v>237</v>
      </c>
    </row>
    <row r="181" spans="1:65" s="2" customFormat="1" ht="66.75" customHeight="1">
      <c r="A181" s="37"/>
      <c r="B181" s="38"/>
      <c r="C181" s="182" t="s">
        <v>436</v>
      </c>
      <c r="D181" s="182" t="s">
        <v>239</v>
      </c>
      <c r="E181" s="183" t="s">
        <v>2556</v>
      </c>
      <c r="F181" s="184" t="s">
        <v>2557</v>
      </c>
      <c r="G181" s="185" t="s">
        <v>141</v>
      </c>
      <c r="H181" s="186">
        <v>16.196000000000002</v>
      </c>
      <c r="I181" s="187"/>
      <c r="J181" s="188">
        <f>ROUND(I181*H181,2)</f>
        <v>0</v>
      </c>
      <c r="K181" s="184" t="s">
        <v>242</v>
      </c>
      <c r="L181" s="42"/>
      <c r="M181" s="189" t="s">
        <v>19</v>
      </c>
      <c r="N181" s="190" t="s">
        <v>48</v>
      </c>
      <c r="O181" s="67"/>
      <c r="P181" s="191">
        <f>O181*H181</f>
        <v>0</v>
      </c>
      <c r="Q181" s="191">
        <v>8.6800000000000002E-3</v>
      </c>
      <c r="R181" s="191">
        <f>Q181*H181</f>
        <v>0.14058128</v>
      </c>
      <c r="S181" s="191">
        <v>0</v>
      </c>
      <c r="T181" s="192">
        <f>S181*H181</f>
        <v>0</v>
      </c>
      <c r="U181" s="37"/>
      <c r="V181" s="37"/>
      <c r="W181" s="37"/>
      <c r="X181" s="37"/>
      <c r="Y181" s="37"/>
      <c r="Z181" s="37"/>
      <c r="AA181" s="37"/>
      <c r="AB181" s="37"/>
      <c r="AC181" s="37"/>
      <c r="AD181" s="37"/>
      <c r="AE181" s="37"/>
      <c r="AR181" s="193" t="s">
        <v>243</v>
      </c>
      <c r="AT181" s="193" t="s">
        <v>239</v>
      </c>
      <c r="AU181" s="193" t="s">
        <v>88</v>
      </c>
      <c r="AY181" s="20" t="s">
        <v>237</v>
      </c>
      <c r="BE181" s="194">
        <f>IF(N181="základní",J181,0)</f>
        <v>0</v>
      </c>
      <c r="BF181" s="194">
        <f>IF(N181="snížená",J181,0)</f>
        <v>0</v>
      </c>
      <c r="BG181" s="194">
        <f>IF(N181="zákl. přenesená",J181,0)</f>
        <v>0</v>
      </c>
      <c r="BH181" s="194">
        <f>IF(N181="sníž. přenesená",J181,0)</f>
        <v>0</v>
      </c>
      <c r="BI181" s="194">
        <f>IF(N181="nulová",J181,0)</f>
        <v>0</v>
      </c>
      <c r="BJ181" s="20" t="s">
        <v>88</v>
      </c>
      <c r="BK181" s="194">
        <f>ROUND(I181*H181,2)</f>
        <v>0</v>
      </c>
      <c r="BL181" s="20" t="s">
        <v>243</v>
      </c>
      <c r="BM181" s="193" t="s">
        <v>2558</v>
      </c>
    </row>
    <row r="182" spans="1:65" s="2" customFormat="1" ht="10.199999999999999">
      <c r="A182" s="37"/>
      <c r="B182" s="38"/>
      <c r="C182" s="39"/>
      <c r="D182" s="195" t="s">
        <v>245</v>
      </c>
      <c r="E182" s="39"/>
      <c r="F182" s="196" t="s">
        <v>2559</v>
      </c>
      <c r="G182" s="39"/>
      <c r="H182" s="39"/>
      <c r="I182" s="197"/>
      <c r="J182" s="39"/>
      <c r="K182" s="39"/>
      <c r="L182" s="42"/>
      <c r="M182" s="198"/>
      <c r="N182" s="199"/>
      <c r="O182" s="67"/>
      <c r="P182" s="67"/>
      <c r="Q182" s="67"/>
      <c r="R182" s="67"/>
      <c r="S182" s="67"/>
      <c r="T182" s="68"/>
      <c r="U182" s="37"/>
      <c r="V182" s="37"/>
      <c r="W182" s="37"/>
      <c r="X182" s="37"/>
      <c r="Y182" s="37"/>
      <c r="Z182" s="37"/>
      <c r="AA182" s="37"/>
      <c r="AB182" s="37"/>
      <c r="AC182" s="37"/>
      <c r="AD182" s="37"/>
      <c r="AE182" s="37"/>
      <c r="AT182" s="20" t="s">
        <v>245</v>
      </c>
      <c r="AU182" s="20" t="s">
        <v>88</v>
      </c>
    </row>
    <row r="183" spans="1:65" s="14" customFormat="1" ht="10.199999999999999">
      <c r="B183" s="211"/>
      <c r="C183" s="212"/>
      <c r="D183" s="202" t="s">
        <v>247</v>
      </c>
      <c r="E183" s="213" t="s">
        <v>19</v>
      </c>
      <c r="F183" s="214" t="s">
        <v>2413</v>
      </c>
      <c r="G183" s="212"/>
      <c r="H183" s="215">
        <v>16.196000000000002</v>
      </c>
      <c r="I183" s="216"/>
      <c r="J183" s="212"/>
      <c r="K183" s="212"/>
      <c r="L183" s="217"/>
      <c r="M183" s="218"/>
      <c r="N183" s="219"/>
      <c r="O183" s="219"/>
      <c r="P183" s="219"/>
      <c r="Q183" s="219"/>
      <c r="R183" s="219"/>
      <c r="S183" s="219"/>
      <c r="T183" s="220"/>
      <c r="AT183" s="221" t="s">
        <v>247</v>
      </c>
      <c r="AU183" s="221" t="s">
        <v>88</v>
      </c>
      <c r="AV183" s="14" t="s">
        <v>88</v>
      </c>
      <c r="AW183" s="14" t="s">
        <v>37</v>
      </c>
      <c r="AX183" s="14" t="s">
        <v>83</v>
      </c>
      <c r="AY183" s="221" t="s">
        <v>237</v>
      </c>
    </row>
    <row r="184" spans="1:65" s="2" customFormat="1" ht="24.15" customHeight="1">
      <c r="A184" s="37"/>
      <c r="B184" s="38"/>
      <c r="C184" s="244" t="s">
        <v>440</v>
      </c>
      <c r="D184" s="244" t="s">
        <v>296</v>
      </c>
      <c r="E184" s="245" t="s">
        <v>2560</v>
      </c>
      <c r="F184" s="246" t="s">
        <v>2561</v>
      </c>
      <c r="G184" s="247" t="s">
        <v>141</v>
      </c>
      <c r="H184" s="248">
        <v>17.006</v>
      </c>
      <c r="I184" s="249"/>
      <c r="J184" s="250">
        <f>ROUND(I184*H184,2)</f>
        <v>0</v>
      </c>
      <c r="K184" s="246" t="s">
        <v>242</v>
      </c>
      <c r="L184" s="251"/>
      <c r="M184" s="252" t="s">
        <v>19</v>
      </c>
      <c r="N184" s="253" t="s">
        <v>48</v>
      </c>
      <c r="O184" s="67"/>
      <c r="P184" s="191">
        <f>O184*H184</f>
        <v>0</v>
      </c>
      <c r="Q184" s="191">
        <v>5.1999999999999998E-3</v>
      </c>
      <c r="R184" s="191">
        <f>Q184*H184</f>
        <v>8.8431200000000001E-2</v>
      </c>
      <c r="S184" s="191">
        <v>0</v>
      </c>
      <c r="T184" s="192">
        <f>S184*H184</f>
        <v>0</v>
      </c>
      <c r="U184" s="37"/>
      <c r="V184" s="37"/>
      <c r="W184" s="37"/>
      <c r="X184" s="37"/>
      <c r="Y184" s="37"/>
      <c r="Z184" s="37"/>
      <c r="AA184" s="37"/>
      <c r="AB184" s="37"/>
      <c r="AC184" s="37"/>
      <c r="AD184" s="37"/>
      <c r="AE184" s="37"/>
      <c r="AR184" s="193" t="s">
        <v>299</v>
      </c>
      <c r="AT184" s="193" t="s">
        <v>296</v>
      </c>
      <c r="AU184" s="193" t="s">
        <v>88</v>
      </c>
      <c r="AY184" s="20" t="s">
        <v>237</v>
      </c>
      <c r="BE184" s="194">
        <f>IF(N184="základní",J184,0)</f>
        <v>0</v>
      </c>
      <c r="BF184" s="194">
        <f>IF(N184="snížená",J184,0)</f>
        <v>0</v>
      </c>
      <c r="BG184" s="194">
        <f>IF(N184="zákl. přenesená",J184,0)</f>
        <v>0</v>
      </c>
      <c r="BH184" s="194">
        <f>IF(N184="sníž. přenesená",J184,0)</f>
        <v>0</v>
      </c>
      <c r="BI184" s="194">
        <f>IF(N184="nulová",J184,0)</f>
        <v>0</v>
      </c>
      <c r="BJ184" s="20" t="s">
        <v>88</v>
      </c>
      <c r="BK184" s="194">
        <f>ROUND(I184*H184,2)</f>
        <v>0</v>
      </c>
      <c r="BL184" s="20" t="s">
        <v>243</v>
      </c>
      <c r="BM184" s="193" t="s">
        <v>2562</v>
      </c>
    </row>
    <row r="185" spans="1:65" s="14" customFormat="1" ht="10.199999999999999">
      <c r="B185" s="211"/>
      <c r="C185" s="212"/>
      <c r="D185" s="202" t="s">
        <v>247</v>
      </c>
      <c r="E185" s="212"/>
      <c r="F185" s="214" t="s">
        <v>2563</v>
      </c>
      <c r="G185" s="212"/>
      <c r="H185" s="215">
        <v>17.006</v>
      </c>
      <c r="I185" s="216"/>
      <c r="J185" s="212"/>
      <c r="K185" s="212"/>
      <c r="L185" s="217"/>
      <c r="M185" s="218"/>
      <c r="N185" s="219"/>
      <c r="O185" s="219"/>
      <c r="P185" s="219"/>
      <c r="Q185" s="219"/>
      <c r="R185" s="219"/>
      <c r="S185" s="219"/>
      <c r="T185" s="220"/>
      <c r="AT185" s="221" t="s">
        <v>247</v>
      </c>
      <c r="AU185" s="221" t="s">
        <v>88</v>
      </c>
      <c r="AV185" s="14" t="s">
        <v>88</v>
      </c>
      <c r="AW185" s="14" t="s">
        <v>4</v>
      </c>
      <c r="AX185" s="14" t="s">
        <v>83</v>
      </c>
      <c r="AY185" s="221" t="s">
        <v>237</v>
      </c>
    </row>
    <row r="186" spans="1:65" s="2" customFormat="1" ht="24.15" customHeight="1">
      <c r="A186" s="37"/>
      <c r="B186" s="38"/>
      <c r="C186" s="182" t="s">
        <v>446</v>
      </c>
      <c r="D186" s="182" t="s">
        <v>239</v>
      </c>
      <c r="E186" s="183" t="s">
        <v>2564</v>
      </c>
      <c r="F186" s="184" t="s">
        <v>2565</v>
      </c>
      <c r="G186" s="185" t="s">
        <v>141</v>
      </c>
      <c r="H186" s="186">
        <v>1.0620000000000001</v>
      </c>
      <c r="I186" s="187"/>
      <c r="J186" s="188">
        <f>ROUND(I186*H186,2)</f>
        <v>0</v>
      </c>
      <c r="K186" s="184" t="s">
        <v>242</v>
      </c>
      <c r="L186" s="42"/>
      <c r="M186" s="189" t="s">
        <v>19</v>
      </c>
      <c r="N186" s="190" t="s">
        <v>48</v>
      </c>
      <c r="O186" s="67"/>
      <c r="P186" s="191">
        <f>O186*H186</f>
        <v>0</v>
      </c>
      <c r="Q186" s="191">
        <v>1.8000000000000001E-4</v>
      </c>
      <c r="R186" s="191">
        <f>Q186*H186</f>
        <v>1.9116000000000003E-4</v>
      </c>
      <c r="S186" s="191">
        <v>0</v>
      </c>
      <c r="T186" s="192">
        <f>S186*H186</f>
        <v>0</v>
      </c>
      <c r="U186" s="37"/>
      <c r="V186" s="37"/>
      <c r="W186" s="37"/>
      <c r="X186" s="37"/>
      <c r="Y186" s="37"/>
      <c r="Z186" s="37"/>
      <c r="AA186" s="37"/>
      <c r="AB186" s="37"/>
      <c r="AC186" s="37"/>
      <c r="AD186" s="37"/>
      <c r="AE186" s="37"/>
      <c r="AR186" s="193" t="s">
        <v>243</v>
      </c>
      <c r="AT186" s="193" t="s">
        <v>239</v>
      </c>
      <c r="AU186" s="193" t="s">
        <v>88</v>
      </c>
      <c r="AY186" s="20" t="s">
        <v>237</v>
      </c>
      <c r="BE186" s="194">
        <f>IF(N186="základní",J186,0)</f>
        <v>0</v>
      </c>
      <c r="BF186" s="194">
        <f>IF(N186="snížená",J186,0)</f>
        <v>0</v>
      </c>
      <c r="BG186" s="194">
        <f>IF(N186="zákl. přenesená",J186,0)</f>
        <v>0</v>
      </c>
      <c r="BH186" s="194">
        <f>IF(N186="sníž. přenesená",J186,0)</f>
        <v>0</v>
      </c>
      <c r="BI186" s="194">
        <f>IF(N186="nulová",J186,0)</f>
        <v>0</v>
      </c>
      <c r="BJ186" s="20" t="s">
        <v>88</v>
      </c>
      <c r="BK186" s="194">
        <f>ROUND(I186*H186,2)</f>
        <v>0</v>
      </c>
      <c r="BL186" s="20" t="s">
        <v>243</v>
      </c>
      <c r="BM186" s="193" t="s">
        <v>2566</v>
      </c>
    </row>
    <row r="187" spans="1:65" s="2" customFormat="1" ht="10.199999999999999">
      <c r="A187" s="37"/>
      <c r="B187" s="38"/>
      <c r="C187" s="39"/>
      <c r="D187" s="195" t="s">
        <v>245</v>
      </c>
      <c r="E187" s="39"/>
      <c r="F187" s="196" t="s">
        <v>2567</v>
      </c>
      <c r="G187" s="39"/>
      <c r="H187" s="39"/>
      <c r="I187" s="197"/>
      <c r="J187" s="39"/>
      <c r="K187" s="39"/>
      <c r="L187" s="42"/>
      <c r="M187" s="198"/>
      <c r="N187" s="199"/>
      <c r="O187" s="67"/>
      <c r="P187" s="67"/>
      <c r="Q187" s="67"/>
      <c r="R187" s="67"/>
      <c r="S187" s="67"/>
      <c r="T187" s="68"/>
      <c r="U187" s="37"/>
      <c r="V187" s="37"/>
      <c r="W187" s="37"/>
      <c r="X187" s="37"/>
      <c r="Y187" s="37"/>
      <c r="Z187" s="37"/>
      <c r="AA187" s="37"/>
      <c r="AB187" s="37"/>
      <c r="AC187" s="37"/>
      <c r="AD187" s="37"/>
      <c r="AE187" s="37"/>
      <c r="AT187" s="20" t="s">
        <v>245</v>
      </c>
      <c r="AU187" s="20" t="s">
        <v>88</v>
      </c>
    </row>
    <row r="188" spans="1:65" s="14" customFormat="1" ht="10.199999999999999">
      <c r="B188" s="211"/>
      <c r="C188" s="212"/>
      <c r="D188" s="202" t="s">
        <v>247</v>
      </c>
      <c r="E188" s="213" t="s">
        <v>19</v>
      </c>
      <c r="F188" s="214" t="s">
        <v>2431</v>
      </c>
      <c r="G188" s="212"/>
      <c r="H188" s="215">
        <v>1.0620000000000001</v>
      </c>
      <c r="I188" s="216"/>
      <c r="J188" s="212"/>
      <c r="K188" s="212"/>
      <c r="L188" s="217"/>
      <c r="M188" s="218"/>
      <c r="N188" s="219"/>
      <c r="O188" s="219"/>
      <c r="P188" s="219"/>
      <c r="Q188" s="219"/>
      <c r="R188" s="219"/>
      <c r="S188" s="219"/>
      <c r="T188" s="220"/>
      <c r="AT188" s="221" t="s">
        <v>247</v>
      </c>
      <c r="AU188" s="221" t="s">
        <v>88</v>
      </c>
      <c r="AV188" s="14" t="s">
        <v>88</v>
      </c>
      <c r="AW188" s="14" t="s">
        <v>37</v>
      </c>
      <c r="AX188" s="14" t="s">
        <v>83</v>
      </c>
      <c r="AY188" s="221" t="s">
        <v>237</v>
      </c>
    </row>
    <row r="189" spans="1:65" s="2" customFormat="1" ht="33" customHeight="1">
      <c r="A189" s="37"/>
      <c r="B189" s="38"/>
      <c r="C189" s="182" t="s">
        <v>452</v>
      </c>
      <c r="D189" s="182" t="s">
        <v>239</v>
      </c>
      <c r="E189" s="183" t="s">
        <v>2568</v>
      </c>
      <c r="F189" s="184" t="s">
        <v>2569</v>
      </c>
      <c r="G189" s="185" t="s">
        <v>141</v>
      </c>
      <c r="H189" s="186">
        <v>1.0620000000000001</v>
      </c>
      <c r="I189" s="187"/>
      <c r="J189" s="188">
        <f>ROUND(I189*H189,2)</f>
        <v>0</v>
      </c>
      <c r="K189" s="184" t="s">
        <v>242</v>
      </c>
      <c r="L189" s="42"/>
      <c r="M189" s="189" t="s">
        <v>19</v>
      </c>
      <c r="N189" s="190" t="s">
        <v>48</v>
      </c>
      <c r="O189" s="67"/>
      <c r="P189" s="191">
        <f>O189*H189</f>
        <v>0</v>
      </c>
      <c r="Q189" s="191">
        <v>3.8E-3</v>
      </c>
      <c r="R189" s="191">
        <f>Q189*H189</f>
        <v>4.0356000000000003E-3</v>
      </c>
      <c r="S189" s="191">
        <v>0</v>
      </c>
      <c r="T189" s="192">
        <f>S189*H189</f>
        <v>0</v>
      </c>
      <c r="U189" s="37"/>
      <c r="V189" s="37"/>
      <c r="W189" s="37"/>
      <c r="X189" s="37"/>
      <c r="Y189" s="37"/>
      <c r="Z189" s="37"/>
      <c r="AA189" s="37"/>
      <c r="AB189" s="37"/>
      <c r="AC189" s="37"/>
      <c r="AD189" s="37"/>
      <c r="AE189" s="37"/>
      <c r="AR189" s="193" t="s">
        <v>243</v>
      </c>
      <c r="AT189" s="193" t="s">
        <v>239</v>
      </c>
      <c r="AU189" s="193" t="s">
        <v>88</v>
      </c>
      <c r="AY189" s="20" t="s">
        <v>237</v>
      </c>
      <c r="BE189" s="194">
        <f>IF(N189="základní",J189,0)</f>
        <v>0</v>
      </c>
      <c r="BF189" s="194">
        <f>IF(N189="snížená",J189,0)</f>
        <v>0</v>
      </c>
      <c r="BG189" s="194">
        <f>IF(N189="zákl. přenesená",J189,0)</f>
        <v>0</v>
      </c>
      <c r="BH189" s="194">
        <f>IF(N189="sníž. přenesená",J189,0)</f>
        <v>0</v>
      </c>
      <c r="BI189" s="194">
        <f>IF(N189="nulová",J189,0)</f>
        <v>0</v>
      </c>
      <c r="BJ189" s="20" t="s">
        <v>88</v>
      </c>
      <c r="BK189" s="194">
        <f>ROUND(I189*H189,2)</f>
        <v>0</v>
      </c>
      <c r="BL189" s="20" t="s">
        <v>243</v>
      </c>
      <c r="BM189" s="193" t="s">
        <v>2570</v>
      </c>
    </row>
    <row r="190" spans="1:65" s="2" customFormat="1" ht="10.199999999999999">
      <c r="A190" s="37"/>
      <c r="B190" s="38"/>
      <c r="C190" s="39"/>
      <c r="D190" s="195" t="s">
        <v>245</v>
      </c>
      <c r="E190" s="39"/>
      <c r="F190" s="196" t="s">
        <v>2571</v>
      </c>
      <c r="G190" s="39"/>
      <c r="H190" s="39"/>
      <c r="I190" s="197"/>
      <c r="J190" s="39"/>
      <c r="K190" s="39"/>
      <c r="L190" s="42"/>
      <c r="M190" s="198"/>
      <c r="N190" s="199"/>
      <c r="O190" s="67"/>
      <c r="P190" s="67"/>
      <c r="Q190" s="67"/>
      <c r="R190" s="67"/>
      <c r="S190" s="67"/>
      <c r="T190" s="68"/>
      <c r="U190" s="37"/>
      <c r="V190" s="37"/>
      <c r="W190" s="37"/>
      <c r="X190" s="37"/>
      <c r="Y190" s="37"/>
      <c r="Z190" s="37"/>
      <c r="AA190" s="37"/>
      <c r="AB190" s="37"/>
      <c r="AC190" s="37"/>
      <c r="AD190" s="37"/>
      <c r="AE190" s="37"/>
      <c r="AT190" s="20" t="s">
        <v>245</v>
      </c>
      <c r="AU190" s="20" t="s">
        <v>88</v>
      </c>
    </row>
    <row r="191" spans="1:65" s="14" customFormat="1" ht="10.199999999999999">
      <c r="B191" s="211"/>
      <c r="C191" s="212"/>
      <c r="D191" s="202" t="s">
        <v>247</v>
      </c>
      <c r="E191" s="213" t="s">
        <v>19</v>
      </c>
      <c r="F191" s="214" t="s">
        <v>2431</v>
      </c>
      <c r="G191" s="212"/>
      <c r="H191" s="215">
        <v>1.0620000000000001</v>
      </c>
      <c r="I191" s="216"/>
      <c r="J191" s="212"/>
      <c r="K191" s="212"/>
      <c r="L191" s="217"/>
      <c r="M191" s="218"/>
      <c r="N191" s="219"/>
      <c r="O191" s="219"/>
      <c r="P191" s="219"/>
      <c r="Q191" s="219"/>
      <c r="R191" s="219"/>
      <c r="S191" s="219"/>
      <c r="T191" s="220"/>
      <c r="AT191" s="221" t="s">
        <v>247</v>
      </c>
      <c r="AU191" s="221" t="s">
        <v>88</v>
      </c>
      <c r="AV191" s="14" t="s">
        <v>88</v>
      </c>
      <c r="AW191" s="14" t="s">
        <v>37</v>
      </c>
      <c r="AX191" s="14" t="s">
        <v>83</v>
      </c>
      <c r="AY191" s="221" t="s">
        <v>237</v>
      </c>
    </row>
    <row r="192" spans="1:65" s="2" customFormat="1" ht="24.15" customHeight="1">
      <c r="A192" s="37"/>
      <c r="B192" s="38"/>
      <c r="C192" s="182" t="s">
        <v>471</v>
      </c>
      <c r="D192" s="182" t="s">
        <v>239</v>
      </c>
      <c r="E192" s="183" t="s">
        <v>2572</v>
      </c>
      <c r="F192" s="184" t="s">
        <v>2573</v>
      </c>
      <c r="G192" s="185" t="s">
        <v>141</v>
      </c>
      <c r="H192" s="186">
        <v>725.19600000000003</v>
      </c>
      <c r="I192" s="187"/>
      <c r="J192" s="188">
        <f>ROUND(I192*H192,2)</f>
        <v>0</v>
      </c>
      <c r="K192" s="184" t="s">
        <v>242</v>
      </c>
      <c r="L192" s="42"/>
      <c r="M192" s="189" t="s">
        <v>19</v>
      </c>
      <c r="N192" s="190" t="s">
        <v>48</v>
      </c>
      <c r="O192" s="67"/>
      <c r="P192" s="191">
        <f>O192*H192</f>
        <v>0</v>
      </c>
      <c r="Q192" s="191">
        <v>2.0000000000000001E-4</v>
      </c>
      <c r="R192" s="191">
        <f>Q192*H192</f>
        <v>0.14503920000000001</v>
      </c>
      <c r="S192" s="191">
        <v>0</v>
      </c>
      <c r="T192" s="192">
        <f>S192*H192</f>
        <v>0</v>
      </c>
      <c r="U192" s="37"/>
      <c r="V192" s="37"/>
      <c r="W192" s="37"/>
      <c r="X192" s="37"/>
      <c r="Y192" s="37"/>
      <c r="Z192" s="37"/>
      <c r="AA192" s="37"/>
      <c r="AB192" s="37"/>
      <c r="AC192" s="37"/>
      <c r="AD192" s="37"/>
      <c r="AE192" s="37"/>
      <c r="AR192" s="193" t="s">
        <v>243</v>
      </c>
      <c r="AT192" s="193" t="s">
        <v>239</v>
      </c>
      <c r="AU192" s="193" t="s">
        <v>88</v>
      </c>
      <c r="AY192" s="20" t="s">
        <v>237</v>
      </c>
      <c r="BE192" s="194">
        <f>IF(N192="základní",J192,0)</f>
        <v>0</v>
      </c>
      <c r="BF192" s="194">
        <f>IF(N192="snížená",J192,0)</f>
        <v>0</v>
      </c>
      <c r="BG192" s="194">
        <f>IF(N192="zákl. přenesená",J192,0)</f>
        <v>0</v>
      </c>
      <c r="BH192" s="194">
        <f>IF(N192="sníž. přenesená",J192,0)</f>
        <v>0</v>
      </c>
      <c r="BI192" s="194">
        <f>IF(N192="nulová",J192,0)</f>
        <v>0</v>
      </c>
      <c r="BJ192" s="20" t="s">
        <v>88</v>
      </c>
      <c r="BK192" s="194">
        <f>ROUND(I192*H192,2)</f>
        <v>0</v>
      </c>
      <c r="BL192" s="20" t="s">
        <v>243</v>
      </c>
      <c r="BM192" s="193" t="s">
        <v>2574</v>
      </c>
    </row>
    <row r="193" spans="1:65" s="2" customFormat="1" ht="10.199999999999999">
      <c r="A193" s="37"/>
      <c r="B193" s="38"/>
      <c r="C193" s="39"/>
      <c r="D193" s="195" t="s">
        <v>245</v>
      </c>
      <c r="E193" s="39"/>
      <c r="F193" s="196" t="s">
        <v>2575</v>
      </c>
      <c r="G193" s="39"/>
      <c r="H193" s="39"/>
      <c r="I193" s="197"/>
      <c r="J193" s="39"/>
      <c r="K193" s="39"/>
      <c r="L193" s="42"/>
      <c r="M193" s="198"/>
      <c r="N193" s="199"/>
      <c r="O193" s="67"/>
      <c r="P193" s="67"/>
      <c r="Q193" s="67"/>
      <c r="R193" s="67"/>
      <c r="S193" s="67"/>
      <c r="T193" s="68"/>
      <c r="U193" s="37"/>
      <c r="V193" s="37"/>
      <c r="W193" s="37"/>
      <c r="X193" s="37"/>
      <c r="Y193" s="37"/>
      <c r="Z193" s="37"/>
      <c r="AA193" s="37"/>
      <c r="AB193" s="37"/>
      <c r="AC193" s="37"/>
      <c r="AD193" s="37"/>
      <c r="AE193" s="37"/>
      <c r="AT193" s="20" t="s">
        <v>245</v>
      </c>
      <c r="AU193" s="20" t="s">
        <v>88</v>
      </c>
    </row>
    <row r="194" spans="1:65" s="14" customFormat="1" ht="10.199999999999999">
      <c r="B194" s="211"/>
      <c r="C194" s="212"/>
      <c r="D194" s="202" t="s">
        <v>247</v>
      </c>
      <c r="E194" s="213" t="s">
        <v>19</v>
      </c>
      <c r="F194" s="214" t="s">
        <v>2576</v>
      </c>
      <c r="G194" s="212"/>
      <c r="H194" s="215">
        <v>660.78499999999997</v>
      </c>
      <c r="I194" s="216"/>
      <c r="J194" s="212"/>
      <c r="K194" s="212"/>
      <c r="L194" s="217"/>
      <c r="M194" s="218"/>
      <c r="N194" s="219"/>
      <c r="O194" s="219"/>
      <c r="P194" s="219"/>
      <c r="Q194" s="219"/>
      <c r="R194" s="219"/>
      <c r="S194" s="219"/>
      <c r="T194" s="220"/>
      <c r="AT194" s="221" t="s">
        <v>247</v>
      </c>
      <c r="AU194" s="221" t="s">
        <v>88</v>
      </c>
      <c r="AV194" s="14" t="s">
        <v>88</v>
      </c>
      <c r="AW194" s="14" t="s">
        <v>37</v>
      </c>
      <c r="AX194" s="14" t="s">
        <v>76</v>
      </c>
      <c r="AY194" s="221" t="s">
        <v>237</v>
      </c>
    </row>
    <row r="195" spans="1:65" s="14" customFormat="1" ht="10.199999999999999">
      <c r="B195" s="211"/>
      <c r="C195" s="212"/>
      <c r="D195" s="202" t="s">
        <v>247</v>
      </c>
      <c r="E195" s="213" t="s">
        <v>19</v>
      </c>
      <c r="F195" s="214" t="s">
        <v>2577</v>
      </c>
      <c r="G195" s="212"/>
      <c r="H195" s="215">
        <v>64.411000000000001</v>
      </c>
      <c r="I195" s="216"/>
      <c r="J195" s="212"/>
      <c r="K195" s="212"/>
      <c r="L195" s="217"/>
      <c r="M195" s="218"/>
      <c r="N195" s="219"/>
      <c r="O195" s="219"/>
      <c r="P195" s="219"/>
      <c r="Q195" s="219"/>
      <c r="R195" s="219"/>
      <c r="S195" s="219"/>
      <c r="T195" s="220"/>
      <c r="AT195" s="221" t="s">
        <v>247</v>
      </c>
      <c r="AU195" s="221" t="s">
        <v>88</v>
      </c>
      <c r="AV195" s="14" t="s">
        <v>88</v>
      </c>
      <c r="AW195" s="14" t="s">
        <v>37</v>
      </c>
      <c r="AX195" s="14" t="s">
        <v>76</v>
      </c>
      <c r="AY195" s="221" t="s">
        <v>237</v>
      </c>
    </row>
    <row r="196" spans="1:65" s="16" customFormat="1" ht="10.199999999999999">
      <c r="B196" s="233"/>
      <c r="C196" s="234"/>
      <c r="D196" s="202" t="s">
        <v>247</v>
      </c>
      <c r="E196" s="235" t="s">
        <v>19</v>
      </c>
      <c r="F196" s="236" t="s">
        <v>260</v>
      </c>
      <c r="G196" s="234"/>
      <c r="H196" s="237">
        <v>725.19600000000003</v>
      </c>
      <c r="I196" s="238"/>
      <c r="J196" s="234"/>
      <c r="K196" s="234"/>
      <c r="L196" s="239"/>
      <c r="M196" s="240"/>
      <c r="N196" s="241"/>
      <c r="O196" s="241"/>
      <c r="P196" s="241"/>
      <c r="Q196" s="241"/>
      <c r="R196" s="241"/>
      <c r="S196" s="241"/>
      <c r="T196" s="242"/>
      <c r="AT196" s="243" t="s">
        <v>247</v>
      </c>
      <c r="AU196" s="243" t="s">
        <v>88</v>
      </c>
      <c r="AV196" s="16" t="s">
        <v>243</v>
      </c>
      <c r="AW196" s="16" t="s">
        <v>37</v>
      </c>
      <c r="AX196" s="16" t="s">
        <v>83</v>
      </c>
      <c r="AY196" s="243" t="s">
        <v>237</v>
      </c>
    </row>
    <row r="197" spans="1:65" s="2" customFormat="1" ht="37.799999999999997" customHeight="1">
      <c r="A197" s="37"/>
      <c r="B197" s="38"/>
      <c r="C197" s="182" t="s">
        <v>476</v>
      </c>
      <c r="D197" s="182" t="s">
        <v>239</v>
      </c>
      <c r="E197" s="183" t="s">
        <v>2578</v>
      </c>
      <c r="F197" s="184" t="s">
        <v>2579</v>
      </c>
      <c r="G197" s="185" t="s">
        <v>141</v>
      </c>
      <c r="H197" s="186">
        <v>725.19600000000003</v>
      </c>
      <c r="I197" s="187"/>
      <c r="J197" s="188">
        <f>ROUND(I197*H197,2)</f>
        <v>0</v>
      </c>
      <c r="K197" s="184" t="s">
        <v>242</v>
      </c>
      <c r="L197" s="42"/>
      <c r="M197" s="189" t="s">
        <v>19</v>
      </c>
      <c r="N197" s="190" t="s">
        <v>48</v>
      </c>
      <c r="O197" s="67"/>
      <c r="P197" s="191">
        <f>O197*H197</f>
        <v>0</v>
      </c>
      <c r="Q197" s="191">
        <v>2.7000000000000001E-3</v>
      </c>
      <c r="R197" s="191">
        <f>Q197*H197</f>
        <v>1.9580292000000001</v>
      </c>
      <c r="S197" s="191">
        <v>0</v>
      </c>
      <c r="T197" s="192">
        <f>S197*H197</f>
        <v>0</v>
      </c>
      <c r="U197" s="37"/>
      <c r="V197" s="37"/>
      <c r="W197" s="37"/>
      <c r="X197" s="37"/>
      <c r="Y197" s="37"/>
      <c r="Z197" s="37"/>
      <c r="AA197" s="37"/>
      <c r="AB197" s="37"/>
      <c r="AC197" s="37"/>
      <c r="AD197" s="37"/>
      <c r="AE197" s="37"/>
      <c r="AR197" s="193" t="s">
        <v>243</v>
      </c>
      <c r="AT197" s="193" t="s">
        <v>239</v>
      </c>
      <c r="AU197" s="193" t="s">
        <v>88</v>
      </c>
      <c r="AY197" s="20" t="s">
        <v>237</v>
      </c>
      <c r="BE197" s="194">
        <f>IF(N197="základní",J197,0)</f>
        <v>0</v>
      </c>
      <c r="BF197" s="194">
        <f>IF(N197="snížená",J197,0)</f>
        <v>0</v>
      </c>
      <c r="BG197" s="194">
        <f>IF(N197="zákl. přenesená",J197,0)</f>
        <v>0</v>
      </c>
      <c r="BH197" s="194">
        <f>IF(N197="sníž. přenesená",J197,0)</f>
        <v>0</v>
      </c>
      <c r="BI197" s="194">
        <f>IF(N197="nulová",J197,0)</f>
        <v>0</v>
      </c>
      <c r="BJ197" s="20" t="s">
        <v>88</v>
      </c>
      <c r="BK197" s="194">
        <f>ROUND(I197*H197,2)</f>
        <v>0</v>
      </c>
      <c r="BL197" s="20" t="s">
        <v>243</v>
      </c>
      <c r="BM197" s="193" t="s">
        <v>2580</v>
      </c>
    </row>
    <row r="198" spans="1:65" s="2" customFormat="1" ht="10.199999999999999">
      <c r="A198" s="37"/>
      <c r="B198" s="38"/>
      <c r="C198" s="39"/>
      <c r="D198" s="195" t="s">
        <v>245</v>
      </c>
      <c r="E198" s="39"/>
      <c r="F198" s="196" t="s">
        <v>2581</v>
      </c>
      <c r="G198" s="39"/>
      <c r="H198" s="39"/>
      <c r="I198" s="197"/>
      <c r="J198" s="39"/>
      <c r="K198" s="39"/>
      <c r="L198" s="42"/>
      <c r="M198" s="198"/>
      <c r="N198" s="199"/>
      <c r="O198" s="67"/>
      <c r="P198" s="67"/>
      <c r="Q198" s="67"/>
      <c r="R198" s="67"/>
      <c r="S198" s="67"/>
      <c r="T198" s="68"/>
      <c r="U198" s="37"/>
      <c r="V198" s="37"/>
      <c r="W198" s="37"/>
      <c r="X198" s="37"/>
      <c r="Y198" s="37"/>
      <c r="Z198" s="37"/>
      <c r="AA198" s="37"/>
      <c r="AB198" s="37"/>
      <c r="AC198" s="37"/>
      <c r="AD198" s="37"/>
      <c r="AE198" s="37"/>
      <c r="AT198" s="20" t="s">
        <v>245</v>
      </c>
      <c r="AU198" s="20" t="s">
        <v>88</v>
      </c>
    </row>
    <row r="199" spans="1:65" s="2" customFormat="1" ht="24.15" customHeight="1">
      <c r="A199" s="37"/>
      <c r="B199" s="38"/>
      <c r="C199" s="182" t="s">
        <v>485</v>
      </c>
      <c r="D199" s="182" t="s">
        <v>239</v>
      </c>
      <c r="E199" s="183" t="s">
        <v>2582</v>
      </c>
      <c r="F199" s="184" t="s">
        <v>2583</v>
      </c>
      <c r="G199" s="185" t="s">
        <v>154</v>
      </c>
      <c r="H199" s="186">
        <v>75.72</v>
      </c>
      <c r="I199" s="187"/>
      <c r="J199" s="188">
        <f>ROUND(I199*H199,2)</f>
        <v>0</v>
      </c>
      <c r="K199" s="184" t="s">
        <v>242</v>
      </c>
      <c r="L199" s="42"/>
      <c r="M199" s="189" t="s">
        <v>19</v>
      </c>
      <c r="N199" s="190" t="s">
        <v>48</v>
      </c>
      <c r="O199" s="67"/>
      <c r="P199" s="191">
        <f>O199*H199</f>
        <v>0</v>
      </c>
      <c r="Q199" s="191">
        <v>1E-4</v>
      </c>
      <c r="R199" s="191">
        <f>Q199*H199</f>
        <v>7.5720000000000006E-3</v>
      </c>
      <c r="S199" s="191">
        <v>0</v>
      </c>
      <c r="T199" s="192">
        <f>S199*H199</f>
        <v>0</v>
      </c>
      <c r="U199" s="37"/>
      <c r="V199" s="37"/>
      <c r="W199" s="37"/>
      <c r="X199" s="37"/>
      <c r="Y199" s="37"/>
      <c r="Z199" s="37"/>
      <c r="AA199" s="37"/>
      <c r="AB199" s="37"/>
      <c r="AC199" s="37"/>
      <c r="AD199" s="37"/>
      <c r="AE199" s="37"/>
      <c r="AR199" s="193" t="s">
        <v>243</v>
      </c>
      <c r="AT199" s="193" t="s">
        <v>239</v>
      </c>
      <c r="AU199" s="193" t="s">
        <v>88</v>
      </c>
      <c r="AY199" s="20" t="s">
        <v>237</v>
      </c>
      <c r="BE199" s="194">
        <f>IF(N199="základní",J199,0)</f>
        <v>0</v>
      </c>
      <c r="BF199" s="194">
        <f>IF(N199="snížená",J199,0)</f>
        <v>0</v>
      </c>
      <c r="BG199" s="194">
        <f>IF(N199="zákl. přenesená",J199,0)</f>
        <v>0</v>
      </c>
      <c r="BH199" s="194">
        <f>IF(N199="sníž. přenesená",J199,0)</f>
        <v>0</v>
      </c>
      <c r="BI199" s="194">
        <f>IF(N199="nulová",J199,0)</f>
        <v>0</v>
      </c>
      <c r="BJ199" s="20" t="s">
        <v>88</v>
      </c>
      <c r="BK199" s="194">
        <f>ROUND(I199*H199,2)</f>
        <v>0</v>
      </c>
      <c r="BL199" s="20" t="s">
        <v>243</v>
      </c>
      <c r="BM199" s="193" t="s">
        <v>2584</v>
      </c>
    </row>
    <row r="200" spans="1:65" s="2" customFormat="1" ht="10.199999999999999">
      <c r="A200" s="37"/>
      <c r="B200" s="38"/>
      <c r="C200" s="39"/>
      <c r="D200" s="195" t="s">
        <v>245</v>
      </c>
      <c r="E200" s="39"/>
      <c r="F200" s="196" t="s">
        <v>2585</v>
      </c>
      <c r="G200" s="39"/>
      <c r="H200" s="39"/>
      <c r="I200" s="197"/>
      <c r="J200" s="39"/>
      <c r="K200" s="39"/>
      <c r="L200" s="42"/>
      <c r="M200" s="198"/>
      <c r="N200" s="199"/>
      <c r="O200" s="67"/>
      <c r="P200" s="67"/>
      <c r="Q200" s="67"/>
      <c r="R200" s="67"/>
      <c r="S200" s="67"/>
      <c r="T200" s="68"/>
      <c r="U200" s="37"/>
      <c r="V200" s="37"/>
      <c r="W200" s="37"/>
      <c r="X200" s="37"/>
      <c r="Y200" s="37"/>
      <c r="Z200" s="37"/>
      <c r="AA200" s="37"/>
      <c r="AB200" s="37"/>
      <c r="AC200" s="37"/>
      <c r="AD200" s="37"/>
      <c r="AE200" s="37"/>
      <c r="AT200" s="20" t="s">
        <v>245</v>
      </c>
      <c r="AU200" s="20" t="s">
        <v>88</v>
      </c>
    </row>
    <row r="201" spans="1:65" s="13" customFormat="1" ht="10.199999999999999">
      <c r="B201" s="200"/>
      <c r="C201" s="201"/>
      <c r="D201" s="202" t="s">
        <v>247</v>
      </c>
      <c r="E201" s="203" t="s">
        <v>19</v>
      </c>
      <c r="F201" s="204" t="s">
        <v>2586</v>
      </c>
      <c r="G201" s="201"/>
      <c r="H201" s="203" t="s">
        <v>19</v>
      </c>
      <c r="I201" s="205"/>
      <c r="J201" s="201"/>
      <c r="K201" s="201"/>
      <c r="L201" s="206"/>
      <c r="M201" s="207"/>
      <c r="N201" s="208"/>
      <c r="O201" s="208"/>
      <c r="P201" s="208"/>
      <c r="Q201" s="208"/>
      <c r="R201" s="208"/>
      <c r="S201" s="208"/>
      <c r="T201" s="209"/>
      <c r="AT201" s="210" t="s">
        <v>247</v>
      </c>
      <c r="AU201" s="210" t="s">
        <v>88</v>
      </c>
      <c r="AV201" s="13" t="s">
        <v>83</v>
      </c>
      <c r="AW201" s="13" t="s">
        <v>37</v>
      </c>
      <c r="AX201" s="13" t="s">
        <v>76</v>
      </c>
      <c r="AY201" s="210" t="s">
        <v>237</v>
      </c>
    </row>
    <row r="202" spans="1:65" s="14" customFormat="1" ht="10.199999999999999">
      <c r="B202" s="211"/>
      <c r="C202" s="212"/>
      <c r="D202" s="202" t="s">
        <v>247</v>
      </c>
      <c r="E202" s="213" t="s">
        <v>19</v>
      </c>
      <c r="F202" s="214" t="s">
        <v>2587</v>
      </c>
      <c r="G202" s="212"/>
      <c r="H202" s="215">
        <v>28.05</v>
      </c>
      <c r="I202" s="216"/>
      <c r="J202" s="212"/>
      <c r="K202" s="212"/>
      <c r="L202" s="217"/>
      <c r="M202" s="218"/>
      <c r="N202" s="219"/>
      <c r="O202" s="219"/>
      <c r="P202" s="219"/>
      <c r="Q202" s="219"/>
      <c r="R202" s="219"/>
      <c r="S202" s="219"/>
      <c r="T202" s="220"/>
      <c r="AT202" s="221" t="s">
        <v>247</v>
      </c>
      <c r="AU202" s="221" t="s">
        <v>88</v>
      </c>
      <c r="AV202" s="14" t="s">
        <v>88</v>
      </c>
      <c r="AW202" s="14" t="s">
        <v>37</v>
      </c>
      <c r="AX202" s="14" t="s">
        <v>76</v>
      </c>
      <c r="AY202" s="221" t="s">
        <v>237</v>
      </c>
    </row>
    <row r="203" spans="1:65" s="13" customFormat="1" ht="10.199999999999999">
      <c r="B203" s="200"/>
      <c r="C203" s="201"/>
      <c r="D203" s="202" t="s">
        <v>247</v>
      </c>
      <c r="E203" s="203" t="s">
        <v>19</v>
      </c>
      <c r="F203" s="204" t="s">
        <v>2588</v>
      </c>
      <c r="G203" s="201"/>
      <c r="H203" s="203" t="s">
        <v>19</v>
      </c>
      <c r="I203" s="205"/>
      <c r="J203" s="201"/>
      <c r="K203" s="201"/>
      <c r="L203" s="206"/>
      <c r="M203" s="207"/>
      <c r="N203" s="208"/>
      <c r="O203" s="208"/>
      <c r="P203" s="208"/>
      <c r="Q203" s="208"/>
      <c r="R203" s="208"/>
      <c r="S203" s="208"/>
      <c r="T203" s="209"/>
      <c r="AT203" s="210" t="s">
        <v>247</v>
      </c>
      <c r="AU203" s="210" t="s">
        <v>88</v>
      </c>
      <c r="AV203" s="13" t="s">
        <v>83</v>
      </c>
      <c r="AW203" s="13" t="s">
        <v>37</v>
      </c>
      <c r="AX203" s="13" t="s">
        <v>76</v>
      </c>
      <c r="AY203" s="210" t="s">
        <v>237</v>
      </c>
    </row>
    <row r="204" spans="1:65" s="14" customFormat="1" ht="10.199999999999999">
      <c r="B204" s="211"/>
      <c r="C204" s="212"/>
      <c r="D204" s="202" t="s">
        <v>247</v>
      </c>
      <c r="E204" s="213" t="s">
        <v>19</v>
      </c>
      <c r="F204" s="214" t="s">
        <v>2589</v>
      </c>
      <c r="G204" s="212"/>
      <c r="H204" s="215">
        <v>36.32</v>
      </c>
      <c r="I204" s="216"/>
      <c r="J204" s="212"/>
      <c r="K204" s="212"/>
      <c r="L204" s="217"/>
      <c r="M204" s="218"/>
      <c r="N204" s="219"/>
      <c r="O204" s="219"/>
      <c r="P204" s="219"/>
      <c r="Q204" s="219"/>
      <c r="R204" s="219"/>
      <c r="S204" s="219"/>
      <c r="T204" s="220"/>
      <c r="AT204" s="221" t="s">
        <v>247</v>
      </c>
      <c r="AU204" s="221" t="s">
        <v>88</v>
      </c>
      <c r="AV204" s="14" t="s">
        <v>88</v>
      </c>
      <c r="AW204" s="14" t="s">
        <v>37</v>
      </c>
      <c r="AX204" s="14" t="s">
        <v>76</v>
      </c>
      <c r="AY204" s="221" t="s">
        <v>237</v>
      </c>
    </row>
    <row r="205" spans="1:65" s="13" customFormat="1" ht="10.199999999999999">
      <c r="B205" s="200"/>
      <c r="C205" s="201"/>
      <c r="D205" s="202" t="s">
        <v>247</v>
      </c>
      <c r="E205" s="203" t="s">
        <v>19</v>
      </c>
      <c r="F205" s="204" t="s">
        <v>2590</v>
      </c>
      <c r="G205" s="201"/>
      <c r="H205" s="203" t="s">
        <v>19</v>
      </c>
      <c r="I205" s="205"/>
      <c r="J205" s="201"/>
      <c r="K205" s="201"/>
      <c r="L205" s="206"/>
      <c r="M205" s="207"/>
      <c r="N205" s="208"/>
      <c r="O205" s="208"/>
      <c r="P205" s="208"/>
      <c r="Q205" s="208"/>
      <c r="R205" s="208"/>
      <c r="S205" s="208"/>
      <c r="T205" s="209"/>
      <c r="AT205" s="210" t="s">
        <v>247</v>
      </c>
      <c r="AU205" s="210" t="s">
        <v>88</v>
      </c>
      <c r="AV205" s="13" t="s">
        <v>83</v>
      </c>
      <c r="AW205" s="13" t="s">
        <v>37</v>
      </c>
      <c r="AX205" s="13" t="s">
        <v>76</v>
      </c>
      <c r="AY205" s="210" t="s">
        <v>237</v>
      </c>
    </row>
    <row r="206" spans="1:65" s="14" customFormat="1" ht="10.199999999999999">
      <c r="B206" s="211"/>
      <c r="C206" s="212"/>
      <c r="D206" s="202" t="s">
        <v>247</v>
      </c>
      <c r="E206" s="213" t="s">
        <v>19</v>
      </c>
      <c r="F206" s="214" t="s">
        <v>2591</v>
      </c>
      <c r="G206" s="212"/>
      <c r="H206" s="215">
        <v>12.35</v>
      </c>
      <c r="I206" s="216"/>
      <c r="J206" s="212"/>
      <c r="K206" s="212"/>
      <c r="L206" s="217"/>
      <c r="M206" s="218"/>
      <c r="N206" s="219"/>
      <c r="O206" s="219"/>
      <c r="P206" s="219"/>
      <c r="Q206" s="219"/>
      <c r="R206" s="219"/>
      <c r="S206" s="219"/>
      <c r="T206" s="220"/>
      <c r="AT206" s="221" t="s">
        <v>247</v>
      </c>
      <c r="AU206" s="221" t="s">
        <v>88</v>
      </c>
      <c r="AV206" s="14" t="s">
        <v>88</v>
      </c>
      <c r="AW206" s="14" t="s">
        <v>37</v>
      </c>
      <c r="AX206" s="14" t="s">
        <v>76</v>
      </c>
      <c r="AY206" s="221" t="s">
        <v>237</v>
      </c>
    </row>
    <row r="207" spans="1:65" s="14" customFormat="1" ht="10.199999999999999">
      <c r="B207" s="211"/>
      <c r="C207" s="212"/>
      <c r="D207" s="202" t="s">
        <v>247</v>
      </c>
      <c r="E207" s="213" t="s">
        <v>19</v>
      </c>
      <c r="F207" s="214" t="s">
        <v>2592</v>
      </c>
      <c r="G207" s="212"/>
      <c r="H207" s="215">
        <v>-1</v>
      </c>
      <c r="I207" s="216"/>
      <c r="J207" s="212"/>
      <c r="K207" s="212"/>
      <c r="L207" s="217"/>
      <c r="M207" s="218"/>
      <c r="N207" s="219"/>
      <c r="O207" s="219"/>
      <c r="P207" s="219"/>
      <c r="Q207" s="219"/>
      <c r="R207" s="219"/>
      <c r="S207" s="219"/>
      <c r="T207" s="220"/>
      <c r="AT207" s="221" t="s">
        <v>247</v>
      </c>
      <c r="AU207" s="221" t="s">
        <v>88</v>
      </c>
      <c r="AV207" s="14" t="s">
        <v>88</v>
      </c>
      <c r="AW207" s="14" t="s">
        <v>37</v>
      </c>
      <c r="AX207" s="14" t="s">
        <v>76</v>
      </c>
      <c r="AY207" s="221" t="s">
        <v>237</v>
      </c>
    </row>
    <row r="208" spans="1:65" s="16" customFormat="1" ht="10.199999999999999">
      <c r="B208" s="233"/>
      <c r="C208" s="234"/>
      <c r="D208" s="202" t="s">
        <v>247</v>
      </c>
      <c r="E208" s="235" t="s">
        <v>19</v>
      </c>
      <c r="F208" s="236" t="s">
        <v>260</v>
      </c>
      <c r="G208" s="234"/>
      <c r="H208" s="237">
        <v>75.72</v>
      </c>
      <c r="I208" s="238"/>
      <c r="J208" s="234"/>
      <c r="K208" s="234"/>
      <c r="L208" s="239"/>
      <c r="M208" s="240"/>
      <c r="N208" s="241"/>
      <c r="O208" s="241"/>
      <c r="P208" s="241"/>
      <c r="Q208" s="241"/>
      <c r="R208" s="241"/>
      <c r="S208" s="241"/>
      <c r="T208" s="242"/>
      <c r="AT208" s="243" t="s">
        <v>247</v>
      </c>
      <c r="AU208" s="243" t="s">
        <v>88</v>
      </c>
      <c r="AV208" s="16" t="s">
        <v>243</v>
      </c>
      <c r="AW208" s="16" t="s">
        <v>37</v>
      </c>
      <c r="AX208" s="16" t="s">
        <v>83</v>
      </c>
      <c r="AY208" s="243" t="s">
        <v>237</v>
      </c>
    </row>
    <row r="209" spans="1:65" s="2" customFormat="1" ht="24.15" customHeight="1">
      <c r="A209" s="37"/>
      <c r="B209" s="38"/>
      <c r="C209" s="244" t="s">
        <v>508</v>
      </c>
      <c r="D209" s="244" t="s">
        <v>296</v>
      </c>
      <c r="E209" s="245" t="s">
        <v>2593</v>
      </c>
      <c r="F209" s="246" t="s">
        <v>2594</v>
      </c>
      <c r="G209" s="247" t="s">
        <v>154</v>
      </c>
      <c r="H209" s="248">
        <v>79.506</v>
      </c>
      <c r="I209" s="249"/>
      <c r="J209" s="250">
        <f>ROUND(I209*H209,2)</f>
        <v>0</v>
      </c>
      <c r="K209" s="246" t="s">
        <v>242</v>
      </c>
      <c r="L209" s="251"/>
      <c r="M209" s="252" t="s">
        <v>19</v>
      </c>
      <c r="N209" s="253" t="s">
        <v>48</v>
      </c>
      <c r="O209" s="67"/>
      <c r="P209" s="191">
        <f>O209*H209</f>
        <v>0</v>
      </c>
      <c r="Q209" s="191">
        <v>6.8000000000000005E-4</v>
      </c>
      <c r="R209" s="191">
        <f>Q209*H209</f>
        <v>5.4064080000000007E-2</v>
      </c>
      <c r="S209" s="191">
        <v>0</v>
      </c>
      <c r="T209" s="192">
        <f>S209*H209</f>
        <v>0</v>
      </c>
      <c r="U209" s="37"/>
      <c r="V209" s="37"/>
      <c r="W209" s="37"/>
      <c r="X209" s="37"/>
      <c r="Y209" s="37"/>
      <c r="Z209" s="37"/>
      <c r="AA209" s="37"/>
      <c r="AB209" s="37"/>
      <c r="AC209" s="37"/>
      <c r="AD209" s="37"/>
      <c r="AE209" s="37"/>
      <c r="AR209" s="193" t="s">
        <v>299</v>
      </c>
      <c r="AT209" s="193" t="s">
        <v>296</v>
      </c>
      <c r="AU209" s="193" t="s">
        <v>88</v>
      </c>
      <c r="AY209" s="20" t="s">
        <v>237</v>
      </c>
      <c r="BE209" s="194">
        <f>IF(N209="základní",J209,0)</f>
        <v>0</v>
      </c>
      <c r="BF209" s="194">
        <f>IF(N209="snížená",J209,0)</f>
        <v>0</v>
      </c>
      <c r="BG209" s="194">
        <f>IF(N209="zákl. přenesená",J209,0)</f>
        <v>0</v>
      </c>
      <c r="BH209" s="194">
        <f>IF(N209="sníž. přenesená",J209,0)</f>
        <v>0</v>
      </c>
      <c r="BI209" s="194">
        <f>IF(N209="nulová",J209,0)</f>
        <v>0</v>
      </c>
      <c r="BJ209" s="20" t="s">
        <v>88</v>
      </c>
      <c r="BK209" s="194">
        <f>ROUND(I209*H209,2)</f>
        <v>0</v>
      </c>
      <c r="BL209" s="20" t="s">
        <v>243</v>
      </c>
      <c r="BM209" s="193" t="s">
        <v>2595</v>
      </c>
    </row>
    <row r="210" spans="1:65" s="14" customFormat="1" ht="10.199999999999999">
      <c r="B210" s="211"/>
      <c r="C210" s="212"/>
      <c r="D210" s="202" t="s">
        <v>247</v>
      </c>
      <c r="E210" s="212"/>
      <c r="F210" s="214" t="s">
        <v>2596</v>
      </c>
      <c r="G210" s="212"/>
      <c r="H210" s="215">
        <v>79.506</v>
      </c>
      <c r="I210" s="216"/>
      <c r="J210" s="212"/>
      <c r="K210" s="212"/>
      <c r="L210" s="217"/>
      <c r="M210" s="218"/>
      <c r="N210" s="219"/>
      <c r="O210" s="219"/>
      <c r="P210" s="219"/>
      <c r="Q210" s="219"/>
      <c r="R210" s="219"/>
      <c r="S210" s="219"/>
      <c r="T210" s="220"/>
      <c r="AT210" s="221" t="s">
        <v>247</v>
      </c>
      <c r="AU210" s="221" t="s">
        <v>88</v>
      </c>
      <c r="AV210" s="14" t="s">
        <v>88</v>
      </c>
      <c r="AW210" s="14" t="s">
        <v>4</v>
      </c>
      <c r="AX210" s="14" t="s">
        <v>83</v>
      </c>
      <c r="AY210" s="221" t="s">
        <v>237</v>
      </c>
    </row>
    <row r="211" spans="1:65" s="2" customFormat="1" ht="24.15" customHeight="1">
      <c r="A211" s="37"/>
      <c r="B211" s="38"/>
      <c r="C211" s="182" t="s">
        <v>516</v>
      </c>
      <c r="D211" s="182" t="s">
        <v>239</v>
      </c>
      <c r="E211" s="183" t="s">
        <v>2582</v>
      </c>
      <c r="F211" s="184" t="s">
        <v>2583</v>
      </c>
      <c r="G211" s="185" t="s">
        <v>154</v>
      </c>
      <c r="H211" s="186">
        <v>1</v>
      </c>
      <c r="I211" s="187"/>
      <c r="J211" s="188">
        <f>ROUND(I211*H211,2)</f>
        <v>0</v>
      </c>
      <c r="K211" s="184" t="s">
        <v>242</v>
      </c>
      <c r="L211" s="42"/>
      <c r="M211" s="189" t="s">
        <v>19</v>
      </c>
      <c r="N211" s="190" t="s">
        <v>48</v>
      </c>
      <c r="O211" s="67"/>
      <c r="P211" s="191">
        <f>O211*H211</f>
        <v>0</v>
      </c>
      <c r="Q211" s="191">
        <v>1E-4</v>
      </c>
      <c r="R211" s="191">
        <f>Q211*H211</f>
        <v>1E-4</v>
      </c>
      <c r="S211" s="191">
        <v>0</v>
      </c>
      <c r="T211" s="192">
        <f>S211*H211</f>
        <v>0</v>
      </c>
      <c r="U211" s="37"/>
      <c r="V211" s="37"/>
      <c r="W211" s="37"/>
      <c r="X211" s="37"/>
      <c r="Y211" s="37"/>
      <c r="Z211" s="37"/>
      <c r="AA211" s="37"/>
      <c r="AB211" s="37"/>
      <c r="AC211" s="37"/>
      <c r="AD211" s="37"/>
      <c r="AE211" s="37"/>
      <c r="AR211" s="193" t="s">
        <v>243</v>
      </c>
      <c r="AT211" s="193" t="s">
        <v>239</v>
      </c>
      <c r="AU211" s="193" t="s">
        <v>88</v>
      </c>
      <c r="AY211" s="20" t="s">
        <v>237</v>
      </c>
      <c r="BE211" s="194">
        <f>IF(N211="základní",J211,0)</f>
        <v>0</v>
      </c>
      <c r="BF211" s="194">
        <f>IF(N211="snížená",J211,0)</f>
        <v>0</v>
      </c>
      <c r="BG211" s="194">
        <f>IF(N211="zákl. přenesená",J211,0)</f>
        <v>0</v>
      </c>
      <c r="BH211" s="194">
        <f>IF(N211="sníž. přenesená",J211,0)</f>
        <v>0</v>
      </c>
      <c r="BI211" s="194">
        <f>IF(N211="nulová",J211,0)</f>
        <v>0</v>
      </c>
      <c r="BJ211" s="20" t="s">
        <v>88</v>
      </c>
      <c r="BK211" s="194">
        <f>ROUND(I211*H211,2)</f>
        <v>0</v>
      </c>
      <c r="BL211" s="20" t="s">
        <v>243</v>
      </c>
      <c r="BM211" s="193" t="s">
        <v>2597</v>
      </c>
    </row>
    <row r="212" spans="1:65" s="2" customFormat="1" ht="10.199999999999999">
      <c r="A212" s="37"/>
      <c r="B212" s="38"/>
      <c r="C212" s="39"/>
      <c r="D212" s="195" t="s">
        <v>245</v>
      </c>
      <c r="E212" s="39"/>
      <c r="F212" s="196" t="s">
        <v>2585</v>
      </c>
      <c r="G212" s="39"/>
      <c r="H212" s="39"/>
      <c r="I212" s="197"/>
      <c r="J212" s="39"/>
      <c r="K212" s="39"/>
      <c r="L212" s="42"/>
      <c r="M212" s="198"/>
      <c r="N212" s="199"/>
      <c r="O212" s="67"/>
      <c r="P212" s="67"/>
      <c r="Q212" s="67"/>
      <c r="R212" s="67"/>
      <c r="S212" s="67"/>
      <c r="T212" s="68"/>
      <c r="U212" s="37"/>
      <c r="V212" s="37"/>
      <c r="W212" s="37"/>
      <c r="X212" s="37"/>
      <c r="Y212" s="37"/>
      <c r="Z212" s="37"/>
      <c r="AA212" s="37"/>
      <c r="AB212" s="37"/>
      <c r="AC212" s="37"/>
      <c r="AD212" s="37"/>
      <c r="AE212" s="37"/>
      <c r="AT212" s="20" t="s">
        <v>245</v>
      </c>
      <c r="AU212" s="20" t="s">
        <v>88</v>
      </c>
    </row>
    <row r="213" spans="1:65" s="13" customFormat="1" ht="10.199999999999999">
      <c r="B213" s="200"/>
      <c r="C213" s="201"/>
      <c r="D213" s="202" t="s">
        <v>247</v>
      </c>
      <c r="E213" s="203" t="s">
        <v>19</v>
      </c>
      <c r="F213" s="204" t="s">
        <v>2588</v>
      </c>
      <c r="G213" s="201"/>
      <c r="H213" s="203" t="s">
        <v>19</v>
      </c>
      <c r="I213" s="205"/>
      <c r="J213" s="201"/>
      <c r="K213" s="201"/>
      <c r="L213" s="206"/>
      <c r="M213" s="207"/>
      <c r="N213" s="208"/>
      <c r="O213" s="208"/>
      <c r="P213" s="208"/>
      <c r="Q213" s="208"/>
      <c r="R213" s="208"/>
      <c r="S213" s="208"/>
      <c r="T213" s="209"/>
      <c r="AT213" s="210" t="s">
        <v>247</v>
      </c>
      <c r="AU213" s="210" t="s">
        <v>88</v>
      </c>
      <c r="AV213" s="13" t="s">
        <v>83</v>
      </c>
      <c r="AW213" s="13" t="s">
        <v>37</v>
      </c>
      <c r="AX213" s="13" t="s">
        <v>76</v>
      </c>
      <c r="AY213" s="210" t="s">
        <v>237</v>
      </c>
    </row>
    <row r="214" spans="1:65" s="14" customFormat="1" ht="10.199999999999999">
      <c r="B214" s="211"/>
      <c r="C214" s="212"/>
      <c r="D214" s="202" t="s">
        <v>247</v>
      </c>
      <c r="E214" s="213" t="s">
        <v>19</v>
      </c>
      <c r="F214" s="214" t="s">
        <v>2598</v>
      </c>
      <c r="G214" s="212"/>
      <c r="H214" s="215">
        <v>0.6</v>
      </c>
      <c r="I214" s="216"/>
      <c r="J214" s="212"/>
      <c r="K214" s="212"/>
      <c r="L214" s="217"/>
      <c r="M214" s="218"/>
      <c r="N214" s="219"/>
      <c r="O214" s="219"/>
      <c r="P214" s="219"/>
      <c r="Q214" s="219"/>
      <c r="R214" s="219"/>
      <c r="S214" s="219"/>
      <c r="T214" s="220"/>
      <c r="AT214" s="221" t="s">
        <v>247</v>
      </c>
      <c r="AU214" s="221" t="s">
        <v>88</v>
      </c>
      <c r="AV214" s="14" t="s">
        <v>88</v>
      </c>
      <c r="AW214" s="14" t="s">
        <v>37</v>
      </c>
      <c r="AX214" s="14" t="s">
        <v>76</v>
      </c>
      <c r="AY214" s="221" t="s">
        <v>237</v>
      </c>
    </row>
    <row r="215" spans="1:65" s="13" customFormat="1" ht="10.199999999999999">
      <c r="B215" s="200"/>
      <c r="C215" s="201"/>
      <c r="D215" s="202" t="s">
        <v>247</v>
      </c>
      <c r="E215" s="203" t="s">
        <v>19</v>
      </c>
      <c r="F215" s="204" t="s">
        <v>2586</v>
      </c>
      <c r="G215" s="201"/>
      <c r="H215" s="203" t="s">
        <v>19</v>
      </c>
      <c r="I215" s="205"/>
      <c r="J215" s="201"/>
      <c r="K215" s="201"/>
      <c r="L215" s="206"/>
      <c r="M215" s="207"/>
      <c r="N215" s="208"/>
      <c r="O215" s="208"/>
      <c r="P215" s="208"/>
      <c r="Q215" s="208"/>
      <c r="R215" s="208"/>
      <c r="S215" s="208"/>
      <c r="T215" s="209"/>
      <c r="AT215" s="210" t="s">
        <v>247</v>
      </c>
      <c r="AU215" s="210" t="s">
        <v>88</v>
      </c>
      <c r="AV215" s="13" t="s">
        <v>83</v>
      </c>
      <c r="AW215" s="13" t="s">
        <v>37</v>
      </c>
      <c r="AX215" s="13" t="s">
        <v>76</v>
      </c>
      <c r="AY215" s="210" t="s">
        <v>237</v>
      </c>
    </row>
    <row r="216" spans="1:65" s="14" customFormat="1" ht="10.199999999999999">
      <c r="B216" s="211"/>
      <c r="C216" s="212"/>
      <c r="D216" s="202" t="s">
        <v>247</v>
      </c>
      <c r="E216" s="213" t="s">
        <v>19</v>
      </c>
      <c r="F216" s="214" t="s">
        <v>2599</v>
      </c>
      <c r="G216" s="212"/>
      <c r="H216" s="215">
        <v>0.4</v>
      </c>
      <c r="I216" s="216"/>
      <c r="J216" s="212"/>
      <c r="K216" s="212"/>
      <c r="L216" s="217"/>
      <c r="M216" s="218"/>
      <c r="N216" s="219"/>
      <c r="O216" s="219"/>
      <c r="P216" s="219"/>
      <c r="Q216" s="219"/>
      <c r="R216" s="219"/>
      <c r="S216" s="219"/>
      <c r="T216" s="220"/>
      <c r="AT216" s="221" t="s">
        <v>247</v>
      </c>
      <c r="AU216" s="221" t="s">
        <v>88</v>
      </c>
      <c r="AV216" s="14" t="s">
        <v>88</v>
      </c>
      <c r="AW216" s="14" t="s">
        <v>37</v>
      </c>
      <c r="AX216" s="14" t="s">
        <v>76</v>
      </c>
      <c r="AY216" s="221" t="s">
        <v>237</v>
      </c>
    </row>
    <row r="217" spans="1:65" s="16" customFormat="1" ht="10.199999999999999">
      <c r="B217" s="233"/>
      <c r="C217" s="234"/>
      <c r="D217" s="202" t="s">
        <v>247</v>
      </c>
      <c r="E217" s="235" t="s">
        <v>19</v>
      </c>
      <c r="F217" s="236" t="s">
        <v>260</v>
      </c>
      <c r="G217" s="234"/>
      <c r="H217" s="237">
        <v>1</v>
      </c>
      <c r="I217" s="238"/>
      <c r="J217" s="234"/>
      <c r="K217" s="234"/>
      <c r="L217" s="239"/>
      <c r="M217" s="240"/>
      <c r="N217" s="241"/>
      <c r="O217" s="241"/>
      <c r="P217" s="241"/>
      <c r="Q217" s="241"/>
      <c r="R217" s="241"/>
      <c r="S217" s="241"/>
      <c r="T217" s="242"/>
      <c r="AT217" s="243" t="s">
        <v>247</v>
      </c>
      <c r="AU217" s="243" t="s">
        <v>88</v>
      </c>
      <c r="AV217" s="16" t="s">
        <v>243</v>
      </c>
      <c r="AW217" s="16" t="s">
        <v>37</v>
      </c>
      <c r="AX217" s="16" t="s">
        <v>83</v>
      </c>
      <c r="AY217" s="243" t="s">
        <v>237</v>
      </c>
    </row>
    <row r="218" spans="1:65" s="2" customFormat="1" ht="24.15" customHeight="1">
      <c r="A218" s="37"/>
      <c r="B218" s="38"/>
      <c r="C218" s="244" t="s">
        <v>523</v>
      </c>
      <c r="D218" s="244" t="s">
        <v>296</v>
      </c>
      <c r="E218" s="245" t="s">
        <v>2600</v>
      </c>
      <c r="F218" s="246" t="s">
        <v>2601</v>
      </c>
      <c r="G218" s="247" t="s">
        <v>154</v>
      </c>
      <c r="H218" s="248">
        <v>1.05</v>
      </c>
      <c r="I218" s="249"/>
      <c r="J218" s="250">
        <f>ROUND(I218*H218,2)</f>
        <v>0</v>
      </c>
      <c r="K218" s="246" t="s">
        <v>242</v>
      </c>
      <c r="L218" s="251"/>
      <c r="M218" s="252" t="s">
        <v>19</v>
      </c>
      <c r="N218" s="253" t="s">
        <v>48</v>
      </c>
      <c r="O218" s="67"/>
      <c r="P218" s="191">
        <f>O218*H218</f>
        <v>0</v>
      </c>
      <c r="Q218" s="191">
        <v>2.2000000000000001E-4</v>
      </c>
      <c r="R218" s="191">
        <f>Q218*H218</f>
        <v>2.3100000000000003E-4</v>
      </c>
      <c r="S218" s="191">
        <v>0</v>
      </c>
      <c r="T218" s="192">
        <f>S218*H218</f>
        <v>0</v>
      </c>
      <c r="U218" s="37"/>
      <c r="V218" s="37"/>
      <c r="W218" s="37"/>
      <c r="X218" s="37"/>
      <c r="Y218" s="37"/>
      <c r="Z218" s="37"/>
      <c r="AA218" s="37"/>
      <c r="AB218" s="37"/>
      <c r="AC218" s="37"/>
      <c r="AD218" s="37"/>
      <c r="AE218" s="37"/>
      <c r="AR218" s="193" t="s">
        <v>299</v>
      </c>
      <c r="AT218" s="193" t="s">
        <v>296</v>
      </c>
      <c r="AU218" s="193" t="s">
        <v>88</v>
      </c>
      <c r="AY218" s="20" t="s">
        <v>237</v>
      </c>
      <c r="BE218" s="194">
        <f>IF(N218="základní",J218,0)</f>
        <v>0</v>
      </c>
      <c r="BF218" s="194">
        <f>IF(N218="snížená",J218,0)</f>
        <v>0</v>
      </c>
      <c r="BG218" s="194">
        <f>IF(N218="zákl. přenesená",J218,0)</f>
        <v>0</v>
      </c>
      <c r="BH218" s="194">
        <f>IF(N218="sníž. přenesená",J218,0)</f>
        <v>0</v>
      </c>
      <c r="BI218" s="194">
        <f>IF(N218="nulová",J218,0)</f>
        <v>0</v>
      </c>
      <c r="BJ218" s="20" t="s">
        <v>88</v>
      </c>
      <c r="BK218" s="194">
        <f>ROUND(I218*H218,2)</f>
        <v>0</v>
      </c>
      <c r="BL218" s="20" t="s">
        <v>243</v>
      </c>
      <c r="BM218" s="193" t="s">
        <v>2602</v>
      </c>
    </row>
    <row r="219" spans="1:65" s="14" customFormat="1" ht="10.199999999999999">
      <c r="B219" s="211"/>
      <c r="C219" s="212"/>
      <c r="D219" s="202" t="s">
        <v>247</v>
      </c>
      <c r="E219" s="212"/>
      <c r="F219" s="214" t="s">
        <v>2603</v>
      </c>
      <c r="G219" s="212"/>
      <c r="H219" s="215">
        <v>1.05</v>
      </c>
      <c r="I219" s="216"/>
      <c r="J219" s="212"/>
      <c r="K219" s="212"/>
      <c r="L219" s="217"/>
      <c r="M219" s="218"/>
      <c r="N219" s="219"/>
      <c r="O219" s="219"/>
      <c r="P219" s="219"/>
      <c r="Q219" s="219"/>
      <c r="R219" s="219"/>
      <c r="S219" s="219"/>
      <c r="T219" s="220"/>
      <c r="AT219" s="221" t="s">
        <v>247</v>
      </c>
      <c r="AU219" s="221" t="s">
        <v>88</v>
      </c>
      <c r="AV219" s="14" t="s">
        <v>88</v>
      </c>
      <c r="AW219" s="14" t="s">
        <v>4</v>
      </c>
      <c r="AX219" s="14" t="s">
        <v>83</v>
      </c>
      <c r="AY219" s="221" t="s">
        <v>237</v>
      </c>
    </row>
    <row r="220" spans="1:65" s="2" customFormat="1" ht="24.15" customHeight="1">
      <c r="A220" s="37"/>
      <c r="B220" s="38"/>
      <c r="C220" s="182" t="s">
        <v>529</v>
      </c>
      <c r="D220" s="182" t="s">
        <v>239</v>
      </c>
      <c r="E220" s="183" t="s">
        <v>2604</v>
      </c>
      <c r="F220" s="184" t="s">
        <v>2605</v>
      </c>
      <c r="G220" s="185" t="s">
        <v>154</v>
      </c>
      <c r="H220" s="186">
        <v>182.6</v>
      </c>
      <c r="I220" s="187"/>
      <c r="J220" s="188">
        <f>ROUND(I220*H220,2)</f>
        <v>0</v>
      </c>
      <c r="K220" s="184" t="s">
        <v>242</v>
      </c>
      <c r="L220" s="42"/>
      <c r="M220" s="189" t="s">
        <v>19</v>
      </c>
      <c r="N220" s="190" t="s">
        <v>48</v>
      </c>
      <c r="O220" s="67"/>
      <c r="P220" s="191">
        <f>O220*H220</f>
        <v>0</v>
      </c>
      <c r="Q220" s="191">
        <v>0</v>
      </c>
      <c r="R220" s="191">
        <f>Q220*H220</f>
        <v>0</v>
      </c>
      <c r="S220" s="191">
        <v>0</v>
      </c>
      <c r="T220" s="192">
        <f>S220*H220</f>
        <v>0</v>
      </c>
      <c r="U220" s="37"/>
      <c r="V220" s="37"/>
      <c r="W220" s="37"/>
      <c r="X220" s="37"/>
      <c r="Y220" s="37"/>
      <c r="Z220" s="37"/>
      <c r="AA220" s="37"/>
      <c r="AB220" s="37"/>
      <c r="AC220" s="37"/>
      <c r="AD220" s="37"/>
      <c r="AE220" s="37"/>
      <c r="AR220" s="193" t="s">
        <v>243</v>
      </c>
      <c r="AT220" s="193" t="s">
        <v>239</v>
      </c>
      <c r="AU220" s="193" t="s">
        <v>88</v>
      </c>
      <c r="AY220" s="20" t="s">
        <v>237</v>
      </c>
      <c r="BE220" s="194">
        <f>IF(N220="základní",J220,0)</f>
        <v>0</v>
      </c>
      <c r="BF220" s="194">
        <f>IF(N220="snížená",J220,0)</f>
        <v>0</v>
      </c>
      <c r="BG220" s="194">
        <f>IF(N220="zákl. přenesená",J220,0)</f>
        <v>0</v>
      </c>
      <c r="BH220" s="194">
        <f>IF(N220="sníž. přenesená",J220,0)</f>
        <v>0</v>
      </c>
      <c r="BI220" s="194">
        <f>IF(N220="nulová",J220,0)</f>
        <v>0</v>
      </c>
      <c r="BJ220" s="20" t="s">
        <v>88</v>
      </c>
      <c r="BK220" s="194">
        <f>ROUND(I220*H220,2)</f>
        <v>0</v>
      </c>
      <c r="BL220" s="20" t="s">
        <v>243</v>
      </c>
      <c r="BM220" s="193" t="s">
        <v>2606</v>
      </c>
    </row>
    <row r="221" spans="1:65" s="2" customFormat="1" ht="10.199999999999999">
      <c r="A221" s="37"/>
      <c r="B221" s="38"/>
      <c r="C221" s="39"/>
      <c r="D221" s="195" t="s">
        <v>245</v>
      </c>
      <c r="E221" s="39"/>
      <c r="F221" s="196" t="s">
        <v>2607</v>
      </c>
      <c r="G221" s="39"/>
      <c r="H221" s="39"/>
      <c r="I221" s="197"/>
      <c r="J221" s="39"/>
      <c r="K221" s="39"/>
      <c r="L221" s="42"/>
      <c r="M221" s="198"/>
      <c r="N221" s="199"/>
      <c r="O221" s="67"/>
      <c r="P221" s="67"/>
      <c r="Q221" s="67"/>
      <c r="R221" s="67"/>
      <c r="S221" s="67"/>
      <c r="T221" s="68"/>
      <c r="U221" s="37"/>
      <c r="V221" s="37"/>
      <c r="W221" s="37"/>
      <c r="X221" s="37"/>
      <c r="Y221" s="37"/>
      <c r="Z221" s="37"/>
      <c r="AA221" s="37"/>
      <c r="AB221" s="37"/>
      <c r="AC221" s="37"/>
      <c r="AD221" s="37"/>
      <c r="AE221" s="37"/>
      <c r="AT221" s="20" t="s">
        <v>245</v>
      </c>
      <c r="AU221" s="20" t="s">
        <v>88</v>
      </c>
    </row>
    <row r="222" spans="1:65" s="14" customFormat="1" ht="10.199999999999999">
      <c r="B222" s="211"/>
      <c r="C222" s="212"/>
      <c r="D222" s="202" t="s">
        <v>247</v>
      </c>
      <c r="E222" s="213" t="s">
        <v>19</v>
      </c>
      <c r="F222" s="214" t="s">
        <v>2445</v>
      </c>
      <c r="G222" s="212"/>
      <c r="H222" s="215">
        <v>238.56</v>
      </c>
      <c r="I222" s="216"/>
      <c r="J222" s="212"/>
      <c r="K222" s="212"/>
      <c r="L222" s="217"/>
      <c r="M222" s="218"/>
      <c r="N222" s="219"/>
      <c r="O222" s="219"/>
      <c r="P222" s="219"/>
      <c r="Q222" s="219"/>
      <c r="R222" s="219"/>
      <c r="S222" s="219"/>
      <c r="T222" s="220"/>
      <c r="AT222" s="221" t="s">
        <v>247</v>
      </c>
      <c r="AU222" s="221" t="s">
        <v>88</v>
      </c>
      <c r="AV222" s="14" t="s">
        <v>88</v>
      </c>
      <c r="AW222" s="14" t="s">
        <v>37</v>
      </c>
      <c r="AX222" s="14" t="s">
        <v>76</v>
      </c>
      <c r="AY222" s="221" t="s">
        <v>237</v>
      </c>
    </row>
    <row r="223" spans="1:65" s="14" customFormat="1" ht="10.199999999999999">
      <c r="B223" s="211"/>
      <c r="C223" s="212"/>
      <c r="D223" s="202" t="s">
        <v>247</v>
      </c>
      <c r="E223" s="213" t="s">
        <v>19</v>
      </c>
      <c r="F223" s="214" t="s">
        <v>2608</v>
      </c>
      <c r="G223" s="212"/>
      <c r="H223" s="215">
        <v>-73.86</v>
      </c>
      <c r="I223" s="216"/>
      <c r="J223" s="212"/>
      <c r="K223" s="212"/>
      <c r="L223" s="217"/>
      <c r="M223" s="218"/>
      <c r="N223" s="219"/>
      <c r="O223" s="219"/>
      <c r="P223" s="219"/>
      <c r="Q223" s="219"/>
      <c r="R223" s="219"/>
      <c r="S223" s="219"/>
      <c r="T223" s="220"/>
      <c r="AT223" s="221" t="s">
        <v>247</v>
      </c>
      <c r="AU223" s="221" t="s">
        <v>88</v>
      </c>
      <c r="AV223" s="14" t="s">
        <v>88</v>
      </c>
      <c r="AW223" s="14" t="s">
        <v>37</v>
      </c>
      <c r="AX223" s="14" t="s">
        <v>76</v>
      </c>
      <c r="AY223" s="221" t="s">
        <v>237</v>
      </c>
    </row>
    <row r="224" spans="1:65" s="14" customFormat="1" ht="10.199999999999999">
      <c r="B224" s="211"/>
      <c r="C224" s="212"/>
      <c r="D224" s="202" t="s">
        <v>247</v>
      </c>
      <c r="E224" s="213" t="s">
        <v>19</v>
      </c>
      <c r="F224" s="214" t="s">
        <v>2609</v>
      </c>
      <c r="G224" s="212"/>
      <c r="H224" s="215">
        <v>17.899999999999999</v>
      </c>
      <c r="I224" s="216"/>
      <c r="J224" s="212"/>
      <c r="K224" s="212"/>
      <c r="L224" s="217"/>
      <c r="M224" s="218"/>
      <c r="N224" s="219"/>
      <c r="O224" s="219"/>
      <c r="P224" s="219"/>
      <c r="Q224" s="219"/>
      <c r="R224" s="219"/>
      <c r="S224" s="219"/>
      <c r="T224" s="220"/>
      <c r="AT224" s="221" t="s">
        <v>247</v>
      </c>
      <c r="AU224" s="221" t="s">
        <v>88</v>
      </c>
      <c r="AV224" s="14" t="s">
        <v>88</v>
      </c>
      <c r="AW224" s="14" t="s">
        <v>37</v>
      </c>
      <c r="AX224" s="14" t="s">
        <v>76</v>
      </c>
      <c r="AY224" s="221" t="s">
        <v>237</v>
      </c>
    </row>
    <row r="225" spans="1:65" s="16" customFormat="1" ht="10.199999999999999">
      <c r="B225" s="233"/>
      <c r="C225" s="234"/>
      <c r="D225" s="202" t="s">
        <v>247</v>
      </c>
      <c r="E225" s="235" t="s">
        <v>19</v>
      </c>
      <c r="F225" s="236" t="s">
        <v>260</v>
      </c>
      <c r="G225" s="234"/>
      <c r="H225" s="237">
        <v>182.6</v>
      </c>
      <c r="I225" s="238"/>
      <c r="J225" s="234"/>
      <c r="K225" s="234"/>
      <c r="L225" s="239"/>
      <c r="M225" s="240"/>
      <c r="N225" s="241"/>
      <c r="O225" s="241"/>
      <c r="P225" s="241"/>
      <c r="Q225" s="241"/>
      <c r="R225" s="241"/>
      <c r="S225" s="241"/>
      <c r="T225" s="242"/>
      <c r="AT225" s="243" t="s">
        <v>247</v>
      </c>
      <c r="AU225" s="243" t="s">
        <v>88</v>
      </c>
      <c r="AV225" s="16" t="s">
        <v>243</v>
      </c>
      <c r="AW225" s="16" t="s">
        <v>37</v>
      </c>
      <c r="AX225" s="16" t="s">
        <v>83</v>
      </c>
      <c r="AY225" s="243" t="s">
        <v>237</v>
      </c>
    </row>
    <row r="226" spans="1:65" s="2" customFormat="1" ht="21.75" customHeight="1">
      <c r="A226" s="37"/>
      <c r="B226" s="38"/>
      <c r="C226" s="244" t="s">
        <v>535</v>
      </c>
      <c r="D226" s="244" t="s">
        <v>296</v>
      </c>
      <c r="E226" s="245" t="s">
        <v>2610</v>
      </c>
      <c r="F226" s="246" t="s">
        <v>2611</v>
      </c>
      <c r="G226" s="247" t="s">
        <v>154</v>
      </c>
      <c r="H226" s="248">
        <v>191.73</v>
      </c>
      <c r="I226" s="249"/>
      <c r="J226" s="250">
        <f>ROUND(I226*H226,2)</f>
        <v>0</v>
      </c>
      <c r="K226" s="246" t="s">
        <v>242</v>
      </c>
      <c r="L226" s="251"/>
      <c r="M226" s="252" t="s">
        <v>19</v>
      </c>
      <c r="N226" s="253" t="s">
        <v>48</v>
      </c>
      <c r="O226" s="67"/>
      <c r="P226" s="191">
        <f>O226*H226</f>
        <v>0</v>
      </c>
      <c r="Q226" s="191">
        <v>1E-4</v>
      </c>
      <c r="R226" s="191">
        <f>Q226*H226</f>
        <v>1.9172999999999999E-2</v>
      </c>
      <c r="S226" s="191">
        <v>0</v>
      </c>
      <c r="T226" s="192">
        <f>S226*H226</f>
        <v>0</v>
      </c>
      <c r="U226" s="37"/>
      <c r="V226" s="37"/>
      <c r="W226" s="37"/>
      <c r="X226" s="37"/>
      <c r="Y226" s="37"/>
      <c r="Z226" s="37"/>
      <c r="AA226" s="37"/>
      <c r="AB226" s="37"/>
      <c r="AC226" s="37"/>
      <c r="AD226" s="37"/>
      <c r="AE226" s="37"/>
      <c r="AR226" s="193" t="s">
        <v>299</v>
      </c>
      <c r="AT226" s="193" t="s">
        <v>296</v>
      </c>
      <c r="AU226" s="193" t="s">
        <v>88</v>
      </c>
      <c r="AY226" s="20" t="s">
        <v>237</v>
      </c>
      <c r="BE226" s="194">
        <f>IF(N226="základní",J226,0)</f>
        <v>0</v>
      </c>
      <c r="BF226" s="194">
        <f>IF(N226="snížená",J226,0)</f>
        <v>0</v>
      </c>
      <c r="BG226" s="194">
        <f>IF(N226="zákl. přenesená",J226,0)</f>
        <v>0</v>
      </c>
      <c r="BH226" s="194">
        <f>IF(N226="sníž. přenesená",J226,0)</f>
        <v>0</v>
      </c>
      <c r="BI226" s="194">
        <f>IF(N226="nulová",J226,0)</f>
        <v>0</v>
      </c>
      <c r="BJ226" s="20" t="s">
        <v>88</v>
      </c>
      <c r="BK226" s="194">
        <f>ROUND(I226*H226,2)</f>
        <v>0</v>
      </c>
      <c r="BL226" s="20" t="s">
        <v>243</v>
      </c>
      <c r="BM226" s="193" t="s">
        <v>2612</v>
      </c>
    </row>
    <row r="227" spans="1:65" s="14" customFormat="1" ht="10.199999999999999">
      <c r="B227" s="211"/>
      <c r="C227" s="212"/>
      <c r="D227" s="202" t="s">
        <v>247</v>
      </c>
      <c r="E227" s="212"/>
      <c r="F227" s="214" t="s">
        <v>2613</v>
      </c>
      <c r="G227" s="212"/>
      <c r="H227" s="215">
        <v>191.73</v>
      </c>
      <c r="I227" s="216"/>
      <c r="J227" s="212"/>
      <c r="K227" s="212"/>
      <c r="L227" s="217"/>
      <c r="M227" s="218"/>
      <c r="N227" s="219"/>
      <c r="O227" s="219"/>
      <c r="P227" s="219"/>
      <c r="Q227" s="219"/>
      <c r="R227" s="219"/>
      <c r="S227" s="219"/>
      <c r="T227" s="220"/>
      <c r="AT227" s="221" t="s">
        <v>247</v>
      </c>
      <c r="AU227" s="221" t="s">
        <v>88</v>
      </c>
      <c r="AV227" s="14" t="s">
        <v>88</v>
      </c>
      <c r="AW227" s="14" t="s">
        <v>4</v>
      </c>
      <c r="AX227" s="14" t="s">
        <v>83</v>
      </c>
      <c r="AY227" s="221" t="s">
        <v>237</v>
      </c>
    </row>
    <row r="228" spans="1:65" s="2" customFormat="1" ht="24.15" customHeight="1">
      <c r="A228" s="37"/>
      <c r="B228" s="38"/>
      <c r="C228" s="182" t="s">
        <v>545</v>
      </c>
      <c r="D228" s="182" t="s">
        <v>239</v>
      </c>
      <c r="E228" s="183" t="s">
        <v>2604</v>
      </c>
      <c r="F228" s="184" t="s">
        <v>2605</v>
      </c>
      <c r="G228" s="185" t="s">
        <v>154</v>
      </c>
      <c r="H228" s="186">
        <v>106.62</v>
      </c>
      <c r="I228" s="187"/>
      <c r="J228" s="188">
        <f>ROUND(I228*H228,2)</f>
        <v>0</v>
      </c>
      <c r="K228" s="184" t="s">
        <v>242</v>
      </c>
      <c r="L228" s="42"/>
      <c r="M228" s="189" t="s">
        <v>19</v>
      </c>
      <c r="N228" s="190" t="s">
        <v>48</v>
      </c>
      <c r="O228" s="67"/>
      <c r="P228" s="191">
        <f>O228*H228</f>
        <v>0</v>
      </c>
      <c r="Q228" s="191">
        <v>0</v>
      </c>
      <c r="R228" s="191">
        <f>Q228*H228</f>
        <v>0</v>
      </c>
      <c r="S228" s="191">
        <v>0</v>
      </c>
      <c r="T228" s="192">
        <f>S228*H228</f>
        <v>0</v>
      </c>
      <c r="U228" s="37"/>
      <c r="V228" s="37"/>
      <c r="W228" s="37"/>
      <c r="X228" s="37"/>
      <c r="Y228" s="37"/>
      <c r="Z228" s="37"/>
      <c r="AA228" s="37"/>
      <c r="AB228" s="37"/>
      <c r="AC228" s="37"/>
      <c r="AD228" s="37"/>
      <c r="AE228" s="37"/>
      <c r="AR228" s="193" t="s">
        <v>243</v>
      </c>
      <c r="AT228" s="193" t="s">
        <v>239</v>
      </c>
      <c r="AU228" s="193" t="s">
        <v>88</v>
      </c>
      <c r="AY228" s="20" t="s">
        <v>237</v>
      </c>
      <c r="BE228" s="194">
        <f>IF(N228="základní",J228,0)</f>
        <v>0</v>
      </c>
      <c r="BF228" s="194">
        <f>IF(N228="snížená",J228,0)</f>
        <v>0</v>
      </c>
      <c r="BG228" s="194">
        <f>IF(N228="zákl. přenesená",J228,0)</f>
        <v>0</v>
      </c>
      <c r="BH228" s="194">
        <f>IF(N228="sníž. přenesená",J228,0)</f>
        <v>0</v>
      </c>
      <c r="BI228" s="194">
        <f>IF(N228="nulová",J228,0)</f>
        <v>0</v>
      </c>
      <c r="BJ228" s="20" t="s">
        <v>88</v>
      </c>
      <c r="BK228" s="194">
        <f>ROUND(I228*H228,2)</f>
        <v>0</v>
      </c>
      <c r="BL228" s="20" t="s">
        <v>243</v>
      </c>
      <c r="BM228" s="193" t="s">
        <v>2614</v>
      </c>
    </row>
    <row r="229" spans="1:65" s="2" customFormat="1" ht="10.199999999999999">
      <c r="A229" s="37"/>
      <c r="B229" s="38"/>
      <c r="C229" s="39"/>
      <c r="D229" s="195" t="s">
        <v>245</v>
      </c>
      <c r="E229" s="39"/>
      <c r="F229" s="196" t="s">
        <v>2607</v>
      </c>
      <c r="G229" s="39"/>
      <c r="H229" s="39"/>
      <c r="I229" s="197"/>
      <c r="J229" s="39"/>
      <c r="K229" s="39"/>
      <c r="L229" s="42"/>
      <c r="M229" s="198"/>
      <c r="N229" s="199"/>
      <c r="O229" s="67"/>
      <c r="P229" s="67"/>
      <c r="Q229" s="67"/>
      <c r="R229" s="67"/>
      <c r="S229" s="67"/>
      <c r="T229" s="68"/>
      <c r="U229" s="37"/>
      <c r="V229" s="37"/>
      <c r="W229" s="37"/>
      <c r="X229" s="37"/>
      <c r="Y229" s="37"/>
      <c r="Z229" s="37"/>
      <c r="AA229" s="37"/>
      <c r="AB229" s="37"/>
      <c r="AC229" s="37"/>
      <c r="AD229" s="37"/>
      <c r="AE229" s="37"/>
      <c r="AT229" s="20" t="s">
        <v>245</v>
      </c>
      <c r="AU229" s="20" t="s">
        <v>88</v>
      </c>
    </row>
    <row r="230" spans="1:65" s="14" customFormat="1" ht="10.199999999999999">
      <c r="B230" s="211"/>
      <c r="C230" s="212"/>
      <c r="D230" s="202" t="s">
        <v>247</v>
      </c>
      <c r="E230" s="213" t="s">
        <v>19</v>
      </c>
      <c r="F230" s="214" t="s">
        <v>2615</v>
      </c>
      <c r="G230" s="212"/>
      <c r="H230" s="215">
        <v>54</v>
      </c>
      <c r="I230" s="216"/>
      <c r="J230" s="212"/>
      <c r="K230" s="212"/>
      <c r="L230" s="217"/>
      <c r="M230" s="218"/>
      <c r="N230" s="219"/>
      <c r="O230" s="219"/>
      <c r="P230" s="219"/>
      <c r="Q230" s="219"/>
      <c r="R230" s="219"/>
      <c r="S230" s="219"/>
      <c r="T230" s="220"/>
      <c r="AT230" s="221" t="s">
        <v>247</v>
      </c>
      <c r="AU230" s="221" t="s">
        <v>88</v>
      </c>
      <c r="AV230" s="14" t="s">
        <v>88</v>
      </c>
      <c r="AW230" s="14" t="s">
        <v>37</v>
      </c>
      <c r="AX230" s="14" t="s">
        <v>76</v>
      </c>
      <c r="AY230" s="221" t="s">
        <v>237</v>
      </c>
    </row>
    <row r="231" spans="1:65" s="14" customFormat="1" ht="10.199999999999999">
      <c r="B231" s="211"/>
      <c r="C231" s="212"/>
      <c r="D231" s="202" t="s">
        <v>247</v>
      </c>
      <c r="E231" s="213" t="s">
        <v>19</v>
      </c>
      <c r="F231" s="214" t="s">
        <v>2616</v>
      </c>
      <c r="G231" s="212"/>
      <c r="H231" s="215">
        <v>9</v>
      </c>
      <c r="I231" s="216"/>
      <c r="J231" s="212"/>
      <c r="K231" s="212"/>
      <c r="L231" s="217"/>
      <c r="M231" s="218"/>
      <c r="N231" s="219"/>
      <c r="O231" s="219"/>
      <c r="P231" s="219"/>
      <c r="Q231" s="219"/>
      <c r="R231" s="219"/>
      <c r="S231" s="219"/>
      <c r="T231" s="220"/>
      <c r="AT231" s="221" t="s">
        <v>247</v>
      </c>
      <c r="AU231" s="221" t="s">
        <v>88</v>
      </c>
      <c r="AV231" s="14" t="s">
        <v>88</v>
      </c>
      <c r="AW231" s="14" t="s">
        <v>37</v>
      </c>
      <c r="AX231" s="14" t="s">
        <v>76</v>
      </c>
      <c r="AY231" s="221" t="s">
        <v>237</v>
      </c>
    </row>
    <row r="232" spans="1:65" s="14" customFormat="1" ht="10.199999999999999">
      <c r="B232" s="211"/>
      <c r="C232" s="212"/>
      <c r="D232" s="202" t="s">
        <v>247</v>
      </c>
      <c r="E232" s="213" t="s">
        <v>19</v>
      </c>
      <c r="F232" s="214" t="s">
        <v>2617</v>
      </c>
      <c r="G232" s="212"/>
      <c r="H232" s="215">
        <v>3</v>
      </c>
      <c r="I232" s="216"/>
      <c r="J232" s="212"/>
      <c r="K232" s="212"/>
      <c r="L232" s="217"/>
      <c r="M232" s="218"/>
      <c r="N232" s="219"/>
      <c r="O232" s="219"/>
      <c r="P232" s="219"/>
      <c r="Q232" s="219"/>
      <c r="R232" s="219"/>
      <c r="S232" s="219"/>
      <c r="T232" s="220"/>
      <c r="AT232" s="221" t="s">
        <v>247</v>
      </c>
      <c r="AU232" s="221" t="s">
        <v>88</v>
      </c>
      <c r="AV232" s="14" t="s">
        <v>88</v>
      </c>
      <c r="AW232" s="14" t="s">
        <v>37</v>
      </c>
      <c r="AX232" s="14" t="s">
        <v>76</v>
      </c>
      <c r="AY232" s="221" t="s">
        <v>237</v>
      </c>
    </row>
    <row r="233" spans="1:65" s="14" customFormat="1" ht="10.199999999999999">
      <c r="B233" s="211"/>
      <c r="C233" s="212"/>
      <c r="D233" s="202" t="s">
        <v>247</v>
      </c>
      <c r="E233" s="213" t="s">
        <v>19</v>
      </c>
      <c r="F233" s="214" t="s">
        <v>2618</v>
      </c>
      <c r="G233" s="212"/>
      <c r="H233" s="215">
        <v>5.4</v>
      </c>
      <c r="I233" s="216"/>
      <c r="J233" s="212"/>
      <c r="K233" s="212"/>
      <c r="L233" s="217"/>
      <c r="M233" s="218"/>
      <c r="N233" s="219"/>
      <c r="O233" s="219"/>
      <c r="P233" s="219"/>
      <c r="Q233" s="219"/>
      <c r="R233" s="219"/>
      <c r="S233" s="219"/>
      <c r="T233" s="220"/>
      <c r="AT233" s="221" t="s">
        <v>247</v>
      </c>
      <c r="AU233" s="221" t="s">
        <v>88</v>
      </c>
      <c r="AV233" s="14" t="s">
        <v>88</v>
      </c>
      <c r="AW233" s="14" t="s">
        <v>37</v>
      </c>
      <c r="AX233" s="14" t="s">
        <v>76</v>
      </c>
      <c r="AY233" s="221" t="s">
        <v>237</v>
      </c>
    </row>
    <row r="234" spans="1:65" s="14" customFormat="1" ht="10.199999999999999">
      <c r="B234" s="211"/>
      <c r="C234" s="212"/>
      <c r="D234" s="202" t="s">
        <v>247</v>
      </c>
      <c r="E234" s="213" t="s">
        <v>19</v>
      </c>
      <c r="F234" s="214" t="s">
        <v>2619</v>
      </c>
      <c r="G234" s="212"/>
      <c r="H234" s="215">
        <v>2.46</v>
      </c>
      <c r="I234" s="216"/>
      <c r="J234" s="212"/>
      <c r="K234" s="212"/>
      <c r="L234" s="217"/>
      <c r="M234" s="218"/>
      <c r="N234" s="219"/>
      <c r="O234" s="219"/>
      <c r="P234" s="219"/>
      <c r="Q234" s="219"/>
      <c r="R234" s="219"/>
      <c r="S234" s="219"/>
      <c r="T234" s="220"/>
      <c r="AT234" s="221" t="s">
        <v>247</v>
      </c>
      <c r="AU234" s="221" t="s">
        <v>88</v>
      </c>
      <c r="AV234" s="14" t="s">
        <v>88</v>
      </c>
      <c r="AW234" s="14" t="s">
        <v>37</v>
      </c>
      <c r="AX234" s="14" t="s">
        <v>76</v>
      </c>
      <c r="AY234" s="221" t="s">
        <v>237</v>
      </c>
    </row>
    <row r="235" spans="1:65" s="15" customFormat="1" ht="10.199999999999999">
      <c r="B235" s="222"/>
      <c r="C235" s="223"/>
      <c r="D235" s="202" t="s">
        <v>247</v>
      </c>
      <c r="E235" s="224" t="s">
        <v>19</v>
      </c>
      <c r="F235" s="225" t="s">
        <v>251</v>
      </c>
      <c r="G235" s="223"/>
      <c r="H235" s="226">
        <v>73.86</v>
      </c>
      <c r="I235" s="227"/>
      <c r="J235" s="223"/>
      <c r="K235" s="223"/>
      <c r="L235" s="228"/>
      <c r="M235" s="229"/>
      <c r="N235" s="230"/>
      <c r="O235" s="230"/>
      <c r="P235" s="230"/>
      <c r="Q235" s="230"/>
      <c r="R235" s="230"/>
      <c r="S235" s="230"/>
      <c r="T235" s="231"/>
      <c r="AT235" s="232" t="s">
        <v>247</v>
      </c>
      <c r="AU235" s="232" t="s">
        <v>88</v>
      </c>
      <c r="AV235" s="15" t="s">
        <v>92</v>
      </c>
      <c r="AW235" s="15" t="s">
        <v>37</v>
      </c>
      <c r="AX235" s="15" t="s">
        <v>76</v>
      </c>
      <c r="AY235" s="232" t="s">
        <v>237</v>
      </c>
    </row>
    <row r="236" spans="1:65" s="13" customFormat="1" ht="10.199999999999999">
      <c r="B236" s="200"/>
      <c r="C236" s="201"/>
      <c r="D236" s="202" t="s">
        <v>247</v>
      </c>
      <c r="E236" s="203" t="s">
        <v>19</v>
      </c>
      <c r="F236" s="204" t="s">
        <v>2620</v>
      </c>
      <c r="G236" s="201"/>
      <c r="H236" s="203" t="s">
        <v>19</v>
      </c>
      <c r="I236" s="205"/>
      <c r="J236" s="201"/>
      <c r="K236" s="201"/>
      <c r="L236" s="206"/>
      <c r="M236" s="207"/>
      <c r="N236" s="208"/>
      <c r="O236" s="208"/>
      <c r="P236" s="208"/>
      <c r="Q236" s="208"/>
      <c r="R236" s="208"/>
      <c r="S236" s="208"/>
      <c r="T236" s="209"/>
      <c r="AT236" s="210" t="s">
        <v>247</v>
      </c>
      <c r="AU236" s="210" t="s">
        <v>88</v>
      </c>
      <c r="AV236" s="13" t="s">
        <v>83</v>
      </c>
      <c r="AW236" s="13" t="s">
        <v>37</v>
      </c>
      <c r="AX236" s="13" t="s">
        <v>76</v>
      </c>
      <c r="AY236" s="210" t="s">
        <v>237</v>
      </c>
    </row>
    <row r="237" spans="1:65" s="14" customFormat="1" ht="10.199999999999999">
      <c r="B237" s="211"/>
      <c r="C237" s="212"/>
      <c r="D237" s="202" t="s">
        <v>247</v>
      </c>
      <c r="E237" s="213" t="s">
        <v>19</v>
      </c>
      <c r="F237" s="214" t="s">
        <v>2621</v>
      </c>
      <c r="G237" s="212"/>
      <c r="H237" s="215">
        <v>9.56</v>
      </c>
      <c r="I237" s="216"/>
      <c r="J237" s="212"/>
      <c r="K237" s="212"/>
      <c r="L237" s="217"/>
      <c r="M237" s="218"/>
      <c r="N237" s="219"/>
      <c r="O237" s="219"/>
      <c r="P237" s="219"/>
      <c r="Q237" s="219"/>
      <c r="R237" s="219"/>
      <c r="S237" s="219"/>
      <c r="T237" s="220"/>
      <c r="AT237" s="221" t="s">
        <v>247</v>
      </c>
      <c r="AU237" s="221" t="s">
        <v>88</v>
      </c>
      <c r="AV237" s="14" t="s">
        <v>88</v>
      </c>
      <c r="AW237" s="14" t="s">
        <v>37</v>
      </c>
      <c r="AX237" s="14" t="s">
        <v>76</v>
      </c>
      <c r="AY237" s="221" t="s">
        <v>237</v>
      </c>
    </row>
    <row r="238" spans="1:65" s="14" customFormat="1" ht="10.199999999999999">
      <c r="B238" s="211"/>
      <c r="C238" s="212"/>
      <c r="D238" s="202" t="s">
        <v>247</v>
      </c>
      <c r="E238" s="213" t="s">
        <v>19</v>
      </c>
      <c r="F238" s="214" t="s">
        <v>2622</v>
      </c>
      <c r="G238" s="212"/>
      <c r="H238" s="215">
        <v>9.56</v>
      </c>
      <c r="I238" s="216"/>
      <c r="J238" s="212"/>
      <c r="K238" s="212"/>
      <c r="L238" s="217"/>
      <c r="M238" s="218"/>
      <c r="N238" s="219"/>
      <c r="O238" s="219"/>
      <c r="P238" s="219"/>
      <c r="Q238" s="219"/>
      <c r="R238" s="219"/>
      <c r="S238" s="219"/>
      <c r="T238" s="220"/>
      <c r="AT238" s="221" t="s">
        <v>247</v>
      </c>
      <c r="AU238" s="221" t="s">
        <v>88</v>
      </c>
      <c r="AV238" s="14" t="s">
        <v>88</v>
      </c>
      <c r="AW238" s="14" t="s">
        <v>37</v>
      </c>
      <c r="AX238" s="14" t="s">
        <v>76</v>
      </c>
      <c r="AY238" s="221" t="s">
        <v>237</v>
      </c>
    </row>
    <row r="239" spans="1:65" s="14" customFormat="1" ht="10.199999999999999">
      <c r="B239" s="211"/>
      <c r="C239" s="212"/>
      <c r="D239" s="202" t="s">
        <v>247</v>
      </c>
      <c r="E239" s="213" t="s">
        <v>19</v>
      </c>
      <c r="F239" s="214" t="s">
        <v>2623</v>
      </c>
      <c r="G239" s="212"/>
      <c r="H239" s="215">
        <v>13.64</v>
      </c>
      <c r="I239" s="216"/>
      <c r="J239" s="212"/>
      <c r="K239" s="212"/>
      <c r="L239" s="217"/>
      <c r="M239" s="218"/>
      <c r="N239" s="219"/>
      <c r="O239" s="219"/>
      <c r="P239" s="219"/>
      <c r="Q239" s="219"/>
      <c r="R239" s="219"/>
      <c r="S239" s="219"/>
      <c r="T239" s="220"/>
      <c r="AT239" s="221" t="s">
        <v>247</v>
      </c>
      <c r="AU239" s="221" t="s">
        <v>88</v>
      </c>
      <c r="AV239" s="14" t="s">
        <v>88</v>
      </c>
      <c r="AW239" s="14" t="s">
        <v>37</v>
      </c>
      <c r="AX239" s="14" t="s">
        <v>76</v>
      </c>
      <c r="AY239" s="221" t="s">
        <v>237</v>
      </c>
    </row>
    <row r="240" spans="1:65" s="15" customFormat="1" ht="10.199999999999999">
      <c r="B240" s="222"/>
      <c r="C240" s="223"/>
      <c r="D240" s="202" t="s">
        <v>247</v>
      </c>
      <c r="E240" s="224" t="s">
        <v>19</v>
      </c>
      <c r="F240" s="225" t="s">
        <v>251</v>
      </c>
      <c r="G240" s="223"/>
      <c r="H240" s="226">
        <v>32.76</v>
      </c>
      <c r="I240" s="227"/>
      <c r="J240" s="223"/>
      <c r="K240" s="223"/>
      <c r="L240" s="228"/>
      <c r="M240" s="229"/>
      <c r="N240" s="230"/>
      <c r="O240" s="230"/>
      <c r="P240" s="230"/>
      <c r="Q240" s="230"/>
      <c r="R240" s="230"/>
      <c r="S240" s="230"/>
      <c r="T240" s="231"/>
      <c r="AT240" s="232" t="s">
        <v>247</v>
      </c>
      <c r="AU240" s="232" t="s">
        <v>88</v>
      </c>
      <c r="AV240" s="15" t="s">
        <v>92</v>
      </c>
      <c r="AW240" s="15" t="s">
        <v>37</v>
      </c>
      <c r="AX240" s="15" t="s">
        <v>76</v>
      </c>
      <c r="AY240" s="232" t="s">
        <v>237</v>
      </c>
    </row>
    <row r="241" spans="1:65" s="16" customFormat="1" ht="10.199999999999999">
      <c r="B241" s="233"/>
      <c r="C241" s="234"/>
      <c r="D241" s="202" t="s">
        <v>247</v>
      </c>
      <c r="E241" s="235" t="s">
        <v>19</v>
      </c>
      <c r="F241" s="236" t="s">
        <v>260</v>
      </c>
      <c r="G241" s="234"/>
      <c r="H241" s="237">
        <v>106.62</v>
      </c>
      <c r="I241" s="238"/>
      <c r="J241" s="234"/>
      <c r="K241" s="234"/>
      <c r="L241" s="239"/>
      <c r="M241" s="240"/>
      <c r="N241" s="241"/>
      <c r="O241" s="241"/>
      <c r="P241" s="241"/>
      <c r="Q241" s="241"/>
      <c r="R241" s="241"/>
      <c r="S241" s="241"/>
      <c r="T241" s="242"/>
      <c r="AT241" s="243" t="s">
        <v>247</v>
      </c>
      <c r="AU241" s="243" t="s">
        <v>88</v>
      </c>
      <c r="AV241" s="16" t="s">
        <v>243</v>
      </c>
      <c r="AW241" s="16" t="s">
        <v>37</v>
      </c>
      <c r="AX241" s="16" t="s">
        <v>83</v>
      </c>
      <c r="AY241" s="243" t="s">
        <v>237</v>
      </c>
    </row>
    <row r="242" spans="1:65" s="2" customFormat="1" ht="24.15" customHeight="1">
      <c r="A242" s="37"/>
      <c r="B242" s="38"/>
      <c r="C242" s="244" t="s">
        <v>550</v>
      </c>
      <c r="D242" s="244" t="s">
        <v>296</v>
      </c>
      <c r="E242" s="245" t="s">
        <v>2624</v>
      </c>
      <c r="F242" s="246" t="s">
        <v>2625</v>
      </c>
      <c r="G242" s="247" t="s">
        <v>154</v>
      </c>
      <c r="H242" s="248">
        <v>111.95099999999999</v>
      </c>
      <c r="I242" s="249"/>
      <c r="J242" s="250">
        <f>ROUND(I242*H242,2)</f>
        <v>0</v>
      </c>
      <c r="K242" s="246" t="s">
        <v>242</v>
      </c>
      <c r="L242" s="251"/>
      <c r="M242" s="252" t="s">
        <v>19</v>
      </c>
      <c r="N242" s="253" t="s">
        <v>48</v>
      </c>
      <c r="O242" s="67"/>
      <c r="P242" s="191">
        <f>O242*H242</f>
        <v>0</v>
      </c>
      <c r="Q242" s="191">
        <v>2.9999999999999997E-4</v>
      </c>
      <c r="R242" s="191">
        <f>Q242*H242</f>
        <v>3.3585299999999998E-2</v>
      </c>
      <c r="S242" s="191">
        <v>0</v>
      </c>
      <c r="T242" s="192">
        <f>S242*H242</f>
        <v>0</v>
      </c>
      <c r="U242" s="37"/>
      <c r="V242" s="37"/>
      <c r="W242" s="37"/>
      <c r="X242" s="37"/>
      <c r="Y242" s="37"/>
      <c r="Z242" s="37"/>
      <c r="AA242" s="37"/>
      <c r="AB242" s="37"/>
      <c r="AC242" s="37"/>
      <c r="AD242" s="37"/>
      <c r="AE242" s="37"/>
      <c r="AR242" s="193" t="s">
        <v>299</v>
      </c>
      <c r="AT242" s="193" t="s">
        <v>296</v>
      </c>
      <c r="AU242" s="193" t="s">
        <v>88</v>
      </c>
      <c r="AY242" s="20" t="s">
        <v>237</v>
      </c>
      <c r="BE242" s="194">
        <f>IF(N242="základní",J242,0)</f>
        <v>0</v>
      </c>
      <c r="BF242" s="194">
        <f>IF(N242="snížená",J242,0)</f>
        <v>0</v>
      </c>
      <c r="BG242" s="194">
        <f>IF(N242="zákl. přenesená",J242,0)</f>
        <v>0</v>
      </c>
      <c r="BH242" s="194">
        <f>IF(N242="sníž. přenesená",J242,0)</f>
        <v>0</v>
      </c>
      <c r="BI242" s="194">
        <f>IF(N242="nulová",J242,0)</f>
        <v>0</v>
      </c>
      <c r="BJ242" s="20" t="s">
        <v>88</v>
      </c>
      <c r="BK242" s="194">
        <f>ROUND(I242*H242,2)</f>
        <v>0</v>
      </c>
      <c r="BL242" s="20" t="s">
        <v>243</v>
      </c>
      <c r="BM242" s="193" t="s">
        <v>2626</v>
      </c>
    </row>
    <row r="243" spans="1:65" s="14" customFormat="1" ht="10.199999999999999">
      <c r="B243" s="211"/>
      <c r="C243" s="212"/>
      <c r="D243" s="202" t="s">
        <v>247</v>
      </c>
      <c r="E243" s="212"/>
      <c r="F243" s="214" t="s">
        <v>2627</v>
      </c>
      <c r="G243" s="212"/>
      <c r="H243" s="215">
        <v>111.95099999999999</v>
      </c>
      <c r="I243" s="216"/>
      <c r="J243" s="212"/>
      <c r="K243" s="212"/>
      <c r="L243" s="217"/>
      <c r="M243" s="218"/>
      <c r="N243" s="219"/>
      <c r="O243" s="219"/>
      <c r="P243" s="219"/>
      <c r="Q243" s="219"/>
      <c r="R243" s="219"/>
      <c r="S243" s="219"/>
      <c r="T243" s="220"/>
      <c r="AT243" s="221" t="s">
        <v>247</v>
      </c>
      <c r="AU243" s="221" t="s">
        <v>88</v>
      </c>
      <c r="AV243" s="14" t="s">
        <v>88</v>
      </c>
      <c r="AW243" s="14" t="s">
        <v>4</v>
      </c>
      <c r="AX243" s="14" t="s">
        <v>83</v>
      </c>
      <c r="AY243" s="221" t="s">
        <v>237</v>
      </c>
    </row>
    <row r="244" spans="1:65" s="2" customFormat="1" ht="24.15" customHeight="1">
      <c r="A244" s="37"/>
      <c r="B244" s="38"/>
      <c r="C244" s="182" t="s">
        <v>555</v>
      </c>
      <c r="D244" s="182" t="s">
        <v>239</v>
      </c>
      <c r="E244" s="183" t="s">
        <v>2604</v>
      </c>
      <c r="F244" s="184" t="s">
        <v>2605</v>
      </c>
      <c r="G244" s="185" t="s">
        <v>154</v>
      </c>
      <c r="H244" s="186">
        <v>238.56</v>
      </c>
      <c r="I244" s="187"/>
      <c r="J244" s="188">
        <f>ROUND(I244*H244,2)</f>
        <v>0</v>
      </c>
      <c r="K244" s="184" t="s">
        <v>242</v>
      </c>
      <c r="L244" s="42"/>
      <c r="M244" s="189" t="s">
        <v>19</v>
      </c>
      <c r="N244" s="190" t="s">
        <v>48</v>
      </c>
      <c r="O244" s="67"/>
      <c r="P244" s="191">
        <f>O244*H244</f>
        <v>0</v>
      </c>
      <c r="Q244" s="191">
        <v>0</v>
      </c>
      <c r="R244" s="191">
        <f>Q244*H244</f>
        <v>0</v>
      </c>
      <c r="S244" s="191">
        <v>0</v>
      </c>
      <c r="T244" s="192">
        <f>S244*H244</f>
        <v>0</v>
      </c>
      <c r="U244" s="37"/>
      <c r="V244" s="37"/>
      <c r="W244" s="37"/>
      <c r="X244" s="37"/>
      <c r="Y244" s="37"/>
      <c r="Z244" s="37"/>
      <c r="AA244" s="37"/>
      <c r="AB244" s="37"/>
      <c r="AC244" s="37"/>
      <c r="AD244" s="37"/>
      <c r="AE244" s="37"/>
      <c r="AR244" s="193" t="s">
        <v>243</v>
      </c>
      <c r="AT244" s="193" t="s">
        <v>239</v>
      </c>
      <c r="AU244" s="193" t="s">
        <v>88</v>
      </c>
      <c r="AY244" s="20" t="s">
        <v>237</v>
      </c>
      <c r="BE244" s="194">
        <f>IF(N244="základní",J244,0)</f>
        <v>0</v>
      </c>
      <c r="BF244" s="194">
        <f>IF(N244="snížená",J244,0)</f>
        <v>0</v>
      </c>
      <c r="BG244" s="194">
        <f>IF(N244="zákl. přenesená",J244,0)</f>
        <v>0</v>
      </c>
      <c r="BH244" s="194">
        <f>IF(N244="sníž. přenesená",J244,0)</f>
        <v>0</v>
      </c>
      <c r="BI244" s="194">
        <f>IF(N244="nulová",J244,0)</f>
        <v>0</v>
      </c>
      <c r="BJ244" s="20" t="s">
        <v>88</v>
      </c>
      <c r="BK244" s="194">
        <f>ROUND(I244*H244,2)</f>
        <v>0</v>
      </c>
      <c r="BL244" s="20" t="s">
        <v>243</v>
      </c>
      <c r="BM244" s="193" t="s">
        <v>2628</v>
      </c>
    </row>
    <row r="245" spans="1:65" s="2" customFormat="1" ht="10.199999999999999">
      <c r="A245" s="37"/>
      <c r="B245" s="38"/>
      <c r="C245" s="39"/>
      <c r="D245" s="195" t="s">
        <v>245</v>
      </c>
      <c r="E245" s="39"/>
      <c r="F245" s="196" t="s">
        <v>2607</v>
      </c>
      <c r="G245" s="39"/>
      <c r="H245" s="39"/>
      <c r="I245" s="197"/>
      <c r="J245" s="39"/>
      <c r="K245" s="39"/>
      <c r="L245" s="42"/>
      <c r="M245" s="198"/>
      <c r="N245" s="199"/>
      <c r="O245" s="67"/>
      <c r="P245" s="67"/>
      <c r="Q245" s="67"/>
      <c r="R245" s="67"/>
      <c r="S245" s="67"/>
      <c r="T245" s="68"/>
      <c r="U245" s="37"/>
      <c r="V245" s="37"/>
      <c r="W245" s="37"/>
      <c r="X245" s="37"/>
      <c r="Y245" s="37"/>
      <c r="Z245" s="37"/>
      <c r="AA245" s="37"/>
      <c r="AB245" s="37"/>
      <c r="AC245" s="37"/>
      <c r="AD245" s="37"/>
      <c r="AE245" s="37"/>
      <c r="AT245" s="20" t="s">
        <v>245</v>
      </c>
      <c r="AU245" s="20" t="s">
        <v>88</v>
      </c>
    </row>
    <row r="246" spans="1:65" s="14" customFormat="1" ht="10.199999999999999">
      <c r="B246" s="211"/>
      <c r="C246" s="212"/>
      <c r="D246" s="202" t="s">
        <v>247</v>
      </c>
      <c r="E246" s="213" t="s">
        <v>19</v>
      </c>
      <c r="F246" s="214" t="s">
        <v>2445</v>
      </c>
      <c r="G246" s="212"/>
      <c r="H246" s="215">
        <v>238.56</v>
      </c>
      <c r="I246" s="216"/>
      <c r="J246" s="212"/>
      <c r="K246" s="212"/>
      <c r="L246" s="217"/>
      <c r="M246" s="218"/>
      <c r="N246" s="219"/>
      <c r="O246" s="219"/>
      <c r="P246" s="219"/>
      <c r="Q246" s="219"/>
      <c r="R246" s="219"/>
      <c r="S246" s="219"/>
      <c r="T246" s="220"/>
      <c r="AT246" s="221" t="s">
        <v>247</v>
      </c>
      <c r="AU246" s="221" t="s">
        <v>88</v>
      </c>
      <c r="AV246" s="14" t="s">
        <v>88</v>
      </c>
      <c r="AW246" s="14" t="s">
        <v>37</v>
      </c>
      <c r="AX246" s="14" t="s">
        <v>83</v>
      </c>
      <c r="AY246" s="221" t="s">
        <v>237</v>
      </c>
    </row>
    <row r="247" spans="1:65" s="2" customFormat="1" ht="16.5" customHeight="1">
      <c r="A247" s="37"/>
      <c r="B247" s="38"/>
      <c r="C247" s="244" t="s">
        <v>567</v>
      </c>
      <c r="D247" s="244" t="s">
        <v>296</v>
      </c>
      <c r="E247" s="245" t="s">
        <v>2629</v>
      </c>
      <c r="F247" s="246" t="s">
        <v>2630</v>
      </c>
      <c r="G247" s="247" t="s">
        <v>154</v>
      </c>
      <c r="H247" s="248">
        <v>250.488</v>
      </c>
      <c r="I247" s="249"/>
      <c r="J247" s="250">
        <f>ROUND(I247*H247,2)</f>
        <v>0</v>
      </c>
      <c r="K247" s="246" t="s">
        <v>242</v>
      </c>
      <c r="L247" s="251"/>
      <c r="M247" s="252" t="s">
        <v>19</v>
      </c>
      <c r="N247" s="253" t="s">
        <v>48</v>
      </c>
      <c r="O247" s="67"/>
      <c r="P247" s="191">
        <f>O247*H247</f>
        <v>0</v>
      </c>
      <c r="Q247" s="191">
        <v>1E-4</v>
      </c>
      <c r="R247" s="191">
        <f>Q247*H247</f>
        <v>2.50488E-2</v>
      </c>
      <c r="S247" s="191">
        <v>0</v>
      </c>
      <c r="T247" s="192">
        <f>S247*H247</f>
        <v>0</v>
      </c>
      <c r="U247" s="37"/>
      <c r="V247" s="37"/>
      <c r="W247" s="37"/>
      <c r="X247" s="37"/>
      <c r="Y247" s="37"/>
      <c r="Z247" s="37"/>
      <c r="AA247" s="37"/>
      <c r="AB247" s="37"/>
      <c r="AC247" s="37"/>
      <c r="AD247" s="37"/>
      <c r="AE247" s="37"/>
      <c r="AR247" s="193" t="s">
        <v>299</v>
      </c>
      <c r="AT247" s="193" t="s">
        <v>296</v>
      </c>
      <c r="AU247" s="193" t="s">
        <v>88</v>
      </c>
      <c r="AY247" s="20" t="s">
        <v>237</v>
      </c>
      <c r="BE247" s="194">
        <f>IF(N247="základní",J247,0)</f>
        <v>0</v>
      </c>
      <c r="BF247" s="194">
        <f>IF(N247="snížená",J247,0)</f>
        <v>0</v>
      </c>
      <c r="BG247" s="194">
        <f>IF(N247="zákl. přenesená",J247,0)</f>
        <v>0</v>
      </c>
      <c r="BH247" s="194">
        <f>IF(N247="sníž. přenesená",J247,0)</f>
        <v>0</v>
      </c>
      <c r="BI247" s="194">
        <f>IF(N247="nulová",J247,0)</f>
        <v>0</v>
      </c>
      <c r="BJ247" s="20" t="s">
        <v>88</v>
      </c>
      <c r="BK247" s="194">
        <f>ROUND(I247*H247,2)</f>
        <v>0</v>
      </c>
      <c r="BL247" s="20" t="s">
        <v>243</v>
      </c>
      <c r="BM247" s="193" t="s">
        <v>2631</v>
      </c>
    </row>
    <row r="248" spans="1:65" s="14" customFormat="1" ht="10.199999999999999">
      <c r="B248" s="211"/>
      <c r="C248" s="212"/>
      <c r="D248" s="202" t="s">
        <v>247</v>
      </c>
      <c r="E248" s="212"/>
      <c r="F248" s="214" t="s">
        <v>2632</v>
      </c>
      <c r="G248" s="212"/>
      <c r="H248" s="215">
        <v>250.488</v>
      </c>
      <c r="I248" s="216"/>
      <c r="J248" s="212"/>
      <c r="K248" s="212"/>
      <c r="L248" s="217"/>
      <c r="M248" s="218"/>
      <c r="N248" s="219"/>
      <c r="O248" s="219"/>
      <c r="P248" s="219"/>
      <c r="Q248" s="219"/>
      <c r="R248" s="219"/>
      <c r="S248" s="219"/>
      <c r="T248" s="220"/>
      <c r="AT248" s="221" t="s">
        <v>247</v>
      </c>
      <c r="AU248" s="221" t="s">
        <v>88</v>
      </c>
      <c r="AV248" s="14" t="s">
        <v>88</v>
      </c>
      <c r="AW248" s="14" t="s">
        <v>4</v>
      </c>
      <c r="AX248" s="14" t="s">
        <v>83</v>
      </c>
      <c r="AY248" s="221" t="s">
        <v>237</v>
      </c>
    </row>
    <row r="249" spans="1:65" s="2" customFormat="1" ht="37.799999999999997" customHeight="1">
      <c r="A249" s="37"/>
      <c r="B249" s="38"/>
      <c r="C249" s="182" t="s">
        <v>572</v>
      </c>
      <c r="D249" s="182" t="s">
        <v>239</v>
      </c>
      <c r="E249" s="183" t="s">
        <v>2633</v>
      </c>
      <c r="F249" s="184" t="s">
        <v>2634</v>
      </c>
      <c r="G249" s="185" t="s">
        <v>141</v>
      </c>
      <c r="H249" s="186">
        <v>661.01599999999996</v>
      </c>
      <c r="I249" s="187"/>
      <c r="J249" s="188">
        <f>ROUND(I249*H249,2)</f>
        <v>0</v>
      </c>
      <c r="K249" s="184" t="s">
        <v>242</v>
      </c>
      <c r="L249" s="42"/>
      <c r="M249" s="189" t="s">
        <v>19</v>
      </c>
      <c r="N249" s="190" t="s">
        <v>48</v>
      </c>
      <c r="O249" s="67"/>
      <c r="P249" s="191">
        <f>O249*H249</f>
        <v>0</v>
      </c>
      <c r="Q249" s="191">
        <v>3.82E-3</v>
      </c>
      <c r="R249" s="191">
        <f>Q249*H249</f>
        <v>2.5250811199999998</v>
      </c>
      <c r="S249" s="191">
        <v>0</v>
      </c>
      <c r="T249" s="192">
        <f>S249*H249</f>
        <v>0</v>
      </c>
      <c r="U249" s="37"/>
      <c r="V249" s="37"/>
      <c r="W249" s="37"/>
      <c r="X249" s="37"/>
      <c r="Y249" s="37"/>
      <c r="Z249" s="37"/>
      <c r="AA249" s="37"/>
      <c r="AB249" s="37"/>
      <c r="AC249" s="37"/>
      <c r="AD249" s="37"/>
      <c r="AE249" s="37"/>
      <c r="AR249" s="193" t="s">
        <v>243</v>
      </c>
      <c r="AT249" s="193" t="s">
        <v>239</v>
      </c>
      <c r="AU249" s="193" t="s">
        <v>88</v>
      </c>
      <c r="AY249" s="20" t="s">
        <v>237</v>
      </c>
      <c r="BE249" s="194">
        <f>IF(N249="základní",J249,0)</f>
        <v>0</v>
      </c>
      <c r="BF249" s="194">
        <f>IF(N249="snížená",J249,0)</f>
        <v>0</v>
      </c>
      <c r="BG249" s="194">
        <f>IF(N249="zákl. přenesená",J249,0)</f>
        <v>0</v>
      </c>
      <c r="BH249" s="194">
        <f>IF(N249="sníž. přenesená",J249,0)</f>
        <v>0</v>
      </c>
      <c r="BI249" s="194">
        <f>IF(N249="nulová",J249,0)</f>
        <v>0</v>
      </c>
      <c r="BJ249" s="20" t="s">
        <v>88</v>
      </c>
      <c r="BK249" s="194">
        <f>ROUND(I249*H249,2)</f>
        <v>0</v>
      </c>
      <c r="BL249" s="20" t="s">
        <v>243</v>
      </c>
      <c r="BM249" s="193" t="s">
        <v>2635</v>
      </c>
    </row>
    <row r="250" spans="1:65" s="2" customFormat="1" ht="10.199999999999999">
      <c r="A250" s="37"/>
      <c r="B250" s="38"/>
      <c r="C250" s="39"/>
      <c r="D250" s="195" t="s">
        <v>245</v>
      </c>
      <c r="E250" s="39"/>
      <c r="F250" s="196" t="s">
        <v>2636</v>
      </c>
      <c r="G250" s="39"/>
      <c r="H250" s="39"/>
      <c r="I250" s="197"/>
      <c r="J250" s="39"/>
      <c r="K250" s="39"/>
      <c r="L250" s="42"/>
      <c r="M250" s="198"/>
      <c r="N250" s="199"/>
      <c r="O250" s="67"/>
      <c r="P250" s="67"/>
      <c r="Q250" s="67"/>
      <c r="R250" s="67"/>
      <c r="S250" s="67"/>
      <c r="T250" s="68"/>
      <c r="U250" s="37"/>
      <c r="V250" s="37"/>
      <c r="W250" s="37"/>
      <c r="X250" s="37"/>
      <c r="Y250" s="37"/>
      <c r="Z250" s="37"/>
      <c r="AA250" s="37"/>
      <c r="AB250" s="37"/>
      <c r="AC250" s="37"/>
      <c r="AD250" s="37"/>
      <c r="AE250" s="37"/>
      <c r="AT250" s="20" t="s">
        <v>245</v>
      </c>
      <c r="AU250" s="20" t="s">
        <v>88</v>
      </c>
    </row>
    <row r="251" spans="1:65" s="14" customFormat="1" ht="10.199999999999999">
      <c r="B251" s="211"/>
      <c r="C251" s="212"/>
      <c r="D251" s="202" t="s">
        <v>247</v>
      </c>
      <c r="E251" s="213" t="s">
        <v>19</v>
      </c>
      <c r="F251" s="214" t="s">
        <v>2637</v>
      </c>
      <c r="G251" s="212"/>
      <c r="H251" s="215">
        <v>661.01599999999996</v>
      </c>
      <c r="I251" s="216"/>
      <c r="J251" s="212"/>
      <c r="K251" s="212"/>
      <c r="L251" s="217"/>
      <c r="M251" s="218"/>
      <c r="N251" s="219"/>
      <c r="O251" s="219"/>
      <c r="P251" s="219"/>
      <c r="Q251" s="219"/>
      <c r="R251" s="219"/>
      <c r="S251" s="219"/>
      <c r="T251" s="220"/>
      <c r="AT251" s="221" t="s">
        <v>247</v>
      </c>
      <c r="AU251" s="221" t="s">
        <v>88</v>
      </c>
      <c r="AV251" s="14" t="s">
        <v>88</v>
      </c>
      <c r="AW251" s="14" t="s">
        <v>37</v>
      </c>
      <c r="AX251" s="14" t="s">
        <v>83</v>
      </c>
      <c r="AY251" s="221" t="s">
        <v>237</v>
      </c>
    </row>
    <row r="252" spans="1:65" s="2" customFormat="1" ht="37.799999999999997" customHeight="1">
      <c r="A252" s="37"/>
      <c r="B252" s="38"/>
      <c r="C252" s="182" t="s">
        <v>577</v>
      </c>
      <c r="D252" s="182" t="s">
        <v>239</v>
      </c>
      <c r="E252" s="183" t="s">
        <v>2638</v>
      </c>
      <c r="F252" s="184" t="s">
        <v>2639</v>
      </c>
      <c r="G252" s="185" t="s">
        <v>141</v>
      </c>
      <c r="H252" s="186">
        <v>126.56699999999999</v>
      </c>
      <c r="I252" s="187"/>
      <c r="J252" s="188">
        <f>ROUND(I252*H252,2)</f>
        <v>0</v>
      </c>
      <c r="K252" s="184" t="s">
        <v>242</v>
      </c>
      <c r="L252" s="42"/>
      <c r="M252" s="189" t="s">
        <v>19</v>
      </c>
      <c r="N252" s="190" t="s">
        <v>48</v>
      </c>
      <c r="O252" s="67"/>
      <c r="P252" s="191">
        <f>O252*H252</f>
        <v>0</v>
      </c>
      <c r="Q252" s="191">
        <v>2.0000000000000002E-5</v>
      </c>
      <c r="R252" s="191">
        <f>Q252*H252</f>
        <v>2.53134E-3</v>
      </c>
      <c r="S252" s="191">
        <v>1.0000000000000001E-5</v>
      </c>
      <c r="T252" s="192">
        <f>S252*H252</f>
        <v>1.26567E-3</v>
      </c>
      <c r="U252" s="37"/>
      <c r="V252" s="37"/>
      <c r="W252" s="37"/>
      <c r="X252" s="37"/>
      <c r="Y252" s="37"/>
      <c r="Z252" s="37"/>
      <c r="AA252" s="37"/>
      <c r="AB252" s="37"/>
      <c r="AC252" s="37"/>
      <c r="AD252" s="37"/>
      <c r="AE252" s="37"/>
      <c r="AR252" s="193" t="s">
        <v>243</v>
      </c>
      <c r="AT252" s="193" t="s">
        <v>239</v>
      </c>
      <c r="AU252" s="193" t="s">
        <v>88</v>
      </c>
      <c r="AY252" s="20" t="s">
        <v>237</v>
      </c>
      <c r="BE252" s="194">
        <f>IF(N252="základní",J252,0)</f>
        <v>0</v>
      </c>
      <c r="BF252" s="194">
        <f>IF(N252="snížená",J252,0)</f>
        <v>0</v>
      </c>
      <c r="BG252" s="194">
        <f>IF(N252="zákl. přenesená",J252,0)</f>
        <v>0</v>
      </c>
      <c r="BH252" s="194">
        <f>IF(N252="sníž. přenesená",J252,0)</f>
        <v>0</v>
      </c>
      <c r="BI252" s="194">
        <f>IF(N252="nulová",J252,0)</f>
        <v>0</v>
      </c>
      <c r="BJ252" s="20" t="s">
        <v>88</v>
      </c>
      <c r="BK252" s="194">
        <f>ROUND(I252*H252,2)</f>
        <v>0</v>
      </c>
      <c r="BL252" s="20" t="s">
        <v>243</v>
      </c>
      <c r="BM252" s="193" t="s">
        <v>2640</v>
      </c>
    </row>
    <row r="253" spans="1:65" s="2" customFormat="1" ht="10.199999999999999">
      <c r="A253" s="37"/>
      <c r="B253" s="38"/>
      <c r="C253" s="39"/>
      <c r="D253" s="195" t="s">
        <v>245</v>
      </c>
      <c r="E253" s="39"/>
      <c r="F253" s="196" t="s">
        <v>2641</v>
      </c>
      <c r="G253" s="39"/>
      <c r="H253" s="39"/>
      <c r="I253" s="197"/>
      <c r="J253" s="39"/>
      <c r="K253" s="39"/>
      <c r="L253" s="42"/>
      <c r="M253" s="198"/>
      <c r="N253" s="199"/>
      <c r="O253" s="67"/>
      <c r="P253" s="67"/>
      <c r="Q253" s="67"/>
      <c r="R253" s="67"/>
      <c r="S253" s="67"/>
      <c r="T253" s="68"/>
      <c r="U253" s="37"/>
      <c r="V253" s="37"/>
      <c r="W253" s="37"/>
      <c r="X253" s="37"/>
      <c r="Y253" s="37"/>
      <c r="Z253" s="37"/>
      <c r="AA253" s="37"/>
      <c r="AB253" s="37"/>
      <c r="AC253" s="37"/>
      <c r="AD253" s="37"/>
      <c r="AE253" s="37"/>
      <c r="AT253" s="20" t="s">
        <v>245</v>
      </c>
      <c r="AU253" s="20" t="s">
        <v>88</v>
      </c>
    </row>
    <row r="254" spans="1:65" s="14" customFormat="1" ht="10.199999999999999">
      <c r="B254" s="211"/>
      <c r="C254" s="212"/>
      <c r="D254" s="202" t="s">
        <v>247</v>
      </c>
      <c r="E254" s="213" t="s">
        <v>19</v>
      </c>
      <c r="F254" s="214" t="s">
        <v>2642</v>
      </c>
      <c r="G254" s="212"/>
      <c r="H254" s="215">
        <v>81</v>
      </c>
      <c r="I254" s="216"/>
      <c r="J254" s="212"/>
      <c r="K254" s="212"/>
      <c r="L254" s="217"/>
      <c r="M254" s="218"/>
      <c r="N254" s="219"/>
      <c r="O254" s="219"/>
      <c r="P254" s="219"/>
      <c r="Q254" s="219"/>
      <c r="R254" s="219"/>
      <c r="S254" s="219"/>
      <c r="T254" s="220"/>
      <c r="AT254" s="221" t="s">
        <v>247</v>
      </c>
      <c r="AU254" s="221" t="s">
        <v>88</v>
      </c>
      <c r="AV254" s="14" t="s">
        <v>88</v>
      </c>
      <c r="AW254" s="14" t="s">
        <v>37</v>
      </c>
      <c r="AX254" s="14" t="s">
        <v>76</v>
      </c>
      <c r="AY254" s="221" t="s">
        <v>237</v>
      </c>
    </row>
    <row r="255" spans="1:65" s="14" customFormat="1" ht="10.199999999999999">
      <c r="B255" s="211"/>
      <c r="C255" s="212"/>
      <c r="D255" s="202" t="s">
        <v>247</v>
      </c>
      <c r="E255" s="213" t="s">
        <v>19</v>
      </c>
      <c r="F255" s="214" t="s">
        <v>2643</v>
      </c>
      <c r="G255" s="212"/>
      <c r="H255" s="215">
        <v>2.25</v>
      </c>
      <c r="I255" s="216"/>
      <c r="J255" s="212"/>
      <c r="K255" s="212"/>
      <c r="L255" s="217"/>
      <c r="M255" s="218"/>
      <c r="N255" s="219"/>
      <c r="O255" s="219"/>
      <c r="P255" s="219"/>
      <c r="Q255" s="219"/>
      <c r="R255" s="219"/>
      <c r="S255" s="219"/>
      <c r="T255" s="220"/>
      <c r="AT255" s="221" t="s">
        <v>247</v>
      </c>
      <c r="AU255" s="221" t="s">
        <v>88</v>
      </c>
      <c r="AV255" s="14" t="s">
        <v>88</v>
      </c>
      <c r="AW255" s="14" t="s">
        <v>37</v>
      </c>
      <c r="AX255" s="14" t="s">
        <v>76</v>
      </c>
      <c r="AY255" s="221" t="s">
        <v>237</v>
      </c>
    </row>
    <row r="256" spans="1:65" s="14" customFormat="1" ht="10.199999999999999">
      <c r="B256" s="211"/>
      <c r="C256" s="212"/>
      <c r="D256" s="202" t="s">
        <v>247</v>
      </c>
      <c r="E256" s="213" t="s">
        <v>19</v>
      </c>
      <c r="F256" s="214" t="s">
        <v>2644</v>
      </c>
      <c r="G256" s="212"/>
      <c r="H256" s="215">
        <v>13.23</v>
      </c>
      <c r="I256" s="216"/>
      <c r="J256" s="212"/>
      <c r="K256" s="212"/>
      <c r="L256" s="217"/>
      <c r="M256" s="218"/>
      <c r="N256" s="219"/>
      <c r="O256" s="219"/>
      <c r="P256" s="219"/>
      <c r="Q256" s="219"/>
      <c r="R256" s="219"/>
      <c r="S256" s="219"/>
      <c r="T256" s="220"/>
      <c r="AT256" s="221" t="s">
        <v>247</v>
      </c>
      <c r="AU256" s="221" t="s">
        <v>88</v>
      </c>
      <c r="AV256" s="14" t="s">
        <v>88</v>
      </c>
      <c r="AW256" s="14" t="s">
        <v>37</v>
      </c>
      <c r="AX256" s="14" t="s">
        <v>76</v>
      </c>
      <c r="AY256" s="221" t="s">
        <v>237</v>
      </c>
    </row>
    <row r="257" spans="1:65" s="14" customFormat="1" ht="10.199999999999999">
      <c r="B257" s="211"/>
      <c r="C257" s="212"/>
      <c r="D257" s="202" t="s">
        <v>247</v>
      </c>
      <c r="E257" s="213" t="s">
        <v>19</v>
      </c>
      <c r="F257" s="214" t="s">
        <v>2645</v>
      </c>
      <c r="G257" s="212"/>
      <c r="H257" s="215">
        <v>21.15</v>
      </c>
      <c r="I257" s="216"/>
      <c r="J257" s="212"/>
      <c r="K257" s="212"/>
      <c r="L257" s="217"/>
      <c r="M257" s="218"/>
      <c r="N257" s="219"/>
      <c r="O257" s="219"/>
      <c r="P257" s="219"/>
      <c r="Q257" s="219"/>
      <c r="R257" s="219"/>
      <c r="S257" s="219"/>
      <c r="T257" s="220"/>
      <c r="AT257" s="221" t="s">
        <v>247</v>
      </c>
      <c r="AU257" s="221" t="s">
        <v>88</v>
      </c>
      <c r="AV257" s="14" t="s">
        <v>88</v>
      </c>
      <c r="AW257" s="14" t="s">
        <v>37</v>
      </c>
      <c r="AX257" s="14" t="s">
        <v>76</v>
      </c>
      <c r="AY257" s="221" t="s">
        <v>237</v>
      </c>
    </row>
    <row r="258" spans="1:65" s="14" customFormat="1" ht="10.199999999999999">
      <c r="B258" s="211"/>
      <c r="C258" s="212"/>
      <c r="D258" s="202" t="s">
        <v>247</v>
      </c>
      <c r="E258" s="213" t="s">
        <v>19</v>
      </c>
      <c r="F258" s="214" t="s">
        <v>2646</v>
      </c>
      <c r="G258" s="212"/>
      <c r="H258" s="215">
        <v>3.5249999999999999</v>
      </c>
      <c r="I258" s="216"/>
      <c r="J258" s="212"/>
      <c r="K258" s="212"/>
      <c r="L258" s="217"/>
      <c r="M258" s="218"/>
      <c r="N258" s="219"/>
      <c r="O258" s="219"/>
      <c r="P258" s="219"/>
      <c r="Q258" s="219"/>
      <c r="R258" s="219"/>
      <c r="S258" s="219"/>
      <c r="T258" s="220"/>
      <c r="AT258" s="221" t="s">
        <v>247</v>
      </c>
      <c r="AU258" s="221" t="s">
        <v>88</v>
      </c>
      <c r="AV258" s="14" t="s">
        <v>88</v>
      </c>
      <c r="AW258" s="14" t="s">
        <v>37</v>
      </c>
      <c r="AX258" s="14" t="s">
        <v>76</v>
      </c>
      <c r="AY258" s="221" t="s">
        <v>237</v>
      </c>
    </row>
    <row r="259" spans="1:65" s="14" customFormat="1" ht="10.199999999999999">
      <c r="B259" s="211"/>
      <c r="C259" s="212"/>
      <c r="D259" s="202" t="s">
        <v>247</v>
      </c>
      <c r="E259" s="213" t="s">
        <v>19</v>
      </c>
      <c r="F259" s="214" t="s">
        <v>2647</v>
      </c>
      <c r="G259" s="212"/>
      <c r="H259" s="215">
        <v>5.4119999999999999</v>
      </c>
      <c r="I259" s="216"/>
      <c r="J259" s="212"/>
      <c r="K259" s="212"/>
      <c r="L259" s="217"/>
      <c r="M259" s="218"/>
      <c r="N259" s="219"/>
      <c r="O259" s="219"/>
      <c r="P259" s="219"/>
      <c r="Q259" s="219"/>
      <c r="R259" s="219"/>
      <c r="S259" s="219"/>
      <c r="T259" s="220"/>
      <c r="AT259" s="221" t="s">
        <v>247</v>
      </c>
      <c r="AU259" s="221" t="s">
        <v>88</v>
      </c>
      <c r="AV259" s="14" t="s">
        <v>88</v>
      </c>
      <c r="AW259" s="14" t="s">
        <v>37</v>
      </c>
      <c r="AX259" s="14" t="s">
        <v>76</v>
      </c>
      <c r="AY259" s="221" t="s">
        <v>237</v>
      </c>
    </row>
    <row r="260" spans="1:65" s="16" customFormat="1" ht="10.199999999999999">
      <c r="B260" s="233"/>
      <c r="C260" s="234"/>
      <c r="D260" s="202" t="s">
        <v>247</v>
      </c>
      <c r="E260" s="235" t="s">
        <v>19</v>
      </c>
      <c r="F260" s="236" t="s">
        <v>260</v>
      </c>
      <c r="G260" s="234"/>
      <c r="H260" s="237">
        <v>126.56699999999999</v>
      </c>
      <c r="I260" s="238"/>
      <c r="J260" s="234"/>
      <c r="K260" s="234"/>
      <c r="L260" s="239"/>
      <c r="M260" s="240"/>
      <c r="N260" s="241"/>
      <c r="O260" s="241"/>
      <c r="P260" s="241"/>
      <c r="Q260" s="241"/>
      <c r="R260" s="241"/>
      <c r="S260" s="241"/>
      <c r="T260" s="242"/>
      <c r="AT260" s="243" t="s">
        <v>247</v>
      </c>
      <c r="AU260" s="243" t="s">
        <v>88</v>
      </c>
      <c r="AV260" s="16" t="s">
        <v>243</v>
      </c>
      <c r="AW260" s="16" t="s">
        <v>37</v>
      </c>
      <c r="AX260" s="16" t="s">
        <v>83</v>
      </c>
      <c r="AY260" s="243" t="s">
        <v>237</v>
      </c>
    </row>
    <row r="261" spans="1:65" s="2" customFormat="1" ht="24.15" customHeight="1">
      <c r="A261" s="37"/>
      <c r="B261" s="38"/>
      <c r="C261" s="182" t="s">
        <v>582</v>
      </c>
      <c r="D261" s="182" t="s">
        <v>239</v>
      </c>
      <c r="E261" s="183" t="s">
        <v>2648</v>
      </c>
      <c r="F261" s="184" t="s">
        <v>2649</v>
      </c>
      <c r="G261" s="185" t="s">
        <v>141</v>
      </c>
      <c r="H261" s="186">
        <v>701.01599999999996</v>
      </c>
      <c r="I261" s="187"/>
      <c r="J261" s="188">
        <f>ROUND(I261*H261,2)</f>
        <v>0</v>
      </c>
      <c r="K261" s="184" t="s">
        <v>242</v>
      </c>
      <c r="L261" s="42"/>
      <c r="M261" s="189" t="s">
        <v>19</v>
      </c>
      <c r="N261" s="190" t="s">
        <v>48</v>
      </c>
      <c r="O261" s="67"/>
      <c r="P261" s="191">
        <f>O261*H261</f>
        <v>0</v>
      </c>
      <c r="Q261" s="191">
        <v>0</v>
      </c>
      <c r="R261" s="191">
        <f>Q261*H261</f>
        <v>0</v>
      </c>
      <c r="S261" s="191">
        <v>0</v>
      </c>
      <c r="T261" s="192">
        <f>S261*H261</f>
        <v>0</v>
      </c>
      <c r="U261" s="37"/>
      <c r="V261" s="37"/>
      <c r="W261" s="37"/>
      <c r="X261" s="37"/>
      <c r="Y261" s="37"/>
      <c r="Z261" s="37"/>
      <c r="AA261" s="37"/>
      <c r="AB261" s="37"/>
      <c r="AC261" s="37"/>
      <c r="AD261" s="37"/>
      <c r="AE261" s="37"/>
      <c r="AR261" s="193" t="s">
        <v>243</v>
      </c>
      <c r="AT261" s="193" t="s">
        <v>239</v>
      </c>
      <c r="AU261" s="193" t="s">
        <v>88</v>
      </c>
      <c r="AY261" s="20" t="s">
        <v>237</v>
      </c>
      <c r="BE261" s="194">
        <f>IF(N261="základní",J261,0)</f>
        <v>0</v>
      </c>
      <c r="BF261" s="194">
        <f>IF(N261="snížená",J261,0)</f>
        <v>0</v>
      </c>
      <c r="BG261" s="194">
        <f>IF(N261="zákl. přenesená",J261,0)</f>
        <v>0</v>
      </c>
      <c r="BH261" s="194">
        <f>IF(N261="sníž. přenesená",J261,0)</f>
        <v>0</v>
      </c>
      <c r="BI261" s="194">
        <f>IF(N261="nulová",J261,0)</f>
        <v>0</v>
      </c>
      <c r="BJ261" s="20" t="s">
        <v>88</v>
      </c>
      <c r="BK261" s="194">
        <f>ROUND(I261*H261,2)</f>
        <v>0</v>
      </c>
      <c r="BL261" s="20" t="s">
        <v>243</v>
      </c>
      <c r="BM261" s="193" t="s">
        <v>2650</v>
      </c>
    </row>
    <row r="262" spans="1:65" s="2" customFormat="1" ht="10.199999999999999">
      <c r="A262" s="37"/>
      <c r="B262" s="38"/>
      <c r="C262" s="39"/>
      <c r="D262" s="195" t="s">
        <v>245</v>
      </c>
      <c r="E262" s="39"/>
      <c r="F262" s="196" t="s">
        <v>2651</v>
      </c>
      <c r="G262" s="39"/>
      <c r="H262" s="39"/>
      <c r="I262" s="197"/>
      <c r="J262" s="39"/>
      <c r="K262" s="39"/>
      <c r="L262" s="42"/>
      <c r="M262" s="198"/>
      <c r="N262" s="199"/>
      <c r="O262" s="67"/>
      <c r="P262" s="67"/>
      <c r="Q262" s="67"/>
      <c r="R262" s="67"/>
      <c r="S262" s="67"/>
      <c r="T262" s="68"/>
      <c r="U262" s="37"/>
      <c r="V262" s="37"/>
      <c r="W262" s="37"/>
      <c r="X262" s="37"/>
      <c r="Y262" s="37"/>
      <c r="Z262" s="37"/>
      <c r="AA262" s="37"/>
      <c r="AB262" s="37"/>
      <c r="AC262" s="37"/>
      <c r="AD262" s="37"/>
      <c r="AE262" s="37"/>
      <c r="AT262" s="20" t="s">
        <v>245</v>
      </c>
      <c r="AU262" s="20" t="s">
        <v>88</v>
      </c>
    </row>
    <row r="263" spans="1:65" s="12" customFormat="1" ht="22.8" customHeight="1">
      <c r="B263" s="166"/>
      <c r="C263" s="167"/>
      <c r="D263" s="168" t="s">
        <v>75</v>
      </c>
      <c r="E263" s="180" t="s">
        <v>483</v>
      </c>
      <c r="F263" s="180" t="s">
        <v>484</v>
      </c>
      <c r="G263" s="167"/>
      <c r="H263" s="167"/>
      <c r="I263" s="170"/>
      <c r="J263" s="181">
        <f>BK263</f>
        <v>0</v>
      </c>
      <c r="K263" s="167"/>
      <c r="L263" s="172"/>
      <c r="M263" s="173"/>
      <c r="N263" s="174"/>
      <c r="O263" s="174"/>
      <c r="P263" s="175">
        <f>SUM(P264:P291)</f>
        <v>0</v>
      </c>
      <c r="Q263" s="174"/>
      <c r="R263" s="175">
        <f>SUM(R264:R291)</f>
        <v>0</v>
      </c>
      <c r="S263" s="174"/>
      <c r="T263" s="176">
        <f>SUM(T264:T291)</f>
        <v>9.9066499999999991</v>
      </c>
      <c r="AR263" s="177" t="s">
        <v>83</v>
      </c>
      <c r="AT263" s="178" t="s">
        <v>75</v>
      </c>
      <c r="AU263" s="178" t="s">
        <v>83</v>
      </c>
      <c r="AY263" s="177" t="s">
        <v>237</v>
      </c>
      <c r="BK263" s="179">
        <f>SUM(BK264:BK291)</f>
        <v>0</v>
      </c>
    </row>
    <row r="264" spans="1:65" s="2" customFormat="1" ht="44.25" customHeight="1">
      <c r="A264" s="37"/>
      <c r="B264" s="38"/>
      <c r="C264" s="182" t="s">
        <v>588</v>
      </c>
      <c r="D264" s="182" t="s">
        <v>239</v>
      </c>
      <c r="E264" s="183" t="s">
        <v>2652</v>
      </c>
      <c r="F264" s="184" t="s">
        <v>2653</v>
      </c>
      <c r="G264" s="185" t="s">
        <v>141</v>
      </c>
      <c r="H264" s="186">
        <v>139.60499999999999</v>
      </c>
      <c r="I264" s="187"/>
      <c r="J264" s="188">
        <f>ROUND(I264*H264,2)</f>
        <v>0</v>
      </c>
      <c r="K264" s="184" t="s">
        <v>242</v>
      </c>
      <c r="L264" s="42"/>
      <c r="M264" s="189" t="s">
        <v>19</v>
      </c>
      <c r="N264" s="190" t="s">
        <v>48</v>
      </c>
      <c r="O264" s="67"/>
      <c r="P264" s="191">
        <f>O264*H264</f>
        <v>0</v>
      </c>
      <c r="Q264" s="191">
        <v>0</v>
      </c>
      <c r="R264" s="191">
        <f>Q264*H264</f>
        <v>0</v>
      </c>
      <c r="S264" s="191">
        <v>3.4000000000000002E-2</v>
      </c>
      <c r="T264" s="192">
        <f>S264*H264</f>
        <v>4.7465700000000002</v>
      </c>
      <c r="U264" s="37"/>
      <c r="V264" s="37"/>
      <c r="W264" s="37"/>
      <c r="X264" s="37"/>
      <c r="Y264" s="37"/>
      <c r="Z264" s="37"/>
      <c r="AA264" s="37"/>
      <c r="AB264" s="37"/>
      <c r="AC264" s="37"/>
      <c r="AD264" s="37"/>
      <c r="AE264" s="37"/>
      <c r="AR264" s="193" t="s">
        <v>243</v>
      </c>
      <c r="AT264" s="193" t="s">
        <v>239</v>
      </c>
      <c r="AU264" s="193" t="s">
        <v>88</v>
      </c>
      <c r="AY264" s="20" t="s">
        <v>237</v>
      </c>
      <c r="BE264" s="194">
        <f>IF(N264="základní",J264,0)</f>
        <v>0</v>
      </c>
      <c r="BF264" s="194">
        <f>IF(N264="snížená",J264,0)</f>
        <v>0</v>
      </c>
      <c r="BG264" s="194">
        <f>IF(N264="zákl. přenesená",J264,0)</f>
        <v>0</v>
      </c>
      <c r="BH264" s="194">
        <f>IF(N264="sníž. přenesená",J264,0)</f>
        <v>0</v>
      </c>
      <c r="BI264" s="194">
        <f>IF(N264="nulová",J264,0)</f>
        <v>0</v>
      </c>
      <c r="BJ264" s="20" t="s">
        <v>88</v>
      </c>
      <c r="BK264" s="194">
        <f>ROUND(I264*H264,2)</f>
        <v>0</v>
      </c>
      <c r="BL264" s="20" t="s">
        <v>243</v>
      </c>
      <c r="BM264" s="193" t="s">
        <v>2654</v>
      </c>
    </row>
    <row r="265" spans="1:65" s="2" customFormat="1" ht="10.199999999999999">
      <c r="A265" s="37"/>
      <c r="B265" s="38"/>
      <c r="C265" s="39"/>
      <c r="D265" s="195" t="s">
        <v>245</v>
      </c>
      <c r="E265" s="39"/>
      <c r="F265" s="196" t="s">
        <v>2655</v>
      </c>
      <c r="G265" s="39"/>
      <c r="H265" s="39"/>
      <c r="I265" s="197"/>
      <c r="J265" s="39"/>
      <c r="K265" s="39"/>
      <c r="L265" s="42"/>
      <c r="M265" s="198"/>
      <c r="N265" s="199"/>
      <c r="O265" s="67"/>
      <c r="P265" s="67"/>
      <c r="Q265" s="67"/>
      <c r="R265" s="67"/>
      <c r="S265" s="67"/>
      <c r="T265" s="68"/>
      <c r="U265" s="37"/>
      <c r="V265" s="37"/>
      <c r="W265" s="37"/>
      <c r="X265" s="37"/>
      <c r="Y265" s="37"/>
      <c r="Z265" s="37"/>
      <c r="AA265" s="37"/>
      <c r="AB265" s="37"/>
      <c r="AC265" s="37"/>
      <c r="AD265" s="37"/>
      <c r="AE265" s="37"/>
      <c r="AT265" s="20" t="s">
        <v>245</v>
      </c>
      <c r="AU265" s="20" t="s">
        <v>88</v>
      </c>
    </row>
    <row r="266" spans="1:65" s="13" customFormat="1" ht="10.199999999999999">
      <c r="B266" s="200"/>
      <c r="C266" s="201"/>
      <c r="D266" s="202" t="s">
        <v>247</v>
      </c>
      <c r="E266" s="203" t="s">
        <v>19</v>
      </c>
      <c r="F266" s="204" t="s">
        <v>2588</v>
      </c>
      <c r="G266" s="201"/>
      <c r="H266" s="203" t="s">
        <v>19</v>
      </c>
      <c r="I266" s="205"/>
      <c r="J266" s="201"/>
      <c r="K266" s="201"/>
      <c r="L266" s="206"/>
      <c r="M266" s="207"/>
      <c r="N266" s="208"/>
      <c r="O266" s="208"/>
      <c r="P266" s="208"/>
      <c r="Q266" s="208"/>
      <c r="R266" s="208"/>
      <c r="S266" s="208"/>
      <c r="T266" s="209"/>
      <c r="AT266" s="210" t="s">
        <v>247</v>
      </c>
      <c r="AU266" s="210" t="s">
        <v>88</v>
      </c>
      <c r="AV266" s="13" t="s">
        <v>83</v>
      </c>
      <c r="AW266" s="13" t="s">
        <v>37</v>
      </c>
      <c r="AX266" s="13" t="s">
        <v>76</v>
      </c>
      <c r="AY266" s="210" t="s">
        <v>237</v>
      </c>
    </row>
    <row r="267" spans="1:65" s="14" customFormat="1" ht="10.199999999999999">
      <c r="B267" s="211"/>
      <c r="C267" s="212"/>
      <c r="D267" s="202" t="s">
        <v>247</v>
      </c>
      <c r="E267" s="213" t="s">
        <v>19</v>
      </c>
      <c r="F267" s="214" t="s">
        <v>2656</v>
      </c>
      <c r="G267" s="212"/>
      <c r="H267" s="215">
        <v>56.25</v>
      </c>
      <c r="I267" s="216"/>
      <c r="J267" s="212"/>
      <c r="K267" s="212"/>
      <c r="L267" s="217"/>
      <c r="M267" s="218"/>
      <c r="N267" s="219"/>
      <c r="O267" s="219"/>
      <c r="P267" s="219"/>
      <c r="Q267" s="219"/>
      <c r="R267" s="219"/>
      <c r="S267" s="219"/>
      <c r="T267" s="220"/>
      <c r="AT267" s="221" t="s">
        <v>247</v>
      </c>
      <c r="AU267" s="221" t="s">
        <v>88</v>
      </c>
      <c r="AV267" s="14" t="s">
        <v>88</v>
      </c>
      <c r="AW267" s="14" t="s">
        <v>37</v>
      </c>
      <c r="AX267" s="14" t="s">
        <v>76</v>
      </c>
      <c r="AY267" s="221" t="s">
        <v>237</v>
      </c>
    </row>
    <row r="268" spans="1:65" s="14" customFormat="1" ht="10.199999999999999">
      <c r="B268" s="211"/>
      <c r="C268" s="212"/>
      <c r="D268" s="202" t="s">
        <v>247</v>
      </c>
      <c r="E268" s="213" t="s">
        <v>19</v>
      </c>
      <c r="F268" s="214" t="s">
        <v>2657</v>
      </c>
      <c r="G268" s="212"/>
      <c r="H268" s="215">
        <v>5.7750000000000004</v>
      </c>
      <c r="I268" s="216"/>
      <c r="J268" s="212"/>
      <c r="K268" s="212"/>
      <c r="L268" s="217"/>
      <c r="M268" s="218"/>
      <c r="N268" s="219"/>
      <c r="O268" s="219"/>
      <c r="P268" s="219"/>
      <c r="Q268" s="219"/>
      <c r="R268" s="219"/>
      <c r="S268" s="219"/>
      <c r="T268" s="220"/>
      <c r="AT268" s="221" t="s">
        <v>247</v>
      </c>
      <c r="AU268" s="221" t="s">
        <v>88</v>
      </c>
      <c r="AV268" s="14" t="s">
        <v>88</v>
      </c>
      <c r="AW268" s="14" t="s">
        <v>37</v>
      </c>
      <c r="AX268" s="14" t="s">
        <v>76</v>
      </c>
      <c r="AY268" s="221" t="s">
        <v>237</v>
      </c>
    </row>
    <row r="269" spans="1:65" s="14" customFormat="1" ht="10.199999999999999">
      <c r="B269" s="211"/>
      <c r="C269" s="212"/>
      <c r="D269" s="202" t="s">
        <v>247</v>
      </c>
      <c r="E269" s="213" t="s">
        <v>19</v>
      </c>
      <c r="F269" s="214" t="s">
        <v>2658</v>
      </c>
      <c r="G269" s="212"/>
      <c r="H269" s="215">
        <v>10.574999999999999</v>
      </c>
      <c r="I269" s="216"/>
      <c r="J269" s="212"/>
      <c r="K269" s="212"/>
      <c r="L269" s="217"/>
      <c r="M269" s="218"/>
      <c r="N269" s="219"/>
      <c r="O269" s="219"/>
      <c r="P269" s="219"/>
      <c r="Q269" s="219"/>
      <c r="R269" s="219"/>
      <c r="S269" s="219"/>
      <c r="T269" s="220"/>
      <c r="AT269" s="221" t="s">
        <v>247</v>
      </c>
      <c r="AU269" s="221" t="s">
        <v>88</v>
      </c>
      <c r="AV269" s="14" t="s">
        <v>88</v>
      </c>
      <c r="AW269" s="14" t="s">
        <v>37</v>
      </c>
      <c r="AX269" s="14" t="s">
        <v>76</v>
      </c>
      <c r="AY269" s="221" t="s">
        <v>237</v>
      </c>
    </row>
    <row r="270" spans="1:65" s="13" customFormat="1" ht="10.199999999999999">
      <c r="B270" s="200"/>
      <c r="C270" s="201"/>
      <c r="D270" s="202" t="s">
        <v>247</v>
      </c>
      <c r="E270" s="203" t="s">
        <v>19</v>
      </c>
      <c r="F270" s="204" t="s">
        <v>2586</v>
      </c>
      <c r="G270" s="201"/>
      <c r="H270" s="203" t="s">
        <v>19</v>
      </c>
      <c r="I270" s="205"/>
      <c r="J270" s="201"/>
      <c r="K270" s="201"/>
      <c r="L270" s="206"/>
      <c r="M270" s="207"/>
      <c r="N270" s="208"/>
      <c r="O270" s="208"/>
      <c r="P270" s="208"/>
      <c r="Q270" s="208"/>
      <c r="R270" s="208"/>
      <c r="S270" s="208"/>
      <c r="T270" s="209"/>
      <c r="AT270" s="210" t="s">
        <v>247</v>
      </c>
      <c r="AU270" s="210" t="s">
        <v>88</v>
      </c>
      <c r="AV270" s="13" t="s">
        <v>83</v>
      </c>
      <c r="AW270" s="13" t="s">
        <v>37</v>
      </c>
      <c r="AX270" s="13" t="s">
        <v>76</v>
      </c>
      <c r="AY270" s="210" t="s">
        <v>237</v>
      </c>
    </row>
    <row r="271" spans="1:65" s="14" customFormat="1" ht="10.199999999999999">
      <c r="B271" s="211"/>
      <c r="C271" s="212"/>
      <c r="D271" s="202" t="s">
        <v>247</v>
      </c>
      <c r="E271" s="213" t="s">
        <v>19</v>
      </c>
      <c r="F271" s="214" t="s">
        <v>2659</v>
      </c>
      <c r="G271" s="212"/>
      <c r="H271" s="215">
        <v>40.5</v>
      </c>
      <c r="I271" s="216"/>
      <c r="J271" s="212"/>
      <c r="K271" s="212"/>
      <c r="L271" s="217"/>
      <c r="M271" s="218"/>
      <c r="N271" s="219"/>
      <c r="O271" s="219"/>
      <c r="P271" s="219"/>
      <c r="Q271" s="219"/>
      <c r="R271" s="219"/>
      <c r="S271" s="219"/>
      <c r="T271" s="220"/>
      <c r="AT271" s="221" t="s">
        <v>247</v>
      </c>
      <c r="AU271" s="221" t="s">
        <v>88</v>
      </c>
      <c r="AV271" s="14" t="s">
        <v>88</v>
      </c>
      <c r="AW271" s="14" t="s">
        <v>37</v>
      </c>
      <c r="AX271" s="14" t="s">
        <v>76</v>
      </c>
      <c r="AY271" s="221" t="s">
        <v>237</v>
      </c>
    </row>
    <row r="272" spans="1:65" s="14" customFormat="1" ht="10.199999999999999">
      <c r="B272" s="211"/>
      <c r="C272" s="212"/>
      <c r="D272" s="202" t="s">
        <v>247</v>
      </c>
      <c r="E272" s="213" t="s">
        <v>19</v>
      </c>
      <c r="F272" s="214" t="s">
        <v>2660</v>
      </c>
      <c r="G272" s="212"/>
      <c r="H272" s="215">
        <v>2.7</v>
      </c>
      <c r="I272" s="216"/>
      <c r="J272" s="212"/>
      <c r="K272" s="212"/>
      <c r="L272" s="217"/>
      <c r="M272" s="218"/>
      <c r="N272" s="219"/>
      <c r="O272" s="219"/>
      <c r="P272" s="219"/>
      <c r="Q272" s="219"/>
      <c r="R272" s="219"/>
      <c r="S272" s="219"/>
      <c r="T272" s="220"/>
      <c r="AT272" s="221" t="s">
        <v>247</v>
      </c>
      <c r="AU272" s="221" t="s">
        <v>88</v>
      </c>
      <c r="AV272" s="14" t="s">
        <v>88</v>
      </c>
      <c r="AW272" s="14" t="s">
        <v>37</v>
      </c>
      <c r="AX272" s="14" t="s">
        <v>76</v>
      </c>
      <c r="AY272" s="221" t="s">
        <v>237</v>
      </c>
    </row>
    <row r="273" spans="1:65" s="14" customFormat="1" ht="10.199999999999999">
      <c r="B273" s="211"/>
      <c r="C273" s="212"/>
      <c r="D273" s="202" t="s">
        <v>247</v>
      </c>
      <c r="E273" s="213" t="s">
        <v>19</v>
      </c>
      <c r="F273" s="214" t="s">
        <v>2658</v>
      </c>
      <c r="G273" s="212"/>
      <c r="H273" s="215">
        <v>10.574999999999999</v>
      </c>
      <c r="I273" s="216"/>
      <c r="J273" s="212"/>
      <c r="K273" s="212"/>
      <c r="L273" s="217"/>
      <c r="M273" s="218"/>
      <c r="N273" s="219"/>
      <c r="O273" s="219"/>
      <c r="P273" s="219"/>
      <c r="Q273" s="219"/>
      <c r="R273" s="219"/>
      <c r="S273" s="219"/>
      <c r="T273" s="220"/>
      <c r="AT273" s="221" t="s">
        <v>247</v>
      </c>
      <c r="AU273" s="221" t="s">
        <v>88</v>
      </c>
      <c r="AV273" s="14" t="s">
        <v>88</v>
      </c>
      <c r="AW273" s="14" t="s">
        <v>37</v>
      </c>
      <c r="AX273" s="14" t="s">
        <v>76</v>
      </c>
      <c r="AY273" s="221" t="s">
        <v>237</v>
      </c>
    </row>
    <row r="274" spans="1:65" s="13" customFormat="1" ht="10.199999999999999">
      <c r="B274" s="200"/>
      <c r="C274" s="201"/>
      <c r="D274" s="202" t="s">
        <v>247</v>
      </c>
      <c r="E274" s="203" t="s">
        <v>19</v>
      </c>
      <c r="F274" s="204" t="s">
        <v>2661</v>
      </c>
      <c r="G274" s="201"/>
      <c r="H274" s="203" t="s">
        <v>19</v>
      </c>
      <c r="I274" s="205"/>
      <c r="J274" s="201"/>
      <c r="K274" s="201"/>
      <c r="L274" s="206"/>
      <c r="M274" s="207"/>
      <c r="N274" s="208"/>
      <c r="O274" s="208"/>
      <c r="P274" s="208"/>
      <c r="Q274" s="208"/>
      <c r="R274" s="208"/>
      <c r="S274" s="208"/>
      <c r="T274" s="209"/>
      <c r="AT274" s="210" t="s">
        <v>247</v>
      </c>
      <c r="AU274" s="210" t="s">
        <v>88</v>
      </c>
      <c r="AV274" s="13" t="s">
        <v>83</v>
      </c>
      <c r="AW274" s="13" t="s">
        <v>37</v>
      </c>
      <c r="AX274" s="13" t="s">
        <v>76</v>
      </c>
      <c r="AY274" s="210" t="s">
        <v>237</v>
      </c>
    </row>
    <row r="275" spans="1:65" s="14" customFormat="1" ht="10.199999999999999">
      <c r="B275" s="211"/>
      <c r="C275" s="212"/>
      <c r="D275" s="202" t="s">
        <v>247</v>
      </c>
      <c r="E275" s="213" t="s">
        <v>19</v>
      </c>
      <c r="F275" s="214" t="s">
        <v>2662</v>
      </c>
      <c r="G275" s="212"/>
      <c r="H275" s="215">
        <v>13.23</v>
      </c>
      <c r="I275" s="216"/>
      <c r="J275" s="212"/>
      <c r="K275" s="212"/>
      <c r="L275" s="217"/>
      <c r="M275" s="218"/>
      <c r="N275" s="219"/>
      <c r="O275" s="219"/>
      <c r="P275" s="219"/>
      <c r="Q275" s="219"/>
      <c r="R275" s="219"/>
      <c r="S275" s="219"/>
      <c r="T275" s="220"/>
      <c r="AT275" s="221" t="s">
        <v>247</v>
      </c>
      <c r="AU275" s="221" t="s">
        <v>88</v>
      </c>
      <c r="AV275" s="14" t="s">
        <v>88</v>
      </c>
      <c r="AW275" s="14" t="s">
        <v>37</v>
      </c>
      <c r="AX275" s="14" t="s">
        <v>76</v>
      </c>
      <c r="AY275" s="221" t="s">
        <v>237</v>
      </c>
    </row>
    <row r="276" spans="1:65" s="16" customFormat="1" ht="10.199999999999999">
      <c r="B276" s="233"/>
      <c r="C276" s="234"/>
      <c r="D276" s="202" t="s">
        <v>247</v>
      </c>
      <c r="E276" s="235" t="s">
        <v>19</v>
      </c>
      <c r="F276" s="236" t="s">
        <v>260</v>
      </c>
      <c r="G276" s="234"/>
      <c r="H276" s="237">
        <v>139.60499999999999</v>
      </c>
      <c r="I276" s="238"/>
      <c r="J276" s="234"/>
      <c r="K276" s="234"/>
      <c r="L276" s="239"/>
      <c r="M276" s="240"/>
      <c r="N276" s="241"/>
      <c r="O276" s="241"/>
      <c r="P276" s="241"/>
      <c r="Q276" s="241"/>
      <c r="R276" s="241"/>
      <c r="S276" s="241"/>
      <c r="T276" s="242"/>
      <c r="AT276" s="243" t="s">
        <v>247</v>
      </c>
      <c r="AU276" s="243" t="s">
        <v>88</v>
      </c>
      <c r="AV276" s="16" t="s">
        <v>243</v>
      </c>
      <c r="AW276" s="16" t="s">
        <v>37</v>
      </c>
      <c r="AX276" s="16" t="s">
        <v>83</v>
      </c>
      <c r="AY276" s="243" t="s">
        <v>237</v>
      </c>
    </row>
    <row r="277" spans="1:65" s="2" customFormat="1" ht="55.5" customHeight="1">
      <c r="A277" s="37"/>
      <c r="B277" s="38"/>
      <c r="C277" s="182" t="s">
        <v>597</v>
      </c>
      <c r="D277" s="182" t="s">
        <v>239</v>
      </c>
      <c r="E277" s="183" t="s">
        <v>2663</v>
      </c>
      <c r="F277" s="184" t="s">
        <v>2664</v>
      </c>
      <c r="G277" s="185" t="s">
        <v>519</v>
      </c>
      <c r="H277" s="186">
        <v>0.27</v>
      </c>
      <c r="I277" s="187"/>
      <c r="J277" s="188">
        <f>ROUND(I277*H277,2)</f>
        <v>0</v>
      </c>
      <c r="K277" s="184" t="s">
        <v>242</v>
      </c>
      <c r="L277" s="42"/>
      <c r="M277" s="189" t="s">
        <v>19</v>
      </c>
      <c r="N277" s="190" t="s">
        <v>48</v>
      </c>
      <c r="O277" s="67"/>
      <c r="P277" s="191">
        <f>O277*H277</f>
        <v>0</v>
      </c>
      <c r="Q277" s="191">
        <v>0</v>
      </c>
      <c r="R277" s="191">
        <f>Q277*H277</f>
        <v>0</v>
      </c>
      <c r="S277" s="191">
        <v>1.8</v>
      </c>
      <c r="T277" s="192">
        <f>S277*H277</f>
        <v>0.48600000000000004</v>
      </c>
      <c r="U277" s="37"/>
      <c r="V277" s="37"/>
      <c r="W277" s="37"/>
      <c r="X277" s="37"/>
      <c r="Y277" s="37"/>
      <c r="Z277" s="37"/>
      <c r="AA277" s="37"/>
      <c r="AB277" s="37"/>
      <c r="AC277" s="37"/>
      <c r="AD277" s="37"/>
      <c r="AE277" s="37"/>
      <c r="AR277" s="193" t="s">
        <v>243</v>
      </c>
      <c r="AT277" s="193" t="s">
        <v>239</v>
      </c>
      <c r="AU277" s="193" t="s">
        <v>88</v>
      </c>
      <c r="AY277" s="20" t="s">
        <v>237</v>
      </c>
      <c r="BE277" s="194">
        <f>IF(N277="základní",J277,0)</f>
        <v>0</v>
      </c>
      <c r="BF277" s="194">
        <f>IF(N277="snížená",J277,0)</f>
        <v>0</v>
      </c>
      <c r="BG277" s="194">
        <f>IF(N277="zákl. přenesená",J277,0)</f>
        <v>0</v>
      </c>
      <c r="BH277" s="194">
        <f>IF(N277="sníž. přenesená",J277,0)</f>
        <v>0</v>
      </c>
      <c r="BI277" s="194">
        <f>IF(N277="nulová",J277,0)</f>
        <v>0</v>
      </c>
      <c r="BJ277" s="20" t="s">
        <v>88</v>
      </c>
      <c r="BK277" s="194">
        <f>ROUND(I277*H277,2)</f>
        <v>0</v>
      </c>
      <c r="BL277" s="20" t="s">
        <v>243</v>
      </c>
      <c r="BM277" s="193" t="s">
        <v>2665</v>
      </c>
    </row>
    <row r="278" spans="1:65" s="2" customFormat="1" ht="10.199999999999999">
      <c r="A278" s="37"/>
      <c r="B278" s="38"/>
      <c r="C278" s="39"/>
      <c r="D278" s="195" t="s">
        <v>245</v>
      </c>
      <c r="E278" s="39"/>
      <c r="F278" s="196" t="s">
        <v>2666</v>
      </c>
      <c r="G278" s="39"/>
      <c r="H278" s="39"/>
      <c r="I278" s="197"/>
      <c r="J278" s="39"/>
      <c r="K278" s="39"/>
      <c r="L278" s="42"/>
      <c r="M278" s="198"/>
      <c r="N278" s="199"/>
      <c r="O278" s="67"/>
      <c r="P278" s="67"/>
      <c r="Q278" s="67"/>
      <c r="R278" s="67"/>
      <c r="S278" s="67"/>
      <c r="T278" s="68"/>
      <c r="U278" s="37"/>
      <c r="V278" s="37"/>
      <c r="W278" s="37"/>
      <c r="X278" s="37"/>
      <c r="Y278" s="37"/>
      <c r="Z278" s="37"/>
      <c r="AA278" s="37"/>
      <c r="AB278" s="37"/>
      <c r="AC278" s="37"/>
      <c r="AD278" s="37"/>
      <c r="AE278" s="37"/>
      <c r="AT278" s="20" t="s">
        <v>245</v>
      </c>
      <c r="AU278" s="20" t="s">
        <v>88</v>
      </c>
    </row>
    <row r="279" spans="1:65" s="14" customFormat="1" ht="10.199999999999999">
      <c r="B279" s="211"/>
      <c r="C279" s="212"/>
      <c r="D279" s="202" t="s">
        <v>247</v>
      </c>
      <c r="E279" s="213" t="s">
        <v>19</v>
      </c>
      <c r="F279" s="214" t="s">
        <v>2667</v>
      </c>
      <c r="G279" s="212"/>
      <c r="H279" s="215">
        <v>0.27</v>
      </c>
      <c r="I279" s="216"/>
      <c r="J279" s="212"/>
      <c r="K279" s="212"/>
      <c r="L279" s="217"/>
      <c r="M279" s="218"/>
      <c r="N279" s="219"/>
      <c r="O279" s="219"/>
      <c r="P279" s="219"/>
      <c r="Q279" s="219"/>
      <c r="R279" s="219"/>
      <c r="S279" s="219"/>
      <c r="T279" s="220"/>
      <c r="AT279" s="221" t="s">
        <v>247</v>
      </c>
      <c r="AU279" s="221" t="s">
        <v>88</v>
      </c>
      <c r="AV279" s="14" t="s">
        <v>88</v>
      </c>
      <c r="AW279" s="14" t="s">
        <v>37</v>
      </c>
      <c r="AX279" s="14" t="s">
        <v>83</v>
      </c>
      <c r="AY279" s="221" t="s">
        <v>237</v>
      </c>
    </row>
    <row r="280" spans="1:65" s="2" customFormat="1" ht="24.15" customHeight="1">
      <c r="A280" s="37"/>
      <c r="B280" s="38"/>
      <c r="C280" s="182" t="s">
        <v>603</v>
      </c>
      <c r="D280" s="182" t="s">
        <v>239</v>
      </c>
      <c r="E280" s="183" t="s">
        <v>2668</v>
      </c>
      <c r="F280" s="184" t="s">
        <v>2669</v>
      </c>
      <c r="G280" s="185" t="s">
        <v>154</v>
      </c>
      <c r="H280" s="186">
        <v>37</v>
      </c>
      <c r="I280" s="187"/>
      <c r="J280" s="188">
        <f>ROUND(I280*H280,2)</f>
        <v>0</v>
      </c>
      <c r="K280" s="184" t="s">
        <v>242</v>
      </c>
      <c r="L280" s="42"/>
      <c r="M280" s="189" t="s">
        <v>19</v>
      </c>
      <c r="N280" s="190" t="s">
        <v>48</v>
      </c>
      <c r="O280" s="67"/>
      <c r="P280" s="191">
        <f>O280*H280</f>
        <v>0</v>
      </c>
      <c r="Q280" s="191">
        <v>0</v>
      </c>
      <c r="R280" s="191">
        <f>Q280*H280</f>
        <v>0</v>
      </c>
      <c r="S280" s="191">
        <v>3.6999999999999998E-2</v>
      </c>
      <c r="T280" s="192">
        <f>S280*H280</f>
        <v>1.369</v>
      </c>
      <c r="U280" s="37"/>
      <c r="V280" s="37"/>
      <c r="W280" s="37"/>
      <c r="X280" s="37"/>
      <c r="Y280" s="37"/>
      <c r="Z280" s="37"/>
      <c r="AA280" s="37"/>
      <c r="AB280" s="37"/>
      <c r="AC280" s="37"/>
      <c r="AD280" s="37"/>
      <c r="AE280" s="37"/>
      <c r="AR280" s="193" t="s">
        <v>243</v>
      </c>
      <c r="AT280" s="193" t="s">
        <v>239</v>
      </c>
      <c r="AU280" s="193" t="s">
        <v>88</v>
      </c>
      <c r="AY280" s="20" t="s">
        <v>237</v>
      </c>
      <c r="BE280" s="194">
        <f>IF(N280="základní",J280,0)</f>
        <v>0</v>
      </c>
      <c r="BF280" s="194">
        <f>IF(N280="snížená",J280,0)</f>
        <v>0</v>
      </c>
      <c r="BG280" s="194">
        <f>IF(N280="zákl. přenesená",J280,0)</f>
        <v>0</v>
      </c>
      <c r="BH280" s="194">
        <f>IF(N280="sníž. přenesená",J280,0)</f>
        <v>0</v>
      </c>
      <c r="BI280" s="194">
        <f>IF(N280="nulová",J280,0)</f>
        <v>0</v>
      </c>
      <c r="BJ280" s="20" t="s">
        <v>88</v>
      </c>
      <c r="BK280" s="194">
        <f>ROUND(I280*H280,2)</f>
        <v>0</v>
      </c>
      <c r="BL280" s="20" t="s">
        <v>243</v>
      </c>
      <c r="BM280" s="193" t="s">
        <v>2670</v>
      </c>
    </row>
    <row r="281" spans="1:65" s="2" customFormat="1" ht="10.199999999999999">
      <c r="A281" s="37"/>
      <c r="B281" s="38"/>
      <c r="C281" s="39"/>
      <c r="D281" s="195" t="s">
        <v>245</v>
      </c>
      <c r="E281" s="39"/>
      <c r="F281" s="196" t="s">
        <v>2671</v>
      </c>
      <c r="G281" s="39"/>
      <c r="H281" s="39"/>
      <c r="I281" s="197"/>
      <c r="J281" s="39"/>
      <c r="K281" s="39"/>
      <c r="L281" s="42"/>
      <c r="M281" s="198"/>
      <c r="N281" s="199"/>
      <c r="O281" s="67"/>
      <c r="P281" s="67"/>
      <c r="Q281" s="67"/>
      <c r="R281" s="67"/>
      <c r="S281" s="67"/>
      <c r="T281" s="68"/>
      <c r="U281" s="37"/>
      <c r="V281" s="37"/>
      <c r="W281" s="37"/>
      <c r="X281" s="37"/>
      <c r="Y281" s="37"/>
      <c r="Z281" s="37"/>
      <c r="AA281" s="37"/>
      <c r="AB281" s="37"/>
      <c r="AC281" s="37"/>
      <c r="AD281" s="37"/>
      <c r="AE281" s="37"/>
      <c r="AT281" s="20" t="s">
        <v>245</v>
      </c>
      <c r="AU281" s="20" t="s">
        <v>88</v>
      </c>
    </row>
    <row r="282" spans="1:65" s="13" customFormat="1" ht="10.199999999999999">
      <c r="B282" s="200"/>
      <c r="C282" s="201"/>
      <c r="D282" s="202" t="s">
        <v>247</v>
      </c>
      <c r="E282" s="203" t="s">
        <v>19</v>
      </c>
      <c r="F282" s="204" t="s">
        <v>248</v>
      </c>
      <c r="G282" s="201"/>
      <c r="H282" s="203" t="s">
        <v>19</v>
      </c>
      <c r="I282" s="205"/>
      <c r="J282" s="201"/>
      <c r="K282" s="201"/>
      <c r="L282" s="206"/>
      <c r="M282" s="207"/>
      <c r="N282" s="208"/>
      <c r="O282" s="208"/>
      <c r="P282" s="208"/>
      <c r="Q282" s="208"/>
      <c r="R282" s="208"/>
      <c r="S282" s="208"/>
      <c r="T282" s="209"/>
      <c r="AT282" s="210" t="s">
        <v>247</v>
      </c>
      <c r="AU282" s="210" t="s">
        <v>88</v>
      </c>
      <c r="AV282" s="13" t="s">
        <v>83</v>
      </c>
      <c r="AW282" s="13" t="s">
        <v>37</v>
      </c>
      <c r="AX282" s="13" t="s">
        <v>76</v>
      </c>
      <c r="AY282" s="210" t="s">
        <v>237</v>
      </c>
    </row>
    <row r="283" spans="1:65" s="14" customFormat="1" ht="10.199999999999999">
      <c r="B283" s="211"/>
      <c r="C283" s="212"/>
      <c r="D283" s="202" t="s">
        <v>247</v>
      </c>
      <c r="E283" s="213" t="s">
        <v>19</v>
      </c>
      <c r="F283" s="214" t="s">
        <v>2672</v>
      </c>
      <c r="G283" s="212"/>
      <c r="H283" s="215">
        <v>9.6</v>
      </c>
      <c r="I283" s="216"/>
      <c r="J283" s="212"/>
      <c r="K283" s="212"/>
      <c r="L283" s="217"/>
      <c r="M283" s="218"/>
      <c r="N283" s="219"/>
      <c r="O283" s="219"/>
      <c r="P283" s="219"/>
      <c r="Q283" s="219"/>
      <c r="R283" s="219"/>
      <c r="S283" s="219"/>
      <c r="T283" s="220"/>
      <c r="AT283" s="221" t="s">
        <v>247</v>
      </c>
      <c r="AU283" s="221" t="s">
        <v>88</v>
      </c>
      <c r="AV283" s="14" t="s">
        <v>88</v>
      </c>
      <c r="AW283" s="14" t="s">
        <v>37</v>
      </c>
      <c r="AX283" s="14" t="s">
        <v>76</v>
      </c>
      <c r="AY283" s="221" t="s">
        <v>237</v>
      </c>
    </row>
    <row r="284" spans="1:65" s="13" customFormat="1" ht="10.199999999999999">
      <c r="B284" s="200"/>
      <c r="C284" s="201"/>
      <c r="D284" s="202" t="s">
        <v>247</v>
      </c>
      <c r="E284" s="203" t="s">
        <v>19</v>
      </c>
      <c r="F284" s="204" t="s">
        <v>252</v>
      </c>
      <c r="G284" s="201"/>
      <c r="H284" s="203" t="s">
        <v>19</v>
      </c>
      <c r="I284" s="205"/>
      <c r="J284" s="201"/>
      <c r="K284" s="201"/>
      <c r="L284" s="206"/>
      <c r="M284" s="207"/>
      <c r="N284" s="208"/>
      <c r="O284" s="208"/>
      <c r="P284" s="208"/>
      <c r="Q284" s="208"/>
      <c r="R284" s="208"/>
      <c r="S284" s="208"/>
      <c r="T284" s="209"/>
      <c r="AT284" s="210" t="s">
        <v>247</v>
      </c>
      <c r="AU284" s="210" t="s">
        <v>88</v>
      </c>
      <c r="AV284" s="13" t="s">
        <v>83</v>
      </c>
      <c r="AW284" s="13" t="s">
        <v>37</v>
      </c>
      <c r="AX284" s="13" t="s">
        <v>76</v>
      </c>
      <c r="AY284" s="210" t="s">
        <v>237</v>
      </c>
    </row>
    <row r="285" spans="1:65" s="14" customFormat="1" ht="10.199999999999999">
      <c r="B285" s="211"/>
      <c r="C285" s="212"/>
      <c r="D285" s="202" t="s">
        <v>247</v>
      </c>
      <c r="E285" s="213" t="s">
        <v>19</v>
      </c>
      <c r="F285" s="214" t="s">
        <v>2673</v>
      </c>
      <c r="G285" s="212"/>
      <c r="H285" s="215">
        <v>13.7</v>
      </c>
      <c r="I285" s="216"/>
      <c r="J285" s="212"/>
      <c r="K285" s="212"/>
      <c r="L285" s="217"/>
      <c r="M285" s="218"/>
      <c r="N285" s="219"/>
      <c r="O285" s="219"/>
      <c r="P285" s="219"/>
      <c r="Q285" s="219"/>
      <c r="R285" s="219"/>
      <c r="S285" s="219"/>
      <c r="T285" s="220"/>
      <c r="AT285" s="221" t="s">
        <v>247</v>
      </c>
      <c r="AU285" s="221" t="s">
        <v>88</v>
      </c>
      <c r="AV285" s="14" t="s">
        <v>88</v>
      </c>
      <c r="AW285" s="14" t="s">
        <v>37</v>
      </c>
      <c r="AX285" s="14" t="s">
        <v>76</v>
      </c>
      <c r="AY285" s="221" t="s">
        <v>237</v>
      </c>
    </row>
    <row r="286" spans="1:65" s="13" customFormat="1" ht="10.199999999999999">
      <c r="B286" s="200"/>
      <c r="C286" s="201"/>
      <c r="D286" s="202" t="s">
        <v>247</v>
      </c>
      <c r="E286" s="203" t="s">
        <v>19</v>
      </c>
      <c r="F286" s="204" t="s">
        <v>256</v>
      </c>
      <c r="G286" s="201"/>
      <c r="H286" s="203" t="s">
        <v>19</v>
      </c>
      <c r="I286" s="205"/>
      <c r="J286" s="201"/>
      <c r="K286" s="201"/>
      <c r="L286" s="206"/>
      <c r="M286" s="207"/>
      <c r="N286" s="208"/>
      <c r="O286" s="208"/>
      <c r="P286" s="208"/>
      <c r="Q286" s="208"/>
      <c r="R286" s="208"/>
      <c r="S286" s="208"/>
      <c r="T286" s="209"/>
      <c r="AT286" s="210" t="s">
        <v>247</v>
      </c>
      <c r="AU286" s="210" t="s">
        <v>88</v>
      </c>
      <c r="AV286" s="13" t="s">
        <v>83</v>
      </c>
      <c r="AW286" s="13" t="s">
        <v>37</v>
      </c>
      <c r="AX286" s="13" t="s">
        <v>76</v>
      </c>
      <c r="AY286" s="210" t="s">
        <v>237</v>
      </c>
    </row>
    <row r="287" spans="1:65" s="14" customFormat="1" ht="10.199999999999999">
      <c r="B287" s="211"/>
      <c r="C287" s="212"/>
      <c r="D287" s="202" t="s">
        <v>247</v>
      </c>
      <c r="E287" s="213" t="s">
        <v>19</v>
      </c>
      <c r="F287" s="214" t="s">
        <v>2673</v>
      </c>
      <c r="G287" s="212"/>
      <c r="H287" s="215">
        <v>13.7</v>
      </c>
      <c r="I287" s="216"/>
      <c r="J287" s="212"/>
      <c r="K287" s="212"/>
      <c r="L287" s="217"/>
      <c r="M287" s="218"/>
      <c r="N287" s="219"/>
      <c r="O287" s="219"/>
      <c r="P287" s="219"/>
      <c r="Q287" s="219"/>
      <c r="R287" s="219"/>
      <c r="S287" s="219"/>
      <c r="T287" s="220"/>
      <c r="AT287" s="221" t="s">
        <v>247</v>
      </c>
      <c r="AU287" s="221" t="s">
        <v>88</v>
      </c>
      <c r="AV287" s="14" t="s">
        <v>88</v>
      </c>
      <c r="AW287" s="14" t="s">
        <v>37</v>
      </c>
      <c r="AX287" s="14" t="s">
        <v>76</v>
      </c>
      <c r="AY287" s="221" t="s">
        <v>237</v>
      </c>
    </row>
    <row r="288" spans="1:65" s="16" customFormat="1" ht="10.199999999999999">
      <c r="B288" s="233"/>
      <c r="C288" s="234"/>
      <c r="D288" s="202" t="s">
        <v>247</v>
      </c>
      <c r="E288" s="235" t="s">
        <v>19</v>
      </c>
      <c r="F288" s="236" t="s">
        <v>260</v>
      </c>
      <c r="G288" s="234"/>
      <c r="H288" s="237">
        <v>37</v>
      </c>
      <c r="I288" s="238"/>
      <c r="J288" s="234"/>
      <c r="K288" s="234"/>
      <c r="L288" s="239"/>
      <c r="M288" s="240"/>
      <c r="N288" s="241"/>
      <c r="O288" s="241"/>
      <c r="P288" s="241"/>
      <c r="Q288" s="241"/>
      <c r="R288" s="241"/>
      <c r="S288" s="241"/>
      <c r="T288" s="242"/>
      <c r="AT288" s="243" t="s">
        <v>247</v>
      </c>
      <c r="AU288" s="243" t="s">
        <v>88</v>
      </c>
      <c r="AV288" s="16" t="s">
        <v>243</v>
      </c>
      <c r="AW288" s="16" t="s">
        <v>37</v>
      </c>
      <c r="AX288" s="16" t="s">
        <v>83</v>
      </c>
      <c r="AY288" s="243" t="s">
        <v>237</v>
      </c>
    </row>
    <row r="289" spans="1:65" s="2" customFormat="1" ht="44.25" customHeight="1">
      <c r="A289" s="37"/>
      <c r="B289" s="38"/>
      <c r="C289" s="182" t="s">
        <v>611</v>
      </c>
      <c r="D289" s="182" t="s">
        <v>239</v>
      </c>
      <c r="E289" s="183" t="s">
        <v>2674</v>
      </c>
      <c r="F289" s="184" t="s">
        <v>2675</v>
      </c>
      <c r="G289" s="185" t="s">
        <v>141</v>
      </c>
      <c r="H289" s="186">
        <v>661.01599999999996</v>
      </c>
      <c r="I289" s="187"/>
      <c r="J289" s="188">
        <f>ROUND(I289*H289,2)</f>
        <v>0</v>
      </c>
      <c r="K289" s="184" t="s">
        <v>242</v>
      </c>
      <c r="L289" s="42"/>
      <c r="M289" s="189" t="s">
        <v>19</v>
      </c>
      <c r="N289" s="190" t="s">
        <v>48</v>
      </c>
      <c r="O289" s="67"/>
      <c r="P289" s="191">
        <f>O289*H289</f>
        <v>0</v>
      </c>
      <c r="Q289" s="191">
        <v>0</v>
      </c>
      <c r="R289" s="191">
        <f>Q289*H289</f>
        <v>0</v>
      </c>
      <c r="S289" s="191">
        <v>5.0000000000000001E-3</v>
      </c>
      <c r="T289" s="192">
        <f>S289*H289</f>
        <v>3.3050799999999998</v>
      </c>
      <c r="U289" s="37"/>
      <c r="V289" s="37"/>
      <c r="W289" s="37"/>
      <c r="X289" s="37"/>
      <c r="Y289" s="37"/>
      <c r="Z289" s="37"/>
      <c r="AA289" s="37"/>
      <c r="AB289" s="37"/>
      <c r="AC289" s="37"/>
      <c r="AD289" s="37"/>
      <c r="AE289" s="37"/>
      <c r="AR289" s="193" t="s">
        <v>243</v>
      </c>
      <c r="AT289" s="193" t="s">
        <v>239</v>
      </c>
      <c r="AU289" s="193" t="s">
        <v>88</v>
      </c>
      <c r="AY289" s="20" t="s">
        <v>237</v>
      </c>
      <c r="BE289" s="194">
        <f>IF(N289="základní",J289,0)</f>
        <v>0</v>
      </c>
      <c r="BF289" s="194">
        <f>IF(N289="snížená",J289,0)</f>
        <v>0</v>
      </c>
      <c r="BG289" s="194">
        <f>IF(N289="zákl. přenesená",J289,0)</f>
        <v>0</v>
      </c>
      <c r="BH289" s="194">
        <f>IF(N289="sníž. přenesená",J289,0)</f>
        <v>0</v>
      </c>
      <c r="BI289" s="194">
        <f>IF(N289="nulová",J289,0)</f>
        <v>0</v>
      </c>
      <c r="BJ289" s="20" t="s">
        <v>88</v>
      </c>
      <c r="BK289" s="194">
        <f>ROUND(I289*H289,2)</f>
        <v>0</v>
      </c>
      <c r="BL289" s="20" t="s">
        <v>243</v>
      </c>
      <c r="BM289" s="193" t="s">
        <v>2676</v>
      </c>
    </row>
    <row r="290" spans="1:65" s="2" customFormat="1" ht="10.199999999999999">
      <c r="A290" s="37"/>
      <c r="B290" s="38"/>
      <c r="C290" s="39"/>
      <c r="D290" s="195" t="s">
        <v>245</v>
      </c>
      <c r="E290" s="39"/>
      <c r="F290" s="196" t="s">
        <v>2677</v>
      </c>
      <c r="G290" s="39"/>
      <c r="H290" s="39"/>
      <c r="I290" s="197"/>
      <c r="J290" s="39"/>
      <c r="K290" s="39"/>
      <c r="L290" s="42"/>
      <c r="M290" s="198"/>
      <c r="N290" s="199"/>
      <c r="O290" s="67"/>
      <c r="P290" s="67"/>
      <c r="Q290" s="67"/>
      <c r="R290" s="67"/>
      <c r="S290" s="67"/>
      <c r="T290" s="68"/>
      <c r="U290" s="37"/>
      <c r="V290" s="37"/>
      <c r="W290" s="37"/>
      <c r="X290" s="37"/>
      <c r="Y290" s="37"/>
      <c r="Z290" s="37"/>
      <c r="AA290" s="37"/>
      <c r="AB290" s="37"/>
      <c r="AC290" s="37"/>
      <c r="AD290" s="37"/>
      <c r="AE290" s="37"/>
      <c r="AT290" s="20" t="s">
        <v>245</v>
      </c>
      <c r="AU290" s="20" t="s">
        <v>88</v>
      </c>
    </row>
    <row r="291" spans="1:65" s="14" customFormat="1" ht="10.199999999999999">
      <c r="B291" s="211"/>
      <c r="C291" s="212"/>
      <c r="D291" s="202" t="s">
        <v>247</v>
      </c>
      <c r="E291" s="213" t="s">
        <v>19</v>
      </c>
      <c r="F291" s="214" t="s">
        <v>2637</v>
      </c>
      <c r="G291" s="212"/>
      <c r="H291" s="215">
        <v>661.01599999999996</v>
      </c>
      <c r="I291" s="216"/>
      <c r="J291" s="212"/>
      <c r="K291" s="212"/>
      <c r="L291" s="217"/>
      <c r="M291" s="218"/>
      <c r="N291" s="219"/>
      <c r="O291" s="219"/>
      <c r="P291" s="219"/>
      <c r="Q291" s="219"/>
      <c r="R291" s="219"/>
      <c r="S291" s="219"/>
      <c r="T291" s="220"/>
      <c r="AT291" s="221" t="s">
        <v>247</v>
      </c>
      <c r="AU291" s="221" t="s">
        <v>88</v>
      </c>
      <c r="AV291" s="14" t="s">
        <v>88</v>
      </c>
      <c r="AW291" s="14" t="s">
        <v>37</v>
      </c>
      <c r="AX291" s="14" t="s">
        <v>83</v>
      </c>
      <c r="AY291" s="221" t="s">
        <v>237</v>
      </c>
    </row>
    <row r="292" spans="1:65" s="12" customFormat="1" ht="22.8" customHeight="1">
      <c r="B292" s="166"/>
      <c r="C292" s="167"/>
      <c r="D292" s="168" t="s">
        <v>75</v>
      </c>
      <c r="E292" s="180" t="s">
        <v>450</v>
      </c>
      <c r="F292" s="180" t="s">
        <v>451</v>
      </c>
      <c r="G292" s="167"/>
      <c r="H292" s="167"/>
      <c r="I292" s="170"/>
      <c r="J292" s="181">
        <f>BK292</f>
        <v>0</v>
      </c>
      <c r="K292" s="167"/>
      <c r="L292" s="172"/>
      <c r="M292" s="173"/>
      <c r="N292" s="174"/>
      <c r="O292" s="174"/>
      <c r="P292" s="175">
        <f>SUM(P293:P317)</f>
        <v>0</v>
      </c>
      <c r="Q292" s="174"/>
      <c r="R292" s="175">
        <f>SUM(R293:R317)</f>
        <v>0</v>
      </c>
      <c r="S292" s="174"/>
      <c r="T292" s="176">
        <f>SUM(T293:T317)</f>
        <v>0</v>
      </c>
      <c r="AR292" s="177" t="s">
        <v>83</v>
      </c>
      <c r="AT292" s="178" t="s">
        <v>75</v>
      </c>
      <c r="AU292" s="178" t="s">
        <v>83</v>
      </c>
      <c r="AY292" s="177" t="s">
        <v>237</v>
      </c>
      <c r="BK292" s="179">
        <f>SUM(BK293:BK317)</f>
        <v>0</v>
      </c>
    </row>
    <row r="293" spans="1:65" s="2" customFormat="1" ht="44.25" customHeight="1">
      <c r="A293" s="37"/>
      <c r="B293" s="38"/>
      <c r="C293" s="182" t="s">
        <v>617</v>
      </c>
      <c r="D293" s="182" t="s">
        <v>239</v>
      </c>
      <c r="E293" s="183" t="s">
        <v>2678</v>
      </c>
      <c r="F293" s="184" t="s">
        <v>2679</v>
      </c>
      <c r="G293" s="185" t="s">
        <v>141</v>
      </c>
      <c r="H293" s="186">
        <v>1646.45</v>
      </c>
      <c r="I293" s="187"/>
      <c r="J293" s="188">
        <f>ROUND(I293*H293,2)</f>
        <v>0</v>
      </c>
      <c r="K293" s="184" t="s">
        <v>242</v>
      </c>
      <c r="L293" s="42"/>
      <c r="M293" s="189" t="s">
        <v>19</v>
      </c>
      <c r="N293" s="190" t="s">
        <v>48</v>
      </c>
      <c r="O293" s="67"/>
      <c r="P293" s="191">
        <f>O293*H293</f>
        <v>0</v>
      </c>
      <c r="Q293" s="191">
        <v>0</v>
      </c>
      <c r="R293" s="191">
        <f>Q293*H293</f>
        <v>0</v>
      </c>
      <c r="S293" s="191">
        <v>0</v>
      </c>
      <c r="T293" s="192">
        <f>S293*H293</f>
        <v>0</v>
      </c>
      <c r="U293" s="37"/>
      <c r="V293" s="37"/>
      <c r="W293" s="37"/>
      <c r="X293" s="37"/>
      <c r="Y293" s="37"/>
      <c r="Z293" s="37"/>
      <c r="AA293" s="37"/>
      <c r="AB293" s="37"/>
      <c r="AC293" s="37"/>
      <c r="AD293" s="37"/>
      <c r="AE293" s="37"/>
      <c r="AR293" s="193" t="s">
        <v>243</v>
      </c>
      <c r="AT293" s="193" t="s">
        <v>239</v>
      </c>
      <c r="AU293" s="193" t="s">
        <v>88</v>
      </c>
      <c r="AY293" s="20" t="s">
        <v>237</v>
      </c>
      <c r="BE293" s="194">
        <f>IF(N293="základní",J293,0)</f>
        <v>0</v>
      </c>
      <c r="BF293" s="194">
        <f>IF(N293="snížená",J293,0)</f>
        <v>0</v>
      </c>
      <c r="BG293" s="194">
        <f>IF(N293="zákl. přenesená",J293,0)</f>
        <v>0</v>
      </c>
      <c r="BH293" s="194">
        <f>IF(N293="sníž. přenesená",J293,0)</f>
        <v>0</v>
      </c>
      <c r="BI293" s="194">
        <f>IF(N293="nulová",J293,0)</f>
        <v>0</v>
      </c>
      <c r="BJ293" s="20" t="s">
        <v>88</v>
      </c>
      <c r="BK293" s="194">
        <f>ROUND(I293*H293,2)</f>
        <v>0</v>
      </c>
      <c r="BL293" s="20" t="s">
        <v>243</v>
      </c>
      <c r="BM293" s="193" t="s">
        <v>2680</v>
      </c>
    </row>
    <row r="294" spans="1:65" s="2" customFormat="1" ht="10.199999999999999">
      <c r="A294" s="37"/>
      <c r="B294" s="38"/>
      <c r="C294" s="39"/>
      <c r="D294" s="195" t="s">
        <v>245</v>
      </c>
      <c r="E294" s="39"/>
      <c r="F294" s="196" t="s">
        <v>2681</v>
      </c>
      <c r="G294" s="39"/>
      <c r="H294" s="39"/>
      <c r="I294" s="197"/>
      <c r="J294" s="39"/>
      <c r="K294" s="39"/>
      <c r="L294" s="42"/>
      <c r="M294" s="198"/>
      <c r="N294" s="199"/>
      <c r="O294" s="67"/>
      <c r="P294" s="67"/>
      <c r="Q294" s="67"/>
      <c r="R294" s="67"/>
      <c r="S294" s="67"/>
      <c r="T294" s="68"/>
      <c r="U294" s="37"/>
      <c r="V294" s="37"/>
      <c r="W294" s="37"/>
      <c r="X294" s="37"/>
      <c r="Y294" s="37"/>
      <c r="Z294" s="37"/>
      <c r="AA294" s="37"/>
      <c r="AB294" s="37"/>
      <c r="AC294" s="37"/>
      <c r="AD294" s="37"/>
      <c r="AE294" s="37"/>
      <c r="AT294" s="20" t="s">
        <v>245</v>
      </c>
      <c r="AU294" s="20" t="s">
        <v>88</v>
      </c>
    </row>
    <row r="295" spans="1:65" s="13" customFormat="1" ht="10.199999999999999">
      <c r="B295" s="200"/>
      <c r="C295" s="201"/>
      <c r="D295" s="202" t="s">
        <v>247</v>
      </c>
      <c r="E295" s="203" t="s">
        <v>19</v>
      </c>
      <c r="F295" s="204" t="s">
        <v>2586</v>
      </c>
      <c r="G295" s="201"/>
      <c r="H295" s="203" t="s">
        <v>19</v>
      </c>
      <c r="I295" s="205"/>
      <c r="J295" s="201"/>
      <c r="K295" s="201"/>
      <c r="L295" s="206"/>
      <c r="M295" s="207"/>
      <c r="N295" s="208"/>
      <c r="O295" s="208"/>
      <c r="P295" s="208"/>
      <c r="Q295" s="208"/>
      <c r="R295" s="208"/>
      <c r="S295" s="208"/>
      <c r="T295" s="209"/>
      <c r="AT295" s="210" t="s">
        <v>247</v>
      </c>
      <c r="AU295" s="210" t="s">
        <v>88</v>
      </c>
      <c r="AV295" s="13" t="s">
        <v>83</v>
      </c>
      <c r="AW295" s="13" t="s">
        <v>37</v>
      </c>
      <c r="AX295" s="13" t="s">
        <v>76</v>
      </c>
      <c r="AY295" s="210" t="s">
        <v>237</v>
      </c>
    </row>
    <row r="296" spans="1:65" s="14" customFormat="1" ht="10.199999999999999">
      <c r="B296" s="211"/>
      <c r="C296" s="212"/>
      <c r="D296" s="202" t="s">
        <v>247</v>
      </c>
      <c r="E296" s="213" t="s">
        <v>19</v>
      </c>
      <c r="F296" s="214" t="s">
        <v>2682</v>
      </c>
      <c r="G296" s="212"/>
      <c r="H296" s="215">
        <v>215.833</v>
      </c>
      <c r="I296" s="216"/>
      <c r="J296" s="212"/>
      <c r="K296" s="212"/>
      <c r="L296" s="217"/>
      <c r="M296" s="218"/>
      <c r="N296" s="219"/>
      <c r="O296" s="219"/>
      <c r="P296" s="219"/>
      <c r="Q296" s="219"/>
      <c r="R296" s="219"/>
      <c r="S296" s="219"/>
      <c r="T296" s="220"/>
      <c r="AT296" s="221" t="s">
        <v>247</v>
      </c>
      <c r="AU296" s="221" t="s">
        <v>88</v>
      </c>
      <c r="AV296" s="14" t="s">
        <v>88</v>
      </c>
      <c r="AW296" s="14" t="s">
        <v>37</v>
      </c>
      <c r="AX296" s="14" t="s">
        <v>76</v>
      </c>
      <c r="AY296" s="221" t="s">
        <v>237</v>
      </c>
    </row>
    <row r="297" spans="1:65" s="14" customFormat="1" ht="10.199999999999999">
      <c r="B297" s="211"/>
      <c r="C297" s="212"/>
      <c r="D297" s="202" t="s">
        <v>247</v>
      </c>
      <c r="E297" s="213" t="s">
        <v>19</v>
      </c>
      <c r="F297" s="214" t="s">
        <v>2683</v>
      </c>
      <c r="G297" s="212"/>
      <c r="H297" s="215">
        <v>72.052999999999997</v>
      </c>
      <c r="I297" s="216"/>
      <c r="J297" s="212"/>
      <c r="K297" s="212"/>
      <c r="L297" s="217"/>
      <c r="M297" s="218"/>
      <c r="N297" s="219"/>
      <c r="O297" s="219"/>
      <c r="P297" s="219"/>
      <c r="Q297" s="219"/>
      <c r="R297" s="219"/>
      <c r="S297" s="219"/>
      <c r="T297" s="220"/>
      <c r="AT297" s="221" t="s">
        <v>247</v>
      </c>
      <c r="AU297" s="221" t="s">
        <v>88</v>
      </c>
      <c r="AV297" s="14" t="s">
        <v>88</v>
      </c>
      <c r="AW297" s="14" t="s">
        <v>37</v>
      </c>
      <c r="AX297" s="14" t="s">
        <v>76</v>
      </c>
      <c r="AY297" s="221" t="s">
        <v>237</v>
      </c>
    </row>
    <row r="298" spans="1:65" s="14" customFormat="1" ht="10.199999999999999">
      <c r="B298" s="211"/>
      <c r="C298" s="212"/>
      <c r="D298" s="202" t="s">
        <v>247</v>
      </c>
      <c r="E298" s="213" t="s">
        <v>19</v>
      </c>
      <c r="F298" s="214" t="s">
        <v>2684</v>
      </c>
      <c r="G298" s="212"/>
      <c r="H298" s="215">
        <v>72.14</v>
      </c>
      <c r="I298" s="216"/>
      <c r="J298" s="212"/>
      <c r="K298" s="212"/>
      <c r="L298" s="217"/>
      <c r="M298" s="218"/>
      <c r="N298" s="219"/>
      <c r="O298" s="219"/>
      <c r="P298" s="219"/>
      <c r="Q298" s="219"/>
      <c r="R298" s="219"/>
      <c r="S298" s="219"/>
      <c r="T298" s="220"/>
      <c r="AT298" s="221" t="s">
        <v>247</v>
      </c>
      <c r="AU298" s="221" t="s">
        <v>88</v>
      </c>
      <c r="AV298" s="14" t="s">
        <v>88</v>
      </c>
      <c r="AW298" s="14" t="s">
        <v>37</v>
      </c>
      <c r="AX298" s="14" t="s">
        <v>76</v>
      </c>
      <c r="AY298" s="221" t="s">
        <v>237</v>
      </c>
    </row>
    <row r="299" spans="1:65" s="13" customFormat="1" ht="10.199999999999999">
      <c r="B299" s="200"/>
      <c r="C299" s="201"/>
      <c r="D299" s="202" t="s">
        <v>247</v>
      </c>
      <c r="E299" s="203" t="s">
        <v>19</v>
      </c>
      <c r="F299" s="204" t="s">
        <v>2588</v>
      </c>
      <c r="G299" s="201"/>
      <c r="H299" s="203" t="s">
        <v>19</v>
      </c>
      <c r="I299" s="205"/>
      <c r="J299" s="201"/>
      <c r="K299" s="201"/>
      <c r="L299" s="206"/>
      <c r="M299" s="207"/>
      <c r="N299" s="208"/>
      <c r="O299" s="208"/>
      <c r="P299" s="208"/>
      <c r="Q299" s="208"/>
      <c r="R299" s="208"/>
      <c r="S299" s="208"/>
      <c r="T299" s="209"/>
      <c r="AT299" s="210" t="s">
        <v>247</v>
      </c>
      <c r="AU299" s="210" t="s">
        <v>88</v>
      </c>
      <c r="AV299" s="13" t="s">
        <v>83</v>
      </c>
      <c r="AW299" s="13" t="s">
        <v>37</v>
      </c>
      <c r="AX299" s="13" t="s">
        <v>76</v>
      </c>
      <c r="AY299" s="210" t="s">
        <v>237</v>
      </c>
    </row>
    <row r="300" spans="1:65" s="14" customFormat="1" ht="10.199999999999999">
      <c r="B300" s="211"/>
      <c r="C300" s="212"/>
      <c r="D300" s="202" t="s">
        <v>247</v>
      </c>
      <c r="E300" s="213" t="s">
        <v>19</v>
      </c>
      <c r="F300" s="214" t="s">
        <v>2685</v>
      </c>
      <c r="G300" s="212"/>
      <c r="H300" s="215">
        <v>772.75</v>
      </c>
      <c r="I300" s="216"/>
      <c r="J300" s="212"/>
      <c r="K300" s="212"/>
      <c r="L300" s="217"/>
      <c r="M300" s="218"/>
      <c r="N300" s="219"/>
      <c r="O300" s="219"/>
      <c r="P300" s="219"/>
      <c r="Q300" s="219"/>
      <c r="R300" s="219"/>
      <c r="S300" s="219"/>
      <c r="T300" s="220"/>
      <c r="AT300" s="221" t="s">
        <v>247</v>
      </c>
      <c r="AU300" s="221" t="s">
        <v>88</v>
      </c>
      <c r="AV300" s="14" t="s">
        <v>88</v>
      </c>
      <c r="AW300" s="14" t="s">
        <v>37</v>
      </c>
      <c r="AX300" s="14" t="s">
        <v>76</v>
      </c>
      <c r="AY300" s="221" t="s">
        <v>237</v>
      </c>
    </row>
    <row r="301" spans="1:65" s="14" customFormat="1" ht="10.199999999999999">
      <c r="B301" s="211"/>
      <c r="C301" s="212"/>
      <c r="D301" s="202" t="s">
        <v>247</v>
      </c>
      <c r="E301" s="213" t="s">
        <v>19</v>
      </c>
      <c r="F301" s="214" t="s">
        <v>2686</v>
      </c>
      <c r="G301" s="212"/>
      <c r="H301" s="215">
        <v>30.17</v>
      </c>
      <c r="I301" s="216"/>
      <c r="J301" s="212"/>
      <c r="K301" s="212"/>
      <c r="L301" s="217"/>
      <c r="M301" s="218"/>
      <c r="N301" s="219"/>
      <c r="O301" s="219"/>
      <c r="P301" s="219"/>
      <c r="Q301" s="219"/>
      <c r="R301" s="219"/>
      <c r="S301" s="219"/>
      <c r="T301" s="220"/>
      <c r="AT301" s="221" t="s">
        <v>247</v>
      </c>
      <c r="AU301" s="221" t="s">
        <v>88</v>
      </c>
      <c r="AV301" s="14" t="s">
        <v>88</v>
      </c>
      <c r="AW301" s="14" t="s">
        <v>37</v>
      </c>
      <c r="AX301" s="14" t="s">
        <v>76</v>
      </c>
      <c r="AY301" s="221" t="s">
        <v>237</v>
      </c>
    </row>
    <row r="302" spans="1:65" s="14" customFormat="1" ht="10.199999999999999">
      <c r="B302" s="211"/>
      <c r="C302" s="212"/>
      <c r="D302" s="202" t="s">
        <v>247</v>
      </c>
      <c r="E302" s="213" t="s">
        <v>19</v>
      </c>
      <c r="F302" s="214" t="s">
        <v>2687</v>
      </c>
      <c r="G302" s="212"/>
      <c r="H302" s="215">
        <v>318.37299999999999</v>
      </c>
      <c r="I302" s="216"/>
      <c r="J302" s="212"/>
      <c r="K302" s="212"/>
      <c r="L302" s="217"/>
      <c r="M302" s="218"/>
      <c r="N302" s="219"/>
      <c r="O302" s="219"/>
      <c r="P302" s="219"/>
      <c r="Q302" s="219"/>
      <c r="R302" s="219"/>
      <c r="S302" s="219"/>
      <c r="T302" s="220"/>
      <c r="AT302" s="221" t="s">
        <v>247</v>
      </c>
      <c r="AU302" s="221" t="s">
        <v>88</v>
      </c>
      <c r="AV302" s="14" t="s">
        <v>88</v>
      </c>
      <c r="AW302" s="14" t="s">
        <v>37</v>
      </c>
      <c r="AX302" s="14" t="s">
        <v>76</v>
      </c>
      <c r="AY302" s="221" t="s">
        <v>237</v>
      </c>
    </row>
    <row r="303" spans="1:65" s="13" customFormat="1" ht="10.199999999999999">
      <c r="B303" s="200"/>
      <c r="C303" s="201"/>
      <c r="D303" s="202" t="s">
        <v>247</v>
      </c>
      <c r="E303" s="203" t="s">
        <v>19</v>
      </c>
      <c r="F303" s="204" t="s">
        <v>2590</v>
      </c>
      <c r="G303" s="201"/>
      <c r="H303" s="203" t="s">
        <v>19</v>
      </c>
      <c r="I303" s="205"/>
      <c r="J303" s="201"/>
      <c r="K303" s="201"/>
      <c r="L303" s="206"/>
      <c r="M303" s="207"/>
      <c r="N303" s="208"/>
      <c r="O303" s="208"/>
      <c r="P303" s="208"/>
      <c r="Q303" s="208"/>
      <c r="R303" s="208"/>
      <c r="S303" s="208"/>
      <c r="T303" s="209"/>
      <c r="AT303" s="210" t="s">
        <v>247</v>
      </c>
      <c r="AU303" s="210" t="s">
        <v>88</v>
      </c>
      <c r="AV303" s="13" t="s">
        <v>83</v>
      </c>
      <c r="AW303" s="13" t="s">
        <v>37</v>
      </c>
      <c r="AX303" s="13" t="s">
        <v>76</v>
      </c>
      <c r="AY303" s="210" t="s">
        <v>237</v>
      </c>
    </row>
    <row r="304" spans="1:65" s="14" customFormat="1" ht="10.199999999999999">
      <c r="B304" s="211"/>
      <c r="C304" s="212"/>
      <c r="D304" s="202" t="s">
        <v>247</v>
      </c>
      <c r="E304" s="213" t="s">
        <v>19</v>
      </c>
      <c r="F304" s="214" t="s">
        <v>2688</v>
      </c>
      <c r="G304" s="212"/>
      <c r="H304" s="215">
        <v>165.131</v>
      </c>
      <c r="I304" s="216"/>
      <c r="J304" s="212"/>
      <c r="K304" s="212"/>
      <c r="L304" s="217"/>
      <c r="M304" s="218"/>
      <c r="N304" s="219"/>
      <c r="O304" s="219"/>
      <c r="P304" s="219"/>
      <c r="Q304" s="219"/>
      <c r="R304" s="219"/>
      <c r="S304" s="219"/>
      <c r="T304" s="220"/>
      <c r="AT304" s="221" t="s">
        <v>247</v>
      </c>
      <c r="AU304" s="221" t="s">
        <v>88</v>
      </c>
      <c r="AV304" s="14" t="s">
        <v>88</v>
      </c>
      <c r="AW304" s="14" t="s">
        <v>37</v>
      </c>
      <c r="AX304" s="14" t="s">
        <v>76</v>
      </c>
      <c r="AY304" s="221" t="s">
        <v>237</v>
      </c>
    </row>
    <row r="305" spans="1:65" s="16" customFormat="1" ht="10.199999999999999">
      <c r="B305" s="233"/>
      <c r="C305" s="234"/>
      <c r="D305" s="202" t="s">
        <v>247</v>
      </c>
      <c r="E305" s="235" t="s">
        <v>19</v>
      </c>
      <c r="F305" s="236" t="s">
        <v>260</v>
      </c>
      <c r="G305" s="234"/>
      <c r="H305" s="237">
        <v>1646.45</v>
      </c>
      <c r="I305" s="238"/>
      <c r="J305" s="234"/>
      <c r="K305" s="234"/>
      <c r="L305" s="239"/>
      <c r="M305" s="240"/>
      <c r="N305" s="241"/>
      <c r="O305" s="241"/>
      <c r="P305" s="241"/>
      <c r="Q305" s="241"/>
      <c r="R305" s="241"/>
      <c r="S305" s="241"/>
      <c r="T305" s="242"/>
      <c r="AT305" s="243" t="s">
        <v>247</v>
      </c>
      <c r="AU305" s="243" t="s">
        <v>88</v>
      </c>
      <c r="AV305" s="16" t="s">
        <v>243</v>
      </c>
      <c r="AW305" s="16" t="s">
        <v>37</v>
      </c>
      <c r="AX305" s="16" t="s">
        <v>83</v>
      </c>
      <c r="AY305" s="243" t="s">
        <v>237</v>
      </c>
    </row>
    <row r="306" spans="1:65" s="2" customFormat="1" ht="49.05" customHeight="1">
      <c r="A306" s="37"/>
      <c r="B306" s="38"/>
      <c r="C306" s="182" t="s">
        <v>624</v>
      </c>
      <c r="D306" s="182" t="s">
        <v>239</v>
      </c>
      <c r="E306" s="183" t="s">
        <v>2689</v>
      </c>
      <c r="F306" s="184" t="s">
        <v>2690</v>
      </c>
      <c r="G306" s="185" t="s">
        <v>141</v>
      </c>
      <c r="H306" s="186">
        <v>98787</v>
      </c>
      <c r="I306" s="187"/>
      <c r="J306" s="188">
        <f>ROUND(I306*H306,2)</f>
        <v>0</v>
      </c>
      <c r="K306" s="184" t="s">
        <v>242</v>
      </c>
      <c r="L306" s="42"/>
      <c r="M306" s="189" t="s">
        <v>19</v>
      </c>
      <c r="N306" s="190" t="s">
        <v>48</v>
      </c>
      <c r="O306" s="67"/>
      <c r="P306" s="191">
        <f>O306*H306</f>
        <v>0</v>
      </c>
      <c r="Q306" s="191">
        <v>0</v>
      </c>
      <c r="R306" s="191">
        <f>Q306*H306</f>
        <v>0</v>
      </c>
      <c r="S306" s="191">
        <v>0</v>
      </c>
      <c r="T306" s="192">
        <f>S306*H306</f>
        <v>0</v>
      </c>
      <c r="U306" s="37"/>
      <c r="V306" s="37"/>
      <c r="W306" s="37"/>
      <c r="X306" s="37"/>
      <c r="Y306" s="37"/>
      <c r="Z306" s="37"/>
      <c r="AA306" s="37"/>
      <c r="AB306" s="37"/>
      <c r="AC306" s="37"/>
      <c r="AD306" s="37"/>
      <c r="AE306" s="37"/>
      <c r="AR306" s="193" t="s">
        <v>243</v>
      </c>
      <c r="AT306" s="193" t="s">
        <v>239</v>
      </c>
      <c r="AU306" s="193" t="s">
        <v>88</v>
      </c>
      <c r="AY306" s="20" t="s">
        <v>237</v>
      </c>
      <c r="BE306" s="194">
        <f>IF(N306="základní",J306,0)</f>
        <v>0</v>
      </c>
      <c r="BF306" s="194">
        <f>IF(N306="snížená",J306,0)</f>
        <v>0</v>
      </c>
      <c r="BG306" s="194">
        <f>IF(N306="zákl. přenesená",J306,0)</f>
        <v>0</v>
      </c>
      <c r="BH306" s="194">
        <f>IF(N306="sníž. přenesená",J306,0)</f>
        <v>0</v>
      </c>
      <c r="BI306" s="194">
        <f>IF(N306="nulová",J306,0)</f>
        <v>0</v>
      </c>
      <c r="BJ306" s="20" t="s">
        <v>88</v>
      </c>
      <c r="BK306" s="194">
        <f>ROUND(I306*H306,2)</f>
        <v>0</v>
      </c>
      <c r="BL306" s="20" t="s">
        <v>243</v>
      </c>
      <c r="BM306" s="193" t="s">
        <v>2691</v>
      </c>
    </row>
    <row r="307" spans="1:65" s="2" customFormat="1" ht="10.199999999999999">
      <c r="A307" s="37"/>
      <c r="B307" s="38"/>
      <c r="C307" s="39"/>
      <c r="D307" s="195" t="s">
        <v>245</v>
      </c>
      <c r="E307" s="39"/>
      <c r="F307" s="196" t="s">
        <v>2692</v>
      </c>
      <c r="G307" s="39"/>
      <c r="H307" s="39"/>
      <c r="I307" s="197"/>
      <c r="J307" s="39"/>
      <c r="K307" s="39"/>
      <c r="L307" s="42"/>
      <c r="M307" s="198"/>
      <c r="N307" s="199"/>
      <c r="O307" s="67"/>
      <c r="P307" s="67"/>
      <c r="Q307" s="67"/>
      <c r="R307" s="67"/>
      <c r="S307" s="67"/>
      <c r="T307" s="68"/>
      <c r="U307" s="37"/>
      <c r="V307" s="37"/>
      <c r="W307" s="37"/>
      <c r="X307" s="37"/>
      <c r="Y307" s="37"/>
      <c r="Z307" s="37"/>
      <c r="AA307" s="37"/>
      <c r="AB307" s="37"/>
      <c r="AC307" s="37"/>
      <c r="AD307" s="37"/>
      <c r="AE307" s="37"/>
      <c r="AT307" s="20" t="s">
        <v>245</v>
      </c>
      <c r="AU307" s="20" t="s">
        <v>88</v>
      </c>
    </row>
    <row r="308" spans="1:65" s="14" customFormat="1" ht="10.199999999999999">
      <c r="B308" s="211"/>
      <c r="C308" s="212"/>
      <c r="D308" s="202" t="s">
        <v>247</v>
      </c>
      <c r="E308" s="212"/>
      <c r="F308" s="214" t="s">
        <v>2693</v>
      </c>
      <c r="G308" s="212"/>
      <c r="H308" s="215">
        <v>98787</v>
      </c>
      <c r="I308" s="216"/>
      <c r="J308" s="212"/>
      <c r="K308" s="212"/>
      <c r="L308" s="217"/>
      <c r="M308" s="218"/>
      <c r="N308" s="219"/>
      <c r="O308" s="219"/>
      <c r="P308" s="219"/>
      <c r="Q308" s="219"/>
      <c r="R308" s="219"/>
      <c r="S308" s="219"/>
      <c r="T308" s="220"/>
      <c r="AT308" s="221" t="s">
        <v>247</v>
      </c>
      <c r="AU308" s="221" t="s">
        <v>88</v>
      </c>
      <c r="AV308" s="14" t="s">
        <v>88</v>
      </c>
      <c r="AW308" s="14" t="s">
        <v>4</v>
      </c>
      <c r="AX308" s="14" t="s">
        <v>83</v>
      </c>
      <c r="AY308" s="221" t="s">
        <v>237</v>
      </c>
    </row>
    <row r="309" spans="1:65" s="2" customFormat="1" ht="44.25" customHeight="1">
      <c r="A309" s="37"/>
      <c r="B309" s="38"/>
      <c r="C309" s="182" t="s">
        <v>633</v>
      </c>
      <c r="D309" s="182" t="s">
        <v>239</v>
      </c>
      <c r="E309" s="183" t="s">
        <v>2694</v>
      </c>
      <c r="F309" s="184" t="s">
        <v>2695</v>
      </c>
      <c r="G309" s="185" t="s">
        <v>141</v>
      </c>
      <c r="H309" s="186">
        <v>1646.45</v>
      </c>
      <c r="I309" s="187"/>
      <c r="J309" s="188">
        <f>ROUND(I309*H309,2)</f>
        <v>0</v>
      </c>
      <c r="K309" s="184" t="s">
        <v>242</v>
      </c>
      <c r="L309" s="42"/>
      <c r="M309" s="189" t="s">
        <v>19</v>
      </c>
      <c r="N309" s="190" t="s">
        <v>48</v>
      </c>
      <c r="O309" s="67"/>
      <c r="P309" s="191">
        <f>O309*H309</f>
        <v>0</v>
      </c>
      <c r="Q309" s="191">
        <v>0</v>
      </c>
      <c r="R309" s="191">
        <f>Q309*H309</f>
        <v>0</v>
      </c>
      <c r="S309" s="191">
        <v>0</v>
      </c>
      <c r="T309" s="192">
        <f>S309*H309</f>
        <v>0</v>
      </c>
      <c r="U309" s="37"/>
      <c r="V309" s="37"/>
      <c r="W309" s="37"/>
      <c r="X309" s="37"/>
      <c r="Y309" s="37"/>
      <c r="Z309" s="37"/>
      <c r="AA309" s="37"/>
      <c r="AB309" s="37"/>
      <c r="AC309" s="37"/>
      <c r="AD309" s="37"/>
      <c r="AE309" s="37"/>
      <c r="AR309" s="193" t="s">
        <v>243</v>
      </c>
      <c r="AT309" s="193" t="s">
        <v>239</v>
      </c>
      <c r="AU309" s="193" t="s">
        <v>88</v>
      </c>
      <c r="AY309" s="20" t="s">
        <v>237</v>
      </c>
      <c r="BE309" s="194">
        <f>IF(N309="základní",J309,0)</f>
        <v>0</v>
      </c>
      <c r="BF309" s="194">
        <f>IF(N309="snížená",J309,0)</f>
        <v>0</v>
      </c>
      <c r="BG309" s="194">
        <f>IF(N309="zákl. přenesená",J309,0)</f>
        <v>0</v>
      </c>
      <c r="BH309" s="194">
        <f>IF(N309="sníž. přenesená",J309,0)</f>
        <v>0</v>
      </c>
      <c r="BI309" s="194">
        <f>IF(N309="nulová",J309,0)</f>
        <v>0</v>
      </c>
      <c r="BJ309" s="20" t="s">
        <v>88</v>
      </c>
      <c r="BK309" s="194">
        <f>ROUND(I309*H309,2)</f>
        <v>0</v>
      </c>
      <c r="BL309" s="20" t="s">
        <v>243</v>
      </c>
      <c r="BM309" s="193" t="s">
        <v>2696</v>
      </c>
    </row>
    <row r="310" spans="1:65" s="2" customFormat="1" ht="10.199999999999999">
      <c r="A310" s="37"/>
      <c r="B310" s="38"/>
      <c r="C310" s="39"/>
      <c r="D310" s="195" t="s">
        <v>245</v>
      </c>
      <c r="E310" s="39"/>
      <c r="F310" s="196" t="s">
        <v>2697</v>
      </c>
      <c r="G310" s="39"/>
      <c r="H310" s="39"/>
      <c r="I310" s="197"/>
      <c r="J310" s="39"/>
      <c r="K310" s="39"/>
      <c r="L310" s="42"/>
      <c r="M310" s="198"/>
      <c r="N310" s="199"/>
      <c r="O310" s="67"/>
      <c r="P310" s="67"/>
      <c r="Q310" s="67"/>
      <c r="R310" s="67"/>
      <c r="S310" s="67"/>
      <c r="T310" s="68"/>
      <c r="U310" s="37"/>
      <c r="V310" s="37"/>
      <c r="W310" s="37"/>
      <c r="X310" s="37"/>
      <c r="Y310" s="37"/>
      <c r="Z310" s="37"/>
      <c r="AA310" s="37"/>
      <c r="AB310" s="37"/>
      <c r="AC310" s="37"/>
      <c r="AD310" s="37"/>
      <c r="AE310" s="37"/>
      <c r="AT310" s="20" t="s">
        <v>245</v>
      </c>
      <c r="AU310" s="20" t="s">
        <v>88</v>
      </c>
    </row>
    <row r="311" spans="1:65" s="2" customFormat="1" ht="24.15" customHeight="1">
      <c r="A311" s="37"/>
      <c r="B311" s="38"/>
      <c r="C311" s="182" t="s">
        <v>638</v>
      </c>
      <c r="D311" s="182" t="s">
        <v>239</v>
      </c>
      <c r="E311" s="183" t="s">
        <v>2698</v>
      </c>
      <c r="F311" s="184" t="s">
        <v>2699</v>
      </c>
      <c r="G311" s="185" t="s">
        <v>141</v>
      </c>
      <c r="H311" s="186">
        <v>1646.45</v>
      </c>
      <c r="I311" s="187"/>
      <c r="J311" s="188">
        <f>ROUND(I311*H311,2)</f>
        <v>0</v>
      </c>
      <c r="K311" s="184" t="s">
        <v>242</v>
      </c>
      <c r="L311" s="42"/>
      <c r="M311" s="189" t="s">
        <v>19</v>
      </c>
      <c r="N311" s="190" t="s">
        <v>48</v>
      </c>
      <c r="O311" s="67"/>
      <c r="P311" s="191">
        <f>O311*H311</f>
        <v>0</v>
      </c>
      <c r="Q311" s="191">
        <v>0</v>
      </c>
      <c r="R311" s="191">
        <f>Q311*H311</f>
        <v>0</v>
      </c>
      <c r="S311" s="191">
        <v>0</v>
      </c>
      <c r="T311" s="192">
        <f>S311*H311</f>
        <v>0</v>
      </c>
      <c r="U311" s="37"/>
      <c r="V311" s="37"/>
      <c r="W311" s="37"/>
      <c r="X311" s="37"/>
      <c r="Y311" s="37"/>
      <c r="Z311" s="37"/>
      <c r="AA311" s="37"/>
      <c r="AB311" s="37"/>
      <c r="AC311" s="37"/>
      <c r="AD311" s="37"/>
      <c r="AE311" s="37"/>
      <c r="AR311" s="193" t="s">
        <v>243</v>
      </c>
      <c r="AT311" s="193" t="s">
        <v>239</v>
      </c>
      <c r="AU311" s="193" t="s">
        <v>88</v>
      </c>
      <c r="AY311" s="20" t="s">
        <v>237</v>
      </c>
      <c r="BE311" s="194">
        <f>IF(N311="základní",J311,0)</f>
        <v>0</v>
      </c>
      <c r="BF311" s="194">
        <f>IF(N311="snížená",J311,0)</f>
        <v>0</v>
      </c>
      <c r="BG311" s="194">
        <f>IF(N311="zákl. přenesená",J311,0)</f>
        <v>0</v>
      </c>
      <c r="BH311" s="194">
        <f>IF(N311="sníž. přenesená",J311,0)</f>
        <v>0</v>
      </c>
      <c r="BI311" s="194">
        <f>IF(N311="nulová",J311,0)</f>
        <v>0</v>
      </c>
      <c r="BJ311" s="20" t="s">
        <v>88</v>
      </c>
      <c r="BK311" s="194">
        <f>ROUND(I311*H311,2)</f>
        <v>0</v>
      </c>
      <c r="BL311" s="20" t="s">
        <v>243</v>
      </c>
      <c r="BM311" s="193" t="s">
        <v>2700</v>
      </c>
    </row>
    <row r="312" spans="1:65" s="2" customFormat="1" ht="10.199999999999999">
      <c r="A312" s="37"/>
      <c r="B312" s="38"/>
      <c r="C312" s="39"/>
      <c r="D312" s="195" t="s">
        <v>245</v>
      </c>
      <c r="E312" s="39"/>
      <c r="F312" s="196" t="s">
        <v>2701</v>
      </c>
      <c r="G312" s="39"/>
      <c r="H312" s="39"/>
      <c r="I312" s="197"/>
      <c r="J312" s="39"/>
      <c r="K312" s="39"/>
      <c r="L312" s="42"/>
      <c r="M312" s="198"/>
      <c r="N312" s="199"/>
      <c r="O312" s="67"/>
      <c r="P312" s="67"/>
      <c r="Q312" s="67"/>
      <c r="R312" s="67"/>
      <c r="S312" s="67"/>
      <c r="T312" s="68"/>
      <c r="U312" s="37"/>
      <c r="V312" s="37"/>
      <c r="W312" s="37"/>
      <c r="X312" s="37"/>
      <c r="Y312" s="37"/>
      <c r="Z312" s="37"/>
      <c r="AA312" s="37"/>
      <c r="AB312" s="37"/>
      <c r="AC312" s="37"/>
      <c r="AD312" s="37"/>
      <c r="AE312" s="37"/>
      <c r="AT312" s="20" t="s">
        <v>245</v>
      </c>
      <c r="AU312" s="20" t="s">
        <v>88</v>
      </c>
    </row>
    <row r="313" spans="1:65" s="2" customFormat="1" ht="33" customHeight="1">
      <c r="A313" s="37"/>
      <c r="B313" s="38"/>
      <c r="C313" s="182" t="s">
        <v>643</v>
      </c>
      <c r="D313" s="182" t="s">
        <v>239</v>
      </c>
      <c r="E313" s="183" t="s">
        <v>2702</v>
      </c>
      <c r="F313" s="184" t="s">
        <v>2703</v>
      </c>
      <c r="G313" s="185" t="s">
        <v>141</v>
      </c>
      <c r="H313" s="186">
        <v>98787</v>
      </c>
      <c r="I313" s="187"/>
      <c r="J313" s="188">
        <f>ROUND(I313*H313,2)</f>
        <v>0</v>
      </c>
      <c r="K313" s="184" t="s">
        <v>242</v>
      </c>
      <c r="L313" s="42"/>
      <c r="M313" s="189" t="s">
        <v>19</v>
      </c>
      <c r="N313" s="190" t="s">
        <v>48</v>
      </c>
      <c r="O313" s="67"/>
      <c r="P313" s="191">
        <f>O313*H313</f>
        <v>0</v>
      </c>
      <c r="Q313" s="191">
        <v>0</v>
      </c>
      <c r="R313" s="191">
        <f>Q313*H313</f>
        <v>0</v>
      </c>
      <c r="S313" s="191">
        <v>0</v>
      </c>
      <c r="T313" s="192">
        <f>S313*H313</f>
        <v>0</v>
      </c>
      <c r="U313" s="37"/>
      <c r="V313" s="37"/>
      <c r="W313" s="37"/>
      <c r="X313" s="37"/>
      <c r="Y313" s="37"/>
      <c r="Z313" s="37"/>
      <c r="AA313" s="37"/>
      <c r="AB313" s="37"/>
      <c r="AC313" s="37"/>
      <c r="AD313" s="37"/>
      <c r="AE313" s="37"/>
      <c r="AR313" s="193" t="s">
        <v>243</v>
      </c>
      <c r="AT313" s="193" t="s">
        <v>239</v>
      </c>
      <c r="AU313" s="193" t="s">
        <v>88</v>
      </c>
      <c r="AY313" s="20" t="s">
        <v>237</v>
      </c>
      <c r="BE313" s="194">
        <f>IF(N313="základní",J313,0)</f>
        <v>0</v>
      </c>
      <c r="BF313" s="194">
        <f>IF(N313="snížená",J313,0)</f>
        <v>0</v>
      </c>
      <c r="BG313" s="194">
        <f>IF(N313="zákl. přenesená",J313,0)</f>
        <v>0</v>
      </c>
      <c r="BH313" s="194">
        <f>IF(N313="sníž. přenesená",J313,0)</f>
        <v>0</v>
      </c>
      <c r="BI313" s="194">
        <f>IF(N313="nulová",J313,0)</f>
        <v>0</v>
      </c>
      <c r="BJ313" s="20" t="s">
        <v>88</v>
      </c>
      <c r="BK313" s="194">
        <f>ROUND(I313*H313,2)</f>
        <v>0</v>
      </c>
      <c r="BL313" s="20" t="s">
        <v>243</v>
      </c>
      <c r="BM313" s="193" t="s">
        <v>2704</v>
      </c>
    </row>
    <row r="314" spans="1:65" s="2" customFormat="1" ht="10.199999999999999">
      <c r="A314" s="37"/>
      <c r="B314" s="38"/>
      <c r="C314" s="39"/>
      <c r="D314" s="195" t="s">
        <v>245</v>
      </c>
      <c r="E314" s="39"/>
      <c r="F314" s="196" t="s">
        <v>2705</v>
      </c>
      <c r="G314" s="39"/>
      <c r="H314" s="39"/>
      <c r="I314" s="197"/>
      <c r="J314" s="39"/>
      <c r="K314" s="39"/>
      <c r="L314" s="42"/>
      <c r="M314" s="198"/>
      <c r="N314" s="199"/>
      <c r="O314" s="67"/>
      <c r="P314" s="67"/>
      <c r="Q314" s="67"/>
      <c r="R314" s="67"/>
      <c r="S314" s="67"/>
      <c r="T314" s="68"/>
      <c r="U314" s="37"/>
      <c r="V314" s="37"/>
      <c r="W314" s="37"/>
      <c r="X314" s="37"/>
      <c r="Y314" s="37"/>
      <c r="Z314" s="37"/>
      <c r="AA314" s="37"/>
      <c r="AB314" s="37"/>
      <c r="AC314" s="37"/>
      <c r="AD314" s="37"/>
      <c r="AE314" s="37"/>
      <c r="AT314" s="20" t="s">
        <v>245</v>
      </c>
      <c r="AU314" s="20" t="s">
        <v>88</v>
      </c>
    </row>
    <row r="315" spans="1:65" s="14" customFormat="1" ht="10.199999999999999">
      <c r="B315" s="211"/>
      <c r="C315" s="212"/>
      <c r="D315" s="202" t="s">
        <v>247</v>
      </c>
      <c r="E315" s="212"/>
      <c r="F315" s="214" t="s">
        <v>2693</v>
      </c>
      <c r="G315" s="212"/>
      <c r="H315" s="215">
        <v>98787</v>
      </c>
      <c r="I315" s="216"/>
      <c r="J315" s="212"/>
      <c r="K315" s="212"/>
      <c r="L315" s="217"/>
      <c r="M315" s="218"/>
      <c r="N315" s="219"/>
      <c r="O315" s="219"/>
      <c r="P315" s="219"/>
      <c r="Q315" s="219"/>
      <c r="R315" s="219"/>
      <c r="S315" s="219"/>
      <c r="T315" s="220"/>
      <c r="AT315" s="221" t="s">
        <v>247</v>
      </c>
      <c r="AU315" s="221" t="s">
        <v>88</v>
      </c>
      <c r="AV315" s="14" t="s">
        <v>88</v>
      </c>
      <c r="AW315" s="14" t="s">
        <v>4</v>
      </c>
      <c r="AX315" s="14" t="s">
        <v>83</v>
      </c>
      <c r="AY315" s="221" t="s">
        <v>237</v>
      </c>
    </row>
    <row r="316" spans="1:65" s="2" customFormat="1" ht="24.15" customHeight="1">
      <c r="A316" s="37"/>
      <c r="B316" s="38"/>
      <c r="C316" s="182" t="s">
        <v>649</v>
      </c>
      <c r="D316" s="182" t="s">
        <v>239</v>
      </c>
      <c r="E316" s="183" t="s">
        <v>2706</v>
      </c>
      <c r="F316" s="184" t="s">
        <v>2707</v>
      </c>
      <c r="G316" s="185" t="s">
        <v>141</v>
      </c>
      <c r="H316" s="186">
        <v>1646.45</v>
      </c>
      <c r="I316" s="187"/>
      <c r="J316" s="188">
        <f>ROUND(I316*H316,2)</f>
        <v>0</v>
      </c>
      <c r="K316" s="184" t="s">
        <v>242</v>
      </c>
      <c r="L316" s="42"/>
      <c r="M316" s="189" t="s">
        <v>19</v>
      </c>
      <c r="N316" s="190" t="s">
        <v>48</v>
      </c>
      <c r="O316" s="67"/>
      <c r="P316" s="191">
        <f>O316*H316</f>
        <v>0</v>
      </c>
      <c r="Q316" s="191">
        <v>0</v>
      </c>
      <c r="R316" s="191">
        <f>Q316*H316</f>
        <v>0</v>
      </c>
      <c r="S316" s="191">
        <v>0</v>
      </c>
      <c r="T316" s="192">
        <f>S316*H316</f>
        <v>0</v>
      </c>
      <c r="U316" s="37"/>
      <c r="V316" s="37"/>
      <c r="W316" s="37"/>
      <c r="X316" s="37"/>
      <c r="Y316" s="37"/>
      <c r="Z316" s="37"/>
      <c r="AA316" s="37"/>
      <c r="AB316" s="37"/>
      <c r="AC316" s="37"/>
      <c r="AD316" s="37"/>
      <c r="AE316" s="37"/>
      <c r="AR316" s="193" t="s">
        <v>243</v>
      </c>
      <c r="AT316" s="193" t="s">
        <v>239</v>
      </c>
      <c r="AU316" s="193" t="s">
        <v>88</v>
      </c>
      <c r="AY316" s="20" t="s">
        <v>237</v>
      </c>
      <c r="BE316" s="194">
        <f>IF(N316="základní",J316,0)</f>
        <v>0</v>
      </c>
      <c r="BF316" s="194">
        <f>IF(N316="snížená",J316,0)</f>
        <v>0</v>
      </c>
      <c r="BG316" s="194">
        <f>IF(N316="zákl. přenesená",J316,0)</f>
        <v>0</v>
      </c>
      <c r="BH316" s="194">
        <f>IF(N316="sníž. přenesená",J316,0)</f>
        <v>0</v>
      </c>
      <c r="BI316" s="194">
        <f>IF(N316="nulová",J316,0)</f>
        <v>0</v>
      </c>
      <c r="BJ316" s="20" t="s">
        <v>88</v>
      </c>
      <c r="BK316" s="194">
        <f>ROUND(I316*H316,2)</f>
        <v>0</v>
      </c>
      <c r="BL316" s="20" t="s">
        <v>243</v>
      </c>
      <c r="BM316" s="193" t="s">
        <v>2708</v>
      </c>
    </row>
    <row r="317" spans="1:65" s="2" customFormat="1" ht="10.199999999999999">
      <c r="A317" s="37"/>
      <c r="B317" s="38"/>
      <c r="C317" s="39"/>
      <c r="D317" s="195" t="s">
        <v>245</v>
      </c>
      <c r="E317" s="39"/>
      <c r="F317" s="196" t="s">
        <v>2709</v>
      </c>
      <c r="G317" s="39"/>
      <c r="H317" s="39"/>
      <c r="I317" s="197"/>
      <c r="J317" s="39"/>
      <c r="K317" s="39"/>
      <c r="L317" s="42"/>
      <c r="M317" s="198"/>
      <c r="N317" s="199"/>
      <c r="O317" s="67"/>
      <c r="P317" s="67"/>
      <c r="Q317" s="67"/>
      <c r="R317" s="67"/>
      <c r="S317" s="67"/>
      <c r="T317" s="68"/>
      <c r="U317" s="37"/>
      <c r="V317" s="37"/>
      <c r="W317" s="37"/>
      <c r="X317" s="37"/>
      <c r="Y317" s="37"/>
      <c r="Z317" s="37"/>
      <c r="AA317" s="37"/>
      <c r="AB317" s="37"/>
      <c r="AC317" s="37"/>
      <c r="AD317" s="37"/>
      <c r="AE317" s="37"/>
      <c r="AT317" s="20" t="s">
        <v>245</v>
      </c>
      <c r="AU317" s="20" t="s">
        <v>88</v>
      </c>
    </row>
    <row r="318" spans="1:65" s="12" customFormat="1" ht="22.8" customHeight="1">
      <c r="B318" s="166"/>
      <c r="C318" s="167"/>
      <c r="D318" s="168" t="s">
        <v>75</v>
      </c>
      <c r="E318" s="180" t="s">
        <v>565</v>
      </c>
      <c r="F318" s="180" t="s">
        <v>566</v>
      </c>
      <c r="G318" s="167"/>
      <c r="H318" s="167"/>
      <c r="I318" s="170"/>
      <c r="J318" s="181">
        <f>BK318</f>
        <v>0</v>
      </c>
      <c r="K318" s="167"/>
      <c r="L318" s="172"/>
      <c r="M318" s="173"/>
      <c r="N318" s="174"/>
      <c r="O318" s="174"/>
      <c r="P318" s="175">
        <f>SUM(P319:P348)</f>
        <v>0</v>
      </c>
      <c r="Q318" s="174"/>
      <c r="R318" s="175">
        <f>SUM(R319:R348)</f>
        <v>0</v>
      </c>
      <c r="S318" s="174"/>
      <c r="T318" s="176">
        <f>SUM(T319:T348)</f>
        <v>0</v>
      </c>
      <c r="AR318" s="177" t="s">
        <v>83</v>
      </c>
      <c r="AT318" s="178" t="s">
        <v>75</v>
      </c>
      <c r="AU318" s="178" t="s">
        <v>83</v>
      </c>
      <c r="AY318" s="177" t="s">
        <v>237</v>
      </c>
      <c r="BK318" s="179">
        <f>SUM(BK319:BK348)</f>
        <v>0</v>
      </c>
    </row>
    <row r="319" spans="1:65" s="2" customFormat="1" ht="16.5" customHeight="1">
      <c r="A319" s="37"/>
      <c r="B319" s="38"/>
      <c r="C319" s="182" t="s">
        <v>653</v>
      </c>
      <c r="D319" s="182" t="s">
        <v>239</v>
      </c>
      <c r="E319" s="183" t="s">
        <v>568</v>
      </c>
      <c r="F319" s="184" t="s">
        <v>569</v>
      </c>
      <c r="G319" s="185" t="s">
        <v>304</v>
      </c>
      <c r="H319" s="186">
        <v>11.321</v>
      </c>
      <c r="I319" s="187"/>
      <c r="J319" s="188">
        <f>ROUND(I319*H319,2)</f>
        <v>0</v>
      </c>
      <c r="K319" s="184" t="s">
        <v>242</v>
      </c>
      <c r="L319" s="42"/>
      <c r="M319" s="189" t="s">
        <v>19</v>
      </c>
      <c r="N319" s="190" t="s">
        <v>48</v>
      </c>
      <c r="O319" s="67"/>
      <c r="P319" s="191">
        <f>O319*H319</f>
        <v>0</v>
      </c>
      <c r="Q319" s="191">
        <v>0</v>
      </c>
      <c r="R319" s="191">
        <f>Q319*H319</f>
        <v>0</v>
      </c>
      <c r="S319" s="191">
        <v>0</v>
      </c>
      <c r="T319" s="192">
        <f>S319*H319</f>
        <v>0</v>
      </c>
      <c r="U319" s="37"/>
      <c r="V319" s="37"/>
      <c r="W319" s="37"/>
      <c r="X319" s="37"/>
      <c r="Y319" s="37"/>
      <c r="Z319" s="37"/>
      <c r="AA319" s="37"/>
      <c r="AB319" s="37"/>
      <c r="AC319" s="37"/>
      <c r="AD319" s="37"/>
      <c r="AE319" s="37"/>
      <c r="AR319" s="193" t="s">
        <v>243</v>
      </c>
      <c r="AT319" s="193" t="s">
        <v>239</v>
      </c>
      <c r="AU319" s="193" t="s">
        <v>88</v>
      </c>
      <c r="AY319" s="20" t="s">
        <v>237</v>
      </c>
      <c r="BE319" s="194">
        <f>IF(N319="základní",J319,0)</f>
        <v>0</v>
      </c>
      <c r="BF319" s="194">
        <f>IF(N319="snížená",J319,0)</f>
        <v>0</v>
      </c>
      <c r="BG319" s="194">
        <f>IF(N319="zákl. přenesená",J319,0)</f>
        <v>0</v>
      </c>
      <c r="BH319" s="194">
        <f>IF(N319="sníž. přenesená",J319,0)</f>
        <v>0</v>
      </c>
      <c r="BI319" s="194">
        <f>IF(N319="nulová",J319,0)</f>
        <v>0</v>
      </c>
      <c r="BJ319" s="20" t="s">
        <v>88</v>
      </c>
      <c r="BK319" s="194">
        <f>ROUND(I319*H319,2)</f>
        <v>0</v>
      </c>
      <c r="BL319" s="20" t="s">
        <v>243</v>
      </c>
      <c r="BM319" s="193" t="s">
        <v>2710</v>
      </c>
    </row>
    <row r="320" spans="1:65" s="2" customFormat="1" ht="10.199999999999999">
      <c r="A320" s="37"/>
      <c r="B320" s="38"/>
      <c r="C320" s="39"/>
      <c r="D320" s="195" t="s">
        <v>245</v>
      </c>
      <c r="E320" s="39"/>
      <c r="F320" s="196" t="s">
        <v>571</v>
      </c>
      <c r="G320" s="39"/>
      <c r="H320" s="39"/>
      <c r="I320" s="197"/>
      <c r="J320" s="39"/>
      <c r="K320" s="39"/>
      <c r="L320" s="42"/>
      <c r="M320" s="198"/>
      <c r="N320" s="199"/>
      <c r="O320" s="67"/>
      <c r="P320" s="67"/>
      <c r="Q320" s="67"/>
      <c r="R320" s="67"/>
      <c r="S320" s="67"/>
      <c r="T320" s="68"/>
      <c r="U320" s="37"/>
      <c r="V320" s="37"/>
      <c r="W320" s="37"/>
      <c r="X320" s="37"/>
      <c r="Y320" s="37"/>
      <c r="Z320" s="37"/>
      <c r="AA320" s="37"/>
      <c r="AB320" s="37"/>
      <c r="AC320" s="37"/>
      <c r="AD320" s="37"/>
      <c r="AE320" s="37"/>
      <c r="AT320" s="20" t="s">
        <v>245</v>
      </c>
      <c r="AU320" s="20" t="s">
        <v>88</v>
      </c>
    </row>
    <row r="321" spans="1:65" s="2" customFormat="1" ht="37.799999999999997" customHeight="1">
      <c r="A321" s="37"/>
      <c r="B321" s="38"/>
      <c r="C321" s="182" t="s">
        <v>660</v>
      </c>
      <c r="D321" s="182" t="s">
        <v>239</v>
      </c>
      <c r="E321" s="183" t="s">
        <v>573</v>
      </c>
      <c r="F321" s="184" t="s">
        <v>574</v>
      </c>
      <c r="G321" s="185" t="s">
        <v>304</v>
      </c>
      <c r="H321" s="186">
        <v>11.321</v>
      </c>
      <c r="I321" s="187"/>
      <c r="J321" s="188">
        <f>ROUND(I321*H321,2)</f>
        <v>0</v>
      </c>
      <c r="K321" s="184" t="s">
        <v>242</v>
      </c>
      <c r="L321" s="42"/>
      <c r="M321" s="189" t="s">
        <v>19</v>
      </c>
      <c r="N321" s="190" t="s">
        <v>48</v>
      </c>
      <c r="O321" s="67"/>
      <c r="P321" s="191">
        <f>O321*H321</f>
        <v>0</v>
      </c>
      <c r="Q321" s="191">
        <v>0</v>
      </c>
      <c r="R321" s="191">
        <f>Q321*H321</f>
        <v>0</v>
      </c>
      <c r="S321" s="191">
        <v>0</v>
      </c>
      <c r="T321" s="192">
        <f>S321*H321</f>
        <v>0</v>
      </c>
      <c r="U321" s="37"/>
      <c r="V321" s="37"/>
      <c r="W321" s="37"/>
      <c r="X321" s="37"/>
      <c r="Y321" s="37"/>
      <c r="Z321" s="37"/>
      <c r="AA321" s="37"/>
      <c r="AB321" s="37"/>
      <c r="AC321" s="37"/>
      <c r="AD321" s="37"/>
      <c r="AE321" s="37"/>
      <c r="AR321" s="193" t="s">
        <v>243</v>
      </c>
      <c r="AT321" s="193" t="s">
        <v>239</v>
      </c>
      <c r="AU321" s="193" t="s">
        <v>88</v>
      </c>
      <c r="AY321" s="20" t="s">
        <v>237</v>
      </c>
      <c r="BE321" s="194">
        <f>IF(N321="základní",J321,0)</f>
        <v>0</v>
      </c>
      <c r="BF321" s="194">
        <f>IF(N321="snížená",J321,0)</f>
        <v>0</v>
      </c>
      <c r="BG321" s="194">
        <f>IF(N321="zákl. přenesená",J321,0)</f>
        <v>0</v>
      </c>
      <c r="BH321" s="194">
        <f>IF(N321="sníž. přenesená",J321,0)</f>
        <v>0</v>
      </c>
      <c r="BI321" s="194">
        <f>IF(N321="nulová",J321,0)</f>
        <v>0</v>
      </c>
      <c r="BJ321" s="20" t="s">
        <v>88</v>
      </c>
      <c r="BK321" s="194">
        <f>ROUND(I321*H321,2)</f>
        <v>0</v>
      </c>
      <c r="BL321" s="20" t="s">
        <v>243</v>
      </c>
      <c r="BM321" s="193" t="s">
        <v>2711</v>
      </c>
    </row>
    <row r="322" spans="1:65" s="2" customFormat="1" ht="10.199999999999999">
      <c r="A322" s="37"/>
      <c r="B322" s="38"/>
      <c r="C322" s="39"/>
      <c r="D322" s="195" t="s">
        <v>245</v>
      </c>
      <c r="E322" s="39"/>
      <c r="F322" s="196" t="s">
        <v>576</v>
      </c>
      <c r="G322" s="39"/>
      <c r="H322" s="39"/>
      <c r="I322" s="197"/>
      <c r="J322" s="39"/>
      <c r="K322" s="39"/>
      <c r="L322" s="42"/>
      <c r="M322" s="198"/>
      <c r="N322" s="199"/>
      <c r="O322" s="67"/>
      <c r="P322" s="67"/>
      <c r="Q322" s="67"/>
      <c r="R322" s="67"/>
      <c r="S322" s="67"/>
      <c r="T322" s="68"/>
      <c r="U322" s="37"/>
      <c r="V322" s="37"/>
      <c r="W322" s="37"/>
      <c r="X322" s="37"/>
      <c r="Y322" s="37"/>
      <c r="Z322" s="37"/>
      <c r="AA322" s="37"/>
      <c r="AB322" s="37"/>
      <c r="AC322" s="37"/>
      <c r="AD322" s="37"/>
      <c r="AE322" s="37"/>
      <c r="AT322" s="20" t="s">
        <v>245</v>
      </c>
      <c r="AU322" s="20" t="s">
        <v>88</v>
      </c>
    </row>
    <row r="323" spans="1:65" s="2" customFormat="1" ht="33" customHeight="1">
      <c r="A323" s="37"/>
      <c r="B323" s="38"/>
      <c r="C323" s="182" t="s">
        <v>670</v>
      </c>
      <c r="D323" s="182" t="s">
        <v>239</v>
      </c>
      <c r="E323" s="183" t="s">
        <v>578</v>
      </c>
      <c r="F323" s="184" t="s">
        <v>579</v>
      </c>
      <c r="G323" s="185" t="s">
        <v>304</v>
      </c>
      <c r="H323" s="186">
        <v>11.321</v>
      </c>
      <c r="I323" s="187"/>
      <c r="J323" s="188">
        <f>ROUND(I323*H323,2)</f>
        <v>0</v>
      </c>
      <c r="K323" s="184" t="s">
        <v>242</v>
      </c>
      <c r="L323" s="42"/>
      <c r="M323" s="189" t="s">
        <v>19</v>
      </c>
      <c r="N323" s="190" t="s">
        <v>48</v>
      </c>
      <c r="O323" s="67"/>
      <c r="P323" s="191">
        <f>O323*H323</f>
        <v>0</v>
      </c>
      <c r="Q323" s="191">
        <v>0</v>
      </c>
      <c r="R323" s="191">
        <f>Q323*H323</f>
        <v>0</v>
      </c>
      <c r="S323" s="191">
        <v>0</v>
      </c>
      <c r="T323" s="192">
        <f>S323*H323</f>
        <v>0</v>
      </c>
      <c r="U323" s="37"/>
      <c r="V323" s="37"/>
      <c r="W323" s="37"/>
      <c r="X323" s="37"/>
      <c r="Y323" s="37"/>
      <c r="Z323" s="37"/>
      <c r="AA323" s="37"/>
      <c r="AB323" s="37"/>
      <c r="AC323" s="37"/>
      <c r="AD323" s="37"/>
      <c r="AE323" s="37"/>
      <c r="AR323" s="193" t="s">
        <v>243</v>
      </c>
      <c r="AT323" s="193" t="s">
        <v>239</v>
      </c>
      <c r="AU323" s="193" t="s">
        <v>88</v>
      </c>
      <c r="AY323" s="20" t="s">
        <v>237</v>
      </c>
      <c r="BE323" s="194">
        <f>IF(N323="základní",J323,0)</f>
        <v>0</v>
      </c>
      <c r="BF323" s="194">
        <f>IF(N323="snížená",J323,0)</f>
        <v>0</v>
      </c>
      <c r="BG323" s="194">
        <f>IF(N323="zákl. přenesená",J323,0)</f>
        <v>0</v>
      </c>
      <c r="BH323" s="194">
        <f>IF(N323="sníž. přenesená",J323,0)</f>
        <v>0</v>
      </c>
      <c r="BI323" s="194">
        <f>IF(N323="nulová",J323,0)</f>
        <v>0</v>
      </c>
      <c r="BJ323" s="20" t="s">
        <v>88</v>
      </c>
      <c r="BK323" s="194">
        <f>ROUND(I323*H323,2)</f>
        <v>0</v>
      </c>
      <c r="BL323" s="20" t="s">
        <v>243</v>
      </c>
      <c r="BM323" s="193" t="s">
        <v>2712</v>
      </c>
    </row>
    <row r="324" spans="1:65" s="2" customFormat="1" ht="10.199999999999999">
      <c r="A324" s="37"/>
      <c r="B324" s="38"/>
      <c r="C324" s="39"/>
      <c r="D324" s="195" t="s">
        <v>245</v>
      </c>
      <c r="E324" s="39"/>
      <c r="F324" s="196" t="s">
        <v>581</v>
      </c>
      <c r="G324" s="39"/>
      <c r="H324" s="39"/>
      <c r="I324" s="197"/>
      <c r="J324" s="39"/>
      <c r="K324" s="39"/>
      <c r="L324" s="42"/>
      <c r="M324" s="198"/>
      <c r="N324" s="199"/>
      <c r="O324" s="67"/>
      <c r="P324" s="67"/>
      <c r="Q324" s="67"/>
      <c r="R324" s="67"/>
      <c r="S324" s="67"/>
      <c r="T324" s="68"/>
      <c r="U324" s="37"/>
      <c r="V324" s="37"/>
      <c r="W324" s="37"/>
      <c r="X324" s="37"/>
      <c r="Y324" s="37"/>
      <c r="Z324" s="37"/>
      <c r="AA324" s="37"/>
      <c r="AB324" s="37"/>
      <c r="AC324" s="37"/>
      <c r="AD324" s="37"/>
      <c r="AE324" s="37"/>
      <c r="AT324" s="20" t="s">
        <v>245</v>
      </c>
      <c r="AU324" s="20" t="s">
        <v>88</v>
      </c>
    </row>
    <row r="325" spans="1:65" s="2" customFormat="1" ht="44.25" customHeight="1">
      <c r="A325" s="37"/>
      <c r="B325" s="38"/>
      <c r="C325" s="182" t="s">
        <v>676</v>
      </c>
      <c r="D325" s="182" t="s">
        <v>239</v>
      </c>
      <c r="E325" s="183" t="s">
        <v>583</v>
      </c>
      <c r="F325" s="184" t="s">
        <v>584</v>
      </c>
      <c r="G325" s="185" t="s">
        <v>304</v>
      </c>
      <c r="H325" s="186">
        <v>158.494</v>
      </c>
      <c r="I325" s="187"/>
      <c r="J325" s="188">
        <f>ROUND(I325*H325,2)</f>
        <v>0</v>
      </c>
      <c r="K325" s="184" t="s">
        <v>242</v>
      </c>
      <c r="L325" s="42"/>
      <c r="M325" s="189" t="s">
        <v>19</v>
      </c>
      <c r="N325" s="190" t="s">
        <v>48</v>
      </c>
      <c r="O325" s="67"/>
      <c r="P325" s="191">
        <f>O325*H325</f>
        <v>0</v>
      </c>
      <c r="Q325" s="191">
        <v>0</v>
      </c>
      <c r="R325" s="191">
        <f>Q325*H325</f>
        <v>0</v>
      </c>
      <c r="S325" s="191">
        <v>0</v>
      </c>
      <c r="T325" s="192">
        <f>S325*H325</f>
        <v>0</v>
      </c>
      <c r="U325" s="37"/>
      <c r="V325" s="37"/>
      <c r="W325" s="37"/>
      <c r="X325" s="37"/>
      <c r="Y325" s="37"/>
      <c r="Z325" s="37"/>
      <c r="AA325" s="37"/>
      <c r="AB325" s="37"/>
      <c r="AC325" s="37"/>
      <c r="AD325" s="37"/>
      <c r="AE325" s="37"/>
      <c r="AR325" s="193" t="s">
        <v>243</v>
      </c>
      <c r="AT325" s="193" t="s">
        <v>239</v>
      </c>
      <c r="AU325" s="193" t="s">
        <v>88</v>
      </c>
      <c r="AY325" s="20" t="s">
        <v>237</v>
      </c>
      <c r="BE325" s="194">
        <f>IF(N325="základní",J325,0)</f>
        <v>0</v>
      </c>
      <c r="BF325" s="194">
        <f>IF(N325="snížená",J325,0)</f>
        <v>0</v>
      </c>
      <c r="BG325" s="194">
        <f>IF(N325="zákl. přenesená",J325,0)</f>
        <v>0</v>
      </c>
      <c r="BH325" s="194">
        <f>IF(N325="sníž. přenesená",J325,0)</f>
        <v>0</v>
      </c>
      <c r="BI325" s="194">
        <f>IF(N325="nulová",J325,0)</f>
        <v>0</v>
      </c>
      <c r="BJ325" s="20" t="s">
        <v>88</v>
      </c>
      <c r="BK325" s="194">
        <f>ROUND(I325*H325,2)</f>
        <v>0</v>
      </c>
      <c r="BL325" s="20" t="s">
        <v>243</v>
      </c>
      <c r="BM325" s="193" t="s">
        <v>2713</v>
      </c>
    </row>
    <row r="326" spans="1:65" s="2" customFormat="1" ht="10.199999999999999">
      <c r="A326" s="37"/>
      <c r="B326" s="38"/>
      <c r="C326" s="39"/>
      <c r="D326" s="195" t="s">
        <v>245</v>
      </c>
      <c r="E326" s="39"/>
      <c r="F326" s="196" t="s">
        <v>586</v>
      </c>
      <c r="G326" s="39"/>
      <c r="H326" s="39"/>
      <c r="I326" s="197"/>
      <c r="J326" s="39"/>
      <c r="K326" s="39"/>
      <c r="L326" s="42"/>
      <c r="M326" s="198"/>
      <c r="N326" s="199"/>
      <c r="O326" s="67"/>
      <c r="P326" s="67"/>
      <c r="Q326" s="67"/>
      <c r="R326" s="67"/>
      <c r="S326" s="67"/>
      <c r="T326" s="68"/>
      <c r="U326" s="37"/>
      <c r="V326" s="37"/>
      <c r="W326" s="37"/>
      <c r="X326" s="37"/>
      <c r="Y326" s="37"/>
      <c r="Z326" s="37"/>
      <c r="AA326" s="37"/>
      <c r="AB326" s="37"/>
      <c r="AC326" s="37"/>
      <c r="AD326" s="37"/>
      <c r="AE326" s="37"/>
      <c r="AT326" s="20" t="s">
        <v>245</v>
      </c>
      <c r="AU326" s="20" t="s">
        <v>88</v>
      </c>
    </row>
    <row r="327" spans="1:65" s="14" customFormat="1" ht="10.199999999999999">
      <c r="B327" s="211"/>
      <c r="C327" s="212"/>
      <c r="D327" s="202" t="s">
        <v>247</v>
      </c>
      <c r="E327" s="212"/>
      <c r="F327" s="214" t="s">
        <v>2714</v>
      </c>
      <c r="G327" s="212"/>
      <c r="H327" s="215">
        <v>158.494</v>
      </c>
      <c r="I327" s="216"/>
      <c r="J327" s="212"/>
      <c r="K327" s="212"/>
      <c r="L327" s="217"/>
      <c r="M327" s="218"/>
      <c r="N327" s="219"/>
      <c r="O327" s="219"/>
      <c r="P327" s="219"/>
      <c r="Q327" s="219"/>
      <c r="R327" s="219"/>
      <c r="S327" s="219"/>
      <c r="T327" s="220"/>
      <c r="AT327" s="221" t="s">
        <v>247</v>
      </c>
      <c r="AU327" s="221" t="s">
        <v>88</v>
      </c>
      <c r="AV327" s="14" t="s">
        <v>88</v>
      </c>
      <c r="AW327" s="14" t="s">
        <v>4</v>
      </c>
      <c r="AX327" s="14" t="s">
        <v>83</v>
      </c>
      <c r="AY327" s="221" t="s">
        <v>237</v>
      </c>
    </row>
    <row r="328" spans="1:65" s="2" customFormat="1" ht="44.25" customHeight="1">
      <c r="A328" s="37"/>
      <c r="B328" s="38"/>
      <c r="C328" s="182" t="s">
        <v>684</v>
      </c>
      <c r="D328" s="182" t="s">
        <v>239</v>
      </c>
      <c r="E328" s="183" t="s">
        <v>589</v>
      </c>
      <c r="F328" s="184" t="s">
        <v>590</v>
      </c>
      <c r="G328" s="185" t="s">
        <v>304</v>
      </c>
      <c r="H328" s="186">
        <v>0.109</v>
      </c>
      <c r="I328" s="187"/>
      <c r="J328" s="188">
        <f>ROUND(I328*H328,2)</f>
        <v>0</v>
      </c>
      <c r="K328" s="184" t="s">
        <v>242</v>
      </c>
      <c r="L328" s="42"/>
      <c r="M328" s="189" t="s">
        <v>19</v>
      </c>
      <c r="N328" s="190" t="s">
        <v>48</v>
      </c>
      <c r="O328" s="67"/>
      <c r="P328" s="191">
        <f>O328*H328</f>
        <v>0</v>
      </c>
      <c r="Q328" s="191">
        <v>0</v>
      </c>
      <c r="R328" s="191">
        <f>Q328*H328</f>
        <v>0</v>
      </c>
      <c r="S328" s="191">
        <v>0</v>
      </c>
      <c r="T328" s="192">
        <f>S328*H328</f>
        <v>0</v>
      </c>
      <c r="U328" s="37"/>
      <c r="V328" s="37"/>
      <c r="W328" s="37"/>
      <c r="X328" s="37"/>
      <c r="Y328" s="37"/>
      <c r="Z328" s="37"/>
      <c r="AA328" s="37"/>
      <c r="AB328" s="37"/>
      <c r="AC328" s="37"/>
      <c r="AD328" s="37"/>
      <c r="AE328" s="37"/>
      <c r="AR328" s="193" t="s">
        <v>243</v>
      </c>
      <c r="AT328" s="193" t="s">
        <v>239</v>
      </c>
      <c r="AU328" s="193" t="s">
        <v>88</v>
      </c>
      <c r="AY328" s="20" t="s">
        <v>237</v>
      </c>
      <c r="BE328" s="194">
        <f>IF(N328="základní",J328,0)</f>
        <v>0</v>
      </c>
      <c r="BF328" s="194">
        <f>IF(N328="snížená",J328,0)</f>
        <v>0</v>
      </c>
      <c r="BG328" s="194">
        <f>IF(N328="zákl. přenesená",J328,0)</f>
        <v>0</v>
      </c>
      <c r="BH328" s="194">
        <f>IF(N328="sníž. přenesená",J328,0)</f>
        <v>0</v>
      </c>
      <c r="BI328" s="194">
        <f>IF(N328="nulová",J328,0)</f>
        <v>0</v>
      </c>
      <c r="BJ328" s="20" t="s">
        <v>88</v>
      </c>
      <c r="BK328" s="194">
        <f>ROUND(I328*H328,2)</f>
        <v>0</v>
      </c>
      <c r="BL328" s="20" t="s">
        <v>243</v>
      </c>
      <c r="BM328" s="193" t="s">
        <v>2715</v>
      </c>
    </row>
    <row r="329" spans="1:65" s="2" customFormat="1" ht="10.199999999999999">
      <c r="A329" s="37"/>
      <c r="B329" s="38"/>
      <c r="C329" s="39"/>
      <c r="D329" s="195" t="s">
        <v>245</v>
      </c>
      <c r="E329" s="39"/>
      <c r="F329" s="196" t="s">
        <v>592</v>
      </c>
      <c r="G329" s="39"/>
      <c r="H329" s="39"/>
      <c r="I329" s="197"/>
      <c r="J329" s="39"/>
      <c r="K329" s="39"/>
      <c r="L329" s="42"/>
      <c r="M329" s="198"/>
      <c r="N329" s="199"/>
      <c r="O329" s="67"/>
      <c r="P329" s="67"/>
      <c r="Q329" s="67"/>
      <c r="R329" s="67"/>
      <c r="S329" s="67"/>
      <c r="T329" s="68"/>
      <c r="U329" s="37"/>
      <c r="V329" s="37"/>
      <c r="W329" s="37"/>
      <c r="X329" s="37"/>
      <c r="Y329" s="37"/>
      <c r="Z329" s="37"/>
      <c r="AA329" s="37"/>
      <c r="AB329" s="37"/>
      <c r="AC329" s="37"/>
      <c r="AD329" s="37"/>
      <c r="AE329" s="37"/>
      <c r="AT329" s="20" t="s">
        <v>245</v>
      </c>
      <c r="AU329" s="20" t="s">
        <v>88</v>
      </c>
    </row>
    <row r="330" spans="1:65" s="14" customFormat="1" ht="10.199999999999999">
      <c r="B330" s="211"/>
      <c r="C330" s="212"/>
      <c r="D330" s="202" t="s">
        <v>247</v>
      </c>
      <c r="E330" s="213" t="s">
        <v>19</v>
      </c>
      <c r="F330" s="214" t="s">
        <v>2716</v>
      </c>
      <c r="G330" s="212"/>
      <c r="H330" s="215">
        <v>11.316000000000001</v>
      </c>
      <c r="I330" s="216"/>
      <c r="J330" s="212"/>
      <c r="K330" s="212"/>
      <c r="L330" s="217"/>
      <c r="M330" s="218"/>
      <c r="N330" s="219"/>
      <c r="O330" s="219"/>
      <c r="P330" s="219"/>
      <c r="Q330" s="219"/>
      <c r="R330" s="219"/>
      <c r="S330" s="219"/>
      <c r="T330" s="220"/>
      <c r="AT330" s="221" t="s">
        <v>247</v>
      </c>
      <c r="AU330" s="221" t="s">
        <v>88</v>
      </c>
      <c r="AV330" s="14" t="s">
        <v>88</v>
      </c>
      <c r="AW330" s="14" t="s">
        <v>37</v>
      </c>
      <c r="AX330" s="14" t="s">
        <v>76</v>
      </c>
      <c r="AY330" s="221" t="s">
        <v>237</v>
      </c>
    </row>
    <row r="331" spans="1:65" s="14" customFormat="1" ht="10.199999999999999">
      <c r="B331" s="211"/>
      <c r="C331" s="212"/>
      <c r="D331" s="202" t="s">
        <v>247</v>
      </c>
      <c r="E331" s="213" t="s">
        <v>19</v>
      </c>
      <c r="F331" s="214" t="s">
        <v>2717</v>
      </c>
      <c r="G331" s="212"/>
      <c r="H331" s="215">
        <v>-4.7990000000000004</v>
      </c>
      <c r="I331" s="216"/>
      <c r="J331" s="212"/>
      <c r="K331" s="212"/>
      <c r="L331" s="217"/>
      <c r="M331" s="218"/>
      <c r="N331" s="219"/>
      <c r="O331" s="219"/>
      <c r="P331" s="219"/>
      <c r="Q331" s="219"/>
      <c r="R331" s="219"/>
      <c r="S331" s="219"/>
      <c r="T331" s="220"/>
      <c r="AT331" s="221" t="s">
        <v>247</v>
      </c>
      <c r="AU331" s="221" t="s">
        <v>88</v>
      </c>
      <c r="AV331" s="14" t="s">
        <v>88</v>
      </c>
      <c r="AW331" s="14" t="s">
        <v>37</v>
      </c>
      <c r="AX331" s="14" t="s">
        <v>76</v>
      </c>
      <c r="AY331" s="221" t="s">
        <v>237</v>
      </c>
    </row>
    <row r="332" spans="1:65" s="14" customFormat="1" ht="10.199999999999999">
      <c r="B332" s="211"/>
      <c r="C332" s="212"/>
      <c r="D332" s="202" t="s">
        <v>247</v>
      </c>
      <c r="E332" s="213" t="s">
        <v>19</v>
      </c>
      <c r="F332" s="214" t="s">
        <v>2718</v>
      </c>
      <c r="G332" s="212"/>
      <c r="H332" s="215">
        <v>-4.7469999999999999</v>
      </c>
      <c r="I332" s="216"/>
      <c r="J332" s="212"/>
      <c r="K332" s="212"/>
      <c r="L332" s="217"/>
      <c r="M332" s="218"/>
      <c r="N332" s="219"/>
      <c r="O332" s="219"/>
      <c r="P332" s="219"/>
      <c r="Q332" s="219"/>
      <c r="R332" s="219"/>
      <c r="S332" s="219"/>
      <c r="T332" s="220"/>
      <c r="AT332" s="221" t="s">
        <v>247</v>
      </c>
      <c r="AU332" s="221" t="s">
        <v>88</v>
      </c>
      <c r="AV332" s="14" t="s">
        <v>88</v>
      </c>
      <c r="AW332" s="14" t="s">
        <v>37</v>
      </c>
      <c r="AX332" s="14" t="s">
        <v>76</v>
      </c>
      <c r="AY332" s="221" t="s">
        <v>237</v>
      </c>
    </row>
    <row r="333" spans="1:65" s="14" customFormat="1" ht="10.199999999999999">
      <c r="B333" s="211"/>
      <c r="C333" s="212"/>
      <c r="D333" s="202" t="s">
        <v>247</v>
      </c>
      <c r="E333" s="213" t="s">
        <v>19</v>
      </c>
      <c r="F333" s="214" t="s">
        <v>2719</v>
      </c>
      <c r="G333" s="212"/>
      <c r="H333" s="215">
        <v>-0.29199999999999998</v>
      </c>
      <c r="I333" s="216"/>
      <c r="J333" s="212"/>
      <c r="K333" s="212"/>
      <c r="L333" s="217"/>
      <c r="M333" s="218"/>
      <c r="N333" s="219"/>
      <c r="O333" s="219"/>
      <c r="P333" s="219"/>
      <c r="Q333" s="219"/>
      <c r="R333" s="219"/>
      <c r="S333" s="219"/>
      <c r="T333" s="220"/>
      <c r="AT333" s="221" t="s">
        <v>247</v>
      </c>
      <c r="AU333" s="221" t="s">
        <v>88</v>
      </c>
      <c r="AV333" s="14" t="s">
        <v>88</v>
      </c>
      <c r="AW333" s="14" t="s">
        <v>37</v>
      </c>
      <c r="AX333" s="14" t="s">
        <v>76</v>
      </c>
      <c r="AY333" s="221" t="s">
        <v>237</v>
      </c>
    </row>
    <row r="334" spans="1:65" s="14" customFormat="1" ht="10.199999999999999">
      <c r="B334" s="211"/>
      <c r="C334" s="212"/>
      <c r="D334" s="202" t="s">
        <v>247</v>
      </c>
      <c r="E334" s="213" t="s">
        <v>19</v>
      </c>
      <c r="F334" s="214" t="s">
        <v>2720</v>
      </c>
      <c r="G334" s="212"/>
      <c r="H334" s="215">
        <v>-1.369</v>
      </c>
      <c r="I334" s="216"/>
      <c r="J334" s="212"/>
      <c r="K334" s="212"/>
      <c r="L334" s="217"/>
      <c r="M334" s="218"/>
      <c r="N334" s="219"/>
      <c r="O334" s="219"/>
      <c r="P334" s="219"/>
      <c r="Q334" s="219"/>
      <c r="R334" s="219"/>
      <c r="S334" s="219"/>
      <c r="T334" s="220"/>
      <c r="AT334" s="221" t="s">
        <v>247</v>
      </c>
      <c r="AU334" s="221" t="s">
        <v>88</v>
      </c>
      <c r="AV334" s="14" t="s">
        <v>88</v>
      </c>
      <c r="AW334" s="14" t="s">
        <v>37</v>
      </c>
      <c r="AX334" s="14" t="s">
        <v>76</v>
      </c>
      <c r="AY334" s="221" t="s">
        <v>237</v>
      </c>
    </row>
    <row r="335" spans="1:65" s="16" customFormat="1" ht="10.199999999999999">
      <c r="B335" s="233"/>
      <c r="C335" s="234"/>
      <c r="D335" s="202" t="s">
        <v>247</v>
      </c>
      <c r="E335" s="235" t="s">
        <v>19</v>
      </c>
      <c r="F335" s="236" t="s">
        <v>260</v>
      </c>
      <c r="G335" s="234"/>
      <c r="H335" s="237">
        <v>0.109</v>
      </c>
      <c r="I335" s="238"/>
      <c r="J335" s="234"/>
      <c r="K335" s="234"/>
      <c r="L335" s="239"/>
      <c r="M335" s="240"/>
      <c r="N335" s="241"/>
      <c r="O335" s="241"/>
      <c r="P335" s="241"/>
      <c r="Q335" s="241"/>
      <c r="R335" s="241"/>
      <c r="S335" s="241"/>
      <c r="T335" s="242"/>
      <c r="AT335" s="243" t="s">
        <v>247</v>
      </c>
      <c r="AU335" s="243" t="s">
        <v>88</v>
      </c>
      <c r="AV335" s="16" t="s">
        <v>243</v>
      </c>
      <c r="AW335" s="16" t="s">
        <v>37</v>
      </c>
      <c r="AX335" s="16" t="s">
        <v>83</v>
      </c>
      <c r="AY335" s="243" t="s">
        <v>237</v>
      </c>
    </row>
    <row r="336" spans="1:65" s="2" customFormat="1" ht="37.799999999999997" customHeight="1">
      <c r="A336" s="37"/>
      <c r="B336" s="38"/>
      <c r="C336" s="182" t="s">
        <v>692</v>
      </c>
      <c r="D336" s="182" t="s">
        <v>239</v>
      </c>
      <c r="E336" s="183" t="s">
        <v>2721</v>
      </c>
      <c r="F336" s="184" t="s">
        <v>2722</v>
      </c>
      <c r="G336" s="185" t="s">
        <v>304</v>
      </c>
      <c r="H336" s="186">
        <v>4.7469999999999999</v>
      </c>
      <c r="I336" s="187"/>
      <c r="J336" s="188">
        <f>ROUND(I336*H336,2)</f>
        <v>0</v>
      </c>
      <c r="K336" s="184" t="s">
        <v>242</v>
      </c>
      <c r="L336" s="42"/>
      <c r="M336" s="189" t="s">
        <v>19</v>
      </c>
      <c r="N336" s="190" t="s">
        <v>48</v>
      </c>
      <c r="O336" s="67"/>
      <c r="P336" s="191">
        <f>O336*H336</f>
        <v>0</v>
      </c>
      <c r="Q336" s="191">
        <v>0</v>
      </c>
      <c r="R336" s="191">
        <f>Q336*H336</f>
        <v>0</v>
      </c>
      <c r="S336" s="191">
        <v>0</v>
      </c>
      <c r="T336" s="192">
        <f>S336*H336</f>
        <v>0</v>
      </c>
      <c r="U336" s="37"/>
      <c r="V336" s="37"/>
      <c r="W336" s="37"/>
      <c r="X336" s="37"/>
      <c r="Y336" s="37"/>
      <c r="Z336" s="37"/>
      <c r="AA336" s="37"/>
      <c r="AB336" s="37"/>
      <c r="AC336" s="37"/>
      <c r="AD336" s="37"/>
      <c r="AE336" s="37"/>
      <c r="AR336" s="193" t="s">
        <v>243</v>
      </c>
      <c r="AT336" s="193" t="s">
        <v>239</v>
      </c>
      <c r="AU336" s="193" t="s">
        <v>88</v>
      </c>
      <c r="AY336" s="20" t="s">
        <v>237</v>
      </c>
      <c r="BE336" s="194">
        <f>IF(N336="základní",J336,0)</f>
        <v>0</v>
      </c>
      <c r="BF336" s="194">
        <f>IF(N336="snížená",J336,0)</f>
        <v>0</v>
      </c>
      <c r="BG336" s="194">
        <f>IF(N336="zákl. přenesená",J336,0)</f>
        <v>0</v>
      </c>
      <c r="BH336" s="194">
        <f>IF(N336="sníž. přenesená",J336,0)</f>
        <v>0</v>
      </c>
      <c r="BI336" s="194">
        <f>IF(N336="nulová",J336,0)</f>
        <v>0</v>
      </c>
      <c r="BJ336" s="20" t="s">
        <v>88</v>
      </c>
      <c r="BK336" s="194">
        <f>ROUND(I336*H336,2)</f>
        <v>0</v>
      </c>
      <c r="BL336" s="20" t="s">
        <v>243</v>
      </c>
      <c r="BM336" s="193" t="s">
        <v>2723</v>
      </c>
    </row>
    <row r="337" spans="1:65" s="2" customFormat="1" ht="10.199999999999999">
      <c r="A337" s="37"/>
      <c r="B337" s="38"/>
      <c r="C337" s="39"/>
      <c r="D337" s="195" t="s">
        <v>245</v>
      </c>
      <c r="E337" s="39"/>
      <c r="F337" s="196" t="s">
        <v>2724</v>
      </c>
      <c r="G337" s="39"/>
      <c r="H337" s="39"/>
      <c r="I337" s="197"/>
      <c r="J337" s="39"/>
      <c r="K337" s="39"/>
      <c r="L337" s="42"/>
      <c r="M337" s="198"/>
      <c r="N337" s="199"/>
      <c r="O337" s="67"/>
      <c r="P337" s="67"/>
      <c r="Q337" s="67"/>
      <c r="R337" s="67"/>
      <c r="S337" s="67"/>
      <c r="T337" s="68"/>
      <c r="U337" s="37"/>
      <c r="V337" s="37"/>
      <c r="W337" s="37"/>
      <c r="X337" s="37"/>
      <c r="Y337" s="37"/>
      <c r="Z337" s="37"/>
      <c r="AA337" s="37"/>
      <c r="AB337" s="37"/>
      <c r="AC337" s="37"/>
      <c r="AD337" s="37"/>
      <c r="AE337" s="37"/>
      <c r="AT337" s="20" t="s">
        <v>245</v>
      </c>
      <c r="AU337" s="20" t="s">
        <v>88</v>
      </c>
    </row>
    <row r="338" spans="1:65" s="14" customFormat="1" ht="10.199999999999999">
      <c r="B338" s="211"/>
      <c r="C338" s="212"/>
      <c r="D338" s="202" t="s">
        <v>247</v>
      </c>
      <c r="E338" s="213" t="s">
        <v>19</v>
      </c>
      <c r="F338" s="214" t="s">
        <v>2725</v>
      </c>
      <c r="G338" s="212"/>
      <c r="H338" s="215">
        <v>4.7469999999999999</v>
      </c>
      <c r="I338" s="216"/>
      <c r="J338" s="212"/>
      <c r="K338" s="212"/>
      <c r="L338" s="217"/>
      <c r="M338" s="218"/>
      <c r="N338" s="219"/>
      <c r="O338" s="219"/>
      <c r="P338" s="219"/>
      <c r="Q338" s="219"/>
      <c r="R338" s="219"/>
      <c r="S338" s="219"/>
      <c r="T338" s="220"/>
      <c r="AT338" s="221" t="s">
        <v>247</v>
      </c>
      <c r="AU338" s="221" t="s">
        <v>88</v>
      </c>
      <c r="AV338" s="14" t="s">
        <v>88</v>
      </c>
      <c r="AW338" s="14" t="s">
        <v>37</v>
      </c>
      <c r="AX338" s="14" t="s">
        <v>83</v>
      </c>
      <c r="AY338" s="221" t="s">
        <v>237</v>
      </c>
    </row>
    <row r="339" spans="1:65" s="2" customFormat="1" ht="44.25" customHeight="1">
      <c r="A339" s="37"/>
      <c r="B339" s="38"/>
      <c r="C339" s="182" t="s">
        <v>698</v>
      </c>
      <c r="D339" s="182" t="s">
        <v>239</v>
      </c>
      <c r="E339" s="183" t="s">
        <v>2726</v>
      </c>
      <c r="F339" s="184" t="s">
        <v>2727</v>
      </c>
      <c r="G339" s="185" t="s">
        <v>304</v>
      </c>
      <c r="H339" s="186">
        <v>0.29199999999999998</v>
      </c>
      <c r="I339" s="187"/>
      <c r="J339" s="188">
        <f>ROUND(I339*H339,2)</f>
        <v>0</v>
      </c>
      <c r="K339" s="184" t="s">
        <v>242</v>
      </c>
      <c r="L339" s="42"/>
      <c r="M339" s="189" t="s">
        <v>19</v>
      </c>
      <c r="N339" s="190" t="s">
        <v>48</v>
      </c>
      <c r="O339" s="67"/>
      <c r="P339" s="191">
        <f>O339*H339</f>
        <v>0</v>
      </c>
      <c r="Q339" s="191">
        <v>0</v>
      </c>
      <c r="R339" s="191">
        <f>Q339*H339</f>
        <v>0</v>
      </c>
      <c r="S339" s="191">
        <v>0</v>
      </c>
      <c r="T339" s="192">
        <f>S339*H339</f>
        <v>0</v>
      </c>
      <c r="U339" s="37"/>
      <c r="V339" s="37"/>
      <c r="W339" s="37"/>
      <c r="X339" s="37"/>
      <c r="Y339" s="37"/>
      <c r="Z339" s="37"/>
      <c r="AA339" s="37"/>
      <c r="AB339" s="37"/>
      <c r="AC339" s="37"/>
      <c r="AD339" s="37"/>
      <c r="AE339" s="37"/>
      <c r="AR339" s="193" t="s">
        <v>243</v>
      </c>
      <c r="AT339" s="193" t="s">
        <v>239</v>
      </c>
      <c r="AU339" s="193" t="s">
        <v>88</v>
      </c>
      <c r="AY339" s="20" t="s">
        <v>237</v>
      </c>
      <c r="BE339" s="194">
        <f>IF(N339="základní",J339,0)</f>
        <v>0</v>
      </c>
      <c r="BF339" s="194">
        <f>IF(N339="snížená",J339,0)</f>
        <v>0</v>
      </c>
      <c r="BG339" s="194">
        <f>IF(N339="zákl. přenesená",J339,0)</f>
        <v>0</v>
      </c>
      <c r="BH339" s="194">
        <f>IF(N339="sníž. přenesená",J339,0)</f>
        <v>0</v>
      </c>
      <c r="BI339" s="194">
        <f>IF(N339="nulová",J339,0)</f>
        <v>0</v>
      </c>
      <c r="BJ339" s="20" t="s">
        <v>88</v>
      </c>
      <c r="BK339" s="194">
        <f>ROUND(I339*H339,2)</f>
        <v>0</v>
      </c>
      <c r="BL339" s="20" t="s">
        <v>243</v>
      </c>
      <c r="BM339" s="193" t="s">
        <v>2728</v>
      </c>
    </row>
    <row r="340" spans="1:65" s="2" customFormat="1" ht="10.199999999999999">
      <c r="A340" s="37"/>
      <c r="B340" s="38"/>
      <c r="C340" s="39"/>
      <c r="D340" s="195" t="s">
        <v>245</v>
      </c>
      <c r="E340" s="39"/>
      <c r="F340" s="196" t="s">
        <v>2729</v>
      </c>
      <c r="G340" s="39"/>
      <c r="H340" s="39"/>
      <c r="I340" s="197"/>
      <c r="J340" s="39"/>
      <c r="K340" s="39"/>
      <c r="L340" s="42"/>
      <c r="M340" s="198"/>
      <c r="N340" s="199"/>
      <c r="O340" s="67"/>
      <c r="P340" s="67"/>
      <c r="Q340" s="67"/>
      <c r="R340" s="67"/>
      <c r="S340" s="67"/>
      <c r="T340" s="68"/>
      <c r="U340" s="37"/>
      <c r="V340" s="37"/>
      <c r="W340" s="37"/>
      <c r="X340" s="37"/>
      <c r="Y340" s="37"/>
      <c r="Z340" s="37"/>
      <c r="AA340" s="37"/>
      <c r="AB340" s="37"/>
      <c r="AC340" s="37"/>
      <c r="AD340" s="37"/>
      <c r="AE340" s="37"/>
      <c r="AT340" s="20" t="s">
        <v>245</v>
      </c>
      <c r="AU340" s="20" t="s">
        <v>88</v>
      </c>
    </row>
    <row r="341" spans="1:65" s="14" customFormat="1" ht="10.199999999999999">
      <c r="B341" s="211"/>
      <c r="C341" s="212"/>
      <c r="D341" s="202" t="s">
        <v>247</v>
      </c>
      <c r="E341" s="213" t="s">
        <v>19</v>
      </c>
      <c r="F341" s="214" t="s">
        <v>2730</v>
      </c>
      <c r="G341" s="212"/>
      <c r="H341" s="215">
        <v>0.29199999999999998</v>
      </c>
      <c r="I341" s="216"/>
      <c r="J341" s="212"/>
      <c r="K341" s="212"/>
      <c r="L341" s="217"/>
      <c r="M341" s="218"/>
      <c r="N341" s="219"/>
      <c r="O341" s="219"/>
      <c r="P341" s="219"/>
      <c r="Q341" s="219"/>
      <c r="R341" s="219"/>
      <c r="S341" s="219"/>
      <c r="T341" s="220"/>
      <c r="AT341" s="221" t="s">
        <v>247</v>
      </c>
      <c r="AU341" s="221" t="s">
        <v>88</v>
      </c>
      <c r="AV341" s="14" t="s">
        <v>88</v>
      </c>
      <c r="AW341" s="14" t="s">
        <v>37</v>
      </c>
      <c r="AX341" s="14" t="s">
        <v>83</v>
      </c>
      <c r="AY341" s="221" t="s">
        <v>237</v>
      </c>
    </row>
    <row r="342" spans="1:65" s="2" customFormat="1" ht="55.5" customHeight="1">
      <c r="A342" s="37"/>
      <c r="B342" s="38"/>
      <c r="C342" s="182" t="s">
        <v>702</v>
      </c>
      <c r="D342" s="182" t="s">
        <v>239</v>
      </c>
      <c r="E342" s="183" t="s">
        <v>604</v>
      </c>
      <c r="F342" s="184" t="s">
        <v>605</v>
      </c>
      <c r="G342" s="185" t="s">
        <v>304</v>
      </c>
      <c r="H342" s="186">
        <v>4.7990000000000004</v>
      </c>
      <c r="I342" s="187"/>
      <c r="J342" s="188">
        <f>ROUND(I342*H342,2)</f>
        <v>0</v>
      </c>
      <c r="K342" s="184" t="s">
        <v>242</v>
      </c>
      <c r="L342" s="42"/>
      <c r="M342" s="189" t="s">
        <v>19</v>
      </c>
      <c r="N342" s="190" t="s">
        <v>48</v>
      </c>
      <c r="O342" s="67"/>
      <c r="P342" s="191">
        <f>O342*H342</f>
        <v>0</v>
      </c>
      <c r="Q342" s="191">
        <v>0</v>
      </c>
      <c r="R342" s="191">
        <f>Q342*H342</f>
        <v>0</v>
      </c>
      <c r="S342" s="191">
        <v>0</v>
      </c>
      <c r="T342" s="192">
        <f>S342*H342</f>
        <v>0</v>
      </c>
      <c r="U342" s="37"/>
      <c r="V342" s="37"/>
      <c r="W342" s="37"/>
      <c r="X342" s="37"/>
      <c r="Y342" s="37"/>
      <c r="Z342" s="37"/>
      <c r="AA342" s="37"/>
      <c r="AB342" s="37"/>
      <c r="AC342" s="37"/>
      <c r="AD342" s="37"/>
      <c r="AE342" s="37"/>
      <c r="AR342" s="193" t="s">
        <v>243</v>
      </c>
      <c r="AT342" s="193" t="s">
        <v>239</v>
      </c>
      <c r="AU342" s="193" t="s">
        <v>88</v>
      </c>
      <c r="AY342" s="20" t="s">
        <v>237</v>
      </c>
      <c r="BE342" s="194">
        <f>IF(N342="základní",J342,0)</f>
        <v>0</v>
      </c>
      <c r="BF342" s="194">
        <f>IF(N342="snížená",J342,0)</f>
        <v>0</v>
      </c>
      <c r="BG342" s="194">
        <f>IF(N342="zákl. přenesená",J342,0)</f>
        <v>0</v>
      </c>
      <c r="BH342" s="194">
        <f>IF(N342="sníž. přenesená",J342,0)</f>
        <v>0</v>
      </c>
      <c r="BI342" s="194">
        <f>IF(N342="nulová",J342,0)</f>
        <v>0</v>
      </c>
      <c r="BJ342" s="20" t="s">
        <v>88</v>
      </c>
      <c r="BK342" s="194">
        <f>ROUND(I342*H342,2)</f>
        <v>0</v>
      </c>
      <c r="BL342" s="20" t="s">
        <v>243</v>
      </c>
      <c r="BM342" s="193" t="s">
        <v>2731</v>
      </c>
    </row>
    <row r="343" spans="1:65" s="2" customFormat="1" ht="10.199999999999999">
      <c r="A343" s="37"/>
      <c r="B343" s="38"/>
      <c r="C343" s="39"/>
      <c r="D343" s="195" t="s">
        <v>245</v>
      </c>
      <c r="E343" s="39"/>
      <c r="F343" s="196" t="s">
        <v>607</v>
      </c>
      <c r="G343" s="39"/>
      <c r="H343" s="39"/>
      <c r="I343" s="197"/>
      <c r="J343" s="39"/>
      <c r="K343" s="39"/>
      <c r="L343" s="42"/>
      <c r="M343" s="198"/>
      <c r="N343" s="199"/>
      <c r="O343" s="67"/>
      <c r="P343" s="67"/>
      <c r="Q343" s="67"/>
      <c r="R343" s="67"/>
      <c r="S343" s="67"/>
      <c r="T343" s="68"/>
      <c r="U343" s="37"/>
      <c r="V343" s="37"/>
      <c r="W343" s="37"/>
      <c r="X343" s="37"/>
      <c r="Y343" s="37"/>
      <c r="Z343" s="37"/>
      <c r="AA343" s="37"/>
      <c r="AB343" s="37"/>
      <c r="AC343" s="37"/>
      <c r="AD343" s="37"/>
      <c r="AE343" s="37"/>
      <c r="AT343" s="20" t="s">
        <v>245</v>
      </c>
      <c r="AU343" s="20" t="s">
        <v>88</v>
      </c>
    </row>
    <row r="344" spans="1:65" s="14" customFormat="1" ht="10.199999999999999">
      <c r="B344" s="211"/>
      <c r="C344" s="212"/>
      <c r="D344" s="202" t="s">
        <v>247</v>
      </c>
      <c r="E344" s="213" t="s">
        <v>19</v>
      </c>
      <c r="F344" s="214" t="s">
        <v>2732</v>
      </c>
      <c r="G344" s="212"/>
      <c r="H344" s="215">
        <v>3.7869999999999999</v>
      </c>
      <c r="I344" s="216"/>
      <c r="J344" s="212"/>
      <c r="K344" s="212"/>
      <c r="L344" s="217"/>
      <c r="M344" s="218"/>
      <c r="N344" s="219"/>
      <c r="O344" s="219"/>
      <c r="P344" s="219"/>
      <c r="Q344" s="219"/>
      <c r="R344" s="219"/>
      <c r="S344" s="219"/>
      <c r="T344" s="220"/>
      <c r="AT344" s="221" t="s">
        <v>247</v>
      </c>
      <c r="AU344" s="221" t="s">
        <v>88</v>
      </c>
      <c r="AV344" s="14" t="s">
        <v>88</v>
      </c>
      <c r="AW344" s="14" t="s">
        <v>37</v>
      </c>
      <c r="AX344" s="14" t="s">
        <v>76</v>
      </c>
      <c r="AY344" s="221" t="s">
        <v>237</v>
      </c>
    </row>
    <row r="345" spans="1:65" s="14" customFormat="1" ht="10.199999999999999">
      <c r="B345" s="211"/>
      <c r="C345" s="212"/>
      <c r="D345" s="202" t="s">
        <v>247</v>
      </c>
      <c r="E345" s="213" t="s">
        <v>19</v>
      </c>
      <c r="F345" s="214" t="s">
        <v>2733</v>
      </c>
      <c r="G345" s="212"/>
      <c r="H345" s="215">
        <v>1.012</v>
      </c>
      <c r="I345" s="216"/>
      <c r="J345" s="212"/>
      <c r="K345" s="212"/>
      <c r="L345" s="217"/>
      <c r="M345" s="218"/>
      <c r="N345" s="219"/>
      <c r="O345" s="219"/>
      <c r="P345" s="219"/>
      <c r="Q345" s="219"/>
      <c r="R345" s="219"/>
      <c r="S345" s="219"/>
      <c r="T345" s="220"/>
      <c r="AT345" s="221" t="s">
        <v>247</v>
      </c>
      <c r="AU345" s="221" t="s">
        <v>88</v>
      </c>
      <c r="AV345" s="14" t="s">
        <v>88</v>
      </c>
      <c r="AW345" s="14" t="s">
        <v>37</v>
      </c>
      <c r="AX345" s="14" t="s">
        <v>76</v>
      </c>
      <c r="AY345" s="221" t="s">
        <v>237</v>
      </c>
    </row>
    <row r="346" spans="1:65" s="16" customFormat="1" ht="10.199999999999999">
      <c r="B346" s="233"/>
      <c r="C346" s="234"/>
      <c r="D346" s="202" t="s">
        <v>247</v>
      </c>
      <c r="E346" s="235" t="s">
        <v>19</v>
      </c>
      <c r="F346" s="236" t="s">
        <v>260</v>
      </c>
      <c r="G346" s="234"/>
      <c r="H346" s="237">
        <v>4.7990000000000004</v>
      </c>
      <c r="I346" s="238"/>
      <c r="J346" s="234"/>
      <c r="K346" s="234"/>
      <c r="L346" s="239"/>
      <c r="M346" s="240"/>
      <c r="N346" s="241"/>
      <c r="O346" s="241"/>
      <c r="P346" s="241"/>
      <c r="Q346" s="241"/>
      <c r="R346" s="241"/>
      <c r="S346" s="241"/>
      <c r="T346" s="242"/>
      <c r="AT346" s="243" t="s">
        <v>247</v>
      </c>
      <c r="AU346" s="243" t="s">
        <v>88</v>
      </c>
      <c r="AV346" s="16" t="s">
        <v>243</v>
      </c>
      <c r="AW346" s="16" t="s">
        <v>37</v>
      </c>
      <c r="AX346" s="16" t="s">
        <v>83</v>
      </c>
      <c r="AY346" s="243" t="s">
        <v>237</v>
      </c>
    </row>
    <row r="347" spans="1:65" s="2" customFormat="1" ht="16.5" customHeight="1">
      <c r="A347" s="37"/>
      <c r="B347" s="38"/>
      <c r="C347" s="182" t="s">
        <v>705</v>
      </c>
      <c r="D347" s="182" t="s">
        <v>239</v>
      </c>
      <c r="E347" s="183" t="s">
        <v>612</v>
      </c>
      <c r="F347" s="184" t="s">
        <v>613</v>
      </c>
      <c r="G347" s="185" t="s">
        <v>304</v>
      </c>
      <c r="H347" s="186">
        <v>1.369</v>
      </c>
      <c r="I347" s="187"/>
      <c r="J347" s="188">
        <f>ROUND(I347*H347,2)</f>
        <v>0</v>
      </c>
      <c r="K347" s="184" t="s">
        <v>19</v>
      </c>
      <c r="L347" s="42"/>
      <c r="M347" s="189" t="s">
        <v>19</v>
      </c>
      <c r="N347" s="190" t="s">
        <v>48</v>
      </c>
      <c r="O347" s="67"/>
      <c r="P347" s="191">
        <f>O347*H347</f>
        <v>0</v>
      </c>
      <c r="Q347" s="191">
        <v>0</v>
      </c>
      <c r="R347" s="191">
        <f>Q347*H347</f>
        <v>0</v>
      </c>
      <c r="S347" s="191">
        <v>0</v>
      </c>
      <c r="T347" s="192">
        <f>S347*H347</f>
        <v>0</v>
      </c>
      <c r="U347" s="37"/>
      <c r="V347" s="37"/>
      <c r="W347" s="37"/>
      <c r="X347" s="37"/>
      <c r="Y347" s="37"/>
      <c r="Z347" s="37"/>
      <c r="AA347" s="37"/>
      <c r="AB347" s="37"/>
      <c r="AC347" s="37"/>
      <c r="AD347" s="37"/>
      <c r="AE347" s="37"/>
      <c r="AR347" s="193" t="s">
        <v>243</v>
      </c>
      <c r="AT347" s="193" t="s">
        <v>239</v>
      </c>
      <c r="AU347" s="193" t="s">
        <v>88</v>
      </c>
      <c r="AY347" s="20" t="s">
        <v>237</v>
      </c>
      <c r="BE347" s="194">
        <f>IF(N347="základní",J347,0)</f>
        <v>0</v>
      </c>
      <c r="BF347" s="194">
        <f>IF(N347="snížená",J347,0)</f>
        <v>0</v>
      </c>
      <c r="BG347" s="194">
        <f>IF(N347="zákl. přenesená",J347,0)</f>
        <v>0</v>
      </c>
      <c r="BH347" s="194">
        <f>IF(N347="sníž. přenesená",J347,0)</f>
        <v>0</v>
      </c>
      <c r="BI347" s="194">
        <f>IF(N347="nulová",J347,0)</f>
        <v>0</v>
      </c>
      <c r="BJ347" s="20" t="s">
        <v>88</v>
      </c>
      <c r="BK347" s="194">
        <f>ROUND(I347*H347,2)</f>
        <v>0</v>
      </c>
      <c r="BL347" s="20" t="s">
        <v>243</v>
      </c>
      <c r="BM347" s="193" t="s">
        <v>2734</v>
      </c>
    </row>
    <row r="348" spans="1:65" s="14" customFormat="1" ht="10.199999999999999">
      <c r="B348" s="211"/>
      <c r="C348" s="212"/>
      <c r="D348" s="202" t="s">
        <v>247</v>
      </c>
      <c r="E348" s="213" t="s">
        <v>19</v>
      </c>
      <c r="F348" s="214" t="s">
        <v>2735</v>
      </c>
      <c r="G348" s="212"/>
      <c r="H348" s="215">
        <v>1.369</v>
      </c>
      <c r="I348" s="216"/>
      <c r="J348" s="212"/>
      <c r="K348" s="212"/>
      <c r="L348" s="217"/>
      <c r="M348" s="218"/>
      <c r="N348" s="219"/>
      <c r="O348" s="219"/>
      <c r="P348" s="219"/>
      <c r="Q348" s="219"/>
      <c r="R348" s="219"/>
      <c r="S348" s="219"/>
      <c r="T348" s="220"/>
      <c r="AT348" s="221" t="s">
        <v>247</v>
      </c>
      <c r="AU348" s="221" t="s">
        <v>88</v>
      </c>
      <c r="AV348" s="14" t="s">
        <v>88</v>
      </c>
      <c r="AW348" s="14" t="s">
        <v>37</v>
      </c>
      <c r="AX348" s="14" t="s">
        <v>83</v>
      </c>
      <c r="AY348" s="221" t="s">
        <v>237</v>
      </c>
    </row>
    <row r="349" spans="1:65" s="12" customFormat="1" ht="22.8" customHeight="1">
      <c r="B349" s="166"/>
      <c r="C349" s="167"/>
      <c r="D349" s="168" t="s">
        <v>75</v>
      </c>
      <c r="E349" s="180" t="s">
        <v>622</v>
      </c>
      <c r="F349" s="180" t="s">
        <v>623</v>
      </c>
      <c r="G349" s="167"/>
      <c r="H349" s="167"/>
      <c r="I349" s="170"/>
      <c r="J349" s="181">
        <f>BK349</f>
        <v>0</v>
      </c>
      <c r="K349" s="167"/>
      <c r="L349" s="172"/>
      <c r="M349" s="173"/>
      <c r="N349" s="174"/>
      <c r="O349" s="174"/>
      <c r="P349" s="175">
        <f>SUM(P350:P351)</f>
        <v>0</v>
      </c>
      <c r="Q349" s="174"/>
      <c r="R349" s="175">
        <f>SUM(R350:R351)</f>
        <v>0</v>
      </c>
      <c r="S349" s="174"/>
      <c r="T349" s="176">
        <f>SUM(T350:T351)</f>
        <v>0</v>
      </c>
      <c r="AR349" s="177" t="s">
        <v>83</v>
      </c>
      <c r="AT349" s="178" t="s">
        <v>75</v>
      </c>
      <c r="AU349" s="178" t="s">
        <v>83</v>
      </c>
      <c r="AY349" s="177" t="s">
        <v>237</v>
      </c>
      <c r="BK349" s="179">
        <f>SUM(BK350:BK351)</f>
        <v>0</v>
      </c>
    </row>
    <row r="350" spans="1:65" s="2" customFormat="1" ht="78" customHeight="1">
      <c r="A350" s="37"/>
      <c r="B350" s="38"/>
      <c r="C350" s="182" t="s">
        <v>359</v>
      </c>
      <c r="D350" s="182" t="s">
        <v>239</v>
      </c>
      <c r="E350" s="183" t="s">
        <v>2736</v>
      </c>
      <c r="F350" s="184" t="s">
        <v>2737</v>
      </c>
      <c r="G350" s="185" t="s">
        <v>304</v>
      </c>
      <c r="H350" s="186">
        <v>32.892000000000003</v>
      </c>
      <c r="I350" s="187"/>
      <c r="J350" s="188">
        <f>ROUND(I350*H350,2)</f>
        <v>0</v>
      </c>
      <c r="K350" s="184" t="s">
        <v>242</v>
      </c>
      <c r="L350" s="42"/>
      <c r="M350" s="189" t="s">
        <v>19</v>
      </c>
      <c r="N350" s="190" t="s">
        <v>48</v>
      </c>
      <c r="O350" s="67"/>
      <c r="P350" s="191">
        <f>O350*H350</f>
        <v>0</v>
      </c>
      <c r="Q350" s="191">
        <v>0</v>
      </c>
      <c r="R350" s="191">
        <f>Q350*H350</f>
        <v>0</v>
      </c>
      <c r="S350" s="191">
        <v>0</v>
      </c>
      <c r="T350" s="192">
        <f>S350*H350</f>
        <v>0</v>
      </c>
      <c r="U350" s="37"/>
      <c r="V350" s="37"/>
      <c r="W350" s="37"/>
      <c r="X350" s="37"/>
      <c r="Y350" s="37"/>
      <c r="Z350" s="37"/>
      <c r="AA350" s="37"/>
      <c r="AB350" s="37"/>
      <c r="AC350" s="37"/>
      <c r="AD350" s="37"/>
      <c r="AE350" s="37"/>
      <c r="AR350" s="193" t="s">
        <v>243</v>
      </c>
      <c r="AT350" s="193" t="s">
        <v>239</v>
      </c>
      <c r="AU350" s="193" t="s">
        <v>88</v>
      </c>
      <c r="AY350" s="20" t="s">
        <v>237</v>
      </c>
      <c r="BE350" s="194">
        <f>IF(N350="základní",J350,0)</f>
        <v>0</v>
      </c>
      <c r="BF350" s="194">
        <f>IF(N350="snížená",J350,0)</f>
        <v>0</v>
      </c>
      <c r="BG350" s="194">
        <f>IF(N350="zákl. přenesená",J350,0)</f>
        <v>0</v>
      </c>
      <c r="BH350" s="194">
        <f>IF(N350="sníž. přenesená",J350,0)</f>
        <v>0</v>
      </c>
      <c r="BI350" s="194">
        <f>IF(N350="nulová",J350,0)</f>
        <v>0</v>
      </c>
      <c r="BJ350" s="20" t="s">
        <v>88</v>
      </c>
      <c r="BK350" s="194">
        <f>ROUND(I350*H350,2)</f>
        <v>0</v>
      </c>
      <c r="BL350" s="20" t="s">
        <v>243</v>
      </c>
      <c r="BM350" s="193" t="s">
        <v>2738</v>
      </c>
    </row>
    <row r="351" spans="1:65" s="2" customFormat="1" ht="10.199999999999999">
      <c r="A351" s="37"/>
      <c r="B351" s="38"/>
      <c r="C351" s="39"/>
      <c r="D351" s="195" t="s">
        <v>245</v>
      </c>
      <c r="E351" s="39"/>
      <c r="F351" s="196" t="s">
        <v>2739</v>
      </c>
      <c r="G351" s="39"/>
      <c r="H351" s="39"/>
      <c r="I351" s="197"/>
      <c r="J351" s="39"/>
      <c r="K351" s="39"/>
      <c r="L351" s="42"/>
      <c r="M351" s="198"/>
      <c r="N351" s="199"/>
      <c r="O351" s="67"/>
      <c r="P351" s="67"/>
      <c r="Q351" s="67"/>
      <c r="R351" s="67"/>
      <c r="S351" s="67"/>
      <c r="T351" s="68"/>
      <c r="U351" s="37"/>
      <c r="V351" s="37"/>
      <c r="W351" s="37"/>
      <c r="X351" s="37"/>
      <c r="Y351" s="37"/>
      <c r="Z351" s="37"/>
      <c r="AA351" s="37"/>
      <c r="AB351" s="37"/>
      <c r="AC351" s="37"/>
      <c r="AD351" s="37"/>
      <c r="AE351" s="37"/>
      <c r="AT351" s="20" t="s">
        <v>245</v>
      </c>
      <c r="AU351" s="20" t="s">
        <v>88</v>
      </c>
    </row>
    <row r="352" spans="1:65" s="12" customFormat="1" ht="25.95" customHeight="1">
      <c r="B352" s="166"/>
      <c r="C352" s="167"/>
      <c r="D352" s="168" t="s">
        <v>75</v>
      </c>
      <c r="E352" s="169" t="s">
        <v>629</v>
      </c>
      <c r="F352" s="169" t="s">
        <v>630</v>
      </c>
      <c r="G352" s="167"/>
      <c r="H352" s="167"/>
      <c r="I352" s="170"/>
      <c r="J352" s="171">
        <f>BK352</f>
        <v>0</v>
      </c>
      <c r="K352" s="167"/>
      <c r="L352" s="172"/>
      <c r="M352" s="173"/>
      <c r="N352" s="174"/>
      <c r="O352" s="174"/>
      <c r="P352" s="175">
        <f>P353+P422+P441+P459+P471+P510+P542+P621+P668</f>
        <v>0</v>
      </c>
      <c r="Q352" s="174"/>
      <c r="R352" s="175">
        <f>R353+R422+R441+R459+R471+R510+R542+R621+R668</f>
        <v>10.949441539999999</v>
      </c>
      <c r="S352" s="174"/>
      <c r="T352" s="176">
        <f>T353+T422+T441+T459+T471+T510+T542+T621+T668</f>
        <v>1.4134879999999999</v>
      </c>
      <c r="AR352" s="177" t="s">
        <v>88</v>
      </c>
      <c r="AT352" s="178" t="s">
        <v>75</v>
      </c>
      <c r="AU352" s="178" t="s">
        <v>76</v>
      </c>
      <c r="AY352" s="177" t="s">
        <v>237</v>
      </c>
      <c r="BK352" s="179">
        <f>BK353+BK422+BK441+BK459+BK471+BK510+BK542+BK621+BK668</f>
        <v>0</v>
      </c>
    </row>
    <row r="353" spans="1:65" s="12" customFormat="1" ht="22.8" customHeight="1">
      <c r="B353" s="166"/>
      <c r="C353" s="167"/>
      <c r="D353" s="168" t="s">
        <v>75</v>
      </c>
      <c r="E353" s="180" t="s">
        <v>2740</v>
      </c>
      <c r="F353" s="180" t="s">
        <v>2741</v>
      </c>
      <c r="G353" s="167"/>
      <c r="H353" s="167"/>
      <c r="I353" s="170"/>
      <c r="J353" s="181">
        <f>BK353</f>
        <v>0</v>
      </c>
      <c r="K353" s="167"/>
      <c r="L353" s="172"/>
      <c r="M353" s="173"/>
      <c r="N353" s="174"/>
      <c r="O353" s="174"/>
      <c r="P353" s="175">
        <f>SUM(P354:P421)</f>
        <v>0</v>
      </c>
      <c r="Q353" s="174"/>
      <c r="R353" s="175">
        <f>SUM(R354:R421)</f>
        <v>0.29500489999999996</v>
      </c>
      <c r="S353" s="174"/>
      <c r="T353" s="176">
        <f>SUM(T354:T421)</f>
        <v>0.29160999999999998</v>
      </c>
      <c r="AR353" s="177" t="s">
        <v>88</v>
      </c>
      <c r="AT353" s="178" t="s">
        <v>75</v>
      </c>
      <c r="AU353" s="178" t="s">
        <v>83</v>
      </c>
      <c r="AY353" s="177" t="s">
        <v>237</v>
      </c>
      <c r="BK353" s="179">
        <f>SUM(BK354:BK421)</f>
        <v>0</v>
      </c>
    </row>
    <row r="354" spans="1:65" s="2" customFormat="1" ht="37.799999999999997" customHeight="1">
      <c r="A354" s="37"/>
      <c r="B354" s="38"/>
      <c r="C354" s="182" t="s">
        <v>713</v>
      </c>
      <c r="D354" s="182" t="s">
        <v>239</v>
      </c>
      <c r="E354" s="183" t="s">
        <v>2742</v>
      </c>
      <c r="F354" s="184" t="s">
        <v>2743</v>
      </c>
      <c r="G354" s="185" t="s">
        <v>141</v>
      </c>
      <c r="H354" s="186">
        <v>29.404</v>
      </c>
      <c r="I354" s="187"/>
      <c r="J354" s="188">
        <f>ROUND(I354*H354,2)</f>
        <v>0</v>
      </c>
      <c r="K354" s="184" t="s">
        <v>242</v>
      </c>
      <c r="L354" s="42"/>
      <c r="M354" s="189" t="s">
        <v>19</v>
      </c>
      <c r="N354" s="190" t="s">
        <v>48</v>
      </c>
      <c r="O354" s="67"/>
      <c r="P354" s="191">
        <f>O354*H354</f>
        <v>0</v>
      </c>
      <c r="Q354" s="191">
        <v>0</v>
      </c>
      <c r="R354" s="191">
        <f>Q354*H354</f>
        <v>0</v>
      </c>
      <c r="S354" s="191">
        <v>0</v>
      </c>
      <c r="T354" s="192">
        <f>S354*H354</f>
        <v>0</v>
      </c>
      <c r="U354" s="37"/>
      <c r="V354" s="37"/>
      <c r="W354" s="37"/>
      <c r="X354" s="37"/>
      <c r="Y354" s="37"/>
      <c r="Z354" s="37"/>
      <c r="AA354" s="37"/>
      <c r="AB354" s="37"/>
      <c r="AC354" s="37"/>
      <c r="AD354" s="37"/>
      <c r="AE354" s="37"/>
      <c r="AR354" s="193" t="s">
        <v>366</v>
      </c>
      <c r="AT354" s="193" t="s">
        <v>239</v>
      </c>
      <c r="AU354" s="193" t="s">
        <v>88</v>
      </c>
      <c r="AY354" s="20" t="s">
        <v>237</v>
      </c>
      <c r="BE354" s="194">
        <f>IF(N354="základní",J354,0)</f>
        <v>0</v>
      </c>
      <c r="BF354" s="194">
        <f>IF(N354="snížená",J354,0)</f>
        <v>0</v>
      </c>
      <c r="BG354" s="194">
        <f>IF(N354="zákl. přenesená",J354,0)</f>
        <v>0</v>
      </c>
      <c r="BH354" s="194">
        <f>IF(N354="sníž. přenesená",J354,0)</f>
        <v>0</v>
      </c>
      <c r="BI354" s="194">
        <f>IF(N354="nulová",J354,0)</f>
        <v>0</v>
      </c>
      <c r="BJ354" s="20" t="s">
        <v>88</v>
      </c>
      <c r="BK354" s="194">
        <f>ROUND(I354*H354,2)</f>
        <v>0</v>
      </c>
      <c r="BL354" s="20" t="s">
        <v>366</v>
      </c>
      <c r="BM354" s="193" t="s">
        <v>2744</v>
      </c>
    </row>
    <row r="355" spans="1:65" s="2" customFormat="1" ht="10.199999999999999">
      <c r="A355" s="37"/>
      <c r="B355" s="38"/>
      <c r="C355" s="39"/>
      <c r="D355" s="195" t="s">
        <v>245</v>
      </c>
      <c r="E355" s="39"/>
      <c r="F355" s="196" t="s">
        <v>2745</v>
      </c>
      <c r="G355" s="39"/>
      <c r="H355" s="39"/>
      <c r="I355" s="197"/>
      <c r="J355" s="39"/>
      <c r="K355" s="39"/>
      <c r="L355" s="42"/>
      <c r="M355" s="198"/>
      <c r="N355" s="199"/>
      <c r="O355" s="67"/>
      <c r="P355" s="67"/>
      <c r="Q355" s="67"/>
      <c r="R355" s="67"/>
      <c r="S355" s="67"/>
      <c r="T355" s="68"/>
      <c r="U355" s="37"/>
      <c r="V355" s="37"/>
      <c r="W355" s="37"/>
      <c r="X355" s="37"/>
      <c r="Y355" s="37"/>
      <c r="Z355" s="37"/>
      <c r="AA355" s="37"/>
      <c r="AB355" s="37"/>
      <c r="AC355" s="37"/>
      <c r="AD355" s="37"/>
      <c r="AE355" s="37"/>
      <c r="AT355" s="20" t="s">
        <v>245</v>
      </c>
      <c r="AU355" s="20" t="s">
        <v>88</v>
      </c>
    </row>
    <row r="356" spans="1:65" s="14" customFormat="1" ht="10.199999999999999">
      <c r="B356" s="211"/>
      <c r="C356" s="212"/>
      <c r="D356" s="202" t="s">
        <v>247</v>
      </c>
      <c r="E356" s="213" t="s">
        <v>19</v>
      </c>
      <c r="F356" s="214" t="s">
        <v>2746</v>
      </c>
      <c r="G356" s="212"/>
      <c r="H356" s="215">
        <v>29.404</v>
      </c>
      <c r="I356" s="216"/>
      <c r="J356" s="212"/>
      <c r="K356" s="212"/>
      <c r="L356" s="217"/>
      <c r="M356" s="218"/>
      <c r="N356" s="219"/>
      <c r="O356" s="219"/>
      <c r="P356" s="219"/>
      <c r="Q356" s="219"/>
      <c r="R356" s="219"/>
      <c r="S356" s="219"/>
      <c r="T356" s="220"/>
      <c r="AT356" s="221" t="s">
        <v>247</v>
      </c>
      <c r="AU356" s="221" t="s">
        <v>88</v>
      </c>
      <c r="AV356" s="14" t="s">
        <v>88</v>
      </c>
      <c r="AW356" s="14" t="s">
        <v>37</v>
      </c>
      <c r="AX356" s="14" t="s">
        <v>83</v>
      </c>
      <c r="AY356" s="221" t="s">
        <v>237</v>
      </c>
    </row>
    <row r="357" spans="1:65" s="2" customFormat="1" ht="16.5" customHeight="1">
      <c r="A357" s="37"/>
      <c r="B357" s="38"/>
      <c r="C357" s="244" t="s">
        <v>717</v>
      </c>
      <c r="D357" s="244" t="s">
        <v>296</v>
      </c>
      <c r="E357" s="245" t="s">
        <v>2747</v>
      </c>
      <c r="F357" s="246" t="s">
        <v>2748</v>
      </c>
      <c r="G357" s="247" t="s">
        <v>304</v>
      </c>
      <c r="H357" s="248">
        <v>8.9999999999999993E-3</v>
      </c>
      <c r="I357" s="249"/>
      <c r="J357" s="250">
        <f>ROUND(I357*H357,2)</f>
        <v>0</v>
      </c>
      <c r="K357" s="246" t="s">
        <v>242</v>
      </c>
      <c r="L357" s="251"/>
      <c r="M357" s="252" t="s">
        <v>19</v>
      </c>
      <c r="N357" s="253" t="s">
        <v>48</v>
      </c>
      <c r="O357" s="67"/>
      <c r="P357" s="191">
        <f>O357*H357</f>
        <v>0</v>
      </c>
      <c r="Q357" s="191">
        <v>1</v>
      </c>
      <c r="R357" s="191">
        <f>Q357*H357</f>
        <v>8.9999999999999993E-3</v>
      </c>
      <c r="S357" s="191">
        <v>0</v>
      </c>
      <c r="T357" s="192">
        <f>S357*H357</f>
        <v>0</v>
      </c>
      <c r="U357" s="37"/>
      <c r="V357" s="37"/>
      <c r="W357" s="37"/>
      <c r="X357" s="37"/>
      <c r="Y357" s="37"/>
      <c r="Z357" s="37"/>
      <c r="AA357" s="37"/>
      <c r="AB357" s="37"/>
      <c r="AC357" s="37"/>
      <c r="AD357" s="37"/>
      <c r="AE357" s="37"/>
      <c r="AR357" s="193" t="s">
        <v>523</v>
      </c>
      <c r="AT357" s="193" t="s">
        <v>296</v>
      </c>
      <c r="AU357" s="193" t="s">
        <v>88</v>
      </c>
      <c r="AY357" s="20" t="s">
        <v>237</v>
      </c>
      <c r="BE357" s="194">
        <f>IF(N357="základní",J357,0)</f>
        <v>0</v>
      </c>
      <c r="BF357" s="194">
        <f>IF(N357="snížená",J357,0)</f>
        <v>0</v>
      </c>
      <c r="BG357" s="194">
        <f>IF(N357="zákl. přenesená",J357,0)</f>
        <v>0</v>
      </c>
      <c r="BH357" s="194">
        <f>IF(N357="sníž. přenesená",J357,0)</f>
        <v>0</v>
      </c>
      <c r="BI357" s="194">
        <f>IF(N357="nulová",J357,0)</f>
        <v>0</v>
      </c>
      <c r="BJ357" s="20" t="s">
        <v>88</v>
      </c>
      <c r="BK357" s="194">
        <f>ROUND(I357*H357,2)</f>
        <v>0</v>
      </c>
      <c r="BL357" s="20" t="s">
        <v>366</v>
      </c>
      <c r="BM357" s="193" t="s">
        <v>2749</v>
      </c>
    </row>
    <row r="358" spans="1:65" s="14" customFormat="1" ht="10.199999999999999">
      <c r="B358" s="211"/>
      <c r="C358" s="212"/>
      <c r="D358" s="202" t="s">
        <v>247</v>
      </c>
      <c r="E358" s="212"/>
      <c r="F358" s="214" t="s">
        <v>2750</v>
      </c>
      <c r="G358" s="212"/>
      <c r="H358" s="215">
        <v>8.9999999999999993E-3</v>
      </c>
      <c r="I358" s="216"/>
      <c r="J358" s="212"/>
      <c r="K358" s="212"/>
      <c r="L358" s="217"/>
      <c r="M358" s="218"/>
      <c r="N358" s="219"/>
      <c r="O358" s="219"/>
      <c r="P358" s="219"/>
      <c r="Q358" s="219"/>
      <c r="R358" s="219"/>
      <c r="S358" s="219"/>
      <c r="T358" s="220"/>
      <c r="AT358" s="221" t="s">
        <v>247</v>
      </c>
      <c r="AU358" s="221" t="s">
        <v>88</v>
      </c>
      <c r="AV358" s="14" t="s">
        <v>88</v>
      </c>
      <c r="AW358" s="14" t="s">
        <v>4</v>
      </c>
      <c r="AX358" s="14" t="s">
        <v>83</v>
      </c>
      <c r="AY358" s="221" t="s">
        <v>237</v>
      </c>
    </row>
    <row r="359" spans="1:65" s="2" customFormat="1" ht="33" customHeight="1">
      <c r="A359" s="37"/>
      <c r="B359" s="38"/>
      <c r="C359" s="182" t="s">
        <v>425</v>
      </c>
      <c r="D359" s="182" t="s">
        <v>239</v>
      </c>
      <c r="E359" s="183" t="s">
        <v>2751</v>
      </c>
      <c r="F359" s="184" t="s">
        <v>2752</v>
      </c>
      <c r="G359" s="185" t="s">
        <v>141</v>
      </c>
      <c r="H359" s="186">
        <v>6.306</v>
      </c>
      <c r="I359" s="187"/>
      <c r="J359" s="188">
        <f>ROUND(I359*H359,2)</f>
        <v>0</v>
      </c>
      <c r="K359" s="184" t="s">
        <v>242</v>
      </c>
      <c r="L359" s="42"/>
      <c r="M359" s="189" t="s">
        <v>19</v>
      </c>
      <c r="N359" s="190" t="s">
        <v>48</v>
      </c>
      <c r="O359" s="67"/>
      <c r="P359" s="191">
        <f>O359*H359</f>
        <v>0</v>
      </c>
      <c r="Q359" s="191">
        <v>0</v>
      </c>
      <c r="R359" s="191">
        <f>Q359*H359</f>
        <v>0</v>
      </c>
      <c r="S359" s="191">
        <v>0</v>
      </c>
      <c r="T359" s="192">
        <f>S359*H359</f>
        <v>0</v>
      </c>
      <c r="U359" s="37"/>
      <c r="V359" s="37"/>
      <c r="W359" s="37"/>
      <c r="X359" s="37"/>
      <c r="Y359" s="37"/>
      <c r="Z359" s="37"/>
      <c r="AA359" s="37"/>
      <c r="AB359" s="37"/>
      <c r="AC359" s="37"/>
      <c r="AD359" s="37"/>
      <c r="AE359" s="37"/>
      <c r="AR359" s="193" t="s">
        <v>366</v>
      </c>
      <c r="AT359" s="193" t="s">
        <v>239</v>
      </c>
      <c r="AU359" s="193" t="s">
        <v>88</v>
      </c>
      <c r="AY359" s="20" t="s">
        <v>237</v>
      </c>
      <c r="BE359" s="194">
        <f>IF(N359="základní",J359,0)</f>
        <v>0</v>
      </c>
      <c r="BF359" s="194">
        <f>IF(N359="snížená",J359,0)</f>
        <v>0</v>
      </c>
      <c r="BG359" s="194">
        <f>IF(N359="zákl. přenesená",J359,0)</f>
        <v>0</v>
      </c>
      <c r="BH359" s="194">
        <f>IF(N359="sníž. přenesená",J359,0)</f>
        <v>0</v>
      </c>
      <c r="BI359" s="194">
        <f>IF(N359="nulová",J359,0)</f>
        <v>0</v>
      </c>
      <c r="BJ359" s="20" t="s">
        <v>88</v>
      </c>
      <c r="BK359" s="194">
        <f>ROUND(I359*H359,2)</f>
        <v>0</v>
      </c>
      <c r="BL359" s="20" t="s">
        <v>366</v>
      </c>
      <c r="BM359" s="193" t="s">
        <v>2753</v>
      </c>
    </row>
    <row r="360" spans="1:65" s="2" customFormat="1" ht="10.199999999999999">
      <c r="A360" s="37"/>
      <c r="B360" s="38"/>
      <c r="C360" s="39"/>
      <c r="D360" s="195" t="s">
        <v>245</v>
      </c>
      <c r="E360" s="39"/>
      <c r="F360" s="196" t="s">
        <v>2754</v>
      </c>
      <c r="G360" s="39"/>
      <c r="H360" s="39"/>
      <c r="I360" s="197"/>
      <c r="J360" s="39"/>
      <c r="K360" s="39"/>
      <c r="L360" s="42"/>
      <c r="M360" s="198"/>
      <c r="N360" s="199"/>
      <c r="O360" s="67"/>
      <c r="P360" s="67"/>
      <c r="Q360" s="67"/>
      <c r="R360" s="67"/>
      <c r="S360" s="67"/>
      <c r="T360" s="68"/>
      <c r="U360" s="37"/>
      <c r="V360" s="37"/>
      <c r="W360" s="37"/>
      <c r="X360" s="37"/>
      <c r="Y360" s="37"/>
      <c r="Z360" s="37"/>
      <c r="AA360" s="37"/>
      <c r="AB360" s="37"/>
      <c r="AC360" s="37"/>
      <c r="AD360" s="37"/>
      <c r="AE360" s="37"/>
      <c r="AT360" s="20" t="s">
        <v>245</v>
      </c>
      <c r="AU360" s="20" t="s">
        <v>88</v>
      </c>
    </row>
    <row r="361" spans="1:65" s="13" customFormat="1" ht="10.199999999999999">
      <c r="B361" s="200"/>
      <c r="C361" s="201"/>
      <c r="D361" s="202" t="s">
        <v>247</v>
      </c>
      <c r="E361" s="203" t="s">
        <v>19</v>
      </c>
      <c r="F361" s="204" t="s">
        <v>2755</v>
      </c>
      <c r="G361" s="201"/>
      <c r="H361" s="203" t="s">
        <v>19</v>
      </c>
      <c r="I361" s="205"/>
      <c r="J361" s="201"/>
      <c r="K361" s="201"/>
      <c r="L361" s="206"/>
      <c r="M361" s="207"/>
      <c r="N361" s="208"/>
      <c r="O361" s="208"/>
      <c r="P361" s="208"/>
      <c r="Q361" s="208"/>
      <c r="R361" s="208"/>
      <c r="S361" s="208"/>
      <c r="T361" s="209"/>
      <c r="AT361" s="210" t="s">
        <v>247</v>
      </c>
      <c r="AU361" s="210" t="s">
        <v>88</v>
      </c>
      <c r="AV361" s="13" t="s">
        <v>83</v>
      </c>
      <c r="AW361" s="13" t="s">
        <v>37</v>
      </c>
      <c r="AX361" s="13" t="s">
        <v>76</v>
      </c>
      <c r="AY361" s="210" t="s">
        <v>237</v>
      </c>
    </row>
    <row r="362" spans="1:65" s="14" customFormat="1" ht="10.199999999999999">
      <c r="B362" s="211"/>
      <c r="C362" s="212"/>
      <c r="D362" s="202" t="s">
        <v>247</v>
      </c>
      <c r="E362" s="213" t="s">
        <v>19</v>
      </c>
      <c r="F362" s="214" t="s">
        <v>2756</v>
      </c>
      <c r="G362" s="212"/>
      <c r="H362" s="215">
        <v>0.51300000000000001</v>
      </c>
      <c r="I362" s="216"/>
      <c r="J362" s="212"/>
      <c r="K362" s="212"/>
      <c r="L362" s="217"/>
      <c r="M362" s="218"/>
      <c r="N362" s="219"/>
      <c r="O362" s="219"/>
      <c r="P362" s="219"/>
      <c r="Q362" s="219"/>
      <c r="R362" s="219"/>
      <c r="S362" s="219"/>
      <c r="T362" s="220"/>
      <c r="AT362" s="221" t="s">
        <v>247</v>
      </c>
      <c r="AU362" s="221" t="s">
        <v>88</v>
      </c>
      <c r="AV362" s="14" t="s">
        <v>88</v>
      </c>
      <c r="AW362" s="14" t="s">
        <v>37</v>
      </c>
      <c r="AX362" s="14" t="s">
        <v>76</v>
      </c>
      <c r="AY362" s="221" t="s">
        <v>237</v>
      </c>
    </row>
    <row r="363" spans="1:65" s="14" customFormat="1" ht="10.199999999999999">
      <c r="B363" s="211"/>
      <c r="C363" s="212"/>
      <c r="D363" s="202" t="s">
        <v>247</v>
      </c>
      <c r="E363" s="213" t="s">
        <v>19</v>
      </c>
      <c r="F363" s="214" t="s">
        <v>2757</v>
      </c>
      <c r="G363" s="212"/>
      <c r="H363" s="215">
        <v>0.51300000000000001</v>
      </c>
      <c r="I363" s="216"/>
      <c r="J363" s="212"/>
      <c r="K363" s="212"/>
      <c r="L363" s="217"/>
      <c r="M363" s="218"/>
      <c r="N363" s="219"/>
      <c r="O363" s="219"/>
      <c r="P363" s="219"/>
      <c r="Q363" s="219"/>
      <c r="R363" s="219"/>
      <c r="S363" s="219"/>
      <c r="T363" s="220"/>
      <c r="AT363" s="221" t="s">
        <v>247</v>
      </c>
      <c r="AU363" s="221" t="s">
        <v>88</v>
      </c>
      <c r="AV363" s="14" t="s">
        <v>88</v>
      </c>
      <c r="AW363" s="14" t="s">
        <v>37</v>
      </c>
      <c r="AX363" s="14" t="s">
        <v>76</v>
      </c>
      <c r="AY363" s="221" t="s">
        <v>237</v>
      </c>
    </row>
    <row r="364" spans="1:65" s="14" customFormat="1" ht="10.199999999999999">
      <c r="B364" s="211"/>
      <c r="C364" s="212"/>
      <c r="D364" s="202" t="s">
        <v>247</v>
      </c>
      <c r="E364" s="213" t="s">
        <v>19</v>
      </c>
      <c r="F364" s="214" t="s">
        <v>2758</v>
      </c>
      <c r="G364" s="212"/>
      <c r="H364" s="215">
        <v>0.51300000000000001</v>
      </c>
      <c r="I364" s="216"/>
      <c r="J364" s="212"/>
      <c r="K364" s="212"/>
      <c r="L364" s="217"/>
      <c r="M364" s="218"/>
      <c r="N364" s="219"/>
      <c r="O364" s="219"/>
      <c r="P364" s="219"/>
      <c r="Q364" s="219"/>
      <c r="R364" s="219"/>
      <c r="S364" s="219"/>
      <c r="T364" s="220"/>
      <c r="AT364" s="221" t="s">
        <v>247</v>
      </c>
      <c r="AU364" s="221" t="s">
        <v>88</v>
      </c>
      <c r="AV364" s="14" t="s">
        <v>88</v>
      </c>
      <c r="AW364" s="14" t="s">
        <v>37</v>
      </c>
      <c r="AX364" s="14" t="s">
        <v>76</v>
      </c>
      <c r="AY364" s="221" t="s">
        <v>237</v>
      </c>
    </row>
    <row r="365" spans="1:65" s="14" customFormat="1" ht="10.199999999999999">
      <c r="B365" s="211"/>
      <c r="C365" s="212"/>
      <c r="D365" s="202" t="s">
        <v>247</v>
      </c>
      <c r="E365" s="213" t="s">
        <v>19</v>
      </c>
      <c r="F365" s="214" t="s">
        <v>2759</v>
      </c>
      <c r="G365" s="212"/>
      <c r="H365" s="215">
        <v>0.51300000000000001</v>
      </c>
      <c r="I365" s="216"/>
      <c r="J365" s="212"/>
      <c r="K365" s="212"/>
      <c r="L365" s="217"/>
      <c r="M365" s="218"/>
      <c r="N365" s="219"/>
      <c r="O365" s="219"/>
      <c r="P365" s="219"/>
      <c r="Q365" s="219"/>
      <c r="R365" s="219"/>
      <c r="S365" s="219"/>
      <c r="T365" s="220"/>
      <c r="AT365" s="221" t="s">
        <v>247</v>
      </c>
      <c r="AU365" s="221" t="s">
        <v>88</v>
      </c>
      <c r="AV365" s="14" t="s">
        <v>88</v>
      </c>
      <c r="AW365" s="14" t="s">
        <v>37</v>
      </c>
      <c r="AX365" s="14" t="s">
        <v>76</v>
      </c>
      <c r="AY365" s="221" t="s">
        <v>237</v>
      </c>
    </row>
    <row r="366" spans="1:65" s="14" customFormat="1" ht="10.199999999999999">
      <c r="B366" s="211"/>
      <c r="C366" s="212"/>
      <c r="D366" s="202" t="s">
        <v>247</v>
      </c>
      <c r="E366" s="213" t="s">
        <v>19</v>
      </c>
      <c r="F366" s="214" t="s">
        <v>2760</v>
      </c>
      <c r="G366" s="212"/>
      <c r="H366" s="215">
        <v>0.51300000000000001</v>
      </c>
      <c r="I366" s="216"/>
      <c r="J366" s="212"/>
      <c r="K366" s="212"/>
      <c r="L366" s="217"/>
      <c r="M366" s="218"/>
      <c r="N366" s="219"/>
      <c r="O366" s="219"/>
      <c r="P366" s="219"/>
      <c r="Q366" s="219"/>
      <c r="R366" s="219"/>
      <c r="S366" s="219"/>
      <c r="T366" s="220"/>
      <c r="AT366" s="221" t="s">
        <v>247</v>
      </c>
      <c r="AU366" s="221" t="s">
        <v>88</v>
      </c>
      <c r="AV366" s="14" t="s">
        <v>88</v>
      </c>
      <c r="AW366" s="14" t="s">
        <v>37</v>
      </c>
      <c r="AX366" s="14" t="s">
        <v>76</v>
      </c>
      <c r="AY366" s="221" t="s">
        <v>237</v>
      </c>
    </row>
    <row r="367" spans="1:65" s="14" customFormat="1" ht="10.199999999999999">
      <c r="B367" s="211"/>
      <c r="C367" s="212"/>
      <c r="D367" s="202" t="s">
        <v>247</v>
      </c>
      <c r="E367" s="213" t="s">
        <v>19</v>
      </c>
      <c r="F367" s="214" t="s">
        <v>2761</v>
      </c>
      <c r="G367" s="212"/>
      <c r="H367" s="215">
        <v>0.51300000000000001</v>
      </c>
      <c r="I367" s="216"/>
      <c r="J367" s="212"/>
      <c r="K367" s="212"/>
      <c r="L367" s="217"/>
      <c r="M367" s="218"/>
      <c r="N367" s="219"/>
      <c r="O367" s="219"/>
      <c r="P367" s="219"/>
      <c r="Q367" s="219"/>
      <c r="R367" s="219"/>
      <c r="S367" s="219"/>
      <c r="T367" s="220"/>
      <c r="AT367" s="221" t="s">
        <v>247</v>
      </c>
      <c r="AU367" s="221" t="s">
        <v>88</v>
      </c>
      <c r="AV367" s="14" t="s">
        <v>88</v>
      </c>
      <c r="AW367" s="14" t="s">
        <v>37</v>
      </c>
      <c r="AX367" s="14" t="s">
        <v>76</v>
      </c>
      <c r="AY367" s="221" t="s">
        <v>237</v>
      </c>
    </row>
    <row r="368" spans="1:65" s="14" customFormat="1" ht="10.199999999999999">
      <c r="B368" s="211"/>
      <c r="C368" s="212"/>
      <c r="D368" s="202" t="s">
        <v>247</v>
      </c>
      <c r="E368" s="213" t="s">
        <v>19</v>
      </c>
      <c r="F368" s="214" t="s">
        <v>2762</v>
      </c>
      <c r="G368" s="212"/>
      <c r="H368" s="215">
        <v>0.51300000000000001</v>
      </c>
      <c r="I368" s="216"/>
      <c r="J368" s="212"/>
      <c r="K368" s="212"/>
      <c r="L368" s="217"/>
      <c r="M368" s="218"/>
      <c r="N368" s="219"/>
      <c r="O368" s="219"/>
      <c r="P368" s="219"/>
      <c r="Q368" s="219"/>
      <c r="R368" s="219"/>
      <c r="S368" s="219"/>
      <c r="T368" s="220"/>
      <c r="AT368" s="221" t="s">
        <v>247</v>
      </c>
      <c r="AU368" s="221" t="s">
        <v>88</v>
      </c>
      <c r="AV368" s="14" t="s">
        <v>88</v>
      </c>
      <c r="AW368" s="14" t="s">
        <v>37</v>
      </c>
      <c r="AX368" s="14" t="s">
        <v>76</v>
      </c>
      <c r="AY368" s="221" t="s">
        <v>237</v>
      </c>
    </row>
    <row r="369" spans="1:65" s="14" customFormat="1" ht="10.199999999999999">
      <c r="B369" s="211"/>
      <c r="C369" s="212"/>
      <c r="D369" s="202" t="s">
        <v>247</v>
      </c>
      <c r="E369" s="213" t="s">
        <v>19</v>
      </c>
      <c r="F369" s="214" t="s">
        <v>2763</v>
      </c>
      <c r="G369" s="212"/>
      <c r="H369" s="215">
        <v>0.51300000000000001</v>
      </c>
      <c r="I369" s="216"/>
      <c r="J369" s="212"/>
      <c r="K369" s="212"/>
      <c r="L369" s="217"/>
      <c r="M369" s="218"/>
      <c r="N369" s="219"/>
      <c r="O369" s="219"/>
      <c r="P369" s="219"/>
      <c r="Q369" s="219"/>
      <c r="R369" s="219"/>
      <c r="S369" s="219"/>
      <c r="T369" s="220"/>
      <c r="AT369" s="221" t="s">
        <v>247</v>
      </c>
      <c r="AU369" s="221" t="s">
        <v>88</v>
      </c>
      <c r="AV369" s="14" t="s">
        <v>88</v>
      </c>
      <c r="AW369" s="14" t="s">
        <v>37</v>
      </c>
      <c r="AX369" s="14" t="s">
        <v>76</v>
      </c>
      <c r="AY369" s="221" t="s">
        <v>237</v>
      </c>
    </row>
    <row r="370" spans="1:65" s="13" customFormat="1" ht="10.199999999999999">
      <c r="B370" s="200"/>
      <c r="C370" s="201"/>
      <c r="D370" s="202" t="s">
        <v>247</v>
      </c>
      <c r="E370" s="203" t="s">
        <v>19</v>
      </c>
      <c r="F370" s="204" t="s">
        <v>2764</v>
      </c>
      <c r="G370" s="201"/>
      <c r="H370" s="203" t="s">
        <v>19</v>
      </c>
      <c r="I370" s="205"/>
      <c r="J370" s="201"/>
      <c r="K370" s="201"/>
      <c r="L370" s="206"/>
      <c r="M370" s="207"/>
      <c r="N370" s="208"/>
      <c r="O370" s="208"/>
      <c r="P370" s="208"/>
      <c r="Q370" s="208"/>
      <c r="R370" s="208"/>
      <c r="S370" s="208"/>
      <c r="T370" s="209"/>
      <c r="AT370" s="210" t="s">
        <v>247</v>
      </c>
      <c r="AU370" s="210" t="s">
        <v>88</v>
      </c>
      <c r="AV370" s="13" t="s">
        <v>83</v>
      </c>
      <c r="AW370" s="13" t="s">
        <v>37</v>
      </c>
      <c r="AX370" s="13" t="s">
        <v>76</v>
      </c>
      <c r="AY370" s="210" t="s">
        <v>237</v>
      </c>
    </row>
    <row r="371" spans="1:65" s="14" customFormat="1" ht="10.199999999999999">
      <c r="B371" s="211"/>
      <c r="C371" s="212"/>
      <c r="D371" s="202" t="s">
        <v>247</v>
      </c>
      <c r="E371" s="213" t="s">
        <v>19</v>
      </c>
      <c r="F371" s="214" t="s">
        <v>2765</v>
      </c>
      <c r="G371" s="212"/>
      <c r="H371" s="215">
        <v>0.73399999999999999</v>
      </c>
      <c r="I371" s="216"/>
      <c r="J371" s="212"/>
      <c r="K371" s="212"/>
      <c r="L371" s="217"/>
      <c r="M371" s="218"/>
      <c r="N371" s="219"/>
      <c r="O371" s="219"/>
      <c r="P371" s="219"/>
      <c r="Q371" s="219"/>
      <c r="R371" s="219"/>
      <c r="S371" s="219"/>
      <c r="T371" s="220"/>
      <c r="AT371" s="221" t="s">
        <v>247</v>
      </c>
      <c r="AU371" s="221" t="s">
        <v>88</v>
      </c>
      <c r="AV371" s="14" t="s">
        <v>88</v>
      </c>
      <c r="AW371" s="14" t="s">
        <v>37</v>
      </c>
      <c r="AX371" s="14" t="s">
        <v>76</v>
      </c>
      <c r="AY371" s="221" t="s">
        <v>237</v>
      </c>
    </row>
    <row r="372" spans="1:65" s="14" customFormat="1" ht="10.199999999999999">
      <c r="B372" s="211"/>
      <c r="C372" s="212"/>
      <c r="D372" s="202" t="s">
        <v>247</v>
      </c>
      <c r="E372" s="213" t="s">
        <v>19</v>
      </c>
      <c r="F372" s="214" t="s">
        <v>2766</v>
      </c>
      <c r="G372" s="212"/>
      <c r="H372" s="215">
        <v>0.73399999999999999</v>
      </c>
      <c r="I372" s="216"/>
      <c r="J372" s="212"/>
      <c r="K372" s="212"/>
      <c r="L372" s="217"/>
      <c r="M372" s="218"/>
      <c r="N372" s="219"/>
      <c r="O372" s="219"/>
      <c r="P372" s="219"/>
      <c r="Q372" s="219"/>
      <c r="R372" s="219"/>
      <c r="S372" s="219"/>
      <c r="T372" s="220"/>
      <c r="AT372" s="221" t="s">
        <v>247</v>
      </c>
      <c r="AU372" s="221" t="s">
        <v>88</v>
      </c>
      <c r="AV372" s="14" t="s">
        <v>88</v>
      </c>
      <c r="AW372" s="14" t="s">
        <v>37</v>
      </c>
      <c r="AX372" s="14" t="s">
        <v>76</v>
      </c>
      <c r="AY372" s="221" t="s">
        <v>237</v>
      </c>
    </row>
    <row r="373" spans="1:65" s="14" customFormat="1" ht="10.199999999999999">
      <c r="B373" s="211"/>
      <c r="C373" s="212"/>
      <c r="D373" s="202" t="s">
        <v>247</v>
      </c>
      <c r="E373" s="213" t="s">
        <v>19</v>
      </c>
      <c r="F373" s="214" t="s">
        <v>2767</v>
      </c>
      <c r="G373" s="212"/>
      <c r="H373" s="215">
        <v>0.73399999999999999</v>
      </c>
      <c r="I373" s="216"/>
      <c r="J373" s="212"/>
      <c r="K373" s="212"/>
      <c r="L373" s="217"/>
      <c r="M373" s="218"/>
      <c r="N373" s="219"/>
      <c r="O373" s="219"/>
      <c r="P373" s="219"/>
      <c r="Q373" s="219"/>
      <c r="R373" s="219"/>
      <c r="S373" s="219"/>
      <c r="T373" s="220"/>
      <c r="AT373" s="221" t="s">
        <v>247</v>
      </c>
      <c r="AU373" s="221" t="s">
        <v>88</v>
      </c>
      <c r="AV373" s="14" t="s">
        <v>88</v>
      </c>
      <c r="AW373" s="14" t="s">
        <v>37</v>
      </c>
      <c r="AX373" s="14" t="s">
        <v>76</v>
      </c>
      <c r="AY373" s="221" t="s">
        <v>237</v>
      </c>
    </row>
    <row r="374" spans="1:65" s="16" customFormat="1" ht="10.199999999999999">
      <c r="B374" s="233"/>
      <c r="C374" s="234"/>
      <c r="D374" s="202" t="s">
        <v>247</v>
      </c>
      <c r="E374" s="235" t="s">
        <v>19</v>
      </c>
      <c r="F374" s="236" t="s">
        <v>260</v>
      </c>
      <c r="G374" s="234"/>
      <c r="H374" s="237">
        <v>6.306</v>
      </c>
      <c r="I374" s="238"/>
      <c r="J374" s="234"/>
      <c r="K374" s="234"/>
      <c r="L374" s="239"/>
      <c r="M374" s="240"/>
      <c r="N374" s="241"/>
      <c r="O374" s="241"/>
      <c r="P374" s="241"/>
      <c r="Q374" s="241"/>
      <c r="R374" s="241"/>
      <c r="S374" s="241"/>
      <c r="T374" s="242"/>
      <c r="AT374" s="243" t="s">
        <v>247</v>
      </c>
      <c r="AU374" s="243" t="s">
        <v>88</v>
      </c>
      <c r="AV374" s="16" t="s">
        <v>243</v>
      </c>
      <c r="AW374" s="16" t="s">
        <v>37</v>
      </c>
      <c r="AX374" s="16" t="s">
        <v>83</v>
      </c>
      <c r="AY374" s="243" t="s">
        <v>237</v>
      </c>
    </row>
    <row r="375" spans="1:65" s="2" customFormat="1" ht="16.5" customHeight="1">
      <c r="A375" s="37"/>
      <c r="B375" s="38"/>
      <c r="C375" s="244" t="s">
        <v>726</v>
      </c>
      <c r="D375" s="244" t="s">
        <v>296</v>
      </c>
      <c r="E375" s="245" t="s">
        <v>2747</v>
      </c>
      <c r="F375" s="246" t="s">
        <v>2748</v>
      </c>
      <c r="G375" s="247" t="s">
        <v>304</v>
      </c>
      <c r="H375" s="248">
        <v>2E-3</v>
      </c>
      <c r="I375" s="249"/>
      <c r="J375" s="250">
        <f>ROUND(I375*H375,2)</f>
        <v>0</v>
      </c>
      <c r="K375" s="246" t="s">
        <v>242</v>
      </c>
      <c r="L375" s="251"/>
      <c r="M375" s="252" t="s">
        <v>19</v>
      </c>
      <c r="N375" s="253" t="s">
        <v>48</v>
      </c>
      <c r="O375" s="67"/>
      <c r="P375" s="191">
        <f>O375*H375</f>
        <v>0</v>
      </c>
      <c r="Q375" s="191">
        <v>1</v>
      </c>
      <c r="R375" s="191">
        <f>Q375*H375</f>
        <v>2E-3</v>
      </c>
      <c r="S375" s="191">
        <v>0</v>
      </c>
      <c r="T375" s="192">
        <f>S375*H375</f>
        <v>0</v>
      </c>
      <c r="U375" s="37"/>
      <c r="V375" s="37"/>
      <c r="W375" s="37"/>
      <c r="X375" s="37"/>
      <c r="Y375" s="37"/>
      <c r="Z375" s="37"/>
      <c r="AA375" s="37"/>
      <c r="AB375" s="37"/>
      <c r="AC375" s="37"/>
      <c r="AD375" s="37"/>
      <c r="AE375" s="37"/>
      <c r="AR375" s="193" t="s">
        <v>523</v>
      </c>
      <c r="AT375" s="193" t="s">
        <v>296</v>
      </c>
      <c r="AU375" s="193" t="s">
        <v>88</v>
      </c>
      <c r="AY375" s="20" t="s">
        <v>237</v>
      </c>
      <c r="BE375" s="194">
        <f>IF(N375="základní",J375,0)</f>
        <v>0</v>
      </c>
      <c r="BF375" s="194">
        <f>IF(N375="snížená",J375,0)</f>
        <v>0</v>
      </c>
      <c r="BG375" s="194">
        <f>IF(N375="zákl. přenesená",J375,0)</f>
        <v>0</v>
      </c>
      <c r="BH375" s="194">
        <f>IF(N375="sníž. přenesená",J375,0)</f>
        <v>0</v>
      </c>
      <c r="BI375" s="194">
        <f>IF(N375="nulová",J375,0)</f>
        <v>0</v>
      </c>
      <c r="BJ375" s="20" t="s">
        <v>88</v>
      </c>
      <c r="BK375" s="194">
        <f>ROUND(I375*H375,2)</f>
        <v>0</v>
      </c>
      <c r="BL375" s="20" t="s">
        <v>366</v>
      </c>
      <c r="BM375" s="193" t="s">
        <v>2768</v>
      </c>
    </row>
    <row r="376" spans="1:65" s="14" customFormat="1" ht="10.199999999999999">
      <c r="B376" s="211"/>
      <c r="C376" s="212"/>
      <c r="D376" s="202" t="s">
        <v>247</v>
      </c>
      <c r="E376" s="212"/>
      <c r="F376" s="214" t="s">
        <v>2769</v>
      </c>
      <c r="G376" s="212"/>
      <c r="H376" s="215">
        <v>2E-3</v>
      </c>
      <c r="I376" s="216"/>
      <c r="J376" s="212"/>
      <c r="K376" s="212"/>
      <c r="L376" s="217"/>
      <c r="M376" s="218"/>
      <c r="N376" s="219"/>
      <c r="O376" s="219"/>
      <c r="P376" s="219"/>
      <c r="Q376" s="219"/>
      <c r="R376" s="219"/>
      <c r="S376" s="219"/>
      <c r="T376" s="220"/>
      <c r="AT376" s="221" t="s">
        <v>247</v>
      </c>
      <c r="AU376" s="221" t="s">
        <v>88</v>
      </c>
      <c r="AV376" s="14" t="s">
        <v>88</v>
      </c>
      <c r="AW376" s="14" t="s">
        <v>4</v>
      </c>
      <c r="AX376" s="14" t="s">
        <v>83</v>
      </c>
      <c r="AY376" s="221" t="s">
        <v>237</v>
      </c>
    </row>
    <row r="377" spans="1:65" s="2" customFormat="1" ht="37.799999999999997" customHeight="1">
      <c r="A377" s="37"/>
      <c r="B377" s="38"/>
      <c r="C377" s="182" t="s">
        <v>733</v>
      </c>
      <c r="D377" s="182" t="s">
        <v>239</v>
      </c>
      <c r="E377" s="183" t="s">
        <v>2770</v>
      </c>
      <c r="F377" s="184" t="s">
        <v>2771</v>
      </c>
      <c r="G377" s="185" t="s">
        <v>141</v>
      </c>
      <c r="H377" s="186">
        <v>29.404</v>
      </c>
      <c r="I377" s="187"/>
      <c r="J377" s="188">
        <f>ROUND(I377*H377,2)</f>
        <v>0</v>
      </c>
      <c r="K377" s="184" t="s">
        <v>242</v>
      </c>
      <c r="L377" s="42"/>
      <c r="M377" s="189" t="s">
        <v>19</v>
      </c>
      <c r="N377" s="190" t="s">
        <v>48</v>
      </c>
      <c r="O377" s="67"/>
      <c r="P377" s="191">
        <f>O377*H377</f>
        <v>0</v>
      </c>
      <c r="Q377" s="191">
        <v>3.5000000000000001E-3</v>
      </c>
      <c r="R377" s="191">
        <f>Q377*H377</f>
        <v>0.10291400000000001</v>
      </c>
      <c r="S377" s="191">
        <v>0</v>
      </c>
      <c r="T377" s="192">
        <f>S377*H377</f>
        <v>0</v>
      </c>
      <c r="U377" s="37"/>
      <c r="V377" s="37"/>
      <c r="W377" s="37"/>
      <c r="X377" s="37"/>
      <c r="Y377" s="37"/>
      <c r="Z377" s="37"/>
      <c r="AA377" s="37"/>
      <c r="AB377" s="37"/>
      <c r="AC377" s="37"/>
      <c r="AD377" s="37"/>
      <c r="AE377" s="37"/>
      <c r="AR377" s="193" t="s">
        <v>366</v>
      </c>
      <c r="AT377" s="193" t="s">
        <v>239</v>
      </c>
      <c r="AU377" s="193" t="s">
        <v>88</v>
      </c>
      <c r="AY377" s="20" t="s">
        <v>237</v>
      </c>
      <c r="BE377" s="194">
        <f>IF(N377="základní",J377,0)</f>
        <v>0</v>
      </c>
      <c r="BF377" s="194">
        <f>IF(N377="snížená",J377,0)</f>
        <v>0</v>
      </c>
      <c r="BG377" s="194">
        <f>IF(N377="zákl. přenesená",J377,0)</f>
        <v>0</v>
      </c>
      <c r="BH377" s="194">
        <f>IF(N377="sníž. přenesená",J377,0)</f>
        <v>0</v>
      </c>
      <c r="BI377" s="194">
        <f>IF(N377="nulová",J377,0)</f>
        <v>0</v>
      </c>
      <c r="BJ377" s="20" t="s">
        <v>88</v>
      </c>
      <c r="BK377" s="194">
        <f>ROUND(I377*H377,2)</f>
        <v>0</v>
      </c>
      <c r="BL377" s="20" t="s">
        <v>366</v>
      </c>
      <c r="BM377" s="193" t="s">
        <v>2772</v>
      </c>
    </row>
    <row r="378" spans="1:65" s="2" customFormat="1" ht="10.199999999999999">
      <c r="A378" s="37"/>
      <c r="B378" s="38"/>
      <c r="C378" s="39"/>
      <c r="D378" s="195" t="s">
        <v>245</v>
      </c>
      <c r="E378" s="39"/>
      <c r="F378" s="196" t="s">
        <v>2773</v>
      </c>
      <c r="G378" s="39"/>
      <c r="H378" s="39"/>
      <c r="I378" s="197"/>
      <c r="J378" s="39"/>
      <c r="K378" s="39"/>
      <c r="L378" s="42"/>
      <c r="M378" s="198"/>
      <c r="N378" s="199"/>
      <c r="O378" s="67"/>
      <c r="P378" s="67"/>
      <c r="Q378" s="67"/>
      <c r="R378" s="67"/>
      <c r="S378" s="67"/>
      <c r="T378" s="68"/>
      <c r="U378" s="37"/>
      <c r="V378" s="37"/>
      <c r="W378" s="37"/>
      <c r="X378" s="37"/>
      <c r="Y378" s="37"/>
      <c r="Z378" s="37"/>
      <c r="AA378" s="37"/>
      <c r="AB378" s="37"/>
      <c r="AC378" s="37"/>
      <c r="AD378" s="37"/>
      <c r="AE378" s="37"/>
      <c r="AT378" s="20" t="s">
        <v>245</v>
      </c>
      <c r="AU378" s="20" t="s">
        <v>88</v>
      </c>
    </row>
    <row r="379" spans="1:65" s="14" customFormat="1" ht="10.199999999999999">
      <c r="B379" s="211"/>
      <c r="C379" s="212"/>
      <c r="D379" s="202" t="s">
        <v>247</v>
      </c>
      <c r="E379" s="213" t="s">
        <v>19</v>
      </c>
      <c r="F379" s="214" t="s">
        <v>2746</v>
      </c>
      <c r="G379" s="212"/>
      <c r="H379" s="215">
        <v>29.404</v>
      </c>
      <c r="I379" s="216"/>
      <c r="J379" s="212"/>
      <c r="K379" s="212"/>
      <c r="L379" s="217"/>
      <c r="M379" s="218"/>
      <c r="N379" s="219"/>
      <c r="O379" s="219"/>
      <c r="P379" s="219"/>
      <c r="Q379" s="219"/>
      <c r="R379" s="219"/>
      <c r="S379" s="219"/>
      <c r="T379" s="220"/>
      <c r="AT379" s="221" t="s">
        <v>247</v>
      </c>
      <c r="AU379" s="221" t="s">
        <v>88</v>
      </c>
      <c r="AV379" s="14" t="s">
        <v>88</v>
      </c>
      <c r="AW379" s="14" t="s">
        <v>37</v>
      </c>
      <c r="AX379" s="14" t="s">
        <v>83</v>
      </c>
      <c r="AY379" s="221" t="s">
        <v>237</v>
      </c>
    </row>
    <row r="380" spans="1:65" s="2" customFormat="1" ht="37.799999999999997" customHeight="1">
      <c r="A380" s="37"/>
      <c r="B380" s="38"/>
      <c r="C380" s="182" t="s">
        <v>739</v>
      </c>
      <c r="D380" s="182" t="s">
        <v>239</v>
      </c>
      <c r="E380" s="183" t="s">
        <v>2774</v>
      </c>
      <c r="F380" s="184" t="s">
        <v>2775</v>
      </c>
      <c r="G380" s="185" t="s">
        <v>141</v>
      </c>
      <c r="H380" s="186">
        <v>41.710999999999999</v>
      </c>
      <c r="I380" s="187"/>
      <c r="J380" s="188">
        <f>ROUND(I380*H380,2)</f>
        <v>0</v>
      </c>
      <c r="K380" s="184" t="s">
        <v>242</v>
      </c>
      <c r="L380" s="42"/>
      <c r="M380" s="189" t="s">
        <v>19</v>
      </c>
      <c r="N380" s="190" t="s">
        <v>48</v>
      </c>
      <c r="O380" s="67"/>
      <c r="P380" s="191">
        <f>O380*H380</f>
        <v>0</v>
      </c>
      <c r="Q380" s="191">
        <v>3.5000000000000001E-3</v>
      </c>
      <c r="R380" s="191">
        <f>Q380*H380</f>
        <v>0.14598849999999999</v>
      </c>
      <c r="S380" s="191">
        <v>0</v>
      </c>
      <c r="T380" s="192">
        <f>S380*H380</f>
        <v>0</v>
      </c>
      <c r="U380" s="37"/>
      <c r="V380" s="37"/>
      <c r="W380" s="37"/>
      <c r="X380" s="37"/>
      <c r="Y380" s="37"/>
      <c r="Z380" s="37"/>
      <c r="AA380" s="37"/>
      <c r="AB380" s="37"/>
      <c r="AC380" s="37"/>
      <c r="AD380" s="37"/>
      <c r="AE380" s="37"/>
      <c r="AR380" s="193" t="s">
        <v>366</v>
      </c>
      <c r="AT380" s="193" t="s">
        <v>239</v>
      </c>
      <c r="AU380" s="193" t="s">
        <v>88</v>
      </c>
      <c r="AY380" s="20" t="s">
        <v>237</v>
      </c>
      <c r="BE380" s="194">
        <f>IF(N380="základní",J380,0)</f>
        <v>0</v>
      </c>
      <c r="BF380" s="194">
        <f>IF(N380="snížená",J380,0)</f>
        <v>0</v>
      </c>
      <c r="BG380" s="194">
        <f>IF(N380="zákl. přenesená",J380,0)</f>
        <v>0</v>
      </c>
      <c r="BH380" s="194">
        <f>IF(N380="sníž. přenesená",J380,0)</f>
        <v>0</v>
      </c>
      <c r="BI380" s="194">
        <f>IF(N380="nulová",J380,0)</f>
        <v>0</v>
      </c>
      <c r="BJ380" s="20" t="s">
        <v>88</v>
      </c>
      <c r="BK380" s="194">
        <f>ROUND(I380*H380,2)</f>
        <v>0</v>
      </c>
      <c r="BL380" s="20" t="s">
        <v>366</v>
      </c>
      <c r="BM380" s="193" t="s">
        <v>2776</v>
      </c>
    </row>
    <row r="381" spans="1:65" s="2" customFormat="1" ht="10.199999999999999">
      <c r="A381" s="37"/>
      <c r="B381" s="38"/>
      <c r="C381" s="39"/>
      <c r="D381" s="195" t="s">
        <v>245</v>
      </c>
      <c r="E381" s="39"/>
      <c r="F381" s="196" t="s">
        <v>2777</v>
      </c>
      <c r="G381" s="39"/>
      <c r="H381" s="39"/>
      <c r="I381" s="197"/>
      <c r="J381" s="39"/>
      <c r="K381" s="39"/>
      <c r="L381" s="42"/>
      <c r="M381" s="198"/>
      <c r="N381" s="199"/>
      <c r="O381" s="67"/>
      <c r="P381" s="67"/>
      <c r="Q381" s="67"/>
      <c r="R381" s="67"/>
      <c r="S381" s="67"/>
      <c r="T381" s="68"/>
      <c r="U381" s="37"/>
      <c r="V381" s="37"/>
      <c r="W381" s="37"/>
      <c r="X381" s="37"/>
      <c r="Y381" s="37"/>
      <c r="Z381" s="37"/>
      <c r="AA381" s="37"/>
      <c r="AB381" s="37"/>
      <c r="AC381" s="37"/>
      <c r="AD381" s="37"/>
      <c r="AE381" s="37"/>
      <c r="AT381" s="20" t="s">
        <v>245</v>
      </c>
      <c r="AU381" s="20" t="s">
        <v>88</v>
      </c>
    </row>
    <row r="382" spans="1:65" s="13" customFormat="1" ht="10.199999999999999">
      <c r="B382" s="200"/>
      <c r="C382" s="201"/>
      <c r="D382" s="202" t="s">
        <v>247</v>
      </c>
      <c r="E382" s="203" t="s">
        <v>19</v>
      </c>
      <c r="F382" s="204" t="s">
        <v>2755</v>
      </c>
      <c r="G382" s="201"/>
      <c r="H382" s="203" t="s">
        <v>19</v>
      </c>
      <c r="I382" s="205"/>
      <c r="J382" s="201"/>
      <c r="K382" s="201"/>
      <c r="L382" s="206"/>
      <c r="M382" s="207"/>
      <c r="N382" s="208"/>
      <c r="O382" s="208"/>
      <c r="P382" s="208"/>
      <c r="Q382" s="208"/>
      <c r="R382" s="208"/>
      <c r="S382" s="208"/>
      <c r="T382" s="209"/>
      <c r="AT382" s="210" t="s">
        <v>247</v>
      </c>
      <c r="AU382" s="210" t="s">
        <v>88</v>
      </c>
      <c r="AV382" s="13" t="s">
        <v>83</v>
      </c>
      <c r="AW382" s="13" t="s">
        <v>37</v>
      </c>
      <c r="AX382" s="13" t="s">
        <v>76</v>
      </c>
      <c r="AY382" s="210" t="s">
        <v>237</v>
      </c>
    </row>
    <row r="383" spans="1:65" s="14" customFormat="1" ht="10.199999999999999">
      <c r="B383" s="211"/>
      <c r="C383" s="212"/>
      <c r="D383" s="202" t="s">
        <v>247</v>
      </c>
      <c r="E383" s="213" t="s">
        <v>19</v>
      </c>
      <c r="F383" s="214" t="s">
        <v>2756</v>
      </c>
      <c r="G383" s="212"/>
      <c r="H383" s="215">
        <v>0.51300000000000001</v>
      </c>
      <c r="I383" s="216"/>
      <c r="J383" s="212"/>
      <c r="K383" s="212"/>
      <c r="L383" s="217"/>
      <c r="M383" s="218"/>
      <c r="N383" s="219"/>
      <c r="O383" s="219"/>
      <c r="P383" s="219"/>
      <c r="Q383" s="219"/>
      <c r="R383" s="219"/>
      <c r="S383" s="219"/>
      <c r="T383" s="220"/>
      <c r="AT383" s="221" t="s">
        <v>247</v>
      </c>
      <c r="AU383" s="221" t="s">
        <v>88</v>
      </c>
      <c r="AV383" s="14" t="s">
        <v>88</v>
      </c>
      <c r="AW383" s="14" t="s">
        <v>37</v>
      </c>
      <c r="AX383" s="14" t="s">
        <v>76</v>
      </c>
      <c r="AY383" s="221" t="s">
        <v>237</v>
      </c>
    </row>
    <row r="384" spans="1:65" s="14" customFormat="1" ht="10.199999999999999">
      <c r="B384" s="211"/>
      <c r="C384" s="212"/>
      <c r="D384" s="202" t="s">
        <v>247</v>
      </c>
      <c r="E384" s="213" t="s">
        <v>19</v>
      </c>
      <c r="F384" s="214" t="s">
        <v>2757</v>
      </c>
      <c r="G384" s="212"/>
      <c r="H384" s="215">
        <v>0.51300000000000001</v>
      </c>
      <c r="I384" s="216"/>
      <c r="J384" s="212"/>
      <c r="K384" s="212"/>
      <c r="L384" s="217"/>
      <c r="M384" s="218"/>
      <c r="N384" s="219"/>
      <c r="O384" s="219"/>
      <c r="P384" s="219"/>
      <c r="Q384" s="219"/>
      <c r="R384" s="219"/>
      <c r="S384" s="219"/>
      <c r="T384" s="220"/>
      <c r="AT384" s="221" t="s">
        <v>247</v>
      </c>
      <c r="AU384" s="221" t="s">
        <v>88</v>
      </c>
      <c r="AV384" s="14" t="s">
        <v>88</v>
      </c>
      <c r="AW384" s="14" t="s">
        <v>37</v>
      </c>
      <c r="AX384" s="14" t="s">
        <v>76</v>
      </c>
      <c r="AY384" s="221" t="s">
        <v>237</v>
      </c>
    </row>
    <row r="385" spans="1:65" s="14" customFormat="1" ht="10.199999999999999">
      <c r="B385" s="211"/>
      <c r="C385" s="212"/>
      <c r="D385" s="202" t="s">
        <v>247</v>
      </c>
      <c r="E385" s="213" t="s">
        <v>19</v>
      </c>
      <c r="F385" s="214" t="s">
        <v>2758</v>
      </c>
      <c r="G385" s="212"/>
      <c r="H385" s="215">
        <v>0.51300000000000001</v>
      </c>
      <c r="I385" s="216"/>
      <c r="J385" s="212"/>
      <c r="K385" s="212"/>
      <c r="L385" s="217"/>
      <c r="M385" s="218"/>
      <c r="N385" s="219"/>
      <c r="O385" s="219"/>
      <c r="P385" s="219"/>
      <c r="Q385" s="219"/>
      <c r="R385" s="219"/>
      <c r="S385" s="219"/>
      <c r="T385" s="220"/>
      <c r="AT385" s="221" t="s">
        <v>247</v>
      </c>
      <c r="AU385" s="221" t="s">
        <v>88</v>
      </c>
      <c r="AV385" s="14" t="s">
        <v>88</v>
      </c>
      <c r="AW385" s="14" t="s">
        <v>37</v>
      </c>
      <c r="AX385" s="14" t="s">
        <v>76</v>
      </c>
      <c r="AY385" s="221" t="s">
        <v>237</v>
      </c>
    </row>
    <row r="386" spans="1:65" s="14" customFormat="1" ht="10.199999999999999">
      <c r="B386" s="211"/>
      <c r="C386" s="212"/>
      <c r="D386" s="202" t="s">
        <v>247</v>
      </c>
      <c r="E386" s="213" t="s">
        <v>19</v>
      </c>
      <c r="F386" s="214" t="s">
        <v>2759</v>
      </c>
      <c r="G386" s="212"/>
      <c r="H386" s="215">
        <v>0.51300000000000001</v>
      </c>
      <c r="I386" s="216"/>
      <c r="J386" s="212"/>
      <c r="K386" s="212"/>
      <c r="L386" s="217"/>
      <c r="M386" s="218"/>
      <c r="N386" s="219"/>
      <c r="O386" s="219"/>
      <c r="P386" s="219"/>
      <c r="Q386" s="219"/>
      <c r="R386" s="219"/>
      <c r="S386" s="219"/>
      <c r="T386" s="220"/>
      <c r="AT386" s="221" t="s">
        <v>247</v>
      </c>
      <c r="AU386" s="221" t="s">
        <v>88</v>
      </c>
      <c r="AV386" s="14" t="s">
        <v>88</v>
      </c>
      <c r="AW386" s="14" t="s">
        <v>37</v>
      </c>
      <c r="AX386" s="14" t="s">
        <v>76</v>
      </c>
      <c r="AY386" s="221" t="s">
        <v>237</v>
      </c>
    </row>
    <row r="387" spans="1:65" s="14" customFormat="1" ht="10.199999999999999">
      <c r="B387" s="211"/>
      <c r="C387" s="212"/>
      <c r="D387" s="202" t="s">
        <v>247</v>
      </c>
      <c r="E387" s="213" t="s">
        <v>19</v>
      </c>
      <c r="F387" s="214" t="s">
        <v>2760</v>
      </c>
      <c r="G387" s="212"/>
      <c r="H387" s="215">
        <v>0.51300000000000001</v>
      </c>
      <c r="I387" s="216"/>
      <c r="J387" s="212"/>
      <c r="K387" s="212"/>
      <c r="L387" s="217"/>
      <c r="M387" s="218"/>
      <c r="N387" s="219"/>
      <c r="O387" s="219"/>
      <c r="P387" s="219"/>
      <c r="Q387" s="219"/>
      <c r="R387" s="219"/>
      <c r="S387" s="219"/>
      <c r="T387" s="220"/>
      <c r="AT387" s="221" t="s">
        <v>247</v>
      </c>
      <c r="AU387" s="221" t="s">
        <v>88</v>
      </c>
      <c r="AV387" s="14" t="s">
        <v>88</v>
      </c>
      <c r="AW387" s="14" t="s">
        <v>37</v>
      </c>
      <c r="AX387" s="14" t="s">
        <v>76</v>
      </c>
      <c r="AY387" s="221" t="s">
        <v>237</v>
      </c>
    </row>
    <row r="388" spans="1:65" s="14" customFormat="1" ht="10.199999999999999">
      <c r="B388" s="211"/>
      <c r="C388" s="212"/>
      <c r="D388" s="202" t="s">
        <v>247</v>
      </c>
      <c r="E388" s="213" t="s">
        <v>19</v>
      </c>
      <c r="F388" s="214" t="s">
        <v>2761</v>
      </c>
      <c r="G388" s="212"/>
      <c r="H388" s="215">
        <v>0.51300000000000001</v>
      </c>
      <c r="I388" s="216"/>
      <c r="J388" s="212"/>
      <c r="K388" s="212"/>
      <c r="L388" s="217"/>
      <c r="M388" s="218"/>
      <c r="N388" s="219"/>
      <c r="O388" s="219"/>
      <c r="P388" s="219"/>
      <c r="Q388" s="219"/>
      <c r="R388" s="219"/>
      <c r="S388" s="219"/>
      <c r="T388" s="220"/>
      <c r="AT388" s="221" t="s">
        <v>247</v>
      </c>
      <c r="AU388" s="221" t="s">
        <v>88</v>
      </c>
      <c r="AV388" s="14" t="s">
        <v>88</v>
      </c>
      <c r="AW388" s="14" t="s">
        <v>37</v>
      </c>
      <c r="AX388" s="14" t="s">
        <v>76</v>
      </c>
      <c r="AY388" s="221" t="s">
        <v>237</v>
      </c>
    </row>
    <row r="389" spans="1:65" s="14" customFormat="1" ht="10.199999999999999">
      <c r="B389" s="211"/>
      <c r="C389" s="212"/>
      <c r="D389" s="202" t="s">
        <v>247</v>
      </c>
      <c r="E389" s="213" t="s">
        <v>19</v>
      </c>
      <c r="F389" s="214" t="s">
        <v>2762</v>
      </c>
      <c r="G389" s="212"/>
      <c r="H389" s="215">
        <v>0.51300000000000001</v>
      </c>
      <c r="I389" s="216"/>
      <c r="J389" s="212"/>
      <c r="K389" s="212"/>
      <c r="L389" s="217"/>
      <c r="M389" s="218"/>
      <c r="N389" s="219"/>
      <c r="O389" s="219"/>
      <c r="P389" s="219"/>
      <c r="Q389" s="219"/>
      <c r="R389" s="219"/>
      <c r="S389" s="219"/>
      <c r="T389" s="220"/>
      <c r="AT389" s="221" t="s">
        <v>247</v>
      </c>
      <c r="AU389" s="221" t="s">
        <v>88</v>
      </c>
      <c r="AV389" s="14" t="s">
        <v>88</v>
      </c>
      <c r="AW389" s="14" t="s">
        <v>37</v>
      </c>
      <c r="AX389" s="14" t="s">
        <v>76</v>
      </c>
      <c r="AY389" s="221" t="s">
        <v>237</v>
      </c>
    </row>
    <row r="390" spans="1:65" s="14" customFormat="1" ht="10.199999999999999">
      <c r="B390" s="211"/>
      <c r="C390" s="212"/>
      <c r="D390" s="202" t="s">
        <v>247</v>
      </c>
      <c r="E390" s="213" t="s">
        <v>19</v>
      </c>
      <c r="F390" s="214" t="s">
        <v>2763</v>
      </c>
      <c r="G390" s="212"/>
      <c r="H390" s="215">
        <v>0.51300000000000001</v>
      </c>
      <c r="I390" s="216"/>
      <c r="J390" s="212"/>
      <c r="K390" s="212"/>
      <c r="L390" s="217"/>
      <c r="M390" s="218"/>
      <c r="N390" s="219"/>
      <c r="O390" s="219"/>
      <c r="P390" s="219"/>
      <c r="Q390" s="219"/>
      <c r="R390" s="219"/>
      <c r="S390" s="219"/>
      <c r="T390" s="220"/>
      <c r="AT390" s="221" t="s">
        <v>247</v>
      </c>
      <c r="AU390" s="221" t="s">
        <v>88</v>
      </c>
      <c r="AV390" s="14" t="s">
        <v>88</v>
      </c>
      <c r="AW390" s="14" t="s">
        <v>37</v>
      </c>
      <c r="AX390" s="14" t="s">
        <v>76</v>
      </c>
      <c r="AY390" s="221" t="s">
        <v>237</v>
      </c>
    </row>
    <row r="391" spans="1:65" s="13" customFormat="1" ht="10.199999999999999">
      <c r="B391" s="200"/>
      <c r="C391" s="201"/>
      <c r="D391" s="202" t="s">
        <v>247</v>
      </c>
      <c r="E391" s="203" t="s">
        <v>19</v>
      </c>
      <c r="F391" s="204" t="s">
        <v>2764</v>
      </c>
      <c r="G391" s="201"/>
      <c r="H391" s="203" t="s">
        <v>19</v>
      </c>
      <c r="I391" s="205"/>
      <c r="J391" s="201"/>
      <c r="K391" s="201"/>
      <c r="L391" s="206"/>
      <c r="M391" s="207"/>
      <c r="N391" s="208"/>
      <c r="O391" s="208"/>
      <c r="P391" s="208"/>
      <c r="Q391" s="208"/>
      <c r="R391" s="208"/>
      <c r="S391" s="208"/>
      <c r="T391" s="209"/>
      <c r="AT391" s="210" t="s">
        <v>247</v>
      </c>
      <c r="AU391" s="210" t="s">
        <v>88</v>
      </c>
      <c r="AV391" s="13" t="s">
        <v>83</v>
      </c>
      <c r="AW391" s="13" t="s">
        <v>37</v>
      </c>
      <c r="AX391" s="13" t="s">
        <v>76</v>
      </c>
      <c r="AY391" s="210" t="s">
        <v>237</v>
      </c>
    </row>
    <row r="392" spans="1:65" s="14" customFormat="1" ht="10.199999999999999">
      <c r="B392" s="211"/>
      <c r="C392" s="212"/>
      <c r="D392" s="202" t="s">
        <v>247</v>
      </c>
      <c r="E392" s="213" t="s">
        <v>19</v>
      </c>
      <c r="F392" s="214" t="s">
        <v>2765</v>
      </c>
      <c r="G392" s="212"/>
      <c r="H392" s="215">
        <v>0.73399999999999999</v>
      </c>
      <c r="I392" s="216"/>
      <c r="J392" s="212"/>
      <c r="K392" s="212"/>
      <c r="L392" s="217"/>
      <c r="M392" s="218"/>
      <c r="N392" s="219"/>
      <c r="O392" s="219"/>
      <c r="P392" s="219"/>
      <c r="Q392" s="219"/>
      <c r="R392" s="219"/>
      <c r="S392" s="219"/>
      <c r="T392" s="220"/>
      <c r="AT392" s="221" t="s">
        <v>247</v>
      </c>
      <c r="AU392" s="221" t="s">
        <v>88</v>
      </c>
      <c r="AV392" s="14" t="s">
        <v>88</v>
      </c>
      <c r="AW392" s="14" t="s">
        <v>37</v>
      </c>
      <c r="AX392" s="14" t="s">
        <v>76</v>
      </c>
      <c r="AY392" s="221" t="s">
        <v>237</v>
      </c>
    </row>
    <row r="393" spans="1:65" s="14" customFormat="1" ht="10.199999999999999">
      <c r="B393" s="211"/>
      <c r="C393" s="212"/>
      <c r="D393" s="202" t="s">
        <v>247</v>
      </c>
      <c r="E393" s="213" t="s">
        <v>19</v>
      </c>
      <c r="F393" s="214" t="s">
        <v>2766</v>
      </c>
      <c r="G393" s="212"/>
      <c r="H393" s="215">
        <v>0.73399999999999999</v>
      </c>
      <c r="I393" s="216"/>
      <c r="J393" s="212"/>
      <c r="K393" s="212"/>
      <c r="L393" s="217"/>
      <c r="M393" s="218"/>
      <c r="N393" s="219"/>
      <c r="O393" s="219"/>
      <c r="P393" s="219"/>
      <c r="Q393" s="219"/>
      <c r="R393" s="219"/>
      <c r="S393" s="219"/>
      <c r="T393" s="220"/>
      <c r="AT393" s="221" t="s">
        <v>247</v>
      </c>
      <c r="AU393" s="221" t="s">
        <v>88</v>
      </c>
      <c r="AV393" s="14" t="s">
        <v>88</v>
      </c>
      <c r="AW393" s="14" t="s">
        <v>37</v>
      </c>
      <c r="AX393" s="14" t="s">
        <v>76</v>
      </c>
      <c r="AY393" s="221" t="s">
        <v>237</v>
      </c>
    </row>
    <row r="394" spans="1:65" s="14" customFormat="1" ht="10.199999999999999">
      <c r="B394" s="211"/>
      <c r="C394" s="212"/>
      <c r="D394" s="202" t="s">
        <v>247</v>
      </c>
      <c r="E394" s="213" t="s">
        <v>19</v>
      </c>
      <c r="F394" s="214" t="s">
        <v>2767</v>
      </c>
      <c r="G394" s="212"/>
      <c r="H394" s="215">
        <v>0.73399999999999999</v>
      </c>
      <c r="I394" s="216"/>
      <c r="J394" s="212"/>
      <c r="K394" s="212"/>
      <c r="L394" s="217"/>
      <c r="M394" s="218"/>
      <c r="N394" s="219"/>
      <c r="O394" s="219"/>
      <c r="P394" s="219"/>
      <c r="Q394" s="219"/>
      <c r="R394" s="219"/>
      <c r="S394" s="219"/>
      <c r="T394" s="220"/>
      <c r="AT394" s="221" t="s">
        <v>247</v>
      </c>
      <c r="AU394" s="221" t="s">
        <v>88</v>
      </c>
      <c r="AV394" s="14" t="s">
        <v>88</v>
      </c>
      <c r="AW394" s="14" t="s">
        <v>37</v>
      </c>
      <c r="AX394" s="14" t="s">
        <v>76</v>
      </c>
      <c r="AY394" s="221" t="s">
        <v>237</v>
      </c>
    </row>
    <row r="395" spans="1:65" s="14" customFormat="1" ht="10.199999999999999">
      <c r="B395" s="211"/>
      <c r="C395" s="212"/>
      <c r="D395" s="202" t="s">
        <v>247</v>
      </c>
      <c r="E395" s="213" t="s">
        <v>19</v>
      </c>
      <c r="F395" s="214" t="s">
        <v>2778</v>
      </c>
      <c r="G395" s="212"/>
      <c r="H395" s="215">
        <v>35.405000000000001</v>
      </c>
      <c r="I395" s="216"/>
      <c r="J395" s="212"/>
      <c r="K395" s="212"/>
      <c r="L395" s="217"/>
      <c r="M395" s="218"/>
      <c r="N395" s="219"/>
      <c r="O395" s="219"/>
      <c r="P395" s="219"/>
      <c r="Q395" s="219"/>
      <c r="R395" s="219"/>
      <c r="S395" s="219"/>
      <c r="T395" s="220"/>
      <c r="AT395" s="221" t="s">
        <v>247</v>
      </c>
      <c r="AU395" s="221" t="s">
        <v>88</v>
      </c>
      <c r="AV395" s="14" t="s">
        <v>88</v>
      </c>
      <c r="AW395" s="14" t="s">
        <v>37</v>
      </c>
      <c r="AX395" s="14" t="s">
        <v>76</v>
      </c>
      <c r="AY395" s="221" t="s">
        <v>237</v>
      </c>
    </row>
    <row r="396" spans="1:65" s="16" customFormat="1" ht="10.199999999999999">
      <c r="B396" s="233"/>
      <c r="C396" s="234"/>
      <c r="D396" s="202" t="s">
        <v>247</v>
      </c>
      <c r="E396" s="235" t="s">
        <v>19</v>
      </c>
      <c r="F396" s="236" t="s">
        <v>260</v>
      </c>
      <c r="G396" s="234"/>
      <c r="H396" s="237">
        <v>41.710999999999999</v>
      </c>
      <c r="I396" s="238"/>
      <c r="J396" s="234"/>
      <c r="K396" s="234"/>
      <c r="L396" s="239"/>
      <c r="M396" s="240"/>
      <c r="N396" s="241"/>
      <c r="O396" s="241"/>
      <c r="P396" s="241"/>
      <c r="Q396" s="241"/>
      <c r="R396" s="241"/>
      <c r="S396" s="241"/>
      <c r="T396" s="242"/>
      <c r="AT396" s="243" t="s">
        <v>247</v>
      </c>
      <c r="AU396" s="243" t="s">
        <v>88</v>
      </c>
      <c r="AV396" s="16" t="s">
        <v>243</v>
      </c>
      <c r="AW396" s="16" t="s">
        <v>37</v>
      </c>
      <c r="AX396" s="16" t="s">
        <v>83</v>
      </c>
      <c r="AY396" s="243" t="s">
        <v>237</v>
      </c>
    </row>
    <row r="397" spans="1:65" s="2" customFormat="1" ht="24.15" customHeight="1">
      <c r="A397" s="37"/>
      <c r="B397" s="38"/>
      <c r="C397" s="182" t="s">
        <v>746</v>
      </c>
      <c r="D397" s="182" t="s">
        <v>239</v>
      </c>
      <c r="E397" s="183" t="s">
        <v>2779</v>
      </c>
      <c r="F397" s="184" t="s">
        <v>2780</v>
      </c>
      <c r="G397" s="185" t="s">
        <v>141</v>
      </c>
      <c r="H397" s="186">
        <v>5.2439999999999998</v>
      </c>
      <c r="I397" s="187"/>
      <c r="J397" s="188">
        <f>ROUND(I397*H397,2)</f>
        <v>0</v>
      </c>
      <c r="K397" s="184" t="s">
        <v>242</v>
      </c>
      <c r="L397" s="42"/>
      <c r="M397" s="189" t="s">
        <v>19</v>
      </c>
      <c r="N397" s="190" t="s">
        <v>48</v>
      </c>
      <c r="O397" s="67"/>
      <c r="P397" s="191">
        <f>O397*H397</f>
        <v>0</v>
      </c>
      <c r="Q397" s="191">
        <v>4.0000000000000002E-4</v>
      </c>
      <c r="R397" s="191">
        <f>Q397*H397</f>
        <v>2.0975999999999998E-3</v>
      </c>
      <c r="S397" s="191">
        <v>0</v>
      </c>
      <c r="T397" s="192">
        <f>S397*H397</f>
        <v>0</v>
      </c>
      <c r="U397" s="37"/>
      <c r="V397" s="37"/>
      <c r="W397" s="37"/>
      <c r="X397" s="37"/>
      <c r="Y397" s="37"/>
      <c r="Z397" s="37"/>
      <c r="AA397" s="37"/>
      <c r="AB397" s="37"/>
      <c r="AC397" s="37"/>
      <c r="AD397" s="37"/>
      <c r="AE397" s="37"/>
      <c r="AR397" s="193" t="s">
        <v>366</v>
      </c>
      <c r="AT397" s="193" t="s">
        <v>239</v>
      </c>
      <c r="AU397" s="193" t="s">
        <v>88</v>
      </c>
      <c r="AY397" s="20" t="s">
        <v>237</v>
      </c>
      <c r="BE397" s="194">
        <f>IF(N397="základní",J397,0)</f>
        <v>0</v>
      </c>
      <c r="BF397" s="194">
        <f>IF(N397="snížená",J397,0)</f>
        <v>0</v>
      </c>
      <c r="BG397" s="194">
        <f>IF(N397="zákl. přenesená",J397,0)</f>
        <v>0</v>
      </c>
      <c r="BH397" s="194">
        <f>IF(N397="sníž. přenesená",J397,0)</f>
        <v>0</v>
      </c>
      <c r="BI397" s="194">
        <f>IF(N397="nulová",J397,0)</f>
        <v>0</v>
      </c>
      <c r="BJ397" s="20" t="s">
        <v>88</v>
      </c>
      <c r="BK397" s="194">
        <f>ROUND(I397*H397,2)</f>
        <v>0</v>
      </c>
      <c r="BL397" s="20" t="s">
        <v>366</v>
      </c>
      <c r="BM397" s="193" t="s">
        <v>2781</v>
      </c>
    </row>
    <row r="398" spans="1:65" s="2" customFormat="1" ht="10.199999999999999">
      <c r="A398" s="37"/>
      <c r="B398" s="38"/>
      <c r="C398" s="39"/>
      <c r="D398" s="195" t="s">
        <v>245</v>
      </c>
      <c r="E398" s="39"/>
      <c r="F398" s="196" t="s">
        <v>2782</v>
      </c>
      <c r="G398" s="39"/>
      <c r="H398" s="39"/>
      <c r="I398" s="197"/>
      <c r="J398" s="39"/>
      <c r="K398" s="39"/>
      <c r="L398" s="42"/>
      <c r="M398" s="198"/>
      <c r="N398" s="199"/>
      <c r="O398" s="67"/>
      <c r="P398" s="67"/>
      <c r="Q398" s="67"/>
      <c r="R398" s="67"/>
      <c r="S398" s="67"/>
      <c r="T398" s="68"/>
      <c r="U398" s="37"/>
      <c r="V398" s="37"/>
      <c r="W398" s="37"/>
      <c r="X398" s="37"/>
      <c r="Y398" s="37"/>
      <c r="Z398" s="37"/>
      <c r="AA398" s="37"/>
      <c r="AB398" s="37"/>
      <c r="AC398" s="37"/>
      <c r="AD398" s="37"/>
      <c r="AE398" s="37"/>
      <c r="AT398" s="20" t="s">
        <v>245</v>
      </c>
      <c r="AU398" s="20" t="s">
        <v>88</v>
      </c>
    </row>
    <row r="399" spans="1:65" s="14" customFormat="1" ht="10.199999999999999">
      <c r="B399" s="211"/>
      <c r="C399" s="212"/>
      <c r="D399" s="202" t="s">
        <v>247</v>
      </c>
      <c r="E399" s="213" t="s">
        <v>19</v>
      </c>
      <c r="F399" s="214" t="s">
        <v>2435</v>
      </c>
      <c r="G399" s="212"/>
      <c r="H399" s="215">
        <v>5.2439999999999998</v>
      </c>
      <c r="I399" s="216"/>
      <c r="J399" s="212"/>
      <c r="K399" s="212"/>
      <c r="L399" s="217"/>
      <c r="M399" s="218"/>
      <c r="N399" s="219"/>
      <c r="O399" s="219"/>
      <c r="P399" s="219"/>
      <c r="Q399" s="219"/>
      <c r="R399" s="219"/>
      <c r="S399" s="219"/>
      <c r="T399" s="220"/>
      <c r="AT399" s="221" t="s">
        <v>247</v>
      </c>
      <c r="AU399" s="221" t="s">
        <v>88</v>
      </c>
      <c r="AV399" s="14" t="s">
        <v>88</v>
      </c>
      <c r="AW399" s="14" t="s">
        <v>37</v>
      </c>
      <c r="AX399" s="14" t="s">
        <v>83</v>
      </c>
      <c r="AY399" s="221" t="s">
        <v>237</v>
      </c>
    </row>
    <row r="400" spans="1:65" s="2" customFormat="1" ht="49.05" customHeight="1">
      <c r="A400" s="37"/>
      <c r="B400" s="38"/>
      <c r="C400" s="244" t="s">
        <v>756</v>
      </c>
      <c r="D400" s="244" t="s">
        <v>296</v>
      </c>
      <c r="E400" s="245" t="s">
        <v>2783</v>
      </c>
      <c r="F400" s="246" t="s">
        <v>2784</v>
      </c>
      <c r="G400" s="247" t="s">
        <v>141</v>
      </c>
      <c r="H400" s="248">
        <v>6.1120000000000001</v>
      </c>
      <c r="I400" s="249"/>
      <c r="J400" s="250">
        <f>ROUND(I400*H400,2)</f>
        <v>0</v>
      </c>
      <c r="K400" s="246" t="s">
        <v>242</v>
      </c>
      <c r="L400" s="251"/>
      <c r="M400" s="252" t="s">
        <v>19</v>
      </c>
      <c r="N400" s="253" t="s">
        <v>48</v>
      </c>
      <c r="O400" s="67"/>
      <c r="P400" s="191">
        <f>O400*H400</f>
        <v>0</v>
      </c>
      <c r="Q400" s="191">
        <v>5.4000000000000003E-3</v>
      </c>
      <c r="R400" s="191">
        <f>Q400*H400</f>
        <v>3.3004800000000001E-2</v>
      </c>
      <c r="S400" s="191">
        <v>0</v>
      </c>
      <c r="T400" s="192">
        <f>S400*H400</f>
        <v>0</v>
      </c>
      <c r="U400" s="37"/>
      <c r="V400" s="37"/>
      <c r="W400" s="37"/>
      <c r="X400" s="37"/>
      <c r="Y400" s="37"/>
      <c r="Z400" s="37"/>
      <c r="AA400" s="37"/>
      <c r="AB400" s="37"/>
      <c r="AC400" s="37"/>
      <c r="AD400" s="37"/>
      <c r="AE400" s="37"/>
      <c r="AR400" s="193" t="s">
        <v>523</v>
      </c>
      <c r="AT400" s="193" t="s">
        <v>296</v>
      </c>
      <c r="AU400" s="193" t="s">
        <v>88</v>
      </c>
      <c r="AY400" s="20" t="s">
        <v>237</v>
      </c>
      <c r="BE400" s="194">
        <f>IF(N400="základní",J400,0)</f>
        <v>0</v>
      </c>
      <c r="BF400" s="194">
        <f>IF(N400="snížená",J400,0)</f>
        <v>0</v>
      </c>
      <c r="BG400" s="194">
        <f>IF(N400="zákl. přenesená",J400,0)</f>
        <v>0</v>
      </c>
      <c r="BH400" s="194">
        <f>IF(N400="sníž. přenesená",J400,0)</f>
        <v>0</v>
      </c>
      <c r="BI400" s="194">
        <f>IF(N400="nulová",J400,0)</f>
        <v>0</v>
      </c>
      <c r="BJ400" s="20" t="s">
        <v>88</v>
      </c>
      <c r="BK400" s="194">
        <f>ROUND(I400*H400,2)</f>
        <v>0</v>
      </c>
      <c r="BL400" s="20" t="s">
        <v>366</v>
      </c>
      <c r="BM400" s="193" t="s">
        <v>2785</v>
      </c>
    </row>
    <row r="401" spans="1:65" s="14" customFormat="1" ht="10.199999999999999">
      <c r="B401" s="211"/>
      <c r="C401" s="212"/>
      <c r="D401" s="202" t="s">
        <v>247</v>
      </c>
      <c r="E401" s="212"/>
      <c r="F401" s="214" t="s">
        <v>2786</v>
      </c>
      <c r="G401" s="212"/>
      <c r="H401" s="215">
        <v>6.1120000000000001</v>
      </c>
      <c r="I401" s="216"/>
      <c r="J401" s="212"/>
      <c r="K401" s="212"/>
      <c r="L401" s="217"/>
      <c r="M401" s="218"/>
      <c r="N401" s="219"/>
      <c r="O401" s="219"/>
      <c r="P401" s="219"/>
      <c r="Q401" s="219"/>
      <c r="R401" s="219"/>
      <c r="S401" s="219"/>
      <c r="T401" s="220"/>
      <c r="AT401" s="221" t="s">
        <v>247</v>
      </c>
      <c r="AU401" s="221" t="s">
        <v>88</v>
      </c>
      <c r="AV401" s="14" t="s">
        <v>88</v>
      </c>
      <c r="AW401" s="14" t="s">
        <v>4</v>
      </c>
      <c r="AX401" s="14" t="s">
        <v>83</v>
      </c>
      <c r="AY401" s="221" t="s">
        <v>237</v>
      </c>
    </row>
    <row r="402" spans="1:65" s="2" customFormat="1" ht="33" customHeight="1">
      <c r="A402" s="37"/>
      <c r="B402" s="38"/>
      <c r="C402" s="182" t="s">
        <v>772</v>
      </c>
      <c r="D402" s="182" t="s">
        <v>239</v>
      </c>
      <c r="E402" s="183" t="s">
        <v>2787</v>
      </c>
      <c r="F402" s="184" t="s">
        <v>2788</v>
      </c>
      <c r="G402" s="185" t="s">
        <v>141</v>
      </c>
      <c r="H402" s="186">
        <v>26.51</v>
      </c>
      <c r="I402" s="187"/>
      <c r="J402" s="188">
        <f>ROUND(I402*H402,2)</f>
        <v>0</v>
      </c>
      <c r="K402" s="184" t="s">
        <v>242</v>
      </c>
      <c r="L402" s="42"/>
      <c r="M402" s="189" t="s">
        <v>19</v>
      </c>
      <c r="N402" s="190" t="s">
        <v>48</v>
      </c>
      <c r="O402" s="67"/>
      <c r="P402" s="191">
        <f>O402*H402</f>
        <v>0</v>
      </c>
      <c r="Q402" s="191">
        <v>0</v>
      </c>
      <c r="R402" s="191">
        <f>Q402*H402</f>
        <v>0</v>
      </c>
      <c r="S402" s="191">
        <v>1.0999999999999999E-2</v>
      </c>
      <c r="T402" s="192">
        <f>S402*H402</f>
        <v>0.29160999999999998</v>
      </c>
      <c r="U402" s="37"/>
      <c r="V402" s="37"/>
      <c r="W402" s="37"/>
      <c r="X402" s="37"/>
      <c r="Y402" s="37"/>
      <c r="Z402" s="37"/>
      <c r="AA402" s="37"/>
      <c r="AB402" s="37"/>
      <c r="AC402" s="37"/>
      <c r="AD402" s="37"/>
      <c r="AE402" s="37"/>
      <c r="AR402" s="193" t="s">
        <v>366</v>
      </c>
      <c r="AT402" s="193" t="s">
        <v>239</v>
      </c>
      <c r="AU402" s="193" t="s">
        <v>88</v>
      </c>
      <c r="AY402" s="20" t="s">
        <v>237</v>
      </c>
      <c r="BE402" s="194">
        <f>IF(N402="základní",J402,0)</f>
        <v>0</v>
      </c>
      <c r="BF402" s="194">
        <f>IF(N402="snížená",J402,0)</f>
        <v>0</v>
      </c>
      <c r="BG402" s="194">
        <f>IF(N402="zákl. přenesená",J402,0)</f>
        <v>0</v>
      </c>
      <c r="BH402" s="194">
        <f>IF(N402="sníž. přenesená",J402,0)</f>
        <v>0</v>
      </c>
      <c r="BI402" s="194">
        <f>IF(N402="nulová",J402,0)</f>
        <v>0</v>
      </c>
      <c r="BJ402" s="20" t="s">
        <v>88</v>
      </c>
      <c r="BK402" s="194">
        <f>ROUND(I402*H402,2)</f>
        <v>0</v>
      </c>
      <c r="BL402" s="20" t="s">
        <v>366</v>
      </c>
      <c r="BM402" s="193" t="s">
        <v>2789</v>
      </c>
    </row>
    <row r="403" spans="1:65" s="2" customFormat="1" ht="10.199999999999999">
      <c r="A403" s="37"/>
      <c r="B403" s="38"/>
      <c r="C403" s="39"/>
      <c r="D403" s="195" t="s">
        <v>245</v>
      </c>
      <c r="E403" s="39"/>
      <c r="F403" s="196" t="s">
        <v>2790</v>
      </c>
      <c r="G403" s="39"/>
      <c r="H403" s="39"/>
      <c r="I403" s="197"/>
      <c r="J403" s="39"/>
      <c r="K403" s="39"/>
      <c r="L403" s="42"/>
      <c r="M403" s="198"/>
      <c r="N403" s="199"/>
      <c r="O403" s="67"/>
      <c r="P403" s="67"/>
      <c r="Q403" s="67"/>
      <c r="R403" s="67"/>
      <c r="S403" s="67"/>
      <c r="T403" s="68"/>
      <c r="U403" s="37"/>
      <c r="V403" s="37"/>
      <c r="W403" s="37"/>
      <c r="X403" s="37"/>
      <c r="Y403" s="37"/>
      <c r="Z403" s="37"/>
      <c r="AA403" s="37"/>
      <c r="AB403" s="37"/>
      <c r="AC403" s="37"/>
      <c r="AD403" s="37"/>
      <c r="AE403" s="37"/>
      <c r="AT403" s="20" t="s">
        <v>245</v>
      </c>
      <c r="AU403" s="20" t="s">
        <v>88</v>
      </c>
    </row>
    <row r="404" spans="1:65" s="13" customFormat="1" ht="10.199999999999999">
      <c r="B404" s="200"/>
      <c r="C404" s="201"/>
      <c r="D404" s="202" t="s">
        <v>247</v>
      </c>
      <c r="E404" s="203" t="s">
        <v>19</v>
      </c>
      <c r="F404" s="204" t="s">
        <v>248</v>
      </c>
      <c r="G404" s="201"/>
      <c r="H404" s="203" t="s">
        <v>19</v>
      </c>
      <c r="I404" s="205"/>
      <c r="J404" s="201"/>
      <c r="K404" s="201"/>
      <c r="L404" s="206"/>
      <c r="M404" s="207"/>
      <c r="N404" s="208"/>
      <c r="O404" s="208"/>
      <c r="P404" s="208"/>
      <c r="Q404" s="208"/>
      <c r="R404" s="208"/>
      <c r="S404" s="208"/>
      <c r="T404" s="209"/>
      <c r="AT404" s="210" t="s">
        <v>247</v>
      </c>
      <c r="AU404" s="210" t="s">
        <v>88</v>
      </c>
      <c r="AV404" s="13" t="s">
        <v>83</v>
      </c>
      <c r="AW404" s="13" t="s">
        <v>37</v>
      </c>
      <c r="AX404" s="13" t="s">
        <v>76</v>
      </c>
      <c r="AY404" s="210" t="s">
        <v>237</v>
      </c>
    </row>
    <row r="405" spans="1:65" s="14" customFormat="1" ht="10.199999999999999">
      <c r="B405" s="211"/>
      <c r="C405" s="212"/>
      <c r="D405" s="202" t="s">
        <v>247</v>
      </c>
      <c r="E405" s="213" t="s">
        <v>19</v>
      </c>
      <c r="F405" s="214" t="s">
        <v>2791</v>
      </c>
      <c r="G405" s="212"/>
      <c r="H405" s="215">
        <v>3.13</v>
      </c>
      <c r="I405" s="216"/>
      <c r="J405" s="212"/>
      <c r="K405" s="212"/>
      <c r="L405" s="217"/>
      <c r="M405" s="218"/>
      <c r="N405" s="219"/>
      <c r="O405" s="219"/>
      <c r="P405" s="219"/>
      <c r="Q405" s="219"/>
      <c r="R405" s="219"/>
      <c r="S405" s="219"/>
      <c r="T405" s="220"/>
      <c r="AT405" s="221" t="s">
        <v>247</v>
      </c>
      <c r="AU405" s="221" t="s">
        <v>88</v>
      </c>
      <c r="AV405" s="14" t="s">
        <v>88</v>
      </c>
      <c r="AW405" s="14" t="s">
        <v>37</v>
      </c>
      <c r="AX405" s="14" t="s">
        <v>76</v>
      </c>
      <c r="AY405" s="221" t="s">
        <v>237</v>
      </c>
    </row>
    <row r="406" spans="1:65" s="14" customFormat="1" ht="10.199999999999999">
      <c r="B406" s="211"/>
      <c r="C406" s="212"/>
      <c r="D406" s="202" t="s">
        <v>247</v>
      </c>
      <c r="E406" s="213" t="s">
        <v>19</v>
      </c>
      <c r="F406" s="214" t="s">
        <v>2792</v>
      </c>
      <c r="G406" s="212"/>
      <c r="H406" s="215">
        <v>2.14</v>
      </c>
      <c r="I406" s="216"/>
      <c r="J406" s="212"/>
      <c r="K406" s="212"/>
      <c r="L406" s="217"/>
      <c r="M406" s="218"/>
      <c r="N406" s="219"/>
      <c r="O406" s="219"/>
      <c r="P406" s="219"/>
      <c r="Q406" s="219"/>
      <c r="R406" s="219"/>
      <c r="S406" s="219"/>
      <c r="T406" s="220"/>
      <c r="AT406" s="221" t="s">
        <v>247</v>
      </c>
      <c r="AU406" s="221" t="s">
        <v>88</v>
      </c>
      <c r="AV406" s="14" t="s">
        <v>88</v>
      </c>
      <c r="AW406" s="14" t="s">
        <v>37</v>
      </c>
      <c r="AX406" s="14" t="s">
        <v>76</v>
      </c>
      <c r="AY406" s="221" t="s">
        <v>237</v>
      </c>
    </row>
    <row r="407" spans="1:65" s="14" customFormat="1" ht="10.199999999999999">
      <c r="B407" s="211"/>
      <c r="C407" s="212"/>
      <c r="D407" s="202" t="s">
        <v>247</v>
      </c>
      <c r="E407" s="213" t="s">
        <v>19</v>
      </c>
      <c r="F407" s="214" t="s">
        <v>2793</v>
      </c>
      <c r="G407" s="212"/>
      <c r="H407" s="215">
        <v>2.14</v>
      </c>
      <c r="I407" s="216"/>
      <c r="J407" s="212"/>
      <c r="K407" s="212"/>
      <c r="L407" s="217"/>
      <c r="M407" s="218"/>
      <c r="N407" s="219"/>
      <c r="O407" s="219"/>
      <c r="P407" s="219"/>
      <c r="Q407" s="219"/>
      <c r="R407" s="219"/>
      <c r="S407" s="219"/>
      <c r="T407" s="220"/>
      <c r="AT407" s="221" t="s">
        <v>247</v>
      </c>
      <c r="AU407" s="221" t="s">
        <v>88</v>
      </c>
      <c r="AV407" s="14" t="s">
        <v>88</v>
      </c>
      <c r="AW407" s="14" t="s">
        <v>37</v>
      </c>
      <c r="AX407" s="14" t="s">
        <v>76</v>
      </c>
      <c r="AY407" s="221" t="s">
        <v>237</v>
      </c>
    </row>
    <row r="408" spans="1:65" s="14" customFormat="1" ht="10.199999999999999">
      <c r="B408" s="211"/>
      <c r="C408" s="212"/>
      <c r="D408" s="202" t="s">
        <v>247</v>
      </c>
      <c r="E408" s="213" t="s">
        <v>19</v>
      </c>
      <c r="F408" s="214" t="s">
        <v>2794</v>
      </c>
      <c r="G408" s="212"/>
      <c r="H408" s="215">
        <v>3.13</v>
      </c>
      <c r="I408" s="216"/>
      <c r="J408" s="212"/>
      <c r="K408" s="212"/>
      <c r="L408" s="217"/>
      <c r="M408" s="218"/>
      <c r="N408" s="219"/>
      <c r="O408" s="219"/>
      <c r="P408" s="219"/>
      <c r="Q408" s="219"/>
      <c r="R408" s="219"/>
      <c r="S408" s="219"/>
      <c r="T408" s="220"/>
      <c r="AT408" s="221" t="s">
        <v>247</v>
      </c>
      <c r="AU408" s="221" t="s">
        <v>88</v>
      </c>
      <c r="AV408" s="14" t="s">
        <v>88</v>
      </c>
      <c r="AW408" s="14" t="s">
        <v>37</v>
      </c>
      <c r="AX408" s="14" t="s">
        <v>76</v>
      </c>
      <c r="AY408" s="221" t="s">
        <v>237</v>
      </c>
    </row>
    <row r="409" spans="1:65" s="14" customFormat="1" ht="10.199999999999999">
      <c r="B409" s="211"/>
      <c r="C409" s="212"/>
      <c r="D409" s="202" t="s">
        <v>247</v>
      </c>
      <c r="E409" s="213" t="s">
        <v>19</v>
      </c>
      <c r="F409" s="214" t="s">
        <v>2795</v>
      </c>
      <c r="G409" s="212"/>
      <c r="H409" s="215">
        <v>2.14</v>
      </c>
      <c r="I409" s="216"/>
      <c r="J409" s="212"/>
      <c r="K409" s="212"/>
      <c r="L409" s="217"/>
      <c r="M409" s="218"/>
      <c r="N409" s="219"/>
      <c r="O409" s="219"/>
      <c r="P409" s="219"/>
      <c r="Q409" s="219"/>
      <c r="R409" s="219"/>
      <c r="S409" s="219"/>
      <c r="T409" s="220"/>
      <c r="AT409" s="221" t="s">
        <v>247</v>
      </c>
      <c r="AU409" s="221" t="s">
        <v>88</v>
      </c>
      <c r="AV409" s="14" t="s">
        <v>88</v>
      </c>
      <c r="AW409" s="14" t="s">
        <v>37</v>
      </c>
      <c r="AX409" s="14" t="s">
        <v>76</v>
      </c>
      <c r="AY409" s="221" t="s">
        <v>237</v>
      </c>
    </row>
    <row r="410" spans="1:65" s="14" customFormat="1" ht="10.199999999999999">
      <c r="B410" s="211"/>
      <c r="C410" s="212"/>
      <c r="D410" s="202" t="s">
        <v>247</v>
      </c>
      <c r="E410" s="213" t="s">
        <v>19</v>
      </c>
      <c r="F410" s="214" t="s">
        <v>2796</v>
      </c>
      <c r="G410" s="212"/>
      <c r="H410" s="215">
        <v>2.14</v>
      </c>
      <c r="I410" s="216"/>
      <c r="J410" s="212"/>
      <c r="K410" s="212"/>
      <c r="L410" s="217"/>
      <c r="M410" s="218"/>
      <c r="N410" s="219"/>
      <c r="O410" s="219"/>
      <c r="P410" s="219"/>
      <c r="Q410" s="219"/>
      <c r="R410" s="219"/>
      <c r="S410" s="219"/>
      <c r="T410" s="220"/>
      <c r="AT410" s="221" t="s">
        <v>247</v>
      </c>
      <c r="AU410" s="221" t="s">
        <v>88</v>
      </c>
      <c r="AV410" s="14" t="s">
        <v>88</v>
      </c>
      <c r="AW410" s="14" t="s">
        <v>37</v>
      </c>
      <c r="AX410" s="14" t="s">
        <v>76</v>
      </c>
      <c r="AY410" s="221" t="s">
        <v>237</v>
      </c>
    </row>
    <row r="411" spans="1:65" s="14" customFormat="1" ht="10.199999999999999">
      <c r="B411" s="211"/>
      <c r="C411" s="212"/>
      <c r="D411" s="202" t="s">
        <v>247</v>
      </c>
      <c r="E411" s="213" t="s">
        <v>19</v>
      </c>
      <c r="F411" s="214" t="s">
        <v>2797</v>
      </c>
      <c r="G411" s="212"/>
      <c r="H411" s="215">
        <v>2.14</v>
      </c>
      <c r="I411" s="216"/>
      <c r="J411" s="212"/>
      <c r="K411" s="212"/>
      <c r="L411" s="217"/>
      <c r="M411" s="218"/>
      <c r="N411" s="219"/>
      <c r="O411" s="219"/>
      <c r="P411" s="219"/>
      <c r="Q411" s="219"/>
      <c r="R411" s="219"/>
      <c r="S411" s="219"/>
      <c r="T411" s="220"/>
      <c r="AT411" s="221" t="s">
        <v>247</v>
      </c>
      <c r="AU411" s="221" t="s">
        <v>88</v>
      </c>
      <c r="AV411" s="14" t="s">
        <v>88</v>
      </c>
      <c r="AW411" s="14" t="s">
        <v>37</v>
      </c>
      <c r="AX411" s="14" t="s">
        <v>76</v>
      </c>
      <c r="AY411" s="221" t="s">
        <v>237</v>
      </c>
    </row>
    <row r="412" spans="1:65" s="14" customFormat="1" ht="10.199999999999999">
      <c r="B412" s="211"/>
      <c r="C412" s="212"/>
      <c r="D412" s="202" t="s">
        <v>247</v>
      </c>
      <c r="E412" s="213" t="s">
        <v>19</v>
      </c>
      <c r="F412" s="214" t="s">
        <v>2798</v>
      </c>
      <c r="G412" s="212"/>
      <c r="H412" s="215">
        <v>3.13</v>
      </c>
      <c r="I412" s="216"/>
      <c r="J412" s="212"/>
      <c r="K412" s="212"/>
      <c r="L412" s="217"/>
      <c r="M412" s="218"/>
      <c r="N412" s="219"/>
      <c r="O412" s="219"/>
      <c r="P412" s="219"/>
      <c r="Q412" s="219"/>
      <c r="R412" s="219"/>
      <c r="S412" s="219"/>
      <c r="T412" s="220"/>
      <c r="AT412" s="221" t="s">
        <v>247</v>
      </c>
      <c r="AU412" s="221" t="s">
        <v>88</v>
      </c>
      <c r="AV412" s="14" t="s">
        <v>88</v>
      </c>
      <c r="AW412" s="14" t="s">
        <v>37</v>
      </c>
      <c r="AX412" s="14" t="s">
        <v>76</v>
      </c>
      <c r="AY412" s="221" t="s">
        <v>237</v>
      </c>
    </row>
    <row r="413" spans="1:65" s="14" customFormat="1" ht="10.199999999999999">
      <c r="B413" s="211"/>
      <c r="C413" s="212"/>
      <c r="D413" s="202" t="s">
        <v>247</v>
      </c>
      <c r="E413" s="213" t="s">
        <v>19</v>
      </c>
      <c r="F413" s="214" t="s">
        <v>2799</v>
      </c>
      <c r="G413" s="212"/>
      <c r="H413" s="215">
        <v>2.14</v>
      </c>
      <c r="I413" s="216"/>
      <c r="J413" s="212"/>
      <c r="K413" s="212"/>
      <c r="L413" s="217"/>
      <c r="M413" s="218"/>
      <c r="N413" s="219"/>
      <c r="O413" s="219"/>
      <c r="P413" s="219"/>
      <c r="Q413" s="219"/>
      <c r="R413" s="219"/>
      <c r="S413" s="219"/>
      <c r="T413" s="220"/>
      <c r="AT413" s="221" t="s">
        <v>247</v>
      </c>
      <c r="AU413" s="221" t="s">
        <v>88</v>
      </c>
      <c r="AV413" s="14" t="s">
        <v>88</v>
      </c>
      <c r="AW413" s="14" t="s">
        <v>37</v>
      </c>
      <c r="AX413" s="14" t="s">
        <v>76</v>
      </c>
      <c r="AY413" s="221" t="s">
        <v>237</v>
      </c>
    </row>
    <row r="414" spans="1:65" s="14" customFormat="1" ht="10.199999999999999">
      <c r="B414" s="211"/>
      <c r="C414" s="212"/>
      <c r="D414" s="202" t="s">
        <v>247</v>
      </c>
      <c r="E414" s="213" t="s">
        <v>19</v>
      </c>
      <c r="F414" s="214" t="s">
        <v>2800</v>
      </c>
      <c r="G414" s="212"/>
      <c r="H414" s="215">
        <v>2.14</v>
      </c>
      <c r="I414" s="216"/>
      <c r="J414" s="212"/>
      <c r="K414" s="212"/>
      <c r="L414" s="217"/>
      <c r="M414" s="218"/>
      <c r="N414" s="219"/>
      <c r="O414" s="219"/>
      <c r="P414" s="219"/>
      <c r="Q414" s="219"/>
      <c r="R414" s="219"/>
      <c r="S414" s="219"/>
      <c r="T414" s="220"/>
      <c r="AT414" s="221" t="s">
        <v>247</v>
      </c>
      <c r="AU414" s="221" t="s">
        <v>88</v>
      </c>
      <c r="AV414" s="14" t="s">
        <v>88</v>
      </c>
      <c r="AW414" s="14" t="s">
        <v>37</v>
      </c>
      <c r="AX414" s="14" t="s">
        <v>76</v>
      </c>
      <c r="AY414" s="221" t="s">
        <v>237</v>
      </c>
    </row>
    <row r="415" spans="1:65" s="14" customFormat="1" ht="10.199999999999999">
      <c r="B415" s="211"/>
      <c r="C415" s="212"/>
      <c r="D415" s="202" t="s">
        <v>247</v>
      </c>
      <c r="E415" s="213" t="s">
        <v>19</v>
      </c>
      <c r="F415" s="214" t="s">
        <v>2801</v>
      </c>
      <c r="G415" s="212"/>
      <c r="H415" s="215">
        <v>2.14</v>
      </c>
      <c r="I415" s="216"/>
      <c r="J415" s="212"/>
      <c r="K415" s="212"/>
      <c r="L415" s="217"/>
      <c r="M415" s="218"/>
      <c r="N415" s="219"/>
      <c r="O415" s="219"/>
      <c r="P415" s="219"/>
      <c r="Q415" s="219"/>
      <c r="R415" s="219"/>
      <c r="S415" s="219"/>
      <c r="T415" s="220"/>
      <c r="AT415" s="221" t="s">
        <v>247</v>
      </c>
      <c r="AU415" s="221" t="s">
        <v>88</v>
      </c>
      <c r="AV415" s="14" t="s">
        <v>88</v>
      </c>
      <c r="AW415" s="14" t="s">
        <v>37</v>
      </c>
      <c r="AX415" s="14" t="s">
        <v>76</v>
      </c>
      <c r="AY415" s="221" t="s">
        <v>237</v>
      </c>
    </row>
    <row r="416" spans="1:65" s="16" customFormat="1" ht="10.199999999999999">
      <c r="B416" s="233"/>
      <c r="C416" s="234"/>
      <c r="D416" s="202" t="s">
        <v>247</v>
      </c>
      <c r="E416" s="235" t="s">
        <v>19</v>
      </c>
      <c r="F416" s="236" t="s">
        <v>260</v>
      </c>
      <c r="G416" s="234"/>
      <c r="H416" s="237">
        <v>26.51</v>
      </c>
      <c r="I416" s="238"/>
      <c r="J416" s="234"/>
      <c r="K416" s="234"/>
      <c r="L416" s="239"/>
      <c r="M416" s="240"/>
      <c r="N416" s="241"/>
      <c r="O416" s="241"/>
      <c r="P416" s="241"/>
      <c r="Q416" s="241"/>
      <c r="R416" s="241"/>
      <c r="S416" s="241"/>
      <c r="T416" s="242"/>
      <c r="AT416" s="243" t="s">
        <v>247</v>
      </c>
      <c r="AU416" s="243" t="s">
        <v>88</v>
      </c>
      <c r="AV416" s="16" t="s">
        <v>243</v>
      </c>
      <c r="AW416" s="16" t="s">
        <v>37</v>
      </c>
      <c r="AX416" s="16" t="s">
        <v>83</v>
      </c>
      <c r="AY416" s="243" t="s">
        <v>237</v>
      </c>
    </row>
    <row r="417" spans="1:65" s="2" customFormat="1" ht="33" customHeight="1">
      <c r="A417" s="37"/>
      <c r="B417" s="38"/>
      <c r="C417" s="182" t="s">
        <v>790</v>
      </c>
      <c r="D417" s="182" t="s">
        <v>239</v>
      </c>
      <c r="E417" s="183" t="s">
        <v>2802</v>
      </c>
      <c r="F417" s="184" t="s">
        <v>2803</v>
      </c>
      <c r="G417" s="185" t="s">
        <v>141</v>
      </c>
      <c r="H417" s="186">
        <v>23.606999999999999</v>
      </c>
      <c r="I417" s="187"/>
      <c r="J417" s="188">
        <f>ROUND(I417*H417,2)</f>
        <v>0</v>
      </c>
      <c r="K417" s="184" t="s">
        <v>242</v>
      </c>
      <c r="L417" s="42"/>
      <c r="M417" s="189" t="s">
        <v>19</v>
      </c>
      <c r="N417" s="190" t="s">
        <v>48</v>
      </c>
      <c r="O417" s="67"/>
      <c r="P417" s="191">
        <f>O417*H417</f>
        <v>0</v>
      </c>
      <c r="Q417" s="191">
        <v>0</v>
      </c>
      <c r="R417" s="191">
        <f>Q417*H417</f>
        <v>0</v>
      </c>
      <c r="S417" s="191">
        <v>0</v>
      </c>
      <c r="T417" s="192">
        <f>S417*H417</f>
        <v>0</v>
      </c>
      <c r="U417" s="37"/>
      <c r="V417" s="37"/>
      <c r="W417" s="37"/>
      <c r="X417" s="37"/>
      <c r="Y417" s="37"/>
      <c r="Z417" s="37"/>
      <c r="AA417" s="37"/>
      <c r="AB417" s="37"/>
      <c r="AC417" s="37"/>
      <c r="AD417" s="37"/>
      <c r="AE417" s="37"/>
      <c r="AR417" s="193" t="s">
        <v>366</v>
      </c>
      <c r="AT417" s="193" t="s">
        <v>239</v>
      </c>
      <c r="AU417" s="193" t="s">
        <v>88</v>
      </c>
      <c r="AY417" s="20" t="s">
        <v>237</v>
      </c>
      <c r="BE417" s="194">
        <f>IF(N417="základní",J417,0)</f>
        <v>0</v>
      </c>
      <c r="BF417" s="194">
        <f>IF(N417="snížená",J417,0)</f>
        <v>0</v>
      </c>
      <c r="BG417" s="194">
        <f>IF(N417="zákl. přenesená",J417,0)</f>
        <v>0</v>
      </c>
      <c r="BH417" s="194">
        <f>IF(N417="sníž. přenesená",J417,0)</f>
        <v>0</v>
      </c>
      <c r="BI417" s="194">
        <f>IF(N417="nulová",J417,0)</f>
        <v>0</v>
      </c>
      <c r="BJ417" s="20" t="s">
        <v>88</v>
      </c>
      <c r="BK417" s="194">
        <f>ROUND(I417*H417,2)</f>
        <v>0</v>
      </c>
      <c r="BL417" s="20" t="s">
        <v>366</v>
      </c>
      <c r="BM417" s="193" t="s">
        <v>2804</v>
      </c>
    </row>
    <row r="418" spans="1:65" s="2" customFormat="1" ht="10.199999999999999">
      <c r="A418" s="37"/>
      <c r="B418" s="38"/>
      <c r="C418" s="39"/>
      <c r="D418" s="195" t="s">
        <v>245</v>
      </c>
      <c r="E418" s="39"/>
      <c r="F418" s="196" t="s">
        <v>2805</v>
      </c>
      <c r="G418" s="39"/>
      <c r="H418" s="39"/>
      <c r="I418" s="197"/>
      <c r="J418" s="39"/>
      <c r="K418" s="39"/>
      <c r="L418" s="42"/>
      <c r="M418" s="198"/>
      <c r="N418" s="199"/>
      <c r="O418" s="67"/>
      <c r="P418" s="67"/>
      <c r="Q418" s="67"/>
      <c r="R418" s="67"/>
      <c r="S418" s="67"/>
      <c r="T418" s="68"/>
      <c r="U418" s="37"/>
      <c r="V418" s="37"/>
      <c r="W418" s="37"/>
      <c r="X418" s="37"/>
      <c r="Y418" s="37"/>
      <c r="Z418" s="37"/>
      <c r="AA418" s="37"/>
      <c r="AB418" s="37"/>
      <c r="AC418" s="37"/>
      <c r="AD418" s="37"/>
      <c r="AE418" s="37"/>
      <c r="AT418" s="20" t="s">
        <v>245</v>
      </c>
      <c r="AU418" s="20" t="s">
        <v>88</v>
      </c>
    </row>
    <row r="419" spans="1:65" s="14" customFormat="1" ht="10.199999999999999">
      <c r="B419" s="211"/>
      <c r="C419" s="212"/>
      <c r="D419" s="202" t="s">
        <v>247</v>
      </c>
      <c r="E419" s="213" t="s">
        <v>19</v>
      </c>
      <c r="F419" s="214" t="s">
        <v>2806</v>
      </c>
      <c r="G419" s="212"/>
      <c r="H419" s="215">
        <v>23.606999999999999</v>
      </c>
      <c r="I419" s="216"/>
      <c r="J419" s="212"/>
      <c r="K419" s="212"/>
      <c r="L419" s="217"/>
      <c r="M419" s="218"/>
      <c r="N419" s="219"/>
      <c r="O419" s="219"/>
      <c r="P419" s="219"/>
      <c r="Q419" s="219"/>
      <c r="R419" s="219"/>
      <c r="S419" s="219"/>
      <c r="T419" s="220"/>
      <c r="AT419" s="221" t="s">
        <v>247</v>
      </c>
      <c r="AU419" s="221" t="s">
        <v>88</v>
      </c>
      <c r="AV419" s="14" t="s">
        <v>88</v>
      </c>
      <c r="AW419" s="14" t="s">
        <v>37</v>
      </c>
      <c r="AX419" s="14" t="s">
        <v>83</v>
      </c>
      <c r="AY419" s="221" t="s">
        <v>237</v>
      </c>
    </row>
    <row r="420" spans="1:65" s="2" customFormat="1" ht="55.5" customHeight="1">
      <c r="A420" s="37"/>
      <c r="B420" s="38"/>
      <c r="C420" s="182" t="s">
        <v>804</v>
      </c>
      <c r="D420" s="182" t="s">
        <v>239</v>
      </c>
      <c r="E420" s="183" t="s">
        <v>2807</v>
      </c>
      <c r="F420" s="184" t="s">
        <v>2808</v>
      </c>
      <c r="G420" s="185" t="s">
        <v>304</v>
      </c>
      <c r="H420" s="186">
        <v>0.29499999999999998</v>
      </c>
      <c r="I420" s="187"/>
      <c r="J420" s="188">
        <f>ROUND(I420*H420,2)</f>
        <v>0</v>
      </c>
      <c r="K420" s="184" t="s">
        <v>242</v>
      </c>
      <c r="L420" s="42"/>
      <c r="M420" s="189" t="s">
        <v>19</v>
      </c>
      <c r="N420" s="190" t="s">
        <v>48</v>
      </c>
      <c r="O420" s="67"/>
      <c r="P420" s="191">
        <f>O420*H420</f>
        <v>0</v>
      </c>
      <c r="Q420" s="191">
        <v>0</v>
      </c>
      <c r="R420" s="191">
        <f>Q420*H420</f>
        <v>0</v>
      </c>
      <c r="S420" s="191">
        <v>0</v>
      </c>
      <c r="T420" s="192">
        <f>S420*H420</f>
        <v>0</v>
      </c>
      <c r="U420" s="37"/>
      <c r="V420" s="37"/>
      <c r="W420" s="37"/>
      <c r="X420" s="37"/>
      <c r="Y420" s="37"/>
      <c r="Z420" s="37"/>
      <c r="AA420" s="37"/>
      <c r="AB420" s="37"/>
      <c r="AC420" s="37"/>
      <c r="AD420" s="37"/>
      <c r="AE420" s="37"/>
      <c r="AR420" s="193" t="s">
        <v>366</v>
      </c>
      <c r="AT420" s="193" t="s">
        <v>239</v>
      </c>
      <c r="AU420" s="193" t="s">
        <v>88</v>
      </c>
      <c r="AY420" s="20" t="s">
        <v>237</v>
      </c>
      <c r="BE420" s="194">
        <f>IF(N420="základní",J420,0)</f>
        <v>0</v>
      </c>
      <c r="BF420" s="194">
        <f>IF(N420="snížená",J420,0)</f>
        <v>0</v>
      </c>
      <c r="BG420" s="194">
        <f>IF(N420="zákl. přenesená",J420,0)</f>
        <v>0</v>
      </c>
      <c r="BH420" s="194">
        <f>IF(N420="sníž. přenesená",J420,0)</f>
        <v>0</v>
      </c>
      <c r="BI420" s="194">
        <f>IF(N420="nulová",J420,0)</f>
        <v>0</v>
      </c>
      <c r="BJ420" s="20" t="s">
        <v>88</v>
      </c>
      <c r="BK420" s="194">
        <f>ROUND(I420*H420,2)</f>
        <v>0</v>
      </c>
      <c r="BL420" s="20" t="s">
        <v>366</v>
      </c>
      <c r="BM420" s="193" t="s">
        <v>2809</v>
      </c>
    </row>
    <row r="421" spans="1:65" s="2" customFormat="1" ht="10.199999999999999">
      <c r="A421" s="37"/>
      <c r="B421" s="38"/>
      <c r="C421" s="39"/>
      <c r="D421" s="195" t="s">
        <v>245</v>
      </c>
      <c r="E421" s="39"/>
      <c r="F421" s="196" t="s">
        <v>2810</v>
      </c>
      <c r="G421" s="39"/>
      <c r="H421" s="39"/>
      <c r="I421" s="197"/>
      <c r="J421" s="39"/>
      <c r="K421" s="39"/>
      <c r="L421" s="42"/>
      <c r="M421" s="198"/>
      <c r="N421" s="199"/>
      <c r="O421" s="67"/>
      <c r="P421" s="67"/>
      <c r="Q421" s="67"/>
      <c r="R421" s="67"/>
      <c r="S421" s="67"/>
      <c r="T421" s="68"/>
      <c r="U421" s="37"/>
      <c r="V421" s="37"/>
      <c r="W421" s="37"/>
      <c r="X421" s="37"/>
      <c r="Y421" s="37"/>
      <c r="Z421" s="37"/>
      <c r="AA421" s="37"/>
      <c r="AB421" s="37"/>
      <c r="AC421" s="37"/>
      <c r="AD421" s="37"/>
      <c r="AE421" s="37"/>
      <c r="AT421" s="20" t="s">
        <v>245</v>
      </c>
      <c r="AU421" s="20" t="s">
        <v>88</v>
      </c>
    </row>
    <row r="422" spans="1:65" s="12" customFormat="1" ht="22.8" customHeight="1">
      <c r="B422" s="166"/>
      <c r="C422" s="167"/>
      <c r="D422" s="168" t="s">
        <v>75</v>
      </c>
      <c r="E422" s="180" t="s">
        <v>2811</v>
      </c>
      <c r="F422" s="180" t="s">
        <v>2812</v>
      </c>
      <c r="G422" s="167"/>
      <c r="H422" s="167"/>
      <c r="I422" s="170"/>
      <c r="J422" s="181">
        <f>BK422</f>
        <v>0</v>
      </c>
      <c r="K422" s="167"/>
      <c r="L422" s="172"/>
      <c r="M422" s="173"/>
      <c r="N422" s="174"/>
      <c r="O422" s="174"/>
      <c r="P422" s="175">
        <f>SUM(P423:P440)</f>
        <v>0</v>
      </c>
      <c r="Q422" s="174"/>
      <c r="R422" s="175">
        <f>SUM(R423:R440)</f>
        <v>4.3729360000000002E-2</v>
      </c>
      <c r="S422" s="174"/>
      <c r="T422" s="176">
        <f>SUM(T423:T440)</f>
        <v>0</v>
      </c>
      <c r="AR422" s="177" t="s">
        <v>88</v>
      </c>
      <c r="AT422" s="178" t="s">
        <v>75</v>
      </c>
      <c r="AU422" s="178" t="s">
        <v>83</v>
      </c>
      <c r="AY422" s="177" t="s">
        <v>237</v>
      </c>
      <c r="BK422" s="179">
        <f>SUM(BK423:BK440)</f>
        <v>0</v>
      </c>
    </row>
    <row r="423" spans="1:65" s="2" customFormat="1" ht="33" customHeight="1">
      <c r="A423" s="37"/>
      <c r="B423" s="38"/>
      <c r="C423" s="182" t="s">
        <v>817</v>
      </c>
      <c r="D423" s="182" t="s">
        <v>239</v>
      </c>
      <c r="E423" s="183" t="s">
        <v>2813</v>
      </c>
      <c r="F423" s="184" t="s">
        <v>2814</v>
      </c>
      <c r="G423" s="185" t="s">
        <v>154</v>
      </c>
      <c r="H423" s="186">
        <v>9.5</v>
      </c>
      <c r="I423" s="187"/>
      <c r="J423" s="188">
        <f>ROUND(I423*H423,2)</f>
        <v>0</v>
      </c>
      <c r="K423" s="184" t="s">
        <v>242</v>
      </c>
      <c r="L423" s="42"/>
      <c r="M423" s="189" t="s">
        <v>19</v>
      </c>
      <c r="N423" s="190" t="s">
        <v>48</v>
      </c>
      <c r="O423" s="67"/>
      <c r="P423" s="191">
        <f>O423*H423</f>
        <v>0</v>
      </c>
      <c r="Q423" s="191">
        <v>1.72E-3</v>
      </c>
      <c r="R423" s="191">
        <f>Q423*H423</f>
        <v>1.634E-2</v>
      </c>
      <c r="S423" s="191">
        <v>0</v>
      </c>
      <c r="T423" s="192">
        <f>S423*H423</f>
        <v>0</v>
      </c>
      <c r="U423" s="37"/>
      <c r="V423" s="37"/>
      <c r="W423" s="37"/>
      <c r="X423" s="37"/>
      <c r="Y423" s="37"/>
      <c r="Z423" s="37"/>
      <c r="AA423" s="37"/>
      <c r="AB423" s="37"/>
      <c r="AC423" s="37"/>
      <c r="AD423" s="37"/>
      <c r="AE423" s="37"/>
      <c r="AR423" s="193" t="s">
        <v>366</v>
      </c>
      <c r="AT423" s="193" t="s">
        <v>239</v>
      </c>
      <c r="AU423" s="193" t="s">
        <v>88</v>
      </c>
      <c r="AY423" s="20" t="s">
        <v>237</v>
      </c>
      <c r="BE423" s="194">
        <f>IF(N423="základní",J423,0)</f>
        <v>0</v>
      </c>
      <c r="BF423" s="194">
        <f>IF(N423="snížená",J423,0)</f>
        <v>0</v>
      </c>
      <c r="BG423" s="194">
        <f>IF(N423="zákl. přenesená",J423,0)</f>
        <v>0</v>
      </c>
      <c r="BH423" s="194">
        <f>IF(N423="sníž. přenesená",J423,0)</f>
        <v>0</v>
      </c>
      <c r="BI423" s="194">
        <f>IF(N423="nulová",J423,0)</f>
        <v>0</v>
      </c>
      <c r="BJ423" s="20" t="s">
        <v>88</v>
      </c>
      <c r="BK423" s="194">
        <f>ROUND(I423*H423,2)</f>
        <v>0</v>
      </c>
      <c r="BL423" s="20" t="s">
        <v>366</v>
      </c>
      <c r="BM423" s="193" t="s">
        <v>2815</v>
      </c>
    </row>
    <row r="424" spans="1:65" s="2" customFormat="1" ht="10.199999999999999">
      <c r="A424" s="37"/>
      <c r="B424" s="38"/>
      <c r="C424" s="39"/>
      <c r="D424" s="195" t="s">
        <v>245</v>
      </c>
      <c r="E424" s="39"/>
      <c r="F424" s="196" t="s">
        <v>2816</v>
      </c>
      <c r="G424" s="39"/>
      <c r="H424" s="39"/>
      <c r="I424" s="197"/>
      <c r="J424" s="39"/>
      <c r="K424" s="39"/>
      <c r="L424" s="42"/>
      <c r="M424" s="198"/>
      <c r="N424" s="199"/>
      <c r="O424" s="67"/>
      <c r="P424" s="67"/>
      <c r="Q424" s="67"/>
      <c r="R424" s="67"/>
      <c r="S424" s="67"/>
      <c r="T424" s="68"/>
      <c r="U424" s="37"/>
      <c r="V424" s="37"/>
      <c r="W424" s="37"/>
      <c r="X424" s="37"/>
      <c r="Y424" s="37"/>
      <c r="Z424" s="37"/>
      <c r="AA424" s="37"/>
      <c r="AB424" s="37"/>
      <c r="AC424" s="37"/>
      <c r="AD424" s="37"/>
      <c r="AE424" s="37"/>
      <c r="AT424" s="20" t="s">
        <v>245</v>
      </c>
      <c r="AU424" s="20" t="s">
        <v>88</v>
      </c>
    </row>
    <row r="425" spans="1:65" s="14" customFormat="1" ht="10.199999999999999">
      <c r="B425" s="211"/>
      <c r="C425" s="212"/>
      <c r="D425" s="202" t="s">
        <v>247</v>
      </c>
      <c r="E425" s="213" t="s">
        <v>19</v>
      </c>
      <c r="F425" s="214" t="s">
        <v>2817</v>
      </c>
      <c r="G425" s="212"/>
      <c r="H425" s="215">
        <v>9.5</v>
      </c>
      <c r="I425" s="216"/>
      <c r="J425" s="212"/>
      <c r="K425" s="212"/>
      <c r="L425" s="217"/>
      <c r="M425" s="218"/>
      <c r="N425" s="219"/>
      <c r="O425" s="219"/>
      <c r="P425" s="219"/>
      <c r="Q425" s="219"/>
      <c r="R425" s="219"/>
      <c r="S425" s="219"/>
      <c r="T425" s="220"/>
      <c r="AT425" s="221" t="s">
        <v>247</v>
      </c>
      <c r="AU425" s="221" t="s">
        <v>88</v>
      </c>
      <c r="AV425" s="14" t="s">
        <v>88</v>
      </c>
      <c r="AW425" s="14" t="s">
        <v>37</v>
      </c>
      <c r="AX425" s="14" t="s">
        <v>83</v>
      </c>
      <c r="AY425" s="221" t="s">
        <v>237</v>
      </c>
    </row>
    <row r="426" spans="1:65" s="2" customFormat="1" ht="33" customHeight="1">
      <c r="A426" s="37"/>
      <c r="B426" s="38"/>
      <c r="C426" s="182" t="s">
        <v>830</v>
      </c>
      <c r="D426" s="182" t="s">
        <v>239</v>
      </c>
      <c r="E426" s="183" t="s">
        <v>2818</v>
      </c>
      <c r="F426" s="184" t="s">
        <v>2819</v>
      </c>
      <c r="G426" s="185" t="s">
        <v>154</v>
      </c>
      <c r="H426" s="186">
        <v>9.5</v>
      </c>
      <c r="I426" s="187"/>
      <c r="J426" s="188">
        <f>ROUND(I426*H426,2)</f>
        <v>0</v>
      </c>
      <c r="K426" s="184" t="s">
        <v>242</v>
      </c>
      <c r="L426" s="42"/>
      <c r="M426" s="189" t="s">
        <v>19</v>
      </c>
      <c r="N426" s="190" t="s">
        <v>48</v>
      </c>
      <c r="O426" s="67"/>
      <c r="P426" s="191">
        <f>O426*H426</f>
        <v>0</v>
      </c>
      <c r="Q426" s="191">
        <v>1.5299999999999999E-3</v>
      </c>
      <c r="R426" s="191">
        <f>Q426*H426</f>
        <v>1.4534999999999999E-2</v>
      </c>
      <c r="S426" s="191">
        <v>0</v>
      </c>
      <c r="T426" s="192">
        <f>S426*H426</f>
        <v>0</v>
      </c>
      <c r="U426" s="37"/>
      <c r="V426" s="37"/>
      <c r="W426" s="37"/>
      <c r="X426" s="37"/>
      <c r="Y426" s="37"/>
      <c r="Z426" s="37"/>
      <c r="AA426" s="37"/>
      <c r="AB426" s="37"/>
      <c r="AC426" s="37"/>
      <c r="AD426" s="37"/>
      <c r="AE426" s="37"/>
      <c r="AR426" s="193" t="s">
        <v>366</v>
      </c>
      <c r="AT426" s="193" t="s">
        <v>239</v>
      </c>
      <c r="AU426" s="193" t="s">
        <v>88</v>
      </c>
      <c r="AY426" s="20" t="s">
        <v>237</v>
      </c>
      <c r="BE426" s="194">
        <f>IF(N426="základní",J426,0)</f>
        <v>0</v>
      </c>
      <c r="BF426" s="194">
        <f>IF(N426="snížená",J426,0)</f>
        <v>0</v>
      </c>
      <c r="BG426" s="194">
        <f>IF(N426="zákl. přenesená",J426,0)</f>
        <v>0</v>
      </c>
      <c r="BH426" s="194">
        <f>IF(N426="sníž. přenesená",J426,0)</f>
        <v>0</v>
      </c>
      <c r="BI426" s="194">
        <f>IF(N426="nulová",J426,0)</f>
        <v>0</v>
      </c>
      <c r="BJ426" s="20" t="s">
        <v>88</v>
      </c>
      <c r="BK426" s="194">
        <f>ROUND(I426*H426,2)</f>
        <v>0</v>
      </c>
      <c r="BL426" s="20" t="s">
        <v>366</v>
      </c>
      <c r="BM426" s="193" t="s">
        <v>2820</v>
      </c>
    </row>
    <row r="427" spans="1:65" s="2" customFormat="1" ht="10.199999999999999">
      <c r="A427" s="37"/>
      <c r="B427" s="38"/>
      <c r="C427" s="39"/>
      <c r="D427" s="195" t="s">
        <v>245</v>
      </c>
      <c r="E427" s="39"/>
      <c r="F427" s="196" t="s">
        <v>2821</v>
      </c>
      <c r="G427" s="39"/>
      <c r="H427" s="39"/>
      <c r="I427" s="197"/>
      <c r="J427" s="39"/>
      <c r="K427" s="39"/>
      <c r="L427" s="42"/>
      <c r="M427" s="198"/>
      <c r="N427" s="199"/>
      <c r="O427" s="67"/>
      <c r="P427" s="67"/>
      <c r="Q427" s="67"/>
      <c r="R427" s="67"/>
      <c r="S427" s="67"/>
      <c r="T427" s="68"/>
      <c r="U427" s="37"/>
      <c r="V427" s="37"/>
      <c r="W427" s="37"/>
      <c r="X427" s="37"/>
      <c r="Y427" s="37"/>
      <c r="Z427" s="37"/>
      <c r="AA427" s="37"/>
      <c r="AB427" s="37"/>
      <c r="AC427" s="37"/>
      <c r="AD427" s="37"/>
      <c r="AE427" s="37"/>
      <c r="AT427" s="20" t="s">
        <v>245</v>
      </c>
      <c r="AU427" s="20" t="s">
        <v>88</v>
      </c>
    </row>
    <row r="428" spans="1:65" s="14" customFormat="1" ht="10.199999999999999">
      <c r="B428" s="211"/>
      <c r="C428" s="212"/>
      <c r="D428" s="202" t="s">
        <v>247</v>
      </c>
      <c r="E428" s="213" t="s">
        <v>19</v>
      </c>
      <c r="F428" s="214" t="s">
        <v>2822</v>
      </c>
      <c r="G428" s="212"/>
      <c r="H428" s="215">
        <v>9.5</v>
      </c>
      <c r="I428" s="216"/>
      <c r="J428" s="212"/>
      <c r="K428" s="212"/>
      <c r="L428" s="217"/>
      <c r="M428" s="218"/>
      <c r="N428" s="219"/>
      <c r="O428" s="219"/>
      <c r="P428" s="219"/>
      <c r="Q428" s="219"/>
      <c r="R428" s="219"/>
      <c r="S428" s="219"/>
      <c r="T428" s="220"/>
      <c r="AT428" s="221" t="s">
        <v>247</v>
      </c>
      <c r="AU428" s="221" t="s">
        <v>88</v>
      </c>
      <c r="AV428" s="14" t="s">
        <v>88</v>
      </c>
      <c r="AW428" s="14" t="s">
        <v>37</v>
      </c>
      <c r="AX428" s="14" t="s">
        <v>83</v>
      </c>
      <c r="AY428" s="221" t="s">
        <v>237</v>
      </c>
    </row>
    <row r="429" spans="1:65" s="2" customFormat="1" ht="66.75" customHeight="1">
      <c r="A429" s="37"/>
      <c r="B429" s="38"/>
      <c r="C429" s="182" t="s">
        <v>857</v>
      </c>
      <c r="D429" s="182" t="s">
        <v>239</v>
      </c>
      <c r="E429" s="183" t="s">
        <v>2823</v>
      </c>
      <c r="F429" s="184" t="s">
        <v>2824</v>
      </c>
      <c r="G429" s="185" t="s">
        <v>141</v>
      </c>
      <c r="H429" s="186">
        <v>4.3979999999999997</v>
      </c>
      <c r="I429" s="187"/>
      <c r="J429" s="188">
        <f>ROUND(I429*H429,2)</f>
        <v>0</v>
      </c>
      <c r="K429" s="184" t="s">
        <v>242</v>
      </c>
      <c r="L429" s="42"/>
      <c r="M429" s="189" t="s">
        <v>19</v>
      </c>
      <c r="N429" s="190" t="s">
        <v>48</v>
      </c>
      <c r="O429" s="67"/>
      <c r="P429" s="191">
        <f>O429*H429</f>
        <v>0</v>
      </c>
      <c r="Q429" s="191">
        <v>2.2000000000000001E-4</v>
      </c>
      <c r="R429" s="191">
        <f>Q429*H429</f>
        <v>9.6756000000000001E-4</v>
      </c>
      <c r="S429" s="191">
        <v>0</v>
      </c>
      <c r="T429" s="192">
        <f>S429*H429</f>
        <v>0</v>
      </c>
      <c r="U429" s="37"/>
      <c r="V429" s="37"/>
      <c r="W429" s="37"/>
      <c r="X429" s="37"/>
      <c r="Y429" s="37"/>
      <c r="Z429" s="37"/>
      <c r="AA429" s="37"/>
      <c r="AB429" s="37"/>
      <c r="AC429" s="37"/>
      <c r="AD429" s="37"/>
      <c r="AE429" s="37"/>
      <c r="AR429" s="193" t="s">
        <v>366</v>
      </c>
      <c r="AT429" s="193" t="s">
        <v>239</v>
      </c>
      <c r="AU429" s="193" t="s">
        <v>88</v>
      </c>
      <c r="AY429" s="20" t="s">
        <v>237</v>
      </c>
      <c r="BE429" s="194">
        <f>IF(N429="základní",J429,0)</f>
        <v>0</v>
      </c>
      <c r="BF429" s="194">
        <f>IF(N429="snížená",J429,0)</f>
        <v>0</v>
      </c>
      <c r="BG429" s="194">
        <f>IF(N429="zákl. přenesená",J429,0)</f>
        <v>0</v>
      </c>
      <c r="BH429" s="194">
        <f>IF(N429="sníž. přenesená",J429,0)</f>
        <v>0</v>
      </c>
      <c r="BI429" s="194">
        <f>IF(N429="nulová",J429,0)</f>
        <v>0</v>
      </c>
      <c r="BJ429" s="20" t="s">
        <v>88</v>
      </c>
      <c r="BK429" s="194">
        <f>ROUND(I429*H429,2)</f>
        <v>0</v>
      </c>
      <c r="BL429" s="20" t="s">
        <v>366</v>
      </c>
      <c r="BM429" s="193" t="s">
        <v>2825</v>
      </c>
    </row>
    <row r="430" spans="1:65" s="2" customFormat="1" ht="10.199999999999999">
      <c r="A430" s="37"/>
      <c r="B430" s="38"/>
      <c r="C430" s="39"/>
      <c r="D430" s="195" t="s">
        <v>245</v>
      </c>
      <c r="E430" s="39"/>
      <c r="F430" s="196" t="s">
        <v>2826</v>
      </c>
      <c r="G430" s="39"/>
      <c r="H430" s="39"/>
      <c r="I430" s="197"/>
      <c r="J430" s="39"/>
      <c r="K430" s="39"/>
      <c r="L430" s="42"/>
      <c r="M430" s="198"/>
      <c r="N430" s="199"/>
      <c r="O430" s="67"/>
      <c r="P430" s="67"/>
      <c r="Q430" s="67"/>
      <c r="R430" s="67"/>
      <c r="S430" s="67"/>
      <c r="T430" s="68"/>
      <c r="U430" s="37"/>
      <c r="V430" s="37"/>
      <c r="W430" s="37"/>
      <c r="X430" s="37"/>
      <c r="Y430" s="37"/>
      <c r="Z430" s="37"/>
      <c r="AA430" s="37"/>
      <c r="AB430" s="37"/>
      <c r="AC430" s="37"/>
      <c r="AD430" s="37"/>
      <c r="AE430" s="37"/>
      <c r="AT430" s="20" t="s">
        <v>245</v>
      </c>
      <c r="AU430" s="20" t="s">
        <v>88</v>
      </c>
    </row>
    <row r="431" spans="1:65" s="14" customFormat="1" ht="10.199999999999999">
      <c r="B431" s="211"/>
      <c r="C431" s="212"/>
      <c r="D431" s="202" t="s">
        <v>247</v>
      </c>
      <c r="E431" s="213" t="s">
        <v>19</v>
      </c>
      <c r="F431" s="214" t="s">
        <v>2454</v>
      </c>
      <c r="G431" s="212"/>
      <c r="H431" s="215">
        <v>4.3979999999999997</v>
      </c>
      <c r="I431" s="216"/>
      <c r="J431" s="212"/>
      <c r="K431" s="212"/>
      <c r="L431" s="217"/>
      <c r="M431" s="218"/>
      <c r="N431" s="219"/>
      <c r="O431" s="219"/>
      <c r="P431" s="219"/>
      <c r="Q431" s="219"/>
      <c r="R431" s="219"/>
      <c r="S431" s="219"/>
      <c r="T431" s="220"/>
      <c r="AT431" s="221" t="s">
        <v>247</v>
      </c>
      <c r="AU431" s="221" t="s">
        <v>88</v>
      </c>
      <c r="AV431" s="14" t="s">
        <v>88</v>
      </c>
      <c r="AW431" s="14" t="s">
        <v>37</v>
      </c>
      <c r="AX431" s="14" t="s">
        <v>83</v>
      </c>
      <c r="AY431" s="221" t="s">
        <v>237</v>
      </c>
    </row>
    <row r="432" spans="1:65" s="2" customFormat="1" ht="24.15" customHeight="1">
      <c r="A432" s="37"/>
      <c r="B432" s="38"/>
      <c r="C432" s="244" t="s">
        <v>863</v>
      </c>
      <c r="D432" s="244" t="s">
        <v>296</v>
      </c>
      <c r="E432" s="245" t="s">
        <v>2827</v>
      </c>
      <c r="F432" s="246" t="s">
        <v>2828</v>
      </c>
      <c r="G432" s="247" t="s">
        <v>141</v>
      </c>
      <c r="H432" s="248">
        <v>5.1260000000000003</v>
      </c>
      <c r="I432" s="249"/>
      <c r="J432" s="250">
        <f>ROUND(I432*H432,2)</f>
        <v>0</v>
      </c>
      <c r="K432" s="246" t="s">
        <v>242</v>
      </c>
      <c r="L432" s="251"/>
      <c r="M432" s="252" t="s">
        <v>19</v>
      </c>
      <c r="N432" s="253" t="s">
        <v>48</v>
      </c>
      <c r="O432" s="67"/>
      <c r="P432" s="191">
        <f>O432*H432</f>
        <v>0</v>
      </c>
      <c r="Q432" s="191">
        <v>2.2000000000000001E-3</v>
      </c>
      <c r="R432" s="191">
        <f>Q432*H432</f>
        <v>1.1277200000000001E-2</v>
      </c>
      <c r="S432" s="191">
        <v>0</v>
      </c>
      <c r="T432" s="192">
        <f>S432*H432</f>
        <v>0</v>
      </c>
      <c r="U432" s="37"/>
      <c r="V432" s="37"/>
      <c r="W432" s="37"/>
      <c r="X432" s="37"/>
      <c r="Y432" s="37"/>
      <c r="Z432" s="37"/>
      <c r="AA432" s="37"/>
      <c r="AB432" s="37"/>
      <c r="AC432" s="37"/>
      <c r="AD432" s="37"/>
      <c r="AE432" s="37"/>
      <c r="AR432" s="193" t="s">
        <v>523</v>
      </c>
      <c r="AT432" s="193" t="s">
        <v>296</v>
      </c>
      <c r="AU432" s="193" t="s">
        <v>88</v>
      </c>
      <c r="AY432" s="20" t="s">
        <v>237</v>
      </c>
      <c r="BE432" s="194">
        <f>IF(N432="základní",J432,0)</f>
        <v>0</v>
      </c>
      <c r="BF432" s="194">
        <f>IF(N432="snížená",J432,0)</f>
        <v>0</v>
      </c>
      <c r="BG432" s="194">
        <f>IF(N432="zákl. přenesená",J432,0)</f>
        <v>0</v>
      </c>
      <c r="BH432" s="194">
        <f>IF(N432="sníž. přenesená",J432,0)</f>
        <v>0</v>
      </c>
      <c r="BI432" s="194">
        <f>IF(N432="nulová",J432,0)</f>
        <v>0</v>
      </c>
      <c r="BJ432" s="20" t="s">
        <v>88</v>
      </c>
      <c r="BK432" s="194">
        <f>ROUND(I432*H432,2)</f>
        <v>0</v>
      </c>
      <c r="BL432" s="20" t="s">
        <v>366</v>
      </c>
      <c r="BM432" s="193" t="s">
        <v>2829</v>
      </c>
    </row>
    <row r="433" spans="1:65" s="14" customFormat="1" ht="10.199999999999999">
      <c r="B433" s="211"/>
      <c r="C433" s="212"/>
      <c r="D433" s="202" t="s">
        <v>247</v>
      </c>
      <c r="E433" s="212"/>
      <c r="F433" s="214" t="s">
        <v>2830</v>
      </c>
      <c r="G433" s="212"/>
      <c r="H433" s="215">
        <v>5.1260000000000003</v>
      </c>
      <c r="I433" s="216"/>
      <c r="J433" s="212"/>
      <c r="K433" s="212"/>
      <c r="L433" s="217"/>
      <c r="M433" s="218"/>
      <c r="N433" s="219"/>
      <c r="O433" s="219"/>
      <c r="P433" s="219"/>
      <c r="Q433" s="219"/>
      <c r="R433" s="219"/>
      <c r="S433" s="219"/>
      <c r="T433" s="220"/>
      <c r="AT433" s="221" t="s">
        <v>247</v>
      </c>
      <c r="AU433" s="221" t="s">
        <v>88</v>
      </c>
      <c r="AV433" s="14" t="s">
        <v>88</v>
      </c>
      <c r="AW433" s="14" t="s">
        <v>4</v>
      </c>
      <c r="AX433" s="14" t="s">
        <v>83</v>
      </c>
      <c r="AY433" s="221" t="s">
        <v>237</v>
      </c>
    </row>
    <row r="434" spans="1:65" s="2" customFormat="1" ht="33" customHeight="1">
      <c r="A434" s="37"/>
      <c r="B434" s="38"/>
      <c r="C434" s="182" t="s">
        <v>881</v>
      </c>
      <c r="D434" s="182" t="s">
        <v>239</v>
      </c>
      <c r="E434" s="183" t="s">
        <v>2831</v>
      </c>
      <c r="F434" s="184" t="s">
        <v>2832</v>
      </c>
      <c r="G434" s="185" t="s">
        <v>141</v>
      </c>
      <c r="H434" s="186">
        <v>4.3979999999999997</v>
      </c>
      <c r="I434" s="187"/>
      <c r="J434" s="188">
        <f>ROUND(I434*H434,2)</f>
        <v>0</v>
      </c>
      <c r="K434" s="184" t="s">
        <v>242</v>
      </c>
      <c r="L434" s="42"/>
      <c r="M434" s="189" t="s">
        <v>19</v>
      </c>
      <c r="N434" s="190" t="s">
        <v>48</v>
      </c>
      <c r="O434" s="67"/>
      <c r="P434" s="191">
        <f>O434*H434</f>
        <v>0</v>
      </c>
      <c r="Q434" s="191">
        <v>0</v>
      </c>
      <c r="R434" s="191">
        <f>Q434*H434</f>
        <v>0</v>
      </c>
      <c r="S434" s="191">
        <v>0</v>
      </c>
      <c r="T434" s="192">
        <f>S434*H434</f>
        <v>0</v>
      </c>
      <c r="U434" s="37"/>
      <c r="V434" s="37"/>
      <c r="W434" s="37"/>
      <c r="X434" s="37"/>
      <c r="Y434" s="37"/>
      <c r="Z434" s="37"/>
      <c r="AA434" s="37"/>
      <c r="AB434" s="37"/>
      <c r="AC434" s="37"/>
      <c r="AD434" s="37"/>
      <c r="AE434" s="37"/>
      <c r="AR434" s="193" t="s">
        <v>366</v>
      </c>
      <c r="AT434" s="193" t="s">
        <v>239</v>
      </c>
      <c r="AU434" s="193" t="s">
        <v>88</v>
      </c>
      <c r="AY434" s="20" t="s">
        <v>237</v>
      </c>
      <c r="BE434" s="194">
        <f>IF(N434="základní",J434,0)</f>
        <v>0</v>
      </c>
      <c r="BF434" s="194">
        <f>IF(N434="snížená",J434,0)</f>
        <v>0</v>
      </c>
      <c r="BG434" s="194">
        <f>IF(N434="zákl. přenesená",J434,0)</f>
        <v>0</v>
      </c>
      <c r="BH434" s="194">
        <f>IF(N434="sníž. přenesená",J434,0)</f>
        <v>0</v>
      </c>
      <c r="BI434" s="194">
        <f>IF(N434="nulová",J434,0)</f>
        <v>0</v>
      </c>
      <c r="BJ434" s="20" t="s">
        <v>88</v>
      </c>
      <c r="BK434" s="194">
        <f>ROUND(I434*H434,2)</f>
        <v>0</v>
      </c>
      <c r="BL434" s="20" t="s">
        <v>366</v>
      </c>
      <c r="BM434" s="193" t="s">
        <v>2833</v>
      </c>
    </row>
    <row r="435" spans="1:65" s="2" customFormat="1" ht="10.199999999999999">
      <c r="A435" s="37"/>
      <c r="B435" s="38"/>
      <c r="C435" s="39"/>
      <c r="D435" s="195" t="s">
        <v>245</v>
      </c>
      <c r="E435" s="39"/>
      <c r="F435" s="196" t="s">
        <v>2834</v>
      </c>
      <c r="G435" s="39"/>
      <c r="H435" s="39"/>
      <c r="I435" s="197"/>
      <c r="J435" s="39"/>
      <c r="K435" s="39"/>
      <c r="L435" s="42"/>
      <c r="M435" s="198"/>
      <c r="N435" s="199"/>
      <c r="O435" s="67"/>
      <c r="P435" s="67"/>
      <c r="Q435" s="67"/>
      <c r="R435" s="67"/>
      <c r="S435" s="67"/>
      <c r="T435" s="68"/>
      <c r="U435" s="37"/>
      <c r="V435" s="37"/>
      <c r="W435" s="37"/>
      <c r="X435" s="37"/>
      <c r="Y435" s="37"/>
      <c r="Z435" s="37"/>
      <c r="AA435" s="37"/>
      <c r="AB435" s="37"/>
      <c r="AC435" s="37"/>
      <c r="AD435" s="37"/>
      <c r="AE435" s="37"/>
      <c r="AT435" s="20" t="s">
        <v>245</v>
      </c>
      <c r="AU435" s="20" t="s">
        <v>88</v>
      </c>
    </row>
    <row r="436" spans="1:65" s="14" customFormat="1" ht="10.199999999999999">
      <c r="B436" s="211"/>
      <c r="C436" s="212"/>
      <c r="D436" s="202" t="s">
        <v>247</v>
      </c>
      <c r="E436" s="213" t="s">
        <v>19</v>
      </c>
      <c r="F436" s="214" t="s">
        <v>2454</v>
      </c>
      <c r="G436" s="212"/>
      <c r="H436" s="215">
        <v>4.3979999999999997</v>
      </c>
      <c r="I436" s="216"/>
      <c r="J436" s="212"/>
      <c r="K436" s="212"/>
      <c r="L436" s="217"/>
      <c r="M436" s="218"/>
      <c r="N436" s="219"/>
      <c r="O436" s="219"/>
      <c r="P436" s="219"/>
      <c r="Q436" s="219"/>
      <c r="R436" s="219"/>
      <c r="S436" s="219"/>
      <c r="T436" s="220"/>
      <c r="AT436" s="221" t="s">
        <v>247</v>
      </c>
      <c r="AU436" s="221" t="s">
        <v>88</v>
      </c>
      <c r="AV436" s="14" t="s">
        <v>88</v>
      </c>
      <c r="AW436" s="14" t="s">
        <v>37</v>
      </c>
      <c r="AX436" s="14" t="s">
        <v>83</v>
      </c>
      <c r="AY436" s="221" t="s">
        <v>237</v>
      </c>
    </row>
    <row r="437" spans="1:65" s="2" customFormat="1" ht="24.15" customHeight="1">
      <c r="A437" s="37"/>
      <c r="B437" s="38"/>
      <c r="C437" s="244" t="s">
        <v>897</v>
      </c>
      <c r="D437" s="244" t="s">
        <v>296</v>
      </c>
      <c r="E437" s="245" t="s">
        <v>2835</v>
      </c>
      <c r="F437" s="246" t="s">
        <v>2836</v>
      </c>
      <c r="G437" s="247" t="s">
        <v>141</v>
      </c>
      <c r="H437" s="248">
        <v>5.08</v>
      </c>
      <c r="I437" s="249"/>
      <c r="J437" s="250">
        <f>ROUND(I437*H437,2)</f>
        <v>0</v>
      </c>
      <c r="K437" s="246" t="s">
        <v>19</v>
      </c>
      <c r="L437" s="251"/>
      <c r="M437" s="252" t="s">
        <v>19</v>
      </c>
      <c r="N437" s="253" t="s">
        <v>48</v>
      </c>
      <c r="O437" s="67"/>
      <c r="P437" s="191">
        <f>O437*H437</f>
        <v>0</v>
      </c>
      <c r="Q437" s="191">
        <v>1.2E-4</v>
      </c>
      <c r="R437" s="191">
        <f>Q437*H437</f>
        <v>6.0960000000000007E-4</v>
      </c>
      <c r="S437" s="191">
        <v>0</v>
      </c>
      <c r="T437" s="192">
        <f>S437*H437</f>
        <v>0</v>
      </c>
      <c r="U437" s="37"/>
      <c r="V437" s="37"/>
      <c r="W437" s="37"/>
      <c r="X437" s="37"/>
      <c r="Y437" s="37"/>
      <c r="Z437" s="37"/>
      <c r="AA437" s="37"/>
      <c r="AB437" s="37"/>
      <c r="AC437" s="37"/>
      <c r="AD437" s="37"/>
      <c r="AE437" s="37"/>
      <c r="AR437" s="193" t="s">
        <v>523</v>
      </c>
      <c r="AT437" s="193" t="s">
        <v>296</v>
      </c>
      <c r="AU437" s="193" t="s">
        <v>88</v>
      </c>
      <c r="AY437" s="20" t="s">
        <v>237</v>
      </c>
      <c r="BE437" s="194">
        <f>IF(N437="základní",J437,0)</f>
        <v>0</v>
      </c>
      <c r="BF437" s="194">
        <f>IF(N437="snížená",J437,0)</f>
        <v>0</v>
      </c>
      <c r="BG437" s="194">
        <f>IF(N437="zákl. přenesená",J437,0)</f>
        <v>0</v>
      </c>
      <c r="BH437" s="194">
        <f>IF(N437="sníž. přenesená",J437,0)</f>
        <v>0</v>
      </c>
      <c r="BI437" s="194">
        <f>IF(N437="nulová",J437,0)</f>
        <v>0</v>
      </c>
      <c r="BJ437" s="20" t="s">
        <v>88</v>
      </c>
      <c r="BK437" s="194">
        <f>ROUND(I437*H437,2)</f>
        <v>0</v>
      </c>
      <c r="BL437" s="20" t="s">
        <v>366</v>
      </c>
      <c r="BM437" s="193" t="s">
        <v>2837</v>
      </c>
    </row>
    <row r="438" spans="1:65" s="14" customFormat="1" ht="10.199999999999999">
      <c r="B438" s="211"/>
      <c r="C438" s="212"/>
      <c r="D438" s="202" t="s">
        <v>247</v>
      </c>
      <c r="E438" s="212"/>
      <c r="F438" s="214" t="s">
        <v>2838</v>
      </c>
      <c r="G438" s="212"/>
      <c r="H438" s="215">
        <v>5.08</v>
      </c>
      <c r="I438" s="216"/>
      <c r="J438" s="212"/>
      <c r="K438" s="212"/>
      <c r="L438" s="217"/>
      <c r="M438" s="218"/>
      <c r="N438" s="219"/>
      <c r="O438" s="219"/>
      <c r="P438" s="219"/>
      <c r="Q438" s="219"/>
      <c r="R438" s="219"/>
      <c r="S438" s="219"/>
      <c r="T438" s="220"/>
      <c r="AT438" s="221" t="s">
        <v>247</v>
      </c>
      <c r="AU438" s="221" t="s">
        <v>88</v>
      </c>
      <c r="AV438" s="14" t="s">
        <v>88</v>
      </c>
      <c r="AW438" s="14" t="s">
        <v>4</v>
      </c>
      <c r="AX438" s="14" t="s">
        <v>83</v>
      </c>
      <c r="AY438" s="221" t="s">
        <v>237</v>
      </c>
    </row>
    <row r="439" spans="1:65" s="2" customFormat="1" ht="55.5" customHeight="1">
      <c r="A439" s="37"/>
      <c r="B439" s="38"/>
      <c r="C439" s="182" t="s">
        <v>910</v>
      </c>
      <c r="D439" s="182" t="s">
        <v>239</v>
      </c>
      <c r="E439" s="183" t="s">
        <v>2839</v>
      </c>
      <c r="F439" s="184" t="s">
        <v>2840</v>
      </c>
      <c r="G439" s="185" t="s">
        <v>304</v>
      </c>
      <c r="H439" s="186">
        <v>4.3999999999999997E-2</v>
      </c>
      <c r="I439" s="187"/>
      <c r="J439" s="188">
        <f>ROUND(I439*H439,2)</f>
        <v>0</v>
      </c>
      <c r="K439" s="184" t="s">
        <v>242</v>
      </c>
      <c r="L439" s="42"/>
      <c r="M439" s="189" t="s">
        <v>19</v>
      </c>
      <c r="N439" s="190" t="s">
        <v>48</v>
      </c>
      <c r="O439" s="67"/>
      <c r="P439" s="191">
        <f>O439*H439</f>
        <v>0</v>
      </c>
      <c r="Q439" s="191">
        <v>0</v>
      </c>
      <c r="R439" s="191">
        <f>Q439*H439</f>
        <v>0</v>
      </c>
      <c r="S439" s="191">
        <v>0</v>
      </c>
      <c r="T439" s="192">
        <f>S439*H439</f>
        <v>0</v>
      </c>
      <c r="U439" s="37"/>
      <c r="V439" s="37"/>
      <c r="W439" s="37"/>
      <c r="X439" s="37"/>
      <c r="Y439" s="37"/>
      <c r="Z439" s="37"/>
      <c r="AA439" s="37"/>
      <c r="AB439" s="37"/>
      <c r="AC439" s="37"/>
      <c r="AD439" s="37"/>
      <c r="AE439" s="37"/>
      <c r="AR439" s="193" t="s">
        <v>366</v>
      </c>
      <c r="AT439" s="193" t="s">
        <v>239</v>
      </c>
      <c r="AU439" s="193" t="s">
        <v>88</v>
      </c>
      <c r="AY439" s="20" t="s">
        <v>237</v>
      </c>
      <c r="BE439" s="194">
        <f>IF(N439="základní",J439,0)</f>
        <v>0</v>
      </c>
      <c r="BF439" s="194">
        <f>IF(N439="snížená",J439,0)</f>
        <v>0</v>
      </c>
      <c r="BG439" s="194">
        <f>IF(N439="zákl. přenesená",J439,0)</f>
        <v>0</v>
      </c>
      <c r="BH439" s="194">
        <f>IF(N439="sníž. přenesená",J439,0)</f>
        <v>0</v>
      </c>
      <c r="BI439" s="194">
        <f>IF(N439="nulová",J439,0)</f>
        <v>0</v>
      </c>
      <c r="BJ439" s="20" t="s">
        <v>88</v>
      </c>
      <c r="BK439" s="194">
        <f>ROUND(I439*H439,2)</f>
        <v>0</v>
      </c>
      <c r="BL439" s="20" t="s">
        <v>366</v>
      </c>
      <c r="BM439" s="193" t="s">
        <v>2841</v>
      </c>
    </row>
    <row r="440" spans="1:65" s="2" customFormat="1" ht="10.199999999999999">
      <c r="A440" s="37"/>
      <c r="B440" s="38"/>
      <c r="C440" s="39"/>
      <c r="D440" s="195" t="s">
        <v>245</v>
      </c>
      <c r="E440" s="39"/>
      <c r="F440" s="196" t="s">
        <v>2842</v>
      </c>
      <c r="G440" s="39"/>
      <c r="H440" s="39"/>
      <c r="I440" s="197"/>
      <c r="J440" s="39"/>
      <c r="K440" s="39"/>
      <c r="L440" s="42"/>
      <c r="M440" s="198"/>
      <c r="N440" s="199"/>
      <c r="O440" s="67"/>
      <c r="P440" s="67"/>
      <c r="Q440" s="67"/>
      <c r="R440" s="67"/>
      <c r="S440" s="67"/>
      <c r="T440" s="68"/>
      <c r="U440" s="37"/>
      <c r="V440" s="37"/>
      <c r="W440" s="37"/>
      <c r="X440" s="37"/>
      <c r="Y440" s="37"/>
      <c r="Z440" s="37"/>
      <c r="AA440" s="37"/>
      <c r="AB440" s="37"/>
      <c r="AC440" s="37"/>
      <c r="AD440" s="37"/>
      <c r="AE440" s="37"/>
      <c r="AT440" s="20" t="s">
        <v>245</v>
      </c>
      <c r="AU440" s="20" t="s">
        <v>88</v>
      </c>
    </row>
    <row r="441" spans="1:65" s="12" customFormat="1" ht="22.8" customHeight="1">
      <c r="B441" s="166"/>
      <c r="C441" s="167"/>
      <c r="D441" s="168" t="s">
        <v>75</v>
      </c>
      <c r="E441" s="180" t="s">
        <v>631</v>
      </c>
      <c r="F441" s="180" t="s">
        <v>632</v>
      </c>
      <c r="G441" s="167"/>
      <c r="H441" s="167"/>
      <c r="I441" s="170"/>
      <c r="J441" s="181">
        <f>BK441</f>
        <v>0</v>
      </c>
      <c r="K441" s="167"/>
      <c r="L441" s="172"/>
      <c r="M441" s="173"/>
      <c r="N441" s="174"/>
      <c r="O441" s="174"/>
      <c r="P441" s="175">
        <f>SUM(P442:P458)</f>
        <v>0</v>
      </c>
      <c r="Q441" s="174"/>
      <c r="R441" s="175">
        <f>SUM(R442:R458)</f>
        <v>0.33131039999999995</v>
      </c>
      <c r="S441" s="174"/>
      <c r="T441" s="176">
        <f>SUM(T442:T458)</f>
        <v>0</v>
      </c>
      <c r="AR441" s="177" t="s">
        <v>88</v>
      </c>
      <c r="AT441" s="178" t="s">
        <v>75</v>
      </c>
      <c r="AU441" s="178" t="s">
        <v>83</v>
      </c>
      <c r="AY441" s="177" t="s">
        <v>237</v>
      </c>
      <c r="BK441" s="179">
        <f>SUM(BK442:BK458)</f>
        <v>0</v>
      </c>
    </row>
    <row r="442" spans="1:65" s="2" customFormat="1" ht="49.05" customHeight="1">
      <c r="A442" s="37"/>
      <c r="B442" s="38"/>
      <c r="C442" s="182" t="s">
        <v>922</v>
      </c>
      <c r="D442" s="182" t="s">
        <v>239</v>
      </c>
      <c r="E442" s="183" t="s">
        <v>2843</v>
      </c>
      <c r="F442" s="184" t="s">
        <v>2844</v>
      </c>
      <c r="G442" s="185" t="s">
        <v>141</v>
      </c>
      <c r="H442" s="186">
        <v>18</v>
      </c>
      <c r="I442" s="187"/>
      <c r="J442" s="188">
        <f>ROUND(I442*H442,2)</f>
        <v>0</v>
      </c>
      <c r="K442" s="184" t="s">
        <v>242</v>
      </c>
      <c r="L442" s="42"/>
      <c r="M442" s="189" t="s">
        <v>19</v>
      </c>
      <c r="N442" s="190" t="s">
        <v>48</v>
      </c>
      <c r="O442" s="67"/>
      <c r="P442" s="191">
        <f>O442*H442</f>
        <v>0</v>
      </c>
      <c r="Q442" s="191">
        <v>6.1199999999999996E-3</v>
      </c>
      <c r="R442" s="191">
        <f>Q442*H442</f>
        <v>0.11015999999999999</v>
      </c>
      <c r="S442" s="191">
        <v>0</v>
      </c>
      <c r="T442" s="192">
        <f>S442*H442</f>
        <v>0</v>
      </c>
      <c r="U442" s="37"/>
      <c r="V442" s="37"/>
      <c r="W442" s="37"/>
      <c r="X442" s="37"/>
      <c r="Y442" s="37"/>
      <c r="Z442" s="37"/>
      <c r="AA442" s="37"/>
      <c r="AB442" s="37"/>
      <c r="AC442" s="37"/>
      <c r="AD442" s="37"/>
      <c r="AE442" s="37"/>
      <c r="AR442" s="193" t="s">
        <v>366</v>
      </c>
      <c r="AT442" s="193" t="s">
        <v>239</v>
      </c>
      <c r="AU442" s="193" t="s">
        <v>88</v>
      </c>
      <c r="AY442" s="20" t="s">
        <v>237</v>
      </c>
      <c r="BE442" s="194">
        <f>IF(N442="základní",J442,0)</f>
        <v>0</v>
      </c>
      <c r="BF442" s="194">
        <f>IF(N442="snížená",J442,0)</f>
        <v>0</v>
      </c>
      <c r="BG442" s="194">
        <f>IF(N442="zákl. přenesená",J442,0)</f>
        <v>0</v>
      </c>
      <c r="BH442" s="194">
        <f>IF(N442="sníž. přenesená",J442,0)</f>
        <v>0</v>
      </c>
      <c r="BI442" s="194">
        <f>IF(N442="nulová",J442,0)</f>
        <v>0</v>
      </c>
      <c r="BJ442" s="20" t="s">
        <v>88</v>
      </c>
      <c r="BK442" s="194">
        <f>ROUND(I442*H442,2)</f>
        <v>0</v>
      </c>
      <c r="BL442" s="20" t="s">
        <v>366</v>
      </c>
      <c r="BM442" s="193" t="s">
        <v>2845</v>
      </c>
    </row>
    <row r="443" spans="1:65" s="2" customFormat="1" ht="10.199999999999999">
      <c r="A443" s="37"/>
      <c r="B443" s="38"/>
      <c r="C443" s="39"/>
      <c r="D443" s="195" t="s">
        <v>245</v>
      </c>
      <c r="E443" s="39"/>
      <c r="F443" s="196" t="s">
        <v>2846</v>
      </c>
      <c r="G443" s="39"/>
      <c r="H443" s="39"/>
      <c r="I443" s="197"/>
      <c r="J443" s="39"/>
      <c r="K443" s="39"/>
      <c r="L443" s="42"/>
      <c r="M443" s="198"/>
      <c r="N443" s="199"/>
      <c r="O443" s="67"/>
      <c r="P443" s="67"/>
      <c r="Q443" s="67"/>
      <c r="R443" s="67"/>
      <c r="S443" s="67"/>
      <c r="T443" s="68"/>
      <c r="U443" s="37"/>
      <c r="V443" s="37"/>
      <c r="W443" s="37"/>
      <c r="X443" s="37"/>
      <c r="Y443" s="37"/>
      <c r="Z443" s="37"/>
      <c r="AA443" s="37"/>
      <c r="AB443" s="37"/>
      <c r="AC443" s="37"/>
      <c r="AD443" s="37"/>
      <c r="AE443" s="37"/>
      <c r="AT443" s="20" t="s">
        <v>245</v>
      </c>
      <c r="AU443" s="20" t="s">
        <v>88</v>
      </c>
    </row>
    <row r="444" spans="1:65" s="13" customFormat="1" ht="10.199999999999999">
      <c r="B444" s="200"/>
      <c r="C444" s="201"/>
      <c r="D444" s="202" t="s">
        <v>247</v>
      </c>
      <c r="E444" s="203" t="s">
        <v>19</v>
      </c>
      <c r="F444" s="204" t="s">
        <v>2847</v>
      </c>
      <c r="G444" s="201"/>
      <c r="H444" s="203" t="s">
        <v>19</v>
      </c>
      <c r="I444" s="205"/>
      <c r="J444" s="201"/>
      <c r="K444" s="201"/>
      <c r="L444" s="206"/>
      <c r="M444" s="207"/>
      <c r="N444" s="208"/>
      <c r="O444" s="208"/>
      <c r="P444" s="208"/>
      <c r="Q444" s="208"/>
      <c r="R444" s="208"/>
      <c r="S444" s="208"/>
      <c r="T444" s="209"/>
      <c r="AT444" s="210" t="s">
        <v>247</v>
      </c>
      <c r="AU444" s="210" t="s">
        <v>88</v>
      </c>
      <c r="AV444" s="13" t="s">
        <v>83</v>
      </c>
      <c r="AW444" s="13" t="s">
        <v>37</v>
      </c>
      <c r="AX444" s="13" t="s">
        <v>76</v>
      </c>
      <c r="AY444" s="210" t="s">
        <v>237</v>
      </c>
    </row>
    <row r="445" spans="1:65" s="14" customFormat="1" ht="10.199999999999999">
      <c r="B445" s="211"/>
      <c r="C445" s="212"/>
      <c r="D445" s="202" t="s">
        <v>247</v>
      </c>
      <c r="E445" s="213" t="s">
        <v>19</v>
      </c>
      <c r="F445" s="214" t="s">
        <v>2408</v>
      </c>
      <c r="G445" s="212"/>
      <c r="H445" s="215">
        <v>18</v>
      </c>
      <c r="I445" s="216"/>
      <c r="J445" s="212"/>
      <c r="K445" s="212"/>
      <c r="L445" s="217"/>
      <c r="M445" s="218"/>
      <c r="N445" s="219"/>
      <c r="O445" s="219"/>
      <c r="P445" s="219"/>
      <c r="Q445" s="219"/>
      <c r="R445" s="219"/>
      <c r="S445" s="219"/>
      <c r="T445" s="220"/>
      <c r="AT445" s="221" t="s">
        <v>247</v>
      </c>
      <c r="AU445" s="221" t="s">
        <v>88</v>
      </c>
      <c r="AV445" s="14" t="s">
        <v>88</v>
      </c>
      <c r="AW445" s="14" t="s">
        <v>37</v>
      </c>
      <c r="AX445" s="14" t="s">
        <v>83</v>
      </c>
      <c r="AY445" s="221" t="s">
        <v>237</v>
      </c>
    </row>
    <row r="446" spans="1:65" s="2" customFormat="1" ht="24.15" customHeight="1">
      <c r="A446" s="37"/>
      <c r="B446" s="38"/>
      <c r="C446" s="244" t="s">
        <v>934</v>
      </c>
      <c r="D446" s="244" t="s">
        <v>296</v>
      </c>
      <c r="E446" s="245" t="s">
        <v>2848</v>
      </c>
      <c r="F446" s="246" t="s">
        <v>2849</v>
      </c>
      <c r="G446" s="247" t="s">
        <v>141</v>
      </c>
      <c r="H446" s="248">
        <v>18.899999999999999</v>
      </c>
      <c r="I446" s="249"/>
      <c r="J446" s="250">
        <f>ROUND(I446*H446,2)</f>
        <v>0</v>
      </c>
      <c r="K446" s="246" t="s">
        <v>242</v>
      </c>
      <c r="L446" s="251"/>
      <c r="M446" s="252" t="s">
        <v>19</v>
      </c>
      <c r="N446" s="253" t="s">
        <v>48</v>
      </c>
      <c r="O446" s="67"/>
      <c r="P446" s="191">
        <f>O446*H446</f>
        <v>0</v>
      </c>
      <c r="Q446" s="191">
        <v>7.1999999999999998E-3</v>
      </c>
      <c r="R446" s="191">
        <f>Q446*H446</f>
        <v>0.13607999999999998</v>
      </c>
      <c r="S446" s="191">
        <v>0</v>
      </c>
      <c r="T446" s="192">
        <f>S446*H446</f>
        <v>0</v>
      </c>
      <c r="U446" s="37"/>
      <c r="V446" s="37"/>
      <c r="W446" s="37"/>
      <c r="X446" s="37"/>
      <c r="Y446" s="37"/>
      <c r="Z446" s="37"/>
      <c r="AA446" s="37"/>
      <c r="AB446" s="37"/>
      <c r="AC446" s="37"/>
      <c r="AD446" s="37"/>
      <c r="AE446" s="37"/>
      <c r="AR446" s="193" t="s">
        <v>523</v>
      </c>
      <c r="AT446" s="193" t="s">
        <v>296</v>
      </c>
      <c r="AU446" s="193" t="s">
        <v>88</v>
      </c>
      <c r="AY446" s="20" t="s">
        <v>237</v>
      </c>
      <c r="BE446" s="194">
        <f>IF(N446="základní",J446,0)</f>
        <v>0</v>
      </c>
      <c r="BF446" s="194">
        <f>IF(N446="snížená",J446,0)</f>
        <v>0</v>
      </c>
      <c r="BG446" s="194">
        <f>IF(N446="zákl. přenesená",J446,0)</f>
        <v>0</v>
      </c>
      <c r="BH446" s="194">
        <f>IF(N446="sníž. přenesená",J446,0)</f>
        <v>0</v>
      </c>
      <c r="BI446" s="194">
        <f>IF(N446="nulová",J446,0)</f>
        <v>0</v>
      </c>
      <c r="BJ446" s="20" t="s">
        <v>88</v>
      </c>
      <c r="BK446" s="194">
        <f>ROUND(I446*H446,2)</f>
        <v>0</v>
      </c>
      <c r="BL446" s="20" t="s">
        <v>366</v>
      </c>
      <c r="BM446" s="193" t="s">
        <v>2850</v>
      </c>
    </row>
    <row r="447" spans="1:65" s="14" customFormat="1" ht="10.199999999999999">
      <c r="B447" s="211"/>
      <c r="C447" s="212"/>
      <c r="D447" s="202" t="s">
        <v>247</v>
      </c>
      <c r="E447" s="212"/>
      <c r="F447" s="214" t="s">
        <v>2851</v>
      </c>
      <c r="G447" s="212"/>
      <c r="H447" s="215">
        <v>18.899999999999999</v>
      </c>
      <c r="I447" s="216"/>
      <c r="J447" s="212"/>
      <c r="K447" s="212"/>
      <c r="L447" s="217"/>
      <c r="M447" s="218"/>
      <c r="N447" s="219"/>
      <c r="O447" s="219"/>
      <c r="P447" s="219"/>
      <c r="Q447" s="219"/>
      <c r="R447" s="219"/>
      <c r="S447" s="219"/>
      <c r="T447" s="220"/>
      <c r="AT447" s="221" t="s">
        <v>247</v>
      </c>
      <c r="AU447" s="221" t="s">
        <v>88</v>
      </c>
      <c r="AV447" s="14" t="s">
        <v>88</v>
      </c>
      <c r="AW447" s="14" t="s">
        <v>4</v>
      </c>
      <c r="AX447" s="14" t="s">
        <v>83</v>
      </c>
      <c r="AY447" s="221" t="s">
        <v>237</v>
      </c>
    </row>
    <row r="448" spans="1:65" s="2" customFormat="1" ht="55.5" customHeight="1">
      <c r="A448" s="37"/>
      <c r="B448" s="38"/>
      <c r="C448" s="182" t="s">
        <v>940</v>
      </c>
      <c r="D448" s="182" t="s">
        <v>239</v>
      </c>
      <c r="E448" s="183" t="s">
        <v>2852</v>
      </c>
      <c r="F448" s="184" t="s">
        <v>2853</v>
      </c>
      <c r="G448" s="185" t="s">
        <v>141</v>
      </c>
      <c r="H448" s="186">
        <v>9.7200000000000006</v>
      </c>
      <c r="I448" s="187"/>
      <c r="J448" s="188">
        <f>ROUND(I448*H448,2)</f>
        <v>0</v>
      </c>
      <c r="K448" s="184" t="s">
        <v>242</v>
      </c>
      <c r="L448" s="42"/>
      <c r="M448" s="189" t="s">
        <v>19</v>
      </c>
      <c r="N448" s="190" t="s">
        <v>48</v>
      </c>
      <c r="O448" s="67"/>
      <c r="P448" s="191">
        <f>O448*H448</f>
        <v>0</v>
      </c>
      <c r="Q448" s="191">
        <v>6.1599999999999997E-3</v>
      </c>
      <c r="R448" s="191">
        <f>Q448*H448</f>
        <v>5.9875200000000003E-2</v>
      </c>
      <c r="S448" s="191">
        <v>0</v>
      </c>
      <c r="T448" s="192">
        <f>S448*H448</f>
        <v>0</v>
      </c>
      <c r="U448" s="37"/>
      <c r="V448" s="37"/>
      <c r="W448" s="37"/>
      <c r="X448" s="37"/>
      <c r="Y448" s="37"/>
      <c r="Z448" s="37"/>
      <c r="AA448" s="37"/>
      <c r="AB448" s="37"/>
      <c r="AC448" s="37"/>
      <c r="AD448" s="37"/>
      <c r="AE448" s="37"/>
      <c r="AR448" s="193" t="s">
        <v>366</v>
      </c>
      <c r="AT448" s="193" t="s">
        <v>239</v>
      </c>
      <c r="AU448" s="193" t="s">
        <v>88</v>
      </c>
      <c r="AY448" s="20" t="s">
        <v>237</v>
      </c>
      <c r="BE448" s="194">
        <f>IF(N448="základní",J448,0)</f>
        <v>0</v>
      </c>
      <c r="BF448" s="194">
        <f>IF(N448="snížená",J448,0)</f>
        <v>0</v>
      </c>
      <c r="BG448" s="194">
        <f>IF(N448="zákl. přenesená",J448,0)</f>
        <v>0</v>
      </c>
      <c r="BH448" s="194">
        <f>IF(N448="sníž. přenesená",J448,0)</f>
        <v>0</v>
      </c>
      <c r="BI448" s="194">
        <f>IF(N448="nulová",J448,0)</f>
        <v>0</v>
      </c>
      <c r="BJ448" s="20" t="s">
        <v>88</v>
      </c>
      <c r="BK448" s="194">
        <f>ROUND(I448*H448,2)</f>
        <v>0</v>
      </c>
      <c r="BL448" s="20" t="s">
        <v>366</v>
      </c>
      <c r="BM448" s="193" t="s">
        <v>2854</v>
      </c>
    </row>
    <row r="449" spans="1:65" s="2" customFormat="1" ht="10.199999999999999">
      <c r="A449" s="37"/>
      <c r="B449" s="38"/>
      <c r="C449" s="39"/>
      <c r="D449" s="195" t="s">
        <v>245</v>
      </c>
      <c r="E449" s="39"/>
      <c r="F449" s="196" t="s">
        <v>2855</v>
      </c>
      <c r="G449" s="39"/>
      <c r="H449" s="39"/>
      <c r="I449" s="197"/>
      <c r="J449" s="39"/>
      <c r="K449" s="39"/>
      <c r="L449" s="42"/>
      <c r="M449" s="198"/>
      <c r="N449" s="199"/>
      <c r="O449" s="67"/>
      <c r="P449" s="67"/>
      <c r="Q449" s="67"/>
      <c r="R449" s="67"/>
      <c r="S449" s="67"/>
      <c r="T449" s="68"/>
      <c r="U449" s="37"/>
      <c r="V449" s="37"/>
      <c r="W449" s="37"/>
      <c r="X449" s="37"/>
      <c r="Y449" s="37"/>
      <c r="Z449" s="37"/>
      <c r="AA449" s="37"/>
      <c r="AB449" s="37"/>
      <c r="AC449" s="37"/>
      <c r="AD449" s="37"/>
      <c r="AE449" s="37"/>
      <c r="AT449" s="20" t="s">
        <v>245</v>
      </c>
      <c r="AU449" s="20" t="s">
        <v>88</v>
      </c>
    </row>
    <row r="450" spans="1:65" s="13" customFormat="1" ht="10.199999999999999">
      <c r="B450" s="200"/>
      <c r="C450" s="201"/>
      <c r="D450" s="202" t="s">
        <v>247</v>
      </c>
      <c r="E450" s="203" t="s">
        <v>19</v>
      </c>
      <c r="F450" s="204" t="s">
        <v>2856</v>
      </c>
      <c r="G450" s="201"/>
      <c r="H450" s="203" t="s">
        <v>19</v>
      </c>
      <c r="I450" s="205"/>
      <c r="J450" s="201"/>
      <c r="K450" s="201"/>
      <c r="L450" s="206"/>
      <c r="M450" s="207"/>
      <c r="N450" s="208"/>
      <c r="O450" s="208"/>
      <c r="P450" s="208"/>
      <c r="Q450" s="208"/>
      <c r="R450" s="208"/>
      <c r="S450" s="208"/>
      <c r="T450" s="209"/>
      <c r="AT450" s="210" t="s">
        <v>247</v>
      </c>
      <c r="AU450" s="210" t="s">
        <v>88</v>
      </c>
      <c r="AV450" s="13" t="s">
        <v>83</v>
      </c>
      <c r="AW450" s="13" t="s">
        <v>37</v>
      </c>
      <c r="AX450" s="13" t="s">
        <v>76</v>
      </c>
      <c r="AY450" s="210" t="s">
        <v>237</v>
      </c>
    </row>
    <row r="451" spans="1:65" s="13" customFormat="1" ht="10.199999999999999">
      <c r="B451" s="200"/>
      <c r="C451" s="201"/>
      <c r="D451" s="202" t="s">
        <v>247</v>
      </c>
      <c r="E451" s="203" t="s">
        <v>19</v>
      </c>
      <c r="F451" s="204" t="s">
        <v>2857</v>
      </c>
      <c r="G451" s="201"/>
      <c r="H451" s="203" t="s">
        <v>19</v>
      </c>
      <c r="I451" s="205"/>
      <c r="J451" s="201"/>
      <c r="K451" s="201"/>
      <c r="L451" s="206"/>
      <c r="M451" s="207"/>
      <c r="N451" s="208"/>
      <c r="O451" s="208"/>
      <c r="P451" s="208"/>
      <c r="Q451" s="208"/>
      <c r="R451" s="208"/>
      <c r="S451" s="208"/>
      <c r="T451" s="209"/>
      <c r="AT451" s="210" t="s">
        <v>247</v>
      </c>
      <c r="AU451" s="210" t="s">
        <v>88</v>
      </c>
      <c r="AV451" s="13" t="s">
        <v>83</v>
      </c>
      <c r="AW451" s="13" t="s">
        <v>37</v>
      </c>
      <c r="AX451" s="13" t="s">
        <v>76</v>
      </c>
      <c r="AY451" s="210" t="s">
        <v>237</v>
      </c>
    </row>
    <row r="452" spans="1:65" s="14" customFormat="1" ht="10.199999999999999">
      <c r="B452" s="211"/>
      <c r="C452" s="212"/>
      <c r="D452" s="202" t="s">
        <v>247</v>
      </c>
      <c r="E452" s="213" t="s">
        <v>19</v>
      </c>
      <c r="F452" s="214" t="s">
        <v>2858</v>
      </c>
      <c r="G452" s="212"/>
      <c r="H452" s="215">
        <v>9.4499999999999993</v>
      </c>
      <c r="I452" s="216"/>
      <c r="J452" s="212"/>
      <c r="K452" s="212"/>
      <c r="L452" s="217"/>
      <c r="M452" s="218"/>
      <c r="N452" s="219"/>
      <c r="O452" s="219"/>
      <c r="P452" s="219"/>
      <c r="Q452" s="219"/>
      <c r="R452" s="219"/>
      <c r="S452" s="219"/>
      <c r="T452" s="220"/>
      <c r="AT452" s="221" t="s">
        <v>247</v>
      </c>
      <c r="AU452" s="221" t="s">
        <v>88</v>
      </c>
      <c r="AV452" s="14" t="s">
        <v>88</v>
      </c>
      <c r="AW452" s="14" t="s">
        <v>37</v>
      </c>
      <c r="AX452" s="14" t="s">
        <v>76</v>
      </c>
      <c r="AY452" s="221" t="s">
        <v>237</v>
      </c>
    </row>
    <row r="453" spans="1:65" s="14" customFormat="1" ht="10.199999999999999">
      <c r="B453" s="211"/>
      <c r="C453" s="212"/>
      <c r="D453" s="202" t="s">
        <v>247</v>
      </c>
      <c r="E453" s="213" t="s">
        <v>19</v>
      </c>
      <c r="F453" s="214" t="s">
        <v>2859</v>
      </c>
      <c r="G453" s="212"/>
      <c r="H453" s="215">
        <v>0.27</v>
      </c>
      <c r="I453" s="216"/>
      <c r="J453" s="212"/>
      <c r="K453" s="212"/>
      <c r="L453" s="217"/>
      <c r="M453" s="218"/>
      <c r="N453" s="219"/>
      <c r="O453" s="219"/>
      <c r="P453" s="219"/>
      <c r="Q453" s="219"/>
      <c r="R453" s="219"/>
      <c r="S453" s="219"/>
      <c r="T453" s="220"/>
      <c r="AT453" s="221" t="s">
        <v>247</v>
      </c>
      <c r="AU453" s="221" t="s">
        <v>88</v>
      </c>
      <c r="AV453" s="14" t="s">
        <v>88</v>
      </c>
      <c r="AW453" s="14" t="s">
        <v>37</v>
      </c>
      <c r="AX453" s="14" t="s">
        <v>76</v>
      </c>
      <c r="AY453" s="221" t="s">
        <v>237</v>
      </c>
    </row>
    <row r="454" spans="1:65" s="16" customFormat="1" ht="10.199999999999999">
      <c r="B454" s="233"/>
      <c r="C454" s="234"/>
      <c r="D454" s="202" t="s">
        <v>247</v>
      </c>
      <c r="E454" s="235" t="s">
        <v>19</v>
      </c>
      <c r="F454" s="236" t="s">
        <v>260</v>
      </c>
      <c r="G454" s="234"/>
      <c r="H454" s="237">
        <v>9.7200000000000006</v>
      </c>
      <c r="I454" s="238"/>
      <c r="J454" s="234"/>
      <c r="K454" s="234"/>
      <c r="L454" s="239"/>
      <c r="M454" s="240"/>
      <c r="N454" s="241"/>
      <c r="O454" s="241"/>
      <c r="P454" s="241"/>
      <c r="Q454" s="241"/>
      <c r="R454" s="241"/>
      <c r="S454" s="241"/>
      <c r="T454" s="242"/>
      <c r="AT454" s="243" t="s">
        <v>247</v>
      </c>
      <c r="AU454" s="243" t="s">
        <v>88</v>
      </c>
      <c r="AV454" s="16" t="s">
        <v>243</v>
      </c>
      <c r="AW454" s="16" t="s">
        <v>37</v>
      </c>
      <c r="AX454" s="16" t="s">
        <v>83</v>
      </c>
      <c r="AY454" s="243" t="s">
        <v>237</v>
      </c>
    </row>
    <row r="455" spans="1:65" s="2" customFormat="1" ht="24.15" customHeight="1">
      <c r="A455" s="37"/>
      <c r="B455" s="38"/>
      <c r="C455" s="244" t="s">
        <v>945</v>
      </c>
      <c r="D455" s="244" t="s">
        <v>296</v>
      </c>
      <c r="E455" s="245" t="s">
        <v>2860</v>
      </c>
      <c r="F455" s="246" t="s">
        <v>2861</v>
      </c>
      <c r="G455" s="247" t="s">
        <v>141</v>
      </c>
      <c r="H455" s="248">
        <v>10.497999999999999</v>
      </c>
      <c r="I455" s="249"/>
      <c r="J455" s="250">
        <f>ROUND(I455*H455,2)</f>
        <v>0</v>
      </c>
      <c r="K455" s="246" t="s">
        <v>242</v>
      </c>
      <c r="L455" s="251"/>
      <c r="M455" s="252" t="s">
        <v>19</v>
      </c>
      <c r="N455" s="253" t="s">
        <v>48</v>
      </c>
      <c r="O455" s="67"/>
      <c r="P455" s="191">
        <f>O455*H455</f>
        <v>0</v>
      </c>
      <c r="Q455" s="191">
        <v>2.3999999999999998E-3</v>
      </c>
      <c r="R455" s="191">
        <f>Q455*H455</f>
        <v>2.5195199999999997E-2</v>
      </c>
      <c r="S455" s="191">
        <v>0</v>
      </c>
      <c r="T455" s="192">
        <f>S455*H455</f>
        <v>0</v>
      </c>
      <c r="U455" s="37"/>
      <c r="V455" s="37"/>
      <c r="W455" s="37"/>
      <c r="X455" s="37"/>
      <c r="Y455" s="37"/>
      <c r="Z455" s="37"/>
      <c r="AA455" s="37"/>
      <c r="AB455" s="37"/>
      <c r="AC455" s="37"/>
      <c r="AD455" s="37"/>
      <c r="AE455" s="37"/>
      <c r="AR455" s="193" t="s">
        <v>523</v>
      </c>
      <c r="AT455" s="193" t="s">
        <v>296</v>
      </c>
      <c r="AU455" s="193" t="s">
        <v>88</v>
      </c>
      <c r="AY455" s="20" t="s">
        <v>237</v>
      </c>
      <c r="BE455" s="194">
        <f>IF(N455="základní",J455,0)</f>
        <v>0</v>
      </c>
      <c r="BF455" s="194">
        <f>IF(N455="snížená",J455,0)</f>
        <v>0</v>
      </c>
      <c r="BG455" s="194">
        <f>IF(N455="zákl. přenesená",J455,0)</f>
        <v>0</v>
      </c>
      <c r="BH455" s="194">
        <f>IF(N455="sníž. přenesená",J455,0)</f>
        <v>0</v>
      </c>
      <c r="BI455" s="194">
        <f>IF(N455="nulová",J455,0)</f>
        <v>0</v>
      </c>
      <c r="BJ455" s="20" t="s">
        <v>88</v>
      </c>
      <c r="BK455" s="194">
        <f>ROUND(I455*H455,2)</f>
        <v>0</v>
      </c>
      <c r="BL455" s="20" t="s">
        <v>366</v>
      </c>
      <c r="BM455" s="193" t="s">
        <v>2862</v>
      </c>
    </row>
    <row r="456" spans="1:65" s="14" customFormat="1" ht="10.199999999999999">
      <c r="B456" s="211"/>
      <c r="C456" s="212"/>
      <c r="D456" s="202" t="s">
        <v>247</v>
      </c>
      <c r="E456" s="212"/>
      <c r="F456" s="214" t="s">
        <v>2863</v>
      </c>
      <c r="G456" s="212"/>
      <c r="H456" s="215">
        <v>10.497999999999999</v>
      </c>
      <c r="I456" s="216"/>
      <c r="J456" s="212"/>
      <c r="K456" s="212"/>
      <c r="L456" s="217"/>
      <c r="M456" s="218"/>
      <c r="N456" s="219"/>
      <c r="O456" s="219"/>
      <c r="P456" s="219"/>
      <c r="Q456" s="219"/>
      <c r="R456" s="219"/>
      <c r="S456" s="219"/>
      <c r="T456" s="220"/>
      <c r="AT456" s="221" t="s">
        <v>247</v>
      </c>
      <c r="AU456" s="221" t="s">
        <v>88</v>
      </c>
      <c r="AV456" s="14" t="s">
        <v>88</v>
      </c>
      <c r="AW456" s="14" t="s">
        <v>4</v>
      </c>
      <c r="AX456" s="14" t="s">
        <v>83</v>
      </c>
      <c r="AY456" s="221" t="s">
        <v>237</v>
      </c>
    </row>
    <row r="457" spans="1:65" s="2" customFormat="1" ht="55.5" customHeight="1">
      <c r="A457" s="37"/>
      <c r="B457" s="38"/>
      <c r="C457" s="182" t="s">
        <v>950</v>
      </c>
      <c r="D457" s="182" t="s">
        <v>239</v>
      </c>
      <c r="E457" s="183" t="s">
        <v>654</v>
      </c>
      <c r="F457" s="184" t="s">
        <v>655</v>
      </c>
      <c r="G457" s="185" t="s">
        <v>304</v>
      </c>
      <c r="H457" s="186">
        <v>0.33100000000000002</v>
      </c>
      <c r="I457" s="187"/>
      <c r="J457" s="188">
        <f>ROUND(I457*H457,2)</f>
        <v>0</v>
      </c>
      <c r="K457" s="184" t="s">
        <v>242</v>
      </c>
      <c r="L457" s="42"/>
      <c r="M457" s="189" t="s">
        <v>19</v>
      </c>
      <c r="N457" s="190" t="s">
        <v>48</v>
      </c>
      <c r="O457" s="67"/>
      <c r="P457" s="191">
        <f>O457*H457</f>
        <v>0</v>
      </c>
      <c r="Q457" s="191">
        <v>0</v>
      </c>
      <c r="R457" s="191">
        <f>Q457*H457</f>
        <v>0</v>
      </c>
      <c r="S457" s="191">
        <v>0</v>
      </c>
      <c r="T457" s="192">
        <f>S457*H457</f>
        <v>0</v>
      </c>
      <c r="U457" s="37"/>
      <c r="V457" s="37"/>
      <c r="W457" s="37"/>
      <c r="X457" s="37"/>
      <c r="Y457" s="37"/>
      <c r="Z457" s="37"/>
      <c r="AA457" s="37"/>
      <c r="AB457" s="37"/>
      <c r="AC457" s="37"/>
      <c r="AD457" s="37"/>
      <c r="AE457" s="37"/>
      <c r="AR457" s="193" t="s">
        <v>366</v>
      </c>
      <c r="AT457" s="193" t="s">
        <v>239</v>
      </c>
      <c r="AU457" s="193" t="s">
        <v>88</v>
      </c>
      <c r="AY457" s="20" t="s">
        <v>237</v>
      </c>
      <c r="BE457" s="194">
        <f>IF(N457="základní",J457,0)</f>
        <v>0</v>
      </c>
      <c r="BF457" s="194">
        <f>IF(N457="snížená",J457,0)</f>
        <v>0</v>
      </c>
      <c r="BG457" s="194">
        <f>IF(N457="zákl. přenesená",J457,0)</f>
        <v>0</v>
      </c>
      <c r="BH457" s="194">
        <f>IF(N457="sníž. přenesená",J457,0)</f>
        <v>0</v>
      </c>
      <c r="BI457" s="194">
        <f>IF(N457="nulová",J457,0)</f>
        <v>0</v>
      </c>
      <c r="BJ457" s="20" t="s">
        <v>88</v>
      </c>
      <c r="BK457" s="194">
        <f>ROUND(I457*H457,2)</f>
        <v>0</v>
      </c>
      <c r="BL457" s="20" t="s">
        <v>366</v>
      </c>
      <c r="BM457" s="193" t="s">
        <v>2864</v>
      </c>
    </row>
    <row r="458" spans="1:65" s="2" customFormat="1" ht="10.199999999999999">
      <c r="A458" s="37"/>
      <c r="B458" s="38"/>
      <c r="C458" s="39"/>
      <c r="D458" s="195" t="s">
        <v>245</v>
      </c>
      <c r="E458" s="39"/>
      <c r="F458" s="196" t="s">
        <v>657</v>
      </c>
      <c r="G458" s="39"/>
      <c r="H458" s="39"/>
      <c r="I458" s="197"/>
      <c r="J458" s="39"/>
      <c r="K458" s="39"/>
      <c r="L458" s="42"/>
      <c r="M458" s="198"/>
      <c r="N458" s="199"/>
      <c r="O458" s="67"/>
      <c r="P458" s="67"/>
      <c r="Q458" s="67"/>
      <c r="R458" s="67"/>
      <c r="S458" s="67"/>
      <c r="T458" s="68"/>
      <c r="U458" s="37"/>
      <c r="V458" s="37"/>
      <c r="W458" s="37"/>
      <c r="X458" s="37"/>
      <c r="Y458" s="37"/>
      <c r="Z458" s="37"/>
      <c r="AA458" s="37"/>
      <c r="AB458" s="37"/>
      <c r="AC458" s="37"/>
      <c r="AD458" s="37"/>
      <c r="AE458" s="37"/>
      <c r="AT458" s="20" t="s">
        <v>245</v>
      </c>
      <c r="AU458" s="20" t="s">
        <v>88</v>
      </c>
    </row>
    <row r="459" spans="1:65" s="12" customFormat="1" ht="22.8" customHeight="1">
      <c r="B459" s="166"/>
      <c r="C459" s="167"/>
      <c r="D459" s="168" t="s">
        <v>75</v>
      </c>
      <c r="E459" s="180" t="s">
        <v>2865</v>
      </c>
      <c r="F459" s="180" t="s">
        <v>2866</v>
      </c>
      <c r="G459" s="167"/>
      <c r="H459" s="167"/>
      <c r="I459" s="170"/>
      <c r="J459" s="181">
        <f>BK459</f>
        <v>0</v>
      </c>
      <c r="K459" s="167"/>
      <c r="L459" s="172"/>
      <c r="M459" s="173"/>
      <c r="N459" s="174"/>
      <c r="O459" s="174"/>
      <c r="P459" s="175">
        <f>SUM(P460:P470)</f>
        <v>0</v>
      </c>
      <c r="Q459" s="174"/>
      <c r="R459" s="175">
        <f>SUM(R460:R470)</f>
        <v>0.15681191999999999</v>
      </c>
      <c r="S459" s="174"/>
      <c r="T459" s="176">
        <f>SUM(T460:T470)</f>
        <v>0</v>
      </c>
      <c r="AR459" s="177" t="s">
        <v>88</v>
      </c>
      <c r="AT459" s="178" t="s">
        <v>75</v>
      </c>
      <c r="AU459" s="178" t="s">
        <v>83</v>
      </c>
      <c r="AY459" s="177" t="s">
        <v>237</v>
      </c>
      <c r="BK459" s="179">
        <f>SUM(BK460:BK470)</f>
        <v>0</v>
      </c>
    </row>
    <row r="460" spans="1:65" s="2" customFormat="1" ht="49.05" customHeight="1">
      <c r="A460" s="37"/>
      <c r="B460" s="38"/>
      <c r="C460" s="182" t="s">
        <v>955</v>
      </c>
      <c r="D460" s="182" t="s">
        <v>239</v>
      </c>
      <c r="E460" s="183" t="s">
        <v>2867</v>
      </c>
      <c r="F460" s="184" t="s">
        <v>2868</v>
      </c>
      <c r="G460" s="185" t="s">
        <v>141</v>
      </c>
      <c r="H460" s="186">
        <v>13.068</v>
      </c>
      <c r="I460" s="187"/>
      <c r="J460" s="188">
        <f>ROUND(I460*H460,2)</f>
        <v>0</v>
      </c>
      <c r="K460" s="184" t="s">
        <v>242</v>
      </c>
      <c r="L460" s="42"/>
      <c r="M460" s="189" t="s">
        <v>19</v>
      </c>
      <c r="N460" s="190" t="s">
        <v>48</v>
      </c>
      <c r="O460" s="67"/>
      <c r="P460" s="191">
        <f>O460*H460</f>
        <v>0</v>
      </c>
      <c r="Q460" s="191">
        <v>1.136E-2</v>
      </c>
      <c r="R460" s="191">
        <f>Q460*H460</f>
        <v>0.14845248</v>
      </c>
      <c r="S460" s="191">
        <v>0</v>
      </c>
      <c r="T460" s="192">
        <f>S460*H460</f>
        <v>0</v>
      </c>
      <c r="U460" s="37"/>
      <c r="V460" s="37"/>
      <c r="W460" s="37"/>
      <c r="X460" s="37"/>
      <c r="Y460" s="37"/>
      <c r="Z460" s="37"/>
      <c r="AA460" s="37"/>
      <c r="AB460" s="37"/>
      <c r="AC460" s="37"/>
      <c r="AD460" s="37"/>
      <c r="AE460" s="37"/>
      <c r="AR460" s="193" t="s">
        <v>366</v>
      </c>
      <c r="AT460" s="193" t="s">
        <v>239</v>
      </c>
      <c r="AU460" s="193" t="s">
        <v>88</v>
      </c>
      <c r="AY460" s="20" t="s">
        <v>237</v>
      </c>
      <c r="BE460" s="194">
        <f>IF(N460="základní",J460,0)</f>
        <v>0</v>
      </c>
      <c r="BF460" s="194">
        <f>IF(N460="snížená",J460,0)</f>
        <v>0</v>
      </c>
      <c r="BG460" s="194">
        <f>IF(N460="zákl. přenesená",J460,0)</f>
        <v>0</v>
      </c>
      <c r="BH460" s="194">
        <f>IF(N460="sníž. přenesená",J460,0)</f>
        <v>0</v>
      </c>
      <c r="BI460" s="194">
        <f>IF(N460="nulová",J460,0)</f>
        <v>0</v>
      </c>
      <c r="BJ460" s="20" t="s">
        <v>88</v>
      </c>
      <c r="BK460" s="194">
        <f>ROUND(I460*H460,2)</f>
        <v>0</v>
      </c>
      <c r="BL460" s="20" t="s">
        <v>366</v>
      </c>
      <c r="BM460" s="193" t="s">
        <v>2869</v>
      </c>
    </row>
    <row r="461" spans="1:65" s="2" customFormat="1" ht="10.199999999999999">
      <c r="A461" s="37"/>
      <c r="B461" s="38"/>
      <c r="C461" s="39"/>
      <c r="D461" s="195" t="s">
        <v>245</v>
      </c>
      <c r="E461" s="39"/>
      <c r="F461" s="196" t="s">
        <v>2870</v>
      </c>
      <c r="G461" s="39"/>
      <c r="H461" s="39"/>
      <c r="I461" s="197"/>
      <c r="J461" s="39"/>
      <c r="K461" s="39"/>
      <c r="L461" s="42"/>
      <c r="M461" s="198"/>
      <c r="N461" s="199"/>
      <c r="O461" s="67"/>
      <c r="P461" s="67"/>
      <c r="Q461" s="67"/>
      <c r="R461" s="67"/>
      <c r="S461" s="67"/>
      <c r="T461" s="68"/>
      <c r="U461" s="37"/>
      <c r="V461" s="37"/>
      <c r="W461" s="37"/>
      <c r="X461" s="37"/>
      <c r="Y461" s="37"/>
      <c r="Z461" s="37"/>
      <c r="AA461" s="37"/>
      <c r="AB461" s="37"/>
      <c r="AC461" s="37"/>
      <c r="AD461" s="37"/>
      <c r="AE461" s="37"/>
      <c r="AT461" s="20" t="s">
        <v>245</v>
      </c>
      <c r="AU461" s="20" t="s">
        <v>88</v>
      </c>
    </row>
    <row r="462" spans="1:65" s="13" customFormat="1" ht="10.199999999999999">
      <c r="B462" s="200"/>
      <c r="C462" s="201"/>
      <c r="D462" s="202" t="s">
        <v>247</v>
      </c>
      <c r="E462" s="203" t="s">
        <v>19</v>
      </c>
      <c r="F462" s="204" t="s">
        <v>2857</v>
      </c>
      <c r="G462" s="201"/>
      <c r="H462" s="203" t="s">
        <v>19</v>
      </c>
      <c r="I462" s="205"/>
      <c r="J462" s="201"/>
      <c r="K462" s="201"/>
      <c r="L462" s="206"/>
      <c r="M462" s="207"/>
      <c r="N462" s="208"/>
      <c r="O462" s="208"/>
      <c r="P462" s="208"/>
      <c r="Q462" s="208"/>
      <c r="R462" s="208"/>
      <c r="S462" s="208"/>
      <c r="T462" s="209"/>
      <c r="AT462" s="210" t="s">
        <v>247</v>
      </c>
      <c r="AU462" s="210" t="s">
        <v>88</v>
      </c>
      <c r="AV462" s="13" t="s">
        <v>83</v>
      </c>
      <c r="AW462" s="13" t="s">
        <v>37</v>
      </c>
      <c r="AX462" s="13" t="s">
        <v>76</v>
      </c>
      <c r="AY462" s="210" t="s">
        <v>237</v>
      </c>
    </row>
    <row r="463" spans="1:65" s="14" customFormat="1" ht="10.199999999999999">
      <c r="B463" s="211"/>
      <c r="C463" s="212"/>
      <c r="D463" s="202" t="s">
        <v>247</v>
      </c>
      <c r="E463" s="213" t="s">
        <v>19</v>
      </c>
      <c r="F463" s="214" t="s">
        <v>2871</v>
      </c>
      <c r="G463" s="212"/>
      <c r="H463" s="215">
        <v>12.705</v>
      </c>
      <c r="I463" s="216"/>
      <c r="J463" s="212"/>
      <c r="K463" s="212"/>
      <c r="L463" s="217"/>
      <c r="M463" s="218"/>
      <c r="N463" s="219"/>
      <c r="O463" s="219"/>
      <c r="P463" s="219"/>
      <c r="Q463" s="219"/>
      <c r="R463" s="219"/>
      <c r="S463" s="219"/>
      <c r="T463" s="220"/>
      <c r="AT463" s="221" t="s">
        <v>247</v>
      </c>
      <c r="AU463" s="221" t="s">
        <v>88</v>
      </c>
      <c r="AV463" s="14" t="s">
        <v>88</v>
      </c>
      <c r="AW463" s="14" t="s">
        <v>37</v>
      </c>
      <c r="AX463" s="14" t="s">
        <v>76</v>
      </c>
      <c r="AY463" s="221" t="s">
        <v>237</v>
      </c>
    </row>
    <row r="464" spans="1:65" s="14" customFormat="1" ht="10.199999999999999">
      <c r="B464" s="211"/>
      <c r="C464" s="212"/>
      <c r="D464" s="202" t="s">
        <v>247</v>
      </c>
      <c r="E464" s="213" t="s">
        <v>19</v>
      </c>
      <c r="F464" s="214" t="s">
        <v>2872</v>
      </c>
      <c r="G464" s="212"/>
      <c r="H464" s="215">
        <v>0.36299999999999999</v>
      </c>
      <c r="I464" s="216"/>
      <c r="J464" s="212"/>
      <c r="K464" s="212"/>
      <c r="L464" s="217"/>
      <c r="M464" s="218"/>
      <c r="N464" s="219"/>
      <c r="O464" s="219"/>
      <c r="P464" s="219"/>
      <c r="Q464" s="219"/>
      <c r="R464" s="219"/>
      <c r="S464" s="219"/>
      <c r="T464" s="220"/>
      <c r="AT464" s="221" t="s">
        <v>247</v>
      </c>
      <c r="AU464" s="221" t="s">
        <v>88</v>
      </c>
      <c r="AV464" s="14" t="s">
        <v>88</v>
      </c>
      <c r="AW464" s="14" t="s">
        <v>37</v>
      </c>
      <c r="AX464" s="14" t="s">
        <v>76</v>
      </c>
      <c r="AY464" s="221" t="s">
        <v>237</v>
      </c>
    </row>
    <row r="465" spans="1:65" s="16" customFormat="1" ht="10.199999999999999">
      <c r="B465" s="233"/>
      <c r="C465" s="234"/>
      <c r="D465" s="202" t="s">
        <v>247</v>
      </c>
      <c r="E465" s="235" t="s">
        <v>19</v>
      </c>
      <c r="F465" s="236" t="s">
        <v>260</v>
      </c>
      <c r="G465" s="234"/>
      <c r="H465" s="237">
        <v>13.068</v>
      </c>
      <c r="I465" s="238"/>
      <c r="J465" s="234"/>
      <c r="K465" s="234"/>
      <c r="L465" s="239"/>
      <c r="M465" s="240"/>
      <c r="N465" s="241"/>
      <c r="O465" s="241"/>
      <c r="P465" s="241"/>
      <c r="Q465" s="241"/>
      <c r="R465" s="241"/>
      <c r="S465" s="241"/>
      <c r="T465" s="242"/>
      <c r="AT465" s="243" t="s">
        <v>247</v>
      </c>
      <c r="AU465" s="243" t="s">
        <v>88</v>
      </c>
      <c r="AV465" s="16" t="s">
        <v>243</v>
      </c>
      <c r="AW465" s="16" t="s">
        <v>37</v>
      </c>
      <c r="AX465" s="16" t="s">
        <v>83</v>
      </c>
      <c r="AY465" s="243" t="s">
        <v>237</v>
      </c>
    </row>
    <row r="466" spans="1:65" s="2" customFormat="1" ht="37.799999999999997" customHeight="1">
      <c r="A466" s="37"/>
      <c r="B466" s="38"/>
      <c r="C466" s="182" t="s">
        <v>959</v>
      </c>
      <c r="D466" s="182" t="s">
        <v>239</v>
      </c>
      <c r="E466" s="183" t="s">
        <v>2873</v>
      </c>
      <c r="F466" s="184" t="s">
        <v>2874</v>
      </c>
      <c r="G466" s="185" t="s">
        <v>519</v>
      </c>
      <c r="H466" s="186">
        <v>0.36599999999999999</v>
      </c>
      <c r="I466" s="187"/>
      <c r="J466" s="188">
        <f>ROUND(I466*H466,2)</f>
        <v>0</v>
      </c>
      <c r="K466" s="184" t="s">
        <v>242</v>
      </c>
      <c r="L466" s="42"/>
      <c r="M466" s="189" t="s">
        <v>19</v>
      </c>
      <c r="N466" s="190" t="s">
        <v>48</v>
      </c>
      <c r="O466" s="67"/>
      <c r="P466" s="191">
        <f>O466*H466</f>
        <v>0</v>
      </c>
      <c r="Q466" s="191">
        <v>2.2839999999999999E-2</v>
      </c>
      <c r="R466" s="191">
        <f>Q466*H466</f>
        <v>8.3594399999999992E-3</v>
      </c>
      <c r="S466" s="191">
        <v>0</v>
      </c>
      <c r="T466" s="192">
        <f>S466*H466</f>
        <v>0</v>
      </c>
      <c r="U466" s="37"/>
      <c r="V466" s="37"/>
      <c r="W466" s="37"/>
      <c r="X466" s="37"/>
      <c r="Y466" s="37"/>
      <c r="Z466" s="37"/>
      <c r="AA466" s="37"/>
      <c r="AB466" s="37"/>
      <c r="AC466" s="37"/>
      <c r="AD466" s="37"/>
      <c r="AE466" s="37"/>
      <c r="AR466" s="193" t="s">
        <v>366</v>
      </c>
      <c r="AT466" s="193" t="s">
        <v>239</v>
      </c>
      <c r="AU466" s="193" t="s">
        <v>88</v>
      </c>
      <c r="AY466" s="20" t="s">
        <v>237</v>
      </c>
      <c r="BE466" s="194">
        <f>IF(N466="základní",J466,0)</f>
        <v>0</v>
      </c>
      <c r="BF466" s="194">
        <f>IF(N466="snížená",J466,0)</f>
        <v>0</v>
      </c>
      <c r="BG466" s="194">
        <f>IF(N466="zákl. přenesená",J466,0)</f>
        <v>0</v>
      </c>
      <c r="BH466" s="194">
        <f>IF(N466="sníž. přenesená",J466,0)</f>
        <v>0</v>
      </c>
      <c r="BI466" s="194">
        <f>IF(N466="nulová",J466,0)</f>
        <v>0</v>
      </c>
      <c r="BJ466" s="20" t="s">
        <v>88</v>
      </c>
      <c r="BK466" s="194">
        <f>ROUND(I466*H466,2)</f>
        <v>0</v>
      </c>
      <c r="BL466" s="20" t="s">
        <v>366</v>
      </c>
      <c r="BM466" s="193" t="s">
        <v>2875</v>
      </c>
    </row>
    <row r="467" spans="1:65" s="2" customFormat="1" ht="10.199999999999999">
      <c r="A467" s="37"/>
      <c r="B467" s="38"/>
      <c r="C467" s="39"/>
      <c r="D467" s="195" t="s">
        <v>245</v>
      </c>
      <c r="E467" s="39"/>
      <c r="F467" s="196" t="s">
        <v>2876</v>
      </c>
      <c r="G467" s="39"/>
      <c r="H467" s="39"/>
      <c r="I467" s="197"/>
      <c r="J467" s="39"/>
      <c r="K467" s="39"/>
      <c r="L467" s="42"/>
      <c r="M467" s="198"/>
      <c r="N467" s="199"/>
      <c r="O467" s="67"/>
      <c r="P467" s="67"/>
      <c r="Q467" s="67"/>
      <c r="R467" s="67"/>
      <c r="S467" s="67"/>
      <c r="T467" s="68"/>
      <c r="U467" s="37"/>
      <c r="V467" s="37"/>
      <c r="W467" s="37"/>
      <c r="X467" s="37"/>
      <c r="Y467" s="37"/>
      <c r="Z467" s="37"/>
      <c r="AA467" s="37"/>
      <c r="AB467" s="37"/>
      <c r="AC467" s="37"/>
      <c r="AD467" s="37"/>
      <c r="AE467" s="37"/>
      <c r="AT467" s="20" t="s">
        <v>245</v>
      </c>
      <c r="AU467" s="20" t="s">
        <v>88</v>
      </c>
    </row>
    <row r="468" spans="1:65" s="14" customFormat="1" ht="10.199999999999999">
      <c r="B468" s="211"/>
      <c r="C468" s="212"/>
      <c r="D468" s="202" t="s">
        <v>247</v>
      </c>
      <c r="E468" s="213" t="s">
        <v>19</v>
      </c>
      <c r="F468" s="214" t="s">
        <v>2877</v>
      </c>
      <c r="G468" s="212"/>
      <c r="H468" s="215">
        <v>0.36599999999999999</v>
      </c>
      <c r="I468" s="216"/>
      <c r="J468" s="212"/>
      <c r="K468" s="212"/>
      <c r="L468" s="217"/>
      <c r="M468" s="218"/>
      <c r="N468" s="219"/>
      <c r="O468" s="219"/>
      <c r="P468" s="219"/>
      <c r="Q468" s="219"/>
      <c r="R468" s="219"/>
      <c r="S468" s="219"/>
      <c r="T468" s="220"/>
      <c r="AT468" s="221" t="s">
        <v>247</v>
      </c>
      <c r="AU468" s="221" t="s">
        <v>88</v>
      </c>
      <c r="AV468" s="14" t="s">
        <v>88</v>
      </c>
      <c r="AW468" s="14" t="s">
        <v>37</v>
      </c>
      <c r="AX468" s="14" t="s">
        <v>83</v>
      </c>
      <c r="AY468" s="221" t="s">
        <v>237</v>
      </c>
    </row>
    <row r="469" spans="1:65" s="2" customFormat="1" ht="55.5" customHeight="1">
      <c r="A469" s="37"/>
      <c r="B469" s="38"/>
      <c r="C469" s="182" t="s">
        <v>967</v>
      </c>
      <c r="D469" s="182" t="s">
        <v>239</v>
      </c>
      <c r="E469" s="183" t="s">
        <v>2878</v>
      </c>
      <c r="F469" s="184" t="s">
        <v>2879</v>
      </c>
      <c r="G469" s="185" t="s">
        <v>304</v>
      </c>
      <c r="H469" s="186">
        <v>0.157</v>
      </c>
      <c r="I469" s="187"/>
      <c r="J469" s="188">
        <f>ROUND(I469*H469,2)</f>
        <v>0</v>
      </c>
      <c r="K469" s="184" t="s">
        <v>242</v>
      </c>
      <c r="L469" s="42"/>
      <c r="M469" s="189" t="s">
        <v>19</v>
      </c>
      <c r="N469" s="190" t="s">
        <v>48</v>
      </c>
      <c r="O469" s="67"/>
      <c r="P469" s="191">
        <f>O469*H469</f>
        <v>0</v>
      </c>
      <c r="Q469" s="191">
        <v>0</v>
      </c>
      <c r="R469" s="191">
        <f>Q469*H469</f>
        <v>0</v>
      </c>
      <c r="S469" s="191">
        <v>0</v>
      </c>
      <c r="T469" s="192">
        <f>S469*H469</f>
        <v>0</v>
      </c>
      <c r="U469" s="37"/>
      <c r="V469" s="37"/>
      <c r="W469" s="37"/>
      <c r="X469" s="37"/>
      <c r="Y469" s="37"/>
      <c r="Z469" s="37"/>
      <c r="AA469" s="37"/>
      <c r="AB469" s="37"/>
      <c r="AC469" s="37"/>
      <c r="AD469" s="37"/>
      <c r="AE469" s="37"/>
      <c r="AR469" s="193" t="s">
        <v>366</v>
      </c>
      <c r="AT469" s="193" t="s">
        <v>239</v>
      </c>
      <c r="AU469" s="193" t="s">
        <v>88</v>
      </c>
      <c r="AY469" s="20" t="s">
        <v>237</v>
      </c>
      <c r="BE469" s="194">
        <f>IF(N469="základní",J469,0)</f>
        <v>0</v>
      </c>
      <c r="BF469" s="194">
        <f>IF(N469="snížená",J469,0)</f>
        <v>0</v>
      </c>
      <c r="BG469" s="194">
        <f>IF(N469="zákl. přenesená",J469,0)</f>
        <v>0</v>
      </c>
      <c r="BH469" s="194">
        <f>IF(N469="sníž. přenesená",J469,0)</f>
        <v>0</v>
      </c>
      <c r="BI469" s="194">
        <f>IF(N469="nulová",J469,0)</f>
        <v>0</v>
      </c>
      <c r="BJ469" s="20" t="s">
        <v>88</v>
      </c>
      <c r="BK469" s="194">
        <f>ROUND(I469*H469,2)</f>
        <v>0</v>
      </c>
      <c r="BL469" s="20" t="s">
        <v>366</v>
      </c>
      <c r="BM469" s="193" t="s">
        <v>2880</v>
      </c>
    </row>
    <row r="470" spans="1:65" s="2" customFormat="1" ht="10.199999999999999">
      <c r="A470" s="37"/>
      <c r="B470" s="38"/>
      <c r="C470" s="39"/>
      <c r="D470" s="195" t="s">
        <v>245</v>
      </c>
      <c r="E470" s="39"/>
      <c r="F470" s="196" t="s">
        <v>2881</v>
      </c>
      <c r="G470" s="39"/>
      <c r="H470" s="39"/>
      <c r="I470" s="197"/>
      <c r="J470" s="39"/>
      <c r="K470" s="39"/>
      <c r="L470" s="42"/>
      <c r="M470" s="198"/>
      <c r="N470" s="199"/>
      <c r="O470" s="67"/>
      <c r="P470" s="67"/>
      <c r="Q470" s="67"/>
      <c r="R470" s="67"/>
      <c r="S470" s="67"/>
      <c r="T470" s="68"/>
      <c r="U470" s="37"/>
      <c r="V470" s="37"/>
      <c r="W470" s="37"/>
      <c r="X470" s="37"/>
      <c r="Y470" s="37"/>
      <c r="Z470" s="37"/>
      <c r="AA470" s="37"/>
      <c r="AB470" s="37"/>
      <c r="AC470" s="37"/>
      <c r="AD470" s="37"/>
      <c r="AE470" s="37"/>
      <c r="AT470" s="20" t="s">
        <v>245</v>
      </c>
      <c r="AU470" s="20" t="s">
        <v>88</v>
      </c>
    </row>
    <row r="471" spans="1:65" s="12" customFormat="1" ht="22.8" customHeight="1">
      <c r="B471" s="166"/>
      <c r="C471" s="167"/>
      <c r="D471" s="168" t="s">
        <v>75</v>
      </c>
      <c r="E471" s="180" t="s">
        <v>2882</v>
      </c>
      <c r="F471" s="180" t="s">
        <v>2883</v>
      </c>
      <c r="G471" s="167"/>
      <c r="H471" s="167"/>
      <c r="I471" s="170"/>
      <c r="J471" s="181">
        <f>BK471</f>
        <v>0</v>
      </c>
      <c r="K471" s="167"/>
      <c r="L471" s="172"/>
      <c r="M471" s="173"/>
      <c r="N471" s="174"/>
      <c r="O471" s="174"/>
      <c r="P471" s="175">
        <f>SUM(P472:P509)</f>
        <v>0</v>
      </c>
      <c r="Q471" s="174"/>
      <c r="R471" s="175">
        <f>SUM(R472:R509)</f>
        <v>0.24017299999999997</v>
      </c>
      <c r="S471" s="174"/>
      <c r="T471" s="176">
        <f>SUM(T472:T509)</f>
        <v>0.11022</v>
      </c>
      <c r="AR471" s="177" t="s">
        <v>88</v>
      </c>
      <c r="AT471" s="178" t="s">
        <v>75</v>
      </c>
      <c r="AU471" s="178" t="s">
        <v>83</v>
      </c>
      <c r="AY471" s="177" t="s">
        <v>237</v>
      </c>
      <c r="BK471" s="179">
        <f>SUM(BK472:BK509)</f>
        <v>0</v>
      </c>
    </row>
    <row r="472" spans="1:65" s="2" customFormat="1" ht="24.15" customHeight="1">
      <c r="A472" s="37"/>
      <c r="B472" s="38"/>
      <c r="C472" s="182" t="s">
        <v>974</v>
      </c>
      <c r="D472" s="182" t="s">
        <v>239</v>
      </c>
      <c r="E472" s="183" t="s">
        <v>2884</v>
      </c>
      <c r="F472" s="184" t="s">
        <v>2885</v>
      </c>
      <c r="G472" s="185" t="s">
        <v>154</v>
      </c>
      <c r="H472" s="186">
        <v>66</v>
      </c>
      <c r="I472" s="187"/>
      <c r="J472" s="188">
        <f>ROUND(I472*H472,2)</f>
        <v>0</v>
      </c>
      <c r="K472" s="184" t="s">
        <v>242</v>
      </c>
      <c r="L472" s="42"/>
      <c r="M472" s="189" t="s">
        <v>19</v>
      </c>
      <c r="N472" s="190" t="s">
        <v>48</v>
      </c>
      <c r="O472" s="67"/>
      <c r="P472" s="191">
        <f>O472*H472</f>
        <v>0</v>
      </c>
      <c r="Q472" s="191">
        <v>0</v>
      </c>
      <c r="R472" s="191">
        <f>Q472*H472</f>
        <v>0</v>
      </c>
      <c r="S472" s="191">
        <v>1.67E-3</v>
      </c>
      <c r="T472" s="192">
        <f>S472*H472</f>
        <v>0.11022</v>
      </c>
      <c r="U472" s="37"/>
      <c r="V472" s="37"/>
      <c r="W472" s="37"/>
      <c r="X472" s="37"/>
      <c r="Y472" s="37"/>
      <c r="Z472" s="37"/>
      <c r="AA472" s="37"/>
      <c r="AB472" s="37"/>
      <c r="AC472" s="37"/>
      <c r="AD472" s="37"/>
      <c r="AE472" s="37"/>
      <c r="AR472" s="193" t="s">
        <v>366</v>
      </c>
      <c r="AT472" s="193" t="s">
        <v>239</v>
      </c>
      <c r="AU472" s="193" t="s">
        <v>88</v>
      </c>
      <c r="AY472" s="20" t="s">
        <v>237</v>
      </c>
      <c r="BE472" s="194">
        <f>IF(N472="základní",J472,0)</f>
        <v>0</v>
      </c>
      <c r="BF472" s="194">
        <f>IF(N472="snížená",J472,0)</f>
        <v>0</v>
      </c>
      <c r="BG472" s="194">
        <f>IF(N472="zákl. přenesená",J472,0)</f>
        <v>0</v>
      </c>
      <c r="BH472" s="194">
        <f>IF(N472="sníž. přenesená",J472,0)</f>
        <v>0</v>
      </c>
      <c r="BI472" s="194">
        <f>IF(N472="nulová",J472,0)</f>
        <v>0</v>
      </c>
      <c r="BJ472" s="20" t="s">
        <v>88</v>
      </c>
      <c r="BK472" s="194">
        <f>ROUND(I472*H472,2)</f>
        <v>0</v>
      </c>
      <c r="BL472" s="20" t="s">
        <v>366</v>
      </c>
      <c r="BM472" s="193" t="s">
        <v>2886</v>
      </c>
    </row>
    <row r="473" spans="1:65" s="2" customFormat="1" ht="10.199999999999999">
      <c r="A473" s="37"/>
      <c r="B473" s="38"/>
      <c r="C473" s="39"/>
      <c r="D473" s="195" t="s">
        <v>245</v>
      </c>
      <c r="E473" s="39"/>
      <c r="F473" s="196" t="s">
        <v>2887</v>
      </c>
      <c r="G473" s="39"/>
      <c r="H473" s="39"/>
      <c r="I473" s="197"/>
      <c r="J473" s="39"/>
      <c r="K473" s="39"/>
      <c r="L473" s="42"/>
      <c r="M473" s="198"/>
      <c r="N473" s="199"/>
      <c r="O473" s="67"/>
      <c r="P473" s="67"/>
      <c r="Q473" s="67"/>
      <c r="R473" s="67"/>
      <c r="S473" s="67"/>
      <c r="T473" s="68"/>
      <c r="U473" s="37"/>
      <c r="V473" s="37"/>
      <c r="W473" s="37"/>
      <c r="X473" s="37"/>
      <c r="Y473" s="37"/>
      <c r="Z473" s="37"/>
      <c r="AA473" s="37"/>
      <c r="AB473" s="37"/>
      <c r="AC473" s="37"/>
      <c r="AD473" s="37"/>
      <c r="AE473" s="37"/>
      <c r="AT473" s="20" t="s">
        <v>245</v>
      </c>
      <c r="AU473" s="20" t="s">
        <v>88</v>
      </c>
    </row>
    <row r="474" spans="1:65" s="13" customFormat="1" ht="10.199999999999999">
      <c r="B474" s="200"/>
      <c r="C474" s="201"/>
      <c r="D474" s="202" t="s">
        <v>247</v>
      </c>
      <c r="E474" s="203" t="s">
        <v>19</v>
      </c>
      <c r="F474" s="204" t="s">
        <v>2588</v>
      </c>
      <c r="G474" s="201"/>
      <c r="H474" s="203" t="s">
        <v>19</v>
      </c>
      <c r="I474" s="205"/>
      <c r="J474" s="201"/>
      <c r="K474" s="201"/>
      <c r="L474" s="206"/>
      <c r="M474" s="207"/>
      <c r="N474" s="208"/>
      <c r="O474" s="208"/>
      <c r="P474" s="208"/>
      <c r="Q474" s="208"/>
      <c r="R474" s="208"/>
      <c r="S474" s="208"/>
      <c r="T474" s="209"/>
      <c r="AT474" s="210" t="s">
        <v>247</v>
      </c>
      <c r="AU474" s="210" t="s">
        <v>88</v>
      </c>
      <c r="AV474" s="13" t="s">
        <v>83</v>
      </c>
      <c r="AW474" s="13" t="s">
        <v>37</v>
      </c>
      <c r="AX474" s="13" t="s">
        <v>76</v>
      </c>
      <c r="AY474" s="210" t="s">
        <v>237</v>
      </c>
    </row>
    <row r="475" spans="1:65" s="14" customFormat="1" ht="10.199999999999999">
      <c r="B475" s="211"/>
      <c r="C475" s="212"/>
      <c r="D475" s="202" t="s">
        <v>247</v>
      </c>
      <c r="E475" s="213" t="s">
        <v>19</v>
      </c>
      <c r="F475" s="214" t="s">
        <v>2888</v>
      </c>
      <c r="G475" s="212"/>
      <c r="H475" s="215">
        <v>37.5</v>
      </c>
      <c r="I475" s="216"/>
      <c r="J475" s="212"/>
      <c r="K475" s="212"/>
      <c r="L475" s="217"/>
      <c r="M475" s="218"/>
      <c r="N475" s="219"/>
      <c r="O475" s="219"/>
      <c r="P475" s="219"/>
      <c r="Q475" s="219"/>
      <c r="R475" s="219"/>
      <c r="S475" s="219"/>
      <c r="T475" s="220"/>
      <c r="AT475" s="221" t="s">
        <v>247</v>
      </c>
      <c r="AU475" s="221" t="s">
        <v>88</v>
      </c>
      <c r="AV475" s="14" t="s">
        <v>88</v>
      </c>
      <c r="AW475" s="14" t="s">
        <v>37</v>
      </c>
      <c r="AX475" s="14" t="s">
        <v>76</v>
      </c>
      <c r="AY475" s="221" t="s">
        <v>237</v>
      </c>
    </row>
    <row r="476" spans="1:65" s="14" customFormat="1" ht="10.199999999999999">
      <c r="B476" s="211"/>
      <c r="C476" s="212"/>
      <c r="D476" s="202" t="s">
        <v>247</v>
      </c>
      <c r="E476" s="213" t="s">
        <v>19</v>
      </c>
      <c r="F476" s="214" t="s">
        <v>2889</v>
      </c>
      <c r="G476" s="212"/>
      <c r="H476" s="215">
        <v>1.5</v>
      </c>
      <c r="I476" s="216"/>
      <c r="J476" s="212"/>
      <c r="K476" s="212"/>
      <c r="L476" s="217"/>
      <c r="M476" s="218"/>
      <c r="N476" s="219"/>
      <c r="O476" s="219"/>
      <c r="P476" s="219"/>
      <c r="Q476" s="219"/>
      <c r="R476" s="219"/>
      <c r="S476" s="219"/>
      <c r="T476" s="220"/>
      <c r="AT476" s="221" t="s">
        <v>247</v>
      </c>
      <c r="AU476" s="221" t="s">
        <v>88</v>
      </c>
      <c r="AV476" s="14" t="s">
        <v>88</v>
      </c>
      <c r="AW476" s="14" t="s">
        <v>37</v>
      </c>
      <c r="AX476" s="14" t="s">
        <v>76</v>
      </c>
      <c r="AY476" s="221" t="s">
        <v>237</v>
      </c>
    </row>
    <row r="477" spans="1:65" s="13" customFormat="1" ht="10.199999999999999">
      <c r="B477" s="200"/>
      <c r="C477" s="201"/>
      <c r="D477" s="202" t="s">
        <v>247</v>
      </c>
      <c r="E477" s="203" t="s">
        <v>19</v>
      </c>
      <c r="F477" s="204" t="s">
        <v>2586</v>
      </c>
      <c r="G477" s="201"/>
      <c r="H477" s="203" t="s">
        <v>19</v>
      </c>
      <c r="I477" s="205"/>
      <c r="J477" s="201"/>
      <c r="K477" s="201"/>
      <c r="L477" s="206"/>
      <c r="M477" s="207"/>
      <c r="N477" s="208"/>
      <c r="O477" s="208"/>
      <c r="P477" s="208"/>
      <c r="Q477" s="208"/>
      <c r="R477" s="208"/>
      <c r="S477" s="208"/>
      <c r="T477" s="209"/>
      <c r="AT477" s="210" t="s">
        <v>247</v>
      </c>
      <c r="AU477" s="210" t="s">
        <v>88</v>
      </c>
      <c r="AV477" s="13" t="s">
        <v>83</v>
      </c>
      <c r="AW477" s="13" t="s">
        <v>37</v>
      </c>
      <c r="AX477" s="13" t="s">
        <v>76</v>
      </c>
      <c r="AY477" s="210" t="s">
        <v>237</v>
      </c>
    </row>
    <row r="478" spans="1:65" s="14" customFormat="1" ht="10.199999999999999">
      <c r="B478" s="211"/>
      <c r="C478" s="212"/>
      <c r="D478" s="202" t="s">
        <v>247</v>
      </c>
      <c r="E478" s="213" t="s">
        <v>19</v>
      </c>
      <c r="F478" s="214" t="s">
        <v>2890</v>
      </c>
      <c r="G478" s="212"/>
      <c r="H478" s="215">
        <v>27</v>
      </c>
      <c r="I478" s="216"/>
      <c r="J478" s="212"/>
      <c r="K478" s="212"/>
      <c r="L478" s="217"/>
      <c r="M478" s="218"/>
      <c r="N478" s="219"/>
      <c r="O478" s="219"/>
      <c r="P478" s="219"/>
      <c r="Q478" s="219"/>
      <c r="R478" s="219"/>
      <c r="S478" s="219"/>
      <c r="T478" s="220"/>
      <c r="AT478" s="221" t="s">
        <v>247</v>
      </c>
      <c r="AU478" s="221" t="s">
        <v>88</v>
      </c>
      <c r="AV478" s="14" t="s">
        <v>88</v>
      </c>
      <c r="AW478" s="14" t="s">
        <v>37</v>
      </c>
      <c r="AX478" s="14" t="s">
        <v>76</v>
      </c>
      <c r="AY478" s="221" t="s">
        <v>237</v>
      </c>
    </row>
    <row r="479" spans="1:65" s="16" customFormat="1" ht="10.199999999999999">
      <c r="B479" s="233"/>
      <c r="C479" s="234"/>
      <c r="D479" s="202" t="s">
        <v>247</v>
      </c>
      <c r="E479" s="235" t="s">
        <v>19</v>
      </c>
      <c r="F479" s="236" t="s">
        <v>260</v>
      </c>
      <c r="G479" s="234"/>
      <c r="H479" s="237">
        <v>66</v>
      </c>
      <c r="I479" s="238"/>
      <c r="J479" s="234"/>
      <c r="K479" s="234"/>
      <c r="L479" s="239"/>
      <c r="M479" s="240"/>
      <c r="N479" s="241"/>
      <c r="O479" s="241"/>
      <c r="P479" s="241"/>
      <c r="Q479" s="241"/>
      <c r="R479" s="241"/>
      <c r="S479" s="241"/>
      <c r="T479" s="242"/>
      <c r="AT479" s="243" t="s">
        <v>247</v>
      </c>
      <c r="AU479" s="243" t="s">
        <v>88</v>
      </c>
      <c r="AV479" s="16" t="s">
        <v>243</v>
      </c>
      <c r="AW479" s="16" t="s">
        <v>37</v>
      </c>
      <c r="AX479" s="16" t="s">
        <v>83</v>
      </c>
      <c r="AY479" s="243" t="s">
        <v>237</v>
      </c>
    </row>
    <row r="480" spans="1:65" s="2" customFormat="1" ht="33" customHeight="1">
      <c r="A480" s="37"/>
      <c r="B480" s="38"/>
      <c r="C480" s="182" t="s">
        <v>980</v>
      </c>
      <c r="D480" s="182" t="s">
        <v>239</v>
      </c>
      <c r="E480" s="183" t="s">
        <v>2891</v>
      </c>
      <c r="F480" s="184" t="s">
        <v>2892</v>
      </c>
      <c r="G480" s="185" t="s">
        <v>154</v>
      </c>
      <c r="H480" s="186">
        <v>34.4</v>
      </c>
      <c r="I480" s="187"/>
      <c r="J480" s="188">
        <f>ROUND(I480*H480,2)</f>
        <v>0</v>
      </c>
      <c r="K480" s="184" t="s">
        <v>242</v>
      </c>
      <c r="L480" s="42"/>
      <c r="M480" s="189" t="s">
        <v>19</v>
      </c>
      <c r="N480" s="190" t="s">
        <v>48</v>
      </c>
      <c r="O480" s="67"/>
      <c r="P480" s="191">
        <f>O480*H480</f>
        <v>0</v>
      </c>
      <c r="Q480" s="191">
        <v>7.6000000000000004E-4</v>
      </c>
      <c r="R480" s="191">
        <f>Q480*H480</f>
        <v>2.6144000000000001E-2</v>
      </c>
      <c r="S480" s="191">
        <v>0</v>
      </c>
      <c r="T480" s="192">
        <f>S480*H480</f>
        <v>0</v>
      </c>
      <c r="U480" s="37"/>
      <c r="V480" s="37"/>
      <c r="W480" s="37"/>
      <c r="X480" s="37"/>
      <c r="Y480" s="37"/>
      <c r="Z480" s="37"/>
      <c r="AA480" s="37"/>
      <c r="AB480" s="37"/>
      <c r="AC480" s="37"/>
      <c r="AD480" s="37"/>
      <c r="AE480" s="37"/>
      <c r="AR480" s="193" t="s">
        <v>366</v>
      </c>
      <c r="AT480" s="193" t="s">
        <v>239</v>
      </c>
      <c r="AU480" s="193" t="s">
        <v>88</v>
      </c>
      <c r="AY480" s="20" t="s">
        <v>237</v>
      </c>
      <c r="BE480" s="194">
        <f>IF(N480="základní",J480,0)</f>
        <v>0</v>
      </c>
      <c r="BF480" s="194">
        <f>IF(N480="snížená",J480,0)</f>
        <v>0</v>
      </c>
      <c r="BG480" s="194">
        <f>IF(N480="zákl. přenesená",J480,0)</f>
        <v>0</v>
      </c>
      <c r="BH480" s="194">
        <f>IF(N480="sníž. přenesená",J480,0)</f>
        <v>0</v>
      </c>
      <c r="BI480" s="194">
        <f>IF(N480="nulová",J480,0)</f>
        <v>0</v>
      </c>
      <c r="BJ480" s="20" t="s">
        <v>88</v>
      </c>
      <c r="BK480" s="194">
        <f>ROUND(I480*H480,2)</f>
        <v>0</v>
      </c>
      <c r="BL480" s="20" t="s">
        <v>366</v>
      </c>
      <c r="BM480" s="193" t="s">
        <v>2893</v>
      </c>
    </row>
    <row r="481" spans="1:65" s="2" customFormat="1" ht="10.199999999999999">
      <c r="A481" s="37"/>
      <c r="B481" s="38"/>
      <c r="C481" s="39"/>
      <c r="D481" s="195" t="s">
        <v>245</v>
      </c>
      <c r="E481" s="39"/>
      <c r="F481" s="196" t="s">
        <v>2894</v>
      </c>
      <c r="G481" s="39"/>
      <c r="H481" s="39"/>
      <c r="I481" s="197"/>
      <c r="J481" s="39"/>
      <c r="K481" s="39"/>
      <c r="L481" s="42"/>
      <c r="M481" s="198"/>
      <c r="N481" s="199"/>
      <c r="O481" s="67"/>
      <c r="P481" s="67"/>
      <c r="Q481" s="67"/>
      <c r="R481" s="67"/>
      <c r="S481" s="67"/>
      <c r="T481" s="68"/>
      <c r="U481" s="37"/>
      <c r="V481" s="37"/>
      <c r="W481" s="37"/>
      <c r="X481" s="37"/>
      <c r="Y481" s="37"/>
      <c r="Z481" s="37"/>
      <c r="AA481" s="37"/>
      <c r="AB481" s="37"/>
      <c r="AC481" s="37"/>
      <c r="AD481" s="37"/>
      <c r="AE481" s="37"/>
      <c r="AT481" s="20" t="s">
        <v>245</v>
      </c>
      <c r="AU481" s="20" t="s">
        <v>88</v>
      </c>
    </row>
    <row r="482" spans="1:65" s="14" customFormat="1" ht="10.199999999999999">
      <c r="B482" s="211"/>
      <c r="C482" s="212"/>
      <c r="D482" s="202" t="s">
        <v>247</v>
      </c>
      <c r="E482" s="213" t="s">
        <v>19</v>
      </c>
      <c r="F482" s="214" t="s">
        <v>2895</v>
      </c>
      <c r="G482" s="212"/>
      <c r="H482" s="215">
        <v>34.4</v>
      </c>
      <c r="I482" s="216"/>
      <c r="J482" s="212"/>
      <c r="K482" s="212"/>
      <c r="L482" s="217"/>
      <c r="M482" s="218"/>
      <c r="N482" s="219"/>
      <c r="O482" s="219"/>
      <c r="P482" s="219"/>
      <c r="Q482" s="219"/>
      <c r="R482" s="219"/>
      <c r="S482" s="219"/>
      <c r="T482" s="220"/>
      <c r="AT482" s="221" t="s">
        <v>247</v>
      </c>
      <c r="AU482" s="221" t="s">
        <v>88</v>
      </c>
      <c r="AV482" s="14" t="s">
        <v>88</v>
      </c>
      <c r="AW482" s="14" t="s">
        <v>37</v>
      </c>
      <c r="AX482" s="14" t="s">
        <v>83</v>
      </c>
      <c r="AY482" s="221" t="s">
        <v>237</v>
      </c>
    </row>
    <row r="483" spans="1:65" s="2" customFormat="1" ht="33" customHeight="1">
      <c r="A483" s="37"/>
      <c r="B483" s="38"/>
      <c r="C483" s="182" t="s">
        <v>985</v>
      </c>
      <c r="D483" s="182" t="s">
        <v>239</v>
      </c>
      <c r="E483" s="183" t="s">
        <v>2896</v>
      </c>
      <c r="F483" s="184" t="s">
        <v>2897</v>
      </c>
      <c r="G483" s="185" t="s">
        <v>154</v>
      </c>
      <c r="H483" s="186">
        <v>4.5</v>
      </c>
      <c r="I483" s="187"/>
      <c r="J483" s="188">
        <f>ROUND(I483*H483,2)</f>
        <v>0</v>
      </c>
      <c r="K483" s="184" t="s">
        <v>242</v>
      </c>
      <c r="L483" s="42"/>
      <c r="M483" s="189" t="s">
        <v>19</v>
      </c>
      <c r="N483" s="190" t="s">
        <v>48</v>
      </c>
      <c r="O483" s="67"/>
      <c r="P483" s="191">
        <f>O483*H483</f>
        <v>0</v>
      </c>
      <c r="Q483" s="191">
        <v>1.15E-3</v>
      </c>
      <c r="R483" s="191">
        <f>Q483*H483</f>
        <v>5.1749999999999999E-3</v>
      </c>
      <c r="S483" s="191">
        <v>0</v>
      </c>
      <c r="T483" s="192">
        <f>S483*H483</f>
        <v>0</v>
      </c>
      <c r="U483" s="37"/>
      <c r="V483" s="37"/>
      <c r="W483" s="37"/>
      <c r="X483" s="37"/>
      <c r="Y483" s="37"/>
      <c r="Z483" s="37"/>
      <c r="AA483" s="37"/>
      <c r="AB483" s="37"/>
      <c r="AC483" s="37"/>
      <c r="AD483" s="37"/>
      <c r="AE483" s="37"/>
      <c r="AR483" s="193" t="s">
        <v>366</v>
      </c>
      <c r="AT483" s="193" t="s">
        <v>239</v>
      </c>
      <c r="AU483" s="193" t="s">
        <v>88</v>
      </c>
      <c r="AY483" s="20" t="s">
        <v>237</v>
      </c>
      <c r="BE483" s="194">
        <f>IF(N483="základní",J483,0)</f>
        <v>0</v>
      </c>
      <c r="BF483" s="194">
        <f>IF(N483="snížená",J483,0)</f>
        <v>0</v>
      </c>
      <c r="BG483" s="194">
        <f>IF(N483="zákl. přenesená",J483,0)</f>
        <v>0</v>
      </c>
      <c r="BH483" s="194">
        <f>IF(N483="sníž. přenesená",J483,0)</f>
        <v>0</v>
      </c>
      <c r="BI483" s="194">
        <f>IF(N483="nulová",J483,0)</f>
        <v>0</v>
      </c>
      <c r="BJ483" s="20" t="s">
        <v>88</v>
      </c>
      <c r="BK483" s="194">
        <f>ROUND(I483*H483,2)</f>
        <v>0</v>
      </c>
      <c r="BL483" s="20" t="s">
        <v>366</v>
      </c>
      <c r="BM483" s="193" t="s">
        <v>2898</v>
      </c>
    </row>
    <row r="484" spans="1:65" s="2" customFormat="1" ht="10.199999999999999">
      <c r="A484" s="37"/>
      <c r="B484" s="38"/>
      <c r="C484" s="39"/>
      <c r="D484" s="195" t="s">
        <v>245</v>
      </c>
      <c r="E484" s="39"/>
      <c r="F484" s="196" t="s">
        <v>2899</v>
      </c>
      <c r="G484" s="39"/>
      <c r="H484" s="39"/>
      <c r="I484" s="197"/>
      <c r="J484" s="39"/>
      <c r="K484" s="39"/>
      <c r="L484" s="42"/>
      <c r="M484" s="198"/>
      <c r="N484" s="199"/>
      <c r="O484" s="67"/>
      <c r="P484" s="67"/>
      <c r="Q484" s="67"/>
      <c r="R484" s="67"/>
      <c r="S484" s="67"/>
      <c r="T484" s="68"/>
      <c r="U484" s="37"/>
      <c r="V484" s="37"/>
      <c r="W484" s="37"/>
      <c r="X484" s="37"/>
      <c r="Y484" s="37"/>
      <c r="Z484" s="37"/>
      <c r="AA484" s="37"/>
      <c r="AB484" s="37"/>
      <c r="AC484" s="37"/>
      <c r="AD484" s="37"/>
      <c r="AE484" s="37"/>
      <c r="AT484" s="20" t="s">
        <v>245</v>
      </c>
      <c r="AU484" s="20" t="s">
        <v>88</v>
      </c>
    </row>
    <row r="485" spans="1:65" s="14" customFormat="1" ht="10.199999999999999">
      <c r="B485" s="211"/>
      <c r="C485" s="212"/>
      <c r="D485" s="202" t="s">
        <v>247</v>
      </c>
      <c r="E485" s="213" t="s">
        <v>19</v>
      </c>
      <c r="F485" s="214" t="s">
        <v>2900</v>
      </c>
      <c r="G485" s="212"/>
      <c r="H485" s="215">
        <v>4.5</v>
      </c>
      <c r="I485" s="216"/>
      <c r="J485" s="212"/>
      <c r="K485" s="212"/>
      <c r="L485" s="217"/>
      <c r="M485" s="218"/>
      <c r="N485" s="219"/>
      <c r="O485" s="219"/>
      <c r="P485" s="219"/>
      <c r="Q485" s="219"/>
      <c r="R485" s="219"/>
      <c r="S485" s="219"/>
      <c r="T485" s="220"/>
      <c r="AT485" s="221" t="s">
        <v>247</v>
      </c>
      <c r="AU485" s="221" t="s">
        <v>88</v>
      </c>
      <c r="AV485" s="14" t="s">
        <v>88</v>
      </c>
      <c r="AW485" s="14" t="s">
        <v>37</v>
      </c>
      <c r="AX485" s="14" t="s">
        <v>83</v>
      </c>
      <c r="AY485" s="221" t="s">
        <v>237</v>
      </c>
    </row>
    <row r="486" spans="1:65" s="2" customFormat="1" ht="33" customHeight="1">
      <c r="A486" s="37"/>
      <c r="B486" s="38"/>
      <c r="C486" s="182" t="s">
        <v>990</v>
      </c>
      <c r="D486" s="182" t="s">
        <v>239</v>
      </c>
      <c r="E486" s="183" t="s">
        <v>2901</v>
      </c>
      <c r="F486" s="184" t="s">
        <v>2902</v>
      </c>
      <c r="G486" s="185" t="s">
        <v>154</v>
      </c>
      <c r="H486" s="186">
        <v>6.5</v>
      </c>
      <c r="I486" s="187"/>
      <c r="J486" s="188">
        <f>ROUND(I486*H486,2)</f>
        <v>0</v>
      </c>
      <c r="K486" s="184" t="s">
        <v>242</v>
      </c>
      <c r="L486" s="42"/>
      <c r="M486" s="189" t="s">
        <v>19</v>
      </c>
      <c r="N486" s="190" t="s">
        <v>48</v>
      </c>
      <c r="O486" s="67"/>
      <c r="P486" s="191">
        <f>O486*H486</f>
        <v>0</v>
      </c>
      <c r="Q486" s="191">
        <v>3.5799999999999998E-3</v>
      </c>
      <c r="R486" s="191">
        <f>Q486*H486</f>
        <v>2.3269999999999999E-2</v>
      </c>
      <c r="S486" s="191">
        <v>0</v>
      </c>
      <c r="T486" s="192">
        <f>S486*H486</f>
        <v>0</v>
      </c>
      <c r="U486" s="37"/>
      <c r="V486" s="37"/>
      <c r="W486" s="37"/>
      <c r="X486" s="37"/>
      <c r="Y486" s="37"/>
      <c r="Z486" s="37"/>
      <c r="AA486" s="37"/>
      <c r="AB486" s="37"/>
      <c r="AC486" s="37"/>
      <c r="AD486" s="37"/>
      <c r="AE486" s="37"/>
      <c r="AR486" s="193" t="s">
        <v>366</v>
      </c>
      <c r="AT486" s="193" t="s">
        <v>239</v>
      </c>
      <c r="AU486" s="193" t="s">
        <v>88</v>
      </c>
      <c r="AY486" s="20" t="s">
        <v>237</v>
      </c>
      <c r="BE486" s="194">
        <f>IF(N486="základní",J486,0)</f>
        <v>0</v>
      </c>
      <c r="BF486" s="194">
        <f>IF(N486="snížená",J486,0)</f>
        <v>0</v>
      </c>
      <c r="BG486" s="194">
        <f>IF(N486="zákl. přenesená",J486,0)</f>
        <v>0</v>
      </c>
      <c r="BH486" s="194">
        <f>IF(N486="sníž. přenesená",J486,0)</f>
        <v>0</v>
      </c>
      <c r="BI486" s="194">
        <f>IF(N486="nulová",J486,0)</f>
        <v>0</v>
      </c>
      <c r="BJ486" s="20" t="s">
        <v>88</v>
      </c>
      <c r="BK486" s="194">
        <f>ROUND(I486*H486,2)</f>
        <v>0</v>
      </c>
      <c r="BL486" s="20" t="s">
        <v>366</v>
      </c>
      <c r="BM486" s="193" t="s">
        <v>2903</v>
      </c>
    </row>
    <row r="487" spans="1:65" s="2" customFormat="1" ht="10.199999999999999">
      <c r="A487" s="37"/>
      <c r="B487" s="38"/>
      <c r="C487" s="39"/>
      <c r="D487" s="195" t="s">
        <v>245</v>
      </c>
      <c r="E487" s="39"/>
      <c r="F487" s="196" t="s">
        <v>2904</v>
      </c>
      <c r="G487" s="39"/>
      <c r="H487" s="39"/>
      <c r="I487" s="197"/>
      <c r="J487" s="39"/>
      <c r="K487" s="39"/>
      <c r="L487" s="42"/>
      <c r="M487" s="198"/>
      <c r="N487" s="199"/>
      <c r="O487" s="67"/>
      <c r="P487" s="67"/>
      <c r="Q487" s="67"/>
      <c r="R487" s="67"/>
      <c r="S487" s="67"/>
      <c r="T487" s="68"/>
      <c r="U487" s="37"/>
      <c r="V487" s="37"/>
      <c r="W487" s="37"/>
      <c r="X487" s="37"/>
      <c r="Y487" s="37"/>
      <c r="Z487" s="37"/>
      <c r="AA487" s="37"/>
      <c r="AB487" s="37"/>
      <c r="AC487" s="37"/>
      <c r="AD487" s="37"/>
      <c r="AE487" s="37"/>
      <c r="AT487" s="20" t="s">
        <v>245</v>
      </c>
      <c r="AU487" s="20" t="s">
        <v>88</v>
      </c>
    </row>
    <row r="488" spans="1:65" s="14" customFormat="1" ht="10.199999999999999">
      <c r="B488" s="211"/>
      <c r="C488" s="212"/>
      <c r="D488" s="202" t="s">
        <v>247</v>
      </c>
      <c r="E488" s="213" t="s">
        <v>19</v>
      </c>
      <c r="F488" s="214" t="s">
        <v>2905</v>
      </c>
      <c r="G488" s="212"/>
      <c r="H488" s="215">
        <v>6.5</v>
      </c>
      <c r="I488" s="216"/>
      <c r="J488" s="212"/>
      <c r="K488" s="212"/>
      <c r="L488" s="217"/>
      <c r="M488" s="218"/>
      <c r="N488" s="219"/>
      <c r="O488" s="219"/>
      <c r="P488" s="219"/>
      <c r="Q488" s="219"/>
      <c r="R488" s="219"/>
      <c r="S488" s="219"/>
      <c r="T488" s="220"/>
      <c r="AT488" s="221" t="s">
        <v>247</v>
      </c>
      <c r="AU488" s="221" t="s">
        <v>88</v>
      </c>
      <c r="AV488" s="14" t="s">
        <v>88</v>
      </c>
      <c r="AW488" s="14" t="s">
        <v>37</v>
      </c>
      <c r="AX488" s="14" t="s">
        <v>83</v>
      </c>
      <c r="AY488" s="221" t="s">
        <v>237</v>
      </c>
    </row>
    <row r="489" spans="1:65" s="2" customFormat="1" ht="33" customHeight="1">
      <c r="A489" s="37"/>
      <c r="B489" s="38"/>
      <c r="C489" s="182" t="s">
        <v>994</v>
      </c>
      <c r="D489" s="182" t="s">
        <v>239</v>
      </c>
      <c r="E489" s="183" t="s">
        <v>2906</v>
      </c>
      <c r="F489" s="184" t="s">
        <v>2907</v>
      </c>
      <c r="G489" s="185" t="s">
        <v>154</v>
      </c>
      <c r="H489" s="186">
        <v>54</v>
      </c>
      <c r="I489" s="187"/>
      <c r="J489" s="188">
        <f>ROUND(I489*H489,2)</f>
        <v>0</v>
      </c>
      <c r="K489" s="184" t="s">
        <v>242</v>
      </c>
      <c r="L489" s="42"/>
      <c r="M489" s="189" t="s">
        <v>19</v>
      </c>
      <c r="N489" s="190" t="s">
        <v>48</v>
      </c>
      <c r="O489" s="67"/>
      <c r="P489" s="191">
        <f>O489*H489</f>
        <v>0</v>
      </c>
      <c r="Q489" s="191">
        <v>2.0999999999999999E-3</v>
      </c>
      <c r="R489" s="191">
        <f>Q489*H489</f>
        <v>0.11339999999999999</v>
      </c>
      <c r="S489" s="191">
        <v>0</v>
      </c>
      <c r="T489" s="192">
        <f>S489*H489</f>
        <v>0</v>
      </c>
      <c r="U489" s="37"/>
      <c r="V489" s="37"/>
      <c r="W489" s="37"/>
      <c r="X489" s="37"/>
      <c r="Y489" s="37"/>
      <c r="Z489" s="37"/>
      <c r="AA489" s="37"/>
      <c r="AB489" s="37"/>
      <c r="AC489" s="37"/>
      <c r="AD489" s="37"/>
      <c r="AE489" s="37"/>
      <c r="AR489" s="193" t="s">
        <v>366</v>
      </c>
      <c r="AT489" s="193" t="s">
        <v>239</v>
      </c>
      <c r="AU489" s="193" t="s">
        <v>88</v>
      </c>
      <c r="AY489" s="20" t="s">
        <v>237</v>
      </c>
      <c r="BE489" s="194">
        <f>IF(N489="základní",J489,0)</f>
        <v>0</v>
      </c>
      <c r="BF489" s="194">
        <f>IF(N489="snížená",J489,0)</f>
        <v>0</v>
      </c>
      <c r="BG489" s="194">
        <f>IF(N489="zákl. přenesená",J489,0)</f>
        <v>0</v>
      </c>
      <c r="BH489" s="194">
        <f>IF(N489="sníž. přenesená",J489,0)</f>
        <v>0</v>
      </c>
      <c r="BI489" s="194">
        <f>IF(N489="nulová",J489,0)</f>
        <v>0</v>
      </c>
      <c r="BJ489" s="20" t="s">
        <v>88</v>
      </c>
      <c r="BK489" s="194">
        <f>ROUND(I489*H489,2)</f>
        <v>0</v>
      </c>
      <c r="BL489" s="20" t="s">
        <v>366</v>
      </c>
      <c r="BM489" s="193" t="s">
        <v>2908</v>
      </c>
    </row>
    <row r="490" spans="1:65" s="2" customFormat="1" ht="10.199999999999999">
      <c r="A490" s="37"/>
      <c r="B490" s="38"/>
      <c r="C490" s="39"/>
      <c r="D490" s="195" t="s">
        <v>245</v>
      </c>
      <c r="E490" s="39"/>
      <c r="F490" s="196" t="s">
        <v>2909</v>
      </c>
      <c r="G490" s="39"/>
      <c r="H490" s="39"/>
      <c r="I490" s="197"/>
      <c r="J490" s="39"/>
      <c r="K490" s="39"/>
      <c r="L490" s="42"/>
      <c r="M490" s="198"/>
      <c r="N490" s="199"/>
      <c r="O490" s="67"/>
      <c r="P490" s="67"/>
      <c r="Q490" s="67"/>
      <c r="R490" s="67"/>
      <c r="S490" s="67"/>
      <c r="T490" s="68"/>
      <c r="U490" s="37"/>
      <c r="V490" s="37"/>
      <c r="W490" s="37"/>
      <c r="X490" s="37"/>
      <c r="Y490" s="37"/>
      <c r="Z490" s="37"/>
      <c r="AA490" s="37"/>
      <c r="AB490" s="37"/>
      <c r="AC490" s="37"/>
      <c r="AD490" s="37"/>
      <c r="AE490" s="37"/>
      <c r="AT490" s="20" t="s">
        <v>245</v>
      </c>
      <c r="AU490" s="20" t="s">
        <v>88</v>
      </c>
    </row>
    <row r="491" spans="1:65" s="13" customFormat="1" ht="10.199999999999999">
      <c r="B491" s="200"/>
      <c r="C491" s="201"/>
      <c r="D491" s="202" t="s">
        <v>247</v>
      </c>
      <c r="E491" s="203" t="s">
        <v>19</v>
      </c>
      <c r="F491" s="204" t="s">
        <v>2857</v>
      </c>
      <c r="G491" s="201"/>
      <c r="H491" s="203" t="s">
        <v>19</v>
      </c>
      <c r="I491" s="205"/>
      <c r="J491" s="201"/>
      <c r="K491" s="201"/>
      <c r="L491" s="206"/>
      <c r="M491" s="207"/>
      <c r="N491" s="208"/>
      <c r="O491" s="208"/>
      <c r="P491" s="208"/>
      <c r="Q491" s="208"/>
      <c r="R491" s="208"/>
      <c r="S491" s="208"/>
      <c r="T491" s="209"/>
      <c r="AT491" s="210" t="s">
        <v>247</v>
      </c>
      <c r="AU491" s="210" t="s">
        <v>88</v>
      </c>
      <c r="AV491" s="13" t="s">
        <v>83</v>
      </c>
      <c r="AW491" s="13" t="s">
        <v>37</v>
      </c>
      <c r="AX491" s="13" t="s">
        <v>76</v>
      </c>
      <c r="AY491" s="210" t="s">
        <v>237</v>
      </c>
    </row>
    <row r="492" spans="1:65" s="14" customFormat="1" ht="10.199999999999999">
      <c r="B492" s="211"/>
      <c r="C492" s="212"/>
      <c r="D492" s="202" t="s">
        <v>247</v>
      </c>
      <c r="E492" s="213" t="s">
        <v>19</v>
      </c>
      <c r="F492" s="214" t="s">
        <v>2910</v>
      </c>
      <c r="G492" s="212"/>
      <c r="H492" s="215">
        <v>52.5</v>
      </c>
      <c r="I492" s="216"/>
      <c r="J492" s="212"/>
      <c r="K492" s="212"/>
      <c r="L492" s="217"/>
      <c r="M492" s="218"/>
      <c r="N492" s="219"/>
      <c r="O492" s="219"/>
      <c r="P492" s="219"/>
      <c r="Q492" s="219"/>
      <c r="R492" s="219"/>
      <c r="S492" s="219"/>
      <c r="T492" s="220"/>
      <c r="AT492" s="221" t="s">
        <v>247</v>
      </c>
      <c r="AU492" s="221" t="s">
        <v>88</v>
      </c>
      <c r="AV492" s="14" t="s">
        <v>88</v>
      </c>
      <c r="AW492" s="14" t="s">
        <v>37</v>
      </c>
      <c r="AX492" s="14" t="s">
        <v>76</v>
      </c>
      <c r="AY492" s="221" t="s">
        <v>237</v>
      </c>
    </row>
    <row r="493" spans="1:65" s="14" customFormat="1" ht="10.199999999999999">
      <c r="B493" s="211"/>
      <c r="C493" s="212"/>
      <c r="D493" s="202" t="s">
        <v>247</v>
      </c>
      <c r="E493" s="213" t="s">
        <v>19</v>
      </c>
      <c r="F493" s="214" t="s">
        <v>2911</v>
      </c>
      <c r="G493" s="212"/>
      <c r="H493" s="215">
        <v>1.5</v>
      </c>
      <c r="I493" s="216"/>
      <c r="J493" s="212"/>
      <c r="K493" s="212"/>
      <c r="L493" s="217"/>
      <c r="M493" s="218"/>
      <c r="N493" s="219"/>
      <c r="O493" s="219"/>
      <c r="P493" s="219"/>
      <c r="Q493" s="219"/>
      <c r="R493" s="219"/>
      <c r="S493" s="219"/>
      <c r="T493" s="220"/>
      <c r="AT493" s="221" t="s">
        <v>247</v>
      </c>
      <c r="AU493" s="221" t="s">
        <v>88</v>
      </c>
      <c r="AV493" s="14" t="s">
        <v>88</v>
      </c>
      <c r="AW493" s="14" t="s">
        <v>37</v>
      </c>
      <c r="AX493" s="14" t="s">
        <v>76</v>
      </c>
      <c r="AY493" s="221" t="s">
        <v>237</v>
      </c>
    </row>
    <row r="494" spans="1:65" s="16" customFormat="1" ht="10.199999999999999">
      <c r="B494" s="233"/>
      <c r="C494" s="234"/>
      <c r="D494" s="202" t="s">
        <v>247</v>
      </c>
      <c r="E494" s="235" t="s">
        <v>19</v>
      </c>
      <c r="F494" s="236" t="s">
        <v>260</v>
      </c>
      <c r="G494" s="234"/>
      <c r="H494" s="237">
        <v>54</v>
      </c>
      <c r="I494" s="238"/>
      <c r="J494" s="234"/>
      <c r="K494" s="234"/>
      <c r="L494" s="239"/>
      <c r="M494" s="240"/>
      <c r="N494" s="241"/>
      <c r="O494" s="241"/>
      <c r="P494" s="241"/>
      <c r="Q494" s="241"/>
      <c r="R494" s="241"/>
      <c r="S494" s="241"/>
      <c r="T494" s="242"/>
      <c r="AT494" s="243" t="s">
        <v>247</v>
      </c>
      <c r="AU494" s="243" t="s">
        <v>88</v>
      </c>
      <c r="AV494" s="16" t="s">
        <v>243</v>
      </c>
      <c r="AW494" s="16" t="s">
        <v>37</v>
      </c>
      <c r="AX494" s="16" t="s">
        <v>83</v>
      </c>
      <c r="AY494" s="243" t="s">
        <v>237</v>
      </c>
    </row>
    <row r="495" spans="1:65" s="2" customFormat="1" ht="49.05" customHeight="1">
      <c r="A495" s="37"/>
      <c r="B495" s="38"/>
      <c r="C495" s="182" t="s">
        <v>996</v>
      </c>
      <c r="D495" s="182" t="s">
        <v>239</v>
      </c>
      <c r="E495" s="183" t="s">
        <v>2912</v>
      </c>
      <c r="F495" s="184" t="s">
        <v>2913</v>
      </c>
      <c r="G495" s="185" t="s">
        <v>290</v>
      </c>
      <c r="H495" s="186">
        <v>74</v>
      </c>
      <c r="I495" s="187"/>
      <c r="J495" s="188">
        <f>ROUND(I495*H495,2)</f>
        <v>0</v>
      </c>
      <c r="K495" s="184" t="s">
        <v>242</v>
      </c>
      <c r="L495" s="42"/>
      <c r="M495" s="189" t="s">
        <v>19</v>
      </c>
      <c r="N495" s="190" t="s">
        <v>48</v>
      </c>
      <c r="O495" s="67"/>
      <c r="P495" s="191">
        <f>O495*H495</f>
        <v>0</v>
      </c>
      <c r="Q495" s="191">
        <v>0</v>
      </c>
      <c r="R495" s="191">
        <f>Q495*H495</f>
        <v>0</v>
      </c>
      <c r="S495" s="191">
        <v>0</v>
      </c>
      <c r="T495" s="192">
        <f>S495*H495</f>
        <v>0</v>
      </c>
      <c r="U495" s="37"/>
      <c r="V495" s="37"/>
      <c r="W495" s="37"/>
      <c r="X495" s="37"/>
      <c r="Y495" s="37"/>
      <c r="Z495" s="37"/>
      <c r="AA495" s="37"/>
      <c r="AB495" s="37"/>
      <c r="AC495" s="37"/>
      <c r="AD495" s="37"/>
      <c r="AE495" s="37"/>
      <c r="AR495" s="193" t="s">
        <v>366</v>
      </c>
      <c r="AT495" s="193" t="s">
        <v>239</v>
      </c>
      <c r="AU495" s="193" t="s">
        <v>88</v>
      </c>
      <c r="AY495" s="20" t="s">
        <v>237</v>
      </c>
      <c r="BE495" s="194">
        <f>IF(N495="základní",J495,0)</f>
        <v>0</v>
      </c>
      <c r="BF495" s="194">
        <f>IF(N495="snížená",J495,0)</f>
        <v>0</v>
      </c>
      <c r="BG495" s="194">
        <f>IF(N495="zákl. přenesená",J495,0)</f>
        <v>0</v>
      </c>
      <c r="BH495" s="194">
        <f>IF(N495="sníž. přenesená",J495,0)</f>
        <v>0</v>
      </c>
      <c r="BI495" s="194">
        <f>IF(N495="nulová",J495,0)</f>
        <v>0</v>
      </c>
      <c r="BJ495" s="20" t="s">
        <v>88</v>
      </c>
      <c r="BK495" s="194">
        <f>ROUND(I495*H495,2)</f>
        <v>0</v>
      </c>
      <c r="BL495" s="20" t="s">
        <v>366</v>
      </c>
      <c r="BM495" s="193" t="s">
        <v>2914</v>
      </c>
    </row>
    <row r="496" spans="1:65" s="2" customFormat="1" ht="10.199999999999999">
      <c r="A496" s="37"/>
      <c r="B496" s="38"/>
      <c r="C496" s="39"/>
      <c r="D496" s="195" t="s">
        <v>245</v>
      </c>
      <c r="E496" s="39"/>
      <c r="F496" s="196" t="s">
        <v>2915</v>
      </c>
      <c r="G496" s="39"/>
      <c r="H496" s="39"/>
      <c r="I496" s="197"/>
      <c r="J496" s="39"/>
      <c r="K496" s="39"/>
      <c r="L496" s="42"/>
      <c r="M496" s="198"/>
      <c r="N496" s="199"/>
      <c r="O496" s="67"/>
      <c r="P496" s="67"/>
      <c r="Q496" s="67"/>
      <c r="R496" s="67"/>
      <c r="S496" s="67"/>
      <c r="T496" s="68"/>
      <c r="U496" s="37"/>
      <c r="V496" s="37"/>
      <c r="W496" s="37"/>
      <c r="X496" s="37"/>
      <c r="Y496" s="37"/>
      <c r="Z496" s="37"/>
      <c r="AA496" s="37"/>
      <c r="AB496" s="37"/>
      <c r="AC496" s="37"/>
      <c r="AD496" s="37"/>
      <c r="AE496" s="37"/>
      <c r="AT496" s="20" t="s">
        <v>245</v>
      </c>
      <c r="AU496" s="20" t="s">
        <v>88</v>
      </c>
    </row>
    <row r="497" spans="1:65" s="13" customFormat="1" ht="10.199999999999999">
      <c r="B497" s="200"/>
      <c r="C497" s="201"/>
      <c r="D497" s="202" t="s">
        <v>247</v>
      </c>
      <c r="E497" s="203" t="s">
        <v>19</v>
      </c>
      <c r="F497" s="204" t="s">
        <v>2857</v>
      </c>
      <c r="G497" s="201"/>
      <c r="H497" s="203" t="s">
        <v>19</v>
      </c>
      <c r="I497" s="205"/>
      <c r="J497" s="201"/>
      <c r="K497" s="201"/>
      <c r="L497" s="206"/>
      <c r="M497" s="207"/>
      <c r="N497" s="208"/>
      <c r="O497" s="208"/>
      <c r="P497" s="208"/>
      <c r="Q497" s="208"/>
      <c r="R497" s="208"/>
      <c r="S497" s="208"/>
      <c r="T497" s="209"/>
      <c r="AT497" s="210" t="s">
        <v>247</v>
      </c>
      <c r="AU497" s="210" t="s">
        <v>88</v>
      </c>
      <c r="AV497" s="13" t="s">
        <v>83</v>
      </c>
      <c r="AW497" s="13" t="s">
        <v>37</v>
      </c>
      <c r="AX497" s="13" t="s">
        <v>76</v>
      </c>
      <c r="AY497" s="210" t="s">
        <v>237</v>
      </c>
    </row>
    <row r="498" spans="1:65" s="14" customFormat="1" ht="10.199999999999999">
      <c r="B498" s="211"/>
      <c r="C498" s="212"/>
      <c r="D498" s="202" t="s">
        <v>247</v>
      </c>
      <c r="E498" s="213" t="s">
        <v>19</v>
      </c>
      <c r="F498" s="214" t="s">
        <v>2916</v>
      </c>
      <c r="G498" s="212"/>
      <c r="H498" s="215">
        <v>35</v>
      </c>
      <c r="I498" s="216"/>
      <c r="J498" s="212"/>
      <c r="K498" s="212"/>
      <c r="L498" s="217"/>
      <c r="M498" s="218"/>
      <c r="N498" s="219"/>
      <c r="O498" s="219"/>
      <c r="P498" s="219"/>
      <c r="Q498" s="219"/>
      <c r="R498" s="219"/>
      <c r="S498" s="219"/>
      <c r="T498" s="220"/>
      <c r="AT498" s="221" t="s">
        <v>247</v>
      </c>
      <c r="AU498" s="221" t="s">
        <v>88</v>
      </c>
      <c r="AV498" s="14" t="s">
        <v>88</v>
      </c>
      <c r="AW498" s="14" t="s">
        <v>37</v>
      </c>
      <c r="AX498" s="14" t="s">
        <v>76</v>
      </c>
      <c r="AY498" s="221" t="s">
        <v>237</v>
      </c>
    </row>
    <row r="499" spans="1:65" s="14" customFormat="1" ht="10.199999999999999">
      <c r="B499" s="211"/>
      <c r="C499" s="212"/>
      <c r="D499" s="202" t="s">
        <v>247</v>
      </c>
      <c r="E499" s="213" t="s">
        <v>19</v>
      </c>
      <c r="F499" s="214" t="s">
        <v>2917</v>
      </c>
      <c r="G499" s="212"/>
      <c r="H499" s="215">
        <v>2</v>
      </c>
      <c r="I499" s="216"/>
      <c r="J499" s="212"/>
      <c r="K499" s="212"/>
      <c r="L499" s="217"/>
      <c r="M499" s="218"/>
      <c r="N499" s="219"/>
      <c r="O499" s="219"/>
      <c r="P499" s="219"/>
      <c r="Q499" s="219"/>
      <c r="R499" s="219"/>
      <c r="S499" s="219"/>
      <c r="T499" s="220"/>
      <c r="AT499" s="221" t="s">
        <v>247</v>
      </c>
      <c r="AU499" s="221" t="s">
        <v>88</v>
      </c>
      <c r="AV499" s="14" t="s">
        <v>88</v>
      </c>
      <c r="AW499" s="14" t="s">
        <v>37</v>
      </c>
      <c r="AX499" s="14" t="s">
        <v>76</v>
      </c>
      <c r="AY499" s="221" t="s">
        <v>237</v>
      </c>
    </row>
    <row r="500" spans="1:65" s="15" customFormat="1" ht="10.199999999999999">
      <c r="B500" s="222"/>
      <c r="C500" s="223"/>
      <c r="D500" s="202" t="s">
        <v>247</v>
      </c>
      <c r="E500" s="224" t="s">
        <v>19</v>
      </c>
      <c r="F500" s="225" t="s">
        <v>251</v>
      </c>
      <c r="G500" s="223"/>
      <c r="H500" s="226">
        <v>37</v>
      </c>
      <c r="I500" s="227"/>
      <c r="J500" s="223"/>
      <c r="K500" s="223"/>
      <c r="L500" s="228"/>
      <c r="M500" s="229"/>
      <c r="N500" s="230"/>
      <c r="O500" s="230"/>
      <c r="P500" s="230"/>
      <c r="Q500" s="230"/>
      <c r="R500" s="230"/>
      <c r="S500" s="230"/>
      <c r="T500" s="231"/>
      <c r="AT500" s="232" t="s">
        <v>247</v>
      </c>
      <c r="AU500" s="232" t="s">
        <v>88</v>
      </c>
      <c r="AV500" s="15" t="s">
        <v>92</v>
      </c>
      <c r="AW500" s="15" t="s">
        <v>37</v>
      </c>
      <c r="AX500" s="15" t="s">
        <v>76</v>
      </c>
      <c r="AY500" s="232" t="s">
        <v>237</v>
      </c>
    </row>
    <row r="501" spans="1:65" s="14" customFormat="1" ht="10.199999999999999">
      <c r="B501" s="211"/>
      <c r="C501" s="212"/>
      <c r="D501" s="202" t="s">
        <v>247</v>
      </c>
      <c r="E501" s="213" t="s">
        <v>19</v>
      </c>
      <c r="F501" s="214" t="s">
        <v>2918</v>
      </c>
      <c r="G501" s="212"/>
      <c r="H501" s="215">
        <v>74</v>
      </c>
      <c r="I501" s="216"/>
      <c r="J501" s="212"/>
      <c r="K501" s="212"/>
      <c r="L501" s="217"/>
      <c r="M501" s="218"/>
      <c r="N501" s="219"/>
      <c r="O501" s="219"/>
      <c r="P501" s="219"/>
      <c r="Q501" s="219"/>
      <c r="R501" s="219"/>
      <c r="S501" s="219"/>
      <c r="T501" s="220"/>
      <c r="AT501" s="221" t="s">
        <v>247</v>
      </c>
      <c r="AU501" s="221" t="s">
        <v>88</v>
      </c>
      <c r="AV501" s="14" t="s">
        <v>88</v>
      </c>
      <c r="AW501" s="14" t="s">
        <v>37</v>
      </c>
      <c r="AX501" s="14" t="s">
        <v>83</v>
      </c>
      <c r="AY501" s="221" t="s">
        <v>237</v>
      </c>
    </row>
    <row r="502" spans="1:65" s="2" customFormat="1" ht="24.15" customHeight="1">
      <c r="A502" s="37"/>
      <c r="B502" s="38"/>
      <c r="C502" s="182" t="s">
        <v>450</v>
      </c>
      <c r="D502" s="182" t="s">
        <v>239</v>
      </c>
      <c r="E502" s="183" t="s">
        <v>2919</v>
      </c>
      <c r="F502" s="184" t="s">
        <v>2920</v>
      </c>
      <c r="G502" s="185" t="s">
        <v>154</v>
      </c>
      <c r="H502" s="186">
        <v>26.4</v>
      </c>
      <c r="I502" s="187"/>
      <c r="J502" s="188">
        <f>ROUND(I502*H502,2)</f>
        <v>0</v>
      </c>
      <c r="K502" s="184" t="s">
        <v>242</v>
      </c>
      <c r="L502" s="42"/>
      <c r="M502" s="189" t="s">
        <v>19</v>
      </c>
      <c r="N502" s="190" t="s">
        <v>48</v>
      </c>
      <c r="O502" s="67"/>
      <c r="P502" s="191">
        <f>O502*H502</f>
        <v>0</v>
      </c>
      <c r="Q502" s="191">
        <v>2.31E-3</v>
      </c>
      <c r="R502" s="191">
        <f>Q502*H502</f>
        <v>6.0983999999999997E-2</v>
      </c>
      <c r="S502" s="191">
        <v>0</v>
      </c>
      <c r="T502" s="192">
        <f>S502*H502</f>
        <v>0</v>
      </c>
      <c r="U502" s="37"/>
      <c r="V502" s="37"/>
      <c r="W502" s="37"/>
      <c r="X502" s="37"/>
      <c r="Y502" s="37"/>
      <c r="Z502" s="37"/>
      <c r="AA502" s="37"/>
      <c r="AB502" s="37"/>
      <c r="AC502" s="37"/>
      <c r="AD502" s="37"/>
      <c r="AE502" s="37"/>
      <c r="AR502" s="193" t="s">
        <v>366</v>
      </c>
      <c r="AT502" s="193" t="s">
        <v>239</v>
      </c>
      <c r="AU502" s="193" t="s">
        <v>88</v>
      </c>
      <c r="AY502" s="20" t="s">
        <v>237</v>
      </c>
      <c r="BE502" s="194">
        <f>IF(N502="základní",J502,0)</f>
        <v>0</v>
      </c>
      <c r="BF502" s="194">
        <f>IF(N502="snížená",J502,0)</f>
        <v>0</v>
      </c>
      <c r="BG502" s="194">
        <f>IF(N502="zákl. přenesená",J502,0)</f>
        <v>0</v>
      </c>
      <c r="BH502" s="194">
        <f>IF(N502="sníž. přenesená",J502,0)</f>
        <v>0</v>
      </c>
      <c r="BI502" s="194">
        <f>IF(N502="nulová",J502,0)</f>
        <v>0</v>
      </c>
      <c r="BJ502" s="20" t="s">
        <v>88</v>
      </c>
      <c r="BK502" s="194">
        <f>ROUND(I502*H502,2)</f>
        <v>0</v>
      </c>
      <c r="BL502" s="20" t="s">
        <v>366</v>
      </c>
      <c r="BM502" s="193" t="s">
        <v>2921</v>
      </c>
    </row>
    <row r="503" spans="1:65" s="2" customFormat="1" ht="10.199999999999999">
      <c r="A503" s="37"/>
      <c r="B503" s="38"/>
      <c r="C503" s="39"/>
      <c r="D503" s="195" t="s">
        <v>245</v>
      </c>
      <c r="E503" s="39"/>
      <c r="F503" s="196" t="s">
        <v>2922</v>
      </c>
      <c r="G503" s="39"/>
      <c r="H503" s="39"/>
      <c r="I503" s="197"/>
      <c r="J503" s="39"/>
      <c r="K503" s="39"/>
      <c r="L503" s="42"/>
      <c r="M503" s="198"/>
      <c r="N503" s="199"/>
      <c r="O503" s="67"/>
      <c r="P503" s="67"/>
      <c r="Q503" s="67"/>
      <c r="R503" s="67"/>
      <c r="S503" s="67"/>
      <c r="T503" s="68"/>
      <c r="U503" s="37"/>
      <c r="V503" s="37"/>
      <c r="W503" s="37"/>
      <c r="X503" s="37"/>
      <c r="Y503" s="37"/>
      <c r="Z503" s="37"/>
      <c r="AA503" s="37"/>
      <c r="AB503" s="37"/>
      <c r="AC503" s="37"/>
      <c r="AD503" s="37"/>
      <c r="AE503" s="37"/>
      <c r="AT503" s="20" t="s">
        <v>245</v>
      </c>
      <c r="AU503" s="20" t="s">
        <v>88</v>
      </c>
    </row>
    <row r="504" spans="1:65" s="14" customFormat="1" ht="10.199999999999999">
      <c r="B504" s="211"/>
      <c r="C504" s="212"/>
      <c r="D504" s="202" t="s">
        <v>247</v>
      </c>
      <c r="E504" s="213" t="s">
        <v>19</v>
      </c>
      <c r="F504" s="214" t="s">
        <v>2923</v>
      </c>
      <c r="G504" s="212"/>
      <c r="H504" s="215">
        <v>26.4</v>
      </c>
      <c r="I504" s="216"/>
      <c r="J504" s="212"/>
      <c r="K504" s="212"/>
      <c r="L504" s="217"/>
      <c r="M504" s="218"/>
      <c r="N504" s="219"/>
      <c r="O504" s="219"/>
      <c r="P504" s="219"/>
      <c r="Q504" s="219"/>
      <c r="R504" s="219"/>
      <c r="S504" s="219"/>
      <c r="T504" s="220"/>
      <c r="AT504" s="221" t="s">
        <v>247</v>
      </c>
      <c r="AU504" s="221" t="s">
        <v>88</v>
      </c>
      <c r="AV504" s="14" t="s">
        <v>88</v>
      </c>
      <c r="AW504" s="14" t="s">
        <v>37</v>
      </c>
      <c r="AX504" s="14" t="s">
        <v>83</v>
      </c>
      <c r="AY504" s="221" t="s">
        <v>237</v>
      </c>
    </row>
    <row r="505" spans="1:65" s="2" customFormat="1" ht="24.15" customHeight="1">
      <c r="A505" s="37"/>
      <c r="B505" s="38"/>
      <c r="C505" s="182" t="s">
        <v>469</v>
      </c>
      <c r="D505" s="182" t="s">
        <v>239</v>
      </c>
      <c r="E505" s="183" t="s">
        <v>2924</v>
      </c>
      <c r="F505" s="184" t="s">
        <v>2925</v>
      </c>
      <c r="G505" s="185" t="s">
        <v>290</v>
      </c>
      <c r="H505" s="186">
        <v>16</v>
      </c>
      <c r="I505" s="187"/>
      <c r="J505" s="188">
        <f>ROUND(I505*H505,2)</f>
        <v>0</v>
      </c>
      <c r="K505" s="184" t="s">
        <v>242</v>
      </c>
      <c r="L505" s="42"/>
      <c r="M505" s="189" t="s">
        <v>19</v>
      </c>
      <c r="N505" s="190" t="s">
        <v>48</v>
      </c>
      <c r="O505" s="67"/>
      <c r="P505" s="191">
        <f>O505*H505</f>
        <v>0</v>
      </c>
      <c r="Q505" s="191">
        <v>6.9999999999999999E-4</v>
      </c>
      <c r="R505" s="191">
        <f>Q505*H505</f>
        <v>1.12E-2</v>
      </c>
      <c r="S505" s="191">
        <v>0</v>
      </c>
      <c r="T505" s="192">
        <f>S505*H505</f>
        <v>0</v>
      </c>
      <c r="U505" s="37"/>
      <c r="V505" s="37"/>
      <c r="W505" s="37"/>
      <c r="X505" s="37"/>
      <c r="Y505" s="37"/>
      <c r="Z505" s="37"/>
      <c r="AA505" s="37"/>
      <c r="AB505" s="37"/>
      <c r="AC505" s="37"/>
      <c r="AD505" s="37"/>
      <c r="AE505" s="37"/>
      <c r="AR505" s="193" t="s">
        <v>366</v>
      </c>
      <c r="AT505" s="193" t="s">
        <v>239</v>
      </c>
      <c r="AU505" s="193" t="s">
        <v>88</v>
      </c>
      <c r="AY505" s="20" t="s">
        <v>237</v>
      </c>
      <c r="BE505" s="194">
        <f>IF(N505="základní",J505,0)</f>
        <v>0</v>
      </c>
      <c r="BF505" s="194">
        <f>IF(N505="snížená",J505,0)</f>
        <v>0</v>
      </c>
      <c r="BG505" s="194">
        <f>IF(N505="zákl. přenesená",J505,0)</f>
        <v>0</v>
      </c>
      <c r="BH505" s="194">
        <f>IF(N505="sníž. přenesená",J505,0)</f>
        <v>0</v>
      </c>
      <c r="BI505" s="194">
        <f>IF(N505="nulová",J505,0)</f>
        <v>0</v>
      </c>
      <c r="BJ505" s="20" t="s">
        <v>88</v>
      </c>
      <c r="BK505" s="194">
        <f>ROUND(I505*H505,2)</f>
        <v>0</v>
      </c>
      <c r="BL505" s="20" t="s">
        <v>366</v>
      </c>
      <c r="BM505" s="193" t="s">
        <v>2926</v>
      </c>
    </row>
    <row r="506" spans="1:65" s="2" customFormat="1" ht="10.199999999999999">
      <c r="A506" s="37"/>
      <c r="B506" s="38"/>
      <c r="C506" s="39"/>
      <c r="D506" s="195" t="s">
        <v>245</v>
      </c>
      <c r="E506" s="39"/>
      <c r="F506" s="196" t="s">
        <v>2927</v>
      </c>
      <c r="G506" s="39"/>
      <c r="H506" s="39"/>
      <c r="I506" s="197"/>
      <c r="J506" s="39"/>
      <c r="K506" s="39"/>
      <c r="L506" s="42"/>
      <c r="M506" s="198"/>
      <c r="N506" s="199"/>
      <c r="O506" s="67"/>
      <c r="P506" s="67"/>
      <c r="Q506" s="67"/>
      <c r="R506" s="67"/>
      <c r="S506" s="67"/>
      <c r="T506" s="68"/>
      <c r="U506" s="37"/>
      <c r="V506" s="37"/>
      <c r="W506" s="37"/>
      <c r="X506" s="37"/>
      <c r="Y506" s="37"/>
      <c r="Z506" s="37"/>
      <c r="AA506" s="37"/>
      <c r="AB506" s="37"/>
      <c r="AC506" s="37"/>
      <c r="AD506" s="37"/>
      <c r="AE506" s="37"/>
      <c r="AT506" s="20" t="s">
        <v>245</v>
      </c>
      <c r="AU506" s="20" t="s">
        <v>88</v>
      </c>
    </row>
    <row r="507" spans="1:65" s="14" customFormat="1" ht="10.199999999999999">
      <c r="B507" s="211"/>
      <c r="C507" s="212"/>
      <c r="D507" s="202" t="s">
        <v>247</v>
      </c>
      <c r="E507" s="213" t="s">
        <v>19</v>
      </c>
      <c r="F507" s="214" t="s">
        <v>2928</v>
      </c>
      <c r="G507" s="212"/>
      <c r="H507" s="215">
        <v>16</v>
      </c>
      <c r="I507" s="216"/>
      <c r="J507" s="212"/>
      <c r="K507" s="212"/>
      <c r="L507" s="217"/>
      <c r="M507" s="218"/>
      <c r="N507" s="219"/>
      <c r="O507" s="219"/>
      <c r="P507" s="219"/>
      <c r="Q507" s="219"/>
      <c r="R507" s="219"/>
      <c r="S507" s="219"/>
      <c r="T507" s="220"/>
      <c r="AT507" s="221" t="s">
        <v>247</v>
      </c>
      <c r="AU507" s="221" t="s">
        <v>88</v>
      </c>
      <c r="AV507" s="14" t="s">
        <v>88</v>
      </c>
      <c r="AW507" s="14" t="s">
        <v>37</v>
      </c>
      <c r="AX507" s="14" t="s">
        <v>83</v>
      </c>
      <c r="AY507" s="221" t="s">
        <v>237</v>
      </c>
    </row>
    <row r="508" spans="1:65" s="2" customFormat="1" ht="55.5" customHeight="1">
      <c r="A508" s="37"/>
      <c r="B508" s="38"/>
      <c r="C508" s="182" t="s">
        <v>483</v>
      </c>
      <c r="D508" s="182" t="s">
        <v>239</v>
      </c>
      <c r="E508" s="183" t="s">
        <v>2929</v>
      </c>
      <c r="F508" s="184" t="s">
        <v>2930</v>
      </c>
      <c r="G508" s="185" t="s">
        <v>304</v>
      </c>
      <c r="H508" s="186">
        <v>0.24</v>
      </c>
      <c r="I508" s="187"/>
      <c r="J508" s="188">
        <f>ROUND(I508*H508,2)</f>
        <v>0</v>
      </c>
      <c r="K508" s="184" t="s">
        <v>242</v>
      </c>
      <c r="L508" s="42"/>
      <c r="M508" s="189" t="s">
        <v>19</v>
      </c>
      <c r="N508" s="190" t="s">
        <v>48</v>
      </c>
      <c r="O508" s="67"/>
      <c r="P508" s="191">
        <f>O508*H508</f>
        <v>0</v>
      </c>
      <c r="Q508" s="191">
        <v>0</v>
      </c>
      <c r="R508" s="191">
        <f>Q508*H508</f>
        <v>0</v>
      </c>
      <c r="S508" s="191">
        <v>0</v>
      </c>
      <c r="T508" s="192">
        <f>S508*H508</f>
        <v>0</v>
      </c>
      <c r="U508" s="37"/>
      <c r="V508" s="37"/>
      <c r="W508" s="37"/>
      <c r="X508" s="37"/>
      <c r="Y508" s="37"/>
      <c r="Z508" s="37"/>
      <c r="AA508" s="37"/>
      <c r="AB508" s="37"/>
      <c r="AC508" s="37"/>
      <c r="AD508" s="37"/>
      <c r="AE508" s="37"/>
      <c r="AR508" s="193" t="s">
        <v>366</v>
      </c>
      <c r="AT508" s="193" t="s">
        <v>239</v>
      </c>
      <c r="AU508" s="193" t="s">
        <v>88</v>
      </c>
      <c r="AY508" s="20" t="s">
        <v>237</v>
      </c>
      <c r="BE508" s="194">
        <f>IF(N508="základní",J508,0)</f>
        <v>0</v>
      </c>
      <c r="BF508" s="194">
        <f>IF(N508="snížená",J508,0)</f>
        <v>0</v>
      </c>
      <c r="BG508" s="194">
        <f>IF(N508="zákl. přenesená",J508,0)</f>
        <v>0</v>
      </c>
      <c r="BH508" s="194">
        <f>IF(N508="sníž. přenesená",J508,0)</f>
        <v>0</v>
      </c>
      <c r="BI508" s="194">
        <f>IF(N508="nulová",J508,0)</f>
        <v>0</v>
      </c>
      <c r="BJ508" s="20" t="s">
        <v>88</v>
      </c>
      <c r="BK508" s="194">
        <f>ROUND(I508*H508,2)</f>
        <v>0</v>
      </c>
      <c r="BL508" s="20" t="s">
        <v>366</v>
      </c>
      <c r="BM508" s="193" t="s">
        <v>2931</v>
      </c>
    </row>
    <row r="509" spans="1:65" s="2" customFormat="1" ht="10.199999999999999">
      <c r="A509" s="37"/>
      <c r="B509" s="38"/>
      <c r="C509" s="39"/>
      <c r="D509" s="195" t="s">
        <v>245</v>
      </c>
      <c r="E509" s="39"/>
      <c r="F509" s="196" t="s">
        <v>2932</v>
      </c>
      <c r="G509" s="39"/>
      <c r="H509" s="39"/>
      <c r="I509" s="197"/>
      <c r="J509" s="39"/>
      <c r="K509" s="39"/>
      <c r="L509" s="42"/>
      <c r="M509" s="198"/>
      <c r="N509" s="199"/>
      <c r="O509" s="67"/>
      <c r="P509" s="67"/>
      <c r="Q509" s="67"/>
      <c r="R509" s="67"/>
      <c r="S509" s="67"/>
      <c r="T509" s="68"/>
      <c r="U509" s="37"/>
      <c r="V509" s="37"/>
      <c r="W509" s="37"/>
      <c r="X509" s="37"/>
      <c r="Y509" s="37"/>
      <c r="Z509" s="37"/>
      <c r="AA509" s="37"/>
      <c r="AB509" s="37"/>
      <c r="AC509" s="37"/>
      <c r="AD509" s="37"/>
      <c r="AE509" s="37"/>
      <c r="AT509" s="20" t="s">
        <v>245</v>
      </c>
      <c r="AU509" s="20" t="s">
        <v>88</v>
      </c>
    </row>
    <row r="510" spans="1:65" s="12" customFormat="1" ht="22.8" customHeight="1">
      <c r="B510" s="166"/>
      <c r="C510" s="167"/>
      <c r="D510" s="168" t="s">
        <v>75</v>
      </c>
      <c r="E510" s="180" t="s">
        <v>972</v>
      </c>
      <c r="F510" s="180" t="s">
        <v>973</v>
      </c>
      <c r="G510" s="167"/>
      <c r="H510" s="167"/>
      <c r="I510" s="170"/>
      <c r="J510" s="181">
        <f>BK510</f>
        <v>0</v>
      </c>
      <c r="K510" s="167"/>
      <c r="L510" s="172"/>
      <c r="M510" s="173"/>
      <c r="N510" s="174"/>
      <c r="O510" s="174"/>
      <c r="P510" s="175">
        <f>SUM(P511:P541)</f>
        <v>0</v>
      </c>
      <c r="Q510" s="174"/>
      <c r="R510" s="175">
        <f>SUM(R511:R541)</f>
        <v>4.6051382999999992</v>
      </c>
      <c r="S510" s="174"/>
      <c r="T510" s="176">
        <f>SUM(T511:T541)</f>
        <v>0</v>
      </c>
      <c r="AR510" s="177" t="s">
        <v>88</v>
      </c>
      <c r="AT510" s="178" t="s">
        <v>75</v>
      </c>
      <c r="AU510" s="178" t="s">
        <v>83</v>
      </c>
      <c r="AY510" s="177" t="s">
        <v>237</v>
      </c>
      <c r="BK510" s="179">
        <f>SUM(BK511:BK541)</f>
        <v>0</v>
      </c>
    </row>
    <row r="511" spans="1:65" s="2" customFormat="1" ht="33" customHeight="1">
      <c r="A511" s="37"/>
      <c r="B511" s="38"/>
      <c r="C511" s="182" t="s">
        <v>1011</v>
      </c>
      <c r="D511" s="182" t="s">
        <v>239</v>
      </c>
      <c r="E511" s="183" t="s">
        <v>2933</v>
      </c>
      <c r="F511" s="184" t="s">
        <v>2934</v>
      </c>
      <c r="G511" s="185" t="s">
        <v>141</v>
      </c>
      <c r="H511" s="186">
        <v>81</v>
      </c>
      <c r="I511" s="187"/>
      <c r="J511" s="188">
        <f>ROUND(I511*H511,2)</f>
        <v>0</v>
      </c>
      <c r="K511" s="184" t="s">
        <v>242</v>
      </c>
      <c r="L511" s="42"/>
      <c r="M511" s="189" t="s">
        <v>19</v>
      </c>
      <c r="N511" s="190" t="s">
        <v>48</v>
      </c>
      <c r="O511" s="67"/>
      <c r="P511" s="191">
        <f>O511*H511</f>
        <v>0</v>
      </c>
      <c r="Q511" s="191">
        <v>2.5999999999999998E-4</v>
      </c>
      <c r="R511" s="191">
        <f>Q511*H511</f>
        <v>2.1059999999999999E-2</v>
      </c>
      <c r="S511" s="191">
        <v>0</v>
      </c>
      <c r="T511" s="192">
        <f>S511*H511</f>
        <v>0</v>
      </c>
      <c r="U511" s="37"/>
      <c r="V511" s="37"/>
      <c r="W511" s="37"/>
      <c r="X511" s="37"/>
      <c r="Y511" s="37"/>
      <c r="Z511" s="37"/>
      <c r="AA511" s="37"/>
      <c r="AB511" s="37"/>
      <c r="AC511" s="37"/>
      <c r="AD511" s="37"/>
      <c r="AE511" s="37"/>
      <c r="AR511" s="193" t="s">
        <v>366</v>
      </c>
      <c r="AT511" s="193" t="s">
        <v>239</v>
      </c>
      <c r="AU511" s="193" t="s">
        <v>88</v>
      </c>
      <c r="AY511" s="20" t="s">
        <v>237</v>
      </c>
      <c r="BE511" s="194">
        <f>IF(N511="základní",J511,0)</f>
        <v>0</v>
      </c>
      <c r="BF511" s="194">
        <f>IF(N511="snížená",J511,0)</f>
        <v>0</v>
      </c>
      <c r="BG511" s="194">
        <f>IF(N511="zákl. přenesená",J511,0)</f>
        <v>0</v>
      </c>
      <c r="BH511" s="194">
        <f>IF(N511="sníž. přenesená",J511,0)</f>
        <v>0</v>
      </c>
      <c r="BI511" s="194">
        <f>IF(N511="nulová",J511,0)</f>
        <v>0</v>
      </c>
      <c r="BJ511" s="20" t="s">
        <v>88</v>
      </c>
      <c r="BK511" s="194">
        <f>ROUND(I511*H511,2)</f>
        <v>0</v>
      </c>
      <c r="BL511" s="20" t="s">
        <v>366</v>
      </c>
      <c r="BM511" s="193" t="s">
        <v>2935</v>
      </c>
    </row>
    <row r="512" spans="1:65" s="2" customFormat="1" ht="10.199999999999999">
      <c r="A512" s="37"/>
      <c r="B512" s="38"/>
      <c r="C512" s="39"/>
      <c r="D512" s="195" t="s">
        <v>245</v>
      </c>
      <c r="E512" s="39"/>
      <c r="F512" s="196" t="s">
        <v>2936</v>
      </c>
      <c r="G512" s="39"/>
      <c r="H512" s="39"/>
      <c r="I512" s="197"/>
      <c r="J512" s="39"/>
      <c r="K512" s="39"/>
      <c r="L512" s="42"/>
      <c r="M512" s="198"/>
      <c r="N512" s="199"/>
      <c r="O512" s="67"/>
      <c r="P512" s="67"/>
      <c r="Q512" s="67"/>
      <c r="R512" s="67"/>
      <c r="S512" s="67"/>
      <c r="T512" s="68"/>
      <c r="U512" s="37"/>
      <c r="V512" s="37"/>
      <c r="W512" s="37"/>
      <c r="X512" s="37"/>
      <c r="Y512" s="37"/>
      <c r="Z512" s="37"/>
      <c r="AA512" s="37"/>
      <c r="AB512" s="37"/>
      <c r="AC512" s="37"/>
      <c r="AD512" s="37"/>
      <c r="AE512" s="37"/>
      <c r="AT512" s="20" t="s">
        <v>245</v>
      </c>
      <c r="AU512" s="20" t="s">
        <v>88</v>
      </c>
    </row>
    <row r="513" spans="1:65" s="14" customFormat="1" ht="10.199999999999999">
      <c r="B513" s="211"/>
      <c r="C513" s="212"/>
      <c r="D513" s="202" t="s">
        <v>247</v>
      </c>
      <c r="E513" s="213" t="s">
        <v>19</v>
      </c>
      <c r="F513" s="214" t="s">
        <v>2642</v>
      </c>
      <c r="G513" s="212"/>
      <c r="H513" s="215">
        <v>81</v>
      </c>
      <c r="I513" s="216"/>
      <c r="J513" s="212"/>
      <c r="K513" s="212"/>
      <c r="L513" s="217"/>
      <c r="M513" s="218"/>
      <c r="N513" s="219"/>
      <c r="O513" s="219"/>
      <c r="P513" s="219"/>
      <c r="Q513" s="219"/>
      <c r="R513" s="219"/>
      <c r="S513" s="219"/>
      <c r="T513" s="220"/>
      <c r="AT513" s="221" t="s">
        <v>247</v>
      </c>
      <c r="AU513" s="221" t="s">
        <v>88</v>
      </c>
      <c r="AV513" s="14" t="s">
        <v>88</v>
      </c>
      <c r="AW513" s="14" t="s">
        <v>37</v>
      </c>
      <c r="AX513" s="14" t="s">
        <v>83</v>
      </c>
      <c r="AY513" s="221" t="s">
        <v>237</v>
      </c>
    </row>
    <row r="514" spans="1:65" s="2" customFormat="1" ht="24.15" customHeight="1">
      <c r="A514" s="37"/>
      <c r="B514" s="38"/>
      <c r="C514" s="244" t="s">
        <v>1015</v>
      </c>
      <c r="D514" s="244" t="s">
        <v>296</v>
      </c>
      <c r="E514" s="245" t="s">
        <v>2937</v>
      </c>
      <c r="F514" s="246" t="s">
        <v>2938</v>
      </c>
      <c r="G514" s="247" t="s">
        <v>141</v>
      </c>
      <c r="H514" s="248">
        <v>81</v>
      </c>
      <c r="I514" s="249"/>
      <c r="J514" s="250">
        <f>ROUND(I514*H514,2)</f>
        <v>0</v>
      </c>
      <c r="K514" s="246" t="s">
        <v>242</v>
      </c>
      <c r="L514" s="251"/>
      <c r="M514" s="252" t="s">
        <v>19</v>
      </c>
      <c r="N514" s="253" t="s">
        <v>48</v>
      </c>
      <c r="O514" s="67"/>
      <c r="P514" s="191">
        <f>O514*H514</f>
        <v>0</v>
      </c>
      <c r="Q514" s="191">
        <v>3.6810000000000002E-2</v>
      </c>
      <c r="R514" s="191">
        <f>Q514*H514</f>
        <v>2.9816100000000003</v>
      </c>
      <c r="S514" s="191">
        <v>0</v>
      </c>
      <c r="T514" s="192">
        <f>S514*H514</f>
        <v>0</v>
      </c>
      <c r="U514" s="37"/>
      <c r="V514" s="37"/>
      <c r="W514" s="37"/>
      <c r="X514" s="37"/>
      <c r="Y514" s="37"/>
      <c r="Z514" s="37"/>
      <c r="AA514" s="37"/>
      <c r="AB514" s="37"/>
      <c r="AC514" s="37"/>
      <c r="AD514" s="37"/>
      <c r="AE514" s="37"/>
      <c r="AR514" s="193" t="s">
        <v>523</v>
      </c>
      <c r="AT514" s="193" t="s">
        <v>296</v>
      </c>
      <c r="AU514" s="193" t="s">
        <v>88</v>
      </c>
      <c r="AY514" s="20" t="s">
        <v>237</v>
      </c>
      <c r="BE514" s="194">
        <f>IF(N514="základní",J514,0)</f>
        <v>0</v>
      </c>
      <c r="BF514" s="194">
        <f>IF(N514="snížená",J514,0)</f>
        <v>0</v>
      </c>
      <c r="BG514" s="194">
        <f>IF(N514="zákl. přenesená",J514,0)</f>
        <v>0</v>
      </c>
      <c r="BH514" s="194">
        <f>IF(N514="sníž. přenesená",J514,0)</f>
        <v>0</v>
      </c>
      <c r="BI514" s="194">
        <f>IF(N514="nulová",J514,0)</f>
        <v>0</v>
      </c>
      <c r="BJ514" s="20" t="s">
        <v>88</v>
      </c>
      <c r="BK514" s="194">
        <f>ROUND(I514*H514,2)</f>
        <v>0</v>
      </c>
      <c r="BL514" s="20" t="s">
        <v>366</v>
      </c>
      <c r="BM514" s="193" t="s">
        <v>2939</v>
      </c>
    </row>
    <row r="515" spans="1:65" s="2" customFormat="1" ht="19.2">
      <c r="A515" s="37"/>
      <c r="B515" s="38"/>
      <c r="C515" s="39"/>
      <c r="D515" s="202" t="s">
        <v>914</v>
      </c>
      <c r="E515" s="39"/>
      <c r="F515" s="254" t="s">
        <v>2940</v>
      </c>
      <c r="G515" s="39"/>
      <c r="H515" s="39"/>
      <c r="I515" s="197"/>
      <c r="J515" s="39"/>
      <c r="K515" s="39"/>
      <c r="L515" s="42"/>
      <c r="M515" s="198"/>
      <c r="N515" s="199"/>
      <c r="O515" s="67"/>
      <c r="P515" s="67"/>
      <c r="Q515" s="67"/>
      <c r="R515" s="67"/>
      <c r="S515" s="67"/>
      <c r="T515" s="68"/>
      <c r="U515" s="37"/>
      <c r="V515" s="37"/>
      <c r="W515" s="37"/>
      <c r="X515" s="37"/>
      <c r="Y515" s="37"/>
      <c r="Z515" s="37"/>
      <c r="AA515" s="37"/>
      <c r="AB515" s="37"/>
      <c r="AC515" s="37"/>
      <c r="AD515" s="37"/>
      <c r="AE515" s="37"/>
      <c r="AT515" s="20" t="s">
        <v>914</v>
      </c>
      <c r="AU515" s="20" t="s">
        <v>88</v>
      </c>
    </row>
    <row r="516" spans="1:65" s="2" customFormat="1" ht="37.799999999999997" customHeight="1">
      <c r="A516" s="37"/>
      <c r="B516" s="38"/>
      <c r="C516" s="182" t="s">
        <v>1020</v>
      </c>
      <c r="D516" s="182" t="s">
        <v>239</v>
      </c>
      <c r="E516" s="183" t="s">
        <v>2941</v>
      </c>
      <c r="F516" s="184" t="s">
        <v>2942</v>
      </c>
      <c r="G516" s="185" t="s">
        <v>141</v>
      </c>
      <c r="H516" s="186">
        <v>2.25</v>
      </c>
      <c r="I516" s="187"/>
      <c r="J516" s="188">
        <f>ROUND(I516*H516,2)</f>
        <v>0</v>
      </c>
      <c r="K516" s="184" t="s">
        <v>242</v>
      </c>
      <c r="L516" s="42"/>
      <c r="M516" s="189" t="s">
        <v>19</v>
      </c>
      <c r="N516" s="190" t="s">
        <v>48</v>
      </c>
      <c r="O516" s="67"/>
      <c r="P516" s="191">
        <f>O516*H516</f>
        <v>0</v>
      </c>
      <c r="Q516" s="191">
        <v>2.5999999999999998E-4</v>
      </c>
      <c r="R516" s="191">
        <f>Q516*H516</f>
        <v>5.8499999999999991E-4</v>
      </c>
      <c r="S516" s="191">
        <v>0</v>
      </c>
      <c r="T516" s="192">
        <f>S516*H516</f>
        <v>0</v>
      </c>
      <c r="U516" s="37"/>
      <c r="V516" s="37"/>
      <c r="W516" s="37"/>
      <c r="X516" s="37"/>
      <c r="Y516" s="37"/>
      <c r="Z516" s="37"/>
      <c r="AA516" s="37"/>
      <c r="AB516" s="37"/>
      <c r="AC516" s="37"/>
      <c r="AD516" s="37"/>
      <c r="AE516" s="37"/>
      <c r="AR516" s="193" t="s">
        <v>366</v>
      </c>
      <c r="AT516" s="193" t="s">
        <v>239</v>
      </c>
      <c r="AU516" s="193" t="s">
        <v>88</v>
      </c>
      <c r="AY516" s="20" t="s">
        <v>237</v>
      </c>
      <c r="BE516" s="194">
        <f>IF(N516="základní",J516,0)</f>
        <v>0</v>
      </c>
      <c r="BF516" s="194">
        <f>IF(N516="snížená",J516,0)</f>
        <v>0</v>
      </c>
      <c r="BG516" s="194">
        <f>IF(N516="zákl. přenesená",J516,0)</f>
        <v>0</v>
      </c>
      <c r="BH516" s="194">
        <f>IF(N516="sníž. přenesená",J516,0)</f>
        <v>0</v>
      </c>
      <c r="BI516" s="194">
        <f>IF(N516="nulová",J516,0)</f>
        <v>0</v>
      </c>
      <c r="BJ516" s="20" t="s">
        <v>88</v>
      </c>
      <c r="BK516" s="194">
        <f>ROUND(I516*H516,2)</f>
        <v>0</v>
      </c>
      <c r="BL516" s="20" t="s">
        <v>366</v>
      </c>
      <c r="BM516" s="193" t="s">
        <v>2943</v>
      </c>
    </row>
    <row r="517" spans="1:65" s="2" customFormat="1" ht="10.199999999999999">
      <c r="A517" s="37"/>
      <c r="B517" s="38"/>
      <c r="C517" s="39"/>
      <c r="D517" s="195" t="s">
        <v>245</v>
      </c>
      <c r="E517" s="39"/>
      <c r="F517" s="196" t="s">
        <v>2944</v>
      </c>
      <c r="G517" s="39"/>
      <c r="H517" s="39"/>
      <c r="I517" s="197"/>
      <c r="J517" s="39"/>
      <c r="K517" s="39"/>
      <c r="L517" s="42"/>
      <c r="M517" s="198"/>
      <c r="N517" s="199"/>
      <c r="O517" s="67"/>
      <c r="P517" s="67"/>
      <c r="Q517" s="67"/>
      <c r="R517" s="67"/>
      <c r="S517" s="67"/>
      <c r="T517" s="68"/>
      <c r="U517" s="37"/>
      <c r="V517" s="37"/>
      <c r="W517" s="37"/>
      <c r="X517" s="37"/>
      <c r="Y517" s="37"/>
      <c r="Z517" s="37"/>
      <c r="AA517" s="37"/>
      <c r="AB517" s="37"/>
      <c r="AC517" s="37"/>
      <c r="AD517" s="37"/>
      <c r="AE517" s="37"/>
      <c r="AT517" s="20" t="s">
        <v>245</v>
      </c>
      <c r="AU517" s="20" t="s">
        <v>88</v>
      </c>
    </row>
    <row r="518" spans="1:65" s="14" customFormat="1" ht="10.199999999999999">
      <c r="B518" s="211"/>
      <c r="C518" s="212"/>
      <c r="D518" s="202" t="s">
        <v>247</v>
      </c>
      <c r="E518" s="213" t="s">
        <v>19</v>
      </c>
      <c r="F518" s="214" t="s">
        <v>2643</v>
      </c>
      <c r="G518" s="212"/>
      <c r="H518" s="215">
        <v>2.25</v>
      </c>
      <c r="I518" s="216"/>
      <c r="J518" s="212"/>
      <c r="K518" s="212"/>
      <c r="L518" s="217"/>
      <c r="M518" s="218"/>
      <c r="N518" s="219"/>
      <c r="O518" s="219"/>
      <c r="P518" s="219"/>
      <c r="Q518" s="219"/>
      <c r="R518" s="219"/>
      <c r="S518" s="219"/>
      <c r="T518" s="220"/>
      <c r="AT518" s="221" t="s">
        <v>247</v>
      </c>
      <c r="AU518" s="221" t="s">
        <v>88</v>
      </c>
      <c r="AV518" s="14" t="s">
        <v>88</v>
      </c>
      <c r="AW518" s="14" t="s">
        <v>37</v>
      </c>
      <c r="AX518" s="14" t="s">
        <v>83</v>
      </c>
      <c r="AY518" s="221" t="s">
        <v>237</v>
      </c>
    </row>
    <row r="519" spans="1:65" s="2" customFormat="1" ht="24.15" customHeight="1">
      <c r="A519" s="37"/>
      <c r="B519" s="38"/>
      <c r="C519" s="244" t="s">
        <v>1024</v>
      </c>
      <c r="D519" s="244" t="s">
        <v>296</v>
      </c>
      <c r="E519" s="245" t="s">
        <v>2937</v>
      </c>
      <c r="F519" s="246" t="s">
        <v>2938</v>
      </c>
      <c r="G519" s="247" t="s">
        <v>141</v>
      </c>
      <c r="H519" s="248">
        <v>2.25</v>
      </c>
      <c r="I519" s="249"/>
      <c r="J519" s="250">
        <f>ROUND(I519*H519,2)</f>
        <v>0</v>
      </c>
      <c r="K519" s="246" t="s">
        <v>242</v>
      </c>
      <c r="L519" s="251"/>
      <c r="M519" s="252" t="s">
        <v>19</v>
      </c>
      <c r="N519" s="253" t="s">
        <v>48</v>
      </c>
      <c r="O519" s="67"/>
      <c r="P519" s="191">
        <f>O519*H519</f>
        <v>0</v>
      </c>
      <c r="Q519" s="191">
        <v>3.6810000000000002E-2</v>
      </c>
      <c r="R519" s="191">
        <f>Q519*H519</f>
        <v>8.2822500000000007E-2</v>
      </c>
      <c r="S519" s="191">
        <v>0</v>
      </c>
      <c r="T519" s="192">
        <f>S519*H519</f>
        <v>0</v>
      </c>
      <c r="U519" s="37"/>
      <c r="V519" s="37"/>
      <c r="W519" s="37"/>
      <c r="X519" s="37"/>
      <c r="Y519" s="37"/>
      <c r="Z519" s="37"/>
      <c r="AA519" s="37"/>
      <c r="AB519" s="37"/>
      <c r="AC519" s="37"/>
      <c r="AD519" s="37"/>
      <c r="AE519" s="37"/>
      <c r="AR519" s="193" t="s">
        <v>523</v>
      </c>
      <c r="AT519" s="193" t="s">
        <v>296</v>
      </c>
      <c r="AU519" s="193" t="s">
        <v>88</v>
      </c>
      <c r="AY519" s="20" t="s">
        <v>237</v>
      </c>
      <c r="BE519" s="194">
        <f>IF(N519="základní",J519,0)</f>
        <v>0</v>
      </c>
      <c r="BF519" s="194">
        <f>IF(N519="snížená",J519,0)</f>
        <v>0</v>
      </c>
      <c r="BG519" s="194">
        <f>IF(N519="zákl. přenesená",J519,0)</f>
        <v>0</v>
      </c>
      <c r="BH519" s="194">
        <f>IF(N519="sníž. přenesená",J519,0)</f>
        <v>0</v>
      </c>
      <c r="BI519" s="194">
        <f>IF(N519="nulová",J519,0)</f>
        <v>0</v>
      </c>
      <c r="BJ519" s="20" t="s">
        <v>88</v>
      </c>
      <c r="BK519" s="194">
        <f>ROUND(I519*H519,2)</f>
        <v>0</v>
      </c>
      <c r="BL519" s="20" t="s">
        <v>366</v>
      </c>
      <c r="BM519" s="193" t="s">
        <v>2945</v>
      </c>
    </row>
    <row r="520" spans="1:65" s="2" customFormat="1" ht="19.2">
      <c r="A520" s="37"/>
      <c r="B520" s="38"/>
      <c r="C520" s="39"/>
      <c r="D520" s="202" t="s">
        <v>914</v>
      </c>
      <c r="E520" s="39"/>
      <c r="F520" s="254" t="s">
        <v>2940</v>
      </c>
      <c r="G520" s="39"/>
      <c r="H520" s="39"/>
      <c r="I520" s="197"/>
      <c r="J520" s="39"/>
      <c r="K520" s="39"/>
      <c r="L520" s="42"/>
      <c r="M520" s="198"/>
      <c r="N520" s="199"/>
      <c r="O520" s="67"/>
      <c r="P520" s="67"/>
      <c r="Q520" s="67"/>
      <c r="R520" s="67"/>
      <c r="S520" s="67"/>
      <c r="T520" s="68"/>
      <c r="U520" s="37"/>
      <c r="V520" s="37"/>
      <c r="W520" s="37"/>
      <c r="X520" s="37"/>
      <c r="Y520" s="37"/>
      <c r="Z520" s="37"/>
      <c r="AA520" s="37"/>
      <c r="AB520" s="37"/>
      <c r="AC520" s="37"/>
      <c r="AD520" s="37"/>
      <c r="AE520" s="37"/>
      <c r="AT520" s="20" t="s">
        <v>914</v>
      </c>
      <c r="AU520" s="20" t="s">
        <v>88</v>
      </c>
    </row>
    <row r="521" spans="1:65" s="2" customFormat="1" ht="44.25" customHeight="1">
      <c r="A521" s="37"/>
      <c r="B521" s="38"/>
      <c r="C521" s="182" t="s">
        <v>1026</v>
      </c>
      <c r="D521" s="182" t="s">
        <v>239</v>
      </c>
      <c r="E521" s="183" t="s">
        <v>2946</v>
      </c>
      <c r="F521" s="184" t="s">
        <v>2947</v>
      </c>
      <c r="G521" s="185" t="s">
        <v>290</v>
      </c>
      <c r="H521" s="186">
        <v>3</v>
      </c>
      <c r="I521" s="187"/>
      <c r="J521" s="188">
        <f>ROUND(I521*H521,2)</f>
        <v>0</v>
      </c>
      <c r="K521" s="184" t="s">
        <v>242</v>
      </c>
      <c r="L521" s="42"/>
      <c r="M521" s="189" t="s">
        <v>19</v>
      </c>
      <c r="N521" s="190" t="s">
        <v>48</v>
      </c>
      <c r="O521" s="67"/>
      <c r="P521" s="191">
        <f>O521*H521</f>
        <v>0</v>
      </c>
      <c r="Q521" s="191">
        <v>2.5000000000000001E-4</v>
      </c>
      <c r="R521" s="191">
        <f>Q521*H521</f>
        <v>7.5000000000000002E-4</v>
      </c>
      <c r="S521" s="191">
        <v>0</v>
      </c>
      <c r="T521" s="192">
        <f>S521*H521</f>
        <v>0</v>
      </c>
      <c r="U521" s="37"/>
      <c r="V521" s="37"/>
      <c r="W521" s="37"/>
      <c r="X521" s="37"/>
      <c r="Y521" s="37"/>
      <c r="Z521" s="37"/>
      <c r="AA521" s="37"/>
      <c r="AB521" s="37"/>
      <c r="AC521" s="37"/>
      <c r="AD521" s="37"/>
      <c r="AE521" s="37"/>
      <c r="AR521" s="193" t="s">
        <v>366</v>
      </c>
      <c r="AT521" s="193" t="s">
        <v>239</v>
      </c>
      <c r="AU521" s="193" t="s">
        <v>88</v>
      </c>
      <c r="AY521" s="20" t="s">
        <v>237</v>
      </c>
      <c r="BE521" s="194">
        <f>IF(N521="základní",J521,0)</f>
        <v>0</v>
      </c>
      <c r="BF521" s="194">
        <f>IF(N521="snížená",J521,0)</f>
        <v>0</v>
      </c>
      <c r="BG521" s="194">
        <f>IF(N521="zákl. přenesená",J521,0)</f>
        <v>0</v>
      </c>
      <c r="BH521" s="194">
        <f>IF(N521="sníž. přenesená",J521,0)</f>
        <v>0</v>
      </c>
      <c r="BI521" s="194">
        <f>IF(N521="nulová",J521,0)</f>
        <v>0</v>
      </c>
      <c r="BJ521" s="20" t="s">
        <v>88</v>
      </c>
      <c r="BK521" s="194">
        <f>ROUND(I521*H521,2)</f>
        <v>0</v>
      </c>
      <c r="BL521" s="20" t="s">
        <v>366</v>
      </c>
      <c r="BM521" s="193" t="s">
        <v>2948</v>
      </c>
    </row>
    <row r="522" spans="1:65" s="2" customFormat="1" ht="10.199999999999999">
      <c r="A522" s="37"/>
      <c r="B522" s="38"/>
      <c r="C522" s="39"/>
      <c r="D522" s="195" t="s">
        <v>245</v>
      </c>
      <c r="E522" s="39"/>
      <c r="F522" s="196" t="s">
        <v>2949</v>
      </c>
      <c r="G522" s="39"/>
      <c r="H522" s="39"/>
      <c r="I522" s="197"/>
      <c r="J522" s="39"/>
      <c r="K522" s="39"/>
      <c r="L522" s="42"/>
      <c r="M522" s="198"/>
      <c r="N522" s="199"/>
      <c r="O522" s="67"/>
      <c r="P522" s="67"/>
      <c r="Q522" s="67"/>
      <c r="R522" s="67"/>
      <c r="S522" s="67"/>
      <c r="T522" s="68"/>
      <c r="U522" s="37"/>
      <c r="V522" s="37"/>
      <c r="W522" s="37"/>
      <c r="X522" s="37"/>
      <c r="Y522" s="37"/>
      <c r="Z522" s="37"/>
      <c r="AA522" s="37"/>
      <c r="AB522" s="37"/>
      <c r="AC522" s="37"/>
      <c r="AD522" s="37"/>
      <c r="AE522" s="37"/>
      <c r="AT522" s="20" t="s">
        <v>245</v>
      </c>
      <c r="AU522" s="20" t="s">
        <v>88</v>
      </c>
    </row>
    <row r="523" spans="1:65" s="14" customFormat="1" ht="10.199999999999999">
      <c r="B523" s="211"/>
      <c r="C523" s="212"/>
      <c r="D523" s="202" t="s">
        <v>247</v>
      </c>
      <c r="E523" s="213" t="s">
        <v>19</v>
      </c>
      <c r="F523" s="214" t="s">
        <v>2950</v>
      </c>
      <c r="G523" s="212"/>
      <c r="H523" s="215">
        <v>3</v>
      </c>
      <c r="I523" s="216"/>
      <c r="J523" s="212"/>
      <c r="K523" s="212"/>
      <c r="L523" s="217"/>
      <c r="M523" s="218"/>
      <c r="N523" s="219"/>
      <c r="O523" s="219"/>
      <c r="P523" s="219"/>
      <c r="Q523" s="219"/>
      <c r="R523" s="219"/>
      <c r="S523" s="219"/>
      <c r="T523" s="220"/>
      <c r="AT523" s="221" t="s">
        <v>247</v>
      </c>
      <c r="AU523" s="221" t="s">
        <v>88</v>
      </c>
      <c r="AV523" s="14" t="s">
        <v>88</v>
      </c>
      <c r="AW523" s="14" t="s">
        <v>37</v>
      </c>
      <c r="AX523" s="14" t="s">
        <v>83</v>
      </c>
      <c r="AY523" s="221" t="s">
        <v>237</v>
      </c>
    </row>
    <row r="524" spans="1:65" s="2" customFormat="1" ht="24.15" customHeight="1">
      <c r="A524" s="37"/>
      <c r="B524" s="38"/>
      <c r="C524" s="244" t="s">
        <v>1030</v>
      </c>
      <c r="D524" s="244" t="s">
        <v>296</v>
      </c>
      <c r="E524" s="245" t="s">
        <v>2951</v>
      </c>
      <c r="F524" s="246" t="s">
        <v>2952</v>
      </c>
      <c r="G524" s="247" t="s">
        <v>141</v>
      </c>
      <c r="H524" s="248">
        <v>13.23</v>
      </c>
      <c r="I524" s="249"/>
      <c r="J524" s="250">
        <f>ROUND(I524*H524,2)</f>
        <v>0</v>
      </c>
      <c r="K524" s="246" t="s">
        <v>242</v>
      </c>
      <c r="L524" s="251"/>
      <c r="M524" s="252" t="s">
        <v>19</v>
      </c>
      <c r="N524" s="253" t="s">
        <v>48</v>
      </c>
      <c r="O524" s="67"/>
      <c r="P524" s="191">
        <f>O524*H524</f>
        <v>0</v>
      </c>
      <c r="Q524" s="191">
        <v>3.6900000000000002E-2</v>
      </c>
      <c r="R524" s="191">
        <f>Q524*H524</f>
        <v>0.48818700000000004</v>
      </c>
      <c r="S524" s="191">
        <v>0</v>
      </c>
      <c r="T524" s="192">
        <f>S524*H524</f>
        <v>0</v>
      </c>
      <c r="U524" s="37"/>
      <c r="V524" s="37"/>
      <c r="W524" s="37"/>
      <c r="X524" s="37"/>
      <c r="Y524" s="37"/>
      <c r="Z524" s="37"/>
      <c r="AA524" s="37"/>
      <c r="AB524" s="37"/>
      <c r="AC524" s="37"/>
      <c r="AD524" s="37"/>
      <c r="AE524" s="37"/>
      <c r="AR524" s="193" t="s">
        <v>523</v>
      </c>
      <c r="AT524" s="193" t="s">
        <v>296</v>
      </c>
      <c r="AU524" s="193" t="s">
        <v>88</v>
      </c>
      <c r="AY524" s="20" t="s">
        <v>237</v>
      </c>
      <c r="BE524" s="194">
        <f>IF(N524="základní",J524,0)</f>
        <v>0</v>
      </c>
      <c r="BF524" s="194">
        <f>IF(N524="snížená",J524,0)</f>
        <v>0</v>
      </c>
      <c r="BG524" s="194">
        <f>IF(N524="zákl. přenesená",J524,0)</f>
        <v>0</v>
      </c>
      <c r="BH524" s="194">
        <f>IF(N524="sníž. přenesená",J524,0)</f>
        <v>0</v>
      </c>
      <c r="BI524" s="194">
        <f>IF(N524="nulová",J524,0)</f>
        <v>0</v>
      </c>
      <c r="BJ524" s="20" t="s">
        <v>88</v>
      </c>
      <c r="BK524" s="194">
        <f>ROUND(I524*H524,2)</f>
        <v>0</v>
      </c>
      <c r="BL524" s="20" t="s">
        <v>366</v>
      </c>
      <c r="BM524" s="193" t="s">
        <v>2953</v>
      </c>
    </row>
    <row r="525" spans="1:65" s="2" customFormat="1" ht="19.2">
      <c r="A525" s="37"/>
      <c r="B525" s="38"/>
      <c r="C525" s="39"/>
      <c r="D525" s="202" t="s">
        <v>914</v>
      </c>
      <c r="E525" s="39"/>
      <c r="F525" s="254" t="s">
        <v>2940</v>
      </c>
      <c r="G525" s="39"/>
      <c r="H525" s="39"/>
      <c r="I525" s="197"/>
      <c r="J525" s="39"/>
      <c r="K525" s="39"/>
      <c r="L525" s="42"/>
      <c r="M525" s="198"/>
      <c r="N525" s="199"/>
      <c r="O525" s="67"/>
      <c r="P525" s="67"/>
      <c r="Q525" s="67"/>
      <c r="R525" s="67"/>
      <c r="S525" s="67"/>
      <c r="T525" s="68"/>
      <c r="U525" s="37"/>
      <c r="V525" s="37"/>
      <c r="W525" s="37"/>
      <c r="X525" s="37"/>
      <c r="Y525" s="37"/>
      <c r="Z525" s="37"/>
      <c r="AA525" s="37"/>
      <c r="AB525" s="37"/>
      <c r="AC525" s="37"/>
      <c r="AD525" s="37"/>
      <c r="AE525" s="37"/>
      <c r="AT525" s="20" t="s">
        <v>914</v>
      </c>
      <c r="AU525" s="20" t="s">
        <v>88</v>
      </c>
    </row>
    <row r="526" spans="1:65" s="14" customFormat="1" ht="10.199999999999999">
      <c r="B526" s="211"/>
      <c r="C526" s="212"/>
      <c r="D526" s="202" t="s">
        <v>247</v>
      </c>
      <c r="E526" s="213" t="s">
        <v>19</v>
      </c>
      <c r="F526" s="214" t="s">
        <v>2644</v>
      </c>
      <c r="G526" s="212"/>
      <c r="H526" s="215">
        <v>13.23</v>
      </c>
      <c r="I526" s="216"/>
      <c r="J526" s="212"/>
      <c r="K526" s="212"/>
      <c r="L526" s="217"/>
      <c r="M526" s="218"/>
      <c r="N526" s="219"/>
      <c r="O526" s="219"/>
      <c r="P526" s="219"/>
      <c r="Q526" s="219"/>
      <c r="R526" s="219"/>
      <c r="S526" s="219"/>
      <c r="T526" s="220"/>
      <c r="AT526" s="221" t="s">
        <v>247</v>
      </c>
      <c r="AU526" s="221" t="s">
        <v>88</v>
      </c>
      <c r="AV526" s="14" t="s">
        <v>88</v>
      </c>
      <c r="AW526" s="14" t="s">
        <v>37</v>
      </c>
      <c r="AX526" s="14" t="s">
        <v>83</v>
      </c>
      <c r="AY526" s="221" t="s">
        <v>237</v>
      </c>
    </row>
    <row r="527" spans="1:65" s="2" customFormat="1" ht="37.799999999999997" customHeight="1">
      <c r="A527" s="37"/>
      <c r="B527" s="38"/>
      <c r="C527" s="182" t="s">
        <v>1035</v>
      </c>
      <c r="D527" s="182" t="s">
        <v>239</v>
      </c>
      <c r="E527" s="183" t="s">
        <v>2954</v>
      </c>
      <c r="F527" s="184" t="s">
        <v>2955</v>
      </c>
      <c r="G527" s="185" t="s">
        <v>290</v>
      </c>
      <c r="H527" s="186">
        <v>6</v>
      </c>
      <c r="I527" s="187"/>
      <c r="J527" s="188">
        <f>ROUND(I527*H527,2)</f>
        <v>0</v>
      </c>
      <c r="K527" s="184" t="s">
        <v>242</v>
      </c>
      <c r="L527" s="42"/>
      <c r="M527" s="189" t="s">
        <v>19</v>
      </c>
      <c r="N527" s="190" t="s">
        <v>48</v>
      </c>
      <c r="O527" s="67"/>
      <c r="P527" s="191">
        <f>O527*H527</f>
        <v>0</v>
      </c>
      <c r="Q527" s="191">
        <v>2.5000000000000001E-4</v>
      </c>
      <c r="R527" s="191">
        <f>Q527*H527</f>
        <v>1.5E-3</v>
      </c>
      <c r="S527" s="191">
        <v>0</v>
      </c>
      <c r="T527" s="192">
        <f>S527*H527</f>
        <v>0</v>
      </c>
      <c r="U527" s="37"/>
      <c r="V527" s="37"/>
      <c r="W527" s="37"/>
      <c r="X527" s="37"/>
      <c r="Y527" s="37"/>
      <c r="Z527" s="37"/>
      <c r="AA527" s="37"/>
      <c r="AB527" s="37"/>
      <c r="AC527" s="37"/>
      <c r="AD527" s="37"/>
      <c r="AE527" s="37"/>
      <c r="AR527" s="193" t="s">
        <v>366</v>
      </c>
      <c r="AT527" s="193" t="s">
        <v>239</v>
      </c>
      <c r="AU527" s="193" t="s">
        <v>88</v>
      </c>
      <c r="AY527" s="20" t="s">
        <v>237</v>
      </c>
      <c r="BE527" s="194">
        <f>IF(N527="základní",J527,0)</f>
        <v>0</v>
      </c>
      <c r="BF527" s="194">
        <f>IF(N527="snížená",J527,0)</f>
        <v>0</v>
      </c>
      <c r="BG527" s="194">
        <f>IF(N527="zákl. přenesená",J527,0)</f>
        <v>0</v>
      </c>
      <c r="BH527" s="194">
        <f>IF(N527="sníž. přenesená",J527,0)</f>
        <v>0</v>
      </c>
      <c r="BI527" s="194">
        <f>IF(N527="nulová",J527,0)</f>
        <v>0</v>
      </c>
      <c r="BJ527" s="20" t="s">
        <v>88</v>
      </c>
      <c r="BK527" s="194">
        <f>ROUND(I527*H527,2)</f>
        <v>0</v>
      </c>
      <c r="BL527" s="20" t="s">
        <v>366</v>
      </c>
      <c r="BM527" s="193" t="s">
        <v>2956</v>
      </c>
    </row>
    <row r="528" spans="1:65" s="2" customFormat="1" ht="10.199999999999999">
      <c r="A528" s="37"/>
      <c r="B528" s="38"/>
      <c r="C528" s="39"/>
      <c r="D528" s="195" t="s">
        <v>245</v>
      </c>
      <c r="E528" s="39"/>
      <c r="F528" s="196" t="s">
        <v>2957</v>
      </c>
      <c r="G528" s="39"/>
      <c r="H528" s="39"/>
      <c r="I528" s="197"/>
      <c r="J528" s="39"/>
      <c r="K528" s="39"/>
      <c r="L528" s="42"/>
      <c r="M528" s="198"/>
      <c r="N528" s="199"/>
      <c r="O528" s="67"/>
      <c r="P528" s="67"/>
      <c r="Q528" s="67"/>
      <c r="R528" s="67"/>
      <c r="S528" s="67"/>
      <c r="T528" s="68"/>
      <c r="U528" s="37"/>
      <c r="V528" s="37"/>
      <c r="W528" s="37"/>
      <c r="X528" s="37"/>
      <c r="Y528" s="37"/>
      <c r="Z528" s="37"/>
      <c r="AA528" s="37"/>
      <c r="AB528" s="37"/>
      <c r="AC528" s="37"/>
      <c r="AD528" s="37"/>
      <c r="AE528" s="37"/>
      <c r="AT528" s="20" t="s">
        <v>245</v>
      </c>
      <c r="AU528" s="20" t="s">
        <v>88</v>
      </c>
    </row>
    <row r="529" spans="1:65" s="14" customFormat="1" ht="10.199999999999999">
      <c r="B529" s="211"/>
      <c r="C529" s="212"/>
      <c r="D529" s="202" t="s">
        <v>247</v>
      </c>
      <c r="E529" s="213" t="s">
        <v>19</v>
      </c>
      <c r="F529" s="214" t="s">
        <v>2958</v>
      </c>
      <c r="G529" s="212"/>
      <c r="H529" s="215">
        <v>6</v>
      </c>
      <c r="I529" s="216"/>
      <c r="J529" s="212"/>
      <c r="K529" s="212"/>
      <c r="L529" s="217"/>
      <c r="M529" s="218"/>
      <c r="N529" s="219"/>
      <c r="O529" s="219"/>
      <c r="P529" s="219"/>
      <c r="Q529" s="219"/>
      <c r="R529" s="219"/>
      <c r="S529" s="219"/>
      <c r="T529" s="220"/>
      <c r="AT529" s="221" t="s">
        <v>247</v>
      </c>
      <c r="AU529" s="221" t="s">
        <v>88</v>
      </c>
      <c r="AV529" s="14" t="s">
        <v>88</v>
      </c>
      <c r="AW529" s="14" t="s">
        <v>37</v>
      </c>
      <c r="AX529" s="14" t="s">
        <v>83</v>
      </c>
      <c r="AY529" s="221" t="s">
        <v>237</v>
      </c>
    </row>
    <row r="530" spans="1:65" s="2" customFormat="1" ht="24.15" customHeight="1">
      <c r="A530" s="37"/>
      <c r="B530" s="38"/>
      <c r="C530" s="244" t="s">
        <v>1039</v>
      </c>
      <c r="D530" s="244" t="s">
        <v>296</v>
      </c>
      <c r="E530" s="245" t="s">
        <v>2959</v>
      </c>
      <c r="F530" s="246" t="s">
        <v>2960</v>
      </c>
      <c r="G530" s="247" t="s">
        <v>141</v>
      </c>
      <c r="H530" s="248">
        <v>21.15</v>
      </c>
      <c r="I530" s="249"/>
      <c r="J530" s="250">
        <f>ROUND(I530*H530,2)</f>
        <v>0</v>
      </c>
      <c r="K530" s="246" t="s">
        <v>242</v>
      </c>
      <c r="L530" s="251"/>
      <c r="M530" s="252" t="s">
        <v>19</v>
      </c>
      <c r="N530" s="253" t="s">
        <v>48</v>
      </c>
      <c r="O530" s="67"/>
      <c r="P530" s="191">
        <f>O530*H530</f>
        <v>0</v>
      </c>
      <c r="Q530" s="191">
        <v>3.7499999999999999E-2</v>
      </c>
      <c r="R530" s="191">
        <f>Q530*H530</f>
        <v>0.79312499999999997</v>
      </c>
      <c r="S530" s="191">
        <v>0</v>
      </c>
      <c r="T530" s="192">
        <f>S530*H530</f>
        <v>0</v>
      </c>
      <c r="U530" s="37"/>
      <c r="V530" s="37"/>
      <c r="W530" s="37"/>
      <c r="X530" s="37"/>
      <c r="Y530" s="37"/>
      <c r="Z530" s="37"/>
      <c r="AA530" s="37"/>
      <c r="AB530" s="37"/>
      <c r="AC530" s="37"/>
      <c r="AD530" s="37"/>
      <c r="AE530" s="37"/>
      <c r="AR530" s="193" t="s">
        <v>523</v>
      </c>
      <c r="AT530" s="193" t="s">
        <v>296</v>
      </c>
      <c r="AU530" s="193" t="s">
        <v>88</v>
      </c>
      <c r="AY530" s="20" t="s">
        <v>237</v>
      </c>
      <c r="BE530" s="194">
        <f>IF(N530="základní",J530,0)</f>
        <v>0</v>
      </c>
      <c r="BF530" s="194">
        <f>IF(N530="snížená",J530,0)</f>
        <v>0</v>
      </c>
      <c r="BG530" s="194">
        <f>IF(N530="zákl. přenesená",J530,0)</f>
        <v>0</v>
      </c>
      <c r="BH530" s="194">
        <f>IF(N530="sníž. přenesená",J530,0)</f>
        <v>0</v>
      </c>
      <c r="BI530" s="194">
        <f>IF(N530="nulová",J530,0)</f>
        <v>0</v>
      </c>
      <c r="BJ530" s="20" t="s">
        <v>88</v>
      </c>
      <c r="BK530" s="194">
        <f>ROUND(I530*H530,2)</f>
        <v>0</v>
      </c>
      <c r="BL530" s="20" t="s">
        <v>366</v>
      </c>
      <c r="BM530" s="193" t="s">
        <v>2961</v>
      </c>
    </row>
    <row r="531" spans="1:65" s="2" customFormat="1" ht="19.2">
      <c r="A531" s="37"/>
      <c r="B531" s="38"/>
      <c r="C531" s="39"/>
      <c r="D531" s="202" t="s">
        <v>914</v>
      </c>
      <c r="E531" s="39"/>
      <c r="F531" s="254" t="s">
        <v>2940</v>
      </c>
      <c r="G531" s="39"/>
      <c r="H531" s="39"/>
      <c r="I531" s="197"/>
      <c r="J531" s="39"/>
      <c r="K531" s="39"/>
      <c r="L531" s="42"/>
      <c r="M531" s="198"/>
      <c r="N531" s="199"/>
      <c r="O531" s="67"/>
      <c r="P531" s="67"/>
      <c r="Q531" s="67"/>
      <c r="R531" s="67"/>
      <c r="S531" s="67"/>
      <c r="T531" s="68"/>
      <c r="U531" s="37"/>
      <c r="V531" s="37"/>
      <c r="W531" s="37"/>
      <c r="X531" s="37"/>
      <c r="Y531" s="37"/>
      <c r="Z531" s="37"/>
      <c r="AA531" s="37"/>
      <c r="AB531" s="37"/>
      <c r="AC531" s="37"/>
      <c r="AD531" s="37"/>
      <c r="AE531" s="37"/>
      <c r="AT531" s="20" t="s">
        <v>914</v>
      </c>
      <c r="AU531" s="20" t="s">
        <v>88</v>
      </c>
    </row>
    <row r="532" spans="1:65" s="14" customFormat="1" ht="10.199999999999999">
      <c r="B532" s="211"/>
      <c r="C532" s="212"/>
      <c r="D532" s="202" t="s">
        <v>247</v>
      </c>
      <c r="E532" s="213" t="s">
        <v>19</v>
      </c>
      <c r="F532" s="214" t="s">
        <v>2645</v>
      </c>
      <c r="G532" s="212"/>
      <c r="H532" s="215">
        <v>21.15</v>
      </c>
      <c r="I532" s="216"/>
      <c r="J532" s="212"/>
      <c r="K532" s="212"/>
      <c r="L532" s="217"/>
      <c r="M532" s="218"/>
      <c r="N532" s="219"/>
      <c r="O532" s="219"/>
      <c r="P532" s="219"/>
      <c r="Q532" s="219"/>
      <c r="R532" s="219"/>
      <c r="S532" s="219"/>
      <c r="T532" s="220"/>
      <c r="AT532" s="221" t="s">
        <v>247</v>
      </c>
      <c r="AU532" s="221" t="s">
        <v>88</v>
      </c>
      <c r="AV532" s="14" t="s">
        <v>88</v>
      </c>
      <c r="AW532" s="14" t="s">
        <v>37</v>
      </c>
      <c r="AX532" s="14" t="s">
        <v>83</v>
      </c>
      <c r="AY532" s="221" t="s">
        <v>237</v>
      </c>
    </row>
    <row r="533" spans="1:65" s="2" customFormat="1" ht="37.799999999999997" customHeight="1">
      <c r="A533" s="37"/>
      <c r="B533" s="38"/>
      <c r="C533" s="182" t="s">
        <v>1044</v>
      </c>
      <c r="D533" s="182" t="s">
        <v>239</v>
      </c>
      <c r="E533" s="183" t="s">
        <v>2962</v>
      </c>
      <c r="F533" s="184" t="s">
        <v>2963</v>
      </c>
      <c r="G533" s="185" t="s">
        <v>290</v>
      </c>
      <c r="H533" s="186">
        <v>2</v>
      </c>
      <c r="I533" s="187"/>
      <c r="J533" s="188">
        <f>ROUND(I533*H533,2)</f>
        <v>0</v>
      </c>
      <c r="K533" s="184" t="s">
        <v>242</v>
      </c>
      <c r="L533" s="42"/>
      <c r="M533" s="189" t="s">
        <v>19</v>
      </c>
      <c r="N533" s="190" t="s">
        <v>48</v>
      </c>
      <c r="O533" s="67"/>
      <c r="P533" s="191">
        <f>O533*H533</f>
        <v>0</v>
      </c>
      <c r="Q533" s="191">
        <v>2.4000000000000001E-4</v>
      </c>
      <c r="R533" s="191">
        <f>Q533*H533</f>
        <v>4.8000000000000001E-4</v>
      </c>
      <c r="S533" s="191">
        <v>0</v>
      </c>
      <c r="T533" s="192">
        <f>S533*H533</f>
        <v>0</v>
      </c>
      <c r="U533" s="37"/>
      <c r="V533" s="37"/>
      <c r="W533" s="37"/>
      <c r="X533" s="37"/>
      <c r="Y533" s="37"/>
      <c r="Z533" s="37"/>
      <c r="AA533" s="37"/>
      <c r="AB533" s="37"/>
      <c r="AC533" s="37"/>
      <c r="AD533" s="37"/>
      <c r="AE533" s="37"/>
      <c r="AR533" s="193" t="s">
        <v>366</v>
      </c>
      <c r="AT533" s="193" t="s">
        <v>239</v>
      </c>
      <c r="AU533" s="193" t="s">
        <v>88</v>
      </c>
      <c r="AY533" s="20" t="s">
        <v>237</v>
      </c>
      <c r="BE533" s="194">
        <f>IF(N533="základní",J533,0)</f>
        <v>0</v>
      </c>
      <c r="BF533" s="194">
        <f>IF(N533="snížená",J533,0)</f>
        <v>0</v>
      </c>
      <c r="BG533" s="194">
        <f>IF(N533="zákl. přenesená",J533,0)</f>
        <v>0</v>
      </c>
      <c r="BH533" s="194">
        <f>IF(N533="sníž. přenesená",J533,0)</f>
        <v>0</v>
      </c>
      <c r="BI533" s="194">
        <f>IF(N533="nulová",J533,0)</f>
        <v>0</v>
      </c>
      <c r="BJ533" s="20" t="s">
        <v>88</v>
      </c>
      <c r="BK533" s="194">
        <f>ROUND(I533*H533,2)</f>
        <v>0</v>
      </c>
      <c r="BL533" s="20" t="s">
        <v>366</v>
      </c>
      <c r="BM533" s="193" t="s">
        <v>2964</v>
      </c>
    </row>
    <row r="534" spans="1:65" s="2" customFormat="1" ht="10.199999999999999">
      <c r="A534" s="37"/>
      <c r="B534" s="38"/>
      <c r="C534" s="39"/>
      <c r="D534" s="195" t="s">
        <v>245</v>
      </c>
      <c r="E534" s="39"/>
      <c r="F534" s="196" t="s">
        <v>2965</v>
      </c>
      <c r="G534" s="39"/>
      <c r="H534" s="39"/>
      <c r="I534" s="197"/>
      <c r="J534" s="39"/>
      <c r="K534" s="39"/>
      <c r="L534" s="42"/>
      <c r="M534" s="198"/>
      <c r="N534" s="199"/>
      <c r="O534" s="67"/>
      <c r="P534" s="67"/>
      <c r="Q534" s="67"/>
      <c r="R534" s="67"/>
      <c r="S534" s="67"/>
      <c r="T534" s="68"/>
      <c r="U534" s="37"/>
      <c r="V534" s="37"/>
      <c r="W534" s="37"/>
      <c r="X534" s="37"/>
      <c r="Y534" s="37"/>
      <c r="Z534" s="37"/>
      <c r="AA534" s="37"/>
      <c r="AB534" s="37"/>
      <c r="AC534" s="37"/>
      <c r="AD534" s="37"/>
      <c r="AE534" s="37"/>
      <c r="AT534" s="20" t="s">
        <v>245</v>
      </c>
      <c r="AU534" s="20" t="s">
        <v>88</v>
      </c>
    </row>
    <row r="535" spans="1:65" s="14" customFormat="1" ht="10.199999999999999">
      <c r="B535" s="211"/>
      <c r="C535" s="212"/>
      <c r="D535" s="202" t="s">
        <v>247</v>
      </c>
      <c r="E535" s="213" t="s">
        <v>19</v>
      </c>
      <c r="F535" s="214" t="s">
        <v>2966</v>
      </c>
      <c r="G535" s="212"/>
      <c r="H535" s="215">
        <v>2</v>
      </c>
      <c r="I535" s="216"/>
      <c r="J535" s="212"/>
      <c r="K535" s="212"/>
      <c r="L535" s="217"/>
      <c r="M535" s="218"/>
      <c r="N535" s="219"/>
      <c r="O535" s="219"/>
      <c r="P535" s="219"/>
      <c r="Q535" s="219"/>
      <c r="R535" s="219"/>
      <c r="S535" s="219"/>
      <c r="T535" s="220"/>
      <c r="AT535" s="221" t="s">
        <v>247</v>
      </c>
      <c r="AU535" s="221" t="s">
        <v>88</v>
      </c>
      <c r="AV535" s="14" t="s">
        <v>88</v>
      </c>
      <c r="AW535" s="14" t="s">
        <v>37</v>
      </c>
      <c r="AX535" s="14" t="s">
        <v>83</v>
      </c>
      <c r="AY535" s="221" t="s">
        <v>237</v>
      </c>
    </row>
    <row r="536" spans="1:65" s="2" customFormat="1" ht="16.5" customHeight="1">
      <c r="A536" s="37"/>
      <c r="B536" s="38"/>
      <c r="C536" s="244" t="s">
        <v>1048</v>
      </c>
      <c r="D536" s="244" t="s">
        <v>296</v>
      </c>
      <c r="E536" s="245" t="s">
        <v>2967</v>
      </c>
      <c r="F536" s="246" t="s">
        <v>2968</v>
      </c>
      <c r="G536" s="247" t="s">
        <v>141</v>
      </c>
      <c r="H536" s="248">
        <v>6.3449999999999998</v>
      </c>
      <c r="I536" s="249"/>
      <c r="J536" s="250">
        <f>ROUND(I536*H536,2)</f>
        <v>0</v>
      </c>
      <c r="K536" s="246" t="s">
        <v>242</v>
      </c>
      <c r="L536" s="251"/>
      <c r="M536" s="252" t="s">
        <v>19</v>
      </c>
      <c r="N536" s="253" t="s">
        <v>48</v>
      </c>
      <c r="O536" s="67"/>
      <c r="P536" s="191">
        <f>O536*H536</f>
        <v>0</v>
      </c>
      <c r="Q536" s="191">
        <v>3.7039999999999997E-2</v>
      </c>
      <c r="R536" s="191">
        <f>Q536*H536</f>
        <v>0.23501879999999997</v>
      </c>
      <c r="S536" s="191">
        <v>0</v>
      </c>
      <c r="T536" s="192">
        <f>S536*H536</f>
        <v>0</v>
      </c>
      <c r="U536" s="37"/>
      <c r="V536" s="37"/>
      <c r="W536" s="37"/>
      <c r="X536" s="37"/>
      <c r="Y536" s="37"/>
      <c r="Z536" s="37"/>
      <c r="AA536" s="37"/>
      <c r="AB536" s="37"/>
      <c r="AC536" s="37"/>
      <c r="AD536" s="37"/>
      <c r="AE536" s="37"/>
      <c r="AR536" s="193" t="s">
        <v>523</v>
      </c>
      <c r="AT536" s="193" t="s">
        <v>296</v>
      </c>
      <c r="AU536" s="193" t="s">
        <v>88</v>
      </c>
      <c r="AY536" s="20" t="s">
        <v>237</v>
      </c>
      <c r="BE536" s="194">
        <f>IF(N536="základní",J536,0)</f>
        <v>0</v>
      </c>
      <c r="BF536" s="194">
        <f>IF(N536="snížená",J536,0)</f>
        <v>0</v>
      </c>
      <c r="BG536" s="194">
        <f>IF(N536="zákl. přenesená",J536,0)</f>
        <v>0</v>
      </c>
      <c r="BH536" s="194">
        <f>IF(N536="sníž. přenesená",J536,0)</f>
        <v>0</v>
      </c>
      <c r="BI536" s="194">
        <f>IF(N536="nulová",J536,0)</f>
        <v>0</v>
      </c>
      <c r="BJ536" s="20" t="s">
        <v>88</v>
      </c>
      <c r="BK536" s="194">
        <f>ROUND(I536*H536,2)</f>
        <v>0</v>
      </c>
      <c r="BL536" s="20" t="s">
        <v>366</v>
      </c>
      <c r="BM536" s="193" t="s">
        <v>2969</v>
      </c>
    </row>
    <row r="537" spans="1:65" s="2" customFormat="1" ht="19.2">
      <c r="A537" s="37"/>
      <c r="B537" s="38"/>
      <c r="C537" s="39"/>
      <c r="D537" s="202" t="s">
        <v>914</v>
      </c>
      <c r="E537" s="39"/>
      <c r="F537" s="254" t="s">
        <v>2940</v>
      </c>
      <c r="G537" s="39"/>
      <c r="H537" s="39"/>
      <c r="I537" s="197"/>
      <c r="J537" s="39"/>
      <c r="K537" s="39"/>
      <c r="L537" s="42"/>
      <c r="M537" s="198"/>
      <c r="N537" s="199"/>
      <c r="O537" s="67"/>
      <c r="P537" s="67"/>
      <c r="Q537" s="67"/>
      <c r="R537" s="67"/>
      <c r="S537" s="67"/>
      <c r="T537" s="68"/>
      <c r="U537" s="37"/>
      <c r="V537" s="37"/>
      <c r="W537" s="37"/>
      <c r="X537" s="37"/>
      <c r="Y537" s="37"/>
      <c r="Z537" s="37"/>
      <c r="AA537" s="37"/>
      <c r="AB537" s="37"/>
      <c r="AC537" s="37"/>
      <c r="AD537" s="37"/>
      <c r="AE537" s="37"/>
      <c r="AT537" s="20" t="s">
        <v>914</v>
      </c>
      <c r="AU537" s="20" t="s">
        <v>88</v>
      </c>
    </row>
    <row r="538" spans="1:65" s="14" customFormat="1" ht="10.199999999999999">
      <c r="B538" s="211"/>
      <c r="C538" s="212"/>
      <c r="D538" s="202" t="s">
        <v>247</v>
      </c>
      <c r="E538" s="213" t="s">
        <v>19</v>
      </c>
      <c r="F538" s="214" t="s">
        <v>2646</v>
      </c>
      <c r="G538" s="212"/>
      <c r="H538" s="215">
        <v>3.5249999999999999</v>
      </c>
      <c r="I538" s="216"/>
      <c r="J538" s="212"/>
      <c r="K538" s="212"/>
      <c r="L538" s="217"/>
      <c r="M538" s="218"/>
      <c r="N538" s="219"/>
      <c r="O538" s="219"/>
      <c r="P538" s="219"/>
      <c r="Q538" s="219"/>
      <c r="R538" s="219"/>
      <c r="S538" s="219"/>
      <c r="T538" s="220"/>
      <c r="AT538" s="221" t="s">
        <v>247</v>
      </c>
      <c r="AU538" s="221" t="s">
        <v>88</v>
      </c>
      <c r="AV538" s="14" t="s">
        <v>88</v>
      </c>
      <c r="AW538" s="14" t="s">
        <v>37</v>
      </c>
      <c r="AX538" s="14" t="s">
        <v>83</v>
      </c>
      <c r="AY538" s="221" t="s">
        <v>237</v>
      </c>
    </row>
    <row r="539" spans="1:65" s="14" customFormat="1" ht="10.199999999999999">
      <c r="B539" s="211"/>
      <c r="C539" s="212"/>
      <c r="D539" s="202" t="s">
        <v>247</v>
      </c>
      <c r="E539" s="212"/>
      <c r="F539" s="214" t="s">
        <v>2970</v>
      </c>
      <c r="G539" s="212"/>
      <c r="H539" s="215">
        <v>6.3449999999999998</v>
      </c>
      <c r="I539" s="216"/>
      <c r="J539" s="212"/>
      <c r="K539" s="212"/>
      <c r="L539" s="217"/>
      <c r="M539" s="218"/>
      <c r="N539" s="219"/>
      <c r="O539" s="219"/>
      <c r="P539" s="219"/>
      <c r="Q539" s="219"/>
      <c r="R539" s="219"/>
      <c r="S539" s="219"/>
      <c r="T539" s="220"/>
      <c r="AT539" s="221" t="s">
        <v>247</v>
      </c>
      <c r="AU539" s="221" t="s">
        <v>88</v>
      </c>
      <c r="AV539" s="14" t="s">
        <v>88</v>
      </c>
      <c r="AW539" s="14" t="s">
        <v>4</v>
      </c>
      <c r="AX539" s="14" t="s">
        <v>83</v>
      </c>
      <c r="AY539" s="221" t="s">
        <v>237</v>
      </c>
    </row>
    <row r="540" spans="1:65" s="2" customFormat="1" ht="55.5" customHeight="1">
      <c r="A540" s="37"/>
      <c r="B540" s="38"/>
      <c r="C540" s="182" t="s">
        <v>1053</v>
      </c>
      <c r="D540" s="182" t="s">
        <v>239</v>
      </c>
      <c r="E540" s="183" t="s">
        <v>1087</v>
      </c>
      <c r="F540" s="184" t="s">
        <v>1088</v>
      </c>
      <c r="G540" s="185" t="s">
        <v>304</v>
      </c>
      <c r="H540" s="186">
        <v>4.6050000000000004</v>
      </c>
      <c r="I540" s="187"/>
      <c r="J540" s="188">
        <f>ROUND(I540*H540,2)</f>
        <v>0</v>
      </c>
      <c r="K540" s="184" t="s">
        <v>242</v>
      </c>
      <c r="L540" s="42"/>
      <c r="M540" s="189" t="s">
        <v>19</v>
      </c>
      <c r="N540" s="190" t="s">
        <v>48</v>
      </c>
      <c r="O540" s="67"/>
      <c r="P540" s="191">
        <f>O540*H540</f>
        <v>0</v>
      </c>
      <c r="Q540" s="191">
        <v>0</v>
      </c>
      <c r="R540" s="191">
        <f>Q540*H540</f>
        <v>0</v>
      </c>
      <c r="S540" s="191">
        <v>0</v>
      </c>
      <c r="T540" s="192">
        <f>S540*H540</f>
        <v>0</v>
      </c>
      <c r="U540" s="37"/>
      <c r="V540" s="37"/>
      <c r="W540" s="37"/>
      <c r="X540" s="37"/>
      <c r="Y540" s="37"/>
      <c r="Z540" s="37"/>
      <c r="AA540" s="37"/>
      <c r="AB540" s="37"/>
      <c r="AC540" s="37"/>
      <c r="AD540" s="37"/>
      <c r="AE540" s="37"/>
      <c r="AR540" s="193" t="s">
        <v>366</v>
      </c>
      <c r="AT540" s="193" t="s">
        <v>239</v>
      </c>
      <c r="AU540" s="193" t="s">
        <v>88</v>
      </c>
      <c r="AY540" s="20" t="s">
        <v>237</v>
      </c>
      <c r="BE540" s="194">
        <f>IF(N540="základní",J540,0)</f>
        <v>0</v>
      </c>
      <c r="BF540" s="194">
        <f>IF(N540="snížená",J540,0)</f>
        <v>0</v>
      </c>
      <c r="BG540" s="194">
        <f>IF(N540="zákl. přenesená",J540,0)</f>
        <v>0</v>
      </c>
      <c r="BH540" s="194">
        <f>IF(N540="sníž. přenesená",J540,0)</f>
        <v>0</v>
      </c>
      <c r="BI540" s="194">
        <f>IF(N540="nulová",J540,0)</f>
        <v>0</v>
      </c>
      <c r="BJ540" s="20" t="s">
        <v>88</v>
      </c>
      <c r="BK540" s="194">
        <f>ROUND(I540*H540,2)</f>
        <v>0</v>
      </c>
      <c r="BL540" s="20" t="s">
        <v>366</v>
      </c>
      <c r="BM540" s="193" t="s">
        <v>2971</v>
      </c>
    </row>
    <row r="541" spans="1:65" s="2" customFormat="1" ht="10.199999999999999">
      <c r="A541" s="37"/>
      <c r="B541" s="38"/>
      <c r="C541" s="39"/>
      <c r="D541" s="195" t="s">
        <v>245</v>
      </c>
      <c r="E541" s="39"/>
      <c r="F541" s="196" t="s">
        <v>1090</v>
      </c>
      <c r="G541" s="39"/>
      <c r="H541" s="39"/>
      <c r="I541" s="197"/>
      <c r="J541" s="39"/>
      <c r="K541" s="39"/>
      <c r="L541" s="42"/>
      <c r="M541" s="198"/>
      <c r="N541" s="199"/>
      <c r="O541" s="67"/>
      <c r="P541" s="67"/>
      <c r="Q541" s="67"/>
      <c r="R541" s="67"/>
      <c r="S541" s="67"/>
      <c r="T541" s="68"/>
      <c r="U541" s="37"/>
      <c r="V541" s="37"/>
      <c r="W541" s="37"/>
      <c r="X541" s="37"/>
      <c r="Y541" s="37"/>
      <c r="Z541" s="37"/>
      <c r="AA541" s="37"/>
      <c r="AB541" s="37"/>
      <c r="AC541" s="37"/>
      <c r="AD541" s="37"/>
      <c r="AE541" s="37"/>
      <c r="AT541" s="20" t="s">
        <v>245</v>
      </c>
      <c r="AU541" s="20" t="s">
        <v>88</v>
      </c>
    </row>
    <row r="542" spans="1:65" s="12" customFormat="1" ht="22.8" customHeight="1">
      <c r="B542" s="166"/>
      <c r="C542" s="167"/>
      <c r="D542" s="168" t="s">
        <v>75</v>
      </c>
      <c r="E542" s="180" t="s">
        <v>1091</v>
      </c>
      <c r="F542" s="180" t="s">
        <v>1092</v>
      </c>
      <c r="G542" s="167"/>
      <c r="H542" s="167"/>
      <c r="I542" s="170"/>
      <c r="J542" s="181">
        <f>BK542</f>
        <v>0</v>
      </c>
      <c r="K542" s="167"/>
      <c r="L542" s="172"/>
      <c r="M542" s="173"/>
      <c r="N542" s="174"/>
      <c r="O542" s="174"/>
      <c r="P542" s="175">
        <f>SUM(P543:P620)</f>
        <v>0</v>
      </c>
      <c r="Q542" s="174"/>
      <c r="R542" s="175">
        <f>SUM(R543:R620)</f>
        <v>4.5392415999999995</v>
      </c>
      <c r="S542" s="174"/>
      <c r="T542" s="176">
        <f>SUM(T543:T620)</f>
        <v>0</v>
      </c>
      <c r="AR542" s="177" t="s">
        <v>88</v>
      </c>
      <c r="AT542" s="178" t="s">
        <v>75</v>
      </c>
      <c r="AU542" s="178" t="s">
        <v>83</v>
      </c>
      <c r="AY542" s="177" t="s">
        <v>237</v>
      </c>
      <c r="BK542" s="179">
        <f>SUM(BK543:BK620)</f>
        <v>0</v>
      </c>
    </row>
    <row r="543" spans="1:65" s="2" customFormat="1" ht="24.15" customHeight="1">
      <c r="A543" s="37"/>
      <c r="B543" s="38"/>
      <c r="C543" s="182" t="s">
        <v>1055</v>
      </c>
      <c r="D543" s="182" t="s">
        <v>239</v>
      </c>
      <c r="E543" s="183" t="s">
        <v>2972</v>
      </c>
      <c r="F543" s="184" t="s">
        <v>2973</v>
      </c>
      <c r="G543" s="185" t="s">
        <v>154</v>
      </c>
      <c r="H543" s="186">
        <v>36.799999999999997</v>
      </c>
      <c r="I543" s="187"/>
      <c r="J543" s="188">
        <f>ROUND(I543*H543,2)</f>
        <v>0</v>
      </c>
      <c r="K543" s="184" t="s">
        <v>242</v>
      </c>
      <c r="L543" s="42"/>
      <c r="M543" s="189" t="s">
        <v>19</v>
      </c>
      <c r="N543" s="190" t="s">
        <v>48</v>
      </c>
      <c r="O543" s="67"/>
      <c r="P543" s="191">
        <f>O543*H543</f>
        <v>0</v>
      </c>
      <c r="Q543" s="191">
        <v>7.2000000000000005E-4</v>
      </c>
      <c r="R543" s="191">
        <f>Q543*H543</f>
        <v>2.6495999999999999E-2</v>
      </c>
      <c r="S543" s="191">
        <v>0</v>
      </c>
      <c r="T543" s="192">
        <f>S543*H543</f>
        <v>0</v>
      </c>
      <c r="U543" s="37"/>
      <c r="V543" s="37"/>
      <c r="W543" s="37"/>
      <c r="X543" s="37"/>
      <c r="Y543" s="37"/>
      <c r="Z543" s="37"/>
      <c r="AA543" s="37"/>
      <c r="AB543" s="37"/>
      <c r="AC543" s="37"/>
      <c r="AD543" s="37"/>
      <c r="AE543" s="37"/>
      <c r="AR543" s="193" t="s">
        <v>366</v>
      </c>
      <c r="AT543" s="193" t="s">
        <v>239</v>
      </c>
      <c r="AU543" s="193" t="s">
        <v>88</v>
      </c>
      <c r="AY543" s="20" t="s">
        <v>237</v>
      </c>
      <c r="BE543" s="194">
        <f>IF(N543="základní",J543,0)</f>
        <v>0</v>
      </c>
      <c r="BF543" s="194">
        <f>IF(N543="snížená",J543,0)</f>
        <v>0</v>
      </c>
      <c r="BG543" s="194">
        <f>IF(N543="zákl. přenesená",J543,0)</f>
        <v>0</v>
      </c>
      <c r="BH543" s="194">
        <f>IF(N543="sníž. přenesená",J543,0)</f>
        <v>0</v>
      </c>
      <c r="BI543" s="194">
        <f>IF(N543="nulová",J543,0)</f>
        <v>0</v>
      </c>
      <c r="BJ543" s="20" t="s">
        <v>88</v>
      </c>
      <c r="BK543" s="194">
        <f>ROUND(I543*H543,2)</f>
        <v>0</v>
      </c>
      <c r="BL543" s="20" t="s">
        <v>366</v>
      </c>
      <c r="BM543" s="193" t="s">
        <v>2974</v>
      </c>
    </row>
    <row r="544" spans="1:65" s="2" customFormat="1" ht="10.199999999999999">
      <c r="A544" s="37"/>
      <c r="B544" s="38"/>
      <c r="C544" s="39"/>
      <c r="D544" s="195" t="s">
        <v>245</v>
      </c>
      <c r="E544" s="39"/>
      <c r="F544" s="196" t="s">
        <v>2975</v>
      </c>
      <c r="G544" s="39"/>
      <c r="H544" s="39"/>
      <c r="I544" s="197"/>
      <c r="J544" s="39"/>
      <c r="K544" s="39"/>
      <c r="L544" s="42"/>
      <c r="M544" s="198"/>
      <c r="N544" s="199"/>
      <c r="O544" s="67"/>
      <c r="P544" s="67"/>
      <c r="Q544" s="67"/>
      <c r="R544" s="67"/>
      <c r="S544" s="67"/>
      <c r="T544" s="68"/>
      <c r="U544" s="37"/>
      <c r="V544" s="37"/>
      <c r="W544" s="37"/>
      <c r="X544" s="37"/>
      <c r="Y544" s="37"/>
      <c r="Z544" s="37"/>
      <c r="AA544" s="37"/>
      <c r="AB544" s="37"/>
      <c r="AC544" s="37"/>
      <c r="AD544" s="37"/>
      <c r="AE544" s="37"/>
      <c r="AT544" s="20" t="s">
        <v>245</v>
      </c>
      <c r="AU544" s="20" t="s">
        <v>88</v>
      </c>
    </row>
    <row r="545" spans="1:65" s="14" customFormat="1" ht="10.199999999999999">
      <c r="B545" s="211"/>
      <c r="C545" s="212"/>
      <c r="D545" s="202" t="s">
        <v>247</v>
      </c>
      <c r="E545" s="213" t="s">
        <v>19</v>
      </c>
      <c r="F545" s="214" t="s">
        <v>2976</v>
      </c>
      <c r="G545" s="212"/>
      <c r="H545" s="215">
        <v>36.799999999999997</v>
      </c>
      <c r="I545" s="216"/>
      <c r="J545" s="212"/>
      <c r="K545" s="212"/>
      <c r="L545" s="217"/>
      <c r="M545" s="218"/>
      <c r="N545" s="219"/>
      <c r="O545" s="219"/>
      <c r="P545" s="219"/>
      <c r="Q545" s="219"/>
      <c r="R545" s="219"/>
      <c r="S545" s="219"/>
      <c r="T545" s="220"/>
      <c r="AT545" s="221" t="s">
        <v>247</v>
      </c>
      <c r="AU545" s="221" t="s">
        <v>88</v>
      </c>
      <c r="AV545" s="14" t="s">
        <v>88</v>
      </c>
      <c r="AW545" s="14" t="s">
        <v>37</v>
      </c>
      <c r="AX545" s="14" t="s">
        <v>83</v>
      </c>
      <c r="AY545" s="221" t="s">
        <v>237</v>
      </c>
    </row>
    <row r="546" spans="1:65" s="2" customFormat="1" ht="24.15" customHeight="1">
      <c r="A546" s="37"/>
      <c r="B546" s="38"/>
      <c r="C546" s="244" t="s">
        <v>1060</v>
      </c>
      <c r="D546" s="244" t="s">
        <v>296</v>
      </c>
      <c r="E546" s="245" t="s">
        <v>2977</v>
      </c>
      <c r="F546" s="246" t="s">
        <v>2978</v>
      </c>
      <c r="G546" s="247" t="s">
        <v>154</v>
      </c>
      <c r="H546" s="248">
        <v>36.799999999999997</v>
      </c>
      <c r="I546" s="249"/>
      <c r="J546" s="250">
        <f>ROUND(I546*H546,2)</f>
        <v>0</v>
      </c>
      <c r="K546" s="246" t="s">
        <v>242</v>
      </c>
      <c r="L546" s="251"/>
      <c r="M546" s="252" t="s">
        <v>19</v>
      </c>
      <c r="N546" s="253" t="s">
        <v>48</v>
      </c>
      <c r="O546" s="67"/>
      <c r="P546" s="191">
        <f>O546*H546</f>
        <v>0</v>
      </c>
      <c r="Q546" s="191">
        <v>0.03</v>
      </c>
      <c r="R546" s="191">
        <f>Q546*H546</f>
        <v>1.1039999999999999</v>
      </c>
      <c r="S546" s="191">
        <v>0</v>
      </c>
      <c r="T546" s="192">
        <f>S546*H546</f>
        <v>0</v>
      </c>
      <c r="U546" s="37"/>
      <c r="V546" s="37"/>
      <c r="W546" s="37"/>
      <c r="X546" s="37"/>
      <c r="Y546" s="37"/>
      <c r="Z546" s="37"/>
      <c r="AA546" s="37"/>
      <c r="AB546" s="37"/>
      <c r="AC546" s="37"/>
      <c r="AD546" s="37"/>
      <c r="AE546" s="37"/>
      <c r="AR546" s="193" t="s">
        <v>523</v>
      </c>
      <c r="AT546" s="193" t="s">
        <v>296</v>
      </c>
      <c r="AU546" s="193" t="s">
        <v>88</v>
      </c>
      <c r="AY546" s="20" t="s">
        <v>237</v>
      </c>
      <c r="BE546" s="194">
        <f>IF(N546="základní",J546,0)</f>
        <v>0</v>
      </c>
      <c r="BF546" s="194">
        <f>IF(N546="snížená",J546,0)</f>
        <v>0</v>
      </c>
      <c r="BG546" s="194">
        <f>IF(N546="zákl. přenesená",J546,0)</f>
        <v>0</v>
      </c>
      <c r="BH546" s="194">
        <f>IF(N546="sníž. přenesená",J546,0)</f>
        <v>0</v>
      </c>
      <c r="BI546" s="194">
        <f>IF(N546="nulová",J546,0)</f>
        <v>0</v>
      </c>
      <c r="BJ546" s="20" t="s">
        <v>88</v>
      </c>
      <c r="BK546" s="194">
        <f>ROUND(I546*H546,2)</f>
        <v>0</v>
      </c>
      <c r="BL546" s="20" t="s">
        <v>366</v>
      </c>
      <c r="BM546" s="193" t="s">
        <v>2979</v>
      </c>
    </row>
    <row r="547" spans="1:65" s="2" customFormat="1" ht="37.799999999999997" customHeight="1">
      <c r="A547" s="37"/>
      <c r="B547" s="38"/>
      <c r="C547" s="182" t="s">
        <v>1064</v>
      </c>
      <c r="D547" s="182" t="s">
        <v>239</v>
      </c>
      <c r="E547" s="183" t="s">
        <v>2980</v>
      </c>
      <c r="F547" s="184" t="s">
        <v>2981</v>
      </c>
      <c r="G547" s="185" t="s">
        <v>154</v>
      </c>
      <c r="H547" s="186">
        <v>4.2</v>
      </c>
      <c r="I547" s="187"/>
      <c r="J547" s="188">
        <f>ROUND(I547*H547,2)</f>
        <v>0</v>
      </c>
      <c r="K547" s="184" t="s">
        <v>242</v>
      </c>
      <c r="L547" s="42"/>
      <c r="M547" s="189" t="s">
        <v>19</v>
      </c>
      <c r="N547" s="190" t="s">
        <v>48</v>
      </c>
      <c r="O547" s="67"/>
      <c r="P547" s="191">
        <f>O547*H547</f>
        <v>0</v>
      </c>
      <c r="Q547" s="191">
        <v>6.7000000000000002E-4</v>
      </c>
      <c r="R547" s="191">
        <f>Q547*H547</f>
        <v>2.8140000000000001E-3</v>
      </c>
      <c r="S547" s="191">
        <v>0</v>
      </c>
      <c r="T547" s="192">
        <f>S547*H547</f>
        <v>0</v>
      </c>
      <c r="U547" s="37"/>
      <c r="V547" s="37"/>
      <c r="W547" s="37"/>
      <c r="X547" s="37"/>
      <c r="Y547" s="37"/>
      <c r="Z547" s="37"/>
      <c r="AA547" s="37"/>
      <c r="AB547" s="37"/>
      <c r="AC547" s="37"/>
      <c r="AD547" s="37"/>
      <c r="AE547" s="37"/>
      <c r="AR547" s="193" t="s">
        <v>366</v>
      </c>
      <c r="AT547" s="193" t="s">
        <v>239</v>
      </c>
      <c r="AU547" s="193" t="s">
        <v>88</v>
      </c>
      <c r="AY547" s="20" t="s">
        <v>237</v>
      </c>
      <c r="BE547" s="194">
        <f>IF(N547="základní",J547,0)</f>
        <v>0</v>
      </c>
      <c r="BF547" s="194">
        <f>IF(N547="snížená",J547,0)</f>
        <v>0</v>
      </c>
      <c r="BG547" s="194">
        <f>IF(N547="zákl. přenesená",J547,0)</f>
        <v>0</v>
      </c>
      <c r="BH547" s="194">
        <f>IF(N547="sníž. přenesená",J547,0)</f>
        <v>0</v>
      </c>
      <c r="BI547" s="194">
        <f>IF(N547="nulová",J547,0)</f>
        <v>0</v>
      </c>
      <c r="BJ547" s="20" t="s">
        <v>88</v>
      </c>
      <c r="BK547" s="194">
        <f>ROUND(I547*H547,2)</f>
        <v>0</v>
      </c>
      <c r="BL547" s="20" t="s">
        <v>366</v>
      </c>
      <c r="BM547" s="193" t="s">
        <v>2982</v>
      </c>
    </row>
    <row r="548" spans="1:65" s="2" customFormat="1" ht="10.199999999999999">
      <c r="A548" s="37"/>
      <c r="B548" s="38"/>
      <c r="C548" s="39"/>
      <c r="D548" s="195" t="s">
        <v>245</v>
      </c>
      <c r="E548" s="39"/>
      <c r="F548" s="196" t="s">
        <v>2983</v>
      </c>
      <c r="G548" s="39"/>
      <c r="H548" s="39"/>
      <c r="I548" s="197"/>
      <c r="J548" s="39"/>
      <c r="K548" s="39"/>
      <c r="L548" s="42"/>
      <c r="M548" s="198"/>
      <c r="N548" s="199"/>
      <c r="O548" s="67"/>
      <c r="P548" s="67"/>
      <c r="Q548" s="67"/>
      <c r="R548" s="67"/>
      <c r="S548" s="67"/>
      <c r="T548" s="68"/>
      <c r="U548" s="37"/>
      <c r="V548" s="37"/>
      <c r="W548" s="37"/>
      <c r="X548" s="37"/>
      <c r="Y548" s="37"/>
      <c r="Z548" s="37"/>
      <c r="AA548" s="37"/>
      <c r="AB548" s="37"/>
      <c r="AC548" s="37"/>
      <c r="AD548" s="37"/>
      <c r="AE548" s="37"/>
      <c r="AT548" s="20" t="s">
        <v>245</v>
      </c>
      <c r="AU548" s="20" t="s">
        <v>88</v>
      </c>
    </row>
    <row r="549" spans="1:65" s="14" customFormat="1" ht="10.199999999999999">
      <c r="B549" s="211"/>
      <c r="C549" s="212"/>
      <c r="D549" s="202" t="s">
        <v>247</v>
      </c>
      <c r="E549" s="213" t="s">
        <v>19</v>
      </c>
      <c r="F549" s="214" t="s">
        <v>2984</v>
      </c>
      <c r="G549" s="212"/>
      <c r="H549" s="215">
        <v>4.2</v>
      </c>
      <c r="I549" s="216"/>
      <c r="J549" s="212"/>
      <c r="K549" s="212"/>
      <c r="L549" s="217"/>
      <c r="M549" s="218"/>
      <c r="N549" s="219"/>
      <c r="O549" s="219"/>
      <c r="P549" s="219"/>
      <c r="Q549" s="219"/>
      <c r="R549" s="219"/>
      <c r="S549" s="219"/>
      <c r="T549" s="220"/>
      <c r="AT549" s="221" t="s">
        <v>247</v>
      </c>
      <c r="AU549" s="221" t="s">
        <v>88</v>
      </c>
      <c r="AV549" s="14" t="s">
        <v>88</v>
      </c>
      <c r="AW549" s="14" t="s">
        <v>37</v>
      </c>
      <c r="AX549" s="14" t="s">
        <v>83</v>
      </c>
      <c r="AY549" s="221" t="s">
        <v>237</v>
      </c>
    </row>
    <row r="550" spans="1:65" s="2" customFormat="1" ht="24.15" customHeight="1">
      <c r="A550" s="37"/>
      <c r="B550" s="38"/>
      <c r="C550" s="244" t="s">
        <v>1073</v>
      </c>
      <c r="D550" s="244" t="s">
        <v>296</v>
      </c>
      <c r="E550" s="245" t="s">
        <v>2977</v>
      </c>
      <c r="F550" s="246" t="s">
        <v>2978</v>
      </c>
      <c r="G550" s="247" t="s">
        <v>154</v>
      </c>
      <c r="H550" s="248">
        <v>4.2</v>
      </c>
      <c r="I550" s="249"/>
      <c r="J550" s="250">
        <f>ROUND(I550*H550,2)</f>
        <v>0</v>
      </c>
      <c r="K550" s="246" t="s">
        <v>242</v>
      </c>
      <c r="L550" s="251"/>
      <c r="M550" s="252" t="s">
        <v>19</v>
      </c>
      <c r="N550" s="253" t="s">
        <v>48</v>
      </c>
      <c r="O550" s="67"/>
      <c r="P550" s="191">
        <f>O550*H550</f>
        <v>0</v>
      </c>
      <c r="Q550" s="191">
        <v>0.03</v>
      </c>
      <c r="R550" s="191">
        <f>Q550*H550</f>
        <v>0.126</v>
      </c>
      <c r="S550" s="191">
        <v>0</v>
      </c>
      <c r="T550" s="192">
        <f>S550*H550</f>
        <v>0</v>
      </c>
      <c r="U550" s="37"/>
      <c r="V550" s="37"/>
      <c r="W550" s="37"/>
      <c r="X550" s="37"/>
      <c r="Y550" s="37"/>
      <c r="Z550" s="37"/>
      <c r="AA550" s="37"/>
      <c r="AB550" s="37"/>
      <c r="AC550" s="37"/>
      <c r="AD550" s="37"/>
      <c r="AE550" s="37"/>
      <c r="AR550" s="193" t="s">
        <v>523</v>
      </c>
      <c r="AT550" s="193" t="s">
        <v>296</v>
      </c>
      <c r="AU550" s="193" t="s">
        <v>88</v>
      </c>
      <c r="AY550" s="20" t="s">
        <v>237</v>
      </c>
      <c r="BE550" s="194">
        <f>IF(N550="základní",J550,0)</f>
        <v>0</v>
      </c>
      <c r="BF550" s="194">
        <f>IF(N550="snížená",J550,0)</f>
        <v>0</v>
      </c>
      <c r="BG550" s="194">
        <f>IF(N550="zákl. přenesená",J550,0)</f>
        <v>0</v>
      </c>
      <c r="BH550" s="194">
        <f>IF(N550="sníž. přenesená",J550,0)</f>
        <v>0</v>
      </c>
      <c r="BI550" s="194">
        <f>IF(N550="nulová",J550,0)</f>
        <v>0</v>
      </c>
      <c r="BJ550" s="20" t="s">
        <v>88</v>
      </c>
      <c r="BK550" s="194">
        <f>ROUND(I550*H550,2)</f>
        <v>0</v>
      </c>
      <c r="BL550" s="20" t="s">
        <v>366</v>
      </c>
      <c r="BM550" s="193" t="s">
        <v>2985</v>
      </c>
    </row>
    <row r="551" spans="1:65" s="2" customFormat="1" ht="24.15" customHeight="1">
      <c r="A551" s="37"/>
      <c r="B551" s="38"/>
      <c r="C551" s="182" t="s">
        <v>1077</v>
      </c>
      <c r="D551" s="182" t="s">
        <v>239</v>
      </c>
      <c r="E551" s="183" t="s">
        <v>2986</v>
      </c>
      <c r="F551" s="184" t="s">
        <v>2987</v>
      </c>
      <c r="G551" s="185" t="s">
        <v>290</v>
      </c>
      <c r="H551" s="186">
        <v>1</v>
      </c>
      <c r="I551" s="187"/>
      <c r="J551" s="188">
        <f>ROUND(I551*H551,2)</f>
        <v>0</v>
      </c>
      <c r="K551" s="184" t="s">
        <v>242</v>
      </c>
      <c r="L551" s="42"/>
      <c r="M551" s="189" t="s">
        <v>19</v>
      </c>
      <c r="N551" s="190" t="s">
        <v>48</v>
      </c>
      <c r="O551" s="67"/>
      <c r="P551" s="191">
        <f>O551*H551</f>
        <v>0</v>
      </c>
      <c r="Q551" s="191">
        <v>0</v>
      </c>
      <c r="R551" s="191">
        <f>Q551*H551</f>
        <v>0</v>
      </c>
      <c r="S551" s="191">
        <v>0</v>
      </c>
      <c r="T551" s="192">
        <f>S551*H551</f>
        <v>0</v>
      </c>
      <c r="U551" s="37"/>
      <c r="V551" s="37"/>
      <c r="W551" s="37"/>
      <c r="X551" s="37"/>
      <c r="Y551" s="37"/>
      <c r="Z551" s="37"/>
      <c r="AA551" s="37"/>
      <c r="AB551" s="37"/>
      <c r="AC551" s="37"/>
      <c r="AD551" s="37"/>
      <c r="AE551" s="37"/>
      <c r="AR551" s="193" t="s">
        <v>366</v>
      </c>
      <c r="AT551" s="193" t="s">
        <v>239</v>
      </c>
      <c r="AU551" s="193" t="s">
        <v>88</v>
      </c>
      <c r="AY551" s="20" t="s">
        <v>237</v>
      </c>
      <c r="BE551" s="194">
        <f>IF(N551="základní",J551,0)</f>
        <v>0</v>
      </c>
      <c r="BF551" s="194">
        <f>IF(N551="snížená",J551,0)</f>
        <v>0</v>
      </c>
      <c r="BG551" s="194">
        <f>IF(N551="zákl. přenesená",J551,0)</f>
        <v>0</v>
      </c>
      <c r="BH551" s="194">
        <f>IF(N551="sníž. přenesená",J551,0)</f>
        <v>0</v>
      </c>
      <c r="BI551" s="194">
        <f>IF(N551="nulová",J551,0)</f>
        <v>0</v>
      </c>
      <c r="BJ551" s="20" t="s">
        <v>88</v>
      </c>
      <c r="BK551" s="194">
        <f>ROUND(I551*H551,2)</f>
        <v>0</v>
      </c>
      <c r="BL551" s="20" t="s">
        <v>366</v>
      </c>
      <c r="BM551" s="193" t="s">
        <v>2988</v>
      </c>
    </row>
    <row r="552" spans="1:65" s="2" customFormat="1" ht="10.199999999999999">
      <c r="A552" s="37"/>
      <c r="B552" s="38"/>
      <c r="C552" s="39"/>
      <c r="D552" s="195" t="s">
        <v>245</v>
      </c>
      <c r="E552" s="39"/>
      <c r="F552" s="196" t="s">
        <v>2989</v>
      </c>
      <c r="G552" s="39"/>
      <c r="H552" s="39"/>
      <c r="I552" s="197"/>
      <c r="J552" s="39"/>
      <c r="K552" s="39"/>
      <c r="L552" s="42"/>
      <c r="M552" s="198"/>
      <c r="N552" s="199"/>
      <c r="O552" s="67"/>
      <c r="P552" s="67"/>
      <c r="Q552" s="67"/>
      <c r="R552" s="67"/>
      <c r="S552" s="67"/>
      <c r="T552" s="68"/>
      <c r="U552" s="37"/>
      <c r="V552" s="37"/>
      <c r="W552" s="37"/>
      <c r="X552" s="37"/>
      <c r="Y552" s="37"/>
      <c r="Z552" s="37"/>
      <c r="AA552" s="37"/>
      <c r="AB552" s="37"/>
      <c r="AC552" s="37"/>
      <c r="AD552" s="37"/>
      <c r="AE552" s="37"/>
      <c r="AT552" s="20" t="s">
        <v>245</v>
      </c>
      <c r="AU552" s="20" t="s">
        <v>88</v>
      </c>
    </row>
    <row r="553" spans="1:65" s="14" customFormat="1" ht="10.199999999999999">
      <c r="B553" s="211"/>
      <c r="C553" s="212"/>
      <c r="D553" s="202" t="s">
        <v>247</v>
      </c>
      <c r="E553" s="213" t="s">
        <v>19</v>
      </c>
      <c r="F553" s="214" t="s">
        <v>2990</v>
      </c>
      <c r="G553" s="212"/>
      <c r="H553" s="215">
        <v>1</v>
      </c>
      <c r="I553" s="216"/>
      <c r="J553" s="212"/>
      <c r="K553" s="212"/>
      <c r="L553" s="217"/>
      <c r="M553" s="218"/>
      <c r="N553" s="219"/>
      <c r="O553" s="219"/>
      <c r="P553" s="219"/>
      <c r="Q553" s="219"/>
      <c r="R553" s="219"/>
      <c r="S553" s="219"/>
      <c r="T553" s="220"/>
      <c r="AT553" s="221" t="s">
        <v>247</v>
      </c>
      <c r="AU553" s="221" t="s">
        <v>88</v>
      </c>
      <c r="AV553" s="14" t="s">
        <v>88</v>
      </c>
      <c r="AW553" s="14" t="s">
        <v>37</v>
      </c>
      <c r="AX553" s="14" t="s">
        <v>83</v>
      </c>
      <c r="AY553" s="221" t="s">
        <v>237</v>
      </c>
    </row>
    <row r="554" spans="1:65" s="2" customFormat="1" ht="24.15" customHeight="1">
      <c r="A554" s="37"/>
      <c r="B554" s="38"/>
      <c r="C554" s="244" t="s">
        <v>1086</v>
      </c>
      <c r="D554" s="244" t="s">
        <v>296</v>
      </c>
      <c r="E554" s="245" t="s">
        <v>2991</v>
      </c>
      <c r="F554" s="246" t="s">
        <v>2992</v>
      </c>
      <c r="G554" s="247" t="s">
        <v>141</v>
      </c>
      <c r="H554" s="248">
        <v>5.4119999999999999</v>
      </c>
      <c r="I554" s="249"/>
      <c r="J554" s="250">
        <f>ROUND(I554*H554,2)</f>
        <v>0</v>
      </c>
      <c r="K554" s="246" t="s">
        <v>19</v>
      </c>
      <c r="L554" s="251"/>
      <c r="M554" s="252" t="s">
        <v>19</v>
      </c>
      <c r="N554" s="253" t="s">
        <v>48</v>
      </c>
      <c r="O554" s="67"/>
      <c r="P554" s="191">
        <f>O554*H554</f>
        <v>0</v>
      </c>
      <c r="Q554" s="191">
        <v>3.8289999999999998E-2</v>
      </c>
      <c r="R554" s="191">
        <f>Q554*H554</f>
        <v>0.20722547999999999</v>
      </c>
      <c r="S554" s="191">
        <v>0</v>
      </c>
      <c r="T554" s="192">
        <f>S554*H554</f>
        <v>0</v>
      </c>
      <c r="U554" s="37"/>
      <c r="V554" s="37"/>
      <c r="W554" s="37"/>
      <c r="X554" s="37"/>
      <c r="Y554" s="37"/>
      <c r="Z554" s="37"/>
      <c r="AA554" s="37"/>
      <c r="AB554" s="37"/>
      <c r="AC554" s="37"/>
      <c r="AD554" s="37"/>
      <c r="AE554" s="37"/>
      <c r="AR554" s="193" t="s">
        <v>523</v>
      </c>
      <c r="AT554" s="193" t="s">
        <v>296</v>
      </c>
      <c r="AU554" s="193" t="s">
        <v>88</v>
      </c>
      <c r="AY554" s="20" t="s">
        <v>237</v>
      </c>
      <c r="BE554" s="194">
        <f>IF(N554="základní",J554,0)</f>
        <v>0</v>
      </c>
      <c r="BF554" s="194">
        <f>IF(N554="snížená",J554,0)</f>
        <v>0</v>
      </c>
      <c r="BG554" s="194">
        <f>IF(N554="zákl. přenesená",J554,0)</f>
        <v>0</v>
      </c>
      <c r="BH554" s="194">
        <f>IF(N554="sníž. přenesená",J554,0)</f>
        <v>0</v>
      </c>
      <c r="BI554" s="194">
        <f>IF(N554="nulová",J554,0)</f>
        <v>0</v>
      </c>
      <c r="BJ554" s="20" t="s">
        <v>88</v>
      </c>
      <c r="BK554" s="194">
        <f>ROUND(I554*H554,2)</f>
        <v>0</v>
      </c>
      <c r="BL554" s="20" t="s">
        <v>366</v>
      </c>
      <c r="BM554" s="193" t="s">
        <v>2993</v>
      </c>
    </row>
    <row r="555" spans="1:65" s="2" customFormat="1" ht="19.2">
      <c r="A555" s="37"/>
      <c r="B555" s="38"/>
      <c r="C555" s="39"/>
      <c r="D555" s="202" t="s">
        <v>914</v>
      </c>
      <c r="E555" s="39"/>
      <c r="F555" s="254" t="s">
        <v>2940</v>
      </c>
      <c r="G555" s="39"/>
      <c r="H555" s="39"/>
      <c r="I555" s="197"/>
      <c r="J555" s="39"/>
      <c r="K555" s="39"/>
      <c r="L555" s="42"/>
      <c r="M555" s="198"/>
      <c r="N555" s="199"/>
      <c r="O555" s="67"/>
      <c r="P555" s="67"/>
      <c r="Q555" s="67"/>
      <c r="R555" s="67"/>
      <c r="S555" s="67"/>
      <c r="T555" s="68"/>
      <c r="U555" s="37"/>
      <c r="V555" s="37"/>
      <c r="W555" s="37"/>
      <c r="X555" s="37"/>
      <c r="Y555" s="37"/>
      <c r="Z555" s="37"/>
      <c r="AA555" s="37"/>
      <c r="AB555" s="37"/>
      <c r="AC555" s="37"/>
      <c r="AD555" s="37"/>
      <c r="AE555" s="37"/>
      <c r="AT555" s="20" t="s">
        <v>914</v>
      </c>
      <c r="AU555" s="20" t="s">
        <v>88</v>
      </c>
    </row>
    <row r="556" spans="1:65" s="14" customFormat="1" ht="10.199999999999999">
      <c r="B556" s="211"/>
      <c r="C556" s="212"/>
      <c r="D556" s="202" t="s">
        <v>247</v>
      </c>
      <c r="E556" s="213" t="s">
        <v>19</v>
      </c>
      <c r="F556" s="214" t="s">
        <v>2647</v>
      </c>
      <c r="G556" s="212"/>
      <c r="H556" s="215">
        <v>5.4119999999999999</v>
      </c>
      <c r="I556" s="216"/>
      <c r="J556" s="212"/>
      <c r="K556" s="212"/>
      <c r="L556" s="217"/>
      <c r="M556" s="218"/>
      <c r="N556" s="219"/>
      <c r="O556" s="219"/>
      <c r="P556" s="219"/>
      <c r="Q556" s="219"/>
      <c r="R556" s="219"/>
      <c r="S556" s="219"/>
      <c r="T556" s="220"/>
      <c r="AT556" s="221" t="s">
        <v>247</v>
      </c>
      <c r="AU556" s="221" t="s">
        <v>88</v>
      </c>
      <c r="AV556" s="14" t="s">
        <v>88</v>
      </c>
      <c r="AW556" s="14" t="s">
        <v>37</v>
      </c>
      <c r="AX556" s="14" t="s">
        <v>83</v>
      </c>
      <c r="AY556" s="221" t="s">
        <v>237</v>
      </c>
    </row>
    <row r="557" spans="1:65" s="2" customFormat="1" ht="24.15" customHeight="1">
      <c r="A557" s="37"/>
      <c r="B557" s="38"/>
      <c r="C557" s="182" t="s">
        <v>1093</v>
      </c>
      <c r="D557" s="182" t="s">
        <v>239</v>
      </c>
      <c r="E557" s="183" t="s">
        <v>2994</v>
      </c>
      <c r="F557" s="184" t="s">
        <v>2995</v>
      </c>
      <c r="G557" s="185" t="s">
        <v>1096</v>
      </c>
      <c r="H557" s="186">
        <v>150.249</v>
      </c>
      <c r="I557" s="187"/>
      <c r="J557" s="188">
        <f>ROUND(I557*H557,2)</f>
        <v>0</v>
      </c>
      <c r="K557" s="184" t="s">
        <v>242</v>
      </c>
      <c r="L557" s="42"/>
      <c r="M557" s="189" t="s">
        <v>19</v>
      </c>
      <c r="N557" s="190" t="s">
        <v>48</v>
      </c>
      <c r="O557" s="67"/>
      <c r="P557" s="191">
        <f>O557*H557</f>
        <v>0</v>
      </c>
      <c r="Q557" s="191">
        <v>6.9999999999999994E-5</v>
      </c>
      <c r="R557" s="191">
        <f>Q557*H557</f>
        <v>1.0517429999999999E-2</v>
      </c>
      <c r="S557" s="191">
        <v>0</v>
      </c>
      <c r="T557" s="192">
        <f>S557*H557</f>
        <v>0</v>
      </c>
      <c r="U557" s="37"/>
      <c r="V557" s="37"/>
      <c r="W557" s="37"/>
      <c r="X557" s="37"/>
      <c r="Y557" s="37"/>
      <c r="Z557" s="37"/>
      <c r="AA557" s="37"/>
      <c r="AB557" s="37"/>
      <c r="AC557" s="37"/>
      <c r="AD557" s="37"/>
      <c r="AE557" s="37"/>
      <c r="AR557" s="193" t="s">
        <v>366</v>
      </c>
      <c r="AT557" s="193" t="s">
        <v>239</v>
      </c>
      <c r="AU557" s="193" t="s">
        <v>88</v>
      </c>
      <c r="AY557" s="20" t="s">
        <v>237</v>
      </c>
      <c r="BE557" s="194">
        <f>IF(N557="základní",J557,0)</f>
        <v>0</v>
      </c>
      <c r="BF557" s="194">
        <f>IF(N557="snížená",J557,0)</f>
        <v>0</v>
      </c>
      <c r="BG557" s="194">
        <f>IF(N557="zákl. přenesená",J557,0)</f>
        <v>0</v>
      </c>
      <c r="BH557" s="194">
        <f>IF(N557="sníž. přenesená",J557,0)</f>
        <v>0</v>
      </c>
      <c r="BI557" s="194">
        <f>IF(N557="nulová",J557,0)</f>
        <v>0</v>
      </c>
      <c r="BJ557" s="20" t="s">
        <v>88</v>
      </c>
      <c r="BK557" s="194">
        <f>ROUND(I557*H557,2)</f>
        <v>0</v>
      </c>
      <c r="BL557" s="20" t="s">
        <v>366</v>
      </c>
      <c r="BM557" s="193" t="s">
        <v>2996</v>
      </c>
    </row>
    <row r="558" spans="1:65" s="2" customFormat="1" ht="10.199999999999999">
      <c r="A558" s="37"/>
      <c r="B558" s="38"/>
      <c r="C558" s="39"/>
      <c r="D558" s="195" t="s">
        <v>245</v>
      </c>
      <c r="E558" s="39"/>
      <c r="F558" s="196" t="s">
        <v>2997</v>
      </c>
      <c r="G558" s="39"/>
      <c r="H558" s="39"/>
      <c r="I558" s="197"/>
      <c r="J558" s="39"/>
      <c r="K558" s="39"/>
      <c r="L558" s="42"/>
      <c r="M558" s="198"/>
      <c r="N558" s="199"/>
      <c r="O558" s="67"/>
      <c r="P558" s="67"/>
      <c r="Q558" s="67"/>
      <c r="R558" s="67"/>
      <c r="S558" s="67"/>
      <c r="T558" s="68"/>
      <c r="U558" s="37"/>
      <c r="V558" s="37"/>
      <c r="W558" s="37"/>
      <c r="X558" s="37"/>
      <c r="Y558" s="37"/>
      <c r="Z558" s="37"/>
      <c r="AA558" s="37"/>
      <c r="AB558" s="37"/>
      <c r="AC558" s="37"/>
      <c r="AD558" s="37"/>
      <c r="AE558" s="37"/>
      <c r="AT558" s="20" t="s">
        <v>245</v>
      </c>
      <c r="AU558" s="20" t="s">
        <v>88</v>
      </c>
    </row>
    <row r="559" spans="1:65" s="14" customFormat="1" ht="10.199999999999999">
      <c r="B559" s="211"/>
      <c r="C559" s="212"/>
      <c r="D559" s="202" t="s">
        <v>247</v>
      </c>
      <c r="E559" s="213" t="s">
        <v>19</v>
      </c>
      <c r="F559" s="214" t="s">
        <v>2998</v>
      </c>
      <c r="G559" s="212"/>
      <c r="H559" s="215">
        <v>150.249</v>
      </c>
      <c r="I559" s="216"/>
      <c r="J559" s="212"/>
      <c r="K559" s="212"/>
      <c r="L559" s="217"/>
      <c r="M559" s="218"/>
      <c r="N559" s="219"/>
      <c r="O559" s="219"/>
      <c r="P559" s="219"/>
      <c r="Q559" s="219"/>
      <c r="R559" s="219"/>
      <c r="S559" s="219"/>
      <c r="T559" s="220"/>
      <c r="AT559" s="221" t="s">
        <v>247</v>
      </c>
      <c r="AU559" s="221" t="s">
        <v>88</v>
      </c>
      <c r="AV559" s="14" t="s">
        <v>88</v>
      </c>
      <c r="AW559" s="14" t="s">
        <v>37</v>
      </c>
      <c r="AX559" s="14" t="s">
        <v>83</v>
      </c>
      <c r="AY559" s="221" t="s">
        <v>237</v>
      </c>
    </row>
    <row r="560" spans="1:65" s="2" customFormat="1" ht="21.75" customHeight="1">
      <c r="A560" s="37"/>
      <c r="B560" s="38"/>
      <c r="C560" s="244" t="s">
        <v>1101</v>
      </c>
      <c r="D560" s="244" t="s">
        <v>296</v>
      </c>
      <c r="E560" s="245" t="s">
        <v>2999</v>
      </c>
      <c r="F560" s="246" t="s">
        <v>3000</v>
      </c>
      <c r="G560" s="247" t="s">
        <v>304</v>
      </c>
      <c r="H560" s="248">
        <v>0.15</v>
      </c>
      <c r="I560" s="249"/>
      <c r="J560" s="250">
        <f>ROUND(I560*H560,2)</f>
        <v>0</v>
      </c>
      <c r="K560" s="246" t="s">
        <v>242</v>
      </c>
      <c r="L560" s="251"/>
      <c r="M560" s="252" t="s">
        <v>19</v>
      </c>
      <c r="N560" s="253" t="s">
        <v>48</v>
      </c>
      <c r="O560" s="67"/>
      <c r="P560" s="191">
        <f>O560*H560</f>
        <v>0</v>
      </c>
      <c r="Q560" s="191">
        <v>1</v>
      </c>
      <c r="R560" s="191">
        <f>Q560*H560</f>
        <v>0.15</v>
      </c>
      <c r="S560" s="191">
        <v>0</v>
      </c>
      <c r="T560" s="192">
        <f>S560*H560</f>
        <v>0</v>
      </c>
      <c r="U560" s="37"/>
      <c r="V560" s="37"/>
      <c r="W560" s="37"/>
      <c r="X560" s="37"/>
      <c r="Y560" s="37"/>
      <c r="Z560" s="37"/>
      <c r="AA560" s="37"/>
      <c r="AB560" s="37"/>
      <c r="AC560" s="37"/>
      <c r="AD560" s="37"/>
      <c r="AE560" s="37"/>
      <c r="AR560" s="193" t="s">
        <v>523</v>
      </c>
      <c r="AT560" s="193" t="s">
        <v>296</v>
      </c>
      <c r="AU560" s="193" t="s">
        <v>88</v>
      </c>
      <c r="AY560" s="20" t="s">
        <v>237</v>
      </c>
      <c r="BE560" s="194">
        <f>IF(N560="základní",J560,0)</f>
        <v>0</v>
      </c>
      <c r="BF560" s="194">
        <f>IF(N560="snížená",J560,0)</f>
        <v>0</v>
      </c>
      <c r="BG560" s="194">
        <f>IF(N560="zákl. přenesená",J560,0)</f>
        <v>0</v>
      </c>
      <c r="BH560" s="194">
        <f>IF(N560="sníž. přenesená",J560,0)</f>
        <v>0</v>
      </c>
      <c r="BI560" s="194">
        <f>IF(N560="nulová",J560,0)</f>
        <v>0</v>
      </c>
      <c r="BJ560" s="20" t="s">
        <v>88</v>
      </c>
      <c r="BK560" s="194">
        <f>ROUND(I560*H560,2)</f>
        <v>0</v>
      </c>
      <c r="BL560" s="20" t="s">
        <v>366</v>
      </c>
      <c r="BM560" s="193" t="s">
        <v>3001</v>
      </c>
    </row>
    <row r="561" spans="1:65" s="14" customFormat="1" ht="10.199999999999999">
      <c r="B561" s="211"/>
      <c r="C561" s="212"/>
      <c r="D561" s="202" t="s">
        <v>247</v>
      </c>
      <c r="E561" s="212"/>
      <c r="F561" s="214" t="s">
        <v>3002</v>
      </c>
      <c r="G561" s="212"/>
      <c r="H561" s="215">
        <v>0.15</v>
      </c>
      <c r="I561" s="216"/>
      <c r="J561" s="212"/>
      <c r="K561" s="212"/>
      <c r="L561" s="217"/>
      <c r="M561" s="218"/>
      <c r="N561" s="219"/>
      <c r="O561" s="219"/>
      <c r="P561" s="219"/>
      <c r="Q561" s="219"/>
      <c r="R561" s="219"/>
      <c r="S561" s="219"/>
      <c r="T561" s="220"/>
      <c r="AT561" s="221" t="s">
        <v>247</v>
      </c>
      <c r="AU561" s="221" t="s">
        <v>88</v>
      </c>
      <c r="AV561" s="14" t="s">
        <v>88</v>
      </c>
      <c r="AW561" s="14" t="s">
        <v>4</v>
      </c>
      <c r="AX561" s="14" t="s">
        <v>83</v>
      </c>
      <c r="AY561" s="221" t="s">
        <v>237</v>
      </c>
    </row>
    <row r="562" spans="1:65" s="2" customFormat="1" ht="24.15" customHeight="1">
      <c r="A562" s="37"/>
      <c r="B562" s="38"/>
      <c r="C562" s="182" t="s">
        <v>1106</v>
      </c>
      <c r="D562" s="182" t="s">
        <v>239</v>
      </c>
      <c r="E562" s="183" t="s">
        <v>1094</v>
      </c>
      <c r="F562" s="184" t="s">
        <v>1095</v>
      </c>
      <c r="G562" s="185" t="s">
        <v>1096</v>
      </c>
      <c r="H562" s="186">
        <v>25.079000000000001</v>
      </c>
      <c r="I562" s="187"/>
      <c r="J562" s="188">
        <f>ROUND(I562*H562,2)</f>
        <v>0</v>
      </c>
      <c r="K562" s="184" t="s">
        <v>242</v>
      </c>
      <c r="L562" s="42"/>
      <c r="M562" s="189" t="s">
        <v>19</v>
      </c>
      <c r="N562" s="190" t="s">
        <v>48</v>
      </c>
      <c r="O562" s="67"/>
      <c r="P562" s="191">
        <f>O562*H562</f>
        <v>0</v>
      </c>
      <c r="Q562" s="191">
        <v>6.9999999999999994E-5</v>
      </c>
      <c r="R562" s="191">
        <f>Q562*H562</f>
        <v>1.7555299999999999E-3</v>
      </c>
      <c r="S562" s="191">
        <v>0</v>
      </c>
      <c r="T562" s="192">
        <f>S562*H562</f>
        <v>0</v>
      </c>
      <c r="U562" s="37"/>
      <c r="V562" s="37"/>
      <c r="W562" s="37"/>
      <c r="X562" s="37"/>
      <c r="Y562" s="37"/>
      <c r="Z562" s="37"/>
      <c r="AA562" s="37"/>
      <c r="AB562" s="37"/>
      <c r="AC562" s="37"/>
      <c r="AD562" s="37"/>
      <c r="AE562" s="37"/>
      <c r="AR562" s="193" t="s">
        <v>366</v>
      </c>
      <c r="AT562" s="193" t="s">
        <v>239</v>
      </c>
      <c r="AU562" s="193" t="s">
        <v>88</v>
      </c>
      <c r="AY562" s="20" t="s">
        <v>237</v>
      </c>
      <c r="BE562" s="194">
        <f>IF(N562="základní",J562,0)</f>
        <v>0</v>
      </c>
      <c r="BF562" s="194">
        <f>IF(N562="snížená",J562,0)</f>
        <v>0</v>
      </c>
      <c r="BG562" s="194">
        <f>IF(N562="zákl. přenesená",J562,0)</f>
        <v>0</v>
      </c>
      <c r="BH562" s="194">
        <f>IF(N562="sníž. přenesená",J562,0)</f>
        <v>0</v>
      </c>
      <c r="BI562" s="194">
        <f>IF(N562="nulová",J562,0)</f>
        <v>0</v>
      </c>
      <c r="BJ562" s="20" t="s">
        <v>88</v>
      </c>
      <c r="BK562" s="194">
        <f>ROUND(I562*H562,2)</f>
        <v>0</v>
      </c>
      <c r="BL562" s="20" t="s">
        <v>366</v>
      </c>
      <c r="BM562" s="193" t="s">
        <v>3003</v>
      </c>
    </row>
    <row r="563" spans="1:65" s="2" customFormat="1" ht="10.199999999999999">
      <c r="A563" s="37"/>
      <c r="B563" s="38"/>
      <c r="C563" s="39"/>
      <c r="D563" s="195" t="s">
        <v>245</v>
      </c>
      <c r="E563" s="39"/>
      <c r="F563" s="196" t="s">
        <v>1098</v>
      </c>
      <c r="G563" s="39"/>
      <c r="H563" s="39"/>
      <c r="I563" s="197"/>
      <c r="J563" s="39"/>
      <c r="K563" s="39"/>
      <c r="L563" s="42"/>
      <c r="M563" s="198"/>
      <c r="N563" s="199"/>
      <c r="O563" s="67"/>
      <c r="P563" s="67"/>
      <c r="Q563" s="67"/>
      <c r="R563" s="67"/>
      <c r="S563" s="67"/>
      <c r="T563" s="68"/>
      <c r="U563" s="37"/>
      <c r="V563" s="37"/>
      <c r="W563" s="37"/>
      <c r="X563" s="37"/>
      <c r="Y563" s="37"/>
      <c r="Z563" s="37"/>
      <c r="AA563" s="37"/>
      <c r="AB563" s="37"/>
      <c r="AC563" s="37"/>
      <c r="AD563" s="37"/>
      <c r="AE563" s="37"/>
      <c r="AT563" s="20" t="s">
        <v>245</v>
      </c>
      <c r="AU563" s="20" t="s">
        <v>88</v>
      </c>
    </row>
    <row r="564" spans="1:65" s="14" customFormat="1" ht="10.199999999999999">
      <c r="B564" s="211"/>
      <c r="C564" s="212"/>
      <c r="D564" s="202" t="s">
        <v>247</v>
      </c>
      <c r="E564" s="213" t="s">
        <v>19</v>
      </c>
      <c r="F564" s="214" t="s">
        <v>3004</v>
      </c>
      <c r="G564" s="212"/>
      <c r="H564" s="215">
        <v>25.079000000000001</v>
      </c>
      <c r="I564" s="216"/>
      <c r="J564" s="212"/>
      <c r="K564" s="212"/>
      <c r="L564" s="217"/>
      <c r="M564" s="218"/>
      <c r="N564" s="219"/>
      <c r="O564" s="219"/>
      <c r="P564" s="219"/>
      <c r="Q564" s="219"/>
      <c r="R564" s="219"/>
      <c r="S564" s="219"/>
      <c r="T564" s="220"/>
      <c r="AT564" s="221" t="s">
        <v>247</v>
      </c>
      <c r="AU564" s="221" t="s">
        <v>88</v>
      </c>
      <c r="AV564" s="14" t="s">
        <v>88</v>
      </c>
      <c r="AW564" s="14" t="s">
        <v>37</v>
      </c>
      <c r="AX564" s="14" t="s">
        <v>83</v>
      </c>
      <c r="AY564" s="221" t="s">
        <v>237</v>
      </c>
    </row>
    <row r="565" spans="1:65" s="2" customFormat="1" ht="24.15" customHeight="1">
      <c r="A565" s="37"/>
      <c r="B565" s="38"/>
      <c r="C565" s="244" t="s">
        <v>1112</v>
      </c>
      <c r="D565" s="244" t="s">
        <v>296</v>
      </c>
      <c r="E565" s="245" t="s">
        <v>3005</v>
      </c>
      <c r="F565" s="246" t="s">
        <v>3006</v>
      </c>
      <c r="G565" s="247" t="s">
        <v>304</v>
      </c>
      <c r="H565" s="248">
        <v>2.5000000000000001E-2</v>
      </c>
      <c r="I565" s="249"/>
      <c r="J565" s="250">
        <f>ROUND(I565*H565,2)</f>
        <v>0</v>
      </c>
      <c r="K565" s="246" t="s">
        <v>242</v>
      </c>
      <c r="L565" s="251"/>
      <c r="M565" s="252" t="s">
        <v>19</v>
      </c>
      <c r="N565" s="253" t="s">
        <v>48</v>
      </c>
      <c r="O565" s="67"/>
      <c r="P565" s="191">
        <f>O565*H565</f>
        <v>0</v>
      </c>
      <c r="Q565" s="191">
        <v>1</v>
      </c>
      <c r="R565" s="191">
        <f>Q565*H565</f>
        <v>2.5000000000000001E-2</v>
      </c>
      <c r="S565" s="191">
        <v>0</v>
      </c>
      <c r="T565" s="192">
        <f>S565*H565</f>
        <v>0</v>
      </c>
      <c r="U565" s="37"/>
      <c r="V565" s="37"/>
      <c r="W565" s="37"/>
      <c r="X565" s="37"/>
      <c r="Y565" s="37"/>
      <c r="Z565" s="37"/>
      <c r="AA565" s="37"/>
      <c r="AB565" s="37"/>
      <c r="AC565" s="37"/>
      <c r="AD565" s="37"/>
      <c r="AE565" s="37"/>
      <c r="AR565" s="193" t="s">
        <v>523</v>
      </c>
      <c r="AT565" s="193" t="s">
        <v>296</v>
      </c>
      <c r="AU565" s="193" t="s">
        <v>88</v>
      </c>
      <c r="AY565" s="20" t="s">
        <v>237</v>
      </c>
      <c r="BE565" s="194">
        <f>IF(N565="základní",J565,0)</f>
        <v>0</v>
      </c>
      <c r="BF565" s="194">
        <f>IF(N565="snížená",J565,0)</f>
        <v>0</v>
      </c>
      <c r="BG565" s="194">
        <f>IF(N565="zákl. přenesená",J565,0)</f>
        <v>0</v>
      </c>
      <c r="BH565" s="194">
        <f>IF(N565="sníž. přenesená",J565,0)</f>
        <v>0</v>
      </c>
      <c r="BI565" s="194">
        <f>IF(N565="nulová",J565,0)</f>
        <v>0</v>
      </c>
      <c r="BJ565" s="20" t="s">
        <v>88</v>
      </c>
      <c r="BK565" s="194">
        <f>ROUND(I565*H565,2)</f>
        <v>0</v>
      </c>
      <c r="BL565" s="20" t="s">
        <v>366</v>
      </c>
      <c r="BM565" s="193" t="s">
        <v>3007</v>
      </c>
    </row>
    <row r="566" spans="1:65" s="14" customFormat="1" ht="10.199999999999999">
      <c r="B566" s="211"/>
      <c r="C566" s="212"/>
      <c r="D566" s="202" t="s">
        <v>247</v>
      </c>
      <c r="E566" s="212"/>
      <c r="F566" s="214" t="s">
        <v>3008</v>
      </c>
      <c r="G566" s="212"/>
      <c r="H566" s="215">
        <v>2.5000000000000001E-2</v>
      </c>
      <c r="I566" s="216"/>
      <c r="J566" s="212"/>
      <c r="K566" s="212"/>
      <c r="L566" s="217"/>
      <c r="M566" s="218"/>
      <c r="N566" s="219"/>
      <c r="O566" s="219"/>
      <c r="P566" s="219"/>
      <c r="Q566" s="219"/>
      <c r="R566" s="219"/>
      <c r="S566" s="219"/>
      <c r="T566" s="220"/>
      <c r="AT566" s="221" t="s">
        <v>247</v>
      </c>
      <c r="AU566" s="221" t="s">
        <v>88</v>
      </c>
      <c r="AV566" s="14" t="s">
        <v>88</v>
      </c>
      <c r="AW566" s="14" t="s">
        <v>4</v>
      </c>
      <c r="AX566" s="14" t="s">
        <v>83</v>
      </c>
      <c r="AY566" s="221" t="s">
        <v>237</v>
      </c>
    </row>
    <row r="567" spans="1:65" s="2" customFormat="1" ht="24.15" customHeight="1">
      <c r="A567" s="37"/>
      <c r="B567" s="38"/>
      <c r="C567" s="182" t="s">
        <v>1115</v>
      </c>
      <c r="D567" s="182" t="s">
        <v>239</v>
      </c>
      <c r="E567" s="183" t="s">
        <v>1094</v>
      </c>
      <c r="F567" s="184" t="s">
        <v>1095</v>
      </c>
      <c r="G567" s="185" t="s">
        <v>1096</v>
      </c>
      <c r="H567" s="186">
        <v>25.661999999999999</v>
      </c>
      <c r="I567" s="187"/>
      <c r="J567" s="188">
        <f>ROUND(I567*H567,2)</f>
        <v>0</v>
      </c>
      <c r="K567" s="184" t="s">
        <v>242</v>
      </c>
      <c r="L567" s="42"/>
      <c r="M567" s="189" t="s">
        <v>19</v>
      </c>
      <c r="N567" s="190" t="s">
        <v>48</v>
      </c>
      <c r="O567" s="67"/>
      <c r="P567" s="191">
        <f>O567*H567</f>
        <v>0</v>
      </c>
      <c r="Q567" s="191">
        <v>6.9999999999999994E-5</v>
      </c>
      <c r="R567" s="191">
        <f>Q567*H567</f>
        <v>1.7963399999999998E-3</v>
      </c>
      <c r="S567" s="191">
        <v>0</v>
      </c>
      <c r="T567" s="192">
        <f>S567*H567</f>
        <v>0</v>
      </c>
      <c r="U567" s="37"/>
      <c r="V567" s="37"/>
      <c r="W567" s="37"/>
      <c r="X567" s="37"/>
      <c r="Y567" s="37"/>
      <c r="Z567" s="37"/>
      <c r="AA567" s="37"/>
      <c r="AB567" s="37"/>
      <c r="AC567" s="37"/>
      <c r="AD567" s="37"/>
      <c r="AE567" s="37"/>
      <c r="AR567" s="193" t="s">
        <v>366</v>
      </c>
      <c r="AT567" s="193" t="s">
        <v>239</v>
      </c>
      <c r="AU567" s="193" t="s">
        <v>88</v>
      </c>
      <c r="AY567" s="20" t="s">
        <v>237</v>
      </c>
      <c r="BE567" s="194">
        <f>IF(N567="základní",J567,0)</f>
        <v>0</v>
      </c>
      <c r="BF567" s="194">
        <f>IF(N567="snížená",J567,0)</f>
        <v>0</v>
      </c>
      <c r="BG567" s="194">
        <f>IF(N567="zákl. přenesená",J567,0)</f>
        <v>0</v>
      </c>
      <c r="BH567" s="194">
        <f>IF(N567="sníž. přenesená",J567,0)</f>
        <v>0</v>
      </c>
      <c r="BI567" s="194">
        <f>IF(N567="nulová",J567,0)</f>
        <v>0</v>
      </c>
      <c r="BJ567" s="20" t="s">
        <v>88</v>
      </c>
      <c r="BK567" s="194">
        <f>ROUND(I567*H567,2)</f>
        <v>0</v>
      </c>
      <c r="BL567" s="20" t="s">
        <v>366</v>
      </c>
      <c r="BM567" s="193" t="s">
        <v>3009</v>
      </c>
    </row>
    <row r="568" spans="1:65" s="2" customFormat="1" ht="10.199999999999999">
      <c r="A568" s="37"/>
      <c r="B568" s="38"/>
      <c r="C568" s="39"/>
      <c r="D568" s="195" t="s">
        <v>245</v>
      </c>
      <c r="E568" s="39"/>
      <c r="F568" s="196" t="s">
        <v>1098</v>
      </c>
      <c r="G568" s="39"/>
      <c r="H568" s="39"/>
      <c r="I568" s="197"/>
      <c r="J568" s="39"/>
      <c r="K568" s="39"/>
      <c r="L568" s="42"/>
      <c r="M568" s="198"/>
      <c r="N568" s="199"/>
      <c r="O568" s="67"/>
      <c r="P568" s="67"/>
      <c r="Q568" s="67"/>
      <c r="R568" s="67"/>
      <c r="S568" s="67"/>
      <c r="T568" s="68"/>
      <c r="U568" s="37"/>
      <c r="V568" s="37"/>
      <c r="W568" s="37"/>
      <c r="X568" s="37"/>
      <c r="Y568" s="37"/>
      <c r="Z568" s="37"/>
      <c r="AA568" s="37"/>
      <c r="AB568" s="37"/>
      <c r="AC568" s="37"/>
      <c r="AD568" s="37"/>
      <c r="AE568" s="37"/>
      <c r="AT568" s="20" t="s">
        <v>245</v>
      </c>
      <c r="AU568" s="20" t="s">
        <v>88</v>
      </c>
    </row>
    <row r="569" spans="1:65" s="14" customFormat="1" ht="10.199999999999999">
      <c r="B569" s="211"/>
      <c r="C569" s="212"/>
      <c r="D569" s="202" t="s">
        <v>247</v>
      </c>
      <c r="E569" s="213" t="s">
        <v>19</v>
      </c>
      <c r="F569" s="214" t="s">
        <v>3010</v>
      </c>
      <c r="G569" s="212"/>
      <c r="H569" s="215">
        <v>25.661999999999999</v>
      </c>
      <c r="I569" s="216"/>
      <c r="J569" s="212"/>
      <c r="K569" s="212"/>
      <c r="L569" s="217"/>
      <c r="M569" s="218"/>
      <c r="N569" s="219"/>
      <c r="O569" s="219"/>
      <c r="P569" s="219"/>
      <c r="Q569" s="219"/>
      <c r="R569" s="219"/>
      <c r="S569" s="219"/>
      <c r="T569" s="220"/>
      <c r="AT569" s="221" t="s">
        <v>247</v>
      </c>
      <c r="AU569" s="221" t="s">
        <v>88</v>
      </c>
      <c r="AV569" s="14" t="s">
        <v>88</v>
      </c>
      <c r="AW569" s="14" t="s">
        <v>37</v>
      </c>
      <c r="AX569" s="14" t="s">
        <v>83</v>
      </c>
      <c r="AY569" s="221" t="s">
        <v>237</v>
      </c>
    </row>
    <row r="570" spans="1:65" s="2" customFormat="1" ht="24.15" customHeight="1">
      <c r="A570" s="37"/>
      <c r="B570" s="38"/>
      <c r="C570" s="244" t="s">
        <v>1122</v>
      </c>
      <c r="D570" s="244" t="s">
        <v>296</v>
      </c>
      <c r="E570" s="245" t="s">
        <v>3011</v>
      </c>
      <c r="F570" s="246" t="s">
        <v>3012</v>
      </c>
      <c r="G570" s="247" t="s">
        <v>304</v>
      </c>
      <c r="H570" s="248">
        <v>2.5999999999999999E-2</v>
      </c>
      <c r="I570" s="249"/>
      <c r="J570" s="250">
        <f>ROUND(I570*H570,2)</f>
        <v>0</v>
      </c>
      <c r="K570" s="246" t="s">
        <v>242</v>
      </c>
      <c r="L570" s="251"/>
      <c r="M570" s="252" t="s">
        <v>19</v>
      </c>
      <c r="N570" s="253" t="s">
        <v>48</v>
      </c>
      <c r="O570" s="67"/>
      <c r="P570" s="191">
        <f>O570*H570</f>
        <v>0</v>
      </c>
      <c r="Q570" s="191">
        <v>1</v>
      </c>
      <c r="R570" s="191">
        <f>Q570*H570</f>
        <v>2.5999999999999999E-2</v>
      </c>
      <c r="S570" s="191">
        <v>0</v>
      </c>
      <c r="T570" s="192">
        <f>S570*H570</f>
        <v>0</v>
      </c>
      <c r="U570" s="37"/>
      <c r="V570" s="37"/>
      <c r="W570" s="37"/>
      <c r="X570" s="37"/>
      <c r="Y570" s="37"/>
      <c r="Z570" s="37"/>
      <c r="AA570" s="37"/>
      <c r="AB570" s="37"/>
      <c r="AC570" s="37"/>
      <c r="AD570" s="37"/>
      <c r="AE570" s="37"/>
      <c r="AR570" s="193" t="s">
        <v>523</v>
      </c>
      <c r="AT570" s="193" t="s">
        <v>296</v>
      </c>
      <c r="AU570" s="193" t="s">
        <v>88</v>
      </c>
      <c r="AY570" s="20" t="s">
        <v>237</v>
      </c>
      <c r="BE570" s="194">
        <f>IF(N570="základní",J570,0)</f>
        <v>0</v>
      </c>
      <c r="BF570" s="194">
        <f>IF(N570="snížená",J570,0)</f>
        <v>0</v>
      </c>
      <c r="BG570" s="194">
        <f>IF(N570="zákl. přenesená",J570,0)</f>
        <v>0</v>
      </c>
      <c r="BH570" s="194">
        <f>IF(N570="sníž. přenesená",J570,0)</f>
        <v>0</v>
      </c>
      <c r="BI570" s="194">
        <f>IF(N570="nulová",J570,0)</f>
        <v>0</v>
      </c>
      <c r="BJ570" s="20" t="s">
        <v>88</v>
      </c>
      <c r="BK570" s="194">
        <f>ROUND(I570*H570,2)</f>
        <v>0</v>
      </c>
      <c r="BL570" s="20" t="s">
        <v>366</v>
      </c>
      <c r="BM570" s="193" t="s">
        <v>3013</v>
      </c>
    </row>
    <row r="571" spans="1:65" s="14" customFormat="1" ht="10.199999999999999">
      <c r="B571" s="211"/>
      <c r="C571" s="212"/>
      <c r="D571" s="202" t="s">
        <v>247</v>
      </c>
      <c r="E571" s="212"/>
      <c r="F571" s="214" t="s">
        <v>3014</v>
      </c>
      <c r="G571" s="212"/>
      <c r="H571" s="215">
        <v>2.5999999999999999E-2</v>
      </c>
      <c r="I571" s="216"/>
      <c r="J571" s="212"/>
      <c r="K571" s="212"/>
      <c r="L571" s="217"/>
      <c r="M571" s="218"/>
      <c r="N571" s="219"/>
      <c r="O571" s="219"/>
      <c r="P571" s="219"/>
      <c r="Q571" s="219"/>
      <c r="R571" s="219"/>
      <c r="S571" s="219"/>
      <c r="T571" s="220"/>
      <c r="AT571" s="221" t="s">
        <v>247</v>
      </c>
      <c r="AU571" s="221" t="s">
        <v>88</v>
      </c>
      <c r="AV571" s="14" t="s">
        <v>88</v>
      </c>
      <c r="AW571" s="14" t="s">
        <v>4</v>
      </c>
      <c r="AX571" s="14" t="s">
        <v>83</v>
      </c>
      <c r="AY571" s="221" t="s">
        <v>237</v>
      </c>
    </row>
    <row r="572" spans="1:65" s="2" customFormat="1" ht="24.15" customHeight="1">
      <c r="A572" s="37"/>
      <c r="B572" s="38"/>
      <c r="C572" s="182" t="s">
        <v>1127</v>
      </c>
      <c r="D572" s="182" t="s">
        <v>239</v>
      </c>
      <c r="E572" s="183" t="s">
        <v>3015</v>
      </c>
      <c r="F572" s="184" t="s">
        <v>3016</v>
      </c>
      <c r="G572" s="185" t="s">
        <v>1096</v>
      </c>
      <c r="H572" s="186">
        <v>59.334000000000003</v>
      </c>
      <c r="I572" s="187"/>
      <c r="J572" s="188">
        <f>ROUND(I572*H572,2)</f>
        <v>0</v>
      </c>
      <c r="K572" s="184" t="s">
        <v>242</v>
      </c>
      <c r="L572" s="42"/>
      <c r="M572" s="189" t="s">
        <v>19</v>
      </c>
      <c r="N572" s="190" t="s">
        <v>48</v>
      </c>
      <c r="O572" s="67"/>
      <c r="P572" s="191">
        <f>O572*H572</f>
        <v>0</v>
      </c>
      <c r="Q572" s="191">
        <v>6.0000000000000002E-5</v>
      </c>
      <c r="R572" s="191">
        <f>Q572*H572</f>
        <v>3.5600400000000004E-3</v>
      </c>
      <c r="S572" s="191">
        <v>0</v>
      </c>
      <c r="T572" s="192">
        <f>S572*H572</f>
        <v>0</v>
      </c>
      <c r="U572" s="37"/>
      <c r="V572" s="37"/>
      <c r="W572" s="37"/>
      <c r="X572" s="37"/>
      <c r="Y572" s="37"/>
      <c r="Z572" s="37"/>
      <c r="AA572" s="37"/>
      <c r="AB572" s="37"/>
      <c r="AC572" s="37"/>
      <c r="AD572" s="37"/>
      <c r="AE572" s="37"/>
      <c r="AR572" s="193" t="s">
        <v>366</v>
      </c>
      <c r="AT572" s="193" t="s">
        <v>239</v>
      </c>
      <c r="AU572" s="193" t="s">
        <v>88</v>
      </c>
      <c r="AY572" s="20" t="s">
        <v>237</v>
      </c>
      <c r="BE572" s="194">
        <f>IF(N572="základní",J572,0)</f>
        <v>0</v>
      </c>
      <c r="BF572" s="194">
        <f>IF(N572="snížená",J572,0)</f>
        <v>0</v>
      </c>
      <c r="BG572" s="194">
        <f>IF(N572="zákl. přenesená",J572,0)</f>
        <v>0</v>
      </c>
      <c r="BH572" s="194">
        <f>IF(N572="sníž. přenesená",J572,0)</f>
        <v>0</v>
      </c>
      <c r="BI572" s="194">
        <f>IF(N572="nulová",J572,0)</f>
        <v>0</v>
      </c>
      <c r="BJ572" s="20" t="s">
        <v>88</v>
      </c>
      <c r="BK572" s="194">
        <f>ROUND(I572*H572,2)</f>
        <v>0</v>
      </c>
      <c r="BL572" s="20" t="s">
        <v>366</v>
      </c>
      <c r="BM572" s="193" t="s">
        <v>3017</v>
      </c>
    </row>
    <row r="573" spans="1:65" s="2" customFormat="1" ht="10.199999999999999">
      <c r="A573" s="37"/>
      <c r="B573" s="38"/>
      <c r="C573" s="39"/>
      <c r="D573" s="195" t="s">
        <v>245</v>
      </c>
      <c r="E573" s="39"/>
      <c r="F573" s="196" t="s">
        <v>3018</v>
      </c>
      <c r="G573" s="39"/>
      <c r="H573" s="39"/>
      <c r="I573" s="197"/>
      <c r="J573" s="39"/>
      <c r="K573" s="39"/>
      <c r="L573" s="42"/>
      <c r="M573" s="198"/>
      <c r="N573" s="199"/>
      <c r="O573" s="67"/>
      <c r="P573" s="67"/>
      <c r="Q573" s="67"/>
      <c r="R573" s="67"/>
      <c r="S573" s="67"/>
      <c r="T573" s="68"/>
      <c r="U573" s="37"/>
      <c r="V573" s="37"/>
      <c r="W573" s="37"/>
      <c r="X573" s="37"/>
      <c r="Y573" s="37"/>
      <c r="Z573" s="37"/>
      <c r="AA573" s="37"/>
      <c r="AB573" s="37"/>
      <c r="AC573" s="37"/>
      <c r="AD573" s="37"/>
      <c r="AE573" s="37"/>
      <c r="AT573" s="20" t="s">
        <v>245</v>
      </c>
      <c r="AU573" s="20" t="s">
        <v>88</v>
      </c>
    </row>
    <row r="574" spans="1:65" s="14" customFormat="1" ht="10.199999999999999">
      <c r="B574" s="211"/>
      <c r="C574" s="212"/>
      <c r="D574" s="202" t="s">
        <v>247</v>
      </c>
      <c r="E574" s="213" t="s">
        <v>19</v>
      </c>
      <c r="F574" s="214" t="s">
        <v>3019</v>
      </c>
      <c r="G574" s="212"/>
      <c r="H574" s="215">
        <v>59.334000000000003</v>
      </c>
      <c r="I574" s="216"/>
      <c r="J574" s="212"/>
      <c r="K574" s="212"/>
      <c r="L574" s="217"/>
      <c r="M574" s="218"/>
      <c r="N574" s="219"/>
      <c r="O574" s="219"/>
      <c r="P574" s="219"/>
      <c r="Q574" s="219"/>
      <c r="R574" s="219"/>
      <c r="S574" s="219"/>
      <c r="T574" s="220"/>
      <c r="AT574" s="221" t="s">
        <v>247</v>
      </c>
      <c r="AU574" s="221" t="s">
        <v>88</v>
      </c>
      <c r="AV574" s="14" t="s">
        <v>88</v>
      </c>
      <c r="AW574" s="14" t="s">
        <v>37</v>
      </c>
      <c r="AX574" s="14" t="s">
        <v>83</v>
      </c>
      <c r="AY574" s="221" t="s">
        <v>237</v>
      </c>
    </row>
    <row r="575" spans="1:65" s="2" customFormat="1" ht="24.15" customHeight="1">
      <c r="A575" s="37"/>
      <c r="B575" s="38"/>
      <c r="C575" s="244" t="s">
        <v>1134</v>
      </c>
      <c r="D575" s="244" t="s">
        <v>296</v>
      </c>
      <c r="E575" s="245" t="s">
        <v>3020</v>
      </c>
      <c r="F575" s="246" t="s">
        <v>3021</v>
      </c>
      <c r="G575" s="247" t="s">
        <v>304</v>
      </c>
      <c r="H575" s="248">
        <v>5.8999999999999997E-2</v>
      </c>
      <c r="I575" s="249"/>
      <c r="J575" s="250">
        <f>ROUND(I575*H575,2)</f>
        <v>0</v>
      </c>
      <c r="K575" s="246" t="s">
        <v>242</v>
      </c>
      <c r="L575" s="251"/>
      <c r="M575" s="252" t="s">
        <v>19</v>
      </c>
      <c r="N575" s="253" t="s">
        <v>48</v>
      </c>
      <c r="O575" s="67"/>
      <c r="P575" s="191">
        <f>O575*H575</f>
        <v>0</v>
      </c>
      <c r="Q575" s="191">
        <v>1</v>
      </c>
      <c r="R575" s="191">
        <f>Q575*H575</f>
        <v>5.8999999999999997E-2</v>
      </c>
      <c r="S575" s="191">
        <v>0</v>
      </c>
      <c r="T575" s="192">
        <f>S575*H575</f>
        <v>0</v>
      </c>
      <c r="U575" s="37"/>
      <c r="V575" s="37"/>
      <c r="W575" s="37"/>
      <c r="X575" s="37"/>
      <c r="Y575" s="37"/>
      <c r="Z575" s="37"/>
      <c r="AA575" s="37"/>
      <c r="AB575" s="37"/>
      <c r="AC575" s="37"/>
      <c r="AD575" s="37"/>
      <c r="AE575" s="37"/>
      <c r="AR575" s="193" t="s">
        <v>523</v>
      </c>
      <c r="AT575" s="193" t="s">
        <v>296</v>
      </c>
      <c r="AU575" s="193" t="s">
        <v>88</v>
      </c>
      <c r="AY575" s="20" t="s">
        <v>237</v>
      </c>
      <c r="BE575" s="194">
        <f>IF(N575="základní",J575,0)</f>
        <v>0</v>
      </c>
      <c r="BF575" s="194">
        <f>IF(N575="snížená",J575,0)</f>
        <v>0</v>
      </c>
      <c r="BG575" s="194">
        <f>IF(N575="zákl. přenesená",J575,0)</f>
        <v>0</v>
      </c>
      <c r="BH575" s="194">
        <f>IF(N575="sníž. přenesená",J575,0)</f>
        <v>0</v>
      </c>
      <c r="BI575" s="194">
        <f>IF(N575="nulová",J575,0)</f>
        <v>0</v>
      </c>
      <c r="BJ575" s="20" t="s">
        <v>88</v>
      </c>
      <c r="BK575" s="194">
        <f>ROUND(I575*H575,2)</f>
        <v>0</v>
      </c>
      <c r="BL575" s="20" t="s">
        <v>366</v>
      </c>
      <c r="BM575" s="193" t="s">
        <v>3022</v>
      </c>
    </row>
    <row r="576" spans="1:65" s="14" customFormat="1" ht="10.199999999999999">
      <c r="B576" s="211"/>
      <c r="C576" s="212"/>
      <c r="D576" s="202" t="s">
        <v>247</v>
      </c>
      <c r="E576" s="212"/>
      <c r="F576" s="214" t="s">
        <v>3023</v>
      </c>
      <c r="G576" s="212"/>
      <c r="H576" s="215">
        <v>5.8999999999999997E-2</v>
      </c>
      <c r="I576" s="216"/>
      <c r="J576" s="212"/>
      <c r="K576" s="212"/>
      <c r="L576" s="217"/>
      <c r="M576" s="218"/>
      <c r="N576" s="219"/>
      <c r="O576" s="219"/>
      <c r="P576" s="219"/>
      <c r="Q576" s="219"/>
      <c r="R576" s="219"/>
      <c r="S576" s="219"/>
      <c r="T576" s="220"/>
      <c r="AT576" s="221" t="s">
        <v>247</v>
      </c>
      <c r="AU576" s="221" t="s">
        <v>88</v>
      </c>
      <c r="AV576" s="14" t="s">
        <v>88</v>
      </c>
      <c r="AW576" s="14" t="s">
        <v>4</v>
      </c>
      <c r="AX576" s="14" t="s">
        <v>83</v>
      </c>
      <c r="AY576" s="221" t="s">
        <v>237</v>
      </c>
    </row>
    <row r="577" spans="1:65" s="2" customFormat="1" ht="24.15" customHeight="1">
      <c r="A577" s="37"/>
      <c r="B577" s="38"/>
      <c r="C577" s="182" t="s">
        <v>1140</v>
      </c>
      <c r="D577" s="182" t="s">
        <v>239</v>
      </c>
      <c r="E577" s="183" t="s">
        <v>1107</v>
      </c>
      <c r="F577" s="184" t="s">
        <v>1108</v>
      </c>
      <c r="G577" s="185" t="s">
        <v>1096</v>
      </c>
      <c r="H577" s="186">
        <v>182.51300000000001</v>
      </c>
      <c r="I577" s="187"/>
      <c r="J577" s="188">
        <f>ROUND(I577*H577,2)</f>
        <v>0</v>
      </c>
      <c r="K577" s="184" t="s">
        <v>242</v>
      </c>
      <c r="L577" s="42"/>
      <c r="M577" s="189" t="s">
        <v>19</v>
      </c>
      <c r="N577" s="190" t="s">
        <v>48</v>
      </c>
      <c r="O577" s="67"/>
      <c r="P577" s="191">
        <f>O577*H577</f>
        <v>0</v>
      </c>
      <c r="Q577" s="191">
        <v>6.0000000000000002E-5</v>
      </c>
      <c r="R577" s="191">
        <f>Q577*H577</f>
        <v>1.095078E-2</v>
      </c>
      <c r="S577" s="191">
        <v>0</v>
      </c>
      <c r="T577" s="192">
        <f>S577*H577</f>
        <v>0</v>
      </c>
      <c r="U577" s="37"/>
      <c r="V577" s="37"/>
      <c r="W577" s="37"/>
      <c r="X577" s="37"/>
      <c r="Y577" s="37"/>
      <c r="Z577" s="37"/>
      <c r="AA577" s="37"/>
      <c r="AB577" s="37"/>
      <c r="AC577" s="37"/>
      <c r="AD577" s="37"/>
      <c r="AE577" s="37"/>
      <c r="AR577" s="193" t="s">
        <v>366</v>
      </c>
      <c r="AT577" s="193" t="s">
        <v>239</v>
      </c>
      <c r="AU577" s="193" t="s">
        <v>88</v>
      </c>
      <c r="AY577" s="20" t="s">
        <v>237</v>
      </c>
      <c r="BE577" s="194">
        <f>IF(N577="základní",J577,0)</f>
        <v>0</v>
      </c>
      <c r="BF577" s="194">
        <f>IF(N577="snížená",J577,0)</f>
        <v>0</v>
      </c>
      <c r="BG577" s="194">
        <f>IF(N577="zákl. přenesená",J577,0)</f>
        <v>0</v>
      </c>
      <c r="BH577" s="194">
        <f>IF(N577="sníž. přenesená",J577,0)</f>
        <v>0</v>
      </c>
      <c r="BI577" s="194">
        <f>IF(N577="nulová",J577,0)</f>
        <v>0</v>
      </c>
      <c r="BJ577" s="20" t="s">
        <v>88</v>
      </c>
      <c r="BK577" s="194">
        <f>ROUND(I577*H577,2)</f>
        <v>0</v>
      </c>
      <c r="BL577" s="20" t="s">
        <v>366</v>
      </c>
      <c r="BM577" s="193" t="s">
        <v>3024</v>
      </c>
    </row>
    <row r="578" spans="1:65" s="2" customFormat="1" ht="10.199999999999999">
      <c r="A578" s="37"/>
      <c r="B578" s="38"/>
      <c r="C578" s="39"/>
      <c r="D578" s="195" t="s">
        <v>245</v>
      </c>
      <c r="E578" s="39"/>
      <c r="F578" s="196" t="s">
        <v>1110</v>
      </c>
      <c r="G578" s="39"/>
      <c r="H578" s="39"/>
      <c r="I578" s="197"/>
      <c r="J578" s="39"/>
      <c r="K578" s="39"/>
      <c r="L578" s="42"/>
      <c r="M578" s="198"/>
      <c r="N578" s="199"/>
      <c r="O578" s="67"/>
      <c r="P578" s="67"/>
      <c r="Q578" s="67"/>
      <c r="R578" s="67"/>
      <c r="S578" s="67"/>
      <c r="T578" s="68"/>
      <c r="U578" s="37"/>
      <c r="V578" s="37"/>
      <c r="W578" s="37"/>
      <c r="X578" s="37"/>
      <c r="Y578" s="37"/>
      <c r="Z578" s="37"/>
      <c r="AA578" s="37"/>
      <c r="AB578" s="37"/>
      <c r="AC578" s="37"/>
      <c r="AD578" s="37"/>
      <c r="AE578" s="37"/>
      <c r="AT578" s="20" t="s">
        <v>245</v>
      </c>
      <c r="AU578" s="20" t="s">
        <v>88</v>
      </c>
    </row>
    <row r="579" spans="1:65" s="14" customFormat="1" ht="10.199999999999999">
      <c r="B579" s="211"/>
      <c r="C579" s="212"/>
      <c r="D579" s="202" t="s">
        <v>247</v>
      </c>
      <c r="E579" s="213" t="s">
        <v>19</v>
      </c>
      <c r="F579" s="214" t="s">
        <v>3025</v>
      </c>
      <c r="G579" s="212"/>
      <c r="H579" s="215">
        <v>182.51300000000001</v>
      </c>
      <c r="I579" s="216"/>
      <c r="J579" s="212"/>
      <c r="K579" s="212"/>
      <c r="L579" s="217"/>
      <c r="M579" s="218"/>
      <c r="N579" s="219"/>
      <c r="O579" s="219"/>
      <c r="P579" s="219"/>
      <c r="Q579" s="219"/>
      <c r="R579" s="219"/>
      <c r="S579" s="219"/>
      <c r="T579" s="220"/>
      <c r="AT579" s="221" t="s">
        <v>247</v>
      </c>
      <c r="AU579" s="221" t="s">
        <v>88</v>
      </c>
      <c r="AV579" s="14" t="s">
        <v>88</v>
      </c>
      <c r="AW579" s="14" t="s">
        <v>37</v>
      </c>
      <c r="AX579" s="14" t="s">
        <v>83</v>
      </c>
      <c r="AY579" s="221" t="s">
        <v>237</v>
      </c>
    </row>
    <row r="580" spans="1:65" s="2" customFormat="1" ht="21.75" customHeight="1">
      <c r="A580" s="37"/>
      <c r="B580" s="38"/>
      <c r="C580" s="244" t="s">
        <v>1145</v>
      </c>
      <c r="D580" s="244" t="s">
        <v>296</v>
      </c>
      <c r="E580" s="245" t="s">
        <v>3026</v>
      </c>
      <c r="F580" s="246" t="s">
        <v>3027</v>
      </c>
      <c r="G580" s="247" t="s">
        <v>304</v>
      </c>
      <c r="H580" s="248">
        <v>0.183</v>
      </c>
      <c r="I580" s="249"/>
      <c r="J580" s="250">
        <f>ROUND(I580*H580,2)</f>
        <v>0</v>
      </c>
      <c r="K580" s="246" t="s">
        <v>242</v>
      </c>
      <c r="L580" s="251"/>
      <c r="M580" s="252" t="s">
        <v>19</v>
      </c>
      <c r="N580" s="253" t="s">
        <v>48</v>
      </c>
      <c r="O580" s="67"/>
      <c r="P580" s="191">
        <f>O580*H580</f>
        <v>0</v>
      </c>
      <c r="Q580" s="191">
        <v>1</v>
      </c>
      <c r="R580" s="191">
        <f>Q580*H580</f>
        <v>0.183</v>
      </c>
      <c r="S580" s="191">
        <v>0</v>
      </c>
      <c r="T580" s="192">
        <f>S580*H580</f>
        <v>0</v>
      </c>
      <c r="U580" s="37"/>
      <c r="V580" s="37"/>
      <c r="W580" s="37"/>
      <c r="X580" s="37"/>
      <c r="Y580" s="37"/>
      <c r="Z580" s="37"/>
      <c r="AA580" s="37"/>
      <c r="AB580" s="37"/>
      <c r="AC580" s="37"/>
      <c r="AD580" s="37"/>
      <c r="AE580" s="37"/>
      <c r="AR580" s="193" t="s">
        <v>523</v>
      </c>
      <c r="AT580" s="193" t="s">
        <v>296</v>
      </c>
      <c r="AU580" s="193" t="s">
        <v>88</v>
      </c>
      <c r="AY580" s="20" t="s">
        <v>237</v>
      </c>
      <c r="BE580" s="194">
        <f>IF(N580="základní",J580,0)</f>
        <v>0</v>
      </c>
      <c r="BF580" s="194">
        <f>IF(N580="snížená",J580,0)</f>
        <v>0</v>
      </c>
      <c r="BG580" s="194">
        <f>IF(N580="zákl. přenesená",J580,0)</f>
        <v>0</v>
      </c>
      <c r="BH580" s="194">
        <f>IF(N580="sníž. přenesená",J580,0)</f>
        <v>0</v>
      </c>
      <c r="BI580" s="194">
        <f>IF(N580="nulová",J580,0)</f>
        <v>0</v>
      </c>
      <c r="BJ580" s="20" t="s">
        <v>88</v>
      </c>
      <c r="BK580" s="194">
        <f>ROUND(I580*H580,2)</f>
        <v>0</v>
      </c>
      <c r="BL580" s="20" t="s">
        <v>366</v>
      </c>
      <c r="BM580" s="193" t="s">
        <v>3028</v>
      </c>
    </row>
    <row r="581" spans="1:65" s="14" customFormat="1" ht="10.199999999999999">
      <c r="B581" s="211"/>
      <c r="C581" s="212"/>
      <c r="D581" s="202" t="s">
        <v>247</v>
      </c>
      <c r="E581" s="212"/>
      <c r="F581" s="214" t="s">
        <v>3029</v>
      </c>
      <c r="G581" s="212"/>
      <c r="H581" s="215">
        <v>0.183</v>
      </c>
      <c r="I581" s="216"/>
      <c r="J581" s="212"/>
      <c r="K581" s="212"/>
      <c r="L581" s="217"/>
      <c r="M581" s="218"/>
      <c r="N581" s="219"/>
      <c r="O581" s="219"/>
      <c r="P581" s="219"/>
      <c r="Q581" s="219"/>
      <c r="R581" s="219"/>
      <c r="S581" s="219"/>
      <c r="T581" s="220"/>
      <c r="AT581" s="221" t="s">
        <v>247</v>
      </c>
      <c r="AU581" s="221" t="s">
        <v>88</v>
      </c>
      <c r="AV581" s="14" t="s">
        <v>88</v>
      </c>
      <c r="AW581" s="14" t="s">
        <v>4</v>
      </c>
      <c r="AX581" s="14" t="s">
        <v>83</v>
      </c>
      <c r="AY581" s="221" t="s">
        <v>237</v>
      </c>
    </row>
    <row r="582" spans="1:65" s="2" customFormat="1" ht="24.15" customHeight="1">
      <c r="A582" s="37"/>
      <c r="B582" s="38"/>
      <c r="C582" s="182" t="s">
        <v>1150</v>
      </c>
      <c r="D582" s="182" t="s">
        <v>239</v>
      </c>
      <c r="E582" s="183" t="s">
        <v>1107</v>
      </c>
      <c r="F582" s="184" t="s">
        <v>1108</v>
      </c>
      <c r="G582" s="185" t="s">
        <v>1096</v>
      </c>
      <c r="H582" s="186">
        <v>134.85</v>
      </c>
      <c r="I582" s="187"/>
      <c r="J582" s="188">
        <f>ROUND(I582*H582,2)</f>
        <v>0</v>
      </c>
      <c r="K582" s="184" t="s">
        <v>242</v>
      </c>
      <c r="L582" s="42"/>
      <c r="M582" s="189" t="s">
        <v>19</v>
      </c>
      <c r="N582" s="190" t="s">
        <v>48</v>
      </c>
      <c r="O582" s="67"/>
      <c r="P582" s="191">
        <f>O582*H582</f>
        <v>0</v>
      </c>
      <c r="Q582" s="191">
        <v>6.0000000000000002E-5</v>
      </c>
      <c r="R582" s="191">
        <f>Q582*H582</f>
        <v>8.0909999999999992E-3</v>
      </c>
      <c r="S582" s="191">
        <v>0</v>
      </c>
      <c r="T582" s="192">
        <f>S582*H582</f>
        <v>0</v>
      </c>
      <c r="U582" s="37"/>
      <c r="V582" s="37"/>
      <c r="W582" s="37"/>
      <c r="X582" s="37"/>
      <c r="Y582" s="37"/>
      <c r="Z582" s="37"/>
      <c r="AA582" s="37"/>
      <c r="AB582" s="37"/>
      <c r="AC582" s="37"/>
      <c r="AD582" s="37"/>
      <c r="AE582" s="37"/>
      <c r="AR582" s="193" t="s">
        <v>366</v>
      </c>
      <c r="AT582" s="193" t="s">
        <v>239</v>
      </c>
      <c r="AU582" s="193" t="s">
        <v>88</v>
      </c>
      <c r="AY582" s="20" t="s">
        <v>237</v>
      </c>
      <c r="BE582" s="194">
        <f>IF(N582="základní",J582,0)</f>
        <v>0</v>
      </c>
      <c r="BF582" s="194">
        <f>IF(N582="snížená",J582,0)</f>
        <v>0</v>
      </c>
      <c r="BG582" s="194">
        <f>IF(N582="zákl. přenesená",J582,0)</f>
        <v>0</v>
      </c>
      <c r="BH582" s="194">
        <f>IF(N582="sníž. přenesená",J582,0)</f>
        <v>0</v>
      </c>
      <c r="BI582" s="194">
        <f>IF(N582="nulová",J582,0)</f>
        <v>0</v>
      </c>
      <c r="BJ582" s="20" t="s">
        <v>88</v>
      </c>
      <c r="BK582" s="194">
        <f>ROUND(I582*H582,2)</f>
        <v>0</v>
      </c>
      <c r="BL582" s="20" t="s">
        <v>366</v>
      </c>
      <c r="BM582" s="193" t="s">
        <v>3030</v>
      </c>
    </row>
    <row r="583" spans="1:65" s="2" customFormat="1" ht="10.199999999999999">
      <c r="A583" s="37"/>
      <c r="B583" s="38"/>
      <c r="C583" s="39"/>
      <c r="D583" s="195" t="s">
        <v>245</v>
      </c>
      <c r="E583" s="39"/>
      <c r="F583" s="196" t="s">
        <v>1110</v>
      </c>
      <c r="G583" s="39"/>
      <c r="H583" s="39"/>
      <c r="I583" s="197"/>
      <c r="J583" s="39"/>
      <c r="K583" s="39"/>
      <c r="L583" s="42"/>
      <c r="M583" s="198"/>
      <c r="N583" s="199"/>
      <c r="O583" s="67"/>
      <c r="P583" s="67"/>
      <c r="Q583" s="67"/>
      <c r="R583" s="67"/>
      <c r="S583" s="67"/>
      <c r="T583" s="68"/>
      <c r="U583" s="37"/>
      <c r="V583" s="37"/>
      <c r="W583" s="37"/>
      <c r="X583" s="37"/>
      <c r="Y583" s="37"/>
      <c r="Z583" s="37"/>
      <c r="AA583" s="37"/>
      <c r="AB583" s="37"/>
      <c r="AC583" s="37"/>
      <c r="AD583" s="37"/>
      <c r="AE583" s="37"/>
      <c r="AT583" s="20" t="s">
        <v>245</v>
      </c>
      <c r="AU583" s="20" t="s">
        <v>88</v>
      </c>
    </row>
    <row r="584" spans="1:65" s="14" customFormat="1" ht="10.199999999999999">
      <c r="B584" s="211"/>
      <c r="C584" s="212"/>
      <c r="D584" s="202" t="s">
        <v>247</v>
      </c>
      <c r="E584" s="213" t="s">
        <v>19</v>
      </c>
      <c r="F584" s="214" t="s">
        <v>3031</v>
      </c>
      <c r="G584" s="212"/>
      <c r="H584" s="215">
        <v>134.85</v>
      </c>
      <c r="I584" s="216"/>
      <c r="J584" s="212"/>
      <c r="K584" s="212"/>
      <c r="L584" s="217"/>
      <c r="M584" s="218"/>
      <c r="N584" s="219"/>
      <c r="O584" s="219"/>
      <c r="P584" s="219"/>
      <c r="Q584" s="219"/>
      <c r="R584" s="219"/>
      <c r="S584" s="219"/>
      <c r="T584" s="220"/>
      <c r="AT584" s="221" t="s">
        <v>247</v>
      </c>
      <c r="AU584" s="221" t="s">
        <v>88</v>
      </c>
      <c r="AV584" s="14" t="s">
        <v>88</v>
      </c>
      <c r="AW584" s="14" t="s">
        <v>37</v>
      </c>
      <c r="AX584" s="14" t="s">
        <v>83</v>
      </c>
      <c r="AY584" s="221" t="s">
        <v>237</v>
      </c>
    </row>
    <row r="585" spans="1:65" s="2" customFormat="1" ht="21.75" customHeight="1">
      <c r="A585" s="37"/>
      <c r="B585" s="38"/>
      <c r="C585" s="244" t="s">
        <v>1156</v>
      </c>
      <c r="D585" s="244" t="s">
        <v>296</v>
      </c>
      <c r="E585" s="245" t="s">
        <v>3032</v>
      </c>
      <c r="F585" s="246" t="s">
        <v>3033</v>
      </c>
      <c r="G585" s="247" t="s">
        <v>304</v>
      </c>
      <c r="H585" s="248">
        <v>0.13500000000000001</v>
      </c>
      <c r="I585" s="249"/>
      <c r="J585" s="250">
        <f>ROUND(I585*H585,2)</f>
        <v>0</v>
      </c>
      <c r="K585" s="246" t="s">
        <v>242</v>
      </c>
      <c r="L585" s="251"/>
      <c r="M585" s="252" t="s">
        <v>19</v>
      </c>
      <c r="N585" s="253" t="s">
        <v>48</v>
      </c>
      <c r="O585" s="67"/>
      <c r="P585" s="191">
        <f>O585*H585</f>
        <v>0</v>
      </c>
      <c r="Q585" s="191">
        <v>1</v>
      </c>
      <c r="R585" s="191">
        <f>Q585*H585</f>
        <v>0.13500000000000001</v>
      </c>
      <c r="S585" s="191">
        <v>0</v>
      </c>
      <c r="T585" s="192">
        <f>S585*H585</f>
        <v>0</v>
      </c>
      <c r="U585" s="37"/>
      <c r="V585" s="37"/>
      <c r="W585" s="37"/>
      <c r="X585" s="37"/>
      <c r="Y585" s="37"/>
      <c r="Z585" s="37"/>
      <c r="AA585" s="37"/>
      <c r="AB585" s="37"/>
      <c r="AC585" s="37"/>
      <c r="AD585" s="37"/>
      <c r="AE585" s="37"/>
      <c r="AR585" s="193" t="s">
        <v>523</v>
      </c>
      <c r="AT585" s="193" t="s">
        <v>296</v>
      </c>
      <c r="AU585" s="193" t="s">
        <v>88</v>
      </c>
      <c r="AY585" s="20" t="s">
        <v>237</v>
      </c>
      <c r="BE585" s="194">
        <f>IF(N585="základní",J585,0)</f>
        <v>0</v>
      </c>
      <c r="BF585" s="194">
        <f>IF(N585="snížená",J585,0)</f>
        <v>0</v>
      </c>
      <c r="BG585" s="194">
        <f>IF(N585="zákl. přenesená",J585,0)</f>
        <v>0</v>
      </c>
      <c r="BH585" s="194">
        <f>IF(N585="sníž. přenesená",J585,0)</f>
        <v>0</v>
      </c>
      <c r="BI585" s="194">
        <f>IF(N585="nulová",J585,0)</f>
        <v>0</v>
      </c>
      <c r="BJ585" s="20" t="s">
        <v>88</v>
      </c>
      <c r="BK585" s="194">
        <f>ROUND(I585*H585,2)</f>
        <v>0</v>
      </c>
      <c r="BL585" s="20" t="s">
        <v>366</v>
      </c>
      <c r="BM585" s="193" t="s">
        <v>3034</v>
      </c>
    </row>
    <row r="586" spans="1:65" s="14" customFormat="1" ht="10.199999999999999">
      <c r="B586" s="211"/>
      <c r="C586" s="212"/>
      <c r="D586" s="202" t="s">
        <v>247</v>
      </c>
      <c r="E586" s="212"/>
      <c r="F586" s="214" t="s">
        <v>3035</v>
      </c>
      <c r="G586" s="212"/>
      <c r="H586" s="215">
        <v>0.13500000000000001</v>
      </c>
      <c r="I586" s="216"/>
      <c r="J586" s="212"/>
      <c r="K586" s="212"/>
      <c r="L586" s="217"/>
      <c r="M586" s="218"/>
      <c r="N586" s="219"/>
      <c r="O586" s="219"/>
      <c r="P586" s="219"/>
      <c r="Q586" s="219"/>
      <c r="R586" s="219"/>
      <c r="S586" s="219"/>
      <c r="T586" s="220"/>
      <c r="AT586" s="221" t="s">
        <v>247</v>
      </c>
      <c r="AU586" s="221" t="s">
        <v>88</v>
      </c>
      <c r="AV586" s="14" t="s">
        <v>88</v>
      </c>
      <c r="AW586" s="14" t="s">
        <v>4</v>
      </c>
      <c r="AX586" s="14" t="s">
        <v>83</v>
      </c>
      <c r="AY586" s="221" t="s">
        <v>237</v>
      </c>
    </row>
    <row r="587" spans="1:65" s="2" customFormat="1" ht="24.15" customHeight="1">
      <c r="A587" s="37"/>
      <c r="B587" s="38"/>
      <c r="C587" s="182" t="s">
        <v>1162</v>
      </c>
      <c r="D587" s="182" t="s">
        <v>239</v>
      </c>
      <c r="E587" s="183" t="s">
        <v>1116</v>
      </c>
      <c r="F587" s="184" t="s">
        <v>1117</v>
      </c>
      <c r="G587" s="185" t="s">
        <v>1096</v>
      </c>
      <c r="H587" s="186">
        <v>280.86</v>
      </c>
      <c r="I587" s="187"/>
      <c r="J587" s="188">
        <f>ROUND(I587*H587,2)</f>
        <v>0</v>
      </c>
      <c r="K587" s="184" t="s">
        <v>242</v>
      </c>
      <c r="L587" s="42"/>
      <c r="M587" s="189" t="s">
        <v>19</v>
      </c>
      <c r="N587" s="190" t="s">
        <v>48</v>
      </c>
      <c r="O587" s="67"/>
      <c r="P587" s="191">
        <f>O587*H587</f>
        <v>0</v>
      </c>
      <c r="Q587" s="191">
        <v>5.0000000000000002E-5</v>
      </c>
      <c r="R587" s="191">
        <f>Q587*H587</f>
        <v>1.4043000000000002E-2</v>
      </c>
      <c r="S587" s="191">
        <v>0</v>
      </c>
      <c r="T587" s="192">
        <f>S587*H587</f>
        <v>0</v>
      </c>
      <c r="U587" s="37"/>
      <c r="V587" s="37"/>
      <c r="W587" s="37"/>
      <c r="X587" s="37"/>
      <c r="Y587" s="37"/>
      <c r="Z587" s="37"/>
      <c r="AA587" s="37"/>
      <c r="AB587" s="37"/>
      <c r="AC587" s="37"/>
      <c r="AD587" s="37"/>
      <c r="AE587" s="37"/>
      <c r="AR587" s="193" t="s">
        <v>366</v>
      </c>
      <c r="AT587" s="193" t="s">
        <v>239</v>
      </c>
      <c r="AU587" s="193" t="s">
        <v>88</v>
      </c>
      <c r="AY587" s="20" t="s">
        <v>237</v>
      </c>
      <c r="BE587" s="194">
        <f>IF(N587="základní",J587,0)</f>
        <v>0</v>
      </c>
      <c r="BF587" s="194">
        <f>IF(N587="snížená",J587,0)</f>
        <v>0</v>
      </c>
      <c r="BG587" s="194">
        <f>IF(N587="zákl. přenesená",J587,0)</f>
        <v>0</v>
      </c>
      <c r="BH587" s="194">
        <f>IF(N587="sníž. přenesená",J587,0)</f>
        <v>0</v>
      </c>
      <c r="BI587" s="194">
        <f>IF(N587="nulová",J587,0)</f>
        <v>0</v>
      </c>
      <c r="BJ587" s="20" t="s">
        <v>88</v>
      </c>
      <c r="BK587" s="194">
        <f>ROUND(I587*H587,2)</f>
        <v>0</v>
      </c>
      <c r="BL587" s="20" t="s">
        <v>366</v>
      </c>
      <c r="BM587" s="193" t="s">
        <v>3036</v>
      </c>
    </row>
    <row r="588" spans="1:65" s="2" customFormat="1" ht="10.199999999999999">
      <c r="A588" s="37"/>
      <c r="B588" s="38"/>
      <c r="C588" s="39"/>
      <c r="D588" s="195" t="s">
        <v>245</v>
      </c>
      <c r="E588" s="39"/>
      <c r="F588" s="196" t="s">
        <v>1119</v>
      </c>
      <c r="G588" s="39"/>
      <c r="H588" s="39"/>
      <c r="I588" s="197"/>
      <c r="J588" s="39"/>
      <c r="K588" s="39"/>
      <c r="L588" s="42"/>
      <c r="M588" s="198"/>
      <c r="N588" s="199"/>
      <c r="O588" s="67"/>
      <c r="P588" s="67"/>
      <c r="Q588" s="67"/>
      <c r="R588" s="67"/>
      <c r="S588" s="67"/>
      <c r="T588" s="68"/>
      <c r="U588" s="37"/>
      <c r="V588" s="37"/>
      <c r="W588" s="37"/>
      <c r="X588" s="37"/>
      <c r="Y588" s="37"/>
      <c r="Z588" s="37"/>
      <c r="AA588" s="37"/>
      <c r="AB588" s="37"/>
      <c r="AC588" s="37"/>
      <c r="AD588" s="37"/>
      <c r="AE588" s="37"/>
      <c r="AT588" s="20" t="s">
        <v>245</v>
      </c>
      <c r="AU588" s="20" t="s">
        <v>88</v>
      </c>
    </row>
    <row r="589" spans="1:65" s="14" customFormat="1" ht="10.199999999999999">
      <c r="B589" s="211"/>
      <c r="C589" s="212"/>
      <c r="D589" s="202" t="s">
        <v>247</v>
      </c>
      <c r="E589" s="213" t="s">
        <v>19</v>
      </c>
      <c r="F589" s="214" t="s">
        <v>3037</v>
      </c>
      <c r="G589" s="212"/>
      <c r="H589" s="215">
        <v>280.86</v>
      </c>
      <c r="I589" s="216"/>
      <c r="J589" s="212"/>
      <c r="K589" s="212"/>
      <c r="L589" s="217"/>
      <c r="M589" s="218"/>
      <c r="N589" s="219"/>
      <c r="O589" s="219"/>
      <c r="P589" s="219"/>
      <c r="Q589" s="219"/>
      <c r="R589" s="219"/>
      <c r="S589" s="219"/>
      <c r="T589" s="220"/>
      <c r="AT589" s="221" t="s">
        <v>247</v>
      </c>
      <c r="AU589" s="221" t="s">
        <v>88</v>
      </c>
      <c r="AV589" s="14" t="s">
        <v>88</v>
      </c>
      <c r="AW589" s="14" t="s">
        <v>37</v>
      </c>
      <c r="AX589" s="14" t="s">
        <v>83</v>
      </c>
      <c r="AY589" s="221" t="s">
        <v>237</v>
      </c>
    </row>
    <row r="590" spans="1:65" s="2" customFormat="1" ht="21.75" customHeight="1">
      <c r="A590" s="37"/>
      <c r="B590" s="38"/>
      <c r="C590" s="244" t="s">
        <v>1166</v>
      </c>
      <c r="D590" s="244" t="s">
        <v>296</v>
      </c>
      <c r="E590" s="245" t="s">
        <v>3038</v>
      </c>
      <c r="F590" s="246" t="s">
        <v>3039</v>
      </c>
      <c r="G590" s="247" t="s">
        <v>304</v>
      </c>
      <c r="H590" s="248">
        <v>0.28100000000000003</v>
      </c>
      <c r="I590" s="249"/>
      <c r="J590" s="250">
        <f>ROUND(I590*H590,2)</f>
        <v>0</v>
      </c>
      <c r="K590" s="246" t="s">
        <v>242</v>
      </c>
      <c r="L590" s="251"/>
      <c r="M590" s="252" t="s">
        <v>19</v>
      </c>
      <c r="N590" s="253" t="s">
        <v>48</v>
      </c>
      <c r="O590" s="67"/>
      <c r="P590" s="191">
        <f>O590*H590</f>
        <v>0</v>
      </c>
      <c r="Q590" s="191">
        <v>1</v>
      </c>
      <c r="R590" s="191">
        <f>Q590*H590</f>
        <v>0.28100000000000003</v>
      </c>
      <c r="S590" s="191">
        <v>0</v>
      </c>
      <c r="T590" s="192">
        <f>S590*H590</f>
        <v>0</v>
      </c>
      <c r="U590" s="37"/>
      <c r="V590" s="37"/>
      <c r="W590" s="37"/>
      <c r="X590" s="37"/>
      <c r="Y590" s="37"/>
      <c r="Z590" s="37"/>
      <c r="AA590" s="37"/>
      <c r="AB590" s="37"/>
      <c r="AC590" s="37"/>
      <c r="AD590" s="37"/>
      <c r="AE590" s="37"/>
      <c r="AR590" s="193" t="s">
        <v>523</v>
      </c>
      <c r="AT590" s="193" t="s">
        <v>296</v>
      </c>
      <c r="AU590" s="193" t="s">
        <v>88</v>
      </c>
      <c r="AY590" s="20" t="s">
        <v>237</v>
      </c>
      <c r="BE590" s="194">
        <f>IF(N590="základní",J590,0)</f>
        <v>0</v>
      </c>
      <c r="BF590" s="194">
        <f>IF(N590="snížená",J590,0)</f>
        <v>0</v>
      </c>
      <c r="BG590" s="194">
        <f>IF(N590="zákl. přenesená",J590,0)</f>
        <v>0</v>
      </c>
      <c r="BH590" s="194">
        <f>IF(N590="sníž. přenesená",J590,0)</f>
        <v>0</v>
      </c>
      <c r="BI590" s="194">
        <f>IF(N590="nulová",J590,0)</f>
        <v>0</v>
      </c>
      <c r="BJ590" s="20" t="s">
        <v>88</v>
      </c>
      <c r="BK590" s="194">
        <f>ROUND(I590*H590,2)</f>
        <v>0</v>
      </c>
      <c r="BL590" s="20" t="s">
        <v>366</v>
      </c>
      <c r="BM590" s="193" t="s">
        <v>3040</v>
      </c>
    </row>
    <row r="591" spans="1:65" s="14" customFormat="1" ht="10.199999999999999">
      <c r="B591" s="211"/>
      <c r="C591" s="212"/>
      <c r="D591" s="202" t="s">
        <v>247</v>
      </c>
      <c r="E591" s="212"/>
      <c r="F591" s="214" t="s">
        <v>3041</v>
      </c>
      <c r="G591" s="212"/>
      <c r="H591" s="215">
        <v>0.28100000000000003</v>
      </c>
      <c r="I591" s="216"/>
      <c r="J591" s="212"/>
      <c r="K591" s="212"/>
      <c r="L591" s="217"/>
      <c r="M591" s="218"/>
      <c r="N591" s="219"/>
      <c r="O591" s="219"/>
      <c r="P591" s="219"/>
      <c r="Q591" s="219"/>
      <c r="R591" s="219"/>
      <c r="S591" s="219"/>
      <c r="T591" s="220"/>
      <c r="AT591" s="221" t="s">
        <v>247</v>
      </c>
      <c r="AU591" s="221" t="s">
        <v>88</v>
      </c>
      <c r="AV591" s="14" t="s">
        <v>88</v>
      </c>
      <c r="AW591" s="14" t="s">
        <v>4</v>
      </c>
      <c r="AX591" s="14" t="s">
        <v>83</v>
      </c>
      <c r="AY591" s="221" t="s">
        <v>237</v>
      </c>
    </row>
    <row r="592" spans="1:65" s="2" customFormat="1" ht="24.15" customHeight="1">
      <c r="A592" s="37"/>
      <c r="B592" s="38"/>
      <c r="C592" s="182" t="s">
        <v>1171</v>
      </c>
      <c r="D592" s="182" t="s">
        <v>239</v>
      </c>
      <c r="E592" s="183" t="s">
        <v>3042</v>
      </c>
      <c r="F592" s="184" t="s">
        <v>3043</v>
      </c>
      <c r="G592" s="185" t="s">
        <v>1096</v>
      </c>
      <c r="H592" s="186">
        <v>94.2</v>
      </c>
      <c r="I592" s="187"/>
      <c r="J592" s="188">
        <f>ROUND(I592*H592,2)</f>
        <v>0</v>
      </c>
      <c r="K592" s="184" t="s">
        <v>242</v>
      </c>
      <c r="L592" s="42"/>
      <c r="M592" s="189" t="s">
        <v>19</v>
      </c>
      <c r="N592" s="190" t="s">
        <v>48</v>
      </c>
      <c r="O592" s="67"/>
      <c r="P592" s="191">
        <f>O592*H592</f>
        <v>0</v>
      </c>
      <c r="Q592" s="191">
        <v>5.0000000000000002E-5</v>
      </c>
      <c r="R592" s="191">
        <f>Q592*H592</f>
        <v>4.7100000000000006E-3</v>
      </c>
      <c r="S592" s="191">
        <v>0</v>
      </c>
      <c r="T592" s="192">
        <f>S592*H592</f>
        <v>0</v>
      </c>
      <c r="U592" s="37"/>
      <c r="V592" s="37"/>
      <c r="W592" s="37"/>
      <c r="X592" s="37"/>
      <c r="Y592" s="37"/>
      <c r="Z592" s="37"/>
      <c r="AA592" s="37"/>
      <c r="AB592" s="37"/>
      <c r="AC592" s="37"/>
      <c r="AD592" s="37"/>
      <c r="AE592" s="37"/>
      <c r="AR592" s="193" t="s">
        <v>366</v>
      </c>
      <c r="AT592" s="193" t="s">
        <v>239</v>
      </c>
      <c r="AU592" s="193" t="s">
        <v>88</v>
      </c>
      <c r="AY592" s="20" t="s">
        <v>237</v>
      </c>
      <c r="BE592" s="194">
        <f>IF(N592="základní",J592,0)</f>
        <v>0</v>
      </c>
      <c r="BF592" s="194">
        <f>IF(N592="snížená",J592,0)</f>
        <v>0</v>
      </c>
      <c r="BG592" s="194">
        <f>IF(N592="zákl. přenesená",J592,0)</f>
        <v>0</v>
      </c>
      <c r="BH592" s="194">
        <f>IF(N592="sníž. přenesená",J592,0)</f>
        <v>0</v>
      </c>
      <c r="BI592" s="194">
        <f>IF(N592="nulová",J592,0)</f>
        <v>0</v>
      </c>
      <c r="BJ592" s="20" t="s">
        <v>88</v>
      </c>
      <c r="BK592" s="194">
        <f>ROUND(I592*H592,2)</f>
        <v>0</v>
      </c>
      <c r="BL592" s="20" t="s">
        <v>366</v>
      </c>
      <c r="BM592" s="193" t="s">
        <v>3044</v>
      </c>
    </row>
    <row r="593" spans="1:65" s="2" customFormat="1" ht="10.199999999999999">
      <c r="A593" s="37"/>
      <c r="B593" s="38"/>
      <c r="C593" s="39"/>
      <c r="D593" s="195" t="s">
        <v>245</v>
      </c>
      <c r="E593" s="39"/>
      <c r="F593" s="196" t="s">
        <v>3045</v>
      </c>
      <c r="G593" s="39"/>
      <c r="H593" s="39"/>
      <c r="I593" s="197"/>
      <c r="J593" s="39"/>
      <c r="K593" s="39"/>
      <c r="L593" s="42"/>
      <c r="M593" s="198"/>
      <c r="N593" s="199"/>
      <c r="O593" s="67"/>
      <c r="P593" s="67"/>
      <c r="Q593" s="67"/>
      <c r="R593" s="67"/>
      <c r="S593" s="67"/>
      <c r="T593" s="68"/>
      <c r="U593" s="37"/>
      <c r="V593" s="37"/>
      <c r="W593" s="37"/>
      <c r="X593" s="37"/>
      <c r="Y593" s="37"/>
      <c r="Z593" s="37"/>
      <c r="AA593" s="37"/>
      <c r="AB593" s="37"/>
      <c r="AC593" s="37"/>
      <c r="AD593" s="37"/>
      <c r="AE593" s="37"/>
      <c r="AT593" s="20" t="s">
        <v>245</v>
      </c>
      <c r="AU593" s="20" t="s">
        <v>88</v>
      </c>
    </row>
    <row r="594" spans="1:65" s="14" customFormat="1" ht="10.199999999999999">
      <c r="B594" s="211"/>
      <c r="C594" s="212"/>
      <c r="D594" s="202" t="s">
        <v>247</v>
      </c>
      <c r="E594" s="213" t="s">
        <v>19</v>
      </c>
      <c r="F594" s="214" t="s">
        <v>3046</v>
      </c>
      <c r="G594" s="212"/>
      <c r="H594" s="215">
        <v>94.2</v>
      </c>
      <c r="I594" s="216"/>
      <c r="J594" s="212"/>
      <c r="K594" s="212"/>
      <c r="L594" s="217"/>
      <c r="M594" s="218"/>
      <c r="N594" s="219"/>
      <c r="O594" s="219"/>
      <c r="P594" s="219"/>
      <c r="Q594" s="219"/>
      <c r="R594" s="219"/>
      <c r="S594" s="219"/>
      <c r="T594" s="220"/>
      <c r="AT594" s="221" t="s">
        <v>247</v>
      </c>
      <c r="AU594" s="221" t="s">
        <v>88</v>
      </c>
      <c r="AV594" s="14" t="s">
        <v>88</v>
      </c>
      <c r="AW594" s="14" t="s">
        <v>37</v>
      </c>
      <c r="AX594" s="14" t="s">
        <v>83</v>
      </c>
      <c r="AY594" s="221" t="s">
        <v>237</v>
      </c>
    </row>
    <row r="595" spans="1:65" s="2" customFormat="1" ht="21.75" customHeight="1">
      <c r="A595" s="37"/>
      <c r="B595" s="38"/>
      <c r="C595" s="244" t="s">
        <v>1175</v>
      </c>
      <c r="D595" s="244" t="s">
        <v>296</v>
      </c>
      <c r="E595" s="245" t="s">
        <v>1102</v>
      </c>
      <c r="F595" s="246" t="s">
        <v>1103</v>
      </c>
      <c r="G595" s="247" t="s">
        <v>304</v>
      </c>
      <c r="H595" s="248">
        <v>9.4E-2</v>
      </c>
      <c r="I595" s="249"/>
      <c r="J595" s="250">
        <f>ROUND(I595*H595,2)</f>
        <v>0</v>
      </c>
      <c r="K595" s="246" t="s">
        <v>242</v>
      </c>
      <c r="L595" s="251"/>
      <c r="M595" s="252" t="s">
        <v>19</v>
      </c>
      <c r="N595" s="253" t="s">
        <v>48</v>
      </c>
      <c r="O595" s="67"/>
      <c r="P595" s="191">
        <f>O595*H595</f>
        <v>0</v>
      </c>
      <c r="Q595" s="191">
        <v>1</v>
      </c>
      <c r="R595" s="191">
        <f>Q595*H595</f>
        <v>9.4E-2</v>
      </c>
      <c r="S595" s="191">
        <v>0</v>
      </c>
      <c r="T595" s="192">
        <f>S595*H595</f>
        <v>0</v>
      </c>
      <c r="U595" s="37"/>
      <c r="V595" s="37"/>
      <c r="W595" s="37"/>
      <c r="X595" s="37"/>
      <c r="Y595" s="37"/>
      <c r="Z595" s="37"/>
      <c r="AA595" s="37"/>
      <c r="AB595" s="37"/>
      <c r="AC595" s="37"/>
      <c r="AD595" s="37"/>
      <c r="AE595" s="37"/>
      <c r="AR595" s="193" t="s">
        <v>523</v>
      </c>
      <c r="AT595" s="193" t="s">
        <v>296</v>
      </c>
      <c r="AU595" s="193" t="s">
        <v>88</v>
      </c>
      <c r="AY595" s="20" t="s">
        <v>237</v>
      </c>
      <c r="BE595" s="194">
        <f>IF(N595="základní",J595,0)</f>
        <v>0</v>
      </c>
      <c r="BF595" s="194">
        <f>IF(N595="snížená",J595,0)</f>
        <v>0</v>
      </c>
      <c r="BG595" s="194">
        <f>IF(N595="zákl. přenesená",J595,0)</f>
        <v>0</v>
      </c>
      <c r="BH595" s="194">
        <f>IF(N595="sníž. přenesená",J595,0)</f>
        <v>0</v>
      </c>
      <c r="BI595" s="194">
        <f>IF(N595="nulová",J595,0)</f>
        <v>0</v>
      </c>
      <c r="BJ595" s="20" t="s">
        <v>88</v>
      </c>
      <c r="BK595" s="194">
        <f>ROUND(I595*H595,2)</f>
        <v>0</v>
      </c>
      <c r="BL595" s="20" t="s">
        <v>366</v>
      </c>
      <c r="BM595" s="193" t="s">
        <v>3047</v>
      </c>
    </row>
    <row r="596" spans="1:65" s="14" customFormat="1" ht="10.199999999999999">
      <c r="B596" s="211"/>
      <c r="C596" s="212"/>
      <c r="D596" s="202" t="s">
        <v>247</v>
      </c>
      <c r="E596" s="212"/>
      <c r="F596" s="214" t="s">
        <v>3048</v>
      </c>
      <c r="G596" s="212"/>
      <c r="H596" s="215">
        <v>9.4E-2</v>
      </c>
      <c r="I596" s="216"/>
      <c r="J596" s="212"/>
      <c r="K596" s="212"/>
      <c r="L596" s="217"/>
      <c r="M596" s="218"/>
      <c r="N596" s="219"/>
      <c r="O596" s="219"/>
      <c r="P596" s="219"/>
      <c r="Q596" s="219"/>
      <c r="R596" s="219"/>
      <c r="S596" s="219"/>
      <c r="T596" s="220"/>
      <c r="AT596" s="221" t="s">
        <v>247</v>
      </c>
      <c r="AU596" s="221" t="s">
        <v>88</v>
      </c>
      <c r="AV596" s="14" t="s">
        <v>88</v>
      </c>
      <c r="AW596" s="14" t="s">
        <v>4</v>
      </c>
      <c r="AX596" s="14" t="s">
        <v>83</v>
      </c>
      <c r="AY596" s="221" t="s">
        <v>237</v>
      </c>
    </row>
    <row r="597" spans="1:65" s="2" customFormat="1" ht="24.15" customHeight="1">
      <c r="A597" s="37"/>
      <c r="B597" s="38"/>
      <c r="C597" s="182" t="s">
        <v>1181</v>
      </c>
      <c r="D597" s="182" t="s">
        <v>239</v>
      </c>
      <c r="E597" s="183" t="s">
        <v>3042</v>
      </c>
      <c r="F597" s="184" t="s">
        <v>3043</v>
      </c>
      <c r="G597" s="185" t="s">
        <v>1096</v>
      </c>
      <c r="H597" s="186">
        <v>290.13600000000002</v>
      </c>
      <c r="I597" s="187"/>
      <c r="J597" s="188">
        <f>ROUND(I597*H597,2)</f>
        <v>0</v>
      </c>
      <c r="K597" s="184" t="s">
        <v>242</v>
      </c>
      <c r="L597" s="42"/>
      <c r="M597" s="189" t="s">
        <v>19</v>
      </c>
      <c r="N597" s="190" t="s">
        <v>48</v>
      </c>
      <c r="O597" s="67"/>
      <c r="P597" s="191">
        <f>O597*H597</f>
        <v>0</v>
      </c>
      <c r="Q597" s="191">
        <v>5.0000000000000002E-5</v>
      </c>
      <c r="R597" s="191">
        <f>Q597*H597</f>
        <v>1.4506800000000002E-2</v>
      </c>
      <c r="S597" s="191">
        <v>0</v>
      </c>
      <c r="T597" s="192">
        <f>S597*H597</f>
        <v>0</v>
      </c>
      <c r="U597" s="37"/>
      <c r="V597" s="37"/>
      <c r="W597" s="37"/>
      <c r="X597" s="37"/>
      <c r="Y597" s="37"/>
      <c r="Z597" s="37"/>
      <c r="AA597" s="37"/>
      <c r="AB597" s="37"/>
      <c r="AC597" s="37"/>
      <c r="AD597" s="37"/>
      <c r="AE597" s="37"/>
      <c r="AR597" s="193" t="s">
        <v>366</v>
      </c>
      <c r="AT597" s="193" t="s">
        <v>239</v>
      </c>
      <c r="AU597" s="193" t="s">
        <v>88</v>
      </c>
      <c r="AY597" s="20" t="s">
        <v>237</v>
      </c>
      <c r="BE597" s="194">
        <f>IF(N597="základní",J597,0)</f>
        <v>0</v>
      </c>
      <c r="BF597" s="194">
        <f>IF(N597="snížená",J597,0)</f>
        <v>0</v>
      </c>
      <c r="BG597" s="194">
        <f>IF(N597="zákl. přenesená",J597,0)</f>
        <v>0</v>
      </c>
      <c r="BH597" s="194">
        <f>IF(N597="sníž. přenesená",J597,0)</f>
        <v>0</v>
      </c>
      <c r="BI597" s="194">
        <f>IF(N597="nulová",J597,0)</f>
        <v>0</v>
      </c>
      <c r="BJ597" s="20" t="s">
        <v>88</v>
      </c>
      <c r="BK597" s="194">
        <f>ROUND(I597*H597,2)</f>
        <v>0</v>
      </c>
      <c r="BL597" s="20" t="s">
        <v>366</v>
      </c>
      <c r="BM597" s="193" t="s">
        <v>3049</v>
      </c>
    </row>
    <row r="598" spans="1:65" s="2" customFormat="1" ht="10.199999999999999">
      <c r="A598" s="37"/>
      <c r="B598" s="38"/>
      <c r="C598" s="39"/>
      <c r="D598" s="195" t="s">
        <v>245</v>
      </c>
      <c r="E598" s="39"/>
      <c r="F598" s="196" t="s">
        <v>3045</v>
      </c>
      <c r="G598" s="39"/>
      <c r="H598" s="39"/>
      <c r="I598" s="197"/>
      <c r="J598" s="39"/>
      <c r="K598" s="39"/>
      <c r="L598" s="42"/>
      <c r="M598" s="198"/>
      <c r="N598" s="199"/>
      <c r="O598" s="67"/>
      <c r="P598" s="67"/>
      <c r="Q598" s="67"/>
      <c r="R598" s="67"/>
      <c r="S598" s="67"/>
      <c r="T598" s="68"/>
      <c r="U598" s="37"/>
      <c r="V598" s="37"/>
      <c r="W598" s="37"/>
      <c r="X598" s="37"/>
      <c r="Y598" s="37"/>
      <c r="Z598" s="37"/>
      <c r="AA598" s="37"/>
      <c r="AB598" s="37"/>
      <c r="AC598" s="37"/>
      <c r="AD598" s="37"/>
      <c r="AE598" s="37"/>
      <c r="AT598" s="20" t="s">
        <v>245</v>
      </c>
      <c r="AU598" s="20" t="s">
        <v>88</v>
      </c>
    </row>
    <row r="599" spans="1:65" s="14" customFormat="1" ht="10.199999999999999">
      <c r="B599" s="211"/>
      <c r="C599" s="212"/>
      <c r="D599" s="202" t="s">
        <v>247</v>
      </c>
      <c r="E599" s="213" t="s">
        <v>19</v>
      </c>
      <c r="F599" s="214" t="s">
        <v>3050</v>
      </c>
      <c r="G599" s="212"/>
      <c r="H599" s="215">
        <v>290.13600000000002</v>
      </c>
      <c r="I599" s="216"/>
      <c r="J599" s="212"/>
      <c r="K599" s="212"/>
      <c r="L599" s="217"/>
      <c r="M599" s="218"/>
      <c r="N599" s="219"/>
      <c r="O599" s="219"/>
      <c r="P599" s="219"/>
      <c r="Q599" s="219"/>
      <c r="R599" s="219"/>
      <c r="S599" s="219"/>
      <c r="T599" s="220"/>
      <c r="AT599" s="221" t="s">
        <v>247</v>
      </c>
      <c r="AU599" s="221" t="s">
        <v>88</v>
      </c>
      <c r="AV599" s="14" t="s">
        <v>88</v>
      </c>
      <c r="AW599" s="14" t="s">
        <v>37</v>
      </c>
      <c r="AX599" s="14" t="s">
        <v>83</v>
      </c>
      <c r="AY599" s="221" t="s">
        <v>237</v>
      </c>
    </row>
    <row r="600" spans="1:65" s="2" customFormat="1" ht="21.75" customHeight="1">
      <c r="A600" s="37"/>
      <c r="B600" s="38"/>
      <c r="C600" s="244" t="s">
        <v>1187</v>
      </c>
      <c r="D600" s="244" t="s">
        <v>296</v>
      </c>
      <c r="E600" s="245" t="s">
        <v>1102</v>
      </c>
      <c r="F600" s="246" t="s">
        <v>1103</v>
      </c>
      <c r="G600" s="247" t="s">
        <v>304</v>
      </c>
      <c r="H600" s="248">
        <v>0.28999999999999998</v>
      </c>
      <c r="I600" s="249"/>
      <c r="J600" s="250">
        <f>ROUND(I600*H600,2)</f>
        <v>0</v>
      </c>
      <c r="K600" s="246" t="s">
        <v>242</v>
      </c>
      <c r="L600" s="251"/>
      <c r="M600" s="252" t="s">
        <v>19</v>
      </c>
      <c r="N600" s="253" t="s">
        <v>48</v>
      </c>
      <c r="O600" s="67"/>
      <c r="P600" s="191">
        <f>O600*H600</f>
        <v>0</v>
      </c>
      <c r="Q600" s="191">
        <v>1</v>
      </c>
      <c r="R600" s="191">
        <f>Q600*H600</f>
        <v>0.28999999999999998</v>
      </c>
      <c r="S600" s="191">
        <v>0</v>
      </c>
      <c r="T600" s="192">
        <f>S600*H600</f>
        <v>0</v>
      </c>
      <c r="U600" s="37"/>
      <c r="V600" s="37"/>
      <c r="W600" s="37"/>
      <c r="X600" s="37"/>
      <c r="Y600" s="37"/>
      <c r="Z600" s="37"/>
      <c r="AA600" s="37"/>
      <c r="AB600" s="37"/>
      <c r="AC600" s="37"/>
      <c r="AD600" s="37"/>
      <c r="AE600" s="37"/>
      <c r="AR600" s="193" t="s">
        <v>523</v>
      </c>
      <c r="AT600" s="193" t="s">
        <v>296</v>
      </c>
      <c r="AU600" s="193" t="s">
        <v>88</v>
      </c>
      <c r="AY600" s="20" t="s">
        <v>237</v>
      </c>
      <c r="BE600" s="194">
        <f>IF(N600="základní",J600,0)</f>
        <v>0</v>
      </c>
      <c r="BF600" s="194">
        <f>IF(N600="snížená",J600,0)</f>
        <v>0</v>
      </c>
      <c r="BG600" s="194">
        <f>IF(N600="zákl. přenesená",J600,0)</f>
        <v>0</v>
      </c>
      <c r="BH600" s="194">
        <f>IF(N600="sníž. přenesená",J600,0)</f>
        <v>0</v>
      </c>
      <c r="BI600" s="194">
        <f>IF(N600="nulová",J600,0)</f>
        <v>0</v>
      </c>
      <c r="BJ600" s="20" t="s">
        <v>88</v>
      </c>
      <c r="BK600" s="194">
        <f>ROUND(I600*H600,2)</f>
        <v>0</v>
      </c>
      <c r="BL600" s="20" t="s">
        <v>366</v>
      </c>
      <c r="BM600" s="193" t="s">
        <v>3051</v>
      </c>
    </row>
    <row r="601" spans="1:65" s="14" customFormat="1" ht="10.199999999999999">
      <c r="B601" s="211"/>
      <c r="C601" s="212"/>
      <c r="D601" s="202" t="s">
        <v>247</v>
      </c>
      <c r="E601" s="212"/>
      <c r="F601" s="214" t="s">
        <v>3052</v>
      </c>
      <c r="G601" s="212"/>
      <c r="H601" s="215">
        <v>0.28999999999999998</v>
      </c>
      <c r="I601" s="216"/>
      <c r="J601" s="212"/>
      <c r="K601" s="212"/>
      <c r="L601" s="217"/>
      <c r="M601" s="218"/>
      <c r="N601" s="219"/>
      <c r="O601" s="219"/>
      <c r="P601" s="219"/>
      <c r="Q601" s="219"/>
      <c r="R601" s="219"/>
      <c r="S601" s="219"/>
      <c r="T601" s="220"/>
      <c r="AT601" s="221" t="s">
        <v>247</v>
      </c>
      <c r="AU601" s="221" t="s">
        <v>88</v>
      </c>
      <c r="AV601" s="14" t="s">
        <v>88</v>
      </c>
      <c r="AW601" s="14" t="s">
        <v>4</v>
      </c>
      <c r="AX601" s="14" t="s">
        <v>83</v>
      </c>
      <c r="AY601" s="221" t="s">
        <v>237</v>
      </c>
    </row>
    <row r="602" spans="1:65" s="2" customFormat="1" ht="24.15" customHeight="1">
      <c r="A602" s="37"/>
      <c r="B602" s="38"/>
      <c r="C602" s="182" t="s">
        <v>1192</v>
      </c>
      <c r="D602" s="182" t="s">
        <v>239</v>
      </c>
      <c r="E602" s="183" t="s">
        <v>3053</v>
      </c>
      <c r="F602" s="184" t="s">
        <v>3054</v>
      </c>
      <c r="G602" s="185" t="s">
        <v>1096</v>
      </c>
      <c r="H602" s="186">
        <v>1675.5039999999999</v>
      </c>
      <c r="I602" s="187"/>
      <c r="J602" s="188">
        <f>ROUND(I602*H602,2)</f>
        <v>0</v>
      </c>
      <c r="K602" s="184" t="s">
        <v>242</v>
      </c>
      <c r="L602" s="42"/>
      <c r="M602" s="189" t="s">
        <v>19</v>
      </c>
      <c r="N602" s="190" t="s">
        <v>48</v>
      </c>
      <c r="O602" s="67"/>
      <c r="P602" s="191">
        <f>O602*H602</f>
        <v>0</v>
      </c>
      <c r="Q602" s="191">
        <v>5.0000000000000002E-5</v>
      </c>
      <c r="R602" s="191">
        <f>Q602*H602</f>
        <v>8.3775199999999994E-2</v>
      </c>
      <c r="S602" s="191">
        <v>0</v>
      </c>
      <c r="T602" s="192">
        <f>S602*H602</f>
        <v>0</v>
      </c>
      <c r="U602" s="37"/>
      <c r="V602" s="37"/>
      <c r="W602" s="37"/>
      <c r="X602" s="37"/>
      <c r="Y602" s="37"/>
      <c r="Z602" s="37"/>
      <c r="AA602" s="37"/>
      <c r="AB602" s="37"/>
      <c r="AC602" s="37"/>
      <c r="AD602" s="37"/>
      <c r="AE602" s="37"/>
      <c r="AR602" s="193" t="s">
        <v>366</v>
      </c>
      <c r="AT602" s="193" t="s">
        <v>239</v>
      </c>
      <c r="AU602" s="193" t="s">
        <v>88</v>
      </c>
      <c r="AY602" s="20" t="s">
        <v>237</v>
      </c>
      <c r="BE602" s="194">
        <f>IF(N602="základní",J602,0)</f>
        <v>0</v>
      </c>
      <c r="BF602" s="194">
        <f>IF(N602="snížená",J602,0)</f>
        <v>0</v>
      </c>
      <c r="BG602" s="194">
        <f>IF(N602="zákl. přenesená",J602,0)</f>
        <v>0</v>
      </c>
      <c r="BH602" s="194">
        <f>IF(N602="sníž. přenesená",J602,0)</f>
        <v>0</v>
      </c>
      <c r="BI602" s="194">
        <f>IF(N602="nulová",J602,0)</f>
        <v>0</v>
      </c>
      <c r="BJ602" s="20" t="s">
        <v>88</v>
      </c>
      <c r="BK602" s="194">
        <f>ROUND(I602*H602,2)</f>
        <v>0</v>
      </c>
      <c r="BL602" s="20" t="s">
        <v>366</v>
      </c>
      <c r="BM602" s="193" t="s">
        <v>3055</v>
      </c>
    </row>
    <row r="603" spans="1:65" s="2" customFormat="1" ht="10.199999999999999">
      <c r="A603" s="37"/>
      <c r="B603" s="38"/>
      <c r="C603" s="39"/>
      <c r="D603" s="195" t="s">
        <v>245</v>
      </c>
      <c r="E603" s="39"/>
      <c r="F603" s="196" t="s">
        <v>3056</v>
      </c>
      <c r="G603" s="39"/>
      <c r="H603" s="39"/>
      <c r="I603" s="197"/>
      <c r="J603" s="39"/>
      <c r="K603" s="39"/>
      <c r="L603" s="42"/>
      <c r="M603" s="198"/>
      <c r="N603" s="199"/>
      <c r="O603" s="67"/>
      <c r="P603" s="67"/>
      <c r="Q603" s="67"/>
      <c r="R603" s="67"/>
      <c r="S603" s="67"/>
      <c r="T603" s="68"/>
      <c r="U603" s="37"/>
      <c r="V603" s="37"/>
      <c r="W603" s="37"/>
      <c r="X603" s="37"/>
      <c r="Y603" s="37"/>
      <c r="Z603" s="37"/>
      <c r="AA603" s="37"/>
      <c r="AB603" s="37"/>
      <c r="AC603" s="37"/>
      <c r="AD603" s="37"/>
      <c r="AE603" s="37"/>
      <c r="AT603" s="20" t="s">
        <v>245</v>
      </c>
      <c r="AU603" s="20" t="s">
        <v>88</v>
      </c>
    </row>
    <row r="604" spans="1:65" s="14" customFormat="1" ht="10.199999999999999">
      <c r="B604" s="211"/>
      <c r="C604" s="212"/>
      <c r="D604" s="202" t="s">
        <v>247</v>
      </c>
      <c r="E604" s="213" t="s">
        <v>19</v>
      </c>
      <c r="F604" s="214" t="s">
        <v>3057</v>
      </c>
      <c r="G604" s="212"/>
      <c r="H604" s="215">
        <v>1675.5039999999999</v>
      </c>
      <c r="I604" s="216"/>
      <c r="J604" s="212"/>
      <c r="K604" s="212"/>
      <c r="L604" s="217"/>
      <c r="M604" s="218"/>
      <c r="N604" s="219"/>
      <c r="O604" s="219"/>
      <c r="P604" s="219"/>
      <c r="Q604" s="219"/>
      <c r="R604" s="219"/>
      <c r="S604" s="219"/>
      <c r="T604" s="220"/>
      <c r="AT604" s="221" t="s">
        <v>247</v>
      </c>
      <c r="AU604" s="221" t="s">
        <v>88</v>
      </c>
      <c r="AV604" s="14" t="s">
        <v>88</v>
      </c>
      <c r="AW604" s="14" t="s">
        <v>37</v>
      </c>
      <c r="AX604" s="14" t="s">
        <v>83</v>
      </c>
      <c r="AY604" s="221" t="s">
        <v>237</v>
      </c>
    </row>
    <row r="605" spans="1:65" s="2" customFormat="1" ht="21.75" customHeight="1">
      <c r="A605" s="37"/>
      <c r="B605" s="38"/>
      <c r="C605" s="244" t="s">
        <v>1213</v>
      </c>
      <c r="D605" s="244" t="s">
        <v>296</v>
      </c>
      <c r="E605" s="245" t="s">
        <v>1102</v>
      </c>
      <c r="F605" s="246" t="s">
        <v>1103</v>
      </c>
      <c r="G605" s="247" t="s">
        <v>304</v>
      </c>
      <c r="H605" s="248">
        <v>1.6759999999999999</v>
      </c>
      <c r="I605" s="249"/>
      <c r="J605" s="250">
        <f>ROUND(I605*H605,2)</f>
        <v>0</v>
      </c>
      <c r="K605" s="246" t="s">
        <v>242</v>
      </c>
      <c r="L605" s="251"/>
      <c r="M605" s="252" t="s">
        <v>19</v>
      </c>
      <c r="N605" s="253" t="s">
        <v>48</v>
      </c>
      <c r="O605" s="67"/>
      <c r="P605" s="191">
        <f>O605*H605</f>
        <v>0</v>
      </c>
      <c r="Q605" s="191">
        <v>1</v>
      </c>
      <c r="R605" s="191">
        <f>Q605*H605</f>
        <v>1.6759999999999999</v>
      </c>
      <c r="S605" s="191">
        <v>0</v>
      </c>
      <c r="T605" s="192">
        <f>S605*H605</f>
        <v>0</v>
      </c>
      <c r="U605" s="37"/>
      <c r="V605" s="37"/>
      <c r="W605" s="37"/>
      <c r="X605" s="37"/>
      <c r="Y605" s="37"/>
      <c r="Z605" s="37"/>
      <c r="AA605" s="37"/>
      <c r="AB605" s="37"/>
      <c r="AC605" s="37"/>
      <c r="AD605" s="37"/>
      <c r="AE605" s="37"/>
      <c r="AR605" s="193" t="s">
        <v>523</v>
      </c>
      <c r="AT605" s="193" t="s">
        <v>296</v>
      </c>
      <c r="AU605" s="193" t="s">
        <v>88</v>
      </c>
      <c r="AY605" s="20" t="s">
        <v>237</v>
      </c>
      <c r="BE605" s="194">
        <f>IF(N605="základní",J605,0)</f>
        <v>0</v>
      </c>
      <c r="BF605" s="194">
        <f>IF(N605="snížená",J605,0)</f>
        <v>0</v>
      </c>
      <c r="BG605" s="194">
        <f>IF(N605="zákl. přenesená",J605,0)</f>
        <v>0</v>
      </c>
      <c r="BH605" s="194">
        <f>IF(N605="sníž. přenesená",J605,0)</f>
        <v>0</v>
      </c>
      <c r="BI605" s="194">
        <f>IF(N605="nulová",J605,0)</f>
        <v>0</v>
      </c>
      <c r="BJ605" s="20" t="s">
        <v>88</v>
      </c>
      <c r="BK605" s="194">
        <f>ROUND(I605*H605,2)</f>
        <v>0</v>
      </c>
      <c r="BL605" s="20" t="s">
        <v>366</v>
      </c>
      <c r="BM605" s="193" t="s">
        <v>3058</v>
      </c>
    </row>
    <row r="606" spans="1:65" s="14" customFormat="1" ht="10.199999999999999">
      <c r="B606" s="211"/>
      <c r="C606" s="212"/>
      <c r="D606" s="202" t="s">
        <v>247</v>
      </c>
      <c r="E606" s="212"/>
      <c r="F606" s="214" t="s">
        <v>3059</v>
      </c>
      <c r="G606" s="212"/>
      <c r="H606" s="215">
        <v>1.6759999999999999</v>
      </c>
      <c r="I606" s="216"/>
      <c r="J606" s="212"/>
      <c r="K606" s="212"/>
      <c r="L606" s="217"/>
      <c r="M606" s="218"/>
      <c r="N606" s="219"/>
      <c r="O606" s="219"/>
      <c r="P606" s="219"/>
      <c r="Q606" s="219"/>
      <c r="R606" s="219"/>
      <c r="S606" s="219"/>
      <c r="T606" s="220"/>
      <c r="AT606" s="221" t="s">
        <v>247</v>
      </c>
      <c r="AU606" s="221" t="s">
        <v>88</v>
      </c>
      <c r="AV606" s="14" t="s">
        <v>88</v>
      </c>
      <c r="AW606" s="14" t="s">
        <v>4</v>
      </c>
      <c r="AX606" s="14" t="s">
        <v>83</v>
      </c>
      <c r="AY606" s="221" t="s">
        <v>237</v>
      </c>
    </row>
    <row r="607" spans="1:65" s="2" customFormat="1" ht="16.5" customHeight="1">
      <c r="A607" s="37"/>
      <c r="B607" s="38"/>
      <c r="C607" s="182" t="s">
        <v>1226</v>
      </c>
      <c r="D607" s="182" t="s">
        <v>239</v>
      </c>
      <c r="E607" s="183" t="s">
        <v>3060</v>
      </c>
      <c r="F607" s="184" t="s">
        <v>3061</v>
      </c>
      <c r="G607" s="185" t="s">
        <v>1096</v>
      </c>
      <c r="H607" s="186">
        <v>2918.3870000000002</v>
      </c>
      <c r="I607" s="187"/>
      <c r="J607" s="188">
        <f>ROUND(I607*H607,2)</f>
        <v>0</v>
      </c>
      <c r="K607" s="184" t="s">
        <v>19</v>
      </c>
      <c r="L607" s="42"/>
      <c r="M607" s="189" t="s">
        <v>19</v>
      </c>
      <c r="N607" s="190" t="s">
        <v>48</v>
      </c>
      <c r="O607" s="67"/>
      <c r="P607" s="191">
        <f>O607*H607</f>
        <v>0</v>
      </c>
      <c r="Q607" s="191">
        <v>0</v>
      </c>
      <c r="R607" s="191">
        <f>Q607*H607</f>
        <v>0</v>
      </c>
      <c r="S607" s="191">
        <v>0</v>
      </c>
      <c r="T607" s="192">
        <f>S607*H607</f>
        <v>0</v>
      </c>
      <c r="U607" s="37"/>
      <c r="V607" s="37"/>
      <c r="W607" s="37"/>
      <c r="X607" s="37"/>
      <c r="Y607" s="37"/>
      <c r="Z607" s="37"/>
      <c r="AA607" s="37"/>
      <c r="AB607" s="37"/>
      <c r="AC607" s="37"/>
      <c r="AD607" s="37"/>
      <c r="AE607" s="37"/>
      <c r="AR607" s="193" t="s">
        <v>366</v>
      </c>
      <c r="AT607" s="193" t="s">
        <v>239</v>
      </c>
      <c r="AU607" s="193" t="s">
        <v>88</v>
      </c>
      <c r="AY607" s="20" t="s">
        <v>237</v>
      </c>
      <c r="BE607" s="194">
        <f>IF(N607="základní",J607,0)</f>
        <v>0</v>
      </c>
      <c r="BF607" s="194">
        <f>IF(N607="snížená",J607,0)</f>
        <v>0</v>
      </c>
      <c r="BG607" s="194">
        <f>IF(N607="zákl. přenesená",J607,0)</f>
        <v>0</v>
      </c>
      <c r="BH607" s="194">
        <f>IF(N607="sníž. přenesená",J607,0)</f>
        <v>0</v>
      </c>
      <c r="BI607" s="194">
        <f>IF(N607="nulová",J607,0)</f>
        <v>0</v>
      </c>
      <c r="BJ607" s="20" t="s">
        <v>88</v>
      </c>
      <c r="BK607" s="194">
        <f>ROUND(I607*H607,2)</f>
        <v>0</v>
      </c>
      <c r="BL607" s="20" t="s">
        <v>366</v>
      </c>
      <c r="BM607" s="193" t="s">
        <v>3062</v>
      </c>
    </row>
    <row r="608" spans="1:65" s="14" customFormat="1" ht="10.199999999999999">
      <c r="B608" s="211"/>
      <c r="C608" s="212"/>
      <c r="D608" s="202" t="s">
        <v>247</v>
      </c>
      <c r="E608" s="213" t="s">
        <v>19</v>
      </c>
      <c r="F608" s="214" t="s">
        <v>3057</v>
      </c>
      <c r="G608" s="212"/>
      <c r="H608" s="215">
        <v>1675.5039999999999</v>
      </c>
      <c r="I608" s="216"/>
      <c r="J608" s="212"/>
      <c r="K608" s="212"/>
      <c r="L608" s="217"/>
      <c r="M608" s="218"/>
      <c r="N608" s="219"/>
      <c r="O608" s="219"/>
      <c r="P608" s="219"/>
      <c r="Q608" s="219"/>
      <c r="R608" s="219"/>
      <c r="S608" s="219"/>
      <c r="T608" s="220"/>
      <c r="AT608" s="221" t="s">
        <v>247</v>
      </c>
      <c r="AU608" s="221" t="s">
        <v>88</v>
      </c>
      <c r="AV608" s="14" t="s">
        <v>88</v>
      </c>
      <c r="AW608" s="14" t="s">
        <v>37</v>
      </c>
      <c r="AX608" s="14" t="s">
        <v>76</v>
      </c>
      <c r="AY608" s="221" t="s">
        <v>237</v>
      </c>
    </row>
    <row r="609" spans="1:65" s="14" customFormat="1" ht="10.199999999999999">
      <c r="B609" s="211"/>
      <c r="C609" s="212"/>
      <c r="D609" s="202" t="s">
        <v>247</v>
      </c>
      <c r="E609" s="213" t="s">
        <v>19</v>
      </c>
      <c r="F609" s="214" t="s">
        <v>3004</v>
      </c>
      <c r="G609" s="212"/>
      <c r="H609" s="215">
        <v>25.079000000000001</v>
      </c>
      <c r="I609" s="216"/>
      <c r="J609" s="212"/>
      <c r="K609" s="212"/>
      <c r="L609" s="217"/>
      <c r="M609" s="218"/>
      <c r="N609" s="219"/>
      <c r="O609" s="219"/>
      <c r="P609" s="219"/>
      <c r="Q609" s="219"/>
      <c r="R609" s="219"/>
      <c r="S609" s="219"/>
      <c r="T609" s="220"/>
      <c r="AT609" s="221" t="s">
        <v>247</v>
      </c>
      <c r="AU609" s="221" t="s">
        <v>88</v>
      </c>
      <c r="AV609" s="14" t="s">
        <v>88</v>
      </c>
      <c r="AW609" s="14" t="s">
        <v>37</v>
      </c>
      <c r="AX609" s="14" t="s">
        <v>76</v>
      </c>
      <c r="AY609" s="221" t="s">
        <v>237</v>
      </c>
    </row>
    <row r="610" spans="1:65" s="14" customFormat="1" ht="10.199999999999999">
      <c r="B610" s="211"/>
      <c r="C610" s="212"/>
      <c r="D610" s="202" t="s">
        <v>247</v>
      </c>
      <c r="E610" s="213" t="s">
        <v>19</v>
      </c>
      <c r="F610" s="214" t="s">
        <v>3010</v>
      </c>
      <c r="G610" s="212"/>
      <c r="H610" s="215">
        <v>25.661999999999999</v>
      </c>
      <c r="I610" s="216"/>
      <c r="J610" s="212"/>
      <c r="K610" s="212"/>
      <c r="L610" s="217"/>
      <c r="M610" s="218"/>
      <c r="N610" s="219"/>
      <c r="O610" s="219"/>
      <c r="P610" s="219"/>
      <c r="Q610" s="219"/>
      <c r="R610" s="219"/>
      <c r="S610" s="219"/>
      <c r="T610" s="220"/>
      <c r="AT610" s="221" t="s">
        <v>247</v>
      </c>
      <c r="AU610" s="221" t="s">
        <v>88</v>
      </c>
      <c r="AV610" s="14" t="s">
        <v>88</v>
      </c>
      <c r="AW610" s="14" t="s">
        <v>37</v>
      </c>
      <c r="AX610" s="14" t="s">
        <v>76</v>
      </c>
      <c r="AY610" s="221" t="s">
        <v>237</v>
      </c>
    </row>
    <row r="611" spans="1:65" s="14" customFormat="1" ht="10.199999999999999">
      <c r="B611" s="211"/>
      <c r="C611" s="212"/>
      <c r="D611" s="202" t="s">
        <v>247</v>
      </c>
      <c r="E611" s="213" t="s">
        <v>19</v>
      </c>
      <c r="F611" s="214" t="s">
        <v>2998</v>
      </c>
      <c r="G611" s="212"/>
      <c r="H611" s="215">
        <v>150.249</v>
      </c>
      <c r="I611" s="216"/>
      <c r="J611" s="212"/>
      <c r="K611" s="212"/>
      <c r="L611" s="217"/>
      <c r="M611" s="218"/>
      <c r="N611" s="219"/>
      <c r="O611" s="219"/>
      <c r="P611" s="219"/>
      <c r="Q611" s="219"/>
      <c r="R611" s="219"/>
      <c r="S611" s="219"/>
      <c r="T611" s="220"/>
      <c r="AT611" s="221" t="s">
        <v>247</v>
      </c>
      <c r="AU611" s="221" t="s">
        <v>88</v>
      </c>
      <c r="AV611" s="14" t="s">
        <v>88</v>
      </c>
      <c r="AW611" s="14" t="s">
        <v>37</v>
      </c>
      <c r="AX611" s="14" t="s">
        <v>76</v>
      </c>
      <c r="AY611" s="221" t="s">
        <v>237</v>
      </c>
    </row>
    <row r="612" spans="1:65" s="14" customFormat="1" ht="10.199999999999999">
      <c r="B612" s="211"/>
      <c r="C612" s="212"/>
      <c r="D612" s="202" t="s">
        <v>247</v>
      </c>
      <c r="E612" s="213" t="s">
        <v>19</v>
      </c>
      <c r="F612" s="214" t="s">
        <v>3046</v>
      </c>
      <c r="G612" s="212"/>
      <c r="H612" s="215">
        <v>94.2</v>
      </c>
      <c r="I612" s="216"/>
      <c r="J612" s="212"/>
      <c r="K612" s="212"/>
      <c r="L612" s="217"/>
      <c r="M612" s="218"/>
      <c r="N612" s="219"/>
      <c r="O612" s="219"/>
      <c r="P612" s="219"/>
      <c r="Q612" s="219"/>
      <c r="R612" s="219"/>
      <c r="S612" s="219"/>
      <c r="T612" s="220"/>
      <c r="AT612" s="221" t="s">
        <v>247</v>
      </c>
      <c r="AU612" s="221" t="s">
        <v>88</v>
      </c>
      <c r="AV612" s="14" t="s">
        <v>88</v>
      </c>
      <c r="AW612" s="14" t="s">
        <v>37</v>
      </c>
      <c r="AX612" s="14" t="s">
        <v>76</v>
      </c>
      <c r="AY612" s="221" t="s">
        <v>237</v>
      </c>
    </row>
    <row r="613" spans="1:65" s="14" customFormat="1" ht="10.199999999999999">
      <c r="B613" s="211"/>
      <c r="C613" s="212"/>
      <c r="D613" s="202" t="s">
        <v>247</v>
      </c>
      <c r="E613" s="213" t="s">
        <v>19</v>
      </c>
      <c r="F613" s="214" t="s">
        <v>3050</v>
      </c>
      <c r="G613" s="212"/>
      <c r="H613" s="215">
        <v>290.13600000000002</v>
      </c>
      <c r="I613" s="216"/>
      <c r="J613" s="212"/>
      <c r="K613" s="212"/>
      <c r="L613" s="217"/>
      <c r="M613" s="218"/>
      <c r="N613" s="219"/>
      <c r="O613" s="219"/>
      <c r="P613" s="219"/>
      <c r="Q613" s="219"/>
      <c r="R613" s="219"/>
      <c r="S613" s="219"/>
      <c r="T613" s="220"/>
      <c r="AT613" s="221" t="s">
        <v>247</v>
      </c>
      <c r="AU613" s="221" t="s">
        <v>88</v>
      </c>
      <c r="AV613" s="14" t="s">
        <v>88</v>
      </c>
      <c r="AW613" s="14" t="s">
        <v>37</v>
      </c>
      <c r="AX613" s="14" t="s">
        <v>76</v>
      </c>
      <c r="AY613" s="221" t="s">
        <v>237</v>
      </c>
    </row>
    <row r="614" spans="1:65" s="14" customFormat="1" ht="10.199999999999999">
      <c r="B614" s="211"/>
      <c r="C614" s="212"/>
      <c r="D614" s="202" t="s">
        <v>247</v>
      </c>
      <c r="E614" s="213" t="s">
        <v>19</v>
      </c>
      <c r="F614" s="214" t="s">
        <v>3063</v>
      </c>
      <c r="G614" s="212"/>
      <c r="H614" s="215">
        <v>280.86</v>
      </c>
      <c r="I614" s="216"/>
      <c r="J614" s="212"/>
      <c r="K614" s="212"/>
      <c r="L614" s="217"/>
      <c r="M614" s="218"/>
      <c r="N614" s="219"/>
      <c r="O614" s="219"/>
      <c r="P614" s="219"/>
      <c r="Q614" s="219"/>
      <c r="R614" s="219"/>
      <c r="S614" s="219"/>
      <c r="T614" s="220"/>
      <c r="AT614" s="221" t="s">
        <v>247</v>
      </c>
      <c r="AU614" s="221" t="s">
        <v>88</v>
      </c>
      <c r="AV614" s="14" t="s">
        <v>88</v>
      </c>
      <c r="AW614" s="14" t="s">
        <v>37</v>
      </c>
      <c r="AX614" s="14" t="s">
        <v>76</v>
      </c>
      <c r="AY614" s="221" t="s">
        <v>237</v>
      </c>
    </row>
    <row r="615" spans="1:65" s="14" customFormat="1" ht="10.199999999999999">
      <c r="B615" s="211"/>
      <c r="C615" s="212"/>
      <c r="D615" s="202" t="s">
        <v>247</v>
      </c>
      <c r="E615" s="213" t="s">
        <v>19</v>
      </c>
      <c r="F615" s="214" t="s">
        <v>3025</v>
      </c>
      <c r="G615" s="212"/>
      <c r="H615" s="215">
        <v>182.51300000000001</v>
      </c>
      <c r="I615" s="216"/>
      <c r="J615" s="212"/>
      <c r="K615" s="212"/>
      <c r="L615" s="217"/>
      <c r="M615" s="218"/>
      <c r="N615" s="219"/>
      <c r="O615" s="219"/>
      <c r="P615" s="219"/>
      <c r="Q615" s="219"/>
      <c r="R615" s="219"/>
      <c r="S615" s="219"/>
      <c r="T615" s="220"/>
      <c r="AT615" s="221" t="s">
        <v>247</v>
      </c>
      <c r="AU615" s="221" t="s">
        <v>88</v>
      </c>
      <c r="AV615" s="14" t="s">
        <v>88</v>
      </c>
      <c r="AW615" s="14" t="s">
        <v>37</v>
      </c>
      <c r="AX615" s="14" t="s">
        <v>76</v>
      </c>
      <c r="AY615" s="221" t="s">
        <v>237</v>
      </c>
    </row>
    <row r="616" spans="1:65" s="14" customFormat="1" ht="10.199999999999999">
      <c r="B616" s="211"/>
      <c r="C616" s="212"/>
      <c r="D616" s="202" t="s">
        <v>247</v>
      </c>
      <c r="E616" s="213" t="s">
        <v>19</v>
      </c>
      <c r="F616" s="214" t="s">
        <v>3031</v>
      </c>
      <c r="G616" s="212"/>
      <c r="H616" s="215">
        <v>134.85</v>
      </c>
      <c r="I616" s="216"/>
      <c r="J616" s="212"/>
      <c r="K616" s="212"/>
      <c r="L616" s="217"/>
      <c r="M616" s="218"/>
      <c r="N616" s="219"/>
      <c r="O616" s="219"/>
      <c r="P616" s="219"/>
      <c r="Q616" s="219"/>
      <c r="R616" s="219"/>
      <c r="S616" s="219"/>
      <c r="T616" s="220"/>
      <c r="AT616" s="221" t="s">
        <v>247</v>
      </c>
      <c r="AU616" s="221" t="s">
        <v>88</v>
      </c>
      <c r="AV616" s="14" t="s">
        <v>88</v>
      </c>
      <c r="AW616" s="14" t="s">
        <v>37</v>
      </c>
      <c r="AX616" s="14" t="s">
        <v>76</v>
      </c>
      <c r="AY616" s="221" t="s">
        <v>237</v>
      </c>
    </row>
    <row r="617" spans="1:65" s="14" customFormat="1" ht="10.199999999999999">
      <c r="B617" s="211"/>
      <c r="C617" s="212"/>
      <c r="D617" s="202" t="s">
        <v>247</v>
      </c>
      <c r="E617" s="213" t="s">
        <v>19</v>
      </c>
      <c r="F617" s="214" t="s">
        <v>3019</v>
      </c>
      <c r="G617" s="212"/>
      <c r="H617" s="215">
        <v>59.334000000000003</v>
      </c>
      <c r="I617" s="216"/>
      <c r="J617" s="212"/>
      <c r="K617" s="212"/>
      <c r="L617" s="217"/>
      <c r="M617" s="218"/>
      <c r="N617" s="219"/>
      <c r="O617" s="219"/>
      <c r="P617" s="219"/>
      <c r="Q617" s="219"/>
      <c r="R617" s="219"/>
      <c r="S617" s="219"/>
      <c r="T617" s="220"/>
      <c r="AT617" s="221" t="s">
        <v>247</v>
      </c>
      <c r="AU617" s="221" t="s">
        <v>88</v>
      </c>
      <c r="AV617" s="14" t="s">
        <v>88</v>
      </c>
      <c r="AW617" s="14" t="s">
        <v>37</v>
      </c>
      <c r="AX617" s="14" t="s">
        <v>76</v>
      </c>
      <c r="AY617" s="221" t="s">
        <v>237</v>
      </c>
    </row>
    <row r="618" spans="1:65" s="16" customFormat="1" ht="10.199999999999999">
      <c r="B618" s="233"/>
      <c r="C618" s="234"/>
      <c r="D618" s="202" t="s">
        <v>247</v>
      </c>
      <c r="E618" s="235" t="s">
        <v>19</v>
      </c>
      <c r="F618" s="236" t="s">
        <v>260</v>
      </c>
      <c r="G618" s="234"/>
      <c r="H618" s="237">
        <v>2918.3870000000002</v>
      </c>
      <c r="I618" s="238"/>
      <c r="J618" s="234"/>
      <c r="K618" s="234"/>
      <c r="L618" s="239"/>
      <c r="M618" s="240"/>
      <c r="N618" s="241"/>
      <c r="O618" s="241"/>
      <c r="P618" s="241"/>
      <c r="Q618" s="241"/>
      <c r="R618" s="241"/>
      <c r="S618" s="241"/>
      <c r="T618" s="242"/>
      <c r="AT618" s="243" t="s">
        <v>247</v>
      </c>
      <c r="AU618" s="243" t="s">
        <v>88</v>
      </c>
      <c r="AV618" s="16" t="s">
        <v>243</v>
      </c>
      <c r="AW618" s="16" t="s">
        <v>37</v>
      </c>
      <c r="AX618" s="16" t="s">
        <v>83</v>
      </c>
      <c r="AY618" s="243" t="s">
        <v>237</v>
      </c>
    </row>
    <row r="619" spans="1:65" s="2" customFormat="1" ht="55.5" customHeight="1">
      <c r="A619" s="37"/>
      <c r="B619" s="38"/>
      <c r="C619" s="182" t="s">
        <v>1232</v>
      </c>
      <c r="D619" s="182" t="s">
        <v>239</v>
      </c>
      <c r="E619" s="183" t="s">
        <v>1128</v>
      </c>
      <c r="F619" s="184" t="s">
        <v>1129</v>
      </c>
      <c r="G619" s="185" t="s">
        <v>304</v>
      </c>
      <c r="H619" s="186">
        <v>4.5389999999999997</v>
      </c>
      <c r="I619" s="187"/>
      <c r="J619" s="188">
        <f>ROUND(I619*H619,2)</f>
        <v>0</v>
      </c>
      <c r="K619" s="184" t="s">
        <v>242</v>
      </c>
      <c r="L619" s="42"/>
      <c r="M619" s="189" t="s">
        <v>19</v>
      </c>
      <c r="N619" s="190" t="s">
        <v>48</v>
      </c>
      <c r="O619" s="67"/>
      <c r="P619" s="191">
        <f>O619*H619</f>
        <v>0</v>
      </c>
      <c r="Q619" s="191">
        <v>0</v>
      </c>
      <c r="R619" s="191">
        <f>Q619*H619</f>
        <v>0</v>
      </c>
      <c r="S619" s="191">
        <v>0</v>
      </c>
      <c r="T619" s="192">
        <f>S619*H619</f>
        <v>0</v>
      </c>
      <c r="U619" s="37"/>
      <c r="V619" s="37"/>
      <c r="W619" s="37"/>
      <c r="X619" s="37"/>
      <c r="Y619" s="37"/>
      <c r="Z619" s="37"/>
      <c r="AA619" s="37"/>
      <c r="AB619" s="37"/>
      <c r="AC619" s="37"/>
      <c r="AD619" s="37"/>
      <c r="AE619" s="37"/>
      <c r="AR619" s="193" t="s">
        <v>366</v>
      </c>
      <c r="AT619" s="193" t="s">
        <v>239</v>
      </c>
      <c r="AU619" s="193" t="s">
        <v>88</v>
      </c>
      <c r="AY619" s="20" t="s">
        <v>237</v>
      </c>
      <c r="BE619" s="194">
        <f>IF(N619="základní",J619,0)</f>
        <v>0</v>
      </c>
      <c r="BF619" s="194">
        <f>IF(N619="snížená",J619,0)</f>
        <v>0</v>
      </c>
      <c r="BG619" s="194">
        <f>IF(N619="zákl. přenesená",J619,0)</f>
        <v>0</v>
      </c>
      <c r="BH619" s="194">
        <f>IF(N619="sníž. přenesená",J619,0)</f>
        <v>0</v>
      </c>
      <c r="BI619" s="194">
        <f>IF(N619="nulová",J619,0)</f>
        <v>0</v>
      </c>
      <c r="BJ619" s="20" t="s">
        <v>88</v>
      </c>
      <c r="BK619" s="194">
        <f>ROUND(I619*H619,2)</f>
        <v>0</v>
      </c>
      <c r="BL619" s="20" t="s">
        <v>366</v>
      </c>
      <c r="BM619" s="193" t="s">
        <v>3064</v>
      </c>
    </row>
    <row r="620" spans="1:65" s="2" customFormat="1" ht="10.199999999999999">
      <c r="A620" s="37"/>
      <c r="B620" s="38"/>
      <c r="C620" s="39"/>
      <c r="D620" s="195" t="s">
        <v>245</v>
      </c>
      <c r="E620" s="39"/>
      <c r="F620" s="196" t="s">
        <v>1131</v>
      </c>
      <c r="G620" s="39"/>
      <c r="H620" s="39"/>
      <c r="I620" s="197"/>
      <c r="J620" s="39"/>
      <c r="K620" s="39"/>
      <c r="L620" s="42"/>
      <c r="M620" s="198"/>
      <c r="N620" s="199"/>
      <c r="O620" s="67"/>
      <c r="P620" s="67"/>
      <c r="Q620" s="67"/>
      <c r="R620" s="67"/>
      <c r="S620" s="67"/>
      <c r="T620" s="68"/>
      <c r="U620" s="37"/>
      <c r="V620" s="37"/>
      <c r="W620" s="37"/>
      <c r="X620" s="37"/>
      <c r="Y620" s="37"/>
      <c r="Z620" s="37"/>
      <c r="AA620" s="37"/>
      <c r="AB620" s="37"/>
      <c r="AC620" s="37"/>
      <c r="AD620" s="37"/>
      <c r="AE620" s="37"/>
      <c r="AT620" s="20" t="s">
        <v>245</v>
      </c>
      <c r="AU620" s="20" t="s">
        <v>88</v>
      </c>
    </row>
    <row r="621" spans="1:65" s="12" customFormat="1" ht="22.8" customHeight="1">
      <c r="B621" s="166"/>
      <c r="C621" s="167"/>
      <c r="D621" s="168" t="s">
        <v>75</v>
      </c>
      <c r="E621" s="180" t="s">
        <v>1132</v>
      </c>
      <c r="F621" s="180" t="s">
        <v>1133</v>
      </c>
      <c r="G621" s="167"/>
      <c r="H621" s="167"/>
      <c r="I621" s="170"/>
      <c r="J621" s="181">
        <f>BK621</f>
        <v>0</v>
      </c>
      <c r="K621" s="167"/>
      <c r="L621" s="172"/>
      <c r="M621" s="173"/>
      <c r="N621" s="174"/>
      <c r="O621" s="174"/>
      <c r="P621" s="175">
        <f>SUM(P622:P667)</f>
        <v>0</v>
      </c>
      <c r="Q621" s="174"/>
      <c r="R621" s="175">
        <f>SUM(R622:R667)</f>
        <v>0.73687999999999998</v>
      </c>
      <c r="S621" s="174"/>
      <c r="T621" s="176">
        <f>SUM(T622:T667)</f>
        <v>1.0116579999999999</v>
      </c>
      <c r="AR621" s="177" t="s">
        <v>88</v>
      </c>
      <c r="AT621" s="178" t="s">
        <v>75</v>
      </c>
      <c r="AU621" s="178" t="s">
        <v>83</v>
      </c>
      <c r="AY621" s="177" t="s">
        <v>237</v>
      </c>
      <c r="BK621" s="179">
        <f>SUM(BK622:BK667)</f>
        <v>0</v>
      </c>
    </row>
    <row r="622" spans="1:65" s="2" customFormat="1" ht="24.15" customHeight="1">
      <c r="A622" s="37"/>
      <c r="B622" s="38"/>
      <c r="C622" s="182" t="s">
        <v>1238</v>
      </c>
      <c r="D622" s="182" t="s">
        <v>239</v>
      </c>
      <c r="E622" s="183" t="s">
        <v>1135</v>
      </c>
      <c r="F622" s="184" t="s">
        <v>1136</v>
      </c>
      <c r="G622" s="185" t="s">
        <v>141</v>
      </c>
      <c r="H622" s="186">
        <v>24.16</v>
      </c>
      <c r="I622" s="187"/>
      <c r="J622" s="188">
        <f>ROUND(I622*H622,2)</f>
        <v>0</v>
      </c>
      <c r="K622" s="184" t="s">
        <v>242</v>
      </c>
      <c r="L622" s="42"/>
      <c r="M622" s="189" t="s">
        <v>19</v>
      </c>
      <c r="N622" s="190" t="s">
        <v>48</v>
      </c>
      <c r="O622" s="67"/>
      <c r="P622" s="191">
        <f>O622*H622</f>
        <v>0</v>
      </c>
      <c r="Q622" s="191">
        <v>0</v>
      </c>
      <c r="R622" s="191">
        <f>Q622*H622</f>
        <v>0</v>
      </c>
      <c r="S622" s="191">
        <v>0</v>
      </c>
      <c r="T622" s="192">
        <f>S622*H622</f>
        <v>0</v>
      </c>
      <c r="U622" s="37"/>
      <c r="V622" s="37"/>
      <c r="W622" s="37"/>
      <c r="X622" s="37"/>
      <c r="Y622" s="37"/>
      <c r="Z622" s="37"/>
      <c r="AA622" s="37"/>
      <c r="AB622" s="37"/>
      <c r="AC622" s="37"/>
      <c r="AD622" s="37"/>
      <c r="AE622" s="37"/>
      <c r="AR622" s="193" t="s">
        <v>366</v>
      </c>
      <c r="AT622" s="193" t="s">
        <v>239</v>
      </c>
      <c r="AU622" s="193" t="s">
        <v>88</v>
      </c>
      <c r="AY622" s="20" t="s">
        <v>237</v>
      </c>
      <c r="BE622" s="194">
        <f>IF(N622="základní",J622,0)</f>
        <v>0</v>
      </c>
      <c r="BF622" s="194">
        <f>IF(N622="snížená",J622,0)</f>
        <v>0</v>
      </c>
      <c r="BG622" s="194">
        <f>IF(N622="zákl. přenesená",J622,0)</f>
        <v>0</v>
      </c>
      <c r="BH622" s="194">
        <f>IF(N622="sníž. přenesená",J622,0)</f>
        <v>0</v>
      </c>
      <c r="BI622" s="194">
        <f>IF(N622="nulová",J622,0)</f>
        <v>0</v>
      </c>
      <c r="BJ622" s="20" t="s">
        <v>88</v>
      </c>
      <c r="BK622" s="194">
        <f>ROUND(I622*H622,2)</f>
        <v>0</v>
      </c>
      <c r="BL622" s="20" t="s">
        <v>366</v>
      </c>
      <c r="BM622" s="193" t="s">
        <v>3065</v>
      </c>
    </row>
    <row r="623" spans="1:65" s="2" customFormat="1" ht="10.199999999999999">
      <c r="A623" s="37"/>
      <c r="B623" s="38"/>
      <c r="C623" s="39"/>
      <c r="D623" s="195" t="s">
        <v>245</v>
      </c>
      <c r="E623" s="39"/>
      <c r="F623" s="196" t="s">
        <v>1138</v>
      </c>
      <c r="G623" s="39"/>
      <c r="H623" s="39"/>
      <c r="I623" s="197"/>
      <c r="J623" s="39"/>
      <c r="K623" s="39"/>
      <c r="L623" s="42"/>
      <c r="M623" s="198"/>
      <c r="N623" s="199"/>
      <c r="O623" s="67"/>
      <c r="P623" s="67"/>
      <c r="Q623" s="67"/>
      <c r="R623" s="67"/>
      <c r="S623" s="67"/>
      <c r="T623" s="68"/>
      <c r="U623" s="37"/>
      <c r="V623" s="37"/>
      <c r="W623" s="37"/>
      <c r="X623" s="37"/>
      <c r="Y623" s="37"/>
      <c r="Z623" s="37"/>
      <c r="AA623" s="37"/>
      <c r="AB623" s="37"/>
      <c r="AC623" s="37"/>
      <c r="AD623" s="37"/>
      <c r="AE623" s="37"/>
      <c r="AT623" s="20" t="s">
        <v>245</v>
      </c>
      <c r="AU623" s="20" t="s">
        <v>88</v>
      </c>
    </row>
    <row r="624" spans="1:65" s="14" customFormat="1" ht="10.199999999999999">
      <c r="B624" s="211"/>
      <c r="C624" s="212"/>
      <c r="D624" s="202" t="s">
        <v>247</v>
      </c>
      <c r="E624" s="213" t="s">
        <v>19</v>
      </c>
      <c r="F624" s="214" t="s">
        <v>3066</v>
      </c>
      <c r="G624" s="212"/>
      <c r="H624" s="215">
        <v>24.16</v>
      </c>
      <c r="I624" s="216"/>
      <c r="J624" s="212"/>
      <c r="K624" s="212"/>
      <c r="L624" s="217"/>
      <c r="M624" s="218"/>
      <c r="N624" s="219"/>
      <c r="O624" s="219"/>
      <c r="P624" s="219"/>
      <c r="Q624" s="219"/>
      <c r="R624" s="219"/>
      <c r="S624" s="219"/>
      <c r="T624" s="220"/>
      <c r="AT624" s="221" t="s">
        <v>247</v>
      </c>
      <c r="AU624" s="221" t="s">
        <v>88</v>
      </c>
      <c r="AV624" s="14" t="s">
        <v>88</v>
      </c>
      <c r="AW624" s="14" t="s">
        <v>37</v>
      </c>
      <c r="AX624" s="14" t="s">
        <v>83</v>
      </c>
      <c r="AY624" s="221" t="s">
        <v>237</v>
      </c>
    </row>
    <row r="625" spans="1:65" s="2" customFormat="1" ht="24.15" customHeight="1">
      <c r="A625" s="37"/>
      <c r="B625" s="38"/>
      <c r="C625" s="182" t="s">
        <v>1257</v>
      </c>
      <c r="D625" s="182" t="s">
        <v>239</v>
      </c>
      <c r="E625" s="183" t="s">
        <v>1141</v>
      </c>
      <c r="F625" s="184" t="s">
        <v>1142</v>
      </c>
      <c r="G625" s="185" t="s">
        <v>141</v>
      </c>
      <c r="H625" s="186">
        <v>24.16</v>
      </c>
      <c r="I625" s="187"/>
      <c r="J625" s="188">
        <f>ROUND(I625*H625,2)</f>
        <v>0</v>
      </c>
      <c r="K625" s="184" t="s">
        <v>242</v>
      </c>
      <c r="L625" s="42"/>
      <c r="M625" s="189" t="s">
        <v>19</v>
      </c>
      <c r="N625" s="190" t="s">
        <v>48</v>
      </c>
      <c r="O625" s="67"/>
      <c r="P625" s="191">
        <f>O625*H625</f>
        <v>0</v>
      </c>
      <c r="Q625" s="191">
        <v>2.9999999999999997E-4</v>
      </c>
      <c r="R625" s="191">
        <f>Q625*H625</f>
        <v>7.2479999999999992E-3</v>
      </c>
      <c r="S625" s="191">
        <v>0</v>
      </c>
      <c r="T625" s="192">
        <f>S625*H625</f>
        <v>0</v>
      </c>
      <c r="U625" s="37"/>
      <c r="V625" s="37"/>
      <c r="W625" s="37"/>
      <c r="X625" s="37"/>
      <c r="Y625" s="37"/>
      <c r="Z625" s="37"/>
      <c r="AA625" s="37"/>
      <c r="AB625" s="37"/>
      <c r="AC625" s="37"/>
      <c r="AD625" s="37"/>
      <c r="AE625" s="37"/>
      <c r="AR625" s="193" t="s">
        <v>366</v>
      </c>
      <c r="AT625" s="193" t="s">
        <v>239</v>
      </c>
      <c r="AU625" s="193" t="s">
        <v>88</v>
      </c>
      <c r="AY625" s="20" t="s">
        <v>237</v>
      </c>
      <c r="BE625" s="194">
        <f>IF(N625="základní",J625,0)</f>
        <v>0</v>
      </c>
      <c r="BF625" s="194">
        <f>IF(N625="snížená",J625,0)</f>
        <v>0</v>
      </c>
      <c r="BG625" s="194">
        <f>IF(N625="zákl. přenesená",J625,0)</f>
        <v>0</v>
      </c>
      <c r="BH625" s="194">
        <f>IF(N625="sníž. přenesená",J625,0)</f>
        <v>0</v>
      </c>
      <c r="BI625" s="194">
        <f>IF(N625="nulová",J625,0)</f>
        <v>0</v>
      </c>
      <c r="BJ625" s="20" t="s">
        <v>88</v>
      </c>
      <c r="BK625" s="194">
        <f>ROUND(I625*H625,2)</f>
        <v>0</v>
      </c>
      <c r="BL625" s="20" t="s">
        <v>366</v>
      </c>
      <c r="BM625" s="193" t="s">
        <v>3067</v>
      </c>
    </row>
    <row r="626" spans="1:65" s="2" customFormat="1" ht="10.199999999999999">
      <c r="A626" s="37"/>
      <c r="B626" s="38"/>
      <c r="C626" s="39"/>
      <c r="D626" s="195" t="s">
        <v>245</v>
      </c>
      <c r="E626" s="39"/>
      <c r="F626" s="196" t="s">
        <v>1144</v>
      </c>
      <c r="G626" s="39"/>
      <c r="H626" s="39"/>
      <c r="I626" s="197"/>
      <c r="J626" s="39"/>
      <c r="K626" s="39"/>
      <c r="L626" s="42"/>
      <c r="M626" s="198"/>
      <c r="N626" s="199"/>
      <c r="O626" s="67"/>
      <c r="P626" s="67"/>
      <c r="Q626" s="67"/>
      <c r="R626" s="67"/>
      <c r="S626" s="67"/>
      <c r="T626" s="68"/>
      <c r="U626" s="37"/>
      <c r="V626" s="37"/>
      <c r="W626" s="37"/>
      <c r="X626" s="37"/>
      <c r="Y626" s="37"/>
      <c r="Z626" s="37"/>
      <c r="AA626" s="37"/>
      <c r="AB626" s="37"/>
      <c r="AC626" s="37"/>
      <c r="AD626" s="37"/>
      <c r="AE626" s="37"/>
      <c r="AT626" s="20" t="s">
        <v>245</v>
      </c>
      <c r="AU626" s="20" t="s">
        <v>88</v>
      </c>
    </row>
    <row r="627" spans="1:65" s="14" customFormat="1" ht="10.199999999999999">
      <c r="B627" s="211"/>
      <c r="C627" s="212"/>
      <c r="D627" s="202" t="s">
        <v>247</v>
      </c>
      <c r="E627" s="213" t="s">
        <v>19</v>
      </c>
      <c r="F627" s="214" t="s">
        <v>3066</v>
      </c>
      <c r="G627" s="212"/>
      <c r="H627" s="215">
        <v>24.16</v>
      </c>
      <c r="I627" s="216"/>
      <c r="J627" s="212"/>
      <c r="K627" s="212"/>
      <c r="L627" s="217"/>
      <c r="M627" s="218"/>
      <c r="N627" s="219"/>
      <c r="O627" s="219"/>
      <c r="P627" s="219"/>
      <c r="Q627" s="219"/>
      <c r="R627" s="219"/>
      <c r="S627" s="219"/>
      <c r="T627" s="220"/>
      <c r="AT627" s="221" t="s">
        <v>247</v>
      </c>
      <c r="AU627" s="221" t="s">
        <v>88</v>
      </c>
      <c r="AV627" s="14" t="s">
        <v>88</v>
      </c>
      <c r="AW627" s="14" t="s">
        <v>37</v>
      </c>
      <c r="AX627" s="14" t="s">
        <v>83</v>
      </c>
      <c r="AY627" s="221" t="s">
        <v>237</v>
      </c>
    </row>
    <row r="628" spans="1:65" s="2" customFormat="1" ht="24.15" customHeight="1">
      <c r="A628" s="37"/>
      <c r="B628" s="38"/>
      <c r="C628" s="182" t="s">
        <v>1262</v>
      </c>
      <c r="D628" s="182" t="s">
        <v>239</v>
      </c>
      <c r="E628" s="183" t="s">
        <v>1146</v>
      </c>
      <c r="F628" s="184" t="s">
        <v>1147</v>
      </c>
      <c r="G628" s="185" t="s">
        <v>141</v>
      </c>
      <c r="H628" s="186">
        <v>24.16</v>
      </c>
      <c r="I628" s="187"/>
      <c r="J628" s="188">
        <f>ROUND(I628*H628,2)</f>
        <v>0</v>
      </c>
      <c r="K628" s="184" t="s">
        <v>242</v>
      </c>
      <c r="L628" s="42"/>
      <c r="M628" s="189" t="s">
        <v>19</v>
      </c>
      <c r="N628" s="190" t="s">
        <v>48</v>
      </c>
      <c r="O628" s="67"/>
      <c r="P628" s="191">
        <f>O628*H628</f>
        <v>0</v>
      </c>
      <c r="Q628" s="191">
        <v>0</v>
      </c>
      <c r="R628" s="191">
        <f>Q628*H628</f>
        <v>0</v>
      </c>
      <c r="S628" s="191">
        <v>0</v>
      </c>
      <c r="T628" s="192">
        <f>S628*H628</f>
        <v>0</v>
      </c>
      <c r="U628" s="37"/>
      <c r="V628" s="37"/>
      <c r="W628" s="37"/>
      <c r="X628" s="37"/>
      <c r="Y628" s="37"/>
      <c r="Z628" s="37"/>
      <c r="AA628" s="37"/>
      <c r="AB628" s="37"/>
      <c r="AC628" s="37"/>
      <c r="AD628" s="37"/>
      <c r="AE628" s="37"/>
      <c r="AR628" s="193" t="s">
        <v>366</v>
      </c>
      <c r="AT628" s="193" t="s">
        <v>239</v>
      </c>
      <c r="AU628" s="193" t="s">
        <v>88</v>
      </c>
      <c r="AY628" s="20" t="s">
        <v>237</v>
      </c>
      <c r="BE628" s="194">
        <f>IF(N628="základní",J628,0)</f>
        <v>0</v>
      </c>
      <c r="BF628" s="194">
        <f>IF(N628="snížená",J628,0)</f>
        <v>0</v>
      </c>
      <c r="BG628" s="194">
        <f>IF(N628="zákl. přenesená",J628,0)</f>
        <v>0</v>
      </c>
      <c r="BH628" s="194">
        <f>IF(N628="sníž. přenesená",J628,0)</f>
        <v>0</v>
      </c>
      <c r="BI628" s="194">
        <f>IF(N628="nulová",J628,0)</f>
        <v>0</v>
      </c>
      <c r="BJ628" s="20" t="s">
        <v>88</v>
      </c>
      <c r="BK628" s="194">
        <f>ROUND(I628*H628,2)</f>
        <v>0</v>
      </c>
      <c r="BL628" s="20" t="s">
        <v>366</v>
      </c>
      <c r="BM628" s="193" t="s">
        <v>3068</v>
      </c>
    </row>
    <row r="629" spans="1:65" s="2" customFormat="1" ht="10.199999999999999">
      <c r="A629" s="37"/>
      <c r="B629" s="38"/>
      <c r="C629" s="39"/>
      <c r="D629" s="195" t="s">
        <v>245</v>
      </c>
      <c r="E629" s="39"/>
      <c r="F629" s="196" t="s">
        <v>1149</v>
      </c>
      <c r="G629" s="39"/>
      <c r="H629" s="39"/>
      <c r="I629" s="197"/>
      <c r="J629" s="39"/>
      <c r="K629" s="39"/>
      <c r="L629" s="42"/>
      <c r="M629" s="198"/>
      <c r="N629" s="199"/>
      <c r="O629" s="67"/>
      <c r="P629" s="67"/>
      <c r="Q629" s="67"/>
      <c r="R629" s="67"/>
      <c r="S629" s="67"/>
      <c r="T629" s="68"/>
      <c r="U629" s="37"/>
      <c r="V629" s="37"/>
      <c r="W629" s="37"/>
      <c r="X629" s="37"/>
      <c r="Y629" s="37"/>
      <c r="Z629" s="37"/>
      <c r="AA629" s="37"/>
      <c r="AB629" s="37"/>
      <c r="AC629" s="37"/>
      <c r="AD629" s="37"/>
      <c r="AE629" s="37"/>
      <c r="AT629" s="20" t="s">
        <v>245</v>
      </c>
      <c r="AU629" s="20" t="s">
        <v>88</v>
      </c>
    </row>
    <row r="630" spans="1:65" s="14" customFormat="1" ht="10.199999999999999">
      <c r="B630" s="211"/>
      <c r="C630" s="212"/>
      <c r="D630" s="202" t="s">
        <v>247</v>
      </c>
      <c r="E630" s="213" t="s">
        <v>19</v>
      </c>
      <c r="F630" s="214" t="s">
        <v>3066</v>
      </c>
      <c r="G630" s="212"/>
      <c r="H630" s="215">
        <v>24.16</v>
      </c>
      <c r="I630" s="216"/>
      <c r="J630" s="212"/>
      <c r="K630" s="212"/>
      <c r="L630" s="217"/>
      <c r="M630" s="218"/>
      <c r="N630" s="219"/>
      <c r="O630" s="219"/>
      <c r="P630" s="219"/>
      <c r="Q630" s="219"/>
      <c r="R630" s="219"/>
      <c r="S630" s="219"/>
      <c r="T630" s="220"/>
      <c r="AT630" s="221" t="s">
        <v>247</v>
      </c>
      <c r="AU630" s="221" t="s">
        <v>88</v>
      </c>
      <c r="AV630" s="14" t="s">
        <v>88</v>
      </c>
      <c r="AW630" s="14" t="s">
        <v>37</v>
      </c>
      <c r="AX630" s="14" t="s">
        <v>83</v>
      </c>
      <c r="AY630" s="221" t="s">
        <v>237</v>
      </c>
    </row>
    <row r="631" spans="1:65" s="2" customFormat="1" ht="24.15" customHeight="1">
      <c r="A631" s="37"/>
      <c r="B631" s="38"/>
      <c r="C631" s="182" t="s">
        <v>1268</v>
      </c>
      <c r="D631" s="182" t="s">
        <v>239</v>
      </c>
      <c r="E631" s="183" t="s">
        <v>3069</v>
      </c>
      <c r="F631" s="184" t="s">
        <v>3070</v>
      </c>
      <c r="G631" s="185" t="s">
        <v>154</v>
      </c>
      <c r="H631" s="186">
        <v>23.34</v>
      </c>
      <c r="I631" s="187"/>
      <c r="J631" s="188">
        <f>ROUND(I631*H631,2)</f>
        <v>0</v>
      </c>
      <c r="K631" s="184" t="s">
        <v>242</v>
      </c>
      <c r="L631" s="42"/>
      <c r="M631" s="189" t="s">
        <v>19</v>
      </c>
      <c r="N631" s="190" t="s">
        <v>48</v>
      </c>
      <c r="O631" s="67"/>
      <c r="P631" s="191">
        <f>O631*H631</f>
        <v>0</v>
      </c>
      <c r="Q631" s="191">
        <v>0</v>
      </c>
      <c r="R631" s="191">
        <f>Q631*H631</f>
        <v>0</v>
      </c>
      <c r="S631" s="191">
        <v>3.2499999999999999E-3</v>
      </c>
      <c r="T631" s="192">
        <f>S631*H631</f>
        <v>7.5854999999999992E-2</v>
      </c>
      <c r="U631" s="37"/>
      <c r="V631" s="37"/>
      <c r="W631" s="37"/>
      <c r="X631" s="37"/>
      <c r="Y631" s="37"/>
      <c r="Z631" s="37"/>
      <c r="AA631" s="37"/>
      <c r="AB631" s="37"/>
      <c r="AC631" s="37"/>
      <c r="AD631" s="37"/>
      <c r="AE631" s="37"/>
      <c r="AR631" s="193" t="s">
        <v>366</v>
      </c>
      <c r="AT631" s="193" t="s">
        <v>239</v>
      </c>
      <c r="AU631" s="193" t="s">
        <v>88</v>
      </c>
      <c r="AY631" s="20" t="s">
        <v>237</v>
      </c>
      <c r="BE631" s="194">
        <f>IF(N631="základní",J631,0)</f>
        <v>0</v>
      </c>
      <c r="BF631" s="194">
        <f>IF(N631="snížená",J631,0)</f>
        <v>0</v>
      </c>
      <c r="BG631" s="194">
        <f>IF(N631="zákl. přenesená",J631,0)</f>
        <v>0</v>
      </c>
      <c r="BH631" s="194">
        <f>IF(N631="sníž. přenesená",J631,0)</f>
        <v>0</v>
      </c>
      <c r="BI631" s="194">
        <f>IF(N631="nulová",J631,0)</f>
        <v>0</v>
      </c>
      <c r="BJ631" s="20" t="s">
        <v>88</v>
      </c>
      <c r="BK631" s="194">
        <f>ROUND(I631*H631,2)</f>
        <v>0</v>
      </c>
      <c r="BL631" s="20" t="s">
        <v>366</v>
      </c>
      <c r="BM631" s="193" t="s">
        <v>3071</v>
      </c>
    </row>
    <row r="632" spans="1:65" s="2" customFormat="1" ht="10.199999999999999">
      <c r="A632" s="37"/>
      <c r="B632" s="38"/>
      <c r="C632" s="39"/>
      <c r="D632" s="195" t="s">
        <v>245</v>
      </c>
      <c r="E632" s="39"/>
      <c r="F632" s="196" t="s">
        <v>3072</v>
      </c>
      <c r="G632" s="39"/>
      <c r="H632" s="39"/>
      <c r="I632" s="197"/>
      <c r="J632" s="39"/>
      <c r="K632" s="39"/>
      <c r="L632" s="42"/>
      <c r="M632" s="198"/>
      <c r="N632" s="199"/>
      <c r="O632" s="67"/>
      <c r="P632" s="67"/>
      <c r="Q632" s="67"/>
      <c r="R632" s="67"/>
      <c r="S632" s="67"/>
      <c r="T632" s="68"/>
      <c r="U632" s="37"/>
      <c r="V632" s="37"/>
      <c r="W632" s="37"/>
      <c r="X632" s="37"/>
      <c r="Y632" s="37"/>
      <c r="Z632" s="37"/>
      <c r="AA632" s="37"/>
      <c r="AB632" s="37"/>
      <c r="AC632" s="37"/>
      <c r="AD632" s="37"/>
      <c r="AE632" s="37"/>
      <c r="AT632" s="20" t="s">
        <v>245</v>
      </c>
      <c r="AU632" s="20" t="s">
        <v>88</v>
      </c>
    </row>
    <row r="633" spans="1:65" s="13" customFormat="1" ht="10.199999999999999">
      <c r="B633" s="200"/>
      <c r="C633" s="201"/>
      <c r="D633" s="202" t="s">
        <v>247</v>
      </c>
      <c r="E633" s="203" t="s">
        <v>19</v>
      </c>
      <c r="F633" s="204" t="s">
        <v>248</v>
      </c>
      <c r="G633" s="201"/>
      <c r="H633" s="203" t="s">
        <v>19</v>
      </c>
      <c r="I633" s="205"/>
      <c r="J633" s="201"/>
      <c r="K633" s="201"/>
      <c r="L633" s="206"/>
      <c r="M633" s="207"/>
      <c r="N633" s="208"/>
      <c r="O633" s="208"/>
      <c r="P633" s="208"/>
      <c r="Q633" s="208"/>
      <c r="R633" s="208"/>
      <c r="S633" s="208"/>
      <c r="T633" s="209"/>
      <c r="AT633" s="210" t="s">
        <v>247</v>
      </c>
      <c r="AU633" s="210" t="s">
        <v>88</v>
      </c>
      <c r="AV633" s="13" t="s">
        <v>83</v>
      </c>
      <c r="AW633" s="13" t="s">
        <v>37</v>
      </c>
      <c r="AX633" s="13" t="s">
        <v>76</v>
      </c>
      <c r="AY633" s="210" t="s">
        <v>237</v>
      </c>
    </row>
    <row r="634" spans="1:65" s="14" customFormat="1" ht="10.199999999999999">
      <c r="B634" s="211"/>
      <c r="C634" s="212"/>
      <c r="D634" s="202" t="s">
        <v>247</v>
      </c>
      <c r="E634" s="213" t="s">
        <v>19</v>
      </c>
      <c r="F634" s="214" t="s">
        <v>3073</v>
      </c>
      <c r="G634" s="212"/>
      <c r="H634" s="215">
        <v>3.78</v>
      </c>
      <c r="I634" s="216"/>
      <c r="J634" s="212"/>
      <c r="K634" s="212"/>
      <c r="L634" s="217"/>
      <c r="M634" s="218"/>
      <c r="N634" s="219"/>
      <c r="O634" s="219"/>
      <c r="P634" s="219"/>
      <c r="Q634" s="219"/>
      <c r="R634" s="219"/>
      <c r="S634" s="219"/>
      <c r="T634" s="220"/>
      <c r="AT634" s="221" t="s">
        <v>247</v>
      </c>
      <c r="AU634" s="221" t="s">
        <v>88</v>
      </c>
      <c r="AV634" s="14" t="s">
        <v>88</v>
      </c>
      <c r="AW634" s="14" t="s">
        <v>37</v>
      </c>
      <c r="AX634" s="14" t="s">
        <v>76</v>
      </c>
      <c r="AY634" s="221" t="s">
        <v>237</v>
      </c>
    </row>
    <row r="635" spans="1:65" s="14" customFormat="1" ht="10.199999999999999">
      <c r="B635" s="211"/>
      <c r="C635" s="212"/>
      <c r="D635" s="202" t="s">
        <v>247</v>
      </c>
      <c r="E635" s="213" t="s">
        <v>19</v>
      </c>
      <c r="F635" s="214" t="s">
        <v>3074</v>
      </c>
      <c r="G635" s="212"/>
      <c r="H635" s="215">
        <v>1.5</v>
      </c>
      <c r="I635" s="216"/>
      <c r="J635" s="212"/>
      <c r="K635" s="212"/>
      <c r="L635" s="217"/>
      <c r="M635" s="218"/>
      <c r="N635" s="219"/>
      <c r="O635" s="219"/>
      <c r="P635" s="219"/>
      <c r="Q635" s="219"/>
      <c r="R635" s="219"/>
      <c r="S635" s="219"/>
      <c r="T635" s="220"/>
      <c r="AT635" s="221" t="s">
        <v>247</v>
      </c>
      <c r="AU635" s="221" t="s">
        <v>88</v>
      </c>
      <c r="AV635" s="14" t="s">
        <v>88</v>
      </c>
      <c r="AW635" s="14" t="s">
        <v>37</v>
      </c>
      <c r="AX635" s="14" t="s">
        <v>76</v>
      </c>
      <c r="AY635" s="221" t="s">
        <v>237</v>
      </c>
    </row>
    <row r="636" spans="1:65" s="14" customFormat="1" ht="10.199999999999999">
      <c r="B636" s="211"/>
      <c r="C636" s="212"/>
      <c r="D636" s="202" t="s">
        <v>247</v>
      </c>
      <c r="E636" s="213" t="s">
        <v>19</v>
      </c>
      <c r="F636" s="214" t="s">
        <v>3075</v>
      </c>
      <c r="G636" s="212"/>
      <c r="H636" s="215">
        <v>1.5</v>
      </c>
      <c r="I636" s="216"/>
      <c r="J636" s="212"/>
      <c r="K636" s="212"/>
      <c r="L636" s="217"/>
      <c r="M636" s="218"/>
      <c r="N636" s="219"/>
      <c r="O636" s="219"/>
      <c r="P636" s="219"/>
      <c r="Q636" s="219"/>
      <c r="R636" s="219"/>
      <c r="S636" s="219"/>
      <c r="T636" s="220"/>
      <c r="AT636" s="221" t="s">
        <v>247</v>
      </c>
      <c r="AU636" s="221" t="s">
        <v>88</v>
      </c>
      <c r="AV636" s="14" t="s">
        <v>88</v>
      </c>
      <c r="AW636" s="14" t="s">
        <v>37</v>
      </c>
      <c r="AX636" s="14" t="s">
        <v>76</v>
      </c>
      <c r="AY636" s="221" t="s">
        <v>237</v>
      </c>
    </row>
    <row r="637" spans="1:65" s="14" customFormat="1" ht="10.199999999999999">
      <c r="B637" s="211"/>
      <c r="C637" s="212"/>
      <c r="D637" s="202" t="s">
        <v>247</v>
      </c>
      <c r="E637" s="213" t="s">
        <v>19</v>
      </c>
      <c r="F637" s="214" t="s">
        <v>3076</v>
      </c>
      <c r="G637" s="212"/>
      <c r="H637" s="215">
        <v>3.78</v>
      </c>
      <c r="I637" s="216"/>
      <c r="J637" s="212"/>
      <c r="K637" s="212"/>
      <c r="L637" s="217"/>
      <c r="M637" s="218"/>
      <c r="N637" s="219"/>
      <c r="O637" s="219"/>
      <c r="P637" s="219"/>
      <c r="Q637" s="219"/>
      <c r="R637" s="219"/>
      <c r="S637" s="219"/>
      <c r="T637" s="220"/>
      <c r="AT637" s="221" t="s">
        <v>247</v>
      </c>
      <c r="AU637" s="221" t="s">
        <v>88</v>
      </c>
      <c r="AV637" s="14" t="s">
        <v>88</v>
      </c>
      <c r="AW637" s="14" t="s">
        <v>37</v>
      </c>
      <c r="AX637" s="14" t="s">
        <v>76</v>
      </c>
      <c r="AY637" s="221" t="s">
        <v>237</v>
      </c>
    </row>
    <row r="638" spans="1:65" s="14" customFormat="1" ht="10.199999999999999">
      <c r="B638" s="211"/>
      <c r="C638" s="212"/>
      <c r="D638" s="202" t="s">
        <v>247</v>
      </c>
      <c r="E638" s="213" t="s">
        <v>19</v>
      </c>
      <c r="F638" s="214" t="s">
        <v>3077</v>
      </c>
      <c r="G638" s="212"/>
      <c r="H638" s="215">
        <v>1.5</v>
      </c>
      <c r="I638" s="216"/>
      <c r="J638" s="212"/>
      <c r="K638" s="212"/>
      <c r="L638" s="217"/>
      <c r="M638" s="218"/>
      <c r="N638" s="219"/>
      <c r="O638" s="219"/>
      <c r="P638" s="219"/>
      <c r="Q638" s="219"/>
      <c r="R638" s="219"/>
      <c r="S638" s="219"/>
      <c r="T638" s="220"/>
      <c r="AT638" s="221" t="s">
        <v>247</v>
      </c>
      <c r="AU638" s="221" t="s">
        <v>88</v>
      </c>
      <c r="AV638" s="14" t="s">
        <v>88</v>
      </c>
      <c r="AW638" s="14" t="s">
        <v>37</v>
      </c>
      <c r="AX638" s="14" t="s">
        <v>76</v>
      </c>
      <c r="AY638" s="221" t="s">
        <v>237</v>
      </c>
    </row>
    <row r="639" spans="1:65" s="14" customFormat="1" ht="10.199999999999999">
      <c r="B639" s="211"/>
      <c r="C639" s="212"/>
      <c r="D639" s="202" t="s">
        <v>247</v>
      </c>
      <c r="E639" s="213" t="s">
        <v>19</v>
      </c>
      <c r="F639" s="214" t="s">
        <v>3078</v>
      </c>
      <c r="G639" s="212"/>
      <c r="H639" s="215">
        <v>1.5</v>
      </c>
      <c r="I639" s="216"/>
      <c r="J639" s="212"/>
      <c r="K639" s="212"/>
      <c r="L639" s="217"/>
      <c r="M639" s="218"/>
      <c r="N639" s="219"/>
      <c r="O639" s="219"/>
      <c r="P639" s="219"/>
      <c r="Q639" s="219"/>
      <c r="R639" s="219"/>
      <c r="S639" s="219"/>
      <c r="T639" s="220"/>
      <c r="AT639" s="221" t="s">
        <v>247</v>
      </c>
      <c r="AU639" s="221" t="s">
        <v>88</v>
      </c>
      <c r="AV639" s="14" t="s">
        <v>88</v>
      </c>
      <c r="AW639" s="14" t="s">
        <v>37</v>
      </c>
      <c r="AX639" s="14" t="s">
        <v>76</v>
      </c>
      <c r="AY639" s="221" t="s">
        <v>237</v>
      </c>
    </row>
    <row r="640" spans="1:65" s="14" customFormat="1" ht="10.199999999999999">
      <c r="B640" s="211"/>
      <c r="C640" s="212"/>
      <c r="D640" s="202" t="s">
        <v>247</v>
      </c>
      <c r="E640" s="213" t="s">
        <v>19</v>
      </c>
      <c r="F640" s="214" t="s">
        <v>3079</v>
      </c>
      <c r="G640" s="212"/>
      <c r="H640" s="215">
        <v>1.5</v>
      </c>
      <c r="I640" s="216"/>
      <c r="J640" s="212"/>
      <c r="K640" s="212"/>
      <c r="L640" s="217"/>
      <c r="M640" s="218"/>
      <c r="N640" s="219"/>
      <c r="O640" s="219"/>
      <c r="P640" s="219"/>
      <c r="Q640" s="219"/>
      <c r="R640" s="219"/>
      <c r="S640" s="219"/>
      <c r="T640" s="220"/>
      <c r="AT640" s="221" t="s">
        <v>247</v>
      </c>
      <c r="AU640" s="221" t="s">
        <v>88</v>
      </c>
      <c r="AV640" s="14" t="s">
        <v>88</v>
      </c>
      <c r="AW640" s="14" t="s">
        <v>37</v>
      </c>
      <c r="AX640" s="14" t="s">
        <v>76</v>
      </c>
      <c r="AY640" s="221" t="s">
        <v>237</v>
      </c>
    </row>
    <row r="641" spans="1:65" s="14" customFormat="1" ht="10.199999999999999">
      <c r="B641" s="211"/>
      <c r="C641" s="212"/>
      <c r="D641" s="202" t="s">
        <v>247</v>
      </c>
      <c r="E641" s="213" t="s">
        <v>19</v>
      </c>
      <c r="F641" s="214" t="s">
        <v>3080</v>
      </c>
      <c r="G641" s="212"/>
      <c r="H641" s="215">
        <v>3.78</v>
      </c>
      <c r="I641" s="216"/>
      <c r="J641" s="212"/>
      <c r="K641" s="212"/>
      <c r="L641" s="217"/>
      <c r="M641" s="218"/>
      <c r="N641" s="219"/>
      <c r="O641" s="219"/>
      <c r="P641" s="219"/>
      <c r="Q641" s="219"/>
      <c r="R641" s="219"/>
      <c r="S641" s="219"/>
      <c r="T641" s="220"/>
      <c r="AT641" s="221" t="s">
        <v>247</v>
      </c>
      <c r="AU641" s="221" t="s">
        <v>88</v>
      </c>
      <c r="AV641" s="14" t="s">
        <v>88</v>
      </c>
      <c r="AW641" s="14" t="s">
        <v>37</v>
      </c>
      <c r="AX641" s="14" t="s">
        <v>76</v>
      </c>
      <c r="AY641" s="221" t="s">
        <v>237</v>
      </c>
    </row>
    <row r="642" spans="1:65" s="14" customFormat="1" ht="10.199999999999999">
      <c r="B642" s="211"/>
      <c r="C642" s="212"/>
      <c r="D642" s="202" t="s">
        <v>247</v>
      </c>
      <c r="E642" s="213" t="s">
        <v>19</v>
      </c>
      <c r="F642" s="214" t="s">
        <v>3081</v>
      </c>
      <c r="G642" s="212"/>
      <c r="H642" s="215">
        <v>1.5</v>
      </c>
      <c r="I642" s="216"/>
      <c r="J642" s="212"/>
      <c r="K642" s="212"/>
      <c r="L642" s="217"/>
      <c r="M642" s="218"/>
      <c r="N642" s="219"/>
      <c r="O642" s="219"/>
      <c r="P642" s="219"/>
      <c r="Q642" s="219"/>
      <c r="R642" s="219"/>
      <c r="S642" s="219"/>
      <c r="T642" s="220"/>
      <c r="AT642" s="221" t="s">
        <v>247</v>
      </c>
      <c r="AU642" s="221" t="s">
        <v>88</v>
      </c>
      <c r="AV642" s="14" t="s">
        <v>88</v>
      </c>
      <c r="AW642" s="14" t="s">
        <v>37</v>
      </c>
      <c r="AX642" s="14" t="s">
        <v>76</v>
      </c>
      <c r="AY642" s="221" t="s">
        <v>237</v>
      </c>
    </row>
    <row r="643" spans="1:65" s="14" customFormat="1" ht="10.199999999999999">
      <c r="B643" s="211"/>
      <c r="C643" s="212"/>
      <c r="D643" s="202" t="s">
        <v>247</v>
      </c>
      <c r="E643" s="213" t="s">
        <v>19</v>
      </c>
      <c r="F643" s="214" t="s">
        <v>3082</v>
      </c>
      <c r="G643" s="212"/>
      <c r="H643" s="215">
        <v>1.5</v>
      </c>
      <c r="I643" s="216"/>
      <c r="J643" s="212"/>
      <c r="K643" s="212"/>
      <c r="L643" s="217"/>
      <c r="M643" s="218"/>
      <c r="N643" s="219"/>
      <c r="O643" s="219"/>
      <c r="P643" s="219"/>
      <c r="Q643" s="219"/>
      <c r="R643" s="219"/>
      <c r="S643" s="219"/>
      <c r="T643" s="220"/>
      <c r="AT643" s="221" t="s">
        <v>247</v>
      </c>
      <c r="AU643" s="221" t="s">
        <v>88</v>
      </c>
      <c r="AV643" s="14" t="s">
        <v>88</v>
      </c>
      <c r="AW643" s="14" t="s">
        <v>37</v>
      </c>
      <c r="AX643" s="14" t="s">
        <v>76</v>
      </c>
      <c r="AY643" s="221" t="s">
        <v>237</v>
      </c>
    </row>
    <row r="644" spans="1:65" s="14" customFormat="1" ht="10.199999999999999">
      <c r="B644" s="211"/>
      <c r="C644" s="212"/>
      <c r="D644" s="202" t="s">
        <v>247</v>
      </c>
      <c r="E644" s="213" t="s">
        <v>19</v>
      </c>
      <c r="F644" s="214" t="s">
        <v>3083</v>
      </c>
      <c r="G644" s="212"/>
      <c r="H644" s="215">
        <v>1.5</v>
      </c>
      <c r="I644" s="216"/>
      <c r="J644" s="212"/>
      <c r="K644" s="212"/>
      <c r="L644" s="217"/>
      <c r="M644" s="218"/>
      <c r="N644" s="219"/>
      <c r="O644" s="219"/>
      <c r="P644" s="219"/>
      <c r="Q644" s="219"/>
      <c r="R644" s="219"/>
      <c r="S644" s="219"/>
      <c r="T644" s="220"/>
      <c r="AT644" s="221" t="s">
        <v>247</v>
      </c>
      <c r="AU644" s="221" t="s">
        <v>88</v>
      </c>
      <c r="AV644" s="14" t="s">
        <v>88</v>
      </c>
      <c r="AW644" s="14" t="s">
        <v>37</v>
      </c>
      <c r="AX644" s="14" t="s">
        <v>76</v>
      </c>
      <c r="AY644" s="221" t="s">
        <v>237</v>
      </c>
    </row>
    <row r="645" spans="1:65" s="16" customFormat="1" ht="10.199999999999999">
      <c r="B645" s="233"/>
      <c r="C645" s="234"/>
      <c r="D645" s="202" t="s">
        <v>247</v>
      </c>
      <c r="E645" s="235" t="s">
        <v>19</v>
      </c>
      <c r="F645" s="236" t="s">
        <v>260</v>
      </c>
      <c r="G645" s="234"/>
      <c r="H645" s="237">
        <v>23.34</v>
      </c>
      <c r="I645" s="238"/>
      <c r="J645" s="234"/>
      <c r="K645" s="234"/>
      <c r="L645" s="239"/>
      <c r="M645" s="240"/>
      <c r="N645" s="241"/>
      <c r="O645" s="241"/>
      <c r="P645" s="241"/>
      <c r="Q645" s="241"/>
      <c r="R645" s="241"/>
      <c r="S645" s="241"/>
      <c r="T645" s="242"/>
      <c r="AT645" s="243" t="s">
        <v>247</v>
      </c>
      <c r="AU645" s="243" t="s">
        <v>88</v>
      </c>
      <c r="AV645" s="16" t="s">
        <v>243</v>
      </c>
      <c r="AW645" s="16" t="s">
        <v>37</v>
      </c>
      <c r="AX645" s="16" t="s">
        <v>83</v>
      </c>
      <c r="AY645" s="243" t="s">
        <v>237</v>
      </c>
    </row>
    <row r="646" spans="1:65" s="2" customFormat="1" ht="16.5" customHeight="1">
      <c r="A646" s="37"/>
      <c r="B646" s="38"/>
      <c r="C646" s="182" t="s">
        <v>1280</v>
      </c>
      <c r="D646" s="182" t="s">
        <v>239</v>
      </c>
      <c r="E646" s="183" t="s">
        <v>3084</v>
      </c>
      <c r="F646" s="184" t="s">
        <v>3085</v>
      </c>
      <c r="G646" s="185" t="s">
        <v>141</v>
      </c>
      <c r="H646" s="186">
        <v>26.51</v>
      </c>
      <c r="I646" s="187"/>
      <c r="J646" s="188">
        <f>ROUND(I646*H646,2)</f>
        <v>0</v>
      </c>
      <c r="K646" s="184" t="s">
        <v>242</v>
      </c>
      <c r="L646" s="42"/>
      <c r="M646" s="189" t="s">
        <v>19</v>
      </c>
      <c r="N646" s="190" t="s">
        <v>48</v>
      </c>
      <c r="O646" s="67"/>
      <c r="P646" s="191">
        <f>O646*H646</f>
        <v>0</v>
      </c>
      <c r="Q646" s="191">
        <v>0</v>
      </c>
      <c r="R646" s="191">
        <f>Q646*H646</f>
        <v>0</v>
      </c>
      <c r="S646" s="191">
        <v>3.5299999999999998E-2</v>
      </c>
      <c r="T646" s="192">
        <f>S646*H646</f>
        <v>0.93580300000000005</v>
      </c>
      <c r="U646" s="37"/>
      <c r="V646" s="37"/>
      <c r="W646" s="37"/>
      <c r="X646" s="37"/>
      <c r="Y646" s="37"/>
      <c r="Z646" s="37"/>
      <c r="AA646" s="37"/>
      <c r="AB646" s="37"/>
      <c r="AC646" s="37"/>
      <c r="AD646" s="37"/>
      <c r="AE646" s="37"/>
      <c r="AR646" s="193" t="s">
        <v>366</v>
      </c>
      <c r="AT646" s="193" t="s">
        <v>239</v>
      </c>
      <c r="AU646" s="193" t="s">
        <v>88</v>
      </c>
      <c r="AY646" s="20" t="s">
        <v>237</v>
      </c>
      <c r="BE646" s="194">
        <f>IF(N646="základní",J646,0)</f>
        <v>0</v>
      </c>
      <c r="BF646" s="194">
        <f>IF(N646="snížená",J646,0)</f>
        <v>0</v>
      </c>
      <c r="BG646" s="194">
        <f>IF(N646="zákl. přenesená",J646,0)</f>
        <v>0</v>
      </c>
      <c r="BH646" s="194">
        <f>IF(N646="sníž. přenesená",J646,0)</f>
        <v>0</v>
      </c>
      <c r="BI646" s="194">
        <f>IF(N646="nulová",J646,0)</f>
        <v>0</v>
      </c>
      <c r="BJ646" s="20" t="s">
        <v>88</v>
      </c>
      <c r="BK646" s="194">
        <f>ROUND(I646*H646,2)</f>
        <v>0</v>
      </c>
      <c r="BL646" s="20" t="s">
        <v>366</v>
      </c>
      <c r="BM646" s="193" t="s">
        <v>3086</v>
      </c>
    </row>
    <row r="647" spans="1:65" s="2" customFormat="1" ht="10.199999999999999">
      <c r="A647" s="37"/>
      <c r="B647" s="38"/>
      <c r="C647" s="39"/>
      <c r="D647" s="195" t="s">
        <v>245</v>
      </c>
      <c r="E647" s="39"/>
      <c r="F647" s="196" t="s">
        <v>3087</v>
      </c>
      <c r="G647" s="39"/>
      <c r="H647" s="39"/>
      <c r="I647" s="197"/>
      <c r="J647" s="39"/>
      <c r="K647" s="39"/>
      <c r="L647" s="42"/>
      <c r="M647" s="198"/>
      <c r="N647" s="199"/>
      <c r="O647" s="67"/>
      <c r="P647" s="67"/>
      <c r="Q647" s="67"/>
      <c r="R647" s="67"/>
      <c r="S647" s="67"/>
      <c r="T647" s="68"/>
      <c r="U647" s="37"/>
      <c r="V647" s="37"/>
      <c r="W647" s="37"/>
      <c r="X647" s="37"/>
      <c r="Y647" s="37"/>
      <c r="Z647" s="37"/>
      <c r="AA647" s="37"/>
      <c r="AB647" s="37"/>
      <c r="AC647" s="37"/>
      <c r="AD647" s="37"/>
      <c r="AE647" s="37"/>
      <c r="AT647" s="20" t="s">
        <v>245</v>
      </c>
      <c r="AU647" s="20" t="s">
        <v>88</v>
      </c>
    </row>
    <row r="648" spans="1:65" s="13" customFormat="1" ht="10.199999999999999">
      <c r="B648" s="200"/>
      <c r="C648" s="201"/>
      <c r="D648" s="202" t="s">
        <v>247</v>
      </c>
      <c r="E648" s="203" t="s">
        <v>19</v>
      </c>
      <c r="F648" s="204" t="s">
        <v>248</v>
      </c>
      <c r="G648" s="201"/>
      <c r="H648" s="203" t="s">
        <v>19</v>
      </c>
      <c r="I648" s="205"/>
      <c r="J648" s="201"/>
      <c r="K648" s="201"/>
      <c r="L648" s="206"/>
      <c r="M648" s="207"/>
      <c r="N648" s="208"/>
      <c r="O648" s="208"/>
      <c r="P648" s="208"/>
      <c r="Q648" s="208"/>
      <c r="R648" s="208"/>
      <c r="S648" s="208"/>
      <c r="T648" s="209"/>
      <c r="AT648" s="210" t="s">
        <v>247</v>
      </c>
      <c r="AU648" s="210" t="s">
        <v>88</v>
      </c>
      <c r="AV648" s="13" t="s">
        <v>83</v>
      </c>
      <c r="AW648" s="13" t="s">
        <v>37</v>
      </c>
      <c r="AX648" s="13" t="s">
        <v>76</v>
      </c>
      <c r="AY648" s="210" t="s">
        <v>237</v>
      </c>
    </row>
    <row r="649" spans="1:65" s="14" customFormat="1" ht="10.199999999999999">
      <c r="B649" s="211"/>
      <c r="C649" s="212"/>
      <c r="D649" s="202" t="s">
        <v>247</v>
      </c>
      <c r="E649" s="213" t="s">
        <v>19</v>
      </c>
      <c r="F649" s="214" t="s">
        <v>2791</v>
      </c>
      <c r="G649" s="212"/>
      <c r="H649" s="215">
        <v>3.13</v>
      </c>
      <c r="I649" s="216"/>
      <c r="J649" s="212"/>
      <c r="K649" s="212"/>
      <c r="L649" s="217"/>
      <c r="M649" s="218"/>
      <c r="N649" s="219"/>
      <c r="O649" s="219"/>
      <c r="P649" s="219"/>
      <c r="Q649" s="219"/>
      <c r="R649" s="219"/>
      <c r="S649" s="219"/>
      <c r="T649" s="220"/>
      <c r="AT649" s="221" t="s">
        <v>247</v>
      </c>
      <c r="AU649" s="221" t="s">
        <v>88</v>
      </c>
      <c r="AV649" s="14" t="s">
        <v>88</v>
      </c>
      <c r="AW649" s="14" t="s">
        <v>37</v>
      </c>
      <c r="AX649" s="14" t="s">
        <v>76</v>
      </c>
      <c r="AY649" s="221" t="s">
        <v>237</v>
      </c>
    </row>
    <row r="650" spans="1:65" s="14" customFormat="1" ht="10.199999999999999">
      <c r="B650" s="211"/>
      <c r="C650" s="212"/>
      <c r="D650" s="202" t="s">
        <v>247</v>
      </c>
      <c r="E650" s="213" t="s">
        <v>19</v>
      </c>
      <c r="F650" s="214" t="s">
        <v>2792</v>
      </c>
      <c r="G650" s="212"/>
      <c r="H650" s="215">
        <v>2.14</v>
      </c>
      <c r="I650" s="216"/>
      <c r="J650" s="212"/>
      <c r="K650" s="212"/>
      <c r="L650" s="217"/>
      <c r="M650" s="218"/>
      <c r="N650" s="219"/>
      <c r="O650" s="219"/>
      <c r="P650" s="219"/>
      <c r="Q650" s="219"/>
      <c r="R650" s="219"/>
      <c r="S650" s="219"/>
      <c r="T650" s="220"/>
      <c r="AT650" s="221" t="s">
        <v>247</v>
      </c>
      <c r="AU650" s="221" t="s">
        <v>88</v>
      </c>
      <c r="AV650" s="14" t="s">
        <v>88</v>
      </c>
      <c r="AW650" s="14" t="s">
        <v>37</v>
      </c>
      <c r="AX650" s="14" t="s">
        <v>76</v>
      </c>
      <c r="AY650" s="221" t="s">
        <v>237</v>
      </c>
    </row>
    <row r="651" spans="1:65" s="14" customFormat="1" ht="10.199999999999999">
      <c r="B651" s="211"/>
      <c r="C651" s="212"/>
      <c r="D651" s="202" t="s">
        <v>247</v>
      </c>
      <c r="E651" s="213" t="s">
        <v>19</v>
      </c>
      <c r="F651" s="214" t="s">
        <v>2793</v>
      </c>
      <c r="G651" s="212"/>
      <c r="H651" s="215">
        <v>2.14</v>
      </c>
      <c r="I651" s="216"/>
      <c r="J651" s="212"/>
      <c r="K651" s="212"/>
      <c r="L651" s="217"/>
      <c r="M651" s="218"/>
      <c r="N651" s="219"/>
      <c r="O651" s="219"/>
      <c r="P651" s="219"/>
      <c r="Q651" s="219"/>
      <c r="R651" s="219"/>
      <c r="S651" s="219"/>
      <c r="T651" s="220"/>
      <c r="AT651" s="221" t="s">
        <v>247</v>
      </c>
      <c r="AU651" s="221" t="s">
        <v>88</v>
      </c>
      <c r="AV651" s="14" t="s">
        <v>88</v>
      </c>
      <c r="AW651" s="14" t="s">
        <v>37</v>
      </c>
      <c r="AX651" s="14" t="s">
        <v>76</v>
      </c>
      <c r="AY651" s="221" t="s">
        <v>237</v>
      </c>
    </row>
    <row r="652" spans="1:65" s="14" customFormat="1" ht="10.199999999999999">
      <c r="B652" s="211"/>
      <c r="C652" s="212"/>
      <c r="D652" s="202" t="s">
        <v>247</v>
      </c>
      <c r="E652" s="213" t="s">
        <v>19</v>
      </c>
      <c r="F652" s="214" t="s">
        <v>2794</v>
      </c>
      <c r="G652" s="212"/>
      <c r="H652" s="215">
        <v>3.13</v>
      </c>
      <c r="I652" s="216"/>
      <c r="J652" s="212"/>
      <c r="K652" s="212"/>
      <c r="L652" s="217"/>
      <c r="M652" s="218"/>
      <c r="N652" s="219"/>
      <c r="O652" s="219"/>
      <c r="P652" s="219"/>
      <c r="Q652" s="219"/>
      <c r="R652" s="219"/>
      <c r="S652" s="219"/>
      <c r="T652" s="220"/>
      <c r="AT652" s="221" t="s">
        <v>247</v>
      </c>
      <c r="AU652" s="221" t="s">
        <v>88</v>
      </c>
      <c r="AV652" s="14" t="s">
        <v>88</v>
      </c>
      <c r="AW652" s="14" t="s">
        <v>37</v>
      </c>
      <c r="AX652" s="14" t="s">
        <v>76</v>
      </c>
      <c r="AY652" s="221" t="s">
        <v>237</v>
      </c>
    </row>
    <row r="653" spans="1:65" s="14" customFormat="1" ht="10.199999999999999">
      <c r="B653" s="211"/>
      <c r="C653" s="212"/>
      <c r="D653" s="202" t="s">
        <v>247</v>
      </c>
      <c r="E653" s="213" t="s">
        <v>19</v>
      </c>
      <c r="F653" s="214" t="s">
        <v>2795</v>
      </c>
      <c r="G653" s="212"/>
      <c r="H653" s="215">
        <v>2.14</v>
      </c>
      <c r="I653" s="216"/>
      <c r="J653" s="212"/>
      <c r="K653" s="212"/>
      <c r="L653" s="217"/>
      <c r="M653" s="218"/>
      <c r="N653" s="219"/>
      <c r="O653" s="219"/>
      <c r="P653" s="219"/>
      <c r="Q653" s="219"/>
      <c r="R653" s="219"/>
      <c r="S653" s="219"/>
      <c r="T653" s="220"/>
      <c r="AT653" s="221" t="s">
        <v>247</v>
      </c>
      <c r="AU653" s="221" t="s">
        <v>88</v>
      </c>
      <c r="AV653" s="14" t="s">
        <v>88</v>
      </c>
      <c r="AW653" s="14" t="s">
        <v>37</v>
      </c>
      <c r="AX653" s="14" t="s">
        <v>76</v>
      </c>
      <c r="AY653" s="221" t="s">
        <v>237</v>
      </c>
    </row>
    <row r="654" spans="1:65" s="14" customFormat="1" ht="10.199999999999999">
      <c r="B654" s="211"/>
      <c r="C654" s="212"/>
      <c r="D654" s="202" t="s">
        <v>247</v>
      </c>
      <c r="E654" s="213" t="s">
        <v>19</v>
      </c>
      <c r="F654" s="214" t="s">
        <v>2796</v>
      </c>
      <c r="G654" s="212"/>
      <c r="H654" s="215">
        <v>2.14</v>
      </c>
      <c r="I654" s="216"/>
      <c r="J654" s="212"/>
      <c r="K654" s="212"/>
      <c r="L654" s="217"/>
      <c r="M654" s="218"/>
      <c r="N654" s="219"/>
      <c r="O654" s="219"/>
      <c r="P654" s="219"/>
      <c r="Q654" s="219"/>
      <c r="R654" s="219"/>
      <c r="S654" s="219"/>
      <c r="T654" s="220"/>
      <c r="AT654" s="221" t="s">
        <v>247</v>
      </c>
      <c r="AU654" s="221" t="s">
        <v>88</v>
      </c>
      <c r="AV654" s="14" t="s">
        <v>88</v>
      </c>
      <c r="AW654" s="14" t="s">
        <v>37</v>
      </c>
      <c r="AX654" s="14" t="s">
        <v>76</v>
      </c>
      <c r="AY654" s="221" t="s">
        <v>237</v>
      </c>
    </row>
    <row r="655" spans="1:65" s="14" customFormat="1" ht="10.199999999999999">
      <c r="B655" s="211"/>
      <c r="C655" s="212"/>
      <c r="D655" s="202" t="s">
        <v>247</v>
      </c>
      <c r="E655" s="213" t="s">
        <v>19</v>
      </c>
      <c r="F655" s="214" t="s">
        <v>2797</v>
      </c>
      <c r="G655" s="212"/>
      <c r="H655" s="215">
        <v>2.14</v>
      </c>
      <c r="I655" s="216"/>
      <c r="J655" s="212"/>
      <c r="K655" s="212"/>
      <c r="L655" s="217"/>
      <c r="M655" s="218"/>
      <c r="N655" s="219"/>
      <c r="O655" s="219"/>
      <c r="P655" s="219"/>
      <c r="Q655" s="219"/>
      <c r="R655" s="219"/>
      <c r="S655" s="219"/>
      <c r="T655" s="220"/>
      <c r="AT655" s="221" t="s">
        <v>247</v>
      </c>
      <c r="AU655" s="221" t="s">
        <v>88</v>
      </c>
      <c r="AV655" s="14" t="s">
        <v>88</v>
      </c>
      <c r="AW655" s="14" t="s">
        <v>37</v>
      </c>
      <c r="AX655" s="14" t="s">
        <v>76</v>
      </c>
      <c r="AY655" s="221" t="s">
        <v>237</v>
      </c>
    </row>
    <row r="656" spans="1:65" s="14" customFormat="1" ht="10.199999999999999">
      <c r="B656" s="211"/>
      <c r="C656" s="212"/>
      <c r="D656" s="202" t="s">
        <v>247</v>
      </c>
      <c r="E656" s="213" t="s">
        <v>19</v>
      </c>
      <c r="F656" s="214" t="s">
        <v>2798</v>
      </c>
      <c r="G656" s="212"/>
      <c r="H656" s="215">
        <v>3.13</v>
      </c>
      <c r="I656" s="216"/>
      <c r="J656" s="212"/>
      <c r="K656" s="212"/>
      <c r="L656" s="217"/>
      <c r="M656" s="218"/>
      <c r="N656" s="219"/>
      <c r="O656" s="219"/>
      <c r="P656" s="219"/>
      <c r="Q656" s="219"/>
      <c r="R656" s="219"/>
      <c r="S656" s="219"/>
      <c r="T656" s="220"/>
      <c r="AT656" s="221" t="s">
        <v>247</v>
      </c>
      <c r="AU656" s="221" t="s">
        <v>88</v>
      </c>
      <c r="AV656" s="14" t="s">
        <v>88</v>
      </c>
      <c r="AW656" s="14" t="s">
        <v>37</v>
      </c>
      <c r="AX656" s="14" t="s">
        <v>76</v>
      </c>
      <c r="AY656" s="221" t="s">
        <v>237</v>
      </c>
    </row>
    <row r="657" spans="1:65" s="14" customFormat="1" ht="10.199999999999999">
      <c r="B657" s="211"/>
      <c r="C657" s="212"/>
      <c r="D657" s="202" t="s">
        <v>247</v>
      </c>
      <c r="E657" s="213" t="s">
        <v>19</v>
      </c>
      <c r="F657" s="214" t="s">
        <v>2799</v>
      </c>
      <c r="G657" s="212"/>
      <c r="H657" s="215">
        <v>2.14</v>
      </c>
      <c r="I657" s="216"/>
      <c r="J657" s="212"/>
      <c r="K657" s="212"/>
      <c r="L657" s="217"/>
      <c r="M657" s="218"/>
      <c r="N657" s="219"/>
      <c r="O657" s="219"/>
      <c r="P657" s="219"/>
      <c r="Q657" s="219"/>
      <c r="R657" s="219"/>
      <c r="S657" s="219"/>
      <c r="T657" s="220"/>
      <c r="AT657" s="221" t="s">
        <v>247</v>
      </c>
      <c r="AU657" s="221" t="s">
        <v>88</v>
      </c>
      <c r="AV657" s="14" t="s">
        <v>88</v>
      </c>
      <c r="AW657" s="14" t="s">
        <v>37</v>
      </c>
      <c r="AX657" s="14" t="s">
        <v>76</v>
      </c>
      <c r="AY657" s="221" t="s">
        <v>237</v>
      </c>
    </row>
    <row r="658" spans="1:65" s="14" customFormat="1" ht="10.199999999999999">
      <c r="B658" s="211"/>
      <c r="C658" s="212"/>
      <c r="D658" s="202" t="s">
        <v>247</v>
      </c>
      <c r="E658" s="213" t="s">
        <v>19</v>
      </c>
      <c r="F658" s="214" t="s">
        <v>2800</v>
      </c>
      <c r="G658" s="212"/>
      <c r="H658" s="215">
        <v>2.14</v>
      </c>
      <c r="I658" s="216"/>
      <c r="J658" s="212"/>
      <c r="K658" s="212"/>
      <c r="L658" s="217"/>
      <c r="M658" s="218"/>
      <c r="N658" s="219"/>
      <c r="O658" s="219"/>
      <c r="P658" s="219"/>
      <c r="Q658" s="219"/>
      <c r="R658" s="219"/>
      <c r="S658" s="219"/>
      <c r="T658" s="220"/>
      <c r="AT658" s="221" t="s">
        <v>247</v>
      </c>
      <c r="AU658" s="221" t="s">
        <v>88</v>
      </c>
      <c r="AV658" s="14" t="s">
        <v>88</v>
      </c>
      <c r="AW658" s="14" t="s">
        <v>37</v>
      </c>
      <c r="AX658" s="14" t="s">
        <v>76</v>
      </c>
      <c r="AY658" s="221" t="s">
        <v>237</v>
      </c>
    </row>
    <row r="659" spans="1:65" s="14" customFormat="1" ht="10.199999999999999">
      <c r="B659" s="211"/>
      <c r="C659" s="212"/>
      <c r="D659" s="202" t="s">
        <v>247</v>
      </c>
      <c r="E659" s="213" t="s">
        <v>19</v>
      </c>
      <c r="F659" s="214" t="s">
        <v>2801</v>
      </c>
      <c r="G659" s="212"/>
      <c r="H659" s="215">
        <v>2.14</v>
      </c>
      <c r="I659" s="216"/>
      <c r="J659" s="212"/>
      <c r="K659" s="212"/>
      <c r="L659" s="217"/>
      <c r="M659" s="218"/>
      <c r="N659" s="219"/>
      <c r="O659" s="219"/>
      <c r="P659" s="219"/>
      <c r="Q659" s="219"/>
      <c r="R659" s="219"/>
      <c r="S659" s="219"/>
      <c r="T659" s="220"/>
      <c r="AT659" s="221" t="s">
        <v>247</v>
      </c>
      <c r="AU659" s="221" t="s">
        <v>88</v>
      </c>
      <c r="AV659" s="14" t="s">
        <v>88</v>
      </c>
      <c r="AW659" s="14" t="s">
        <v>37</v>
      </c>
      <c r="AX659" s="14" t="s">
        <v>76</v>
      </c>
      <c r="AY659" s="221" t="s">
        <v>237</v>
      </c>
    </row>
    <row r="660" spans="1:65" s="16" customFormat="1" ht="10.199999999999999">
      <c r="B660" s="233"/>
      <c r="C660" s="234"/>
      <c r="D660" s="202" t="s">
        <v>247</v>
      </c>
      <c r="E660" s="235" t="s">
        <v>19</v>
      </c>
      <c r="F660" s="236" t="s">
        <v>260</v>
      </c>
      <c r="G660" s="234"/>
      <c r="H660" s="237">
        <v>26.51</v>
      </c>
      <c r="I660" s="238"/>
      <c r="J660" s="234"/>
      <c r="K660" s="234"/>
      <c r="L660" s="239"/>
      <c r="M660" s="240"/>
      <c r="N660" s="241"/>
      <c r="O660" s="241"/>
      <c r="P660" s="241"/>
      <c r="Q660" s="241"/>
      <c r="R660" s="241"/>
      <c r="S660" s="241"/>
      <c r="T660" s="242"/>
      <c r="AT660" s="243" t="s">
        <v>247</v>
      </c>
      <c r="AU660" s="243" t="s">
        <v>88</v>
      </c>
      <c r="AV660" s="16" t="s">
        <v>243</v>
      </c>
      <c r="AW660" s="16" t="s">
        <v>37</v>
      </c>
      <c r="AX660" s="16" t="s">
        <v>83</v>
      </c>
      <c r="AY660" s="243" t="s">
        <v>237</v>
      </c>
    </row>
    <row r="661" spans="1:65" s="2" customFormat="1" ht="37.799999999999997" customHeight="1">
      <c r="A661" s="37"/>
      <c r="B661" s="38"/>
      <c r="C661" s="182" t="s">
        <v>1287</v>
      </c>
      <c r="D661" s="182" t="s">
        <v>239</v>
      </c>
      <c r="E661" s="183" t="s">
        <v>1167</v>
      </c>
      <c r="F661" s="184" t="s">
        <v>1168</v>
      </c>
      <c r="G661" s="185" t="s">
        <v>141</v>
      </c>
      <c r="H661" s="186">
        <v>24.16</v>
      </c>
      <c r="I661" s="187"/>
      <c r="J661" s="188">
        <f>ROUND(I661*H661,2)</f>
        <v>0</v>
      </c>
      <c r="K661" s="184" t="s">
        <v>242</v>
      </c>
      <c r="L661" s="42"/>
      <c r="M661" s="189" t="s">
        <v>19</v>
      </c>
      <c r="N661" s="190" t="s">
        <v>48</v>
      </c>
      <c r="O661" s="67"/>
      <c r="P661" s="191">
        <f>O661*H661</f>
        <v>0</v>
      </c>
      <c r="Q661" s="191">
        <v>6.0000000000000001E-3</v>
      </c>
      <c r="R661" s="191">
        <f>Q661*H661</f>
        <v>0.14496000000000001</v>
      </c>
      <c r="S661" s="191">
        <v>0</v>
      </c>
      <c r="T661" s="192">
        <f>S661*H661</f>
        <v>0</v>
      </c>
      <c r="U661" s="37"/>
      <c r="V661" s="37"/>
      <c r="W661" s="37"/>
      <c r="X661" s="37"/>
      <c r="Y661" s="37"/>
      <c r="Z661" s="37"/>
      <c r="AA661" s="37"/>
      <c r="AB661" s="37"/>
      <c r="AC661" s="37"/>
      <c r="AD661" s="37"/>
      <c r="AE661" s="37"/>
      <c r="AR661" s="193" t="s">
        <v>366</v>
      </c>
      <c r="AT661" s="193" t="s">
        <v>239</v>
      </c>
      <c r="AU661" s="193" t="s">
        <v>88</v>
      </c>
      <c r="AY661" s="20" t="s">
        <v>237</v>
      </c>
      <c r="BE661" s="194">
        <f>IF(N661="základní",J661,0)</f>
        <v>0</v>
      </c>
      <c r="BF661" s="194">
        <f>IF(N661="snížená",J661,0)</f>
        <v>0</v>
      </c>
      <c r="BG661" s="194">
        <f>IF(N661="zákl. přenesená",J661,0)</f>
        <v>0</v>
      </c>
      <c r="BH661" s="194">
        <f>IF(N661="sníž. přenesená",J661,0)</f>
        <v>0</v>
      </c>
      <c r="BI661" s="194">
        <f>IF(N661="nulová",J661,0)</f>
        <v>0</v>
      </c>
      <c r="BJ661" s="20" t="s">
        <v>88</v>
      </c>
      <c r="BK661" s="194">
        <f>ROUND(I661*H661,2)</f>
        <v>0</v>
      </c>
      <c r="BL661" s="20" t="s">
        <v>366</v>
      </c>
      <c r="BM661" s="193" t="s">
        <v>3088</v>
      </c>
    </row>
    <row r="662" spans="1:65" s="2" customFormat="1" ht="10.199999999999999">
      <c r="A662" s="37"/>
      <c r="B662" s="38"/>
      <c r="C662" s="39"/>
      <c r="D662" s="195" t="s">
        <v>245</v>
      </c>
      <c r="E662" s="39"/>
      <c r="F662" s="196" t="s">
        <v>1170</v>
      </c>
      <c r="G662" s="39"/>
      <c r="H662" s="39"/>
      <c r="I662" s="197"/>
      <c r="J662" s="39"/>
      <c r="K662" s="39"/>
      <c r="L662" s="42"/>
      <c r="M662" s="198"/>
      <c r="N662" s="199"/>
      <c r="O662" s="67"/>
      <c r="P662" s="67"/>
      <c r="Q662" s="67"/>
      <c r="R662" s="67"/>
      <c r="S662" s="67"/>
      <c r="T662" s="68"/>
      <c r="U662" s="37"/>
      <c r="V662" s="37"/>
      <c r="W662" s="37"/>
      <c r="X662" s="37"/>
      <c r="Y662" s="37"/>
      <c r="Z662" s="37"/>
      <c r="AA662" s="37"/>
      <c r="AB662" s="37"/>
      <c r="AC662" s="37"/>
      <c r="AD662" s="37"/>
      <c r="AE662" s="37"/>
      <c r="AT662" s="20" t="s">
        <v>245</v>
      </c>
      <c r="AU662" s="20" t="s">
        <v>88</v>
      </c>
    </row>
    <row r="663" spans="1:65" s="14" customFormat="1" ht="10.199999999999999">
      <c r="B663" s="211"/>
      <c r="C663" s="212"/>
      <c r="D663" s="202" t="s">
        <v>247</v>
      </c>
      <c r="E663" s="213" t="s">
        <v>19</v>
      </c>
      <c r="F663" s="214" t="s">
        <v>3066</v>
      </c>
      <c r="G663" s="212"/>
      <c r="H663" s="215">
        <v>24.16</v>
      </c>
      <c r="I663" s="216"/>
      <c r="J663" s="212"/>
      <c r="K663" s="212"/>
      <c r="L663" s="217"/>
      <c r="M663" s="218"/>
      <c r="N663" s="219"/>
      <c r="O663" s="219"/>
      <c r="P663" s="219"/>
      <c r="Q663" s="219"/>
      <c r="R663" s="219"/>
      <c r="S663" s="219"/>
      <c r="T663" s="220"/>
      <c r="AT663" s="221" t="s">
        <v>247</v>
      </c>
      <c r="AU663" s="221" t="s">
        <v>88</v>
      </c>
      <c r="AV663" s="14" t="s">
        <v>88</v>
      </c>
      <c r="AW663" s="14" t="s">
        <v>37</v>
      </c>
      <c r="AX663" s="14" t="s">
        <v>83</v>
      </c>
      <c r="AY663" s="221" t="s">
        <v>237</v>
      </c>
    </row>
    <row r="664" spans="1:65" s="2" customFormat="1" ht="33" customHeight="1">
      <c r="A664" s="37"/>
      <c r="B664" s="38"/>
      <c r="C664" s="244" t="s">
        <v>1292</v>
      </c>
      <c r="D664" s="244" t="s">
        <v>296</v>
      </c>
      <c r="E664" s="245" t="s">
        <v>3089</v>
      </c>
      <c r="F664" s="246" t="s">
        <v>3090</v>
      </c>
      <c r="G664" s="247" t="s">
        <v>141</v>
      </c>
      <c r="H664" s="248">
        <v>26.576000000000001</v>
      </c>
      <c r="I664" s="249"/>
      <c r="J664" s="250">
        <f>ROUND(I664*H664,2)</f>
        <v>0</v>
      </c>
      <c r="K664" s="246" t="s">
        <v>242</v>
      </c>
      <c r="L664" s="251"/>
      <c r="M664" s="252" t="s">
        <v>19</v>
      </c>
      <c r="N664" s="253" t="s">
        <v>48</v>
      </c>
      <c r="O664" s="67"/>
      <c r="P664" s="191">
        <f>O664*H664</f>
        <v>0</v>
      </c>
      <c r="Q664" s="191">
        <v>2.1999999999999999E-2</v>
      </c>
      <c r="R664" s="191">
        <f>Q664*H664</f>
        <v>0.58467199999999997</v>
      </c>
      <c r="S664" s="191">
        <v>0</v>
      </c>
      <c r="T664" s="192">
        <f>S664*H664</f>
        <v>0</v>
      </c>
      <c r="U664" s="37"/>
      <c r="V664" s="37"/>
      <c r="W664" s="37"/>
      <c r="X664" s="37"/>
      <c r="Y664" s="37"/>
      <c r="Z664" s="37"/>
      <c r="AA664" s="37"/>
      <c r="AB664" s="37"/>
      <c r="AC664" s="37"/>
      <c r="AD664" s="37"/>
      <c r="AE664" s="37"/>
      <c r="AR664" s="193" t="s">
        <v>523</v>
      </c>
      <c r="AT664" s="193" t="s">
        <v>296</v>
      </c>
      <c r="AU664" s="193" t="s">
        <v>88</v>
      </c>
      <c r="AY664" s="20" t="s">
        <v>237</v>
      </c>
      <c r="BE664" s="194">
        <f>IF(N664="základní",J664,0)</f>
        <v>0</v>
      </c>
      <c r="BF664" s="194">
        <f>IF(N664="snížená",J664,0)</f>
        <v>0</v>
      </c>
      <c r="BG664" s="194">
        <f>IF(N664="zákl. přenesená",J664,0)</f>
        <v>0</v>
      </c>
      <c r="BH664" s="194">
        <f>IF(N664="sníž. přenesená",J664,0)</f>
        <v>0</v>
      </c>
      <c r="BI664" s="194">
        <f>IF(N664="nulová",J664,0)</f>
        <v>0</v>
      </c>
      <c r="BJ664" s="20" t="s">
        <v>88</v>
      </c>
      <c r="BK664" s="194">
        <f>ROUND(I664*H664,2)</f>
        <v>0</v>
      </c>
      <c r="BL664" s="20" t="s">
        <v>366</v>
      </c>
      <c r="BM664" s="193" t="s">
        <v>3091</v>
      </c>
    </row>
    <row r="665" spans="1:65" s="14" customFormat="1" ht="10.199999999999999">
      <c r="B665" s="211"/>
      <c r="C665" s="212"/>
      <c r="D665" s="202" t="s">
        <v>247</v>
      </c>
      <c r="E665" s="212"/>
      <c r="F665" s="214" t="s">
        <v>3092</v>
      </c>
      <c r="G665" s="212"/>
      <c r="H665" s="215">
        <v>26.576000000000001</v>
      </c>
      <c r="I665" s="216"/>
      <c r="J665" s="212"/>
      <c r="K665" s="212"/>
      <c r="L665" s="217"/>
      <c r="M665" s="218"/>
      <c r="N665" s="219"/>
      <c r="O665" s="219"/>
      <c r="P665" s="219"/>
      <c r="Q665" s="219"/>
      <c r="R665" s="219"/>
      <c r="S665" s="219"/>
      <c r="T665" s="220"/>
      <c r="AT665" s="221" t="s">
        <v>247</v>
      </c>
      <c r="AU665" s="221" t="s">
        <v>88</v>
      </c>
      <c r="AV665" s="14" t="s">
        <v>88</v>
      </c>
      <c r="AW665" s="14" t="s">
        <v>4</v>
      </c>
      <c r="AX665" s="14" t="s">
        <v>83</v>
      </c>
      <c r="AY665" s="221" t="s">
        <v>237</v>
      </c>
    </row>
    <row r="666" spans="1:65" s="2" customFormat="1" ht="55.5" customHeight="1">
      <c r="A666" s="37"/>
      <c r="B666" s="38"/>
      <c r="C666" s="182" t="s">
        <v>1297</v>
      </c>
      <c r="D666" s="182" t="s">
        <v>239</v>
      </c>
      <c r="E666" s="183" t="s">
        <v>1281</v>
      </c>
      <c r="F666" s="184" t="s">
        <v>1282</v>
      </c>
      <c r="G666" s="185" t="s">
        <v>304</v>
      </c>
      <c r="H666" s="186">
        <v>0.73699999999999999</v>
      </c>
      <c r="I666" s="187"/>
      <c r="J666" s="188">
        <f>ROUND(I666*H666,2)</f>
        <v>0</v>
      </c>
      <c r="K666" s="184" t="s">
        <v>242</v>
      </c>
      <c r="L666" s="42"/>
      <c r="M666" s="189" t="s">
        <v>19</v>
      </c>
      <c r="N666" s="190" t="s">
        <v>48</v>
      </c>
      <c r="O666" s="67"/>
      <c r="P666" s="191">
        <f>O666*H666</f>
        <v>0</v>
      </c>
      <c r="Q666" s="191">
        <v>0</v>
      </c>
      <c r="R666" s="191">
        <f>Q666*H666</f>
        <v>0</v>
      </c>
      <c r="S666" s="191">
        <v>0</v>
      </c>
      <c r="T666" s="192">
        <f>S666*H666</f>
        <v>0</v>
      </c>
      <c r="U666" s="37"/>
      <c r="V666" s="37"/>
      <c r="W666" s="37"/>
      <c r="X666" s="37"/>
      <c r="Y666" s="37"/>
      <c r="Z666" s="37"/>
      <c r="AA666" s="37"/>
      <c r="AB666" s="37"/>
      <c r="AC666" s="37"/>
      <c r="AD666" s="37"/>
      <c r="AE666" s="37"/>
      <c r="AR666" s="193" t="s">
        <v>366</v>
      </c>
      <c r="AT666" s="193" t="s">
        <v>239</v>
      </c>
      <c r="AU666" s="193" t="s">
        <v>88</v>
      </c>
      <c r="AY666" s="20" t="s">
        <v>237</v>
      </c>
      <c r="BE666" s="194">
        <f>IF(N666="základní",J666,0)</f>
        <v>0</v>
      </c>
      <c r="BF666" s="194">
        <f>IF(N666="snížená",J666,0)</f>
        <v>0</v>
      </c>
      <c r="BG666" s="194">
        <f>IF(N666="zákl. přenesená",J666,0)</f>
        <v>0</v>
      </c>
      <c r="BH666" s="194">
        <f>IF(N666="sníž. přenesená",J666,0)</f>
        <v>0</v>
      </c>
      <c r="BI666" s="194">
        <f>IF(N666="nulová",J666,0)</f>
        <v>0</v>
      </c>
      <c r="BJ666" s="20" t="s">
        <v>88</v>
      </c>
      <c r="BK666" s="194">
        <f>ROUND(I666*H666,2)</f>
        <v>0</v>
      </c>
      <c r="BL666" s="20" t="s">
        <v>366</v>
      </c>
      <c r="BM666" s="193" t="s">
        <v>3093</v>
      </c>
    </row>
    <row r="667" spans="1:65" s="2" customFormat="1" ht="10.199999999999999">
      <c r="A667" s="37"/>
      <c r="B667" s="38"/>
      <c r="C667" s="39"/>
      <c r="D667" s="195" t="s">
        <v>245</v>
      </c>
      <c r="E667" s="39"/>
      <c r="F667" s="196" t="s">
        <v>1284</v>
      </c>
      <c r="G667" s="39"/>
      <c r="H667" s="39"/>
      <c r="I667" s="197"/>
      <c r="J667" s="39"/>
      <c r="K667" s="39"/>
      <c r="L667" s="42"/>
      <c r="M667" s="198"/>
      <c r="N667" s="199"/>
      <c r="O667" s="67"/>
      <c r="P667" s="67"/>
      <c r="Q667" s="67"/>
      <c r="R667" s="67"/>
      <c r="S667" s="67"/>
      <c r="T667" s="68"/>
      <c r="U667" s="37"/>
      <c r="V667" s="37"/>
      <c r="W667" s="37"/>
      <c r="X667" s="37"/>
      <c r="Y667" s="37"/>
      <c r="Z667" s="37"/>
      <c r="AA667" s="37"/>
      <c r="AB667" s="37"/>
      <c r="AC667" s="37"/>
      <c r="AD667" s="37"/>
      <c r="AE667" s="37"/>
      <c r="AT667" s="20" t="s">
        <v>245</v>
      </c>
      <c r="AU667" s="20" t="s">
        <v>88</v>
      </c>
    </row>
    <row r="668" spans="1:65" s="12" customFormat="1" ht="22.8" customHeight="1">
      <c r="B668" s="166"/>
      <c r="C668" s="167"/>
      <c r="D668" s="168" t="s">
        <v>75</v>
      </c>
      <c r="E668" s="180" t="s">
        <v>3094</v>
      </c>
      <c r="F668" s="180" t="s">
        <v>3095</v>
      </c>
      <c r="G668" s="167"/>
      <c r="H668" s="167"/>
      <c r="I668" s="170"/>
      <c r="J668" s="181">
        <f>BK668</f>
        <v>0</v>
      </c>
      <c r="K668" s="167"/>
      <c r="L668" s="172"/>
      <c r="M668" s="173"/>
      <c r="N668" s="174"/>
      <c r="O668" s="174"/>
      <c r="P668" s="175">
        <f>SUM(P669:P678)</f>
        <v>0</v>
      </c>
      <c r="Q668" s="174"/>
      <c r="R668" s="175">
        <f>SUM(R669:R678)</f>
        <v>1.1520600000000001E-3</v>
      </c>
      <c r="S668" s="174"/>
      <c r="T668" s="176">
        <f>SUM(T669:T678)</f>
        <v>0</v>
      </c>
      <c r="AR668" s="177" t="s">
        <v>88</v>
      </c>
      <c r="AT668" s="178" t="s">
        <v>75</v>
      </c>
      <c r="AU668" s="178" t="s">
        <v>83</v>
      </c>
      <c r="AY668" s="177" t="s">
        <v>237</v>
      </c>
      <c r="BK668" s="179">
        <f>SUM(BK669:BK678)</f>
        <v>0</v>
      </c>
    </row>
    <row r="669" spans="1:65" s="2" customFormat="1" ht="24.15" customHeight="1">
      <c r="A669" s="37"/>
      <c r="B669" s="38"/>
      <c r="C669" s="182" t="s">
        <v>1302</v>
      </c>
      <c r="D669" s="182" t="s">
        <v>239</v>
      </c>
      <c r="E669" s="183" t="s">
        <v>3096</v>
      </c>
      <c r="F669" s="184" t="s">
        <v>3097</v>
      </c>
      <c r="G669" s="185" t="s">
        <v>141</v>
      </c>
      <c r="H669" s="186">
        <v>18.641999999999999</v>
      </c>
      <c r="I669" s="187"/>
      <c r="J669" s="188">
        <f>ROUND(I669*H669,2)</f>
        <v>0</v>
      </c>
      <c r="K669" s="184" t="s">
        <v>242</v>
      </c>
      <c r="L669" s="42"/>
      <c r="M669" s="189" t="s">
        <v>19</v>
      </c>
      <c r="N669" s="190" t="s">
        <v>48</v>
      </c>
      <c r="O669" s="67"/>
      <c r="P669" s="191">
        <f>O669*H669</f>
        <v>0</v>
      </c>
      <c r="Q669" s="191">
        <v>0</v>
      </c>
      <c r="R669" s="191">
        <f>Q669*H669</f>
        <v>0</v>
      </c>
      <c r="S669" s="191">
        <v>0</v>
      </c>
      <c r="T669" s="192">
        <f>S669*H669</f>
        <v>0</v>
      </c>
      <c r="U669" s="37"/>
      <c r="V669" s="37"/>
      <c r="W669" s="37"/>
      <c r="X669" s="37"/>
      <c r="Y669" s="37"/>
      <c r="Z669" s="37"/>
      <c r="AA669" s="37"/>
      <c r="AB669" s="37"/>
      <c r="AC669" s="37"/>
      <c r="AD669" s="37"/>
      <c r="AE669" s="37"/>
      <c r="AR669" s="193" t="s">
        <v>366</v>
      </c>
      <c r="AT669" s="193" t="s">
        <v>239</v>
      </c>
      <c r="AU669" s="193" t="s">
        <v>88</v>
      </c>
      <c r="AY669" s="20" t="s">
        <v>237</v>
      </c>
      <c r="BE669" s="194">
        <f>IF(N669="základní",J669,0)</f>
        <v>0</v>
      </c>
      <c r="BF669" s="194">
        <f>IF(N669="snížená",J669,0)</f>
        <v>0</v>
      </c>
      <c r="BG669" s="194">
        <f>IF(N669="zákl. přenesená",J669,0)</f>
        <v>0</v>
      </c>
      <c r="BH669" s="194">
        <f>IF(N669="sníž. přenesená",J669,0)</f>
        <v>0</v>
      </c>
      <c r="BI669" s="194">
        <f>IF(N669="nulová",J669,0)</f>
        <v>0</v>
      </c>
      <c r="BJ669" s="20" t="s">
        <v>88</v>
      </c>
      <c r="BK669" s="194">
        <f>ROUND(I669*H669,2)</f>
        <v>0</v>
      </c>
      <c r="BL669" s="20" t="s">
        <v>366</v>
      </c>
      <c r="BM669" s="193" t="s">
        <v>3098</v>
      </c>
    </row>
    <row r="670" spans="1:65" s="2" customFormat="1" ht="10.199999999999999">
      <c r="A670" s="37"/>
      <c r="B670" s="38"/>
      <c r="C670" s="39"/>
      <c r="D670" s="195" t="s">
        <v>245</v>
      </c>
      <c r="E670" s="39"/>
      <c r="F670" s="196" t="s">
        <v>3099</v>
      </c>
      <c r="G670" s="39"/>
      <c r="H670" s="39"/>
      <c r="I670" s="197"/>
      <c r="J670" s="39"/>
      <c r="K670" s="39"/>
      <c r="L670" s="42"/>
      <c r="M670" s="198"/>
      <c r="N670" s="199"/>
      <c r="O670" s="67"/>
      <c r="P670" s="67"/>
      <c r="Q670" s="67"/>
      <c r="R670" s="67"/>
      <c r="S670" s="67"/>
      <c r="T670" s="68"/>
      <c r="U670" s="37"/>
      <c r="V670" s="37"/>
      <c r="W670" s="37"/>
      <c r="X670" s="37"/>
      <c r="Y670" s="37"/>
      <c r="Z670" s="37"/>
      <c r="AA670" s="37"/>
      <c r="AB670" s="37"/>
      <c r="AC670" s="37"/>
      <c r="AD670" s="37"/>
      <c r="AE670" s="37"/>
      <c r="AT670" s="20" t="s">
        <v>245</v>
      </c>
      <c r="AU670" s="20" t="s">
        <v>88</v>
      </c>
    </row>
    <row r="671" spans="1:65" s="14" customFormat="1" ht="10.199999999999999">
      <c r="B671" s="211"/>
      <c r="C671" s="212"/>
      <c r="D671" s="202" t="s">
        <v>247</v>
      </c>
      <c r="E671" s="213" t="s">
        <v>19</v>
      </c>
      <c r="F671" s="214" t="s">
        <v>3100</v>
      </c>
      <c r="G671" s="212"/>
      <c r="H671" s="215">
        <v>13.23</v>
      </c>
      <c r="I671" s="216"/>
      <c r="J671" s="212"/>
      <c r="K671" s="212"/>
      <c r="L671" s="217"/>
      <c r="M671" s="218"/>
      <c r="N671" s="219"/>
      <c r="O671" s="219"/>
      <c r="P671" s="219"/>
      <c r="Q671" s="219"/>
      <c r="R671" s="219"/>
      <c r="S671" s="219"/>
      <c r="T671" s="220"/>
      <c r="AT671" s="221" t="s">
        <v>247</v>
      </c>
      <c r="AU671" s="221" t="s">
        <v>88</v>
      </c>
      <c r="AV671" s="14" t="s">
        <v>88</v>
      </c>
      <c r="AW671" s="14" t="s">
        <v>37</v>
      </c>
      <c r="AX671" s="14" t="s">
        <v>76</v>
      </c>
      <c r="AY671" s="221" t="s">
        <v>237</v>
      </c>
    </row>
    <row r="672" spans="1:65" s="14" customFormat="1" ht="10.199999999999999">
      <c r="B672" s="211"/>
      <c r="C672" s="212"/>
      <c r="D672" s="202" t="s">
        <v>247</v>
      </c>
      <c r="E672" s="213" t="s">
        <v>19</v>
      </c>
      <c r="F672" s="214" t="s">
        <v>3101</v>
      </c>
      <c r="G672" s="212"/>
      <c r="H672" s="215">
        <v>5.4119999999999999</v>
      </c>
      <c r="I672" s="216"/>
      <c r="J672" s="212"/>
      <c r="K672" s="212"/>
      <c r="L672" s="217"/>
      <c r="M672" s="218"/>
      <c r="N672" s="219"/>
      <c r="O672" s="219"/>
      <c r="P672" s="219"/>
      <c r="Q672" s="219"/>
      <c r="R672" s="219"/>
      <c r="S672" s="219"/>
      <c r="T672" s="220"/>
      <c r="AT672" s="221" t="s">
        <v>247</v>
      </c>
      <c r="AU672" s="221" t="s">
        <v>88</v>
      </c>
      <c r="AV672" s="14" t="s">
        <v>88</v>
      </c>
      <c r="AW672" s="14" t="s">
        <v>37</v>
      </c>
      <c r="AX672" s="14" t="s">
        <v>76</v>
      </c>
      <c r="AY672" s="221" t="s">
        <v>237</v>
      </c>
    </row>
    <row r="673" spans="1:65" s="16" customFormat="1" ht="10.199999999999999">
      <c r="B673" s="233"/>
      <c r="C673" s="234"/>
      <c r="D673" s="202" t="s">
        <v>247</v>
      </c>
      <c r="E673" s="235" t="s">
        <v>19</v>
      </c>
      <c r="F673" s="236" t="s">
        <v>260</v>
      </c>
      <c r="G673" s="234"/>
      <c r="H673" s="237">
        <v>18.641999999999999</v>
      </c>
      <c r="I673" s="238"/>
      <c r="J673" s="234"/>
      <c r="K673" s="234"/>
      <c r="L673" s="239"/>
      <c r="M673" s="240"/>
      <c r="N673" s="241"/>
      <c r="O673" s="241"/>
      <c r="P673" s="241"/>
      <c r="Q673" s="241"/>
      <c r="R673" s="241"/>
      <c r="S673" s="241"/>
      <c r="T673" s="242"/>
      <c r="AT673" s="243" t="s">
        <v>247</v>
      </c>
      <c r="AU673" s="243" t="s">
        <v>88</v>
      </c>
      <c r="AV673" s="16" t="s">
        <v>243</v>
      </c>
      <c r="AW673" s="16" t="s">
        <v>37</v>
      </c>
      <c r="AX673" s="16" t="s">
        <v>83</v>
      </c>
      <c r="AY673" s="243" t="s">
        <v>237</v>
      </c>
    </row>
    <row r="674" spans="1:65" s="2" customFormat="1" ht="16.5" customHeight="1">
      <c r="A674" s="37"/>
      <c r="B674" s="38"/>
      <c r="C674" s="244" t="s">
        <v>1307</v>
      </c>
      <c r="D674" s="244" t="s">
        <v>296</v>
      </c>
      <c r="E674" s="245" t="s">
        <v>3102</v>
      </c>
      <c r="F674" s="246" t="s">
        <v>3103</v>
      </c>
      <c r="G674" s="247" t="s">
        <v>141</v>
      </c>
      <c r="H674" s="248">
        <v>19.201000000000001</v>
      </c>
      <c r="I674" s="249"/>
      <c r="J674" s="250">
        <f>ROUND(I674*H674,2)</f>
        <v>0</v>
      </c>
      <c r="K674" s="246" t="s">
        <v>242</v>
      </c>
      <c r="L674" s="251"/>
      <c r="M674" s="252" t="s">
        <v>19</v>
      </c>
      <c r="N674" s="253" t="s">
        <v>48</v>
      </c>
      <c r="O674" s="67"/>
      <c r="P674" s="191">
        <f>O674*H674</f>
        <v>0</v>
      </c>
      <c r="Q674" s="191">
        <v>6.0000000000000002E-5</v>
      </c>
      <c r="R674" s="191">
        <f>Q674*H674</f>
        <v>1.1520600000000001E-3</v>
      </c>
      <c r="S674" s="191">
        <v>0</v>
      </c>
      <c r="T674" s="192">
        <f>S674*H674</f>
        <v>0</v>
      </c>
      <c r="U674" s="37"/>
      <c r="V674" s="37"/>
      <c r="W674" s="37"/>
      <c r="X674" s="37"/>
      <c r="Y674" s="37"/>
      <c r="Z674" s="37"/>
      <c r="AA674" s="37"/>
      <c r="AB674" s="37"/>
      <c r="AC674" s="37"/>
      <c r="AD674" s="37"/>
      <c r="AE674" s="37"/>
      <c r="AR674" s="193" t="s">
        <v>523</v>
      </c>
      <c r="AT674" s="193" t="s">
        <v>296</v>
      </c>
      <c r="AU674" s="193" t="s">
        <v>88</v>
      </c>
      <c r="AY674" s="20" t="s">
        <v>237</v>
      </c>
      <c r="BE674" s="194">
        <f>IF(N674="základní",J674,0)</f>
        <v>0</v>
      </c>
      <c r="BF674" s="194">
        <f>IF(N674="snížená",J674,0)</f>
        <v>0</v>
      </c>
      <c r="BG674" s="194">
        <f>IF(N674="zákl. přenesená",J674,0)</f>
        <v>0</v>
      </c>
      <c r="BH674" s="194">
        <f>IF(N674="sníž. přenesená",J674,0)</f>
        <v>0</v>
      </c>
      <c r="BI674" s="194">
        <f>IF(N674="nulová",J674,0)</f>
        <v>0</v>
      </c>
      <c r="BJ674" s="20" t="s">
        <v>88</v>
      </c>
      <c r="BK674" s="194">
        <f>ROUND(I674*H674,2)</f>
        <v>0</v>
      </c>
      <c r="BL674" s="20" t="s">
        <v>366</v>
      </c>
      <c r="BM674" s="193" t="s">
        <v>3104</v>
      </c>
    </row>
    <row r="675" spans="1:65" s="2" customFormat="1" ht="19.2">
      <c r="A675" s="37"/>
      <c r="B675" s="38"/>
      <c r="C675" s="39"/>
      <c r="D675" s="202" t="s">
        <v>914</v>
      </c>
      <c r="E675" s="39"/>
      <c r="F675" s="254" t="s">
        <v>3105</v>
      </c>
      <c r="G675" s="39"/>
      <c r="H675" s="39"/>
      <c r="I675" s="197"/>
      <c r="J675" s="39"/>
      <c r="K675" s="39"/>
      <c r="L675" s="42"/>
      <c r="M675" s="198"/>
      <c r="N675" s="199"/>
      <c r="O675" s="67"/>
      <c r="P675" s="67"/>
      <c r="Q675" s="67"/>
      <c r="R675" s="67"/>
      <c r="S675" s="67"/>
      <c r="T675" s="68"/>
      <c r="U675" s="37"/>
      <c r="V675" s="37"/>
      <c r="W675" s="37"/>
      <c r="X675" s="37"/>
      <c r="Y675" s="37"/>
      <c r="Z675" s="37"/>
      <c r="AA675" s="37"/>
      <c r="AB675" s="37"/>
      <c r="AC675" s="37"/>
      <c r="AD675" s="37"/>
      <c r="AE675" s="37"/>
      <c r="AT675" s="20" t="s">
        <v>914</v>
      </c>
      <c r="AU675" s="20" t="s">
        <v>88</v>
      </c>
    </row>
    <row r="676" spans="1:65" s="14" customFormat="1" ht="10.199999999999999">
      <c r="B676" s="211"/>
      <c r="C676" s="212"/>
      <c r="D676" s="202" t="s">
        <v>247</v>
      </c>
      <c r="E676" s="212"/>
      <c r="F676" s="214" t="s">
        <v>3106</v>
      </c>
      <c r="G676" s="212"/>
      <c r="H676" s="215">
        <v>19.201000000000001</v>
      </c>
      <c r="I676" s="216"/>
      <c r="J676" s="212"/>
      <c r="K676" s="212"/>
      <c r="L676" s="217"/>
      <c r="M676" s="218"/>
      <c r="N676" s="219"/>
      <c r="O676" s="219"/>
      <c r="P676" s="219"/>
      <c r="Q676" s="219"/>
      <c r="R676" s="219"/>
      <c r="S676" s="219"/>
      <c r="T676" s="220"/>
      <c r="AT676" s="221" t="s">
        <v>247</v>
      </c>
      <c r="AU676" s="221" t="s">
        <v>88</v>
      </c>
      <c r="AV676" s="14" t="s">
        <v>88</v>
      </c>
      <c r="AW676" s="14" t="s">
        <v>4</v>
      </c>
      <c r="AX676" s="14" t="s">
        <v>83</v>
      </c>
      <c r="AY676" s="221" t="s">
        <v>237</v>
      </c>
    </row>
    <row r="677" spans="1:65" s="2" customFormat="1" ht="55.5" customHeight="1">
      <c r="A677" s="37"/>
      <c r="B677" s="38"/>
      <c r="C677" s="182" t="s">
        <v>1312</v>
      </c>
      <c r="D677" s="182" t="s">
        <v>239</v>
      </c>
      <c r="E677" s="183" t="s">
        <v>3107</v>
      </c>
      <c r="F677" s="184" t="s">
        <v>3108</v>
      </c>
      <c r="G677" s="185" t="s">
        <v>304</v>
      </c>
      <c r="H677" s="186">
        <v>1E-3</v>
      </c>
      <c r="I677" s="187"/>
      <c r="J677" s="188">
        <f>ROUND(I677*H677,2)</f>
        <v>0</v>
      </c>
      <c r="K677" s="184" t="s">
        <v>242</v>
      </c>
      <c r="L677" s="42"/>
      <c r="M677" s="189" t="s">
        <v>19</v>
      </c>
      <c r="N677" s="190" t="s">
        <v>48</v>
      </c>
      <c r="O677" s="67"/>
      <c r="P677" s="191">
        <f>O677*H677</f>
        <v>0</v>
      </c>
      <c r="Q677" s="191">
        <v>0</v>
      </c>
      <c r="R677" s="191">
        <f>Q677*H677</f>
        <v>0</v>
      </c>
      <c r="S677" s="191">
        <v>0</v>
      </c>
      <c r="T677" s="192">
        <f>S677*H677</f>
        <v>0</v>
      </c>
      <c r="U677" s="37"/>
      <c r="V677" s="37"/>
      <c r="W677" s="37"/>
      <c r="X677" s="37"/>
      <c r="Y677" s="37"/>
      <c r="Z677" s="37"/>
      <c r="AA677" s="37"/>
      <c r="AB677" s="37"/>
      <c r="AC677" s="37"/>
      <c r="AD677" s="37"/>
      <c r="AE677" s="37"/>
      <c r="AR677" s="193" t="s">
        <v>366</v>
      </c>
      <c r="AT677" s="193" t="s">
        <v>239</v>
      </c>
      <c r="AU677" s="193" t="s">
        <v>88</v>
      </c>
      <c r="AY677" s="20" t="s">
        <v>237</v>
      </c>
      <c r="BE677" s="194">
        <f>IF(N677="základní",J677,0)</f>
        <v>0</v>
      </c>
      <c r="BF677" s="194">
        <f>IF(N677="snížená",J677,0)</f>
        <v>0</v>
      </c>
      <c r="BG677" s="194">
        <f>IF(N677="zákl. přenesená",J677,0)</f>
        <v>0</v>
      </c>
      <c r="BH677" s="194">
        <f>IF(N677="sníž. přenesená",J677,0)</f>
        <v>0</v>
      </c>
      <c r="BI677" s="194">
        <f>IF(N677="nulová",J677,0)</f>
        <v>0</v>
      </c>
      <c r="BJ677" s="20" t="s">
        <v>88</v>
      </c>
      <c r="BK677" s="194">
        <f>ROUND(I677*H677,2)</f>
        <v>0</v>
      </c>
      <c r="BL677" s="20" t="s">
        <v>366</v>
      </c>
      <c r="BM677" s="193" t="s">
        <v>3109</v>
      </c>
    </row>
    <row r="678" spans="1:65" s="2" customFormat="1" ht="10.199999999999999">
      <c r="A678" s="37"/>
      <c r="B678" s="38"/>
      <c r="C678" s="39"/>
      <c r="D678" s="195" t="s">
        <v>245</v>
      </c>
      <c r="E678" s="39"/>
      <c r="F678" s="196" t="s">
        <v>3110</v>
      </c>
      <c r="G678" s="39"/>
      <c r="H678" s="39"/>
      <c r="I678" s="197"/>
      <c r="J678" s="39"/>
      <c r="K678" s="39"/>
      <c r="L678" s="42"/>
      <c r="M678" s="198"/>
      <c r="N678" s="199"/>
      <c r="O678" s="67"/>
      <c r="P678" s="67"/>
      <c r="Q678" s="67"/>
      <c r="R678" s="67"/>
      <c r="S678" s="67"/>
      <c r="T678" s="68"/>
      <c r="U678" s="37"/>
      <c r="V678" s="37"/>
      <c r="W678" s="37"/>
      <c r="X678" s="37"/>
      <c r="Y678" s="37"/>
      <c r="Z678" s="37"/>
      <c r="AA678" s="37"/>
      <c r="AB678" s="37"/>
      <c r="AC678" s="37"/>
      <c r="AD678" s="37"/>
      <c r="AE678" s="37"/>
      <c r="AT678" s="20" t="s">
        <v>245</v>
      </c>
      <c r="AU678" s="20" t="s">
        <v>88</v>
      </c>
    </row>
    <row r="679" spans="1:65" s="12" customFormat="1" ht="25.95" customHeight="1">
      <c r="B679" s="166"/>
      <c r="C679" s="167"/>
      <c r="D679" s="168" t="s">
        <v>75</v>
      </c>
      <c r="E679" s="169" t="s">
        <v>1505</v>
      </c>
      <c r="F679" s="169" t="s">
        <v>1506</v>
      </c>
      <c r="G679" s="167"/>
      <c r="H679" s="167"/>
      <c r="I679" s="170"/>
      <c r="J679" s="171">
        <f>BK679</f>
        <v>0</v>
      </c>
      <c r="K679" s="167"/>
      <c r="L679" s="172"/>
      <c r="M679" s="173"/>
      <c r="N679" s="174"/>
      <c r="O679" s="174"/>
      <c r="P679" s="175">
        <f>SUM(P680:P683)</f>
        <v>0</v>
      </c>
      <c r="Q679" s="174"/>
      <c r="R679" s="175">
        <f>SUM(R680:R683)</f>
        <v>0</v>
      </c>
      <c r="S679" s="174"/>
      <c r="T679" s="176">
        <f>SUM(T680:T683)</f>
        <v>0</v>
      </c>
      <c r="AR679" s="177" t="s">
        <v>243</v>
      </c>
      <c r="AT679" s="178" t="s">
        <v>75</v>
      </c>
      <c r="AU679" s="178" t="s">
        <v>76</v>
      </c>
      <c r="AY679" s="177" t="s">
        <v>237</v>
      </c>
      <c r="BK679" s="179">
        <f>SUM(BK680:BK683)</f>
        <v>0</v>
      </c>
    </row>
    <row r="680" spans="1:65" s="2" customFormat="1" ht="37.799999999999997" customHeight="1">
      <c r="A680" s="37"/>
      <c r="B680" s="38"/>
      <c r="C680" s="182" t="s">
        <v>1316</v>
      </c>
      <c r="D680" s="182" t="s">
        <v>239</v>
      </c>
      <c r="E680" s="183" t="s">
        <v>1508</v>
      </c>
      <c r="F680" s="184" t="s">
        <v>1509</v>
      </c>
      <c r="G680" s="185" t="s">
        <v>1510</v>
      </c>
      <c r="H680" s="186">
        <v>20</v>
      </c>
      <c r="I680" s="187"/>
      <c r="J680" s="188">
        <f>ROUND(I680*H680,2)</f>
        <v>0</v>
      </c>
      <c r="K680" s="184" t="s">
        <v>242</v>
      </c>
      <c r="L680" s="42"/>
      <c r="M680" s="189" t="s">
        <v>19</v>
      </c>
      <c r="N680" s="190" t="s">
        <v>48</v>
      </c>
      <c r="O680" s="67"/>
      <c r="P680" s="191">
        <f>O680*H680</f>
        <v>0</v>
      </c>
      <c r="Q680" s="191">
        <v>0</v>
      </c>
      <c r="R680" s="191">
        <f>Q680*H680</f>
        <v>0</v>
      </c>
      <c r="S680" s="191">
        <v>0</v>
      </c>
      <c r="T680" s="192">
        <f>S680*H680</f>
        <v>0</v>
      </c>
      <c r="U680" s="37"/>
      <c r="V680" s="37"/>
      <c r="W680" s="37"/>
      <c r="X680" s="37"/>
      <c r="Y680" s="37"/>
      <c r="Z680" s="37"/>
      <c r="AA680" s="37"/>
      <c r="AB680" s="37"/>
      <c r="AC680" s="37"/>
      <c r="AD680" s="37"/>
      <c r="AE680" s="37"/>
      <c r="AR680" s="193" t="s">
        <v>1511</v>
      </c>
      <c r="AT680" s="193" t="s">
        <v>239</v>
      </c>
      <c r="AU680" s="193" t="s">
        <v>83</v>
      </c>
      <c r="AY680" s="20" t="s">
        <v>237</v>
      </c>
      <c r="BE680" s="194">
        <f>IF(N680="základní",J680,0)</f>
        <v>0</v>
      </c>
      <c r="BF680" s="194">
        <f>IF(N680="snížená",J680,0)</f>
        <v>0</v>
      </c>
      <c r="BG680" s="194">
        <f>IF(N680="zákl. přenesená",J680,0)</f>
        <v>0</v>
      </c>
      <c r="BH680" s="194">
        <f>IF(N680="sníž. přenesená",J680,0)</f>
        <v>0</v>
      </c>
      <c r="BI680" s="194">
        <f>IF(N680="nulová",J680,0)</f>
        <v>0</v>
      </c>
      <c r="BJ680" s="20" t="s">
        <v>88</v>
      </c>
      <c r="BK680" s="194">
        <f>ROUND(I680*H680,2)</f>
        <v>0</v>
      </c>
      <c r="BL680" s="20" t="s">
        <v>1511</v>
      </c>
      <c r="BM680" s="193" t="s">
        <v>3111</v>
      </c>
    </row>
    <row r="681" spans="1:65" s="2" customFormat="1" ht="10.199999999999999">
      <c r="A681" s="37"/>
      <c r="B681" s="38"/>
      <c r="C681" s="39"/>
      <c r="D681" s="195" t="s">
        <v>245</v>
      </c>
      <c r="E681" s="39"/>
      <c r="F681" s="196" t="s">
        <v>1513</v>
      </c>
      <c r="G681" s="39"/>
      <c r="H681" s="39"/>
      <c r="I681" s="197"/>
      <c r="J681" s="39"/>
      <c r="K681" s="39"/>
      <c r="L681" s="42"/>
      <c r="M681" s="198"/>
      <c r="N681" s="199"/>
      <c r="O681" s="67"/>
      <c r="P681" s="67"/>
      <c r="Q681" s="67"/>
      <c r="R681" s="67"/>
      <c r="S681" s="67"/>
      <c r="T681" s="68"/>
      <c r="U681" s="37"/>
      <c r="V681" s="37"/>
      <c r="W681" s="37"/>
      <c r="X681" s="37"/>
      <c r="Y681" s="37"/>
      <c r="Z681" s="37"/>
      <c r="AA681" s="37"/>
      <c r="AB681" s="37"/>
      <c r="AC681" s="37"/>
      <c r="AD681" s="37"/>
      <c r="AE681" s="37"/>
      <c r="AT681" s="20" t="s">
        <v>245</v>
      </c>
      <c r="AU681" s="20" t="s">
        <v>83</v>
      </c>
    </row>
    <row r="682" spans="1:65" s="2" customFormat="1" ht="33" customHeight="1">
      <c r="A682" s="37"/>
      <c r="B682" s="38"/>
      <c r="C682" s="182" t="s">
        <v>1321</v>
      </c>
      <c r="D682" s="182" t="s">
        <v>239</v>
      </c>
      <c r="E682" s="183" t="s">
        <v>1515</v>
      </c>
      <c r="F682" s="184" t="s">
        <v>1516</v>
      </c>
      <c r="G682" s="185" t="s">
        <v>1510</v>
      </c>
      <c r="H682" s="186">
        <v>20</v>
      </c>
      <c r="I682" s="187"/>
      <c r="J682" s="188">
        <f>ROUND(I682*H682,2)</f>
        <v>0</v>
      </c>
      <c r="K682" s="184" t="s">
        <v>242</v>
      </c>
      <c r="L682" s="42"/>
      <c r="M682" s="189" t="s">
        <v>19</v>
      </c>
      <c r="N682" s="190" t="s">
        <v>48</v>
      </c>
      <c r="O682" s="67"/>
      <c r="P682" s="191">
        <f>O682*H682</f>
        <v>0</v>
      </c>
      <c r="Q682" s="191">
        <v>0</v>
      </c>
      <c r="R682" s="191">
        <f>Q682*H682</f>
        <v>0</v>
      </c>
      <c r="S682" s="191">
        <v>0</v>
      </c>
      <c r="T682" s="192">
        <f>S682*H682</f>
        <v>0</v>
      </c>
      <c r="U682" s="37"/>
      <c r="V682" s="37"/>
      <c r="W682" s="37"/>
      <c r="X682" s="37"/>
      <c r="Y682" s="37"/>
      <c r="Z682" s="37"/>
      <c r="AA682" s="37"/>
      <c r="AB682" s="37"/>
      <c r="AC682" s="37"/>
      <c r="AD682" s="37"/>
      <c r="AE682" s="37"/>
      <c r="AR682" s="193" t="s">
        <v>1511</v>
      </c>
      <c r="AT682" s="193" t="s">
        <v>239</v>
      </c>
      <c r="AU682" s="193" t="s">
        <v>83</v>
      </c>
      <c r="AY682" s="20" t="s">
        <v>237</v>
      </c>
      <c r="BE682" s="194">
        <f>IF(N682="základní",J682,0)</f>
        <v>0</v>
      </c>
      <c r="BF682" s="194">
        <f>IF(N682="snížená",J682,0)</f>
        <v>0</v>
      </c>
      <c r="BG682" s="194">
        <f>IF(N682="zákl. přenesená",J682,0)</f>
        <v>0</v>
      </c>
      <c r="BH682" s="194">
        <f>IF(N682="sníž. přenesená",J682,0)</f>
        <v>0</v>
      </c>
      <c r="BI682" s="194">
        <f>IF(N682="nulová",J682,0)</f>
        <v>0</v>
      </c>
      <c r="BJ682" s="20" t="s">
        <v>88</v>
      </c>
      <c r="BK682" s="194">
        <f>ROUND(I682*H682,2)</f>
        <v>0</v>
      </c>
      <c r="BL682" s="20" t="s">
        <v>1511</v>
      </c>
      <c r="BM682" s="193" t="s">
        <v>3112</v>
      </c>
    </row>
    <row r="683" spans="1:65" s="2" customFormat="1" ht="10.199999999999999">
      <c r="A683" s="37"/>
      <c r="B683" s="38"/>
      <c r="C683" s="39"/>
      <c r="D683" s="195" t="s">
        <v>245</v>
      </c>
      <c r="E683" s="39"/>
      <c r="F683" s="196" t="s">
        <v>1518</v>
      </c>
      <c r="G683" s="39"/>
      <c r="H683" s="39"/>
      <c r="I683" s="197"/>
      <c r="J683" s="39"/>
      <c r="K683" s="39"/>
      <c r="L683" s="42"/>
      <c r="M683" s="255"/>
      <c r="N683" s="256"/>
      <c r="O683" s="257"/>
      <c r="P683" s="257"/>
      <c r="Q683" s="257"/>
      <c r="R683" s="257"/>
      <c r="S683" s="257"/>
      <c r="T683" s="258"/>
      <c r="U683" s="37"/>
      <c r="V683" s="37"/>
      <c r="W683" s="37"/>
      <c r="X683" s="37"/>
      <c r="Y683" s="37"/>
      <c r="Z683" s="37"/>
      <c r="AA683" s="37"/>
      <c r="AB683" s="37"/>
      <c r="AC683" s="37"/>
      <c r="AD683" s="37"/>
      <c r="AE683" s="37"/>
      <c r="AT683" s="20" t="s">
        <v>245</v>
      </c>
      <c r="AU683" s="20" t="s">
        <v>83</v>
      </c>
    </row>
    <row r="684" spans="1:65" s="2" customFormat="1" ht="6.9" customHeight="1">
      <c r="A684" s="37"/>
      <c r="B684" s="50"/>
      <c r="C684" s="51"/>
      <c r="D684" s="51"/>
      <c r="E684" s="51"/>
      <c r="F684" s="51"/>
      <c r="G684" s="51"/>
      <c r="H684" s="51"/>
      <c r="I684" s="51"/>
      <c r="J684" s="51"/>
      <c r="K684" s="51"/>
      <c r="L684" s="42"/>
      <c r="M684" s="37"/>
      <c r="O684" s="37"/>
      <c r="P684" s="37"/>
      <c r="Q684" s="37"/>
      <c r="R684" s="37"/>
      <c r="S684" s="37"/>
      <c r="T684" s="37"/>
      <c r="U684" s="37"/>
      <c r="V684" s="37"/>
      <c r="W684" s="37"/>
      <c r="X684" s="37"/>
      <c r="Y684" s="37"/>
      <c r="Z684" s="37"/>
      <c r="AA684" s="37"/>
      <c r="AB684" s="37"/>
      <c r="AC684" s="37"/>
      <c r="AD684" s="37"/>
      <c r="AE684" s="37"/>
    </row>
  </sheetData>
  <sheetProtection algorithmName="SHA-512" hashValue="JjbvP/Sa8HgB6LJZkC9fYUUM6mOBmquorOD5V82Invh/KRVxNmd9U5e/adFEyjNC7Uc14CT3PreY+ct/pCRCtg==" saltValue="EnafnhKecUVS3OpnB8erzA==" spinCount="100000" sheet="1" objects="1" scenarios="1" formatColumns="0" formatRows="0" autoFilter="0"/>
  <autoFilter ref="C108:K683" xr:uid="{00000000-0009-0000-0000-000006000000}"/>
  <mergeCells count="15">
    <mergeCell ref="E95:H95"/>
    <mergeCell ref="E99:H99"/>
    <mergeCell ref="E97:H97"/>
    <mergeCell ref="E101:H101"/>
    <mergeCell ref="L2:V2"/>
    <mergeCell ref="E31:H31"/>
    <mergeCell ref="E52:H52"/>
    <mergeCell ref="E56:H56"/>
    <mergeCell ref="E54:H54"/>
    <mergeCell ref="E58:H58"/>
    <mergeCell ref="E7:H7"/>
    <mergeCell ref="E11:H11"/>
    <mergeCell ref="E9:H9"/>
    <mergeCell ref="E13:H13"/>
    <mergeCell ref="E22:H22"/>
  </mergeCells>
  <hyperlinks>
    <hyperlink ref="F113" r:id="rId1" xr:uid="{00000000-0004-0000-0600-000000000000}"/>
    <hyperlink ref="F117" r:id="rId2" xr:uid="{00000000-0004-0000-0600-000001000000}"/>
    <hyperlink ref="F122" r:id="rId3" xr:uid="{00000000-0004-0000-0600-000002000000}"/>
    <hyperlink ref="F128" r:id="rId4" xr:uid="{00000000-0004-0000-0600-000003000000}"/>
    <hyperlink ref="F131" r:id="rId5" xr:uid="{00000000-0004-0000-0600-000004000000}"/>
    <hyperlink ref="F137" r:id="rId6" xr:uid="{00000000-0004-0000-0600-000005000000}"/>
    <hyperlink ref="F143" r:id="rId7" xr:uid="{00000000-0004-0000-0600-000006000000}"/>
    <hyperlink ref="F148" r:id="rId8" xr:uid="{00000000-0004-0000-0600-000007000000}"/>
    <hyperlink ref="F150" r:id="rId9" xr:uid="{00000000-0004-0000-0600-000008000000}"/>
    <hyperlink ref="F153" r:id="rId10" xr:uid="{00000000-0004-0000-0600-000009000000}"/>
    <hyperlink ref="F160" r:id="rId11" xr:uid="{00000000-0004-0000-0600-00000A000000}"/>
    <hyperlink ref="F165" r:id="rId12" xr:uid="{00000000-0004-0000-0600-00000B000000}"/>
    <hyperlink ref="F170" r:id="rId13" xr:uid="{00000000-0004-0000-0600-00000C000000}"/>
    <hyperlink ref="F177" r:id="rId14" xr:uid="{00000000-0004-0000-0600-00000D000000}"/>
    <hyperlink ref="F182" r:id="rId15" xr:uid="{00000000-0004-0000-0600-00000E000000}"/>
    <hyperlink ref="F187" r:id="rId16" xr:uid="{00000000-0004-0000-0600-00000F000000}"/>
    <hyperlink ref="F190" r:id="rId17" xr:uid="{00000000-0004-0000-0600-000010000000}"/>
    <hyperlink ref="F193" r:id="rId18" xr:uid="{00000000-0004-0000-0600-000011000000}"/>
    <hyperlink ref="F198" r:id="rId19" xr:uid="{00000000-0004-0000-0600-000012000000}"/>
    <hyperlink ref="F200" r:id="rId20" xr:uid="{00000000-0004-0000-0600-000013000000}"/>
    <hyperlink ref="F212" r:id="rId21" xr:uid="{00000000-0004-0000-0600-000014000000}"/>
    <hyperlink ref="F221" r:id="rId22" xr:uid="{00000000-0004-0000-0600-000015000000}"/>
    <hyperlink ref="F229" r:id="rId23" xr:uid="{00000000-0004-0000-0600-000016000000}"/>
    <hyperlink ref="F245" r:id="rId24" xr:uid="{00000000-0004-0000-0600-000017000000}"/>
    <hyperlink ref="F250" r:id="rId25" xr:uid="{00000000-0004-0000-0600-000018000000}"/>
    <hyperlink ref="F253" r:id="rId26" xr:uid="{00000000-0004-0000-0600-000019000000}"/>
    <hyperlink ref="F262" r:id="rId27" xr:uid="{00000000-0004-0000-0600-00001A000000}"/>
    <hyperlink ref="F265" r:id="rId28" xr:uid="{00000000-0004-0000-0600-00001B000000}"/>
    <hyperlink ref="F278" r:id="rId29" xr:uid="{00000000-0004-0000-0600-00001C000000}"/>
    <hyperlink ref="F281" r:id="rId30" xr:uid="{00000000-0004-0000-0600-00001D000000}"/>
    <hyperlink ref="F290" r:id="rId31" xr:uid="{00000000-0004-0000-0600-00001E000000}"/>
    <hyperlink ref="F294" r:id="rId32" xr:uid="{00000000-0004-0000-0600-00001F000000}"/>
    <hyperlink ref="F307" r:id="rId33" xr:uid="{00000000-0004-0000-0600-000020000000}"/>
    <hyperlink ref="F310" r:id="rId34" xr:uid="{00000000-0004-0000-0600-000021000000}"/>
    <hyperlink ref="F312" r:id="rId35" xr:uid="{00000000-0004-0000-0600-000022000000}"/>
    <hyperlink ref="F314" r:id="rId36" xr:uid="{00000000-0004-0000-0600-000023000000}"/>
    <hyperlink ref="F317" r:id="rId37" xr:uid="{00000000-0004-0000-0600-000024000000}"/>
    <hyperlink ref="F320" r:id="rId38" xr:uid="{00000000-0004-0000-0600-000025000000}"/>
    <hyperlink ref="F322" r:id="rId39" xr:uid="{00000000-0004-0000-0600-000026000000}"/>
    <hyperlink ref="F324" r:id="rId40" xr:uid="{00000000-0004-0000-0600-000027000000}"/>
    <hyperlink ref="F326" r:id="rId41" xr:uid="{00000000-0004-0000-0600-000028000000}"/>
    <hyperlink ref="F329" r:id="rId42" xr:uid="{00000000-0004-0000-0600-000029000000}"/>
    <hyperlink ref="F337" r:id="rId43" xr:uid="{00000000-0004-0000-0600-00002A000000}"/>
    <hyperlink ref="F340" r:id="rId44" xr:uid="{00000000-0004-0000-0600-00002B000000}"/>
    <hyperlink ref="F343" r:id="rId45" xr:uid="{00000000-0004-0000-0600-00002C000000}"/>
    <hyperlink ref="F351" r:id="rId46" xr:uid="{00000000-0004-0000-0600-00002D000000}"/>
    <hyperlink ref="F355" r:id="rId47" xr:uid="{00000000-0004-0000-0600-00002E000000}"/>
    <hyperlink ref="F360" r:id="rId48" xr:uid="{00000000-0004-0000-0600-00002F000000}"/>
    <hyperlink ref="F378" r:id="rId49" xr:uid="{00000000-0004-0000-0600-000030000000}"/>
    <hyperlink ref="F381" r:id="rId50" xr:uid="{00000000-0004-0000-0600-000031000000}"/>
    <hyperlink ref="F398" r:id="rId51" xr:uid="{00000000-0004-0000-0600-000032000000}"/>
    <hyperlink ref="F403" r:id="rId52" xr:uid="{00000000-0004-0000-0600-000033000000}"/>
    <hyperlink ref="F418" r:id="rId53" xr:uid="{00000000-0004-0000-0600-000034000000}"/>
    <hyperlink ref="F421" r:id="rId54" xr:uid="{00000000-0004-0000-0600-000035000000}"/>
    <hyperlink ref="F424" r:id="rId55" xr:uid="{00000000-0004-0000-0600-000036000000}"/>
    <hyperlink ref="F427" r:id="rId56" xr:uid="{00000000-0004-0000-0600-000037000000}"/>
    <hyperlink ref="F430" r:id="rId57" xr:uid="{00000000-0004-0000-0600-000038000000}"/>
    <hyperlink ref="F435" r:id="rId58" xr:uid="{00000000-0004-0000-0600-000039000000}"/>
    <hyperlink ref="F440" r:id="rId59" xr:uid="{00000000-0004-0000-0600-00003A000000}"/>
    <hyperlink ref="F443" r:id="rId60" xr:uid="{00000000-0004-0000-0600-00003B000000}"/>
    <hyperlink ref="F449" r:id="rId61" xr:uid="{00000000-0004-0000-0600-00003C000000}"/>
    <hyperlink ref="F458" r:id="rId62" xr:uid="{00000000-0004-0000-0600-00003D000000}"/>
    <hyperlink ref="F461" r:id="rId63" xr:uid="{00000000-0004-0000-0600-00003E000000}"/>
    <hyperlink ref="F467" r:id="rId64" xr:uid="{00000000-0004-0000-0600-00003F000000}"/>
    <hyperlink ref="F470" r:id="rId65" xr:uid="{00000000-0004-0000-0600-000040000000}"/>
    <hyperlink ref="F473" r:id="rId66" xr:uid="{00000000-0004-0000-0600-000041000000}"/>
    <hyperlink ref="F481" r:id="rId67" xr:uid="{00000000-0004-0000-0600-000042000000}"/>
    <hyperlink ref="F484" r:id="rId68" xr:uid="{00000000-0004-0000-0600-000043000000}"/>
    <hyperlink ref="F487" r:id="rId69" xr:uid="{00000000-0004-0000-0600-000044000000}"/>
    <hyperlink ref="F490" r:id="rId70" xr:uid="{00000000-0004-0000-0600-000045000000}"/>
    <hyperlink ref="F496" r:id="rId71" xr:uid="{00000000-0004-0000-0600-000046000000}"/>
    <hyperlink ref="F503" r:id="rId72" xr:uid="{00000000-0004-0000-0600-000047000000}"/>
    <hyperlink ref="F506" r:id="rId73" xr:uid="{00000000-0004-0000-0600-000048000000}"/>
    <hyperlink ref="F509" r:id="rId74" xr:uid="{00000000-0004-0000-0600-000049000000}"/>
    <hyperlink ref="F512" r:id="rId75" xr:uid="{00000000-0004-0000-0600-00004A000000}"/>
    <hyperlink ref="F517" r:id="rId76" xr:uid="{00000000-0004-0000-0600-00004B000000}"/>
    <hyperlink ref="F522" r:id="rId77" xr:uid="{00000000-0004-0000-0600-00004C000000}"/>
    <hyperlink ref="F528" r:id="rId78" xr:uid="{00000000-0004-0000-0600-00004D000000}"/>
    <hyperlink ref="F534" r:id="rId79" xr:uid="{00000000-0004-0000-0600-00004E000000}"/>
    <hyperlink ref="F541" r:id="rId80" xr:uid="{00000000-0004-0000-0600-00004F000000}"/>
    <hyperlink ref="F544" r:id="rId81" xr:uid="{00000000-0004-0000-0600-000050000000}"/>
    <hyperlink ref="F548" r:id="rId82" xr:uid="{00000000-0004-0000-0600-000051000000}"/>
    <hyperlink ref="F552" r:id="rId83" xr:uid="{00000000-0004-0000-0600-000052000000}"/>
    <hyperlink ref="F558" r:id="rId84" xr:uid="{00000000-0004-0000-0600-000053000000}"/>
    <hyperlink ref="F563" r:id="rId85" xr:uid="{00000000-0004-0000-0600-000054000000}"/>
    <hyperlink ref="F568" r:id="rId86" xr:uid="{00000000-0004-0000-0600-000055000000}"/>
    <hyperlink ref="F573" r:id="rId87" xr:uid="{00000000-0004-0000-0600-000056000000}"/>
    <hyperlink ref="F578" r:id="rId88" xr:uid="{00000000-0004-0000-0600-000057000000}"/>
    <hyperlink ref="F583" r:id="rId89" xr:uid="{00000000-0004-0000-0600-000058000000}"/>
    <hyperlink ref="F588" r:id="rId90" xr:uid="{00000000-0004-0000-0600-000059000000}"/>
    <hyperlink ref="F593" r:id="rId91" xr:uid="{00000000-0004-0000-0600-00005A000000}"/>
    <hyperlink ref="F598" r:id="rId92" xr:uid="{00000000-0004-0000-0600-00005B000000}"/>
    <hyperlink ref="F603" r:id="rId93" xr:uid="{00000000-0004-0000-0600-00005C000000}"/>
    <hyperlink ref="F620" r:id="rId94" xr:uid="{00000000-0004-0000-0600-00005D000000}"/>
    <hyperlink ref="F623" r:id="rId95" xr:uid="{00000000-0004-0000-0600-00005E000000}"/>
    <hyperlink ref="F626" r:id="rId96" xr:uid="{00000000-0004-0000-0600-00005F000000}"/>
    <hyperlink ref="F629" r:id="rId97" xr:uid="{00000000-0004-0000-0600-000060000000}"/>
    <hyperlink ref="F632" r:id="rId98" xr:uid="{00000000-0004-0000-0600-000061000000}"/>
    <hyperlink ref="F647" r:id="rId99" xr:uid="{00000000-0004-0000-0600-000062000000}"/>
    <hyperlink ref="F662" r:id="rId100" xr:uid="{00000000-0004-0000-0600-000063000000}"/>
    <hyperlink ref="F667" r:id="rId101" xr:uid="{00000000-0004-0000-0600-000064000000}"/>
    <hyperlink ref="F670" r:id="rId102" xr:uid="{00000000-0004-0000-0600-000065000000}"/>
    <hyperlink ref="F678" r:id="rId103" xr:uid="{00000000-0004-0000-0600-000066000000}"/>
    <hyperlink ref="F681" r:id="rId104" xr:uid="{00000000-0004-0000-0600-000067000000}"/>
    <hyperlink ref="F683" r:id="rId105" xr:uid="{00000000-0004-0000-0600-000068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0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BM439"/>
  <sheetViews>
    <sheetView showGridLines="0" topLeftCell="A51"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56" s="1" customFormat="1" ht="36.9" customHeight="1">
      <c r="L2" s="412"/>
      <c r="M2" s="412"/>
      <c r="N2" s="412"/>
      <c r="O2" s="412"/>
      <c r="P2" s="412"/>
      <c r="Q2" s="412"/>
      <c r="R2" s="412"/>
      <c r="S2" s="412"/>
      <c r="T2" s="412"/>
      <c r="U2" s="412"/>
      <c r="V2" s="412"/>
      <c r="AT2" s="20" t="s">
        <v>111</v>
      </c>
      <c r="AZ2" s="111" t="s">
        <v>3113</v>
      </c>
      <c r="BA2" s="111" t="s">
        <v>3114</v>
      </c>
      <c r="BB2" s="111" t="s">
        <v>141</v>
      </c>
      <c r="BC2" s="111" t="s">
        <v>3115</v>
      </c>
      <c r="BD2" s="111" t="s">
        <v>92</v>
      </c>
    </row>
    <row r="3" spans="1:56" s="1" customFormat="1" ht="6.9" customHeight="1">
      <c r="B3" s="112"/>
      <c r="C3" s="113"/>
      <c r="D3" s="113"/>
      <c r="E3" s="113"/>
      <c r="F3" s="113"/>
      <c r="G3" s="113"/>
      <c r="H3" s="113"/>
      <c r="I3" s="113"/>
      <c r="J3" s="113"/>
      <c r="K3" s="113"/>
      <c r="L3" s="23"/>
      <c r="AT3" s="20" t="s">
        <v>83</v>
      </c>
      <c r="AZ3" s="111" t="s">
        <v>3116</v>
      </c>
      <c r="BA3" s="111" t="s">
        <v>3117</v>
      </c>
      <c r="BB3" s="111" t="s">
        <v>141</v>
      </c>
      <c r="BC3" s="111" t="s">
        <v>326</v>
      </c>
      <c r="BD3" s="111" t="s">
        <v>92</v>
      </c>
    </row>
    <row r="4" spans="1:56" s="1" customFormat="1" ht="24.9" customHeight="1">
      <c r="B4" s="23"/>
      <c r="D4" s="114" t="s">
        <v>146</v>
      </c>
      <c r="L4" s="23"/>
      <c r="M4" s="115" t="s">
        <v>10</v>
      </c>
      <c r="AT4" s="20" t="s">
        <v>4</v>
      </c>
      <c r="AZ4" s="111" t="s">
        <v>3118</v>
      </c>
      <c r="BA4" s="111" t="s">
        <v>3119</v>
      </c>
      <c r="BB4" s="111" t="s">
        <v>141</v>
      </c>
      <c r="BC4" s="111" t="s">
        <v>3120</v>
      </c>
      <c r="BD4" s="111" t="s">
        <v>92</v>
      </c>
    </row>
    <row r="5" spans="1:56" s="1" customFormat="1" ht="6.9" customHeight="1">
      <c r="B5" s="23"/>
      <c r="L5" s="23"/>
      <c r="AZ5" s="111" t="s">
        <v>3121</v>
      </c>
      <c r="BA5" s="111" t="s">
        <v>3122</v>
      </c>
      <c r="BB5" s="111" t="s">
        <v>141</v>
      </c>
      <c r="BC5" s="111" t="s">
        <v>3123</v>
      </c>
      <c r="BD5" s="111" t="s">
        <v>92</v>
      </c>
    </row>
    <row r="6" spans="1:56" s="1" customFormat="1" ht="12" customHeight="1">
      <c r="B6" s="23"/>
      <c r="D6" s="116" t="s">
        <v>16</v>
      </c>
      <c r="L6" s="23"/>
      <c r="AZ6" s="111" t="s">
        <v>3124</v>
      </c>
      <c r="BA6" s="111" t="s">
        <v>3125</v>
      </c>
      <c r="BB6" s="111" t="s">
        <v>141</v>
      </c>
      <c r="BC6" s="111" t="s">
        <v>3126</v>
      </c>
      <c r="BD6" s="111" t="s">
        <v>92</v>
      </c>
    </row>
    <row r="7" spans="1:56" s="1" customFormat="1" ht="16.5" customHeight="1">
      <c r="B7" s="23"/>
      <c r="E7" s="413" t="str">
        <f>'Rekapitulace stavby'!K6</f>
        <v>Lovosice - startovací bydlení</v>
      </c>
      <c r="F7" s="414"/>
      <c r="G7" s="414"/>
      <c r="H7" s="414"/>
      <c r="L7" s="23"/>
      <c r="AZ7" s="111" t="s">
        <v>3127</v>
      </c>
      <c r="BA7" s="111" t="s">
        <v>3128</v>
      </c>
      <c r="BB7" s="111" t="s">
        <v>141</v>
      </c>
      <c r="BC7" s="111" t="s">
        <v>3129</v>
      </c>
      <c r="BD7" s="111" t="s">
        <v>92</v>
      </c>
    </row>
    <row r="8" spans="1:56" ht="13.2">
      <c r="B8" s="23"/>
      <c r="D8" s="116" t="s">
        <v>159</v>
      </c>
      <c r="L8" s="23"/>
      <c r="AZ8" s="111" t="s">
        <v>3130</v>
      </c>
      <c r="BA8" s="111" t="s">
        <v>3131</v>
      </c>
      <c r="BB8" s="111" t="s">
        <v>141</v>
      </c>
      <c r="BC8" s="111" t="s">
        <v>3132</v>
      </c>
      <c r="BD8" s="111" t="s">
        <v>92</v>
      </c>
    </row>
    <row r="9" spans="1:56" s="1" customFormat="1" ht="16.5" customHeight="1">
      <c r="B9" s="23"/>
      <c r="E9" s="413" t="s">
        <v>163</v>
      </c>
      <c r="F9" s="412"/>
      <c r="G9" s="412"/>
      <c r="H9" s="412"/>
      <c r="L9" s="23"/>
      <c r="AZ9" s="111" t="s">
        <v>3133</v>
      </c>
      <c r="BA9" s="111" t="s">
        <v>3134</v>
      </c>
      <c r="BB9" s="111" t="s">
        <v>141</v>
      </c>
      <c r="BC9" s="111" t="s">
        <v>3132</v>
      </c>
      <c r="BD9" s="111" t="s">
        <v>92</v>
      </c>
    </row>
    <row r="10" spans="1:56" s="1" customFormat="1" ht="12" customHeight="1">
      <c r="B10" s="23"/>
      <c r="D10" s="116" t="s">
        <v>167</v>
      </c>
      <c r="L10" s="23"/>
      <c r="AZ10" s="111" t="s">
        <v>3135</v>
      </c>
      <c r="BA10" s="111" t="s">
        <v>3136</v>
      </c>
      <c r="BB10" s="111" t="s">
        <v>141</v>
      </c>
      <c r="BC10" s="111" t="s">
        <v>348</v>
      </c>
      <c r="BD10" s="111" t="s">
        <v>92</v>
      </c>
    </row>
    <row r="11" spans="1:56" s="2" customFormat="1" ht="16.5" customHeight="1">
      <c r="A11" s="37"/>
      <c r="B11" s="42"/>
      <c r="C11" s="37"/>
      <c r="D11" s="37"/>
      <c r="E11" s="415" t="s">
        <v>2434</v>
      </c>
      <c r="F11" s="416"/>
      <c r="G11" s="416"/>
      <c r="H11" s="416"/>
      <c r="I11" s="37"/>
      <c r="J11" s="37"/>
      <c r="K11" s="37"/>
      <c r="L11" s="118"/>
      <c r="S11" s="37"/>
      <c r="T11" s="37"/>
      <c r="U11" s="37"/>
      <c r="V11" s="37"/>
      <c r="W11" s="37"/>
      <c r="X11" s="37"/>
      <c r="Y11" s="37"/>
      <c r="Z11" s="37"/>
      <c r="AA11" s="37"/>
      <c r="AB11" s="37"/>
      <c r="AC11" s="37"/>
      <c r="AD11" s="37"/>
      <c r="AE11" s="37"/>
    </row>
    <row r="12" spans="1:5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row>
    <row r="13" spans="1:56" s="2" customFormat="1" ht="16.5" customHeight="1">
      <c r="A13" s="37"/>
      <c r="B13" s="42"/>
      <c r="C13" s="37"/>
      <c r="D13" s="37"/>
      <c r="E13" s="417" t="s">
        <v>3137</v>
      </c>
      <c r="F13" s="416"/>
      <c r="G13" s="416"/>
      <c r="H13" s="416"/>
      <c r="I13" s="37"/>
      <c r="J13" s="37"/>
      <c r="K13" s="37"/>
      <c r="L13" s="118"/>
      <c r="S13" s="37"/>
      <c r="T13" s="37"/>
      <c r="U13" s="37"/>
      <c r="V13" s="37"/>
      <c r="W13" s="37"/>
      <c r="X13" s="37"/>
      <c r="Y13" s="37"/>
      <c r="Z13" s="37"/>
      <c r="AA13" s="37"/>
      <c r="AB13" s="37"/>
      <c r="AC13" s="37"/>
      <c r="AD13" s="37"/>
      <c r="AE13" s="37"/>
    </row>
    <row r="14" spans="1:5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row>
    <row r="15" spans="1:5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row>
    <row r="16" spans="1:56" s="2" customFormat="1" ht="12" customHeight="1">
      <c r="A16" s="37"/>
      <c r="B16" s="42"/>
      <c r="C16" s="37"/>
      <c r="D16" s="116" t="s">
        <v>21</v>
      </c>
      <c r="E16" s="37"/>
      <c r="F16" s="105" t="s">
        <v>22</v>
      </c>
      <c r="G16" s="37"/>
      <c r="H16" s="37"/>
      <c r="I16" s="116" t="s">
        <v>23</v>
      </c>
      <c r="J16" s="119" t="str">
        <f>'Rekapitulace stavby'!AN8</f>
        <v>23. 4. 2025</v>
      </c>
      <c r="K16" s="37"/>
      <c r="L16" s="118"/>
      <c r="S16" s="37"/>
      <c r="T16" s="37"/>
      <c r="U16" s="37"/>
      <c r="V16" s="37"/>
      <c r="W16" s="37"/>
      <c r="X16" s="37"/>
      <c r="Y16" s="37"/>
      <c r="Z16" s="37"/>
      <c r="AA16" s="37"/>
      <c r="AB16" s="37"/>
      <c r="AC16" s="37"/>
      <c r="AD16" s="37"/>
      <c r="AE16" s="37"/>
    </row>
    <row r="17" spans="1:31"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row>
    <row r="18" spans="1:31" s="2" customFormat="1" ht="12" customHeight="1">
      <c r="A18" s="37"/>
      <c r="B18" s="42"/>
      <c r="C18" s="37"/>
      <c r="D18" s="116" t="s">
        <v>25</v>
      </c>
      <c r="E18" s="37"/>
      <c r="F18" s="37"/>
      <c r="G18" s="37"/>
      <c r="H18" s="37"/>
      <c r="I18" s="116" t="s">
        <v>26</v>
      </c>
      <c r="J18" s="105" t="s">
        <v>27</v>
      </c>
      <c r="K18" s="37"/>
      <c r="L18" s="118"/>
      <c r="S18" s="37"/>
      <c r="T18" s="37"/>
      <c r="U18" s="37"/>
      <c r="V18" s="37"/>
      <c r="W18" s="37"/>
      <c r="X18" s="37"/>
      <c r="Y18" s="37"/>
      <c r="Z18" s="37"/>
      <c r="AA18" s="37"/>
      <c r="AB18" s="37"/>
      <c r="AC18" s="37"/>
      <c r="AD18" s="37"/>
      <c r="AE18" s="37"/>
    </row>
    <row r="19" spans="1:31" s="2" customFormat="1" ht="18" customHeight="1">
      <c r="A19" s="37"/>
      <c r="B19" s="42"/>
      <c r="C19" s="37"/>
      <c r="D19" s="37"/>
      <c r="E19" s="105" t="s">
        <v>28</v>
      </c>
      <c r="F19" s="37"/>
      <c r="G19" s="37"/>
      <c r="H19" s="37"/>
      <c r="I19" s="116" t="s">
        <v>29</v>
      </c>
      <c r="J19" s="105" t="s">
        <v>30</v>
      </c>
      <c r="K19" s="37"/>
      <c r="L19" s="118"/>
      <c r="S19" s="37"/>
      <c r="T19" s="37"/>
      <c r="U19" s="37"/>
      <c r="V19" s="37"/>
      <c r="W19" s="37"/>
      <c r="X19" s="37"/>
      <c r="Y19" s="37"/>
      <c r="Z19" s="37"/>
      <c r="AA19" s="37"/>
      <c r="AB19" s="37"/>
      <c r="AC19" s="37"/>
      <c r="AD19" s="37"/>
      <c r="AE19" s="37"/>
    </row>
    <row r="20" spans="1:31"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row>
    <row r="21" spans="1:31"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row>
    <row r="22" spans="1:31"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row>
    <row r="23" spans="1:31"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row>
    <row r="24" spans="1:31" s="2" customFormat="1" ht="12" customHeight="1">
      <c r="A24" s="37"/>
      <c r="B24" s="42"/>
      <c r="C24" s="37"/>
      <c r="D24" s="116" t="s">
        <v>33</v>
      </c>
      <c r="E24" s="37"/>
      <c r="F24" s="37"/>
      <c r="G24" s="37"/>
      <c r="H24" s="37"/>
      <c r="I24" s="116" t="s">
        <v>26</v>
      </c>
      <c r="J24" s="105" t="s">
        <v>34</v>
      </c>
      <c r="K24" s="37"/>
      <c r="L24" s="118"/>
      <c r="S24" s="37"/>
      <c r="T24" s="37"/>
      <c r="U24" s="37"/>
      <c r="V24" s="37"/>
      <c r="W24" s="37"/>
      <c r="X24" s="37"/>
      <c r="Y24" s="37"/>
      <c r="Z24" s="37"/>
      <c r="AA24" s="37"/>
      <c r="AB24" s="37"/>
      <c r="AC24" s="37"/>
      <c r="AD24" s="37"/>
      <c r="AE24" s="37"/>
    </row>
    <row r="25" spans="1:31" s="2" customFormat="1" ht="18" customHeight="1">
      <c r="A25" s="37"/>
      <c r="B25" s="42"/>
      <c r="C25" s="37"/>
      <c r="D25" s="37"/>
      <c r="E25" s="105" t="s">
        <v>35</v>
      </c>
      <c r="F25" s="37"/>
      <c r="G25" s="37"/>
      <c r="H25" s="37"/>
      <c r="I25" s="116" t="s">
        <v>29</v>
      </c>
      <c r="J25" s="105" t="s">
        <v>36</v>
      </c>
      <c r="K25" s="37"/>
      <c r="L25" s="118"/>
      <c r="S25" s="37"/>
      <c r="T25" s="37"/>
      <c r="U25" s="37"/>
      <c r="V25" s="37"/>
      <c r="W25" s="37"/>
      <c r="X25" s="37"/>
      <c r="Y25" s="37"/>
      <c r="Z25" s="37"/>
      <c r="AA25" s="37"/>
      <c r="AB25" s="37"/>
      <c r="AC25" s="37"/>
      <c r="AD25" s="37"/>
      <c r="AE25" s="37"/>
    </row>
    <row r="26" spans="1:31"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row>
    <row r="27" spans="1:31" s="2" customFormat="1" ht="12" customHeight="1">
      <c r="A27" s="37"/>
      <c r="B27" s="42"/>
      <c r="C27" s="37"/>
      <c r="D27" s="116" t="s">
        <v>38</v>
      </c>
      <c r="E27" s="37"/>
      <c r="F27" s="37"/>
      <c r="G27" s="37"/>
      <c r="H27" s="37"/>
      <c r="I27" s="116" t="s">
        <v>26</v>
      </c>
      <c r="J27" s="105" t="s">
        <v>19</v>
      </c>
      <c r="K27" s="37"/>
      <c r="L27" s="118"/>
      <c r="S27" s="37"/>
      <c r="T27" s="37"/>
      <c r="U27" s="37"/>
      <c r="V27" s="37"/>
      <c r="W27" s="37"/>
      <c r="X27" s="37"/>
      <c r="Y27" s="37"/>
      <c r="Z27" s="37"/>
      <c r="AA27" s="37"/>
      <c r="AB27" s="37"/>
      <c r="AC27" s="37"/>
      <c r="AD27" s="37"/>
      <c r="AE27" s="37"/>
    </row>
    <row r="28" spans="1:31" s="2" customFormat="1" ht="18" customHeight="1">
      <c r="A28" s="37"/>
      <c r="B28" s="42"/>
      <c r="C28" s="37"/>
      <c r="D28" s="37"/>
      <c r="E28" s="105" t="s">
        <v>39</v>
      </c>
      <c r="F28" s="37"/>
      <c r="G28" s="37"/>
      <c r="H28" s="37"/>
      <c r="I28" s="116" t="s">
        <v>29</v>
      </c>
      <c r="J28" s="105" t="s">
        <v>19</v>
      </c>
      <c r="K28" s="37"/>
      <c r="L28" s="118"/>
      <c r="S28" s="37"/>
      <c r="T28" s="37"/>
      <c r="U28" s="37"/>
      <c r="V28" s="37"/>
      <c r="W28" s="37"/>
      <c r="X28" s="37"/>
      <c r="Y28" s="37"/>
      <c r="Z28" s="37"/>
      <c r="AA28" s="37"/>
      <c r="AB28" s="37"/>
      <c r="AC28" s="37"/>
      <c r="AD28" s="37"/>
      <c r="AE28" s="37"/>
    </row>
    <row r="29" spans="1:31"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31"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31"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31"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ROUND(J105,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ROUND((SUM(BE105:BE438)),  2)</f>
        <v>0</v>
      </c>
      <c r="G37" s="37"/>
      <c r="H37" s="37"/>
      <c r="I37" s="128">
        <v>0.21</v>
      </c>
      <c r="J37" s="127">
        <f>ROUND(((SUM(BE105:BE438))*I37),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ROUND((SUM(BF105:BF438)),  2)</f>
        <v>0</v>
      </c>
      <c r="G38" s="37"/>
      <c r="H38" s="37"/>
      <c r="I38" s="128">
        <v>0.12</v>
      </c>
      <c r="J38" s="127">
        <f>ROUND(((SUM(BF105:BF438))*I38),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ROUND((SUM(BG105:BG438)),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ROUND((SUM(BH105:BH438)),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ROUND((SUM(BI105:BI438)),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2434</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02 - Střecha</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Nádražní ulice č.p.805, 410 30, Lovosice</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J105</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196</v>
      </c>
      <c r="E68" s="147"/>
      <c r="F68" s="147"/>
      <c r="G68" s="147"/>
      <c r="H68" s="147"/>
      <c r="I68" s="147"/>
      <c r="J68" s="148">
        <f>J106</f>
        <v>0</v>
      </c>
      <c r="K68" s="145"/>
      <c r="L68" s="149"/>
    </row>
    <row r="69" spans="1:47" s="10" customFormat="1" ht="19.95" customHeight="1">
      <c r="B69" s="150"/>
      <c r="C69" s="99"/>
      <c r="D69" s="151" t="s">
        <v>3138</v>
      </c>
      <c r="E69" s="152"/>
      <c r="F69" s="152"/>
      <c r="G69" s="152"/>
      <c r="H69" s="152"/>
      <c r="I69" s="152"/>
      <c r="J69" s="153">
        <f>J107</f>
        <v>0</v>
      </c>
      <c r="K69" s="99"/>
      <c r="L69" s="154"/>
    </row>
    <row r="70" spans="1:47" s="10" customFormat="1" ht="19.95" customHeight="1">
      <c r="B70" s="150"/>
      <c r="C70" s="99"/>
      <c r="D70" s="151" t="s">
        <v>204</v>
      </c>
      <c r="E70" s="152"/>
      <c r="F70" s="152"/>
      <c r="G70" s="152"/>
      <c r="H70" s="152"/>
      <c r="I70" s="152"/>
      <c r="J70" s="153">
        <f>J115</f>
        <v>0</v>
      </c>
      <c r="K70" s="99"/>
      <c r="L70" s="154"/>
    </row>
    <row r="71" spans="1:47" s="10" customFormat="1" ht="19.95" customHeight="1">
      <c r="B71" s="150"/>
      <c r="C71" s="99"/>
      <c r="D71" s="151" t="s">
        <v>205</v>
      </c>
      <c r="E71" s="152"/>
      <c r="F71" s="152"/>
      <c r="G71" s="152"/>
      <c r="H71" s="152"/>
      <c r="I71" s="152"/>
      <c r="J71" s="153">
        <f>J136</f>
        <v>0</v>
      </c>
      <c r="K71" s="99"/>
      <c r="L71" s="154"/>
    </row>
    <row r="72" spans="1:47" s="9" customFormat="1" ht="24.9" customHeight="1">
      <c r="B72" s="144"/>
      <c r="C72" s="145"/>
      <c r="D72" s="146" t="s">
        <v>206</v>
      </c>
      <c r="E72" s="147"/>
      <c r="F72" s="147"/>
      <c r="G72" s="147"/>
      <c r="H72" s="147"/>
      <c r="I72" s="147"/>
      <c r="J72" s="148">
        <f>J139</f>
        <v>0</v>
      </c>
      <c r="K72" s="145"/>
      <c r="L72" s="149"/>
    </row>
    <row r="73" spans="1:47" s="10" customFormat="1" ht="19.95" customHeight="1">
      <c r="B73" s="150"/>
      <c r="C73" s="99"/>
      <c r="D73" s="151" t="s">
        <v>2459</v>
      </c>
      <c r="E73" s="152"/>
      <c r="F73" s="152"/>
      <c r="G73" s="152"/>
      <c r="H73" s="152"/>
      <c r="I73" s="152"/>
      <c r="J73" s="153">
        <f>J140</f>
        <v>0</v>
      </c>
      <c r="K73" s="99"/>
      <c r="L73" s="154"/>
    </row>
    <row r="74" spans="1:47" s="10" customFormat="1" ht="19.95" customHeight="1">
      <c r="B74" s="150"/>
      <c r="C74" s="99"/>
      <c r="D74" s="151" t="s">
        <v>207</v>
      </c>
      <c r="E74" s="152"/>
      <c r="F74" s="152"/>
      <c r="G74" s="152"/>
      <c r="H74" s="152"/>
      <c r="I74" s="152"/>
      <c r="J74" s="153">
        <f>J267</f>
        <v>0</v>
      </c>
      <c r="K74" s="99"/>
      <c r="L74" s="154"/>
    </row>
    <row r="75" spans="1:47" s="10" customFormat="1" ht="19.95" customHeight="1">
      <c r="B75" s="150"/>
      <c r="C75" s="99"/>
      <c r="D75" s="151" t="s">
        <v>208</v>
      </c>
      <c r="E75" s="152"/>
      <c r="F75" s="152"/>
      <c r="G75" s="152"/>
      <c r="H75" s="152"/>
      <c r="I75" s="152"/>
      <c r="J75" s="153">
        <f>J327</f>
        <v>0</v>
      </c>
      <c r="K75" s="99"/>
      <c r="L75" s="154"/>
    </row>
    <row r="76" spans="1:47" s="10" customFormat="1" ht="19.95" customHeight="1">
      <c r="B76" s="150"/>
      <c r="C76" s="99"/>
      <c r="D76" s="151" t="s">
        <v>2460</v>
      </c>
      <c r="E76" s="152"/>
      <c r="F76" s="152"/>
      <c r="G76" s="152"/>
      <c r="H76" s="152"/>
      <c r="I76" s="152"/>
      <c r="J76" s="153">
        <f>J338</f>
        <v>0</v>
      </c>
      <c r="K76" s="99"/>
      <c r="L76" s="154"/>
    </row>
    <row r="77" spans="1:47" s="10" customFormat="1" ht="19.95" customHeight="1">
      <c r="B77" s="150"/>
      <c r="C77" s="99"/>
      <c r="D77" s="151" t="s">
        <v>2461</v>
      </c>
      <c r="E77" s="152"/>
      <c r="F77" s="152"/>
      <c r="G77" s="152"/>
      <c r="H77" s="152"/>
      <c r="I77" s="152"/>
      <c r="J77" s="153">
        <f>J346</f>
        <v>0</v>
      </c>
      <c r="K77" s="99"/>
      <c r="L77" s="154"/>
    </row>
    <row r="78" spans="1:47" s="10" customFormat="1" ht="19.95" customHeight="1">
      <c r="B78" s="150"/>
      <c r="C78" s="99"/>
      <c r="D78" s="151" t="s">
        <v>213</v>
      </c>
      <c r="E78" s="152"/>
      <c r="F78" s="152"/>
      <c r="G78" s="152"/>
      <c r="H78" s="152"/>
      <c r="I78" s="152"/>
      <c r="J78" s="153">
        <f>J394</f>
        <v>0</v>
      </c>
      <c r="K78" s="99"/>
      <c r="L78" s="154"/>
    </row>
    <row r="79" spans="1:47" s="10" customFormat="1" ht="19.95" customHeight="1">
      <c r="B79" s="150"/>
      <c r="C79" s="99"/>
      <c r="D79" s="151" t="s">
        <v>214</v>
      </c>
      <c r="E79" s="152"/>
      <c r="F79" s="152"/>
      <c r="G79" s="152"/>
      <c r="H79" s="152"/>
      <c r="I79" s="152"/>
      <c r="J79" s="153">
        <f>J399</f>
        <v>0</v>
      </c>
      <c r="K79" s="99"/>
      <c r="L79" s="154"/>
    </row>
    <row r="80" spans="1:47" s="9" customFormat="1" ht="24.9" customHeight="1">
      <c r="B80" s="144"/>
      <c r="C80" s="145"/>
      <c r="D80" s="146" t="s">
        <v>221</v>
      </c>
      <c r="E80" s="147"/>
      <c r="F80" s="147"/>
      <c r="G80" s="147"/>
      <c r="H80" s="147"/>
      <c r="I80" s="147"/>
      <c r="J80" s="148">
        <f>J433</f>
        <v>0</v>
      </c>
      <c r="K80" s="145"/>
      <c r="L80" s="149"/>
    </row>
    <row r="81" spans="1:31" s="9" customFormat="1" ht="24.9" customHeight="1">
      <c r="B81" s="144"/>
      <c r="C81" s="145"/>
      <c r="D81" s="146" t="s">
        <v>3139</v>
      </c>
      <c r="E81" s="147"/>
      <c r="F81" s="147"/>
      <c r="G81" s="147"/>
      <c r="H81" s="147"/>
      <c r="I81" s="147"/>
      <c r="J81" s="148">
        <f>J436</f>
        <v>0</v>
      </c>
      <c r="K81" s="145"/>
      <c r="L81" s="149"/>
    </row>
    <row r="82" spans="1:31" s="2" customFormat="1" ht="21.75" customHeight="1">
      <c r="A82" s="37"/>
      <c r="B82" s="38"/>
      <c r="C82" s="39"/>
      <c r="D82" s="39"/>
      <c r="E82" s="39"/>
      <c r="F82" s="39"/>
      <c r="G82" s="39"/>
      <c r="H82" s="39"/>
      <c r="I82" s="39"/>
      <c r="J82" s="39"/>
      <c r="K82" s="39"/>
      <c r="L82" s="118"/>
      <c r="S82" s="37"/>
      <c r="T82" s="37"/>
      <c r="U82" s="37"/>
      <c r="V82" s="37"/>
      <c r="W82" s="37"/>
      <c r="X82" s="37"/>
      <c r="Y82" s="37"/>
      <c r="Z82" s="37"/>
      <c r="AA82" s="37"/>
      <c r="AB82" s="37"/>
      <c r="AC82" s="37"/>
      <c r="AD82" s="37"/>
      <c r="AE82" s="37"/>
    </row>
    <row r="83" spans="1:31" s="2" customFormat="1" ht="6.9" customHeight="1">
      <c r="A83" s="37"/>
      <c r="B83" s="50"/>
      <c r="C83" s="51"/>
      <c r="D83" s="51"/>
      <c r="E83" s="51"/>
      <c r="F83" s="51"/>
      <c r="G83" s="51"/>
      <c r="H83" s="51"/>
      <c r="I83" s="51"/>
      <c r="J83" s="51"/>
      <c r="K83" s="51"/>
      <c r="L83" s="118"/>
      <c r="S83" s="37"/>
      <c r="T83" s="37"/>
      <c r="U83" s="37"/>
      <c r="V83" s="37"/>
      <c r="W83" s="37"/>
      <c r="X83" s="37"/>
      <c r="Y83" s="37"/>
      <c r="Z83" s="37"/>
      <c r="AA83" s="37"/>
      <c r="AB83" s="37"/>
      <c r="AC83" s="37"/>
      <c r="AD83" s="37"/>
      <c r="AE83" s="37"/>
    </row>
    <row r="87" spans="1:31" s="2" customFormat="1" ht="6.9" customHeight="1">
      <c r="A87" s="37"/>
      <c r="B87" s="52"/>
      <c r="C87" s="53"/>
      <c r="D87" s="53"/>
      <c r="E87" s="53"/>
      <c r="F87" s="53"/>
      <c r="G87" s="53"/>
      <c r="H87" s="53"/>
      <c r="I87" s="53"/>
      <c r="J87" s="53"/>
      <c r="K87" s="53"/>
      <c r="L87" s="118"/>
      <c r="S87" s="37"/>
      <c r="T87" s="37"/>
      <c r="U87" s="37"/>
      <c r="V87" s="37"/>
      <c r="W87" s="37"/>
      <c r="X87" s="37"/>
      <c r="Y87" s="37"/>
      <c r="Z87" s="37"/>
      <c r="AA87" s="37"/>
      <c r="AB87" s="37"/>
      <c r="AC87" s="37"/>
      <c r="AD87" s="37"/>
      <c r="AE87" s="37"/>
    </row>
    <row r="88" spans="1:31" s="2" customFormat="1" ht="24.9" customHeight="1">
      <c r="A88" s="37"/>
      <c r="B88" s="38"/>
      <c r="C88" s="26" t="s">
        <v>222</v>
      </c>
      <c r="D88" s="39"/>
      <c r="E88" s="39"/>
      <c r="F88" s="39"/>
      <c r="G88" s="39"/>
      <c r="H88" s="39"/>
      <c r="I88" s="39"/>
      <c r="J88" s="39"/>
      <c r="K88" s="39"/>
      <c r="L88" s="118"/>
      <c r="S88" s="37"/>
      <c r="T88" s="37"/>
      <c r="U88" s="37"/>
      <c r="V88" s="37"/>
      <c r="W88" s="37"/>
      <c r="X88" s="37"/>
      <c r="Y88" s="37"/>
      <c r="Z88" s="37"/>
      <c r="AA88" s="37"/>
      <c r="AB88" s="37"/>
      <c r="AC88" s="37"/>
      <c r="AD88" s="37"/>
      <c r="AE88" s="37"/>
    </row>
    <row r="89" spans="1:31" s="2" customFormat="1" ht="6.9" customHeight="1">
      <c r="A89" s="37"/>
      <c r="B89" s="38"/>
      <c r="C89" s="39"/>
      <c r="D89" s="39"/>
      <c r="E89" s="39"/>
      <c r="F89" s="39"/>
      <c r="G89" s="39"/>
      <c r="H89" s="39"/>
      <c r="I89" s="39"/>
      <c r="J89" s="39"/>
      <c r="K89" s="39"/>
      <c r="L89" s="118"/>
      <c r="S89" s="37"/>
      <c r="T89" s="37"/>
      <c r="U89" s="37"/>
      <c r="V89" s="37"/>
      <c r="W89" s="37"/>
      <c r="X89" s="37"/>
      <c r="Y89" s="37"/>
      <c r="Z89" s="37"/>
      <c r="AA89" s="37"/>
      <c r="AB89" s="37"/>
      <c r="AC89" s="37"/>
      <c r="AD89" s="37"/>
      <c r="AE89" s="37"/>
    </row>
    <row r="90" spans="1:31" s="2" customFormat="1" ht="12" customHeight="1">
      <c r="A90" s="37"/>
      <c r="B90" s="38"/>
      <c r="C90" s="32" t="s">
        <v>16</v>
      </c>
      <c r="D90" s="39"/>
      <c r="E90" s="39"/>
      <c r="F90" s="39"/>
      <c r="G90" s="39"/>
      <c r="H90" s="39"/>
      <c r="I90" s="39"/>
      <c r="J90" s="39"/>
      <c r="K90" s="39"/>
      <c r="L90" s="118"/>
      <c r="S90" s="37"/>
      <c r="T90" s="37"/>
      <c r="U90" s="37"/>
      <c r="V90" s="37"/>
      <c r="W90" s="37"/>
      <c r="X90" s="37"/>
      <c r="Y90" s="37"/>
      <c r="Z90" s="37"/>
      <c r="AA90" s="37"/>
      <c r="AB90" s="37"/>
      <c r="AC90" s="37"/>
      <c r="AD90" s="37"/>
      <c r="AE90" s="37"/>
    </row>
    <row r="91" spans="1:31" s="2" customFormat="1" ht="16.5" customHeight="1">
      <c r="A91" s="37"/>
      <c r="B91" s="38"/>
      <c r="C91" s="39"/>
      <c r="D91" s="39"/>
      <c r="E91" s="421" t="str">
        <f>E7</f>
        <v>Lovosice - startovací bydlení</v>
      </c>
      <c r="F91" s="422"/>
      <c r="G91" s="422"/>
      <c r="H91" s="422"/>
      <c r="I91" s="39"/>
      <c r="J91" s="39"/>
      <c r="K91" s="39"/>
      <c r="L91" s="118"/>
      <c r="S91" s="37"/>
      <c r="T91" s="37"/>
      <c r="U91" s="37"/>
      <c r="V91" s="37"/>
      <c r="W91" s="37"/>
      <c r="X91" s="37"/>
      <c r="Y91" s="37"/>
      <c r="Z91" s="37"/>
      <c r="AA91" s="37"/>
      <c r="AB91" s="37"/>
      <c r="AC91" s="37"/>
      <c r="AD91" s="37"/>
      <c r="AE91" s="37"/>
    </row>
    <row r="92" spans="1:31" s="1" customFormat="1" ht="12" customHeight="1">
      <c r="B92" s="24"/>
      <c r="C92" s="32" t="s">
        <v>159</v>
      </c>
      <c r="D92" s="25"/>
      <c r="E92" s="25"/>
      <c r="F92" s="25"/>
      <c r="G92" s="25"/>
      <c r="H92" s="25"/>
      <c r="I92" s="25"/>
      <c r="J92" s="25"/>
      <c r="K92" s="25"/>
      <c r="L92" s="23"/>
    </row>
    <row r="93" spans="1:31" s="1" customFormat="1" ht="16.5" customHeight="1">
      <c r="B93" s="24"/>
      <c r="C93" s="25"/>
      <c r="D93" s="25"/>
      <c r="E93" s="421" t="s">
        <v>163</v>
      </c>
      <c r="F93" s="397"/>
      <c r="G93" s="397"/>
      <c r="H93" s="397"/>
      <c r="I93" s="25"/>
      <c r="J93" s="25"/>
      <c r="K93" s="25"/>
      <c r="L93" s="23"/>
    </row>
    <row r="94" spans="1:31" s="1" customFormat="1" ht="12" customHeight="1">
      <c r="B94" s="24"/>
      <c r="C94" s="32" t="s">
        <v>167</v>
      </c>
      <c r="D94" s="25"/>
      <c r="E94" s="25"/>
      <c r="F94" s="25"/>
      <c r="G94" s="25"/>
      <c r="H94" s="25"/>
      <c r="I94" s="25"/>
      <c r="J94" s="25"/>
      <c r="K94" s="25"/>
      <c r="L94" s="23"/>
    </row>
    <row r="95" spans="1:31" s="2" customFormat="1" ht="16.5" customHeight="1">
      <c r="A95" s="37"/>
      <c r="B95" s="38"/>
      <c r="C95" s="39"/>
      <c r="D95" s="39"/>
      <c r="E95" s="423" t="s">
        <v>2434</v>
      </c>
      <c r="F95" s="424"/>
      <c r="G95" s="424"/>
      <c r="H95" s="424"/>
      <c r="I95" s="39"/>
      <c r="J95" s="39"/>
      <c r="K95" s="39"/>
      <c r="L95" s="118"/>
      <c r="S95" s="37"/>
      <c r="T95" s="37"/>
      <c r="U95" s="37"/>
      <c r="V95" s="37"/>
      <c r="W95" s="37"/>
      <c r="X95" s="37"/>
      <c r="Y95" s="37"/>
      <c r="Z95" s="37"/>
      <c r="AA95" s="37"/>
      <c r="AB95" s="37"/>
      <c r="AC95" s="37"/>
      <c r="AD95" s="37"/>
      <c r="AE95" s="37"/>
    </row>
    <row r="96" spans="1:31" s="2" customFormat="1" ht="12" customHeight="1">
      <c r="A96" s="37"/>
      <c r="B96" s="38"/>
      <c r="C96" s="32" t="s">
        <v>175</v>
      </c>
      <c r="D96" s="39"/>
      <c r="E96" s="39"/>
      <c r="F96" s="39"/>
      <c r="G96" s="39"/>
      <c r="H96" s="39"/>
      <c r="I96" s="39"/>
      <c r="J96" s="39"/>
      <c r="K96" s="39"/>
      <c r="L96" s="118"/>
      <c r="S96" s="37"/>
      <c r="T96" s="37"/>
      <c r="U96" s="37"/>
      <c r="V96" s="37"/>
      <c r="W96" s="37"/>
      <c r="X96" s="37"/>
      <c r="Y96" s="37"/>
      <c r="Z96" s="37"/>
      <c r="AA96" s="37"/>
      <c r="AB96" s="37"/>
      <c r="AC96" s="37"/>
      <c r="AD96" s="37"/>
      <c r="AE96" s="37"/>
    </row>
    <row r="97" spans="1:65" s="2" customFormat="1" ht="16.5" customHeight="1">
      <c r="A97" s="37"/>
      <c r="B97" s="38"/>
      <c r="C97" s="39"/>
      <c r="D97" s="39"/>
      <c r="E97" s="376" t="str">
        <f>E13</f>
        <v>02 - Střecha</v>
      </c>
      <c r="F97" s="424"/>
      <c r="G97" s="424"/>
      <c r="H97" s="424"/>
      <c r="I97" s="39"/>
      <c r="J97" s="39"/>
      <c r="K97" s="39"/>
      <c r="L97" s="118"/>
      <c r="S97" s="37"/>
      <c r="T97" s="37"/>
      <c r="U97" s="37"/>
      <c r="V97" s="37"/>
      <c r="W97" s="37"/>
      <c r="X97" s="37"/>
      <c r="Y97" s="37"/>
      <c r="Z97" s="37"/>
      <c r="AA97" s="37"/>
      <c r="AB97" s="37"/>
      <c r="AC97" s="37"/>
      <c r="AD97" s="37"/>
      <c r="AE97" s="37"/>
    </row>
    <row r="98" spans="1:65" s="2" customFormat="1" ht="6.9" customHeight="1">
      <c r="A98" s="37"/>
      <c r="B98" s="38"/>
      <c r="C98" s="39"/>
      <c r="D98" s="39"/>
      <c r="E98" s="39"/>
      <c r="F98" s="39"/>
      <c r="G98" s="39"/>
      <c r="H98" s="39"/>
      <c r="I98" s="39"/>
      <c r="J98" s="39"/>
      <c r="K98" s="39"/>
      <c r="L98" s="118"/>
      <c r="S98" s="37"/>
      <c r="T98" s="37"/>
      <c r="U98" s="37"/>
      <c r="V98" s="37"/>
      <c r="W98" s="37"/>
      <c r="X98" s="37"/>
      <c r="Y98" s="37"/>
      <c r="Z98" s="37"/>
      <c r="AA98" s="37"/>
      <c r="AB98" s="37"/>
      <c r="AC98" s="37"/>
      <c r="AD98" s="37"/>
      <c r="AE98" s="37"/>
    </row>
    <row r="99" spans="1:65" s="2" customFormat="1" ht="12" customHeight="1">
      <c r="A99" s="37"/>
      <c r="B99" s="38"/>
      <c r="C99" s="32" t="s">
        <v>21</v>
      </c>
      <c r="D99" s="39"/>
      <c r="E99" s="39"/>
      <c r="F99" s="30" t="str">
        <f>F16</f>
        <v>Nádražní ulice č.p.805, 410 30, Lovosice</v>
      </c>
      <c r="G99" s="39"/>
      <c r="H99" s="39"/>
      <c r="I99" s="32" t="s">
        <v>23</v>
      </c>
      <c r="J99" s="62" t="str">
        <f>IF(J16="","",J16)</f>
        <v>23. 4. 2025</v>
      </c>
      <c r="K99" s="39"/>
      <c r="L99" s="118"/>
      <c r="S99" s="37"/>
      <c r="T99" s="37"/>
      <c r="U99" s="37"/>
      <c r="V99" s="37"/>
      <c r="W99" s="37"/>
      <c r="X99" s="37"/>
      <c r="Y99" s="37"/>
      <c r="Z99" s="37"/>
      <c r="AA99" s="37"/>
      <c r="AB99" s="37"/>
      <c r="AC99" s="37"/>
      <c r="AD99" s="37"/>
      <c r="AE99" s="37"/>
    </row>
    <row r="100" spans="1:65" s="2" customFormat="1" ht="6.9" customHeight="1">
      <c r="A100" s="37"/>
      <c r="B100" s="38"/>
      <c r="C100" s="39"/>
      <c r="D100" s="39"/>
      <c r="E100" s="39"/>
      <c r="F100" s="39"/>
      <c r="G100" s="39"/>
      <c r="H100" s="39"/>
      <c r="I100" s="39"/>
      <c r="J100" s="39"/>
      <c r="K100" s="39"/>
      <c r="L100" s="118"/>
      <c r="S100" s="37"/>
      <c r="T100" s="37"/>
      <c r="U100" s="37"/>
      <c r="V100" s="37"/>
      <c r="W100" s="37"/>
      <c r="X100" s="37"/>
      <c r="Y100" s="37"/>
      <c r="Z100" s="37"/>
      <c r="AA100" s="37"/>
      <c r="AB100" s="37"/>
      <c r="AC100" s="37"/>
      <c r="AD100" s="37"/>
      <c r="AE100" s="37"/>
    </row>
    <row r="101" spans="1:65" s="2" customFormat="1" ht="15.15" customHeight="1">
      <c r="A101" s="37"/>
      <c r="B101" s="38"/>
      <c r="C101" s="32" t="s">
        <v>25</v>
      </c>
      <c r="D101" s="39"/>
      <c r="E101" s="39"/>
      <c r="F101" s="30" t="str">
        <f>E19</f>
        <v>Město Lovosice</v>
      </c>
      <c r="G101" s="39"/>
      <c r="H101" s="39"/>
      <c r="I101" s="32" t="s">
        <v>33</v>
      </c>
      <c r="J101" s="35" t="str">
        <f>E25</f>
        <v>APREA s.r.o.</v>
      </c>
      <c r="K101" s="39"/>
      <c r="L101" s="118"/>
      <c r="S101" s="37"/>
      <c r="T101" s="37"/>
      <c r="U101" s="37"/>
      <c r="V101" s="37"/>
      <c r="W101" s="37"/>
      <c r="X101" s="37"/>
      <c r="Y101" s="37"/>
      <c r="Z101" s="37"/>
      <c r="AA101" s="37"/>
      <c r="AB101" s="37"/>
      <c r="AC101" s="37"/>
      <c r="AD101" s="37"/>
      <c r="AE101" s="37"/>
    </row>
    <row r="102" spans="1:65" s="2" customFormat="1" ht="15.15" customHeight="1">
      <c r="A102" s="37"/>
      <c r="B102" s="38"/>
      <c r="C102" s="32" t="s">
        <v>31</v>
      </c>
      <c r="D102" s="39"/>
      <c r="E102" s="39"/>
      <c r="F102" s="30" t="str">
        <f>IF(E22="","",E22)</f>
        <v>Vyplň údaj</v>
      </c>
      <c r="G102" s="39"/>
      <c r="H102" s="39"/>
      <c r="I102" s="32" t="s">
        <v>38</v>
      </c>
      <c r="J102" s="35" t="str">
        <f>E28</f>
        <v>Kateřina Bačová</v>
      </c>
      <c r="K102" s="39"/>
      <c r="L102" s="118"/>
      <c r="S102" s="37"/>
      <c r="T102" s="37"/>
      <c r="U102" s="37"/>
      <c r="V102" s="37"/>
      <c r="W102" s="37"/>
      <c r="X102" s="37"/>
      <c r="Y102" s="37"/>
      <c r="Z102" s="37"/>
      <c r="AA102" s="37"/>
      <c r="AB102" s="37"/>
      <c r="AC102" s="37"/>
      <c r="AD102" s="37"/>
      <c r="AE102" s="37"/>
    </row>
    <row r="103" spans="1:65" s="2" customFormat="1" ht="10.35" customHeight="1">
      <c r="A103" s="37"/>
      <c r="B103" s="38"/>
      <c r="C103" s="39"/>
      <c r="D103" s="39"/>
      <c r="E103" s="39"/>
      <c r="F103" s="39"/>
      <c r="G103" s="39"/>
      <c r="H103" s="39"/>
      <c r="I103" s="39"/>
      <c r="J103" s="39"/>
      <c r="K103" s="39"/>
      <c r="L103" s="118"/>
      <c r="S103" s="37"/>
      <c r="T103" s="37"/>
      <c r="U103" s="37"/>
      <c r="V103" s="37"/>
      <c r="W103" s="37"/>
      <c r="X103" s="37"/>
      <c r="Y103" s="37"/>
      <c r="Z103" s="37"/>
      <c r="AA103" s="37"/>
      <c r="AB103" s="37"/>
      <c r="AC103" s="37"/>
      <c r="AD103" s="37"/>
      <c r="AE103" s="37"/>
    </row>
    <row r="104" spans="1:65" s="11" customFormat="1" ht="29.25" customHeight="1">
      <c r="A104" s="155"/>
      <c r="B104" s="156"/>
      <c r="C104" s="157" t="s">
        <v>223</v>
      </c>
      <c r="D104" s="158" t="s">
        <v>61</v>
      </c>
      <c r="E104" s="158" t="s">
        <v>57</v>
      </c>
      <c r="F104" s="158" t="s">
        <v>58</v>
      </c>
      <c r="G104" s="158" t="s">
        <v>224</v>
      </c>
      <c r="H104" s="158" t="s">
        <v>225</v>
      </c>
      <c r="I104" s="158" t="s">
        <v>226</v>
      </c>
      <c r="J104" s="158" t="s">
        <v>194</v>
      </c>
      <c r="K104" s="159" t="s">
        <v>227</v>
      </c>
      <c r="L104" s="160"/>
      <c r="M104" s="71" t="s">
        <v>19</v>
      </c>
      <c r="N104" s="72" t="s">
        <v>46</v>
      </c>
      <c r="O104" s="72" t="s">
        <v>228</v>
      </c>
      <c r="P104" s="72" t="s">
        <v>229</v>
      </c>
      <c r="Q104" s="72" t="s">
        <v>230</v>
      </c>
      <c r="R104" s="72" t="s">
        <v>231</v>
      </c>
      <c r="S104" s="72" t="s">
        <v>232</v>
      </c>
      <c r="T104" s="73" t="s">
        <v>233</v>
      </c>
      <c r="U104" s="155"/>
      <c r="V104" s="155"/>
      <c r="W104" s="155"/>
      <c r="X104" s="155"/>
      <c r="Y104" s="155"/>
      <c r="Z104" s="155"/>
      <c r="AA104" s="155"/>
      <c r="AB104" s="155"/>
      <c r="AC104" s="155"/>
      <c r="AD104" s="155"/>
      <c r="AE104" s="155"/>
    </row>
    <row r="105" spans="1:65" s="2" customFormat="1" ht="22.8" customHeight="1">
      <c r="A105" s="37"/>
      <c r="B105" s="38"/>
      <c r="C105" s="78" t="s">
        <v>234</v>
      </c>
      <c r="D105" s="39"/>
      <c r="E105" s="39"/>
      <c r="F105" s="39"/>
      <c r="G105" s="39"/>
      <c r="H105" s="39"/>
      <c r="I105" s="39"/>
      <c r="J105" s="161">
        <f>BK105</f>
        <v>0</v>
      </c>
      <c r="K105" s="39"/>
      <c r="L105" s="42"/>
      <c r="M105" s="74"/>
      <c r="N105" s="162"/>
      <c r="O105" s="75"/>
      <c r="P105" s="163">
        <f>P106+P139+P433+P436</f>
        <v>0</v>
      </c>
      <c r="Q105" s="75"/>
      <c r="R105" s="163">
        <f>R106+R139+R433+R436</f>
        <v>27.467717610000001</v>
      </c>
      <c r="S105" s="75"/>
      <c r="T105" s="164">
        <f>T106+T139+T433+T436</f>
        <v>2.8320030000000003</v>
      </c>
      <c r="U105" s="37"/>
      <c r="V105" s="37"/>
      <c r="W105" s="37"/>
      <c r="X105" s="37"/>
      <c r="Y105" s="37"/>
      <c r="Z105" s="37"/>
      <c r="AA105" s="37"/>
      <c r="AB105" s="37"/>
      <c r="AC105" s="37"/>
      <c r="AD105" s="37"/>
      <c r="AE105" s="37"/>
      <c r="AT105" s="20" t="s">
        <v>75</v>
      </c>
      <c r="AU105" s="20" t="s">
        <v>195</v>
      </c>
      <c r="BK105" s="165">
        <f>BK106+BK139+BK433+BK436</f>
        <v>0</v>
      </c>
    </row>
    <row r="106" spans="1:65" s="12" customFormat="1" ht="25.95" customHeight="1">
      <c r="B106" s="166"/>
      <c r="C106" s="167"/>
      <c r="D106" s="168" t="s">
        <v>75</v>
      </c>
      <c r="E106" s="169" t="s">
        <v>235</v>
      </c>
      <c r="F106" s="169" t="s">
        <v>236</v>
      </c>
      <c r="G106" s="167"/>
      <c r="H106" s="167"/>
      <c r="I106" s="170"/>
      <c r="J106" s="171">
        <f>BK106</f>
        <v>0</v>
      </c>
      <c r="K106" s="167"/>
      <c r="L106" s="172"/>
      <c r="M106" s="173"/>
      <c r="N106" s="174"/>
      <c r="O106" s="174"/>
      <c r="P106" s="175">
        <f>P107+P115+P136</f>
        <v>0</v>
      </c>
      <c r="Q106" s="174"/>
      <c r="R106" s="175">
        <f>R107+R115+R136</f>
        <v>2.5963119999999997</v>
      </c>
      <c r="S106" s="174"/>
      <c r="T106" s="176">
        <f>T107+T115+T136</f>
        <v>0</v>
      </c>
      <c r="AR106" s="177" t="s">
        <v>83</v>
      </c>
      <c r="AT106" s="178" t="s">
        <v>75</v>
      </c>
      <c r="AU106" s="178" t="s">
        <v>76</v>
      </c>
      <c r="AY106" s="177" t="s">
        <v>237</v>
      </c>
      <c r="BK106" s="179">
        <f>BK107+BK115+BK136</f>
        <v>0</v>
      </c>
    </row>
    <row r="107" spans="1:65" s="12" customFormat="1" ht="22.8" customHeight="1">
      <c r="B107" s="166"/>
      <c r="C107" s="167"/>
      <c r="D107" s="168" t="s">
        <v>75</v>
      </c>
      <c r="E107" s="180" t="s">
        <v>717</v>
      </c>
      <c r="F107" s="180" t="s">
        <v>3140</v>
      </c>
      <c r="G107" s="167"/>
      <c r="H107" s="167"/>
      <c r="I107" s="170"/>
      <c r="J107" s="181">
        <f>BK107</f>
        <v>0</v>
      </c>
      <c r="K107" s="167"/>
      <c r="L107" s="172"/>
      <c r="M107" s="173"/>
      <c r="N107" s="174"/>
      <c r="O107" s="174"/>
      <c r="P107" s="175">
        <f>SUM(P108:P114)</f>
        <v>0</v>
      </c>
      <c r="Q107" s="174"/>
      <c r="R107" s="175">
        <f>SUM(R108:R114)</f>
        <v>2.5963119999999997</v>
      </c>
      <c r="S107" s="174"/>
      <c r="T107" s="176">
        <f>SUM(T108:T114)</f>
        <v>0</v>
      </c>
      <c r="AR107" s="177" t="s">
        <v>83</v>
      </c>
      <c r="AT107" s="178" t="s">
        <v>75</v>
      </c>
      <c r="AU107" s="178" t="s">
        <v>83</v>
      </c>
      <c r="AY107" s="177" t="s">
        <v>237</v>
      </c>
      <c r="BK107" s="179">
        <f>SUM(BK108:BK114)</f>
        <v>0</v>
      </c>
    </row>
    <row r="108" spans="1:65" s="2" customFormat="1" ht="24.15" customHeight="1">
      <c r="A108" s="37"/>
      <c r="B108" s="38"/>
      <c r="C108" s="182" t="s">
        <v>83</v>
      </c>
      <c r="D108" s="182" t="s">
        <v>239</v>
      </c>
      <c r="E108" s="183" t="s">
        <v>3141</v>
      </c>
      <c r="F108" s="184" t="s">
        <v>3142</v>
      </c>
      <c r="G108" s="185" t="s">
        <v>519</v>
      </c>
      <c r="H108" s="186">
        <v>8.7999999999999995E-2</v>
      </c>
      <c r="I108" s="187"/>
      <c r="J108" s="188">
        <f>ROUND(I108*H108,2)</f>
        <v>0</v>
      </c>
      <c r="K108" s="184" t="s">
        <v>242</v>
      </c>
      <c r="L108" s="42"/>
      <c r="M108" s="189" t="s">
        <v>19</v>
      </c>
      <c r="N108" s="190" t="s">
        <v>48</v>
      </c>
      <c r="O108" s="67"/>
      <c r="P108" s="191">
        <f>O108*H108</f>
        <v>0</v>
      </c>
      <c r="Q108" s="191">
        <v>1.6479999999999999</v>
      </c>
      <c r="R108" s="191">
        <f>Q108*H108</f>
        <v>0.14502399999999999</v>
      </c>
      <c r="S108" s="191">
        <v>0</v>
      </c>
      <c r="T108" s="192">
        <f>S108*H108</f>
        <v>0</v>
      </c>
      <c r="U108" s="37"/>
      <c r="V108" s="37"/>
      <c r="W108" s="37"/>
      <c r="X108" s="37"/>
      <c r="Y108" s="37"/>
      <c r="Z108" s="37"/>
      <c r="AA108" s="37"/>
      <c r="AB108" s="37"/>
      <c r="AC108" s="37"/>
      <c r="AD108" s="37"/>
      <c r="AE108" s="37"/>
      <c r="AR108" s="193" t="s">
        <v>243</v>
      </c>
      <c r="AT108" s="193" t="s">
        <v>239</v>
      </c>
      <c r="AU108" s="193" t="s">
        <v>88</v>
      </c>
      <c r="AY108" s="20" t="s">
        <v>237</v>
      </c>
      <c r="BE108" s="194">
        <f>IF(N108="základní",J108,0)</f>
        <v>0</v>
      </c>
      <c r="BF108" s="194">
        <f>IF(N108="snížená",J108,0)</f>
        <v>0</v>
      </c>
      <c r="BG108" s="194">
        <f>IF(N108="zákl. přenesená",J108,0)</f>
        <v>0</v>
      </c>
      <c r="BH108" s="194">
        <f>IF(N108="sníž. přenesená",J108,0)</f>
        <v>0</v>
      </c>
      <c r="BI108" s="194">
        <f>IF(N108="nulová",J108,0)</f>
        <v>0</v>
      </c>
      <c r="BJ108" s="20" t="s">
        <v>88</v>
      </c>
      <c r="BK108" s="194">
        <f>ROUND(I108*H108,2)</f>
        <v>0</v>
      </c>
      <c r="BL108" s="20" t="s">
        <v>243</v>
      </c>
      <c r="BM108" s="193" t="s">
        <v>3143</v>
      </c>
    </row>
    <row r="109" spans="1:65" s="2" customFormat="1" ht="10.199999999999999">
      <c r="A109" s="37"/>
      <c r="B109" s="38"/>
      <c r="C109" s="39"/>
      <c r="D109" s="195" t="s">
        <v>245</v>
      </c>
      <c r="E109" s="39"/>
      <c r="F109" s="196" t="s">
        <v>3144</v>
      </c>
      <c r="G109" s="39"/>
      <c r="H109" s="39"/>
      <c r="I109" s="197"/>
      <c r="J109" s="39"/>
      <c r="K109" s="39"/>
      <c r="L109" s="42"/>
      <c r="M109" s="198"/>
      <c r="N109" s="199"/>
      <c r="O109" s="67"/>
      <c r="P109" s="67"/>
      <c r="Q109" s="67"/>
      <c r="R109" s="67"/>
      <c r="S109" s="67"/>
      <c r="T109" s="68"/>
      <c r="U109" s="37"/>
      <c r="V109" s="37"/>
      <c r="W109" s="37"/>
      <c r="X109" s="37"/>
      <c r="Y109" s="37"/>
      <c r="Z109" s="37"/>
      <c r="AA109" s="37"/>
      <c r="AB109" s="37"/>
      <c r="AC109" s="37"/>
      <c r="AD109" s="37"/>
      <c r="AE109" s="37"/>
      <c r="AT109" s="20" t="s">
        <v>245</v>
      </c>
      <c r="AU109" s="20" t="s">
        <v>88</v>
      </c>
    </row>
    <row r="110" spans="1:65" s="14" customFormat="1" ht="10.199999999999999">
      <c r="B110" s="211"/>
      <c r="C110" s="212"/>
      <c r="D110" s="202" t="s">
        <v>247</v>
      </c>
      <c r="E110" s="213" t="s">
        <v>19</v>
      </c>
      <c r="F110" s="214" t="s">
        <v>3145</v>
      </c>
      <c r="G110" s="212"/>
      <c r="H110" s="215">
        <v>8.7999999999999995E-2</v>
      </c>
      <c r="I110" s="216"/>
      <c r="J110" s="212"/>
      <c r="K110" s="212"/>
      <c r="L110" s="217"/>
      <c r="M110" s="218"/>
      <c r="N110" s="219"/>
      <c r="O110" s="219"/>
      <c r="P110" s="219"/>
      <c r="Q110" s="219"/>
      <c r="R110" s="219"/>
      <c r="S110" s="219"/>
      <c r="T110" s="220"/>
      <c r="AT110" s="221" t="s">
        <v>247</v>
      </c>
      <c r="AU110" s="221" t="s">
        <v>88</v>
      </c>
      <c r="AV110" s="14" t="s">
        <v>88</v>
      </c>
      <c r="AW110" s="14" t="s">
        <v>37</v>
      </c>
      <c r="AX110" s="14" t="s">
        <v>83</v>
      </c>
      <c r="AY110" s="221" t="s">
        <v>237</v>
      </c>
    </row>
    <row r="111" spans="1:65" s="2" customFormat="1" ht="33" customHeight="1">
      <c r="A111" s="37"/>
      <c r="B111" s="38"/>
      <c r="C111" s="182" t="s">
        <v>88</v>
      </c>
      <c r="D111" s="182" t="s">
        <v>239</v>
      </c>
      <c r="E111" s="183" t="s">
        <v>3146</v>
      </c>
      <c r="F111" s="184" t="s">
        <v>3147</v>
      </c>
      <c r="G111" s="185" t="s">
        <v>141</v>
      </c>
      <c r="H111" s="186">
        <v>29.181999999999999</v>
      </c>
      <c r="I111" s="187"/>
      <c r="J111" s="188">
        <f>ROUND(I111*H111,2)</f>
        <v>0</v>
      </c>
      <c r="K111" s="184" t="s">
        <v>242</v>
      </c>
      <c r="L111" s="42"/>
      <c r="M111" s="189" t="s">
        <v>19</v>
      </c>
      <c r="N111" s="190" t="s">
        <v>48</v>
      </c>
      <c r="O111" s="67"/>
      <c r="P111" s="191">
        <f>O111*H111</f>
        <v>0</v>
      </c>
      <c r="Q111" s="191">
        <v>8.4000000000000005E-2</v>
      </c>
      <c r="R111" s="191">
        <f>Q111*H111</f>
        <v>2.4512879999999999</v>
      </c>
      <c r="S111" s="191">
        <v>0</v>
      </c>
      <c r="T111" s="192">
        <f>S111*H111</f>
        <v>0</v>
      </c>
      <c r="U111" s="37"/>
      <c r="V111" s="37"/>
      <c r="W111" s="37"/>
      <c r="X111" s="37"/>
      <c r="Y111" s="37"/>
      <c r="Z111" s="37"/>
      <c r="AA111" s="37"/>
      <c r="AB111" s="37"/>
      <c r="AC111" s="37"/>
      <c r="AD111" s="37"/>
      <c r="AE111" s="37"/>
      <c r="AR111" s="193" t="s">
        <v>243</v>
      </c>
      <c r="AT111" s="193" t="s">
        <v>239</v>
      </c>
      <c r="AU111" s="193" t="s">
        <v>88</v>
      </c>
      <c r="AY111" s="20" t="s">
        <v>237</v>
      </c>
      <c r="BE111" s="194">
        <f>IF(N111="základní",J111,0)</f>
        <v>0</v>
      </c>
      <c r="BF111" s="194">
        <f>IF(N111="snížená",J111,0)</f>
        <v>0</v>
      </c>
      <c r="BG111" s="194">
        <f>IF(N111="zákl. přenesená",J111,0)</f>
        <v>0</v>
      </c>
      <c r="BH111" s="194">
        <f>IF(N111="sníž. přenesená",J111,0)</f>
        <v>0</v>
      </c>
      <c r="BI111" s="194">
        <f>IF(N111="nulová",J111,0)</f>
        <v>0</v>
      </c>
      <c r="BJ111" s="20" t="s">
        <v>88</v>
      </c>
      <c r="BK111" s="194">
        <f>ROUND(I111*H111,2)</f>
        <v>0</v>
      </c>
      <c r="BL111" s="20" t="s">
        <v>243</v>
      </c>
      <c r="BM111" s="193" t="s">
        <v>3148</v>
      </c>
    </row>
    <row r="112" spans="1:65" s="2" customFormat="1" ht="10.199999999999999">
      <c r="A112" s="37"/>
      <c r="B112" s="38"/>
      <c r="C112" s="39"/>
      <c r="D112" s="195" t="s">
        <v>245</v>
      </c>
      <c r="E112" s="39"/>
      <c r="F112" s="196" t="s">
        <v>3149</v>
      </c>
      <c r="G112" s="39"/>
      <c r="H112" s="39"/>
      <c r="I112" s="197"/>
      <c r="J112" s="39"/>
      <c r="K112" s="39"/>
      <c r="L112" s="42"/>
      <c r="M112" s="198"/>
      <c r="N112" s="199"/>
      <c r="O112" s="67"/>
      <c r="P112" s="67"/>
      <c r="Q112" s="67"/>
      <c r="R112" s="67"/>
      <c r="S112" s="67"/>
      <c r="T112" s="68"/>
      <c r="U112" s="37"/>
      <c r="V112" s="37"/>
      <c r="W112" s="37"/>
      <c r="X112" s="37"/>
      <c r="Y112" s="37"/>
      <c r="Z112" s="37"/>
      <c r="AA112" s="37"/>
      <c r="AB112" s="37"/>
      <c r="AC112" s="37"/>
      <c r="AD112" s="37"/>
      <c r="AE112" s="37"/>
      <c r="AT112" s="20" t="s">
        <v>245</v>
      </c>
      <c r="AU112" s="20" t="s">
        <v>88</v>
      </c>
    </row>
    <row r="113" spans="1:65" s="13" customFormat="1" ht="10.199999999999999">
      <c r="B113" s="200"/>
      <c r="C113" s="201"/>
      <c r="D113" s="202" t="s">
        <v>247</v>
      </c>
      <c r="E113" s="203" t="s">
        <v>19</v>
      </c>
      <c r="F113" s="204" t="s">
        <v>3150</v>
      </c>
      <c r="G113" s="201"/>
      <c r="H113" s="203" t="s">
        <v>19</v>
      </c>
      <c r="I113" s="205"/>
      <c r="J113" s="201"/>
      <c r="K113" s="201"/>
      <c r="L113" s="206"/>
      <c r="M113" s="207"/>
      <c r="N113" s="208"/>
      <c r="O113" s="208"/>
      <c r="P113" s="208"/>
      <c r="Q113" s="208"/>
      <c r="R113" s="208"/>
      <c r="S113" s="208"/>
      <c r="T113" s="209"/>
      <c r="AT113" s="210" t="s">
        <v>247</v>
      </c>
      <c r="AU113" s="210" t="s">
        <v>88</v>
      </c>
      <c r="AV113" s="13" t="s">
        <v>83</v>
      </c>
      <c r="AW113" s="13" t="s">
        <v>37</v>
      </c>
      <c r="AX113" s="13" t="s">
        <v>76</v>
      </c>
      <c r="AY113" s="210" t="s">
        <v>237</v>
      </c>
    </row>
    <row r="114" spans="1:65" s="14" customFormat="1" ht="10.199999999999999">
      <c r="B114" s="211"/>
      <c r="C114" s="212"/>
      <c r="D114" s="202" t="s">
        <v>247</v>
      </c>
      <c r="E114" s="213" t="s">
        <v>19</v>
      </c>
      <c r="F114" s="214" t="s">
        <v>3151</v>
      </c>
      <c r="G114" s="212"/>
      <c r="H114" s="215">
        <v>29.181999999999999</v>
      </c>
      <c r="I114" s="216"/>
      <c r="J114" s="212"/>
      <c r="K114" s="212"/>
      <c r="L114" s="217"/>
      <c r="M114" s="218"/>
      <c r="N114" s="219"/>
      <c r="O114" s="219"/>
      <c r="P114" s="219"/>
      <c r="Q114" s="219"/>
      <c r="R114" s="219"/>
      <c r="S114" s="219"/>
      <c r="T114" s="220"/>
      <c r="AT114" s="221" t="s">
        <v>247</v>
      </c>
      <c r="AU114" s="221" t="s">
        <v>88</v>
      </c>
      <c r="AV114" s="14" t="s">
        <v>88</v>
      </c>
      <c r="AW114" s="14" t="s">
        <v>37</v>
      </c>
      <c r="AX114" s="14" t="s">
        <v>83</v>
      </c>
      <c r="AY114" s="221" t="s">
        <v>237</v>
      </c>
    </row>
    <row r="115" spans="1:65" s="12" customFormat="1" ht="22.8" customHeight="1">
      <c r="B115" s="166"/>
      <c r="C115" s="167"/>
      <c r="D115" s="168" t="s">
        <v>75</v>
      </c>
      <c r="E115" s="180" t="s">
        <v>565</v>
      </c>
      <c r="F115" s="180" t="s">
        <v>566</v>
      </c>
      <c r="G115" s="167"/>
      <c r="H115" s="167"/>
      <c r="I115" s="170"/>
      <c r="J115" s="181">
        <f>BK115</f>
        <v>0</v>
      </c>
      <c r="K115" s="167"/>
      <c r="L115" s="172"/>
      <c r="M115" s="173"/>
      <c r="N115" s="174"/>
      <c r="O115" s="174"/>
      <c r="P115" s="175">
        <f>SUM(P116:P135)</f>
        <v>0</v>
      </c>
      <c r="Q115" s="174"/>
      <c r="R115" s="175">
        <f>SUM(R116:R135)</f>
        <v>0</v>
      </c>
      <c r="S115" s="174"/>
      <c r="T115" s="176">
        <f>SUM(T116:T135)</f>
        <v>0</v>
      </c>
      <c r="AR115" s="177" t="s">
        <v>83</v>
      </c>
      <c r="AT115" s="178" t="s">
        <v>75</v>
      </c>
      <c r="AU115" s="178" t="s">
        <v>83</v>
      </c>
      <c r="AY115" s="177" t="s">
        <v>237</v>
      </c>
      <c r="BK115" s="179">
        <f>SUM(BK116:BK135)</f>
        <v>0</v>
      </c>
    </row>
    <row r="116" spans="1:65" s="2" customFormat="1" ht="37.799999999999997" customHeight="1">
      <c r="A116" s="37"/>
      <c r="B116" s="38"/>
      <c r="C116" s="182" t="s">
        <v>92</v>
      </c>
      <c r="D116" s="182" t="s">
        <v>239</v>
      </c>
      <c r="E116" s="183" t="s">
        <v>573</v>
      </c>
      <c r="F116" s="184" t="s">
        <v>574</v>
      </c>
      <c r="G116" s="185" t="s">
        <v>304</v>
      </c>
      <c r="H116" s="186">
        <v>2.8319999999999999</v>
      </c>
      <c r="I116" s="187"/>
      <c r="J116" s="188">
        <f>ROUND(I116*H116,2)</f>
        <v>0</v>
      </c>
      <c r="K116" s="184" t="s">
        <v>242</v>
      </c>
      <c r="L116" s="42"/>
      <c r="M116" s="189" t="s">
        <v>19</v>
      </c>
      <c r="N116" s="190" t="s">
        <v>48</v>
      </c>
      <c r="O116" s="67"/>
      <c r="P116" s="191">
        <f>O116*H116</f>
        <v>0</v>
      </c>
      <c r="Q116" s="191">
        <v>0</v>
      </c>
      <c r="R116" s="191">
        <f>Q116*H116</f>
        <v>0</v>
      </c>
      <c r="S116" s="191">
        <v>0</v>
      </c>
      <c r="T116" s="192">
        <f>S116*H116</f>
        <v>0</v>
      </c>
      <c r="U116" s="37"/>
      <c r="V116" s="37"/>
      <c r="W116" s="37"/>
      <c r="X116" s="37"/>
      <c r="Y116" s="37"/>
      <c r="Z116" s="37"/>
      <c r="AA116" s="37"/>
      <c r="AB116" s="37"/>
      <c r="AC116" s="37"/>
      <c r="AD116" s="37"/>
      <c r="AE116" s="37"/>
      <c r="AR116" s="193" t="s">
        <v>243</v>
      </c>
      <c r="AT116" s="193" t="s">
        <v>239</v>
      </c>
      <c r="AU116" s="193" t="s">
        <v>88</v>
      </c>
      <c r="AY116" s="20" t="s">
        <v>237</v>
      </c>
      <c r="BE116" s="194">
        <f>IF(N116="základní",J116,0)</f>
        <v>0</v>
      </c>
      <c r="BF116" s="194">
        <f>IF(N116="snížená",J116,0)</f>
        <v>0</v>
      </c>
      <c r="BG116" s="194">
        <f>IF(N116="zákl. přenesená",J116,0)</f>
        <v>0</v>
      </c>
      <c r="BH116" s="194">
        <f>IF(N116="sníž. přenesená",J116,0)</f>
        <v>0</v>
      </c>
      <c r="BI116" s="194">
        <f>IF(N116="nulová",J116,0)</f>
        <v>0</v>
      </c>
      <c r="BJ116" s="20" t="s">
        <v>88</v>
      </c>
      <c r="BK116" s="194">
        <f>ROUND(I116*H116,2)</f>
        <v>0</v>
      </c>
      <c r="BL116" s="20" t="s">
        <v>243</v>
      </c>
      <c r="BM116" s="193" t="s">
        <v>3152</v>
      </c>
    </row>
    <row r="117" spans="1:65" s="2" customFormat="1" ht="10.199999999999999">
      <c r="A117" s="37"/>
      <c r="B117" s="38"/>
      <c r="C117" s="39"/>
      <c r="D117" s="195" t="s">
        <v>245</v>
      </c>
      <c r="E117" s="39"/>
      <c r="F117" s="196" t="s">
        <v>576</v>
      </c>
      <c r="G117" s="39"/>
      <c r="H117" s="39"/>
      <c r="I117" s="197"/>
      <c r="J117" s="39"/>
      <c r="K117" s="39"/>
      <c r="L117" s="42"/>
      <c r="M117" s="198"/>
      <c r="N117" s="199"/>
      <c r="O117" s="67"/>
      <c r="P117" s="67"/>
      <c r="Q117" s="67"/>
      <c r="R117" s="67"/>
      <c r="S117" s="67"/>
      <c r="T117" s="68"/>
      <c r="U117" s="37"/>
      <c r="V117" s="37"/>
      <c r="W117" s="37"/>
      <c r="X117" s="37"/>
      <c r="Y117" s="37"/>
      <c r="Z117" s="37"/>
      <c r="AA117" s="37"/>
      <c r="AB117" s="37"/>
      <c r="AC117" s="37"/>
      <c r="AD117" s="37"/>
      <c r="AE117" s="37"/>
      <c r="AT117" s="20" t="s">
        <v>245</v>
      </c>
      <c r="AU117" s="20" t="s">
        <v>88</v>
      </c>
    </row>
    <row r="118" spans="1:65" s="2" customFormat="1" ht="33" customHeight="1">
      <c r="A118" s="37"/>
      <c r="B118" s="38"/>
      <c r="C118" s="182" t="s">
        <v>243</v>
      </c>
      <c r="D118" s="182" t="s">
        <v>239</v>
      </c>
      <c r="E118" s="183" t="s">
        <v>578</v>
      </c>
      <c r="F118" s="184" t="s">
        <v>579</v>
      </c>
      <c r="G118" s="185" t="s">
        <v>304</v>
      </c>
      <c r="H118" s="186">
        <v>2.8319999999999999</v>
      </c>
      <c r="I118" s="187"/>
      <c r="J118" s="188">
        <f>ROUND(I118*H118,2)</f>
        <v>0</v>
      </c>
      <c r="K118" s="184" t="s">
        <v>242</v>
      </c>
      <c r="L118" s="42"/>
      <c r="M118" s="189" t="s">
        <v>19</v>
      </c>
      <c r="N118" s="190" t="s">
        <v>48</v>
      </c>
      <c r="O118" s="67"/>
      <c r="P118" s="191">
        <f>O118*H118</f>
        <v>0</v>
      </c>
      <c r="Q118" s="191">
        <v>0</v>
      </c>
      <c r="R118" s="191">
        <f>Q118*H118</f>
        <v>0</v>
      </c>
      <c r="S118" s="191">
        <v>0</v>
      </c>
      <c r="T118" s="192">
        <f>S118*H118</f>
        <v>0</v>
      </c>
      <c r="U118" s="37"/>
      <c r="V118" s="37"/>
      <c r="W118" s="37"/>
      <c r="X118" s="37"/>
      <c r="Y118" s="37"/>
      <c r="Z118" s="37"/>
      <c r="AA118" s="37"/>
      <c r="AB118" s="37"/>
      <c r="AC118" s="37"/>
      <c r="AD118" s="37"/>
      <c r="AE118" s="37"/>
      <c r="AR118" s="193" t="s">
        <v>243</v>
      </c>
      <c r="AT118" s="193" t="s">
        <v>239</v>
      </c>
      <c r="AU118" s="193" t="s">
        <v>88</v>
      </c>
      <c r="AY118" s="20" t="s">
        <v>237</v>
      </c>
      <c r="BE118" s="194">
        <f>IF(N118="základní",J118,0)</f>
        <v>0</v>
      </c>
      <c r="BF118" s="194">
        <f>IF(N118="snížená",J118,0)</f>
        <v>0</v>
      </c>
      <c r="BG118" s="194">
        <f>IF(N118="zákl. přenesená",J118,0)</f>
        <v>0</v>
      </c>
      <c r="BH118" s="194">
        <f>IF(N118="sníž. přenesená",J118,0)</f>
        <v>0</v>
      </c>
      <c r="BI118" s="194">
        <f>IF(N118="nulová",J118,0)</f>
        <v>0</v>
      </c>
      <c r="BJ118" s="20" t="s">
        <v>88</v>
      </c>
      <c r="BK118" s="194">
        <f>ROUND(I118*H118,2)</f>
        <v>0</v>
      </c>
      <c r="BL118" s="20" t="s">
        <v>243</v>
      </c>
      <c r="BM118" s="193" t="s">
        <v>3153</v>
      </c>
    </row>
    <row r="119" spans="1:65" s="2" customFormat="1" ht="10.199999999999999">
      <c r="A119" s="37"/>
      <c r="B119" s="38"/>
      <c r="C119" s="39"/>
      <c r="D119" s="195" t="s">
        <v>245</v>
      </c>
      <c r="E119" s="39"/>
      <c r="F119" s="196" t="s">
        <v>581</v>
      </c>
      <c r="G119" s="39"/>
      <c r="H119" s="39"/>
      <c r="I119" s="197"/>
      <c r="J119" s="39"/>
      <c r="K119" s="39"/>
      <c r="L119" s="42"/>
      <c r="M119" s="198"/>
      <c r="N119" s="199"/>
      <c r="O119" s="67"/>
      <c r="P119" s="67"/>
      <c r="Q119" s="67"/>
      <c r="R119" s="67"/>
      <c r="S119" s="67"/>
      <c r="T119" s="68"/>
      <c r="U119" s="37"/>
      <c r="V119" s="37"/>
      <c r="W119" s="37"/>
      <c r="X119" s="37"/>
      <c r="Y119" s="37"/>
      <c r="Z119" s="37"/>
      <c r="AA119" s="37"/>
      <c r="AB119" s="37"/>
      <c r="AC119" s="37"/>
      <c r="AD119" s="37"/>
      <c r="AE119" s="37"/>
      <c r="AT119" s="20" t="s">
        <v>245</v>
      </c>
      <c r="AU119" s="20" t="s">
        <v>88</v>
      </c>
    </row>
    <row r="120" spans="1:65" s="2" customFormat="1" ht="44.25" customHeight="1">
      <c r="A120" s="37"/>
      <c r="B120" s="38"/>
      <c r="C120" s="182" t="s">
        <v>287</v>
      </c>
      <c r="D120" s="182" t="s">
        <v>239</v>
      </c>
      <c r="E120" s="183" t="s">
        <v>583</v>
      </c>
      <c r="F120" s="184" t="s">
        <v>584</v>
      </c>
      <c r="G120" s="185" t="s">
        <v>304</v>
      </c>
      <c r="H120" s="186">
        <v>39.648000000000003</v>
      </c>
      <c r="I120" s="187"/>
      <c r="J120" s="188">
        <f>ROUND(I120*H120,2)</f>
        <v>0</v>
      </c>
      <c r="K120" s="184" t="s">
        <v>242</v>
      </c>
      <c r="L120" s="42"/>
      <c r="M120" s="189" t="s">
        <v>19</v>
      </c>
      <c r="N120" s="190" t="s">
        <v>48</v>
      </c>
      <c r="O120" s="67"/>
      <c r="P120" s="191">
        <f>O120*H120</f>
        <v>0</v>
      </c>
      <c r="Q120" s="191">
        <v>0</v>
      </c>
      <c r="R120" s="191">
        <f>Q120*H120</f>
        <v>0</v>
      </c>
      <c r="S120" s="191">
        <v>0</v>
      </c>
      <c r="T120" s="192">
        <f>S120*H120</f>
        <v>0</v>
      </c>
      <c r="U120" s="37"/>
      <c r="V120" s="37"/>
      <c r="W120" s="37"/>
      <c r="X120" s="37"/>
      <c r="Y120" s="37"/>
      <c r="Z120" s="37"/>
      <c r="AA120" s="37"/>
      <c r="AB120" s="37"/>
      <c r="AC120" s="37"/>
      <c r="AD120" s="37"/>
      <c r="AE120" s="37"/>
      <c r="AR120" s="193" t="s">
        <v>243</v>
      </c>
      <c r="AT120" s="193" t="s">
        <v>239</v>
      </c>
      <c r="AU120" s="193" t="s">
        <v>88</v>
      </c>
      <c r="AY120" s="20" t="s">
        <v>237</v>
      </c>
      <c r="BE120" s="194">
        <f>IF(N120="základní",J120,0)</f>
        <v>0</v>
      </c>
      <c r="BF120" s="194">
        <f>IF(N120="snížená",J120,0)</f>
        <v>0</v>
      </c>
      <c r="BG120" s="194">
        <f>IF(N120="zákl. přenesená",J120,0)</f>
        <v>0</v>
      </c>
      <c r="BH120" s="194">
        <f>IF(N120="sníž. přenesená",J120,0)</f>
        <v>0</v>
      </c>
      <c r="BI120" s="194">
        <f>IF(N120="nulová",J120,0)</f>
        <v>0</v>
      </c>
      <c r="BJ120" s="20" t="s">
        <v>88</v>
      </c>
      <c r="BK120" s="194">
        <f>ROUND(I120*H120,2)</f>
        <v>0</v>
      </c>
      <c r="BL120" s="20" t="s">
        <v>243</v>
      </c>
      <c r="BM120" s="193" t="s">
        <v>3154</v>
      </c>
    </row>
    <row r="121" spans="1:65" s="2" customFormat="1" ht="10.199999999999999">
      <c r="A121" s="37"/>
      <c r="B121" s="38"/>
      <c r="C121" s="39"/>
      <c r="D121" s="195" t="s">
        <v>245</v>
      </c>
      <c r="E121" s="39"/>
      <c r="F121" s="196" t="s">
        <v>586</v>
      </c>
      <c r="G121" s="39"/>
      <c r="H121" s="39"/>
      <c r="I121" s="197"/>
      <c r="J121" s="39"/>
      <c r="K121" s="39"/>
      <c r="L121" s="42"/>
      <c r="M121" s="198"/>
      <c r="N121" s="199"/>
      <c r="O121" s="67"/>
      <c r="P121" s="67"/>
      <c r="Q121" s="67"/>
      <c r="R121" s="67"/>
      <c r="S121" s="67"/>
      <c r="T121" s="68"/>
      <c r="U121" s="37"/>
      <c r="V121" s="37"/>
      <c r="W121" s="37"/>
      <c r="X121" s="37"/>
      <c r="Y121" s="37"/>
      <c r="Z121" s="37"/>
      <c r="AA121" s="37"/>
      <c r="AB121" s="37"/>
      <c r="AC121" s="37"/>
      <c r="AD121" s="37"/>
      <c r="AE121" s="37"/>
      <c r="AT121" s="20" t="s">
        <v>245</v>
      </c>
      <c r="AU121" s="20" t="s">
        <v>88</v>
      </c>
    </row>
    <row r="122" spans="1:65" s="14" customFormat="1" ht="10.199999999999999">
      <c r="B122" s="211"/>
      <c r="C122" s="212"/>
      <c r="D122" s="202" t="s">
        <v>247</v>
      </c>
      <c r="E122" s="212"/>
      <c r="F122" s="214" t="s">
        <v>3155</v>
      </c>
      <c r="G122" s="212"/>
      <c r="H122" s="215">
        <v>39.648000000000003</v>
      </c>
      <c r="I122" s="216"/>
      <c r="J122" s="212"/>
      <c r="K122" s="212"/>
      <c r="L122" s="217"/>
      <c r="M122" s="218"/>
      <c r="N122" s="219"/>
      <c r="O122" s="219"/>
      <c r="P122" s="219"/>
      <c r="Q122" s="219"/>
      <c r="R122" s="219"/>
      <c r="S122" s="219"/>
      <c r="T122" s="220"/>
      <c r="AT122" s="221" t="s">
        <v>247</v>
      </c>
      <c r="AU122" s="221" t="s">
        <v>88</v>
      </c>
      <c r="AV122" s="14" t="s">
        <v>88</v>
      </c>
      <c r="AW122" s="14" t="s">
        <v>4</v>
      </c>
      <c r="AX122" s="14" t="s">
        <v>83</v>
      </c>
      <c r="AY122" s="221" t="s">
        <v>237</v>
      </c>
    </row>
    <row r="123" spans="1:65" s="2" customFormat="1" ht="44.25" customHeight="1">
      <c r="A123" s="37"/>
      <c r="B123" s="38"/>
      <c r="C123" s="182" t="s">
        <v>295</v>
      </c>
      <c r="D123" s="182" t="s">
        <v>239</v>
      </c>
      <c r="E123" s="183" t="s">
        <v>589</v>
      </c>
      <c r="F123" s="184" t="s">
        <v>590</v>
      </c>
      <c r="G123" s="185" t="s">
        <v>304</v>
      </c>
      <c r="H123" s="186">
        <v>1.47</v>
      </c>
      <c r="I123" s="187"/>
      <c r="J123" s="188">
        <f>ROUND(I123*H123,2)</f>
        <v>0</v>
      </c>
      <c r="K123" s="184" t="s">
        <v>242</v>
      </c>
      <c r="L123" s="42"/>
      <c r="M123" s="189" t="s">
        <v>19</v>
      </c>
      <c r="N123" s="190" t="s">
        <v>48</v>
      </c>
      <c r="O123" s="67"/>
      <c r="P123" s="191">
        <f>O123*H123</f>
        <v>0</v>
      </c>
      <c r="Q123" s="191">
        <v>0</v>
      </c>
      <c r="R123" s="191">
        <f>Q123*H123</f>
        <v>0</v>
      </c>
      <c r="S123" s="191">
        <v>0</v>
      </c>
      <c r="T123" s="192">
        <f>S123*H123</f>
        <v>0</v>
      </c>
      <c r="U123" s="37"/>
      <c r="V123" s="37"/>
      <c r="W123" s="37"/>
      <c r="X123" s="37"/>
      <c r="Y123" s="37"/>
      <c r="Z123" s="37"/>
      <c r="AA123" s="37"/>
      <c r="AB123" s="37"/>
      <c r="AC123" s="37"/>
      <c r="AD123" s="37"/>
      <c r="AE123" s="37"/>
      <c r="AR123" s="193" t="s">
        <v>243</v>
      </c>
      <c r="AT123" s="193" t="s">
        <v>239</v>
      </c>
      <c r="AU123" s="193" t="s">
        <v>88</v>
      </c>
      <c r="AY123" s="20" t="s">
        <v>237</v>
      </c>
      <c r="BE123" s="194">
        <f>IF(N123="základní",J123,0)</f>
        <v>0</v>
      </c>
      <c r="BF123" s="194">
        <f>IF(N123="snížená",J123,0)</f>
        <v>0</v>
      </c>
      <c r="BG123" s="194">
        <f>IF(N123="zákl. přenesená",J123,0)</f>
        <v>0</v>
      </c>
      <c r="BH123" s="194">
        <f>IF(N123="sníž. přenesená",J123,0)</f>
        <v>0</v>
      </c>
      <c r="BI123" s="194">
        <f>IF(N123="nulová",J123,0)</f>
        <v>0</v>
      </c>
      <c r="BJ123" s="20" t="s">
        <v>88</v>
      </c>
      <c r="BK123" s="194">
        <f>ROUND(I123*H123,2)</f>
        <v>0</v>
      </c>
      <c r="BL123" s="20" t="s">
        <v>243</v>
      </c>
      <c r="BM123" s="193" t="s">
        <v>3156</v>
      </c>
    </row>
    <row r="124" spans="1:65" s="2" customFormat="1" ht="10.199999999999999">
      <c r="A124" s="37"/>
      <c r="B124" s="38"/>
      <c r="C124" s="39"/>
      <c r="D124" s="195" t="s">
        <v>245</v>
      </c>
      <c r="E124" s="39"/>
      <c r="F124" s="196" t="s">
        <v>592</v>
      </c>
      <c r="G124" s="39"/>
      <c r="H124" s="39"/>
      <c r="I124" s="197"/>
      <c r="J124" s="39"/>
      <c r="K124" s="39"/>
      <c r="L124" s="42"/>
      <c r="M124" s="198"/>
      <c r="N124" s="199"/>
      <c r="O124" s="67"/>
      <c r="P124" s="67"/>
      <c r="Q124" s="67"/>
      <c r="R124" s="67"/>
      <c r="S124" s="67"/>
      <c r="T124" s="68"/>
      <c r="U124" s="37"/>
      <c r="V124" s="37"/>
      <c r="W124" s="37"/>
      <c r="X124" s="37"/>
      <c r="Y124" s="37"/>
      <c r="Z124" s="37"/>
      <c r="AA124" s="37"/>
      <c r="AB124" s="37"/>
      <c r="AC124" s="37"/>
      <c r="AD124" s="37"/>
      <c r="AE124" s="37"/>
      <c r="AT124" s="20" t="s">
        <v>245</v>
      </c>
      <c r="AU124" s="20" t="s">
        <v>88</v>
      </c>
    </row>
    <row r="125" spans="1:65" s="14" customFormat="1" ht="10.199999999999999">
      <c r="B125" s="211"/>
      <c r="C125" s="212"/>
      <c r="D125" s="202" t="s">
        <v>247</v>
      </c>
      <c r="E125" s="213" t="s">
        <v>19</v>
      </c>
      <c r="F125" s="214" t="s">
        <v>3157</v>
      </c>
      <c r="G125" s="212"/>
      <c r="H125" s="215">
        <v>1.47</v>
      </c>
      <c r="I125" s="216"/>
      <c r="J125" s="212"/>
      <c r="K125" s="212"/>
      <c r="L125" s="217"/>
      <c r="M125" s="218"/>
      <c r="N125" s="219"/>
      <c r="O125" s="219"/>
      <c r="P125" s="219"/>
      <c r="Q125" s="219"/>
      <c r="R125" s="219"/>
      <c r="S125" s="219"/>
      <c r="T125" s="220"/>
      <c r="AT125" s="221" t="s">
        <v>247</v>
      </c>
      <c r="AU125" s="221" t="s">
        <v>88</v>
      </c>
      <c r="AV125" s="14" t="s">
        <v>88</v>
      </c>
      <c r="AW125" s="14" t="s">
        <v>37</v>
      </c>
      <c r="AX125" s="14" t="s">
        <v>83</v>
      </c>
      <c r="AY125" s="221" t="s">
        <v>237</v>
      </c>
    </row>
    <row r="126" spans="1:65" s="2" customFormat="1" ht="44.25" customHeight="1">
      <c r="A126" s="37"/>
      <c r="B126" s="38"/>
      <c r="C126" s="182" t="s">
        <v>301</v>
      </c>
      <c r="D126" s="182" t="s">
        <v>239</v>
      </c>
      <c r="E126" s="183" t="s">
        <v>598</v>
      </c>
      <c r="F126" s="184" t="s">
        <v>599</v>
      </c>
      <c r="G126" s="185" t="s">
        <v>304</v>
      </c>
      <c r="H126" s="186">
        <v>2.1000000000000001E-2</v>
      </c>
      <c r="I126" s="187"/>
      <c r="J126" s="188">
        <f>ROUND(I126*H126,2)</f>
        <v>0</v>
      </c>
      <c r="K126" s="184" t="s">
        <v>242</v>
      </c>
      <c r="L126" s="42"/>
      <c r="M126" s="189" t="s">
        <v>19</v>
      </c>
      <c r="N126" s="190" t="s">
        <v>48</v>
      </c>
      <c r="O126" s="67"/>
      <c r="P126" s="191">
        <f>O126*H126</f>
        <v>0</v>
      </c>
      <c r="Q126" s="191">
        <v>0</v>
      </c>
      <c r="R126" s="191">
        <f>Q126*H126</f>
        <v>0</v>
      </c>
      <c r="S126" s="191">
        <v>0</v>
      </c>
      <c r="T126" s="192">
        <f>S126*H126</f>
        <v>0</v>
      </c>
      <c r="U126" s="37"/>
      <c r="V126" s="37"/>
      <c r="W126" s="37"/>
      <c r="X126" s="37"/>
      <c r="Y126" s="37"/>
      <c r="Z126" s="37"/>
      <c r="AA126" s="37"/>
      <c r="AB126" s="37"/>
      <c r="AC126" s="37"/>
      <c r="AD126" s="37"/>
      <c r="AE126" s="37"/>
      <c r="AR126" s="193" t="s">
        <v>243</v>
      </c>
      <c r="AT126" s="193" t="s">
        <v>239</v>
      </c>
      <c r="AU126" s="193" t="s">
        <v>88</v>
      </c>
      <c r="AY126" s="20" t="s">
        <v>237</v>
      </c>
      <c r="BE126" s="194">
        <f>IF(N126="základní",J126,0)</f>
        <v>0</v>
      </c>
      <c r="BF126" s="194">
        <f>IF(N126="snížená",J126,0)</f>
        <v>0</v>
      </c>
      <c r="BG126" s="194">
        <f>IF(N126="zákl. přenesená",J126,0)</f>
        <v>0</v>
      </c>
      <c r="BH126" s="194">
        <f>IF(N126="sníž. přenesená",J126,0)</f>
        <v>0</v>
      </c>
      <c r="BI126" s="194">
        <f>IF(N126="nulová",J126,0)</f>
        <v>0</v>
      </c>
      <c r="BJ126" s="20" t="s">
        <v>88</v>
      </c>
      <c r="BK126" s="194">
        <f>ROUND(I126*H126,2)</f>
        <v>0</v>
      </c>
      <c r="BL126" s="20" t="s">
        <v>243</v>
      </c>
      <c r="BM126" s="193" t="s">
        <v>3158</v>
      </c>
    </row>
    <row r="127" spans="1:65" s="2" customFormat="1" ht="10.199999999999999">
      <c r="A127" s="37"/>
      <c r="B127" s="38"/>
      <c r="C127" s="39"/>
      <c r="D127" s="195" t="s">
        <v>245</v>
      </c>
      <c r="E127" s="39"/>
      <c r="F127" s="196" t="s">
        <v>601</v>
      </c>
      <c r="G127" s="39"/>
      <c r="H127" s="39"/>
      <c r="I127" s="197"/>
      <c r="J127" s="39"/>
      <c r="K127" s="39"/>
      <c r="L127" s="42"/>
      <c r="M127" s="198"/>
      <c r="N127" s="199"/>
      <c r="O127" s="67"/>
      <c r="P127" s="67"/>
      <c r="Q127" s="67"/>
      <c r="R127" s="67"/>
      <c r="S127" s="67"/>
      <c r="T127" s="68"/>
      <c r="U127" s="37"/>
      <c r="V127" s="37"/>
      <c r="W127" s="37"/>
      <c r="X127" s="37"/>
      <c r="Y127" s="37"/>
      <c r="Z127" s="37"/>
      <c r="AA127" s="37"/>
      <c r="AB127" s="37"/>
      <c r="AC127" s="37"/>
      <c r="AD127" s="37"/>
      <c r="AE127" s="37"/>
      <c r="AT127" s="20" t="s">
        <v>245</v>
      </c>
      <c r="AU127" s="20" t="s">
        <v>88</v>
      </c>
    </row>
    <row r="128" spans="1:65" s="14" customFormat="1" ht="10.199999999999999">
      <c r="B128" s="211"/>
      <c r="C128" s="212"/>
      <c r="D128" s="202" t="s">
        <v>247</v>
      </c>
      <c r="E128" s="213" t="s">
        <v>19</v>
      </c>
      <c r="F128" s="214" t="s">
        <v>3159</v>
      </c>
      <c r="G128" s="212"/>
      <c r="H128" s="215">
        <v>2.1000000000000001E-2</v>
      </c>
      <c r="I128" s="216"/>
      <c r="J128" s="212"/>
      <c r="K128" s="212"/>
      <c r="L128" s="217"/>
      <c r="M128" s="218"/>
      <c r="N128" s="219"/>
      <c r="O128" s="219"/>
      <c r="P128" s="219"/>
      <c r="Q128" s="219"/>
      <c r="R128" s="219"/>
      <c r="S128" s="219"/>
      <c r="T128" s="220"/>
      <c r="AT128" s="221" t="s">
        <v>247</v>
      </c>
      <c r="AU128" s="221" t="s">
        <v>88</v>
      </c>
      <c r="AV128" s="14" t="s">
        <v>88</v>
      </c>
      <c r="AW128" s="14" t="s">
        <v>37</v>
      </c>
      <c r="AX128" s="14" t="s">
        <v>83</v>
      </c>
      <c r="AY128" s="221" t="s">
        <v>237</v>
      </c>
    </row>
    <row r="129" spans="1:65" s="2" customFormat="1" ht="44.25" customHeight="1">
      <c r="A129" s="37"/>
      <c r="B129" s="38"/>
      <c r="C129" s="182" t="s">
        <v>299</v>
      </c>
      <c r="D129" s="182" t="s">
        <v>239</v>
      </c>
      <c r="E129" s="183" t="s">
        <v>3160</v>
      </c>
      <c r="F129" s="184" t="s">
        <v>3161</v>
      </c>
      <c r="G129" s="185" t="s">
        <v>304</v>
      </c>
      <c r="H129" s="186">
        <v>1.4999999999999999E-2</v>
      </c>
      <c r="I129" s="187"/>
      <c r="J129" s="188">
        <f>ROUND(I129*H129,2)</f>
        <v>0</v>
      </c>
      <c r="K129" s="184" t="s">
        <v>242</v>
      </c>
      <c r="L129" s="42"/>
      <c r="M129" s="189" t="s">
        <v>19</v>
      </c>
      <c r="N129" s="190" t="s">
        <v>48</v>
      </c>
      <c r="O129" s="67"/>
      <c r="P129" s="191">
        <f>O129*H129</f>
        <v>0</v>
      </c>
      <c r="Q129" s="191">
        <v>0</v>
      </c>
      <c r="R129" s="191">
        <f>Q129*H129</f>
        <v>0</v>
      </c>
      <c r="S129" s="191">
        <v>0</v>
      </c>
      <c r="T129" s="192">
        <f>S129*H129</f>
        <v>0</v>
      </c>
      <c r="U129" s="37"/>
      <c r="V129" s="37"/>
      <c r="W129" s="37"/>
      <c r="X129" s="37"/>
      <c r="Y129" s="37"/>
      <c r="Z129" s="37"/>
      <c r="AA129" s="37"/>
      <c r="AB129" s="37"/>
      <c r="AC129" s="37"/>
      <c r="AD129" s="37"/>
      <c r="AE129" s="37"/>
      <c r="AR129" s="193" t="s">
        <v>243</v>
      </c>
      <c r="AT129" s="193" t="s">
        <v>239</v>
      </c>
      <c r="AU129" s="193" t="s">
        <v>88</v>
      </c>
      <c r="AY129" s="20" t="s">
        <v>237</v>
      </c>
      <c r="BE129" s="194">
        <f>IF(N129="základní",J129,0)</f>
        <v>0</v>
      </c>
      <c r="BF129" s="194">
        <f>IF(N129="snížená",J129,0)</f>
        <v>0</v>
      </c>
      <c r="BG129" s="194">
        <f>IF(N129="zákl. přenesená",J129,0)</f>
        <v>0</v>
      </c>
      <c r="BH129" s="194">
        <f>IF(N129="sníž. přenesená",J129,0)</f>
        <v>0</v>
      </c>
      <c r="BI129" s="194">
        <f>IF(N129="nulová",J129,0)</f>
        <v>0</v>
      </c>
      <c r="BJ129" s="20" t="s">
        <v>88</v>
      </c>
      <c r="BK129" s="194">
        <f>ROUND(I129*H129,2)</f>
        <v>0</v>
      </c>
      <c r="BL129" s="20" t="s">
        <v>243</v>
      </c>
      <c r="BM129" s="193" t="s">
        <v>3162</v>
      </c>
    </row>
    <row r="130" spans="1:65" s="2" customFormat="1" ht="10.199999999999999">
      <c r="A130" s="37"/>
      <c r="B130" s="38"/>
      <c r="C130" s="39"/>
      <c r="D130" s="195" t="s">
        <v>245</v>
      </c>
      <c r="E130" s="39"/>
      <c r="F130" s="196" t="s">
        <v>3163</v>
      </c>
      <c r="G130" s="39"/>
      <c r="H130" s="39"/>
      <c r="I130" s="197"/>
      <c r="J130" s="39"/>
      <c r="K130" s="39"/>
      <c r="L130" s="42"/>
      <c r="M130" s="198"/>
      <c r="N130" s="199"/>
      <c r="O130" s="67"/>
      <c r="P130" s="67"/>
      <c r="Q130" s="67"/>
      <c r="R130" s="67"/>
      <c r="S130" s="67"/>
      <c r="T130" s="68"/>
      <c r="U130" s="37"/>
      <c r="V130" s="37"/>
      <c r="W130" s="37"/>
      <c r="X130" s="37"/>
      <c r="Y130" s="37"/>
      <c r="Z130" s="37"/>
      <c r="AA130" s="37"/>
      <c r="AB130" s="37"/>
      <c r="AC130" s="37"/>
      <c r="AD130" s="37"/>
      <c r="AE130" s="37"/>
      <c r="AT130" s="20" t="s">
        <v>245</v>
      </c>
      <c r="AU130" s="20" t="s">
        <v>88</v>
      </c>
    </row>
    <row r="131" spans="1:65" s="14" customFormat="1" ht="10.199999999999999">
      <c r="B131" s="211"/>
      <c r="C131" s="212"/>
      <c r="D131" s="202" t="s">
        <v>247</v>
      </c>
      <c r="E131" s="213" t="s">
        <v>19</v>
      </c>
      <c r="F131" s="214" t="s">
        <v>3164</v>
      </c>
      <c r="G131" s="212"/>
      <c r="H131" s="215">
        <v>1.4999999999999999E-2</v>
      </c>
      <c r="I131" s="216"/>
      <c r="J131" s="212"/>
      <c r="K131" s="212"/>
      <c r="L131" s="217"/>
      <c r="M131" s="218"/>
      <c r="N131" s="219"/>
      <c r="O131" s="219"/>
      <c r="P131" s="219"/>
      <c r="Q131" s="219"/>
      <c r="R131" s="219"/>
      <c r="S131" s="219"/>
      <c r="T131" s="220"/>
      <c r="AT131" s="221" t="s">
        <v>247</v>
      </c>
      <c r="AU131" s="221" t="s">
        <v>88</v>
      </c>
      <c r="AV131" s="14" t="s">
        <v>88</v>
      </c>
      <c r="AW131" s="14" t="s">
        <v>37</v>
      </c>
      <c r="AX131" s="14" t="s">
        <v>83</v>
      </c>
      <c r="AY131" s="221" t="s">
        <v>237</v>
      </c>
    </row>
    <row r="132" spans="1:65" s="2" customFormat="1" ht="44.25" customHeight="1">
      <c r="A132" s="37"/>
      <c r="B132" s="38"/>
      <c r="C132" s="182" t="s">
        <v>319</v>
      </c>
      <c r="D132" s="182" t="s">
        <v>239</v>
      </c>
      <c r="E132" s="183" t="s">
        <v>2726</v>
      </c>
      <c r="F132" s="184" t="s">
        <v>2727</v>
      </c>
      <c r="G132" s="185" t="s">
        <v>304</v>
      </c>
      <c r="H132" s="186">
        <v>9.7000000000000003E-2</v>
      </c>
      <c r="I132" s="187"/>
      <c r="J132" s="188">
        <f>ROUND(I132*H132,2)</f>
        <v>0</v>
      </c>
      <c r="K132" s="184" t="s">
        <v>242</v>
      </c>
      <c r="L132" s="42"/>
      <c r="M132" s="189" t="s">
        <v>19</v>
      </c>
      <c r="N132" s="190" t="s">
        <v>48</v>
      </c>
      <c r="O132" s="67"/>
      <c r="P132" s="191">
        <f>O132*H132</f>
        <v>0</v>
      </c>
      <c r="Q132" s="191">
        <v>0</v>
      </c>
      <c r="R132" s="191">
        <f>Q132*H132</f>
        <v>0</v>
      </c>
      <c r="S132" s="191">
        <v>0</v>
      </c>
      <c r="T132" s="192">
        <f>S132*H132</f>
        <v>0</v>
      </c>
      <c r="U132" s="37"/>
      <c r="V132" s="37"/>
      <c r="W132" s="37"/>
      <c r="X132" s="37"/>
      <c r="Y132" s="37"/>
      <c r="Z132" s="37"/>
      <c r="AA132" s="37"/>
      <c r="AB132" s="37"/>
      <c r="AC132" s="37"/>
      <c r="AD132" s="37"/>
      <c r="AE132" s="37"/>
      <c r="AR132" s="193" t="s">
        <v>243</v>
      </c>
      <c r="AT132" s="193" t="s">
        <v>239</v>
      </c>
      <c r="AU132" s="193" t="s">
        <v>88</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243</v>
      </c>
      <c r="BM132" s="193" t="s">
        <v>3165</v>
      </c>
    </row>
    <row r="133" spans="1:65" s="2" customFormat="1" ht="10.199999999999999">
      <c r="A133" s="37"/>
      <c r="B133" s="38"/>
      <c r="C133" s="39"/>
      <c r="D133" s="195" t="s">
        <v>245</v>
      </c>
      <c r="E133" s="39"/>
      <c r="F133" s="196" t="s">
        <v>2729</v>
      </c>
      <c r="G133" s="39"/>
      <c r="H133" s="39"/>
      <c r="I133" s="197"/>
      <c r="J133" s="39"/>
      <c r="K133" s="39"/>
      <c r="L133" s="42"/>
      <c r="M133" s="198"/>
      <c r="N133" s="199"/>
      <c r="O133" s="67"/>
      <c r="P133" s="67"/>
      <c r="Q133" s="67"/>
      <c r="R133" s="67"/>
      <c r="S133" s="67"/>
      <c r="T133" s="68"/>
      <c r="U133" s="37"/>
      <c r="V133" s="37"/>
      <c r="W133" s="37"/>
      <c r="X133" s="37"/>
      <c r="Y133" s="37"/>
      <c r="Z133" s="37"/>
      <c r="AA133" s="37"/>
      <c r="AB133" s="37"/>
      <c r="AC133" s="37"/>
      <c r="AD133" s="37"/>
      <c r="AE133" s="37"/>
      <c r="AT133" s="20" t="s">
        <v>245</v>
      </c>
      <c r="AU133" s="20" t="s">
        <v>88</v>
      </c>
    </row>
    <row r="134" spans="1:65" s="14" customFormat="1" ht="10.199999999999999">
      <c r="B134" s="211"/>
      <c r="C134" s="212"/>
      <c r="D134" s="202" t="s">
        <v>247</v>
      </c>
      <c r="E134" s="213" t="s">
        <v>19</v>
      </c>
      <c r="F134" s="214" t="s">
        <v>3166</v>
      </c>
      <c r="G134" s="212"/>
      <c r="H134" s="215">
        <v>9.7000000000000003E-2</v>
      </c>
      <c r="I134" s="216"/>
      <c r="J134" s="212"/>
      <c r="K134" s="212"/>
      <c r="L134" s="217"/>
      <c r="M134" s="218"/>
      <c r="N134" s="219"/>
      <c r="O134" s="219"/>
      <c r="P134" s="219"/>
      <c r="Q134" s="219"/>
      <c r="R134" s="219"/>
      <c r="S134" s="219"/>
      <c r="T134" s="220"/>
      <c r="AT134" s="221" t="s">
        <v>247</v>
      </c>
      <c r="AU134" s="221" t="s">
        <v>88</v>
      </c>
      <c r="AV134" s="14" t="s">
        <v>88</v>
      </c>
      <c r="AW134" s="14" t="s">
        <v>37</v>
      </c>
      <c r="AX134" s="14" t="s">
        <v>83</v>
      </c>
      <c r="AY134" s="221" t="s">
        <v>237</v>
      </c>
    </row>
    <row r="135" spans="1:65" s="2" customFormat="1" ht="16.5" customHeight="1">
      <c r="A135" s="37"/>
      <c r="B135" s="38"/>
      <c r="C135" s="182" t="s">
        <v>326</v>
      </c>
      <c r="D135" s="182" t="s">
        <v>239</v>
      </c>
      <c r="E135" s="183" t="s">
        <v>612</v>
      </c>
      <c r="F135" s="184" t="s">
        <v>3167</v>
      </c>
      <c r="G135" s="185" t="s">
        <v>304</v>
      </c>
      <c r="H135" s="186">
        <v>1.244</v>
      </c>
      <c r="I135" s="187"/>
      <c r="J135" s="188">
        <f>ROUND(I135*H135,2)</f>
        <v>0</v>
      </c>
      <c r="K135" s="184" t="s">
        <v>19</v>
      </c>
      <c r="L135" s="42"/>
      <c r="M135" s="189" t="s">
        <v>19</v>
      </c>
      <c r="N135" s="190" t="s">
        <v>48</v>
      </c>
      <c r="O135" s="67"/>
      <c r="P135" s="191">
        <f>O135*H135</f>
        <v>0</v>
      </c>
      <c r="Q135" s="191">
        <v>0</v>
      </c>
      <c r="R135" s="191">
        <f>Q135*H135</f>
        <v>0</v>
      </c>
      <c r="S135" s="191">
        <v>0</v>
      </c>
      <c r="T135" s="192">
        <f>S135*H135</f>
        <v>0</v>
      </c>
      <c r="U135" s="37"/>
      <c r="V135" s="37"/>
      <c r="W135" s="37"/>
      <c r="X135" s="37"/>
      <c r="Y135" s="37"/>
      <c r="Z135" s="37"/>
      <c r="AA135" s="37"/>
      <c r="AB135" s="37"/>
      <c r="AC135" s="37"/>
      <c r="AD135" s="37"/>
      <c r="AE135" s="37"/>
      <c r="AR135" s="193" t="s">
        <v>243</v>
      </c>
      <c r="AT135" s="193" t="s">
        <v>239</v>
      </c>
      <c r="AU135" s="193" t="s">
        <v>88</v>
      </c>
      <c r="AY135" s="20" t="s">
        <v>237</v>
      </c>
      <c r="BE135" s="194">
        <f>IF(N135="základní",J135,0)</f>
        <v>0</v>
      </c>
      <c r="BF135" s="194">
        <f>IF(N135="snížená",J135,0)</f>
        <v>0</v>
      </c>
      <c r="BG135" s="194">
        <f>IF(N135="zákl. přenesená",J135,0)</f>
        <v>0</v>
      </c>
      <c r="BH135" s="194">
        <f>IF(N135="sníž. přenesená",J135,0)</f>
        <v>0</v>
      </c>
      <c r="BI135" s="194">
        <f>IF(N135="nulová",J135,0)</f>
        <v>0</v>
      </c>
      <c r="BJ135" s="20" t="s">
        <v>88</v>
      </c>
      <c r="BK135" s="194">
        <f>ROUND(I135*H135,2)</f>
        <v>0</v>
      </c>
      <c r="BL135" s="20" t="s">
        <v>243</v>
      </c>
      <c r="BM135" s="193" t="s">
        <v>3168</v>
      </c>
    </row>
    <row r="136" spans="1:65" s="12" customFormat="1" ht="22.8" customHeight="1">
      <c r="B136" s="166"/>
      <c r="C136" s="167"/>
      <c r="D136" s="168" t="s">
        <v>75</v>
      </c>
      <c r="E136" s="180" t="s">
        <v>622</v>
      </c>
      <c r="F136" s="180" t="s">
        <v>623</v>
      </c>
      <c r="G136" s="167"/>
      <c r="H136" s="167"/>
      <c r="I136" s="170"/>
      <c r="J136" s="181">
        <f>BK136</f>
        <v>0</v>
      </c>
      <c r="K136" s="167"/>
      <c r="L136" s="172"/>
      <c r="M136" s="173"/>
      <c r="N136" s="174"/>
      <c r="O136" s="174"/>
      <c r="P136" s="175">
        <f>SUM(P137:P138)</f>
        <v>0</v>
      </c>
      <c r="Q136" s="174"/>
      <c r="R136" s="175">
        <f>SUM(R137:R138)</f>
        <v>0</v>
      </c>
      <c r="S136" s="174"/>
      <c r="T136" s="176">
        <f>SUM(T137:T138)</f>
        <v>0</v>
      </c>
      <c r="AR136" s="177" t="s">
        <v>83</v>
      </c>
      <c r="AT136" s="178" t="s">
        <v>75</v>
      </c>
      <c r="AU136" s="178" t="s">
        <v>83</v>
      </c>
      <c r="AY136" s="177" t="s">
        <v>237</v>
      </c>
      <c r="BK136" s="179">
        <f>SUM(BK137:BK138)</f>
        <v>0</v>
      </c>
    </row>
    <row r="137" spans="1:65" s="2" customFormat="1" ht="55.5" customHeight="1">
      <c r="A137" s="37"/>
      <c r="B137" s="38"/>
      <c r="C137" s="182" t="s">
        <v>330</v>
      </c>
      <c r="D137" s="182" t="s">
        <v>239</v>
      </c>
      <c r="E137" s="183" t="s">
        <v>3169</v>
      </c>
      <c r="F137" s="184" t="s">
        <v>3170</v>
      </c>
      <c r="G137" s="185" t="s">
        <v>304</v>
      </c>
      <c r="H137" s="186">
        <v>2.605</v>
      </c>
      <c r="I137" s="187"/>
      <c r="J137" s="188">
        <f>ROUND(I137*H137,2)</f>
        <v>0</v>
      </c>
      <c r="K137" s="184" t="s">
        <v>242</v>
      </c>
      <c r="L137" s="42"/>
      <c r="M137" s="189" t="s">
        <v>19</v>
      </c>
      <c r="N137" s="190" t="s">
        <v>48</v>
      </c>
      <c r="O137" s="67"/>
      <c r="P137" s="191">
        <f>O137*H137</f>
        <v>0</v>
      </c>
      <c r="Q137" s="191">
        <v>0</v>
      </c>
      <c r="R137" s="191">
        <f>Q137*H137</f>
        <v>0</v>
      </c>
      <c r="S137" s="191">
        <v>0</v>
      </c>
      <c r="T137" s="192">
        <f>S137*H137</f>
        <v>0</v>
      </c>
      <c r="U137" s="37"/>
      <c r="V137" s="37"/>
      <c r="W137" s="37"/>
      <c r="X137" s="37"/>
      <c r="Y137" s="37"/>
      <c r="Z137" s="37"/>
      <c r="AA137" s="37"/>
      <c r="AB137" s="37"/>
      <c r="AC137" s="37"/>
      <c r="AD137" s="37"/>
      <c r="AE137" s="37"/>
      <c r="AR137" s="193" t="s">
        <v>243</v>
      </c>
      <c r="AT137" s="193" t="s">
        <v>239</v>
      </c>
      <c r="AU137" s="193" t="s">
        <v>88</v>
      </c>
      <c r="AY137" s="20" t="s">
        <v>237</v>
      </c>
      <c r="BE137" s="194">
        <f>IF(N137="základní",J137,0)</f>
        <v>0</v>
      </c>
      <c r="BF137" s="194">
        <f>IF(N137="snížená",J137,0)</f>
        <v>0</v>
      </c>
      <c r="BG137" s="194">
        <f>IF(N137="zákl. přenesená",J137,0)</f>
        <v>0</v>
      </c>
      <c r="BH137" s="194">
        <f>IF(N137="sníž. přenesená",J137,0)</f>
        <v>0</v>
      </c>
      <c r="BI137" s="194">
        <f>IF(N137="nulová",J137,0)</f>
        <v>0</v>
      </c>
      <c r="BJ137" s="20" t="s">
        <v>88</v>
      </c>
      <c r="BK137" s="194">
        <f>ROUND(I137*H137,2)</f>
        <v>0</v>
      </c>
      <c r="BL137" s="20" t="s">
        <v>243</v>
      </c>
      <c r="BM137" s="193" t="s">
        <v>3171</v>
      </c>
    </row>
    <row r="138" spans="1:65" s="2" customFormat="1" ht="10.199999999999999">
      <c r="A138" s="37"/>
      <c r="B138" s="38"/>
      <c r="C138" s="39"/>
      <c r="D138" s="195" t="s">
        <v>245</v>
      </c>
      <c r="E138" s="39"/>
      <c r="F138" s="196" t="s">
        <v>3172</v>
      </c>
      <c r="G138" s="39"/>
      <c r="H138" s="39"/>
      <c r="I138" s="197"/>
      <c r="J138" s="39"/>
      <c r="K138" s="39"/>
      <c r="L138" s="42"/>
      <c r="M138" s="198"/>
      <c r="N138" s="199"/>
      <c r="O138" s="67"/>
      <c r="P138" s="67"/>
      <c r="Q138" s="67"/>
      <c r="R138" s="67"/>
      <c r="S138" s="67"/>
      <c r="T138" s="68"/>
      <c r="U138" s="37"/>
      <c r="V138" s="37"/>
      <c r="W138" s="37"/>
      <c r="X138" s="37"/>
      <c r="Y138" s="37"/>
      <c r="Z138" s="37"/>
      <c r="AA138" s="37"/>
      <c r="AB138" s="37"/>
      <c r="AC138" s="37"/>
      <c r="AD138" s="37"/>
      <c r="AE138" s="37"/>
      <c r="AT138" s="20" t="s">
        <v>245</v>
      </c>
      <c r="AU138" s="20" t="s">
        <v>88</v>
      </c>
    </row>
    <row r="139" spans="1:65" s="12" customFormat="1" ht="25.95" customHeight="1">
      <c r="B139" s="166"/>
      <c r="C139" s="167"/>
      <c r="D139" s="168" t="s">
        <v>75</v>
      </c>
      <c r="E139" s="169" t="s">
        <v>629</v>
      </c>
      <c r="F139" s="169" t="s">
        <v>630</v>
      </c>
      <c r="G139" s="167"/>
      <c r="H139" s="167"/>
      <c r="I139" s="170"/>
      <c r="J139" s="171">
        <f>BK139</f>
        <v>0</v>
      </c>
      <c r="K139" s="167"/>
      <c r="L139" s="172"/>
      <c r="M139" s="173"/>
      <c r="N139" s="174"/>
      <c r="O139" s="174"/>
      <c r="P139" s="175">
        <f>P140+P267+P327+P338+P346+P394+P399</f>
        <v>0</v>
      </c>
      <c r="Q139" s="174"/>
      <c r="R139" s="175">
        <f>R140+R267+R327+R338+R346+R394+R399</f>
        <v>24.87140561</v>
      </c>
      <c r="S139" s="174"/>
      <c r="T139" s="176">
        <f>T140+T267+T327+T338+T346+T394+T399</f>
        <v>2.8320030000000003</v>
      </c>
      <c r="AR139" s="177" t="s">
        <v>88</v>
      </c>
      <c r="AT139" s="178" t="s">
        <v>75</v>
      </c>
      <c r="AU139" s="178" t="s">
        <v>76</v>
      </c>
      <c r="AY139" s="177" t="s">
        <v>237</v>
      </c>
      <c r="BK139" s="179">
        <f>BK140+BK267+BK327+BK338+BK346+BK394+BK399</f>
        <v>0</v>
      </c>
    </row>
    <row r="140" spans="1:65" s="12" customFormat="1" ht="22.8" customHeight="1">
      <c r="B140" s="166"/>
      <c r="C140" s="167"/>
      <c r="D140" s="168" t="s">
        <v>75</v>
      </c>
      <c r="E140" s="180" t="s">
        <v>2811</v>
      </c>
      <c r="F140" s="180" t="s">
        <v>2812</v>
      </c>
      <c r="G140" s="167"/>
      <c r="H140" s="167"/>
      <c r="I140" s="170"/>
      <c r="J140" s="181">
        <f>BK140</f>
        <v>0</v>
      </c>
      <c r="K140" s="167"/>
      <c r="L140" s="172"/>
      <c r="M140" s="173"/>
      <c r="N140" s="174"/>
      <c r="O140" s="174"/>
      <c r="P140" s="175">
        <f>SUM(P141:P266)</f>
        <v>0</v>
      </c>
      <c r="Q140" s="174"/>
      <c r="R140" s="175">
        <f>SUM(R141:R266)</f>
        <v>2.7411090599999994</v>
      </c>
      <c r="S140" s="174"/>
      <c r="T140" s="176">
        <f>SUM(T141:T266)</f>
        <v>1.5730120000000003</v>
      </c>
      <c r="AR140" s="177" t="s">
        <v>88</v>
      </c>
      <c r="AT140" s="178" t="s">
        <v>75</v>
      </c>
      <c r="AU140" s="178" t="s">
        <v>83</v>
      </c>
      <c r="AY140" s="177" t="s">
        <v>237</v>
      </c>
      <c r="BK140" s="179">
        <f>SUM(BK141:BK266)</f>
        <v>0</v>
      </c>
    </row>
    <row r="141" spans="1:65" s="2" customFormat="1" ht="37.799999999999997" customHeight="1">
      <c r="A141" s="37"/>
      <c r="B141" s="38"/>
      <c r="C141" s="182" t="s">
        <v>8</v>
      </c>
      <c r="D141" s="182" t="s">
        <v>239</v>
      </c>
      <c r="E141" s="183" t="s">
        <v>3173</v>
      </c>
      <c r="F141" s="184" t="s">
        <v>3174</v>
      </c>
      <c r="G141" s="185" t="s">
        <v>141</v>
      </c>
      <c r="H141" s="186">
        <v>727.41200000000003</v>
      </c>
      <c r="I141" s="187"/>
      <c r="J141" s="188">
        <f>ROUND(I141*H141,2)</f>
        <v>0</v>
      </c>
      <c r="K141" s="184" t="s">
        <v>242</v>
      </c>
      <c r="L141" s="42"/>
      <c r="M141" s="189" t="s">
        <v>19</v>
      </c>
      <c r="N141" s="190" t="s">
        <v>48</v>
      </c>
      <c r="O141" s="67"/>
      <c r="P141" s="191">
        <f>O141*H141</f>
        <v>0</v>
      </c>
      <c r="Q141" s="191">
        <v>0</v>
      </c>
      <c r="R141" s="191">
        <f>Q141*H141</f>
        <v>0</v>
      </c>
      <c r="S141" s="191">
        <v>2E-3</v>
      </c>
      <c r="T141" s="192">
        <f>S141*H141</f>
        <v>1.4548240000000001</v>
      </c>
      <c r="U141" s="37"/>
      <c r="V141" s="37"/>
      <c r="W141" s="37"/>
      <c r="X141" s="37"/>
      <c r="Y141" s="37"/>
      <c r="Z141" s="37"/>
      <c r="AA141" s="37"/>
      <c r="AB141" s="37"/>
      <c r="AC141" s="37"/>
      <c r="AD141" s="37"/>
      <c r="AE141" s="37"/>
      <c r="AR141" s="193" t="s">
        <v>366</v>
      </c>
      <c r="AT141" s="193" t="s">
        <v>239</v>
      </c>
      <c r="AU141" s="193" t="s">
        <v>88</v>
      </c>
      <c r="AY141" s="20" t="s">
        <v>237</v>
      </c>
      <c r="BE141" s="194">
        <f>IF(N141="základní",J141,0)</f>
        <v>0</v>
      </c>
      <c r="BF141" s="194">
        <f>IF(N141="snížená",J141,0)</f>
        <v>0</v>
      </c>
      <c r="BG141" s="194">
        <f>IF(N141="zákl. přenesená",J141,0)</f>
        <v>0</v>
      </c>
      <c r="BH141" s="194">
        <f>IF(N141="sníž. přenesená",J141,0)</f>
        <v>0</v>
      </c>
      <c r="BI141" s="194">
        <f>IF(N141="nulová",J141,0)</f>
        <v>0</v>
      </c>
      <c r="BJ141" s="20" t="s">
        <v>88</v>
      </c>
      <c r="BK141" s="194">
        <f>ROUND(I141*H141,2)</f>
        <v>0</v>
      </c>
      <c r="BL141" s="20" t="s">
        <v>366</v>
      </c>
      <c r="BM141" s="193" t="s">
        <v>3175</v>
      </c>
    </row>
    <row r="142" spans="1:65" s="2" customFormat="1" ht="10.199999999999999">
      <c r="A142" s="37"/>
      <c r="B142" s="38"/>
      <c r="C142" s="39"/>
      <c r="D142" s="195" t="s">
        <v>245</v>
      </c>
      <c r="E142" s="39"/>
      <c r="F142" s="196" t="s">
        <v>3176</v>
      </c>
      <c r="G142" s="39"/>
      <c r="H142" s="39"/>
      <c r="I142" s="197"/>
      <c r="J142" s="39"/>
      <c r="K142" s="39"/>
      <c r="L142" s="42"/>
      <c r="M142" s="198"/>
      <c r="N142" s="199"/>
      <c r="O142" s="67"/>
      <c r="P142" s="67"/>
      <c r="Q142" s="67"/>
      <c r="R142" s="67"/>
      <c r="S142" s="67"/>
      <c r="T142" s="68"/>
      <c r="U142" s="37"/>
      <c r="V142" s="37"/>
      <c r="W142" s="37"/>
      <c r="X142" s="37"/>
      <c r="Y142" s="37"/>
      <c r="Z142" s="37"/>
      <c r="AA142" s="37"/>
      <c r="AB142" s="37"/>
      <c r="AC142" s="37"/>
      <c r="AD142" s="37"/>
      <c r="AE142" s="37"/>
      <c r="AT142" s="20" t="s">
        <v>245</v>
      </c>
      <c r="AU142" s="20" t="s">
        <v>88</v>
      </c>
    </row>
    <row r="143" spans="1:65" s="14" customFormat="1" ht="10.199999999999999">
      <c r="B143" s="211"/>
      <c r="C143" s="212"/>
      <c r="D143" s="202" t="s">
        <v>247</v>
      </c>
      <c r="E143" s="213" t="s">
        <v>19</v>
      </c>
      <c r="F143" s="214" t="s">
        <v>3177</v>
      </c>
      <c r="G143" s="212"/>
      <c r="H143" s="215">
        <v>727.41200000000003</v>
      </c>
      <c r="I143" s="216"/>
      <c r="J143" s="212"/>
      <c r="K143" s="212"/>
      <c r="L143" s="217"/>
      <c r="M143" s="218"/>
      <c r="N143" s="219"/>
      <c r="O143" s="219"/>
      <c r="P143" s="219"/>
      <c r="Q143" s="219"/>
      <c r="R143" s="219"/>
      <c r="S143" s="219"/>
      <c r="T143" s="220"/>
      <c r="AT143" s="221" t="s">
        <v>247</v>
      </c>
      <c r="AU143" s="221" t="s">
        <v>88</v>
      </c>
      <c r="AV143" s="14" t="s">
        <v>88</v>
      </c>
      <c r="AW143" s="14" t="s">
        <v>37</v>
      </c>
      <c r="AX143" s="14" t="s">
        <v>83</v>
      </c>
      <c r="AY143" s="221" t="s">
        <v>237</v>
      </c>
    </row>
    <row r="144" spans="1:65" s="2" customFormat="1" ht="33" customHeight="1">
      <c r="A144" s="37"/>
      <c r="B144" s="38"/>
      <c r="C144" s="182" t="s">
        <v>348</v>
      </c>
      <c r="D144" s="182" t="s">
        <v>239</v>
      </c>
      <c r="E144" s="183" t="s">
        <v>3178</v>
      </c>
      <c r="F144" s="184" t="s">
        <v>3179</v>
      </c>
      <c r="G144" s="185" t="s">
        <v>141</v>
      </c>
      <c r="H144" s="186">
        <v>5.88</v>
      </c>
      <c r="I144" s="187"/>
      <c r="J144" s="188">
        <f>ROUND(I144*H144,2)</f>
        <v>0</v>
      </c>
      <c r="K144" s="184" t="s">
        <v>242</v>
      </c>
      <c r="L144" s="42"/>
      <c r="M144" s="189" t="s">
        <v>19</v>
      </c>
      <c r="N144" s="190" t="s">
        <v>48</v>
      </c>
      <c r="O144" s="67"/>
      <c r="P144" s="191">
        <f>O144*H144</f>
        <v>0</v>
      </c>
      <c r="Q144" s="191">
        <v>0</v>
      </c>
      <c r="R144" s="191">
        <f>Q144*H144</f>
        <v>0</v>
      </c>
      <c r="S144" s="191">
        <v>1.6500000000000001E-2</v>
      </c>
      <c r="T144" s="192">
        <f>S144*H144</f>
        <v>9.7020000000000009E-2</v>
      </c>
      <c r="U144" s="37"/>
      <c r="V144" s="37"/>
      <c r="W144" s="37"/>
      <c r="X144" s="37"/>
      <c r="Y144" s="37"/>
      <c r="Z144" s="37"/>
      <c r="AA144" s="37"/>
      <c r="AB144" s="37"/>
      <c r="AC144" s="37"/>
      <c r="AD144" s="37"/>
      <c r="AE144" s="37"/>
      <c r="AR144" s="193" t="s">
        <v>366</v>
      </c>
      <c r="AT144" s="193" t="s">
        <v>239</v>
      </c>
      <c r="AU144" s="193" t="s">
        <v>88</v>
      </c>
      <c r="AY144" s="20" t="s">
        <v>237</v>
      </c>
      <c r="BE144" s="194">
        <f>IF(N144="základní",J144,0)</f>
        <v>0</v>
      </c>
      <c r="BF144" s="194">
        <f>IF(N144="snížená",J144,0)</f>
        <v>0</v>
      </c>
      <c r="BG144" s="194">
        <f>IF(N144="zákl. přenesená",J144,0)</f>
        <v>0</v>
      </c>
      <c r="BH144" s="194">
        <f>IF(N144="sníž. přenesená",J144,0)</f>
        <v>0</v>
      </c>
      <c r="BI144" s="194">
        <f>IF(N144="nulová",J144,0)</f>
        <v>0</v>
      </c>
      <c r="BJ144" s="20" t="s">
        <v>88</v>
      </c>
      <c r="BK144" s="194">
        <f>ROUND(I144*H144,2)</f>
        <v>0</v>
      </c>
      <c r="BL144" s="20" t="s">
        <v>366</v>
      </c>
      <c r="BM144" s="193" t="s">
        <v>3180</v>
      </c>
    </row>
    <row r="145" spans="1:65" s="2" customFormat="1" ht="10.199999999999999">
      <c r="A145" s="37"/>
      <c r="B145" s="38"/>
      <c r="C145" s="39"/>
      <c r="D145" s="195" t="s">
        <v>245</v>
      </c>
      <c r="E145" s="39"/>
      <c r="F145" s="196" t="s">
        <v>3181</v>
      </c>
      <c r="G145" s="39"/>
      <c r="H145" s="39"/>
      <c r="I145" s="197"/>
      <c r="J145" s="39"/>
      <c r="K145" s="39"/>
      <c r="L145" s="42"/>
      <c r="M145" s="198"/>
      <c r="N145" s="199"/>
      <c r="O145" s="67"/>
      <c r="P145" s="67"/>
      <c r="Q145" s="67"/>
      <c r="R145" s="67"/>
      <c r="S145" s="67"/>
      <c r="T145" s="68"/>
      <c r="U145" s="37"/>
      <c r="V145" s="37"/>
      <c r="W145" s="37"/>
      <c r="X145" s="37"/>
      <c r="Y145" s="37"/>
      <c r="Z145" s="37"/>
      <c r="AA145" s="37"/>
      <c r="AB145" s="37"/>
      <c r="AC145" s="37"/>
      <c r="AD145" s="37"/>
      <c r="AE145" s="37"/>
      <c r="AT145" s="20" t="s">
        <v>245</v>
      </c>
      <c r="AU145" s="20" t="s">
        <v>88</v>
      </c>
    </row>
    <row r="146" spans="1:65" s="14" customFormat="1" ht="10.199999999999999">
      <c r="B146" s="211"/>
      <c r="C146" s="212"/>
      <c r="D146" s="202" t="s">
        <v>247</v>
      </c>
      <c r="E146" s="213" t="s">
        <v>19</v>
      </c>
      <c r="F146" s="214" t="s">
        <v>3182</v>
      </c>
      <c r="G146" s="212"/>
      <c r="H146" s="215">
        <v>5.04</v>
      </c>
      <c r="I146" s="216"/>
      <c r="J146" s="212"/>
      <c r="K146" s="212"/>
      <c r="L146" s="217"/>
      <c r="M146" s="218"/>
      <c r="N146" s="219"/>
      <c r="O146" s="219"/>
      <c r="P146" s="219"/>
      <c r="Q146" s="219"/>
      <c r="R146" s="219"/>
      <c r="S146" s="219"/>
      <c r="T146" s="220"/>
      <c r="AT146" s="221" t="s">
        <v>247</v>
      </c>
      <c r="AU146" s="221" t="s">
        <v>88</v>
      </c>
      <c r="AV146" s="14" t="s">
        <v>88</v>
      </c>
      <c r="AW146" s="14" t="s">
        <v>37</v>
      </c>
      <c r="AX146" s="14" t="s">
        <v>76</v>
      </c>
      <c r="AY146" s="221" t="s">
        <v>237</v>
      </c>
    </row>
    <row r="147" spans="1:65" s="14" customFormat="1" ht="10.199999999999999">
      <c r="B147" s="211"/>
      <c r="C147" s="212"/>
      <c r="D147" s="202" t="s">
        <v>247</v>
      </c>
      <c r="E147" s="213" t="s">
        <v>19</v>
      </c>
      <c r="F147" s="214" t="s">
        <v>3183</v>
      </c>
      <c r="G147" s="212"/>
      <c r="H147" s="215">
        <v>0.84</v>
      </c>
      <c r="I147" s="216"/>
      <c r="J147" s="212"/>
      <c r="K147" s="212"/>
      <c r="L147" s="217"/>
      <c r="M147" s="218"/>
      <c r="N147" s="219"/>
      <c r="O147" s="219"/>
      <c r="P147" s="219"/>
      <c r="Q147" s="219"/>
      <c r="R147" s="219"/>
      <c r="S147" s="219"/>
      <c r="T147" s="220"/>
      <c r="AT147" s="221" t="s">
        <v>247</v>
      </c>
      <c r="AU147" s="221" t="s">
        <v>88</v>
      </c>
      <c r="AV147" s="14" t="s">
        <v>88</v>
      </c>
      <c r="AW147" s="14" t="s">
        <v>37</v>
      </c>
      <c r="AX147" s="14" t="s">
        <v>76</v>
      </c>
      <c r="AY147" s="221" t="s">
        <v>237</v>
      </c>
    </row>
    <row r="148" spans="1:65" s="16" customFormat="1" ht="10.199999999999999">
      <c r="B148" s="233"/>
      <c r="C148" s="234"/>
      <c r="D148" s="202" t="s">
        <v>247</v>
      </c>
      <c r="E148" s="235" t="s">
        <v>19</v>
      </c>
      <c r="F148" s="236" t="s">
        <v>260</v>
      </c>
      <c r="G148" s="234"/>
      <c r="H148" s="237">
        <v>5.88</v>
      </c>
      <c r="I148" s="238"/>
      <c r="J148" s="234"/>
      <c r="K148" s="234"/>
      <c r="L148" s="239"/>
      <c r="M148" s="240"/>
      <c r="N148" s="241"/>
      <c r="O148" s="241"/>
      <c r="P148" s="241"/>
      <c r="Q148" s="241"/>
      <c r="R148" s="241"/>
      <c r="S148" s="241"/>
      <c r="T148" s="242"/>
      <c r="AT148" s="243" t="s">
        <v>247</v>
      </c>
      <c r="AU148" s="243" t="s">
        <v>88</v>
      </c>
      <c r="AV148" s="16" t="s">
        <v>243</v>
      </c>
      <c r="AW148" s="16" t="s">
        <v>37</v>
      </c>
      <c r="AX148" s="16" t="s">
        <v>83</v>
      </c>
      <c r="AY148" s="243" t="s">
        <v>237</v>
      </c>
    </row>
    <row r="149" spans="1:65" s="2" customFormat="1" ht="44.25" customHeight="1">
      <c r="A149" s="37"/>
      <c r="B149" s="38"/>
      <c r="C149" s="182" t="s">
        <v>354</v>
      </c>
      <c r="D149" s="182" t="s">
        <v>239</v>
      </c>
      <c r="E149" s="183" t="s">
        <v>3184</v>
      </c>
      <c r="F149" s="184" t="s">
        <v>3185</v>
      </c>
      <c r="G149" s="185" t="s">
        <v>141</v>
      </c>
      <c r="H149" s="186">
        <v>5.88</v>
      </c>
      <c r="I149" s="187"/>
      <c r="J149" s="188">
        <f>ROUND(I149*H149,2)</f>
        <v>0</v>
      </c>
      <c r="K149" s="184" t="s">
        <v>242</v>
      </c>
      <c r="L149" s="42"/>
      <c r="M149" s="189" t="s">
        <v>19</v>
      </c>
      <c r="N149" s="190" t="s">
        <v>48</v>
      </c>
      <c r="O149" s="67"/>
      <c r="P149" s="191">
        <f>O149*H149</f>
        <v>0</v>
      </c>
      <c r="Q149" s="191">
        <v>0</v>
      </c>
      <c r="R149" s="191">
        <f>Q149*H149</f>
        <v>0</v>
      </c>
      <c r="S149" s="191">
        <v>3.5999999999999999E-3</v>
      </c>
      <c r="T149" s="192">
        <f>S149*H149</f>
        <v>2.1167999999999999E-2</v>
      </c>
      <c r="U149" s="37"/>
      <c r="V149" s="37"/>
      <c r="W149" s="37"/>
      <c r="X149" s="37"/>
      <c r="Y149" s="37"/>
      <c r="Z149" s="37"/>
      <c r="AA149" s="37"/>
      <c r="AB149" s="37"/>
      <c r="AC149" s="37"/>
      <c r="AD149" s="37"/>
      <c r="AE149" s="37"/>
      <c r="AR149" s="193" t="s">
        <v>366</v>
      </c>
      <c r="AT149" s="193" t="s">
        <v>239</v>
      </c>
      <c r="AU149" s="193" t="s">
        <v>88</v>
      </c>
      <c r="AY149" s="20" t="s">
        <v>237</v>
      </c>
      <c r="BE149" s="194">
        <f>IF(N149="základní",J149,0)</f>
        <v>0</v>
      </c>
      <c r="BF149" s="194">
        <f>IF(N149="snížená",J149,0)</f>
        <v>0</v>
      </c>
      <c r="BG149" s="194">
        <f>IF(N149="zákl. přenesená",J149,0)</f>
        <v>0</v>
      </c>
      <c r="BH149" s="194">
        <f>IF(N149="sníž. přenesená",J149,0)</f>
        <v>0</v>
      </c>
      <c r="BI149" s="194">
        <f>IF(N149="nulová",J149,0)</f>
        <v>0</v>
      </c>
      <c r="BJ149" s="20" t="s">
        <v>88</v>
      </c>
      <c r="BK149" s="194">
        <f>ROUND(I149*H149,2)</f>
        <v>0</v>
      </c>
      <c r="BL149" s="20" t="s">
        <v>366</v>
      </c>
      <c r="BM149" s="193" t="s">
        <v>3186</v>
      </c>
    </row>
    <row r="150" spans="1:65" s="2" customFormat="1" ht="10.199999999999999">
      <c r="A150" s="37"/>
      <c r="B150" s="38"/>
      <c r="C150" s="39"/>
      <c r="D150" s="195" t="s">
        <v>245</v>
      </c>
      <c r="E150" s="39"/>
      <c r="F150" s="196" t="s">
        <v>3187</v>
      </c>
      <c r="G150" s="39"/>
      <c r="H150" s="39"/>
      <c r="I150" s="197"/>
      <c r="J150" s="39"/>
      <c r="K150" s="39"/>
      <c r="L150" s="42"/>
      <c r="M150" s="198"/>
      <c r="N150" s="199"/>
      <c r="O150" s="67"/>
      <c r="P150" s="67"/>
      <c r="Q150" s="67"/>
      <c r="R150" s="67"/>
      <c r="S150" s="67"/>
      <c r="T150" s="68"/>
      <c r="U150" s="37"/>
      <c r="V150" s="37"/>
      <c r="W150" s="37"/>
      <c r="X150" s="37"/>
      <c r="Y150" s="37"/>
      <c r="Z150" s="37"/>
      <c r="AA150" s="37"/>
      <c r="AB150" s="37"/>
      <c r="AC150" s="37"/>
      <c r="AD150" s="37"/>
      <c r="AE150" s="37"/>
      <c r="AT150" s="20" t="s">
        <v>245</v>
      </c>
      <c r="AU150" s="20" t="s">
        <v>88</v>
      </c>
    </row>
    <row r="151" spans="1:65" s="14" customFormat="1" ht="10.199999999999999">
      <c r="B151" s="211"/>
      <c r="C151" s="212"/>
      <c r="D151" s="202" t="s">
        <v>247</v>
      </c>
      <c r="E151" s="213" t="s">
        <v>19</v>
      </c>
      <c r="F151" s="214" t="s">
        <v>3182</v>
      </c>
      <c r="G151" s="212"/>
      <c r="H151" s="215">
        <v>5.04</v>
      </c>
      <c r="I151" s="216"/>
      <c r="J151" s="212"/>
      <c r="K151" s="212"/>
      <c r="L151" s="217"/>
      <c r="M151" s="218"/>
      <c r="N151" s="219"/>
      <c r="O151" s="219"/>
      <c r="P151" s="219"/>
      <c r="Q151" s="219"/>
      <c r="R151" s="219"/>
      <c r="S151" s="219"/>
      <c r="T151" s="220"/>
      <c r="AT151" s="221" t="s">
        <v>247</v>
      </c>
      <c r="AU151" s="221" t="s">
        <v>88</v>
      </c>
      <c r="AV151" s="14" t="s">
        <v>88</v>
      </c>
      <c r="AW151" s="14" t="s">
        <v>37</v>
      </c>
      <c r="AX151" s="14" t="s">
        <v>76</v>
      </c>
      <c r="AY151" s="221" t="s">
        <v>237</v>
      </c>
    </row>
    <row r="152" spans="1:65" s="14" customFormat="1" ht="10.199999999999999">
      <c r="B152" s="211"/>
      <c r="C152" s="212"/>
      <c r="D152" s="202" t="s">
        <v>247</v>
      </c>
      <c r="E152" s="213" t="s">
        <v>19</v>
      </c>
      <c r="F152" s="214" t="s">
        <v>3183</v>
      </c>
      <c r="G152" s="212"/>
      <c r="H152" s="215">
        <v>0.84</v>
      </c>
      <c r="I152" s="216"/>
      <c r="J152" s="212"/>
      <c r="K152" s="212"/>
      <c r="L152" s="217"/>
      <c r="M152" s="218"/>
      <c r="N152" s="219"/>
      <c r="O152" s="219"/>
      <c r="P152" s="219"/>
      <c r="Q152" s="219"/>
      <c r="R152" s="219"/>
      <c r="S152" s="219"/>
      <c r="T152" s="220"/>
      <c r="AT152" s="221" t="s">
        <v>247</v>
      </c>
      <c r="AU152" s="221" t="s">
        <v>88</v>
      </c>
      <c r="AV152" s="14" t="s">
        <v>88</v>
      </c>
      <c r="AW152" s="14" t="s">
        <v>37</v>
      </c>
      <c r="AX152" s="14" t="s">
        <v>76</v>
      </c>
      <c r="AY152" s="221" t="s">
        <v>237</v>
      </c>
    </row>
    <row r="153" spans="1:65" s="16" customFormat="1" ht="10.199999999999999">
      <c r="B153" s="233"/>
      <c r="C153" s="234"/>
      <c r="D153" s="202" t="s">
        <v>247</v>
      </c>
      <c r="E153" s="235" t="s">
        <v>19</v>
      </c>
      <c r="F153" s="236" t="s">
        <v>260</v>
      </c>
      <c r="G153" s="234"/>
      <c r="H153" s="237">
        <v>5.88</v>
      </c>
      <c r="I153" s="238"/>
      <c r="J153" s="234"/>
      <c r="K153" s="234"/>
      <c r="L153" s="239"/>
      <c r="M153" s="240"/>
      <c r="N153" s="241"/>
      <c r="O153" s="241"/>
      <c r="P153" s="241"/>
      <c r="Q153" s="241"/>
      <c r="R153" s="241"/>
      <c r="S153" s="241"/>
      <c r="T153" s="242"/>
      <c r="AT153" s="243" t="s">
        <v>247</v>
      </c>
      <c r="AU153" s="243" t="s">
        <v>88</v>
      </c>
      <c r="AV153" s="16" t="s">
        <v>243</v>
      </c>
      <c r="AW153" s="16" t="s">
        <v>37</v>
      </c>
      <c r="AX153" s="16" t="s">
        <v>83</v>
      </c>
      <c r="AY153" s="243" t="s">
        <v>237</v>
      </c>
    </row>
    <row r="154" spans="1:65" s="2" customFormat="1" ht="37.799999999999997" customHeight="1">
      <c r="A154" s="37"/>
      <c r="B154" s="38"/>
      <c r="C154" s="182" t="s">
        <v>361</v>
      </c>
      <c r="D154" s="182" t="s">
        <v>239</v>
      </c>
      <c r="E154" s="183" t="s">
        <v>3188</v>
      </c>
      <c r="F154" s="184" t="s">
        <v>3189</v>
      </c>
      <c r="G154" s="185" t="s">
        <v>141</v>
      </c>
      <c r="H154" s="186">
        <v>28.103999999999999</v>
      </c>
      <c r="I154" s="187"/>
      <c r="J154" s="188">
        <f>ROUND(I154*H154,2)</f>
        <v>0</v>
      </c>
      <c r="K154" s="184" t="s">
        <v>242</v>
      </c>
      <c r="L154" s="42"/>
      <c r="M154" s="189" t="s">
        <v>19</v>
      </c>
      <c r="N154" s="190" t="s">
        <v>48</v>
      </c>
      <c r="O154" s="67"/>
      <c r="P154" s="191">
        <f>O154*H154</f>
        <v>0</v>
      </c>
      <c r="Q154" s="191">
        <v>0</v>
      </c>
      <c r="R154" s="191">
        <f>Q154*H154</f>
        <v>0</v>
      </c>
      <c r="S154" s="191">
        <v>0</v>
      </c>
      <c r="T154" s="192">
        <f>S154*H154</f>
        <v>0</v>
      </c>
      <c r="U154" s="37"/>
      <c r="V154" s="37"/>
      <c r="W154" s="37"/>
      <c r="X154" s="37"/>
      <c r="Y154" s="37"/>
      <c r="Z154" s="37"/>
      <c r="AA154" s="37"/>
      <c r="AB154" s="37"/>
      <c r="AC154" s="37"/>
      <c r="AD154" s="37"/>
      <c r="AE154" s="37"/>
      <c r="AR154" s="193" t="s">
        <v>366</v>
      </c>
      <c r="AT154" s="193" t="s">
        <v>239</v>
      </c>
      <c r="AU154" s="193" t="s">
        <v>88</v>
      </c>
      <c r="AY154" s="20" t="s">
        <v>237</v>
      </c>
      <c r="BE154" s="194">
        <f>IF(N154="základní",J154,0)</f>
        <v>0</v>
      </c>
      <c r="BF154" s="194">
        <f>IF(N154="snížená",J154,0)</f>
        <v>0</v>
      </c>
      <c r="BG154" s="194">
        <f>IF(N154="zákl. přenesená",J154,0)</f>
        <v>0</v>
      </c>
      <c r="BH154" s="194">
        <f>IF(N154="sníž. přenesená",J154,0)</f>
        <v>0</v>
      </c>
      <c r="BI154" s="194">
        <f>IF(N154="nulová",J154,0)</f>
        <v>0</v>
      </c>
      <c r="BJ154" s="20" t="s">
        <v>88</v>
      </c>
      <c r="BK154" s="194">
        <f>ROUND(I154*H154,2)</f>
        <v>0</v>
      </c>
      <c r="BL154" s="20" t="s">
        <v>366</v>
      </c>
      <c r="BM154" s="193" t="s">
        <v>3190</v>
      </c>
    </row>
    <row r="155" spans="1:65" s="2" customFormat="1" ht="10.199999999999999">
      <c r="A155" s="37"/>
      <c r="B155" s="38"/>
      <c r="C155" s="39"/>
      <c r="D155" s="195" t="s">
        <v>245</v>
      </c>
      <c r="E155" s="39"/>
      <c r="F155" s="196" t="s">
        <v>3191</v>
      </c>
      <c r="G155" s="39"/>
      <c r="H155" s="39"/>
      <c r="I155" s="197"/>
      <c r="J155" s="39"/>
      <c r="K155" s="39"/>
      <c r="L155" s="42"/>
      <c r="M155" s="198"/>
      <c r="N155" s="199"/>
      <c r="O155" s="67"/>
      <c r="P155" s="67"/>
      <c r="Q155" s="67"/>
      <c r="R155" s="67"/>
      <c r="S155" s="67"/>
      <c r="T155" s="68"/>
      <c r="U155" s="37"/>
      <c r="V155" s="37"/>
      <c r="W155" s="37"/>
      <c r="X155" s="37"/>
      <c r="Y155" s="37"/>
      <c r="Z155" s="37"/>
      <c r="AA155" s="37"/>
      <c r="AB155" s="37"/>
      <c r="AC155" s="37"/>
      <c r="AD155" s="37"/>
      <c r="AE155" s="37"/>
      <c r="AT155" s="20" t="s">
        <v>245</v>
      </c>
      <c r="AU155" s="20" t="s">
        <v>88</v>
      </c>
    </row>
    <row r="156" spans="1:65" s="14" customFormat="1" ht="10.199999999999999">
      <c r="B156" s="211"/>
      <c r="C156" s="212"/>
      <c r="D156" s="202" t="s">
        <v>247</v>
      </c>
      <c r="E156" s="213" t="s">
        <v>19</v>
      </c>
      <c r="F156" s="214" t="s">
        <v>3192</v>
      </c>
      <c r="G156" s="212"/>
      <c r="H156" s="215">
        <v>28.103999999999999</v>
      </c>
      <c r="I156" s="216"/>
      <c r="J156" s="212"/>
      <c r="K156" s="212"/>
      <c r="L156" s="217"/>
      <c r="M156" s="218"/>
      <c r="N156" s="219"/>
      <c r="O156" s="219"/>
      <c r="P156" s="219"/>
      <c r="Q156" s="219"/>
      <c r="R156" s="219"/>
      <c r="S156" s="219"/>
      <c r="T156" s="220"/>
      <c r="AT156" s="221" t="s">
        <v>247</v>
      </c>
      <c r="AU156" s="221" t="s">
        <v>88</v>
      </c>
      <c r="AV156" s="14" t="s">
        <v>88</v>
      </c>
      <c r="AW156" s="14" t="s">
        <v>37</v>
      </c>
      <c r="AX156" s="14" t="s">
        <v>83</v>
      </c>
      <c r="AY156" s="221" t="s">
        <v>237</v>
      </c>
    </row>
    <row r="157" spans="1:65" s="2" customFormat="1" ht="16.5" customHeight="1">
      <c r="A157" s="37"/>
      <c r="B157" s="38"/>
      <c r="C157" s="244" t="s">
        <v>366</v>
      </c>
      <c r="D157" s="244" t="s">
        <v>296</v>
      </c>
      <c r="E157" s="245" t="s">
        <v>2747</v>
      </c>
      <c r="F157" s="246" t="s">
        <v>2748</v>
      </c>
      <c r="G157" s="247" t="s">
        <v>304</v>
      </c>
      <c r="H157" s="248">
        <v>8.9999999999999993E-3</v>
      </c>
      <c r="I157" s="249"/>
      <c r="J157" s="250">
        <f>ROUND(I157*H157,2)</f>
        <v>0</v>
      </c>
      <c r="K157" s="246" t="s">
        <v>242</v>
      </c>
      <c r="L157" s="251"/>
      <c r="M157" s="252" t="s">
        <v>19</v>
      </c>
      <c r="N157" s="253" t="s">
        <v>48</v>
      </c>
      <c r="O157" s="67"/>
      <c r="P157" s="191">
        <f>O157*H157</f>
        <v>0</v>
      </c>
      <c r="Q157" s="191">
        <v>1</v>
      </c>
      <c r="R157" s="191">
        <f>Q157*H157</f>
        <v>8.9999999999999993E-3</v>
      </c>
      <c r="S157" s="191">
        <v>0</v>
      </c>
      <c r="T157" s="192">
        <f>S157*H157</f>
        <v>0</v>
      </c>
      <c r="U157" s="37"/>
      <c r="V157" s="37"/>
      <c r="W157" s="37"/>
      <c r="X157" s="37"/>
      <c r="Y157" s="37"/>
      <c r="Z157" s="37"/>
      <c r="AA157" s="37"/>
      <c r="AB157" s="37"/>
      <c r="AC157" s="37"/>
      <c r="AD157" s="37"/>
      <c r="AE157" s="37"/>
      <c r="AR157" s="193" t="s">
        <v>523</v>
      </c>
      <c r="AT157" s="193" t="s">
        <v>296</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366</v>
      </c>
      <c r="BM157" s="193" t="s">
        <v>3193</v>
      </c>
    </row>
    <row r="158" spans="1:65" s="14" customFormat="1" ht="10.199999999999999">
      <c r="B158" s="211"/>
      <c r="C158" s="212"/>
      <c r="D158" s="202" t="s">
        <v>247</v>
      </c>
      <c r="E158" s="212"/>
      <c r="F158" s="214" t="s">
        <v>3194</v>
      </c>
      <c r="G158" s="212"/>
      <c r="H158" s="215">
        <v>8.9999999999999993E-3</v>
      </c>
      <c r="I158" s="216"/>
      <c r="J158" s="212"/>
      <c r="K158" s="212"/>
      <c r="L158" s="217"/>
      <c r="M158" s="218"/>
      <c r="N158" s="219"/>
      <c r="O158" s="219"/>
      <c r="P158" s="219"/>
      <c r="Q158" s="219"/>
      <c r="R158" s="219"/>
      <c r="S158" s="219"/>
      <c r="T158" s="220"/>
      <c r="AT158" s="221" t="s">
        <v>247</v>
      </c>
      <c r="AU158" s="221" t="s">
        <v>88</v>
      </c>
      <c r="AV158" s="14" t="s">
        <v>88</v>
      </c>
      <c r="AW158" s="14" t="s">
        <v>4</v>
      </c>
      <c r="AX158" s="14" t="s">
        <v>83</v>
      </c>
      <c r="AY158" s="221" t="s">
        <v>237</v>
      </c>
    </row>
    <row r="159" spans="1:65" s="2" customFormat="1" ht="33" customHeight="1">
      <c r="A159" s="37"/>
      <c r="B159" s="38"/>
      <c r="C159" s="182" t="s">
        <v>371</v>
      </c>
      <c r="D159" s="182" t="s">
        <v>239</v>
      </c>
      <c r="E159" s="183" t="s">
        <v>3195</v>
      </c>
      <c r="F159" s="184" t="s">
        <v>3196</v>
      </c>
      <c r="G159" s="185" t="s">
        <v>141</v>
      </c>
      <c r="H159" s="186">
        <v>6.032</v>
      </c>
      <c r="I159" s="187"/>
      <c r="J159" s="188">
        <f>ROUND(I159*H159,2)</f>
        <v>0</v>
      </c>
      <c r="K159" s="184" t="s">
        <v>242</v>
      </c>
      <c r="L159" s="42"/>
      <c r="M159" s="189" t="s">
        <v>19</v>
      </c>
      <c r="N159" s="190" t="s">
        <v>48</v>
      </c>
      <c r="O159" s="67"/>
      <c r="P159" s="191">
        <f>O159*H159</f>
        <v>0</v>
      </c>
      <c r="Q159" s="191">
        <v>0</v>
      </c>
      <c r="R159" s="191">
        <f>Q159*H159</f>
        <v>0</v>
      </c>
      <c r="S159" s="191">
        <v>0</v>
      </c>
      <c r="T159" s="192">
        <f>S159*H159</f>
        <v>0</v>
      </c>
      <c r="U159" s="37"/>
      <c r="V159" s="37"/>
      <c r="W159" s="37"/>
      <c r="X159" s="37"/>
      <c r="Y159" s="37"/>
      <c r="Z159" s="37"/>
      <c r="AA159" s="37"/>
      <c r="AB159" s="37"/>
      <c r="AC159" s="37"/>
      <c r="AD159" s="37"/>
      <c r="AE159" s="37"/>
      <c r="AR159" s="193" t="s">
        <v>366</v>
      </c>
      <c r="AT159" s="193" t="s">
        <v>239</v>
      </c>
      <c r="AU159" s="193" t="s">
        <v>88</v>
      </c>
      <c r="AY159" s="20" t="s">
        <v>237</v>
      </c>
      <c r="BE159" s="194">
        <f>IF(N159="základní",J159,0)</f>
        <v>0</v>
      </c>
      <c r="BF159" s="194">
        <f>IF(N159="snížená",J159,0)</f>
        <v>0</v>
      </c>
      <c r="BG159" s="194">
        <f>IF(N159="zákl. přenesená",J159,0)</f>
        <v>0</v>
      </c>
      <c r="BH159" s="194">
        <f>IF(N159="sníž. přenesená",J159,0)</f>
        <v>0</v>
      </c>
      <c r="BI159" s="194">
        <f>IF(N159="nulová",J159,0)</f>
        <v>0</v>
      </c>
      <c r="BJ159" s="20" t="s">
        <v>88</v>
      </c>
      <c r="BK159" s="194">
        <f>ROUND(I159*H159,2)</f>
        <v>0</v>
      </c>
      <c r="BL159" s="20" t="s">
        <v>366</v>
      </c>
      <c r="BM159" s="193" t="s">
        <v>3197</v>
      </c>
    </row>
    <row r="160" spans="1:65" s="2" customFormat="1" ht="10.199999999999999">
      <c r="A160" s="37"/>
      <c r="B160" s="38"/>
      <c r="C160" s="39"/>
      <c r="D160" s="195" t="s">
        <v>245</v>
      </c>
      <c r="E160" s="39"/>
      <c r="F160" s="196" t="s">
        <v>3198</v>
      </c>
      <c r="G160" s="39"/>
      <c r="H160" s="39"/>
      <c r="I160" s="197"/>
      <c r="J160" s="39"/>
      <c r="K160" s="39"/>
      <c r="L160" s="42"/>
      <c r="M160" s="198"/>
      <c r="N160" s="199"/>
      <c r="O160" s="67"/>
      <c r="P160" s="67"/>
      <c r="Q160" s="67"/>
      <c r="R160" s="67"/>
      <c r="S160" s="67"/>
      <c r="T160" s="68"/>
      <c r="U160" s="37"/>
      <c r="V160" s="37"/>
      <c r="W160" s="37"/>
      <c r="X160" s="37"/>
      <c r="Y160" s="37"/>
      <c r="Z160" s="37"/>
      <c r="AA160" s="37"/>
      <c r="AB160" s="37"/>
      <c r="AC160" s="37"/>
      <c r="AD160" s="37"/>
      <c r="AE160" s="37"/>
      <c r="AT160" s="20" t="s">
        <v>245</v>
      </c>
      <c r="AU160" s="20" t="s">
        <v>88</v>
      </c>
    </row>
    <row r="161" spans="1:65" s="13" customFormat="1" ht="10.199999999999999">
      <c r="B161" s="200"/>
      <c r="C161" s="201"/>
      <c r="D161" s="202" t="s">
        <v>247</v>
      </c>
      <c r="E161" s="203" t="s">
        <v>19</v>
      </c>
      <c r="F161" s="204" t="s">
        <v>3199</v>
      </c>
      <c r="G161" s="201"/>
      <c r="H161" s="203" t="s">
        <v>19</v>
      </c>
      <c r="I161" s="205"/>
      <c r="J161" s="201"/>
      <c r="K161" s="201"/>
      <c r="L161" s="206"/>
      <c r="M161" s="207"/>
      <c r="N161" s="208"/>
      <c r="O161" s="208"/>
      <c r="P161" s="208"/>
      <c r="Q161" s="208"/>
      <c r="R161" s="208"/>
      <c r="S161" s="208"/>
      <c r="T161" s="209"/>
      <c r="AT161" s="210" t="s">
        <v>247</v>
      </c>
      <c r="AU161" s="210" t="s">
        <v>88</v>
      </c>
      <c r="AV161" s="13" t="s">
        <v>83</v>
      </c>
      <c r="AW161" s="13" t="s">
        <v>37</v>
      </c>
      <c r="AX161" s="13" t="s">
        <v>76</v>
      </c>
      <c r="AY161" s="210" t="s">
        <v>237</v>
      </c>
    </row>
    <row r="162" spans="1:65" s="14" customFormat="1" ht="10.199999999999999">
      <c r="B162" s="211"/>
      <c r="C162" s="212"/>
      <c r="D162" s="202" t="s">
        <v>247</v>
      </c>
      <c r="E162" s="213" t="s">
        <v>19</v>
      </c>
      <c r="F162" s="214" t="s">
        <v>3200</v>
      </c>
      <c r="G162" s="212"/>
      <c r="H162" s="215">
        <v>6.032</v>
      </c>
      <c r="I162" s="216"/>
      <c r="J162" s="212"/>
      <c r="K162" s="212"/>
      <c r="L162" s="217"/>
      <c r="M162" s="218"/>
      <c r="N162" s="219"/>
      <c r="O162" s="219"/>
      <c r="P162" s="219"/>
      <c r="Q162" s="219"/>
      <c r="R162" s="219"/>
      <c r="S162" s="219"/>
      <c r="T162" s="220"/>
      <c r="AT162" s="221" t="s">
        <v>247</v>
      </c>
      <c r="AU162" s="221" t="s">
        <v>88</v>
      </c>
      <c r="AV162" s="14" t="s">
        <v>88</v>
      </c>
      <c r="AW162" s="14" t="s">
        <v>37</v>
      </c>
      <c r="AX162" s="14" t="s">
        <v>83</v>
      </c>
      <c r="AY162" s="221" t="s">
        <v>237</v>
      </c>
    </row>
    <row r="163" spans="1:65" s="2" customFormat="1" ht="49.05" customHeight="1">
      <c r="A163" s="37"/>
      <c r="B163" s="38"/>
      <c r="C163" s="244" t="s">
        <v>389</v>
      </c>
      <c r="D163" s="244" t="s">
        <v>296</v>
      </c>
      <c r="E163" s="245" t="s">
        <v>3201</v>
      </c>
      <c r="F163" s="246" t="s">
        <v>3202</v>
      </c>
      <c r="G163" s="247" t="s">
        <v>141</v>
      </c>
      <c r="H163" s="248">
        <v>7.03</v>
      </c>
      <c r="I163" s="249"/>
      <c r="J163" s="250">
        <f>ROUND(I163*H163,2)</f>
        <v>0</v>
      </c>
      <c r="K163" s="246" t="s">
        <v>242</v>
      </c>
      <c r="L163" s="251"/>
      <c r="M163" s="252" t="s">
        <v>19</v>
      </c>
      <c r="N163" s="253" t="s">
        <v>48</v>
      </c>
      <c r="O163" s="67"/>
      <c r="P163" s="191">
        <f>O163*H163</f>
        <v>0</v>
      </c>
      <c r="Q163" s="191">
        <v>2.3E-3</v>
      </c>
      <c r="R163" s="191">
        <f>Q163*H163</f>
        <v>1.6168999999999999E-2</v>
      </c>
      <c r="S163" s="191">
        <v>0</v>
      </c>
      <c r="T163" s="192">
        <f>S163*H163</f>
        <v>0</v>
      </c>
      <c r="U163" s="37"/>
      <c r="V163" s="37"/>
      <c r="W163" s="37"/>
      <c r="X163" s="37"/>
      <c r="Y163" s="37"/>
      <c r="Z163" s="37"/>
      <c r="AA163" s="37"/>
      <c r="AB163" s="37"/>
      <c r="AC163" s="37"/>
      <c r="AD163" s="37"/>
      <c r="AE163" s="37"/>
      <c r="AR163" s="193" t="s">
        <v>523</v>
      </c>
      <c r="AT163" s="193" t="s">
        <v>296</v>
      </c>
      <c r="AU163" s="193" t="s">
        <v>88</v>
      </c>
      <c r="AY163" s="20" t="s">
        <v>237</v>
      </c>
      <c r="BE163" s="194">
        <f>IF(N163="základní",J163,0)</f>
        <v>0</v>
      </c>
      <c r="BF163" s="194">
        <f>IF(N163="snížená",J163,0)</f>
        <v>0</v>
      </c>
      <c r="BG163" s="194">
        <f>IF(N163="zákl. přenesená",J163,0)</f>
        <v>0</v>
      </c>
      <c r="BH163" s="194">
        <f>IF(N163="sníž. přenesená",J163,0)</f>
        <v>0</v>
      </c>
      <c r="BI163" s="194">
        <f>IF(N163="nulová",J163,0)</f>
        <v>0</v>
      </c>
      <c r="BJ163" s="20" t="s">
        <v>88</v>
      </c>
      <c r="BK163" s="194">
        <f>ROUND(I163*H163,2)</f>
        <v>0</v>
      </c>
      <c r="BL163" s="20" t="s">
        <v>366</v>
      </c>
      <c r="BM163" s="193" t="s">
        <v>3203</v>
      </c>
    </row>
    <row r="164" spans="1:65" s="14" customFormat="1" ht="10.199999999999999">
      <c r="B164" s="211"/>
      <c r="C164" s="212"/>
      <c r="D164" s="202" t="s">
        <v>247</v>
      </c>
      <c r="E164" s="212"/>
      <c r="F164" s="214" t="s">
        <v>3204</v>
      </c>
      <c r="G164" s="212"/>
      <c r="H164" s="215">
        <v>7.03</v>
      </c>
      <c r="I164" s="216"/>
      <c r="J164" s="212"/>
      <c r="K164" s="212"/>
      <c r="L164" s="217"/>
      <c r="M164" s="218"/>
      <c r="N164" s="219"/>
      <c r="O164" s="219"/>
      <c r="P164" s="219"/>
      <c r="Q164" s="219"/>
      <c r="R164" s="219"/>
      <c r="S164" s="219"/>
      <c r="T164" s="220"/>
      <c r="AT164" s="221" t="s">
        <v>247</v>
      </c>
      <c r="AU164" s="221" t="s">
        <v>88</v>
      </c>
      <c r="AV164" s="14" t="s">
        <v>88</v>
      </c>
      <c r="AW164" s="14" t="s">
        <v>4</v>
      </c>
      <c r="AX164" s="14" t="s">
        <v>83</v>
      </c>
      <c r="AY164" s="221" t="s">
        <v>237</v>
      </c>
    </row>
    <row r="165" spans="1:65" s="2" customFormat="1" ht="24.15" customHeight="1">
      <c r="A165" s="37"/>
      <c r="B165" s="38"/>
      <c r="C165" s="182" t="s">
        <v>394</v>
      </c>
      <c r="D165" s="182" t="s">
        <v>239</v>
      </c>
      <c r="E165" s="183" t="s">
        <v>3205</v>
      </c>
      <c r="F165" s="184" t="s">
        <v>3206</v>
      </c>
      <c r="G165" s="185" t="s">
        <v>141</v>
      </c>
      <c r="H165" s="186">
        <v>23</v>
      </c>
      <c r="I165" s="187"/>
      <c r="J165" s="188">
        <f>ROUND(I165*H165,2)</f>
        <v>0</v>
      </c>
      <c r="K165" s="184" t="s">
        <v>242</v>
      </c>
      <c r="L165" s="42"/>
      <c r="M165" s="189" t="s">
        <v>19</v>
      </c>
      <c r="N165" s="190" t="s">
        <v>48</v>
      </c>
      <c r="O165" s="67"/>
      <c r="P165" s="191">
        <f>O165*H165</f>
        <v>0</v>
      </c>
      <c r="Q165" s="191">
        <v>8.8000000000000003E-4</v>
      </c>
      <c r="R165" s="191">
        <f>Q165*H165</f>
        <v>2.0240000000000001E-2</v>
      </c>
      <c r="S165" s="191">
        <v>0</v>
      </c>
      <c r="T165" s="192">
        <f>S165*H165</f>
        <v>0</v>
      </c>
      <c r="U165" s="37"/>
      <c r="V165" s="37"/>
      <c r="W165" s="37"/>
      <c r="X165" s="37"/>
      <c r="Y165" s="37"/>
      <c r="Z165" s="37"/>
      <c r="AA165" s="37"/>
      <c r="AB165" s="37"/>
      <c r="AC165" s="37"/>
      <c r="AD165" s="37"/>
      <c r="AE165" s="37"/>
      <c r="AR165" s="193" t="s">
        <v>366</v>
      </c>
      <c r="AT165" s="193" t="s">
        <v>239</v>
      </c>
      <c r="AU165" s="193" t="s">
        <v>88</v>
      </c>
      <c r="AY165" s="20" t="s">
        <v>237</v>
      </c>
      <c r="BE165" s="194">
        <f>IF(N165="základní",J165,0)</f>
        <v>0</v>
      </c>
      <c r="BF165" s="194">
        <f>IF(N165="snížená",J165,0)</f>
        <v>0</v>
      </c>
      <c r="BG165" s="194">
        <f>IF(N165="zákl. přenesená",J165,0)</f>
        <v>0</v>
      </c>
      <c r="BH165" s="194">
        <f>IF(N165="sníž. přenesená",J165,0)</f>
        <v>0</v>
      </c>
      <c r="BI165" s="194">
        <f>IF(N165="nulová",J165,0)</f>
        <v>0</v>
      </c>
      <c r="BJ165" s="20" t="s">
        <v>88</v>
      </c>
      <c r="BK165" s="194">
        <f>ROUND(I165*H165,2)</f>
        <v>0</v>
      </c>
      <c r="BL165" s="20" t="s">
        <v>366</v>
      </c>
      <c r="BM165" s="193" t="s">
        <v>3207</v>
      </c>
    </row>
    <row r="166" spans="1:65" s="2" customFormat="1" ht="10.199999999999999">
      <c r="A166" s="37"/>
      <c r="B166" s="38"/>
      <c r="C166" s="39"/>
      <c r="D166" s="195" t="s">
        <v>245</v>
      </c>
      <c r="E166" s="39"/>
      <c r="F166" s="196" t="s">
        <v>3208</v>
      </c>
      <c r="G166" s="39"/>
      <c r="H166" s="39"/>
      <c r="I166" s="197"/>
      <c r="J166" s="39"/>
      <c r="K166" s="39"/>
      <c r="L166" s="42"/>
      <c r="M166" s="198"/>
      <c r="N166" s="199"/>
      <c r="O166" s="67"/>
      <c r="P166" s="67"/>
      <c r="Q166" s="67"/>
      <c r="R166" s="67"/>
      <c r="S166" s="67"/>
      <c r="T166" s="68"/>
      <c r="U166" s="37"/>
      <c r="V166" s="37"/>
      <c r="W166" s="37"/>
      <c r="X166" s="37"/>
      <c r="Y166" s="37"/>
      <c r="Z166" s="37"/>
      <c r="AA166" s="37"/>
      <c r="AB166" s="37"/>
      <c r="AC166" s="37"/>
      <c r="AD166" s="37"/>
      <c r="AE166" s="37"/>
      <c r="AT166" s="20" t="s">
        <v>245</v>
      </c>
      <c r="AU166" s="20" t="s">
        <v>88</v>
      </c>
    </row>
    <row r="167" spans="1:65" s="14" customFormat="1" ht="10.199999999999999">
      <c r="B167" s="211"/>
      <c r="C167" s="212"/>
      <c r="D167" s="202" t="s">
        <v>247</v>
      </c>
      <c r="E167" s="213" t="s">
        <v>19</v>
      </c>
      <c r="F167" s="214" t="s">
        <v>3209</v>
      </c>
      <c r="G167" s="212"/>
      <c r="H167" s="215">
        <v>23</v>
      </c>
      <c r="I167" s="216"/>
      <c r="J167" s="212"/>
      <c r="K167" s="212"/>
      <c r="L167" s="217"/>
      <c r="M167" s="218"/>
      <c r="N167" s="219"/>
      <c r="O167" s="219"/>
      <c r="P167" s="219"/>
      <c r="Q167" s="219"/>
      <c r="R167" s="219"/>
      <c r="S167" s="219"/>
      <c r="T167" s="220"/>
      <c r="AT167" s="221" t="s">
        <v>247</v>
      </c>
      <c r="AU167" s="221" t="s">
        <v>88</v>
      </c>
      <c r="AV167" s="14" t="s">
        <v>88</v>
      </c>
      <c r="AW167" s="14" t="s">
        <v>37</v>
      </c>
      <c r="AX167" s="14" t="s">
        <v>83</v>
      </c>
      <c r="AY167" s="221" t="s">
        <v>237</v>
      </c>
    </row>
    <row r="168" spans="1:65" s="2" customFormat="1" ht="49.05" customHeight="1">
      <c r="A168" s="37"/>
      <c r="B168" s="38"/>
      <c r="C168" s="244" t="s">
        <v>400</v>
      </c>
      <c r="D168" s="244" t="s">
        <v>296</v>
      </c>
      <c r="E168" s="245" t="s">
        <v>3210</v>
      </c>
      <c r="F168" s="246" t="s">
        <v>3211</v>
      </c>
      <c r="G168" s="247" t="s">
        <v>141</v>
      </c>
      <c r="H168" s="248">
        <v>26.806999999999999</v>
      </c>
      <c r="I168" s="249"/>
      <c r="J168" s="250">
        <f>ROUND(I168*H168,2)</f>
        <v>0</v>
      </c>
      <c r="K168" s="246" t="s">
        <v>242</v>
      </c>
      <c r="L168" s="251"/>
      <c r="M168" s="252" t="s">
        <v>19</v>
      </c>
      <c r="N168" s="253" t="s">
        <v>48</v>
      </c>
      <c r="O168" s="67"/>
      <c r="P168" s="191">
        <f>O168*H168</f>
        <v>0</v>
      </c>
      <c r="Q168" s="191">
        <v>4.7000000000000002E-3</v>
      </c>
      <c r="R168" s="191">
        <f>Q168*H168</f>
        <v>0.12599289999999999</v>
      </c>
      <c r="S168" s="191">
        <v>0</v>
      </c>
      <c r="T168" s="192">
        <f>S168*H168</f>
        <v>0</v>
      </c>
      <c r="U168" s="37"/>
      <c r="V168" s="37"/>
      <c r="W168" s="37"/>
      <c r="X168" s="37"/>
      <c r="Y168" s="37"/>
      <c r="Z168" s="37"/>
      <c r="AA168" s="37"/>
      <c r="AB168" s="37"/>
      <c r="AC168" s="37"/>
      <c r="AD168" s="37"/>
      <c r="AE168" s="37"/>
      <c r="AR168" s="193" t="s">
        <v>523</v>
      </c>
      <c r="AT168" s="193" t="s">
        <v>296</v>
      </c>
      <c r="AU168" s="193" t="s">
        <v>88</v>
      </c>
      <c r="AY168" s="20" t="s">
        <v>237</v>
      </c>
      <c r="BE168" s="194">
        <f>IF(N168="základní",J168,0)</f>
        <v>0</v>
      </c>
      <c r="BF168" s="194">
        <f>IF(N168="snížená",J168,0)</f>
        <v>0</v>
      </c>
      <c r="BG168" s="194">
        <f>IF(N168="zákl. přenesená",J168,0)</f>
        <v>0</v>
      </c>
      <c r="BH168" s="194">
        <f>IF(N168="sníž. přenesená",J168,0)</f>
        <v>0</v>
      </c>
      <c r="BI168" s="194">
        <f>IF(N168="nulová",J168,0)</f>
        <v>0</v>
      </c>
      <c r="BJ168" s="20" t="s">
        <v>88</v>
      </c>
      <c r="BK168" s="194">
        <f>ROUND(I168*H168,2)</f>
        <v>0</v>
      </c>
      <c r="BL168" s="20" t="s">
        <v>366</v>
      </c>
      <c r="BM168" s="193" t="s">
        <v>3212</v>
      </c>
    </row>
    <row r="169" spans="1:65" s="14" customFormat="1" ht="10.199999999999999">
      <c r="B169" s="211"/>
      <c r="C169" s="212"/>
      <c r="D169" s="202" t="s">
        <v>247</v>
      </c>
      <c r="E169" s="212"/>
      <c r="F169" s="214" t="s">
        <v>3213</v>
      </c>
      <c r="G169" s="212"/>
      <c r="H169" s="215">
        <v>26.806999999999999</v>
      </c>
      <c r="I169" s="216"/>
      <c r="J169" s="212"/>
      <c r="K169" s="212"/>
      <c r="L169" s="217"/>
      <c r="M169" s="218"/>
      <c r="N169" s="219"/>
      <c r="O169" s="219"/>
      <c r="P169" s="219"/>
      <c r="Q169" s="219"/>
      <c r="R169" s="219"/>
      <c r="S169" s="219"/>
      <c r="T169" s="220"/>
      <c r="AT169" s="221" t="s">
        <v>247</v>
      </c>
      <c r="AU169" s="221" t="s">
        <v>88</v>
      </c>
      <c r="AV169" s="14" t="s">
        <v>88</v>
      </c>
      <c r="AW169" s="14" t="s">
        <v>4</v>
      </c>
      <c r="AX169" s="14" t="s">
        <v>83</v>
      </c>
      <c r="AY169" s="221" t="s">
        <v>237</v>
      </c>
    </row>
    <row r="170" spans="1:65" s="2" customFormat="1" ht="55.5" customHeight="1">
      <c r="A170" s="37"/>
      <c r="B170" s="38"/>
      <c r="C170" s="182" t="s">
        <v>7</v>
      </c>
      <c r="D170" s="182" t="s">
        <v>239</v>
      </c>
      <c r="E170" s="183" t="s">
        <v>3214</v>
      </c>
      <c r="F170" s="184" t="s">
        <v>3215</v>
      </c>
      <c r="G170" s="185" t="s">
        <v>290</v>
      </c>
      <c r="H170" s="186">
        <v>25</v>
      </c>
      <c r="I170" s="187"/>
      <c r="J170" s="188">
        <f>ROUND(I170*H170,2)</f>
        <v>0</v>
      </c>
      <c r="K170" s="184" t="s">
        <v>242</v>
      </c>
      <c r="L170" s="42"/>
      <c r="M170" s="189" t="s">
        <v>19</v>
      </c>
      <c r="N170" s="190" t="s">
        <v>48</v>
      </c>
      <c r="O170" s="67"/>
      <c r="P170" s="191">
        <f>O170*H170</f>
        <v>0</v>
      </c>
      <c r="Q170" s="191">
        <v>7.4999999999999997E-3</v>
      </c>
      <c r="R170" s="191">
        <f>Q170*H170</f>
        <v>0.1875</v>
      </c>
      <c r="S170" s="191">
        <v>0</v>
      </c>
      <c r="T170" s="192">
        <f>S170*H170</f>
        <v>0</v>
      </c>
      <c r="U170" s="37"/>
      <c r="V170" s="37"/>
      <c r="W170" s="37"/>
      <c r="X170" s="37"/>
      <c r="Y170" s="37"/>
      <c r="Z170" s="37"/>
      <c r="AA170" s="37"/>
      <c r="AB170" s="37"/>
      <c r="AC170" s="37"/>
      <c r="AD170" s="37"/>
      <c r="AE170" s="37"/>
      <c r="AR170" s="193" t="s">
        <v>366</v>
      </c>
      <c r="AT170" s="193" t="s">
        <v>239</v>
      </c>
      <c r="AU170" s="193" t="s">
        <v>88</v>
      </c>
      <c r="AY170" s="20" t="s">
        <v>237</v>
      </c>
      <c r="BE170" s="194">
        <f>IF(N170="základní",J170,0)</f>
        <v>0</v>
      </c>
      <c r="BF170" s="194">
        <f>IF(N170="snížená",J170,0)</f>
        <v>0</v>
      </c>
      <c r="BG170" s="194">
        <f>IF(N170="zákl. přenesená",J170,0)</f>
        <v>0</v>
      </c>
      <c r="BH170" s="194">
        <f>IF(N170="sníž. přenesená",J170,0)</f>
        <v>0</v>
      </c>
      <c r="BI170" s="194">
        <f>IF(N170="nulová",J170,0)</f>
        <v>0</v>
      </c>
      <c r="BJ170" s="20" t="s">
        <v>88</v>
      </c>
      <c r="BK170" s="194">
        <f>ROUND(I170*H170,2)</f>
        <v>0</v>
      </c>
      <c r="BL170" s="20" t="s">
        <v>366</v>
      </c>
      <c r="BM170" s="193" t="s">
        <v>3216</v>
      </c>
    </row>
    <row r="171" spans="1:65" s="2" customFormat="1" ht="10.199999999999999">
      <c r="A171" s="37"/>
      <c r="B171" s="38"/>
      <c r="C171" s="39"/>
      <c r="D171" s="195" t="s">
        <v>245</v>
      </c>
      <c r="E171" s="39"/>
      <c r="F171" s="196" t="s">
        <v>3217</v>
      </c>
      <c r="G171" s="39"/>
      <c r="H171" s="39"/>
      <c r="I171" s="197"/>
      <c r="J171" s="39"/>
      <c r="K171" s="39"/>
      <c r="L171" s="42"/>
      <c r="M171" s="198"/>
      <c r="N171" s="199"/>
      <c r="O171" s="67"/>
      <c r="P171" s="67"/>
      <c r="Q171" s="67"/>
      <c r="R171" s="67"/>
      <c r="S171" s="67"/>
      <c r="T171" s="68"/>
      <c r="U171" s="37"/>
      <c r="V171" s="37"/>
      <c r="W171" s="37"/>
      <c r="X171" s="37"/>
      <c r="Y171" s="37"/>
      <c r="Z171" s="37"/>
      <c r="AA171" s="37"/>
      <c r="AB171" s="37"/>
      <c r="AC171" s="37"/>
      <c r="AD171" s="37"/>
      <c r="AE171" s="37"/>
      <c r="AT171" s="20" t="s">
        <v>245</v>
      </c>
      <c r="AU171" s="20" t="s">
        <v>88</v>
      </c>
    </row>
    <row r="172" spans="1:65" s="14" customFormat="1" ht="10.199999999999999">
      <c r="B172" s="211"/>
      <c r="C172" s="212"/>
      <c r="D172" s="202" t="s">
        <v>247</v>
      </c>
      <c r="E172" s="213" t="s">
        <v>19</v>
      </c>
      <c r="F172" s="214" t="s">
        <v>3218</v>
      </c>
      <c r="G172" s="212"/>
      <c r="H172" s="215">
        <v>3</v>
      </c>
      <c r="I172" s="216"/>
      <c r="J172" s="212"/>
      <c r="K172" s="212"/>
      <c r="L172" s="217"/>
      <c r="M172" s="218"/>
      <c r="N172" s="219"/>
      <c r="O172" s="219"/>
      <c r="P172" s="219"/>
      <c r="Q172" s="219"/>
      <c r="R172" s="219"/>
      <c r="S172" s="219"/>
      <c r="T172" s="220"/>
      <c r="AT172" s="221" t="s">
        <v>247</v>
      </c>
      <c r="AU172" s="221" t="s">
        <v>88</v>
      </c>
      <c r="AV172" s="14" t="s">
        <v>88</v>
      </c>
      <c r="AW172" s="14" t="s">
        <v>37</v>
      </c>
      <c r="AX172" s="14" t="s">
        <v>76</v>
      </c>
      <c r="AY172" s="221" t="s">
        <v>237</v>
      </c>
    </row>
    <row r="173" spans="1:65" s="14" customFormat="1" ht="20.399999999999999">
      <c r="B173" s="211"/>
      <c r="C173" s="212"/>
      <c r="D173" s="202" t="s">
        <v>247</v>
      </c>
      <c r="E173" s="213" t="s">
        <v>19</v>
      </c>
      <c r="F173" s="214" t="s">
        <v>3219</v>
      </c>
      <c r="G173" s="212"/>
      <c r="H173" s="215">
        <v>8</v>
      </c>
      <c r="I173" s="216"/>
      <c r="J173" s="212"/>
      <c r="K173" s="212"/>
      <c r="L173" s="217"/>
      <c r="M173" s="218"/>
      <c r="N173" s="219"/>
      <c r="O173" s="219"/>
      <c r="P173" s="219"/>
      <c r="Q173" s="219"/>
      <c r="R173" s="219"/>
      <c r="S173" s="219"/>
      <c r="T173" s="220"/>
      <c r="AT173" s="221" t="s">
        <v>247</v>
      </c>
      <c r="AU173" s="221" t="s">
        <v>88</v>
      </c>
      <c r="AV173" s="14" t="s">
        <v>88</v>
      </c>
      <c r="AW173" s="14" t="s">
        <v>37</v>
      </c>
      <c r="AX173" s="14" t="s">
        <v>76</v>
      </c>
      <c r="AY173" s="221" t="s">
        <v>237</v>
      </c>
    </row>
    <row r="174" spans="1:65" s="14" customFormat="1" ht="20.399999999999999">
      <c r="B174" s="211"/>
      <c r="C174" s="212"/>
      <c r="D174" s="202" t="s">
        <v>247</v>
      </c>
      <c r="E174" s="213" t="s">
        <v>19</v>
      </c>
      <c r="F174" s="214" t="s">
        <v>3220</v>
      </c>
      <c r="G174" s="212"/>
      <c r="H174" s="215">
        <v>2</v>
      </c>
      <c r="I174" s="216"/>
      <c r="J174" s="212"/>
      <c r="K174" s="212"/>
      <c r="L174" s="217"/>
      <c r="M174" s="218"/>
      <c r="N174" s="219"/>
      <c r="O174" s="219"/>
      <c r="P174" s="219"/>
      <c r="Q174" s="219"/>
      <c r="R174" s="219"/>
      <c r="S174" s="219"/>
      <c r="T174" s="220"/>
      <c r="AT174" s="221" t="s">
        <v>247</v>
      </c>
      <c r="AU174" s="221" t="s">
        <v>88</v>
      </c>
      <c r="AV174" s="14" t="s">
        <v>88</v>
      </c>
      <c r="AW174" s="14" t="s">
        <v>37</v>
      </c>
      <c r="AX174" s="14" t="s">
        <v>76</v>
      </c>
      <c r="AY174" s="221" t="s">
        <v>237</v>
      </c>
    </row>
    <row r="175" spans="1:65" s="14" customFormat="1" ht="20.399999999999999">
      <c r="B175" s="211"/>
      <c r="C175" s="212"/>
      <c r="D175" s="202" t="s">
        <v>247</v>
      </c>
      <c r="E175" s="213" t="s">
        <v>19</v>
      </c>
      <c r="F175" s="214" t="s">
        <v>3221</v>
      </c>
      <c r="G175" s="212"/>
      <c r="H175" s="215">
        <v>12</v>
      </c>
      <c r="I175" s="216"/>
      <c r="J175" s="212"/>
      <c r="K175" s="212"/>
      <c r="L175" s="217"/>
      <c r="M175" s="218"/>
      <c r="N175" s="219"/>
      <c r="O175" s="219"/>
      <c r="P175" s="219"/>
      <c r="Q175" s="219"/>
      <c r="R175" s="219"/>
      <c r="S175" s="219"/>
      <c r="T175" s="220"/>
      <c r="AT175" s="221" t="s">
        <v>247</v>
      </c>
      <c r="AU175" s="221" t="s">
        <v>88</v>
      </c>
      <c r="AV175" s="14" t="s">
        <v>88</v>
      </c>
      <c r="AW175" s="14" t="s">
        <v>37</v>
      </c>
      <c r="AX175" s="14" t="s">
        <v>76</v>
      </c>
      <c r="AY175" s="221" t="s">
        <v>237</v>
      </c>
    </row>
    <row r="176" spans="1:65" s="16" customFormat="1" ht="10.199999999999999">
      <c r="B176" s="233"/>
      <c r="C176" s="234"/>
      <c r="D176" s="202" t="s">
        <v>247</v>
      </c>
      <c r="E176" s="235" t="s">
        <v>19</v>
      </c>
      <c r="F176" s="236" t="s">
        <v>260</v>
      </c>
      <c r="G176" s="234"/>
      <c r="H176" s="237">
        <v>25</v>
      </c>
      <c r="I176" s="238"/>
      <c r="J176" s="234"/>
      <c r="K176" s="234"/>
      <c r="L176" s="239"/>
      <c r="M176" s="240"/>
      <c r="N176" s="241"/>
      <c r="O176" s="241"/>
      <c r="P176" s="241"/>
      <c r="Q176" s="241"/>
      <c r="R176" s="241"/>
      <c r="S176" s="241"/>
      <c r="T176" s="242"/>
      <c r="AT176" s="243" t="s">
        <v>247</v>
      </c>
      <c r="AU176" s="243" t="s">
        <v>88</v>
      </c>
      <c r="AV176" s="16" t="s">
        <v>243</v>
      </c>
      <c r="AW176" s="16" t="s">
        <v>37</v>
      </c>
      <c r="AX176" s="16" t="s">
        <v>83</v>
      </c>
      <c r="AY176" s="243" t="s">
        <v>237</v>
      </c>
    </row>
    <row r="177" spans="1:65" s="2" customFormat="1" ht="24.15" customHeight="1">
      <c r="A177" s="37"/>
      <c r="B177" s="38"/>
      <c r="C177" s="244" t="s">
        <v>427</v>
      </c>
      <c r="D177" s="244" t="s">
        <v>296</v>
      </c>
      <c r="E177" s="245" t="s">
        <v>3222</v>
      </c>
      <c r="F177" s="246" t="s">
        <v>3223</v>
      </c>
      <c r="G177" s="247" t="s">
        <v>290</v>
      </c>
      <c r="H177" s="248">
        <v>25</v>
      </c>
      <c r="I177" s="249"/>
      <c r="J177" s="250">
        <f>ROUND(I177*H177,2)</f>
        <v>0</v>
      </c>
      <c r="K177" s="246" t="s">
        <v>242</v>
      </c>
      <c r="L177" s="251"/>
      <c r="M177" s="252" t="s">
        <v>19</v>
      </c>
      <c r="N177" s="253" t="s">
        <v>48</v>
      </c>
      <c r="O177" s="67"/>
      <c r="P177" s="191">
        <f>O177*H177</f>
        <v>0</v>
      </c>
      <c r="Q177" s="191">
        <v>2.0000000000000001E-4</v>
      </c>
      <c r="R177" s="191">
        <f>Q177*H177</f>
        <v>5.0000000000000001E-3</v>
      </c>
      <c r="S177" s="191">
        <v>0</v>
      </c>
      <c r="T177" s="192">
        <f>S177*H177</f>
        <v>0</v>
      </c>
      <c r="U177" s="37"/>
      <c r="V177" s="37"/>
      <c r="W177" s="37"/>
      <c r="X177" s="37"/>
      <c r="Y177" s="37"/>
      <c r="Z177" s="37"/>
      <c r="AA177" s="37"/>
      <c r="AB177" s="37"/>
      <c r="AC177" s="37"/>
      <c r="AD177" s="37"/>
      <c r="AE177" s="37"/>
      <c r="AR177" s="193" t="s">
        <v>523</v>
      </c>
      <c r="AT177" s="193" t="s">
        <v>296</v>
      </c>
      <c r="AU177" s="193" t="s">
        <v>88</v>
      </c>
      <c r="AY177" s="20" t="s">
        <v>237</v>
      </c>
      <c r="BE177" s="194">
        <f>IF(N177="základní",J177,0)</f>
        <v>0</v>
      </c>
      <c r="BF177" s="194">
        <f>IF(N177="snížená",J177,0)</f>
        <v>0</v>
      </c>
      <c r="BG177" s="194">
        <f>IF(N177="zákl. přenesená",J177,0)</f>
        <v>0</v>
      </c>
      <c r="BH177" s="194">
        <f>IF(N177="sníž. přenesená",J177,0)</f>
        <v>0</v>
      </c>
      <c r="BI177" s="194">
        <f>IF(N177="nulová",J177,0)</f>
        <v>0</v>
      </c>
      <c r="BJ177" s="20" t="s">
        <v>88</v>
      </c>
      <c r="BK177" s="194">
        <f>ROUND(I177*H177,2)</f>
        <v>0</v>
      </c>
      <c r="BL177" s="20" t="s">
        <v>366</v>
      </c>
      <c r="BM177" s="193" t="s">
        <v>3224</v>
      </c>
    </row>
    <row r="178" spans="1:65" s="2" customFormat="1" ht="55.5" customHeight="1">
      <c r="A178" s="37"/>
      <c r="B178" s="38"/>
      <c r="C178" s="182" t="s">
        <v>436</v>
      </c>
      <c r="D178" s="182" t="s">
        <v>239</v>
      </c>
      <c r="E178" s="183" t="s">
        <v>3214</v>
      </c>
      <c r="F178" s="184" t="s">
        <v>3215</v>
      </c>
      <c r="G178" s="185" t="s">
        <v>290</v>
      </c>
      <c r="H178" s="186">
        <v>11</v>
      </c>
      <c r="I178" s="187"/>
      <c r="J178" s="188">
        <f>ROUND(I178*H178,2)</f>
        <v>0</v>
      </c>
      <c r="K178" s="184" t="s">
        <v>242</v>
      </c>
      <c r="L178" s="42"/>
      <c r="M178" s="189" t="s">
        <v>19</v>
      </c>
      <c r="N178" s="190" t="s">
        <v>48</v>
      </c>
      <c r="O178" s="67"/>
      <c r="P178" s="191">
        <f>O178*H178</f>
        <v>0</v>
      </c>
      <c r="Q178" s="191">
        <v>7.4999999999999997E-3</v>
      </c>
      <c r="R178" s="191">
        <f>Q178*H178</f>
        <v>8.249999999999999E-2</v>
      </c>
      <c r="S178" s="191">
        <v>0</v>
      </c>
      <c r="T178" s="192">
        <f>S178*H178</f>
        <v>0</v>
      </c>
      <c r="U178" s="37"/>
      <c r="V178" s="37"/>
      <c r="W178" s="37"/>
      <c r="X178" s="37"/>
      <c r="Y178" s="37"/>
      <c r="Z178" s="37"/>
      <c r="AA178" s="37"/>
      <c r="AB178" s="37"/>
      <c r="AC178" s="37"/>
      <c r="AD178" s="37"/>
      <c r="AE178" s="37"/>
      <c r="AR178" s="193" t="s">
        <v>366</v>
      </c>
      <c r="AT178" s="193" t="s">
        <v>239</v>
      </c>
      <c r="AU178" s="193" t="s">
        <v>88</v>
      </c>
      <c r="AY178" s="20" t="s">
        <v>237</v>
      </c>
      <c r="BE178" s="194">
        <f>IF(N178="základní",J178,0)</f>
        <v>0</v>
      </c>
      <c r="BF178" s="194">
        <f>IF(N178="snížená",J178,0)</f>
        <v>0</v>
      </c>
      <c r="BG178" s="194">
        <f>IF(N178="zákl. přenesená",J178,0)</f>
        <v>0</v>
      </c>
      <c r="BH178" s="194">
        <f>IF(N178="sníž. přenesená",J178,0)</f>
        <v>0</v>
      </c>
      <c r="BI178" s="194">
        <f>IF(N178="nulová",J178,0)</f>
        <v>0</v>
      </c>
      <c r="BJ178" s="20" t="s">
        <v>88</v>
      </c>
      <c r="BK178" s="194">
        <f>ROUND(I178*H178,2)</f>
        <v>0</v>
      </c>
      <c r="BL178" s="20" t="s">
        <v>366</v>
      </c>
      <c r="BM178" s="193" t="s">
        <v>3225</v>
      </c>
    </row>
    <row r="179" spans="1:65" s="2" customFormat="1" ht="10.199999999999999">
      <c r="A179" s="37"/>
      <c r="B179" s="38"/>
      <c r="C179" s="39"/>
      <c r="D179" s="195" t="s">
        <v>245</v>
      </c>
      <c r="E179" s="39"/>
      <c r="F179" s="196" t="s">
        <v>3217</v>
      </c>
      <c r="G179" s="39"/>
      <c r="H179" s="39"/>
      <c r="I179" s="197"/>
      <c r="J179" s="39"/>
      <c r="K179" s="39"/>
      <c r="L179" s="42"/>
      <c r="M179" s="198"/>
      <c r="N179" s="199"/>
      <c r="O179" s="67"/>
      <c r="P179" s="67"/>
      <c r="Q179" s="67"/>
      <c r="R179" s="67"/>
      <c r="S179" s="67"/>
      <c r="T179" s="68"/>
      <c r="U179" s="37"/>
      <c r="V179" s="37"/>
      <c r="W179" s="37"/>
      <c r="X179" s="37"/>
      <c r="Y179" s="37"/>
      <c r="Z179" s="37"/>
      <c r="AA179" s="37"/>
      <c r="AB179" s="37"/>
      <c r="AC179" s="37"/>
      <c r="AD179" s="37"/>
      <c r="AE179" s="37"/>
      <c r="AT179" s="20" t="s">
        <v>245</v>
      </c>
      <c r="AU179" s="20" t="s">
        <v>88</v>
      </c>
    </row>
    <row r="180" spans="1:65" s="14" customFormat="1" ht="20.399999999999999">
      <c r="B180" s="211"/>
      <c r="C180" s="212"/>
      <c r="D180" s="202" t="s">
        <v>247</v>
      </c>
      <c r="E180" s="213" t="s">
        <v>19</v>
      </c>
      <c r="F180" s="214" t="s">
        <v>3226</v>
      </c>
      <c r="G180" s="212"/>
      <c r="H180" s="215">
        <v>7</v>
      </c>
      <c r="I180" s="216"/>
      <c r="J180" s="212"/>
      <c r="K180" s="212"/>
      <c r="L180" s="217"/>
      <c r="M180" s="218"/>
      <c r="N180" s="219"/>
      <c r="O180" s="219"/>
      <c r="P180" s="219"/>
      <c r="Q180" s="219"/>
      <c r="R180" s="219"/>
      <c r="S180" s="219"/>
      <c r="T180" s="220"/>
      <c r="AT180" s="221" t="s">
        <v>247</v>
      </c>
      <c r="AU180" s="221" t="s">
        <v>88</v>
      </c>
      <c r="AV180" s="14" t="s">
        <v>88</v>
      </c>
      <c r="AW180" s="14" t="s">
        <v>37</v>
      </c>
      <c r="AX180" s="14" t="s">
        <v>76</v>
      </c>
      <c r="AY180" s="221" t="s">
        <v>237</v>
      </c>
    </row>
    <row r="181" spans="1:65" s="14" customFormat="1" ht="20.399999999999999">
      <c r="B181" s="211"/>
      <c r="C181" s="212"/>
      <c r="D181" s="202" t="s">
        <v>247</v>
      </c>
      <c r="E181" s="213" t="s">
        <v>19</v>
      </c>
      <c r="F181" s="214" t="s">
        <v>3227</v>
      </c>
      <c r="G181" s="212"/>
      <c r="H181" s="215">
        <v>2</v>
      </c>
      <c r="I181" s="216"/>
      <c r="J181" s="212"/>
      <c r="K181" s="212"/>
      <c r="L181" s="217"/>
      <c r="M181" s="218"/>
      <c r="N181" s="219"/>
      <c r="O181" s="219"/>
      <c r="P181" s="219"/>
      <c r="Q181" s="219"/>
      <c r="R181" s="219"/>
      <c r="S181" s="219"/>
      <c r="T181" s="220"/>
      <c r="AT181" s="221" t="s">
        <v>247</v>
      </c>
      <c r="AU181" s="221" t="s">
        <v>88</v>
      </c>
      <c r="AV181" s="14" t="s">
        <v>88</v>
      </c>
      <c r="AW181" s="14" t="s">
        <v>37</v>
      </c>
      <c r="AX181" s="14" t="s">
        <v>76</v>
      </c>
      <c r="AY181" s="221" t="s">
        <v>237</v>
      </c>
    </row>
    <row r="182" spans="1:65" s="14" customFormat="1" ht="20.399999999999999">
      <c r="B182" s="211"/>
      <c r="C182" s="212"/>
      <c r="D182" s="202" t="s">
        <v>247</v>
      </c>
      <c r="E182" s="213" t="s">
        <v>19</v>
      </c>
      <c r="F182" s="214" t="s">
        <v>3228</v>
      </c>
      <c r="G182" s="212"/>
      <c r="H182" s="215">
        <v>2</v>
      </c>
      <c r="I182" s="216"/>
      <c r="J182" s="212"/>
      <c r="K182" s="212"/>
      <c r="L182" s="217"/>
      <c r="M182" s="218"/>
      <c r="N182" s="219"/>
      <c r="O182" s="219"/>
      <c r="P182" s="219"/>
      <c r="Q182" s="219"/>
      <c r="R182" s="219"/>
      <c r="S182" s="219"/>
      <c r="T182" s="220"/>
      <c r="AT182" s="221" t="s">
        <v>247</v>
      </c>
      <c r="AU182" s="221" t="s">
        <v>88</v>
      </c>
      <c r="AV182" s="14" t="s">
        <v>88</v>
      </c>
      <c r="AW182" s="14" t="s">
        <v>37</v>
      </c>
      <c r="AX182" s="14" t="s">
        <v>76</v>
      </c>
      <c r="AY182" s="221" t="s">
        <v>237</v>
      </c>
    </row>
    <row r="183" spans="1:65" s="16" customFormat="1" ht="10.199999999999999">
      <c r="B183" s="233"/>
      <c r="C183" s="234"/>
      <c r="D183" s="202" t="s">
        <v>247</v>
      </c>
      <c r="E183" s="235" t="s">
        <v>19</v>
      </c>
      <c r="F183" s="236" t="s">
        <v>260</v>
      </c>
      <c r="G183" s="234"/>
      <c r="H183" s="237">
        <v>11</v>
      </c>
      <c r="I183" s="238"/>
      <c r="J183" s="234"/>
      <c r="K183" s="234"/>
      <c r="L183" s="239"/>
      <c r="M183" s="240"/>
      <c r="N183" s="241"/>
      <c r="O183" s="241"/>
      <c r="P183" s="241"/>
      <c r="Q183" s="241"/>
      <c r="R183" s="241"/>
      <c r="S183" s="241"/>
      <c r="T183" s="242"/>
      <c r="AT183" s="243" t="s">
        <v>247</v>
      </c>
      <c r="AU183" s="243" t="s">
        <v>88</v>
      </c>
      <c r="AV183" s="16" t="s">
        <v>243</v>
      </c>
      <c r="AW183" s="16" t="s">
        <v>37</v>
      </c>
      <c r="AX183" s="16" t="s">
        <v>83</v>
      </c>
      <c r="AY183" s="243" t="s">
        <v>237</v>
      </c>
    </row>
    <row r="184" spans="1:65" s="2" customFormat="1" ht="24.15" customHeight="1">
      <c r="A184" s="37"/>
      <c r="B184" s="38"/>
      <c r="C184" s="244" t="s">
        <v>440</v>
      </c>
      <c r="D184" s="244" t="s">
        <v>296</v>
      </c>
      <c r="E184" s="245" t="s">
        <v>3229</v>
      </c>
      <c r="F184" s="246" t="s">
        <v>3230</v>
      </c>
      <c r="G184" s="247" t="s">
        <v>290</v>
      </c>
      <c r="H184" s="248">
        <v>11</v>
      </c>
      <c r="I184" s="249"/>
      <c r="J184" s="250">
        <f>ROUND(I184*H184,2)</f>
        <v>0</v>
      </c>
      <c r="K184" s="246" t="s">
        <v>242</v>
      </c>
      <c r="L184" s="251"/>
      <c r="M184" s="252" t="s">
        <v>19</v>
      </c>
      <c r="N184" s="253" t="s">
        <v>48</v>
      </c>
      <c r="O184" s="67"/>
      <c r="P184" s="191">
        <f>O184*H184</f>
        <v>0</v>
      </c>
      <c r="Q184" s="191">
        <v>3.4000000000000002E-4</v>
      </c>
      <c r="R184" s="191">
        <f>Q184*H184</f>
        <v>3.7400000000000003E-3</v>
      </c>
      <c r="S184" s="191">
        <v>0</v>
      </c>
      <c r="T184" s="192">
        <f>S184*H184</f>
        <v>0</v>
      </c>
      <c r="U184" s="37"/>
      <c r="V184" s="37"/>
      <c r="W184" s="37"/>
      <c r="X184" s="37"/>
      <c r="Y184" s="37"/>
      <c r="Z184" s="37"/>
      <c r="AA184" s="37"/>
      <c r="AB184" s="37"/>
      <c r="AC184" s="37"/>
      <c r="AD184" s="37"/>
      <c r="AE184" s="37"/>
      <c r="AR184" s="193" t="s">
        <v>523</v>
      </c>
      <c r="AT184" s="193" t="s">
        <v>296</v>
      </c>
      <c r="AU184" s="193" t="s">
        <v>88</v>
      </c>
      <c r="AY184" s="20" t="s">
        <v>237</v>
      </c>
      <c r="BE184" s="194">
        <f>IF(N184="základní",J184,0)</f>
        <v>0</v>
      </c>
      <c r="BF184" s="194">
        <f>IF(N184="snížená",J184,0)</f>
        <v>0</v>
      </c>
      <c r="BG184" s="194">
        <f>IF(N184="zákl. přenesená",J184,0)</f>
        <v>0</v>
      </c>
      <c r="BH184" s="194">
        <f>IF(N184="sníž. přenesená",J184,0)</f>
        <v>0</v>
      </c>
      <c r="BI184" s="194">
        <f>IF(N184="nulová",J184,0)</f>
        <v>0</v>
      </c>
      <c r="BJ184" s="20" t="s">
        <v>88</v>
      </c>
      <c r="BK184" s="194">
        <f>ROUND(I184*H184,2)</f>
        <v>0</v>
      </c>
      <c r="BL184" s="20" t="s">
        <v>366</v>
      </c>
      <c r="BM184" s="193" t="s">
        <v>3231</v>
      </c>
    </row>
    <row r="185" spans="1:65" s="2" customFormat="1" ht="37.799999999999997" customHeight="1">
      <c r="A185" s="37"/>
      <c r="B185" s="38"/>
      <c r="C185" s="182" t="s">
        <v>446</v>
      </c>
      <c r="D185" s="182" t="s">
        <v>239</v>
      </c>
      <c r="E185" s="183" t="s">
        <v>3232</v>
      </c>
      <c r="F185" s="184" t="s">
        <v>3233</v>
      </c>
      <c r="G185" s="185" t="s">
        <v>154</v>
      </c>
      <c r="H185" s="186">
        <v>81.099999999999994</v>
      </c>
      <c r="I185" s="187"/>
      <c r="J185" s="188">
        <f>ROUND(I185*H185,2)</f>
        <v>0</v>
      </c>
      <c r="K185" s="184" t="s">
        <v>242</v>
      </c>
      <c r="L185" s="42"/>
      <c r="M185" s="189" t="s">
        <v>19</v>
      </c>
      <c r="N185" s="190" t="s">
        <v>48</v>
      </c>
      <c r="O185" s="67"/>
      <c r="P185" s="191">
        <f>O185*H185</f>
        <v>0</v>
      </c>
      <c r="Q185" s="191">
        <v>1.15E-3</v>
      </c>
      <c r="R185" s="191">
        <f>Q185*H185</f>
        <v>9.3264999999999987E-2</v>
      </c>
      <c r="S185" s="191">
        <v>0</v>
      </c>
      <c r="T185" s="192">
        <f>S185*H185</f>
        <v>0</v>
      </c>
      <c r="U185" s="37"/>
      <c r="V185" s="37"/>
      <c r="W185" s="37"/>
      <c r="X185" s="37"/>
      <c r="Y185" s="37"/>
      <c r="Z185" s="37"/>
      <c r="AA185" s="37"/>
      <c r="AB185" s="37"/>
      <c r="AC185" s="37"/>
      <c r="AD185" s="37"/>
      <c r="AE185" s="37"/>
      <c r="AR185" s="193" t="s">
        <v>366</v>
      </c>
      <c r="AT185" s="193" t="s">
        <v>239</v>
      </c>
      <c r="AU185" s="193" t="s">
        <v>88</v>
      </c>
      <c r="AY185" s="20" t="s">
        <v>237</v>
      </c>
      <c r="BE185" s="194">
        <f>IF(N185="základní",J185,0)</f>
        <v>0</v>
      </c>
      <c r="BF185" s="194">
        <f>IF(N185="snížená",J185,0)</f>
        <v>0</v>
      </c>
      <c r="BG185" s="194">
        <f>IF(N185="zákl. přenesená",J185,0)</f>
        <v>0</v>
      </c>
      <c r="BH185" s="194">
        <f>IF(N185="sníž. přenesená",J185,0)</f>
        <v>0</v>
      </c>
      <c r="BI185" s="194">
        <f>IF(N185="nulová",J185,0)</f>
        <v>0</v>
      </c>
      <c r="BJ185" s="20" t="s">
        <v>88</v>
      </c>
      <c r="BK185" s="194">
        <f>ROUND(I185*H185,2)</f>
        <v>0</v>
      </c>
      <c r="BL185" s="20" t="s">
        <v>366</v>
      </c>
      <c r="BM185" s="193" t="s">
        <v>3234</v>
      </c>
    </row>
    <row r="186" spans="1:65" s="2" customFormat="1" ht="10.199999999999999">
      <c r="A186" s="37"/>
      <c r="B186" s="38"/>
      <c r="C186" s="39"/>
      <c r="D186" s="195" t="s">
        <v>245</v>
      </c>
      <c r="E186" s="39"/>
      <c r="F186" s="196" t="s">
        <v>3235</v>
      </c>
      <c r="G186" s="39"/>
      <c r="H186" s="39"/>
      <c r="I186" s="197"/>
      <c r="J186" s="39"/>
      <c r="K186" s="39"/>
      <c r="L186" s="42"/>
      <c r="M186" s="198"/>
      <c r="N186" s="199"/>
      <c r="O186" s="67"/>
      <c r="P186" s="67"/>
      <c r="Q186" s="67"/>
      <c r="R186" s="67"/>
      <c r="S186" s="67"/>
      <c r="T186" s="68"/>
      <c r="U186" s="37"/>
      <c r="V186" s="37"/>
      <c r="W186" s="37"/>
      <c r="X186" s="37"/>
      <c r="Y186" s="37"/>
      <c r="Z186" s="37"/>
      <c r="AA186" s="37"/>
      <c r="AB186" s="37"/>
      <c r="AC186" s="37"/>
      <c r="AD186" s="37"/>
      <c r="AE186" s="37"/>
      <c r="AT186" s="20" t="s">
        <v>245</v>
      </c>
      <c r="AU186" s="20" t="s">
        <v>88</v>
      </c>
    </row>
    <row r="187" spans="1:65" s="13" customFormat="1" ht="10.199999999999999">
      <c r="B187" s="200"/>
      <c r="C187" s="201"/>
      <c r="D187" s="202" t="s">
        <v>247</v>
      </c>
      <c r="E187" s="203" t="s">
        <v>19</v>
      </c>
      <c r="F187" s="204" t="s">
        <v>3236</v>
      </c>
      <c r="G187" s="201"/>
      <c r="H187" s="203" t="s">
        <v>19</v>
      </c>
      <c r="I187" s="205"/>
      <c r="J187" s="201"/>
      <c r="K187" s="201"/>
      <c r="L187" s="206"/>
      <c r="M187" s="207"/>
      <c r="N187" s="208"/>
      <c r="O187" s="208"/>
      <c r="P187" s="208"/>
      <c r="Q187" s="208"/>
      <c r="R187" s="208"/>
      <c r="S187" s="208"/>
      <c r="T187" s="209"/>
      <c r="AT187" s="210" t="s">
        <v>247</v>
      </c>
      <c r="AU187" s="210" t="s">
        <v>88</v>
      </c>
      <c r="AV187" s="13" t="s">
        <v>83</v>
      </c>
      <c r="AW187" s="13" t="s">
        <v>37</v>
      </c>
      <c r="AX187" s="13" t="s">
        <v>76</v>
      </c>
      <c r="AY187" s="210" t="s">
        <v>237</v>
      </c>
    </row>
    <row r="188" spans="1:65" s="14" customFormat="1" ht="10.199999999999999">
      <c r="B188" s="211"/>
      <c r="C188" s="212"/>
      <c r="D188" s="202" t="s">
        <v>247</v>
      </c>
      <c r="E188" s="213" t="s">
        <v>19</v>
      </c>
      <c r="F188" s="214" t="s">
        <v>3237</v>
      </c>
      <c r="G188" s="212"/>
      <c r="H188" s="215">
        <v>81.099999999999994</v>
      </c>
      <c r="I188" s="216"/>
      <c r="J188" s="212"/>
      <c r="K188" s="212"/>
      <c r="L188" s="217"/>
      <c r="M188" s="218"/>
      <c r="N188" s="219"/>
      <c r="O188" s="219"/>
      <c r="P188" s="219"/>
      <c r="Q188" s="219"/>
      <c r="R188" s="219"/>
      <c r="S188" s="219"/>
      <c r="T188" s="220"/>
      <c r="AT188" s="221" t="s">
        <v>247</v>
      </c>
      <c r="AU188" s="221" t="s">
        <v>88</v>
      </c>
      <c r="AV188" s="14" t="s">
        <v>88</v>
      </c>
      <c r="AW188" s="14" t="s">
        <v>37</v>
      </c>
      <c r="AX188" s="14" t="s">
        <v>83</v>
      </c>
      <c r="AY188" s="221" t="s">
        <v>237</v>
      </c>
    </row>
    <row r="189" spans="1:65" s="2" customFormat="1" ht="37.799999999999997" customHeight="1">
      <c r="A189" s="37"/>
      <c r="B189" s="38"/>
      <c r="C189" s="182" t="s">
        <v>452</v>
      </c>
      <c r="D189" s="182" t="s">
        <v>239</v>
      </c>
      <c r="E189" s="183" t="s">
        <v>3238</v>
      </c>
      <c r="F189" s="184" t="s">
        <v>3239</v>
      </c>
      <c r="G189" s="185" t="s">
        <v>154</v>
      </c>
      <c r="H189" s="186">
        <v>59.5</v>
      </c>
      <c r="I189" s="187"/>
      <c r="J189" s="188">
        <f>ROUND(I189*H189,2)</f>
        <v>0</v>
      </c>
      <c r="K189" s="184" t="s">
        <v>242</v>
      </c>
      <c r="L189" s="42"/>
      <c r="M189" s="189" t="s">
        <v>19</v>
      </c>
      <c r="N189" s="190" t="s">
        <v>48</v>
      </c>
      <c r="O189" s="67"/>
      <c r="P189" s="191">
        <f>O189*H189</f>
        <v>0</v>
      </c>
      <c r="Q189" s="191">
        <v>6.3000000000000003E-4</v>
      </c>
      <c r="R189" s="191">
        <f>Q189*H189</f>
        <v>3.7485000000000004E-2</v>
      </c>
      <c r="S189" s="191">
        <v>0</v>
      </c>
      <c r="T189" s="192">
        <f>S189*H189</f>
        <v>0</v>
      </c>
      <c r="U189" s="37"/>
      <c r="V189" s="37"/>
      <c r="W189" s="37"/>
      <c r="X189" s="37"/>
      <c r="Y189" s="37"/>
      <c r="Z189" s="37"/>
      <c r="AA189" s="37"/>
      <c r="AB189" s="37"/>
      <c r="AC189" s="37"/>
      <c r="AD189" s="37"/>
      <c r="AE189" s="37"/>
      <c r="AR189" s="193" t="s">
        <v>366</v>
      </c>
      <c r="AT189" s="193" t="s">
        <v>239</v>
      </c>
      <c r="AU189" s="193" t="s">
        <v>88</v>
      </c>
      <c r="AY189" s="20" t="s">
        <v>237</v>
      </c>
      <c r="BE189" s="194">
        <f>IF(N189="základní",J189,0)</f>
        <v>0</v>
      </c>
      <c r="BF189" s="194">
        <f>IF(N189="snížená",J189,0)</f>
        <v>0</v>
      </c>
      <c r="BG189" s="194">
        <f>IF(N189="zákl. přenesená",J189,0)</f>
        <v>0</v>
      </c>
      <c r="BH189" s="194">
        <f>IF(N189="sníž. přenesená",J189,0)</f>
        <v>0</v>
      </c>
      <c r="BI189" s="194">
        <f>IF(N189="nulová",J189,0)</f>
        <v>0</v>
      </c>
      <c r="BJ189" s="20" t="s">
        <v>88</v>
      </c>
      <c r="BK189" s="194">
        <f>ROUND(I189*H189,2)</f>
        <v>0</v>
      </c>
      <c r="BL189" s="20" t="s">
        <v>366</v>
      </c>
      <c r="BM189" s="193" t="s">
        <v>3240</v>
      </c>
    </row>
    <row r="190" spans="1:65" s="2" customFormat="1" ht="10.199999999999999">
      <c r="A190" s="37"/>
      <c r="B190" s="38"/>
      <c r="C190" s="39"/>
      <c r="D190" s="195" t="s">
        <v>245</v>
      </c>
      <c r="E190" s="39"/>
      <c r="F190" s="196" t="s">
        <v>3241</v>
      </c>
      <c r="G190" s="39"/>
      <c r="H190" s="39"/>
      <c r="I190" s="197"/>
      <c r="J190" s="39"/>
      <c r="K190" s="39"/>
      <c r="L190" s="42"/>
      <c r="M190" s="198"/>
      <c r="N190" s="199"/>
      <c r="O190" s="67"/>
      <c r="P190" s="67"/>
      <c r="Q190" s="67"/>
      <c r="R190" s="67"/>
      <c r="S190" s="67"/>
      <c r="T190" s="68"/>
      <c r="U190" s="37"/>
      <c r="V190" s="37"/>
      <c r="W190" s="37"/>
      <c r="X190" s="37"/>
      <c r="Y190" s="37"/>
      <c r="Z190" s="37"/>
      <c r="AA190" s="37"/>
      <c r="AB190" s="37"/>
      <c r="AC190" s="37"/>
      <c r="AD190" s="37"/>
      <c r="AE190" s="37"/>
      <c r="AT190" s="20" t="s">
        <v>245</v>
      </c>
      <c r="AU190" s="20" t="s">
        <v>88</v>
      </c>
    </row>
    <row r="191" spans="1:65" s="13" customFormat="1" ht="10.199999999999999">
      <c r="B191" s="200"/>
      <c r="C191" s="201"/>
      <c r="D191" s="202" t="s">
        <v>247</v>
      </c>
      <c r="E191" s="203" t="s">
        <v>19</v>
      </c>
      <c r="F191" s="204" t="s">
        <v>3236</v>
      </c>
      <c r="G191" s="201"/>
      <c r="H191" s="203" t="s">
        <v>19</v>
      </c>
      <c r="I191" s="205"/>
      <c r="J191" s="201"/>
      <c r="K191" s="201"/>
      <c r="L191" s="206"/>
      <c r="M191" s="207"/>
      <c r="N191" s="208"/>
      <c r="O191" s="208"/>
      <c r="P191" s="208"/>
      <c r="Q191" s="208"/>
      <c r="R191" s="208"/>
      <c r="S191" s="208"/>
      <c r="T191" s="209"/>
      <c r="AT191" s="210" t="s">
        <v>247</v>
      </c>
      <c r="AU191" s="210" t="s">
        <v>88</v>
      </c>
      <c r="AV191" s="13" t="s">
        <v>83</v>
      </c>
      <c r="AW191" s="13" t="s">
        <v>37</v>
      </c>
      <c r="AX191" s="13" t="s">
        <v>76</v>
      </c>
      <c r="AY191" s="210" t="s">
        <v>237</v>
      </c>
    </row>
    <row r="192" spans="1:65" s="14" customFormat="1" ht="10.199999999999999">
      <c r="B192" s="211"/>
      <c r="C192" s="212"/>
      <c r="D192" s="202" t="s">
        <v>247</v>
      </c>
      <c r="E192" s="213" t="s">
        <v>19</v>
      </c>
      <c r="F192" s="214" t="s">
        <v>3242</v>
      </c>
      <c r="G192" s="212"/>
      <c r="H192" s="215">
        <v>59.5</v>
      </c>
      <c r="I192" s="216"/>
      <c r="J192" s="212"/>
      <c r="K192" s="212"/>
      <c r="L192" s="217"/>
      <c r="M192" s="218"/>
      <c r="N192" s="219"/>
      <c r="O192" s="219"/>
      <c r="P192" s="219"/>
      <c r="Q192" s="219"/>
      <c r="R192" s="219"/>
      <c r="S192" s="219"/>
      <c r="T192" s="220"/>
      <c r="AT192" s="221" t="s">
        <v>247</v>
      </c>
      <c r="AU192" s="221" t="s">
        <v>88</v>
      </c>
      <c r="AV192" s="14" t="s">
        <v>88</v>
      </c>
      <c r="AW192" s="14" t="s">
        <v>37</v>
      </c>
      <c r="AX192" s="14" t="s">
        <v>83</v>
      </c>
      <c r="AY192" s="221" t="s">
        <v>237</v>
      </c>
    </row>
    <row r="193" spans="1:65" s="2" customFormat="1" ht="62.7" customHeight="1">
      <c r="A193" s="37"/>
      <c r="B193" s="38"/>
      <c r="C193" s="182" t="s">
        <v>471</v>
      </c>
      <c r="D193" s="182" t="s">
        <v>239</v>
      </c>
      <c r="E193" s="183" t="s">
        <v>3243</v>
      </c>
      <c r="F193" s="184" t="s">
        <v>3244</v>
      </c>
      <c r="G193" s="185" t="s">
        <v>141</v>
      </c>
      <c r="H193" s="186">
        <v>23.346</v>
      </c>
      <c r="I193" s="187"/>
      <c r="J193" s="188">
        <f>ROUND(I193*H193,2)</f>
        <v>0</v>
      </c>
      <c r="K193" s="184" t="s">
        <v>242</v>
      </c>
      <c r="L193" s="42"/>
      <c r="M193" s="189" t="s">
        <v>19</v>
      </c>
      <c r="N193" s="190" t="s">
        <v>48</v>
      </c>
      <c r="O193" s="67"/>
      <c r="P193" s="191">
        <f>O193*H193</f>
        <v>0</v>
      </c>
      <c r="Q193" s="191">
        <v>5.0000000000000002E-5</v>
      </c>
      <c r="R193" s="191">
        <f>Q193*H193</f>
        <v>1.1673E-3</v>
      </c>
      <c r="S193" s="191">
        <v>0</v>
      </c>
      <c r="T193" s="192">
        <f>S193*H193</f>
        <v>0</v>
      </c>
      <c r="U193" s="37"/>
      <c r="V193" s="37"/>
      <c r="W193" s="37"/>
      <c r="X193" s="37"/>
      <c r="Y193" s="37"/>
      <c r="Z193" s="37"/>
      <c r="AA193" s="37"/>
      <c r="AB193" s="37"/>
      <c r="AC193" s="37"/>
      <c r="AD193" s="37"/>
      <c r="AE193" s="37"/>
      <c r="AR193" s="193" t="s">
        <v>366</v>
      </c>
      <c r="AT193" s="193" t="s">
        <v>239</v>
      </c>
      <c r="AU193" s="193" t="s">
        <v>88</v>
      </c>
      <c r="AY193" s="20" t="s">
        <v>237</v>
      </c>
      <c r="BE193" s="194">
        <f>IF(N193="základní",J193,0)</f>
        <v>0</v>
      </c>
      <c r="BF193" s="194">
        <f>IF(N193="snížená",J193,0)</f>
        <v>0</v>
      </c>
      <c r="BG193" s="194">
        <f>IF(N193="zákl. přenesená",J193,0)</f>
        <v>0</v>
      </c>
      <c r="BH193" s="194">
        <f>IF(N193="sníž. přenesená",J193,0)</f>
        <v>0</v>
      </c>
      <c r="BI193" s="194">
        <f>IF(N193="nulová",J193,0)</f>
        <v>0</v>
      </c>
      <c r="BJ193" s="20" t="s">
        <v>88</v>
      </c>
      <c r="BK193" s="194">
        <f>ROUND(I193*H193,2)</f>
        <v>0</v>
      </c>
      <c r="BL193" s="20" t="s">
        <v>366</v>
      </c>
      <c r="BM193" s="193" t="s">
        <v>3245</v>
      </c>
    </row>
    <row r="194" spans="1:65" s="2" customFormat="1" ht="10.199999999999999">
      <c r="A194" s="37"/>
      <c r="B194" s="38"/>
      <c r="C194" s="39"/>
      <c r="D194" s="195" t="s">
        <v>245</v>
      </c>
      <c r="E194" s="39"/>
      <c r="F194" s="196" t="s">
        <v>3246</v>
      </c>
      <c r="G194" s="39"/>
      <c r="H194" s="39"/>
      <c r="I194" s="197"/>
      <c r="J194" s="39"/>
      <c r="K194" s="39"/>
      <c r="L194" s="42"/>
      <c r="M194" s="198"/>
      <c r="N194" s="199"/>
      <c r="O194" s="67"/>
      <c r="P194" s="67"/>
      <c r="Q194" s="67"/>
      <c r="R194" s="67"/>
      <c r="S194" s="67"/>
      <c r="T194" s="68"/>
      <c r="U194" s="37"/>
      <c r="V194" s="37"/>
      <c r="W194" s="37"/>
      <c r="X194" s="37"/>
      <c r="Y194" s="37"/>
      <c r="Z194" s="37"/>
      <c r="AA194" s="37"/>
      <c r="AB194" s="37"/>
      <c r="AC194" s="37"/>
      <c r="AD194" s="37"/>
      <c r="AE194" s="37"/>
      <c r="AT194" s="20" t="s">
        <v>245</v>
      </c>
      <c r="AU194" s="20" t="s">
        <v>88</v>
      </c>
    </row>
    <row r="195" spans="1:65" s="14" customFormat="1" ht="10.199999999999999">
      <c r="B195" s="211"/>
      <c r="C195" s="212"/>
      <c r="D195" s="202" t="s">
        <v>247</v>
      </c>
      <c r="E195" s="213" t="s">
        <v>19</v>
      </c>
      <c r="F195" s="214" t="s">
        <v>3247</v>
      </c>
      <c r="G195" s="212"/>
      <c r="H195" s="215">
        <v>23.346</v>
      </c>
      <c r="I195" s="216"/>
      <c r="J195" s="212"/>
      <c r="K195" s="212"/>
      <c r="L195" s="217"/>
      <c r="M195" s="218"/>
      <c r="N195" s="219"/>
      <c r="O195" s="219"/>
      <c r="P195" s="219"/>
      <c r="Q195" s="219"/>
      <c r="R195" s="219"/>
      <c r="S195" s="219"/>
      <c r="T195" s="220"/>
      <c r="AT195" s="221" t="s">
        <v>247</v>
      </c>
      <c r="AU195" s="221" t="s">
        <v>88</v>
      </c>
      <c r="AV195" s="14" t="s">
        <v>88</v>
      </c>
      <c r="AW195" s="14" t="s">
        <v>37</v>
      </c>
      <c r="AX195" s="14" t="s">
        <v>83</v>
      </c>
      <c r="AY195" s="221" t="s">
        <v>237</v>
      </c>
    </row>
    <row r="196" spans="1:65" s="2" customFormat="1" ht="24.15" customHeight="1">
      <c r="A196" s="37"/>
      <c r="B196" s="38"/>
      <c r="C196" s="244" t="s">
        <v>476</v>
      </c>
      <c r="D196" s="244" t="s">
        <v>296</v>
      </c>
      <c r="E196" s="245" t="s">
        <v>2827</v>
      </c>
      <c r="F196" s="246" t="s">
        <v>2828</v>
      </c>
      <c r="G196" s="247" t="s">
        <v>141</v>
      </c>
      <c r="H196" s="248">
        <v>27.21</v>
      </c>
      <c r="I196" s="249"/>
      <c r="J196" s="250">
        <f>ROUND(I196*H196,2)</f>
        <v>0</v>
      </c>
      <c r="K196" s="246" t="s">
        <v>242</v>
      </c>
      <c r="L196" s="251"/>
      <c r="M196" s="252" t="s">
        <v>19</v>
      </c>
      <c r="N196" s="253" t="s">
        <v>48</v>
      </c>
      <c r="O196" s="67"/>
      <c r="P196" s="191">
        <f>O196*H196</f>
        <v>0</v>
      </c>
      <c r="Q196" s="191">
        <v>2.2000000000000001E-3</v>
      </c>
      <c r="R196" s="191">
        <f>Q196*H196</f>
        <v>5.9862000000000005E-2</v>
      </c>
      <c r="S196" s="191">
        <v>0</v>
      </c>
      <c r="T196" s="192">
        <f>S196*H196</f>
        <v>0</v>
      </c>
      <c r="U196" s="37"/>
      <c r="V196" s="37"/>
      <c r="W196" s="37"/>
      <c r="X196" s="37"/>
      <c r="Y196" s="37"/>
      <c r="Z196" s="37"/>
      <c r="AA196" s="37"/>
      <c r="AB196" s="37"/>
      <c r="AC196" s="37"/>
      <c r="AD196" s="37"/>
      <c r="AE196" s="37"/>
      <c r="AR196" s="193" t="s">
        <v>523</v>
      </c>
      <c r="AT196" s="193" t="s">
        <v>296</v>
      </c>
      <c r="AU196" s="193" t="s">
        <v>88</v>
      </c>
      <c r="AY196" s="20" t="s">
        <v>237</v>
      </c>
      <c r="BE196" s="194">
        <f>IF(N196="základní",J196,0)</f>
        <v>0</v>
      </c>
      <c r="BF196" s="194">
        <f>IF(N196="snížená",J196,0)</f>
        <v>0</v>
      </c>
      <c r="BG196" s="194">
        <f>IF(N196="zákl. přenesená",J196,0)</f>
        <v>0</v>
      </c>
      <c r="BH196" s="194">
        <f>IF(N196="sníž. přenesená",J196,0)</f>
        <v>0</v>
      </c>
      <c r="BI196" s="194">
        <f>IF(N196="nulová",J196,0)</f>
        <v>0</v>
      </c>
      <c r="BJ196" s="20" t="s">
        <v>88</v>
      </c>
      <c r="BK196" s="194">
        <f>ROUND(I196*H196,2)</f>
        <v>0</v>
      </c>
      <c r="BL196" s="20" t="s">
        <v>366</v>
      </c>
      <c r="BM196" s="193" t="s">
        <v>3248</v>
      </c>
    </row>
    <row r="197" spans="1:65" s="14" customFormat="1" ht="10.199999999999999">
      <c r="B197" s="211"/>
      <c r="C197" s="212"/>
      <c r="D197" s="202" t="s">
        <v>247</v>
      </c>
      <c r="E197" s="212"/>
      <c r="F197" s="214" t="s">
        <v>3249</v>
      </c>
      <c r="G197" s="212"/>
      <c r="H197" s="215">
        <v>27.21</v>
      </c>
      <c r="I197" s="216"/>
      <c r="J197" s="212"/>
      <c r="K197" s="212"/>
      <c r="L197" s="217"/>
      <c r="M197" s="218"/>
      <c r="N197" s="219"/>
      <c r="O197" s="219"/>
      <c r="P197" s="219"/>
      <c r="Q197" s="219"/>
      <c r="R197" s="219"/>
      <c r="S197" s="219"/>
      <c r="T197" s="220"/>
      <c r="AT197" s="221" t="s">
        <v>247</v>
      </c>
      <c r="AU197" s="221" t="s">
        <v>88</v>
      </c>
      <c r="AV197" s="14" t="s">
        <v>88</v>
      </c>
      <c r="AW197" s="14" t="s">
        <v>4</v>
      </c>
      <c r="AX197" s="14" t="s">
        <v>83</v>
      </c>
      <c r="AY197" s="221" t="s">
        <v>237</v>
      </c>
    </row>
    <row r="198" spans="1:65" s="2" customFormat="1" ht="62.7" customHeight="1">
      <c r="A198" s="37"/>
      <c r="B198" s="38"/>
      <c r="C198" s="182" t="s">
        <v>485</v>
      </c>
      <c r="D198" s="182" t="s">
        <v>239</v>
      </c>
      <c r="E198" s="183" t="s">
        <v>3250</v>
      </c>
      <c r="F198" s="184" t="s">
        <v>3251</v>
      </c>
      <c r="G198" s="185" t="s">
        <v>141</v>
      </c>
      <c r="H198" s="186">
        <v>2.9180000000000001</v>
      </c>
      <c r="I198" s="187"/>
      <c r="J198" s="188">
        <f>ROUND(I198*H198,2)</f>
        <v>0</v>
      </c>
      <c r="K198" s="184" t="s">
        <v>242</v>
      </c>
      <c r="L198" s="42"/>
      <c r="M198" s="189" t="s">
        <v>19</v>
      </c>
      <c r="N198" s="190" t="s">
        <v>48</v>
      </c>
      <c r="O198" s="67"/>
      <c r="P198" s="191">
        <f>O198*H198</f>
        <v>0</v>
      </c>
      <c r="Q198" s="191">
        <v>1E-4</v>
      </c>
      <c r="R198" s="191">
        <f>Q198*H198</f>
        <v>2.9180000000000005E-4</v>
      </c>
      <c r="S198" s="191">
        <v>0</v>
      </c>
      <c r="T198" s="192">
        <f>S198*H198</f>
        <v>0</v>
      </c>
      <c r="U198" s="37"/>
      <c r="V198" s="37"/>
      <c r="W198" s="37"/>
      <c r="X198" s="37"/>
      <c r="Y198" s="37"/>
      <c r="Z198" s="37"/>
      <c r="AA198" s="37"/>
      <c r="AB198" s="37"/>
      <c r="AC198" s="37"/>
      <c r="AD198" s="37"/>
      <c r="AE198" s="37"/>
      <c r="AR198" s="193" t="s">
        <v>366</v>
      </c>
      <c r="AT198" s="193" t="s">
        <v>239</v>
      </c>
      <c r="AU198" s="193" t="s">
        <v>88</v>
      </c>
      <c r="AY198" s="20" t="s">
        <v>237</v>
      </c>
      <c r="BE198" s="194">
        <f>IF(N198="základní",J198,0)</f>
        <v>0</v>
      </c>
      <c r="BF198" s="194">
        <f>IF(N198="snížená",J198,0)</f>
        <v>0</v>
      </c>
      <c r="BG198" s="194">
        <f>IF(N198="zákl. přenesená",J198,0)</f>
        <v>0</v>
      </c>
      <c r="BH198" s="194">
        <f>IF(N198="sníž. přenesená",J198,0)</f>
        <v>0</v>
      </c>
      <c r="BI198" s="194">
        <f>IF(N198="nulová",J198,0)</f>
        <v>0</v>
      </c>
      <c r="BJ198" s="20" t="s">
        <v>88</v>
      </c>
      <c r="BK198" s="194">
        <f>ROUND(I198*H198,2)</f>
        <v>0</v>
      </c>
      <c r="BL198" s="20" t="s">
        <v>366</v>
      </c>
      <c r="BM198" s="193" t="s">
        <v>3252</v>
      </c>
    </row>
    <row r="199" spans="1:65" s="2" customFormat="1" ht="10.199999999999999">
      <c r="A199" s="37"/>
      <c r="B199" s="38"/>
      <c r="C199" s="39"/>
      <c r="D199" s="195" t="s">
        <v>245</v>
      </c>
      <c r="E199" s="39"/>
      <c r="F199" s="196" t="s">
        <v>3253</v>
      </c>
      <c r="G199" s="39"/>
      <c r="H199" s="39"/>
      <c r="I199" s="197"/>
      <c r="J199" s="39"/>
      <c r="K199" s="39"/>
      <c r="L199" s="42"/>
      <c r="M199" s="198"/>
      <c r="N199" s="199"/>
      <c r="O199" s="67"/>
      <c r="P199" s="67"/>
      <c r="Q199" s="67"/>
      <c r="R199" s="67"/>
      <c r="S199" s="67"/>
      <c r="T199" s="68"/>
      <c r="U199" s="37"/>
      <c r="V199" s="37"/>
      <c r="W199" s="37"/>
      <c r="X199" s="37"/>
      <c r="Y199" s="37"/>
      <c r="Z199" s="37"/>
      <c r="AA199" s="37"/>
      <c r="AB199" s="37"/>
      <c r="AC199" s="37"/>
      <c r="AD199" s="37"/>
      <c r="AE199" s="37"/>
      <c r="AT199" s="20" t="s">
        <v>245</v>
      </c>
      <c r="AU199" s="20" t="s">
        <v>88</v>
      </c>
    </row>
    <row r="200" spans="1:65" s="14" customFormat="1" ht="10.199999999999999">
      <c r="B200" s="211"/>
      <c r="C200" s="212"/>
      <c r="D200" s="202" t="s">
        <v>247</v>
      </c>
      <c r="E200" s="213" t="s">
        <v>19</v>
      </c>
      <c r="F200" s="214" t="s">
        <v>3254</v>
      </c>
      <c r="G200" s="212"/>
      <c r="H200" s="215">
        <v>2.9180000000000001</v>
      </c>
      <c r="I200" s="216"/>
      <c r="J200" s="212"/>
      <c r="K200" s="212"/>
      <c r="L200" s="217"/>
      <c r="M200" s="218"/>
      <c r="N200" s="219"/>
      <c r="O200" s="219"/>
      <c r="P200" s="219"/>
      <c r="Q200" s="219"/>
      <c r="R200" s="219"/>
      <c r="S200" s="219"/>
      <c r="T200" s="220"/>
      <c r="AT200" s="221" t="s">
        <v>247</v>
      </c>
      <c r="AU200" s="221" t="s">
        <v>88</v>
      </c>
      <c r="AV200" s="14" t="s">
        <v>88</v>
      </c>
      <c r="AW200" s="14" t="s">
        <v>37</v>
      </c>
      <c r="AX200" s="14" t="s">
        <v>83</v>
      </c>
      <c r="AY200" s="221" t="s">
        <v>237</v>
      </c>
    </row>
    <row r="201" spans="1:65" s="2" customFormat="1" ht="24.15" customHeight="1">
      <c r="A201" s="37"/>
      <c r="B201" s="38"/>
      <c r="C201" s="244" t="s">
        <v>508</v>
      </c>
      <c r="D201" s="244" t="s">
        <v>296</v>
      </c>
      <c r="E201" s="245" t="s">
        <v>2827</v>
      </c>
      <c r="F201" s="246" t="s">
        <v>2828</v>
      </c>
      <c r="G201" s="247" t="s">
        <v>141</v>
      </c>
      <c r="H201" s="248">
        <v>3.4009999999999998</v>
      </c>
      <c r="I201" s="249"/>
      <c r="J201" s="250">
        <f>ROUND(I201*H201,2)</f>
        <v>0</v>
      </c>
      <c r="K201" s="246" t="s">
        <v>242</v>
      </c>
      <c r="L201" s="251"/>
      <c r="M201" s="252" t="s">
        <v>19</v>
      </c>
      <c r="N201" s="253" t="s">
        <v>48</v>
      </c>
      <c r="O201" s="67"/>
      <c r="P201" s="191">
        <f>O201*H201</f>
        <v>0</v>
      </c>
      <c r="Q201" s="191">
        <v>2.2000000000000001E-3</v>
      </c>
      <c r="R201" s="191">
        <f>Q201*H201</f>
        <v>7.4821999999999996E-3</v>
      </c>
      <c r="S201" s="191">
        <v>0</v>
      </c>
      <c r="T201" s="192">
        <f>S201*H201</f>
        <v>0</v>
      </c>
      <c r="U201" s="37"/>
      <c r="V201" s="37"/>
      <c r="W201" s="37"/>
      <c r="X201" s="37"/>
      <c r="Y201" s="37"/>
      <c r="Z201" s="37"/>
      <c r="AA201" s="37"/>
      <c r="AB201" s="37"/>
      <c r="AC201" s="37"/>
      <c r="AD201" s="37"/>
      <c r="AE201" s="37"/>
      <c r="AR201" s="193" t="s">
        <v>523</v>
      </c>
      <c r="AT201" s="193" t="s">
        <v>296</v>
      </c>
      <c r="AU201" s="193" t="s">
        <v>88</v>
      </c>
      <c r="AY201" s="20" t="s">
        <v>237</v>
      </c>
      <c r="BE201" s="194">
        <f>IF(N201="základní",J201,0)</f>
        <v>0</v>
      </c>
      <c r="BF201" s="194">
        <f>IF(N201="snížená",J201,0)</f>
        <v>0</v>
      </c>
      <c r="BG201" s="194">
        <f>IF(N201="zákl. přenesená",J201,0)</f>
        <v>0</v>
      </c>
      <c r="BH201" s="194">
        <f>IF(N201="sníž. přenesená",J201,0)</f>
        <v>0</v>
      </c>
      <c r="BI201" s="194">
        <f>IF(N201="nulová",J201,0)</f>
        <v>0</v>
      </c>
      <c r="BJ201" s="20" t="s">
        <v>88</v>
      </c>
      <c r="BK201" s="194">
        <f>ROUND(I201*H201,2)</f>
        <v>0</v>
      </c>
      <c r="BL201" s="20" t="s">
        <v>366</v>
      </c>
      <c r="BM201" s="193" t="s">
        <v>3255</v>
      </c>
    </row>
    <row r="202" spans="1:65" s="14" customFormat="1" ht="10.199999999999999">
      <c r="B202" s="211"/>
      <c r="C202" s="212"/>
      <c r="D202" s="202" t="s">
        <v>247</v>
      </c>
      <c r="E202" s="212"/>
      <c r="F202" s="214" t="s">
        <v>3256</v>
      </c>
      <c r="G202" s="212"/>
      <c r="H202" s="215">
        <v>3.4009999999999998</v>
      </c>
      <c r="I202" s="216"/>
      <c r="J202" s="212"/>
      <c r="K202" s="212"/>
      <c r="L202" s="217"/>
      <c r="M202" s="218"/>
      <c r="N202" s="219"/>
      <c r="O202" s="219"/>
      <c r="P202" s="219"/>
      <c r="Q202" s="219"/>
      <c r="R202" s="219"/>
      <c r="S202" s="219"/>
      <c r="T202" s="220"/>
      <c r="AT202" s="221" t="s">
        <v>247</v>
      </c>
      <c r="AU202" s="221" t="s">
        <v>88</v>
      </c>
      <c r="AV202" s="14" t="s">
        <v>88</v>
      </c>
      <c r="AW202" s="14" t="s">
        <v>4</v>
      </c>
      <c r="AX202" s="14" t="s">
        <v>83</v>
      </c>
      <c r="AY202" s="221" t="s">
        <v>237</v>
      </c>
    </row>
    <row r="203" spans="1:65" s="2" customFormat="1" ht="62.7" customHeight="1">
      <c r="A203" s="37"/>
      <c r="B203" s="38"/>
      <c r="C203" s="182" t="s">
        <v>516</v>
      </c>
      <c r="D203" s="182" t="s">
        <v>239</v>
      </c>
      <c r="E203" s="183" t="s">
        <v>3257</v>
      </c>
      <c r="F203" s="184" t="s">
        <v>3258</v>
      </c>
      <c r="G203" s="185" t="s">
        <v>141</v>
      </c>
      <c r="H203" s="186">
        <v>2.9180000000000001</v>
      </c>
      <c r="I203" s="187"/>
      <c r="J203" s="188">
        <f>ROUND(I203*H203,2)</f>
        <v>0</v>
      </c>
      <c r="K203" s="184" t="s">
        <v>242</v>
      </c>
      <c r="L203" s="42"/>
      <c r="M203" s="189" t="s">
        <v>19</v>
      </c>
      <c r="N203" s="190" t="s">
        <v>48</v>
      </c>
      <c r="O203" s="67"/>
      <c r="P203" s="191">
        <f>O203*H203</f>
        <v>0</v>
      </c>
      <c r="Q203" s="191">
        <v>1.4999999999999999E-4</v>
      </c>
      <c r="R203" s="191">
        <f>Q203*H203</f>
        <v>4.3769999999999996E-4</v>
      </c>
      <c r="S203" s="191">
        <v>0</v>
      </c>
      <c r="T203" s="192">
        <f>S203*H203</f>
        <v>0</v>
      </c>
      <c r="U203" s="37"/>
      <c r="V203" s="37"/>
      <c r="W203" s="37"/>
      <c r="X203" s="37"/>
      <c r="Y203" s="37"/>
      <c r="Z203" s="37"/>
      <c r="AA203" s="37"/>
      <c r="AB203" s="37"/>
      <c r="AC203" s="37"/>
      <c r="AD203" s="37"/>
      <c r="AE203" s="37"/>
      <c r="AR203" s="193" t="s">
        <v>366</v>
      </c>
      <c r="AT203" s="193" t="s">
        <v>239</v>
      </c>
      <c r="AU203" s="193" t="s">
        <v>88</v>
      </c>
      <c r="AY203" s="20" t="s">
        <v>237</v>
      </c>
      <c r="BE203" s="194">
        <f>IF(N203="základní",J203,0)</f>
        <v>0</v>
      </c>
      <c r="BF203" s="194">
        <f>IF(N203="snížená",J203,0)</f>
        <v>0</v>
      </c>
      <c r="BG203" s="194">
        <f>IF(N203="zákl. přenesená",J203,0)</f>
        <v>0</v>
      </c>
      <c r="BH203" s="194">
        <f>IF(N203="sníž. přenesená",J203,0)</f>
        <v>0</v>
      </c>
      <c r="BI203" s="194">
        <f>IF(N203="nulová",J203,0)</f>
        <v>0</v>
      </c>
      <c r="BJ203" s="20" t="s">
        <v>88</v>
      </c>
      <c r="BK203" s="194">
        <f>ROUND(I203*H203,2)</f>
        <v>0</v>
      </c>
      <c r="BL203" s="20" t="s">
        <v>366</v>
      </c>
      <c r="BM203" s="193" t="s">
        <v>3259</v>
      </c>
    </row>
    <row r="204" spans="1:65" s="2" customFormat="1" ht="10.199999999999999">
      <c r="A204" s="37"/>
      <c r="B204" s="38"/>
      <c r="C204" s="39"/>
      <c r="D204" s="195" t="s">
        <v>245</v>
      </c>
      <c r="E204" s="39"/>
      <c r="F204" s="196" t="s">
        <v>3260</v>
      </c>
      <c r="G204" s="39"/>
      <c r="H204" s="39"/>
      <c r="I204" s="197"/>
      <c r="J204" s="39"/>
      <c r="K204" s="39"/>
      <c r="L204" s="42"/>
      <c r="M204" s="198"/>
      <c r="N204" s="199"/>
      <c r="O204" s="67"/>
      <c r="P204" s="67"/>
      <c r="Q204" s="67"/>
      <c r="R204" s="67"/>
      <c r="S204" s="67"/>
      <c r="T204" s="68"/>
      <c r="U204" s="37"/>
      <c r="V204" s="37"/>
      <c r="W204" s="37"/>
      <c r="X204" s="37"/>
      <c r="Y204" s="37"/>
      <c r="Z204" s="37"/>
      <c r="AA204" s="37"/>
      <c r="AB204" s="37"/>
      <c r="AC204" s="37"/>
      <c r="AD204" s="37"/>
      <c r="AE204" s="37"/>
      <c r="AT204" s="20" t="s">
        <v>245</v>
      </c>
      <c r="AU204" s="20" t="s">
        <v>88</v>
      </c>
    </row>
    <row r="205" spans="1:65" s="14" customFormat="1" ht="10.199999999999999">
      <c r="B205" s="211"/>
      <c r="C205" s="212"/>
      <c r="D205" s="202" t="s">
        <v>247</v>
      </c>
      <c r="E205" s="213" t="s">
        <v>19</v>
      </c>
      <c r="F205" s="214" t="s">
        <v>3254</v>
      </c>
      <c r="G205" s="212"/>
      <c r="H205" s="215">
        <v>2.9180000000000001</v>
      </c>
      <c r="I205" s="216"/>
      <c r="J205" s="212"/>
      <c r="K205" s="212"/>
      <c r="L205" s="217"/>
      <c r="M205" s="218"/>
      <c r="N205" s="219"/>
      <c r="O205" s="219"/>
      <c r="P205" s="219"/>
      <c r="Q205" s="219"/>
      <c r="R205" s="219"/>
      <c r="S205" s="219"/>
      <c r="T205" s="220"/>
      <c r="AT205" s="221" t="s">
        <v>247</v>
      </c>
      <c r="AU205" s="221" t="s">
        <v>88</v>
      </c>
      <c r="AV205" s="14" t="s">
        <v>88</v>
      </c>
      <c r="AW205" s="14" t="s">
        <v>37</v>
      </c>
      <c r="AX205" s="14" t="s">
        <v>83</v>
      </c>
      <c r="AY205" s="221" t="s">
        <v>237</v>
      </c>
    </row>
    <row r="206" spans="1:65" s="2" customFormat="1" ht="24.15" customHeight="1">
      <c r="A206" s="37"/>
      <c r="B206" s="38"/>
      <c r="C206" s="244" t="s">
        <v>523</v>
      </c>
      <c r="D206" s="244" t="s">
        <v>296</v>
      </c>
      <c r="E206" s="245" t="s">
        <v>2827</v>
      </c>
      <c r="F206" s="246" t="s">
        <v>2828</v>
      </c>
      <c r="G206" s="247" t="s">
        <v>141</v>
      </c>
      <c r="H206" s="248">
        <v>3.4009999999999998</v>
      </c>
      <c r="I206" s="249"/>
      <c r="J206" s="250">
        <f>ROUND(I206*H206,2)</f>
        <v>0</v>
      </c>
      <c r="K206" s="246" t="s">
        <v>242</v>
      </c>
      <c r="L206" s="251"/>
      <c r="M206" s="252" t="s">
        <v>19</v>
      </c>
      <c r="N206" s="253" t="s">
        <v>48</v>
      </c>
      <c r="O206" s="67"/>
      <c r="P206" s="191">
        <f>O206*H206</f>
        <v>0</v>
      </c>
      <c r="Q206" s="191">
        <v>2.2000000000000001E-3</v>
      </c>
      <c r="R206" s="191">
        <f>Q206*H206</f>
        <v>7.4821999999999996E-3</v>
      </c>
      <c r="S206" s="191">
        <v>0</v>
      </c>
      <c r="T206" s="192">
        <f>S206*H206</f>
        <v>0</v>
      </c>
      <c r="U206" s="37"/>
      <c r="V206" s="37"/>
      <c r="W206" s="37"/>
      <c r="X206" s="37"/>
      <c r="Y206" s="37"/>
      <c r="Z206" s="37"/>
      <c r="AA206" s="37"/>
      <c r="AB206" s="37"/>
      <c r="AC206" s="37"/>
      <c r="AD206" s="37"/>
      <c r="AE206" s="37"/>
      <c r="AR206" s="193" t="s">
        <v>523</v>
      </c>
      <c r="AT206" s="193" t="s">
        <v>296</v>
      </c>
      <c r="AU206" s="193" t="s">
        <v>88</v>
      </c>
      <c r="AY206" s="20" t="s">
        <v>237</v>
      </c>
      <c r="BE206" s="194">
        <f>IF(N206="základní",J206,0)</f>
        <v>0</v>
      </c>
      <c r="BF206" s="194">
        <f>IF(N206="snížená",J206,0)</f>
        <v>0</v>
      </c>
      <c r="BG206" s="194">
        <f>IF(N206="zákl. přenesená",J206,0)</f>
        <v>0</v>
      </c>
      <c r="BH206" s="194">
        <f>IF(N206="sníž. přenesená",J206,0)</f>
        <v>0</v>
      </c>
      <c r="BI206" s="194">
        <f>IF(N206="nulová",J206,0)</f>
        <v>0</v>
      </c>
      <c r="BJ206" s="20" t="s">
        <v>88</v>
      </c>
      <c r="BK206" s="194">
        <f>ROUND(I206*H206,2)</f>
        <v>0</v>
      </c>
      <c r="BL206" s="20" t="s">
        <v>366</v>
      </c>
      <c r="BM206" s="193" t="s">
        <v>3261</v>
      </c>
    </row>
    <row r="207" spans="1:65" s="14" customFormat="1" ht="10.199999999999999">
      <c r="B207" s="211"/>
      <c r="C207" s="212"/>
      <c r="D207" s="202" t="s">
        <v>247</v>
      </c>
      <c r="E207" s="212"/>
      <c r="F207" s="214" t="s">
        <v>3256</v>
      </c>
      <c r="G207" s="212"/>
      <c r="H207" s="215">
        <v>3.4009999999999998</v>
      </c>
      <c r="I207" s="216"/>
      <c r="J207" s="212"/>
      <c r="K207" s="212"/>
      <c r="L207" s="217"/>
      <c r="M207" s="218"/>
      <c r="N207" s="219"/>
      <c r="O207" s="219"/>
      <c r="P207" s="219"/>
      <c r="Q207" s="219"/>
      <c r="R207" s="219"/>
      <c r="S207" s="219"/>
      <c r="T207" s="220"/>
      <c r="AT207" s="221" t="s">
        <v>247</v>
      </c>
      <c r="AU207" s="221" t="s">
        <v>88</v>
      </c>
      <c r="AV207" s="14" t="s">
        <v>88</v>
      </c>
      <c r="AW207" s="14" t="s">
        <v>4</v>
      </c>
      <c r="AX207" s="14" t="s">
        <v>83</v>
      </c>
      <c r="AY207" s="221" t="s">
        <v>237</v>
      </c>
    </row>
    <row r="208" spans="1:65" s="2" customFormat="1" ht="66.75" customHeight="1">
      <c r="A208" s="37"/>
      <c r="B208" s="38"/>
      <c r="C208" s="182" t="s">
        <v>529</v>
      </c>
      <c r="D208" s="182" t="s">
        <v>239</v>
      </c>
      <c r="E208" s="183" t="s">
        <v>3262</v>
      </c>
      <c r="F208" s="184" t="s">
        <v>3263</v>
      </c>
      <c r="G208" s="185" t="s">
        <v>141</v>
      </c>
      <c r="H208" s="186">
        <v>0.74199999999999999</v>
      </c>
      <c r="I208" s="187"/>
      <c r="J208" s="188">
        <f>ROUND(I208*H208,2)</f>
        <v>0</v>
      </c>
      <c r="K208" s="184" t="s">
        <v>242</v>
      </c>
      <c r="L208" s="42"/>
      <c r="M208" s="189" t="s">
        <v>19</v>
      </c>
      <c r="N208" s="190" t="s">
        <v>48</v>
      </c>
      <c r="O208" s="67"/>
      <c r="P208" s="191">
        <f>O208*H208</f>
        <v>0</v>
      </c>
      <c r="Q208" s="191">
        <v>8.0000000000000007E-5</v>
      </c>
      <c r="R208" s="191">
        <f>Q208*H208</f>
        <v>5.9360000000000008E-5</v>
      </c>
      <c r="S208" s="191">
        <v>0</v>
      </c>
      <c r="T208" s="192">
        <f>S208*H208</f>
        <v>0</v>
      </c>
      <c r="U208" s="37"/>
      <c r="V208" s="37"/>
      <c r="W208" s="37"/>
      <c r="X208" s="37"/>
      <c r="Y208" s="37"/>
      <c r="Z208" s="37"/>
      <c r="AA208" s="37"/>
      <c r="AB208" s="37"/>
      <c r="AC208" s="37"/>
      <c r="AD208" s="37"/>
      <c r="AE208" s="37"/>
      <c r="AR208" s="193" t="s">
        <v>366</v>
      </c>
      <c r="AT208" s="193" t="s">
        <v>239</v>
      </c>
      <c r="AU208" s="193" t="s">
        <v>88</v>
      </c>
      <c r="AY208" s="20" t="s">
        <v>237</v>
      </c>
      <c r="BE208" s="194">
        <f>IF(N208="základní",J208,0)</f>
        <v>0</v>
      </c>
      <c r="BF208" s="194">
        <f>IF(N208="snížená",J208,0)</f>
        <v>0</v>
      </c>
      <c r="BG208" s="194">
        <f>IF(N208="zákl. přenesená",J208,0)</f>
        <v>0</v>
      </c>
      <c r="BH208" s="194">
        <f>IF(N208="sníž. přenesená",J208,0)</f>
        <v>0</v>
      </c>
      <c r="BI208" s="194">
        <f>IF(N208="nulová",J208,0)</f>
        <v>0</v>
      </c>
      <c r="BJ208" s="20" t="s">
        <v>88</v>
      </c>
      <c r="BK208" s="194">
        <f>ROUND(I208*H208,2)</f>
        <v>0</v>
      </c>
      <c r="BL208" s="20" t="s">
        <v>366</v>
      </c>
      <c r="BM208" s="193" t="s">
        <v>3264</v>
      </c>
    </row>
    <row r="209" spans="1:65" s="2" customFormat="1" ht="10.199999999999999">
      <c r="A209" s="37"/>
      <c r="B209" s="38"/>
      <c r="C209" s="39"/>
      <c r="D209" s="195" t="s">
        <v>245</v>
      </c>
      <c r="E209" s="39"/>
      <c r="F209" s="196" t="s">
        <v>3265</v>
      </c>
      <c r="G209" s="39"/>
      <c r="H209" s="39"/>
      <c r="I209" s="197"/>
      <c r="J209" s="39"/>
      <c r="K209" s="39"/>
      <c r="L209" s="42"/>
      <c r="M209" s="198"/>
      <c r="N209" s="199"/>
      <c r="O209" s="67"/>
      <c r="P209" s="67"/>
      <c r="Q209" s="67"/>
      <c r="R209" s="67"/>
      <c r="S209" s="67"/>
      <c r="T209" s="68"/>
      <c r="U209" s="37"/>
      <c r="V209" s="37"/>
      <c r="W209" s="37"/>
      <c r="X209" s="37"/>
      <c r="Y209" s="37"/>
      <c r="Z209" s="37"/>
      <c r="AA209" s="37"/>
      <c r="AB209" s="37"/>
      <c r="AC209" s="37"/>
      <c r="AD209" s="37"/>
      <c r="AE209" s="37"/>
      <c r="AT209" s="20" t="s">
        <v>245</v>
      </c>
      <c r="AU209" s="20" t="s">
        <v>88</v>
      </c>
    </row>
    <row r="210" spans="1:65" s="14" customFormat="1" ht="10.199999999999999">
      <c r="B210" s="211"/>
      <c r="C210" s="212"/>
      <c r="D210" s="202" t="s">
        <v>247</v>
      </c>
      <c r="E210" s="213" t="s">
        <v>19</v>
      </c>
      <c r="F210" s="214" t="s">
        <v>3266</v>
      </c>
      <c r="G210" s="212"/>
      <c r="H210" s="215">
        <v>0.74199999999999999</v>
      </c>
      <c r="I210" s="216"/>
      <c r="J210" s="212"/>
      <c r="K210" s="212"/>
      <c r="L210" s="217"/>
      <c r="M210" s="218"/>
      <c r="N210" s="219"/>
      <c r="O210" s="219"/>
      <c r="P210" s="219"/>
      <c r="Q210" s="219"/>
      <c r="R210" s="219"/>
      <c r="S210" s="219"/>
      <c r="T210" s="220"/>
      <c r="AT210" s="221" t="s">
        <v>247</v>
      </c>
      <c r="AU210" s="221" t="s">
        <v>88</v>
      </c>
      <c r="AV210" s="14" t="s">
        <v>88</v>
      </c>
      <c r="AW210" s="14" t="s">
        <v>37</v>
      </c>
      <c r="AX210" s="14" t="s">
        <v>83</v>
      </c>
      <c r="AY210" s="221" t="s">
        <v>237</v>
      </c>
    </row>
    <row r="211" spans="1:65" s="2" customFormat="1" ht="24.15" customHeight="1">
      <c r="A211" s="37"/>
      <c r="B211" s="38"/>
      <c r="C211" s="244" t="s">
        <v>535</v>
      </c>
      <c r="D211" s="244" t="s">
        <v>296</v>
      </c>
      <c r="E211" s="245" t="s">
        <v>2827</v>
      </c>
      <c r="F211" s="246" t="s">
        <v>2828</v>
      </c>
      <c r="G211" s="247" t="s">
        <v>141</v>
      </c>
      <c r="H211" s="248">
        <v>0.86499999999999999</v>
      </c>
      <c r="I211" s="249"/>
      <c r="J211" s="250">
        <f>ROUND(I211*H211,2)</f>
        <v>0</v>
      </c>
      <c r="K211" s="246" t="s">
        <v>242</v>
      </c>
      <c r="L211" s="251"/>
      <c r="M211" s="252" t="s">
        <v>19</v>
      </c>
      <c r="N211" s="253" t="s">
        <v>48</v>
      </c>
      <c r="O211" s="67"/>
      <c r="P211" s="191">
        <f>O211*H211</f>
        <v>0</v>
      </c>
      <c r="Q211" s="191">
        <v>2.2000000000000001E-3</v>
      </c>
      <c r="R211" s="191">
        <f>Q211*H211</f>
        <v>1.9030000000000002E-3</v>
      </c>
      <c r="S211" s="191">
        <v>0</v>
      </c>
      <c r="T211" s="192">
        <f>S211*H211</f>
        <v>0</v>
      </c>
      <c r="U211" s="37"/>
      <c r="V211" s="37"/>
      <c r="W211" s="37"/>
      <c r="X211" s="37"/>
      <c r="Y211" s="37"/>
      <c r="Z211" s="37"/>
      <c r="AA211" s="37"/>
      <c r="AB211" s="37"/>
      <c r="AC211" s="37"/>
      <c r="AD211" s="37"/>
      <c r="AE211" s="37"/>
      <c r="AR211" s="193" t="s">
        <v>523</v>
      </c>
      <c r="AT211" s="193" t="s">
        <v>296</v>
      </c>
      <c r="AU211" s="193" t="s">
        <v>88</v>
      </c>
      <c r="AY211" s="20" t="s">
        <v>237</v>
      </c>
      <c r="BE211" s="194">
        <f>IF(N211="základní",J211,0)</f>
        <v>0</v>
      </c>
      <c r="BF211" s="194">
        <f>IF(N211="snížená",J211,0)</f>
        <v>0</v>
      </c>
      <c r="BG211" s="194">
        <f>IF(N211="zákl. přenesená",J211,0)</f>
        <v>0</v>
      </c>
      <c r="BH211" s="194">
        <f>IF(N211="sníž. přenesená",J211,0)</f>
        <v>0</v>
      </c>
      <c r="BI211" s="194">
        <f>IF(N211="nulová",J211,0)</f>
        <v>0</v>
      </c>
      <c r="BJ211" s="20" t="s">
        <v>88</v>
      </c>
      <c r="BK211" s="194">
        <f>ROUND(I211*H211,2)</f>
        <v>0</v>
      </c>
      <c r="BL211" s="20" t="s">
        <v>366</v>
      </c>
      <c r="BM211" s="193" t="s">
        <v>3267</v>
      </c>
    </row>
    <row r="212" spans="1:65" s="14" customFormat="1" ht="10.199999999999999">
      <c r="B212" s="211"/>
      <c r="C212" s="212"/>
      <c r="D212" s="202" t="s">
        <v>247</v>
      </c>
      <c r="E212" s="212"/>
      <c r="F212" s="214" t="s">
        <v>3268</v>
      </c>
      <c r="G212" s="212"/>
      <c r="H212" s="215">
        <v>0.86499999999999999</v>
      </c>
      <c r="I212" s="216"/>
      <c r="J212" s="212"/>
      <c r="K212" s="212"/>
      <c r="L212" s="217"/>
      <c r="M212" s="218"/>
      <c r="N212" s="219"/>
      <c r="O212" s="219"/>
      <c r="P212" s="219"/>
      <c r="Q212" s="219"/>
      <c r="R212" s="219"/>
      <c r="S212" s="219"/>
      <c r="T212" s="220"/>
      <c r="AT212" s="221" t="s">
        <v>247</v>
      </c>
      <c r="AU212" s="221" t="s">
        <v>88</v>
      </c>
      <c r="AV212" s="14" t="s">
        <v>88</v>
      </c>
      <c r="AW212" s="14" t="s">
        <v>4</v>
      </c>
      <c r="AX212" s="14" t="s">
        <v>83</v>
      </c>
      <c r="AY212" s="221" t="s">
        <v>237</v>
      </c>
    </row>
    <row r="213" spans="1:65" s="2" customFormat="1" ht="66.75" customHeight="1">
      <c r="A213" s="37"/>
      <c r="B213" s="38"/>
      <c r="C213" s="182" t="s">
        <v>545</v>
      </c>
      <c r="D213" s="182" t="s">
        <v>239</v>
      </c>
      <c r="E213" s="183" t="s">
        <v>3269</v>
      </c>
      <c r="F213" s="184" t="s">
        <v>3270</v>
      </c>
      <c r="G213" s="185" t="s">
        <v>141</v>
      </c>
      <c r="H213" s="186">
        <v>9.2999999999999999E-2</v>
      </c>
      <c r="I213" s="187"/>
      <c r="J213" s="188">
        <f>ROUND(I213*H213,2)</f>
        <v>0</v>
      </c>
      <c r="K213" s="184" t="s">
        <v>242</v>
      </c>
      <c r="L213" s="42"/>
      <c r="M213" s="189" t="s">
        <v>19</v>
      </c>
      <c r="N213" s="190" t="s">
        <v>48</v>
      </c>
      <c r="O213" s="67"/>
      <c r="P213" s="191">
        <f>O213*H213</f>
        <v>0</v>
      </c>
      <c r="Q213" s="191">
        <v>1.6000000000000001E-4</v>
      </c>
      <c r="R213" s="191">
        <f>Q213*H213</f>
        <v>1.4880000000000002E-5</v>
      </c>
      <c r="S213" s="191">
        <v>0</v>
      </c>
      <c r="T213" s="192">
        <f>S213*H213</f>
        <v>0</v>
      </c>
      <c r="U213" s="37"/>
      <c r="V213" s="37"/>
      <c r="W213" s="37"/>
      <c r="X213" s="37"/>
      <c r="Y213" s="37"/>
      <c r="Z213" s="37"/>
      <c r="AA213" s="37"/>
      <c r="AB213" s="37"/>
      <c r="AC213" s="37"/>
      <c r="AD213" s="37"/>
      <c r="AE213" s="37"/>
      <c r="AR213" s="193" t="s">
        <v>366</v>
      </c>
      <c r="AT213" s="193" t="s">
        <v>239</v>
      </c>
      <c r="AU213" s="193" t="s">
        <v>88</v>
      </c>
      <c r="AY213" s="20" t="s">
        <v>237</v>
      </c>
      <c r="BE213" s="194">
        <f>IF(N213="základní",J213,0)</f>
        <v>0</v>
      </c>
      <c r="BF213" s="194">
        <f>IF(N213="snížená",J213,0)</f>
        <v>0</v>
      </c>
      <c r="BG213" s="194">
        <f>IF(N213="zákl. přenesená",J213,0)</f>
        <v>0</v>
      </c>
      <c r="BH213" s="194">
        <f>IF(N213="sníž. přenesená",J213,0)</f>
        <v>0</v>
      </c>
      <c r="BI213" s="194">
        <f>IF(N213="nulová",J213,0)</f>
        <v>0</v>
      </c>
      <c r="BJ213" s="20" t="s">
        <v>88</v>
      </c>
      <c r="BK213" s="194">
        <f>ROUND(I213*H213,2)</f>
        <v>0</v>
      </c>
      <c r="BL213" s="20" t="s">
        <v>366</v>
      </c>
      <c r="BM213" s="193" t="s">
        <v>3271</v>
      </c>
    </row>
    <row r="214" spans="1:65" s="2" customFormat="1" ht="10.199999999999999">
      <c r="A214" s="37"/>
      <c r="B214" s="38"/>
      <c r="C214" s="39"/>
      <c r="D214" s="195" t="s">
        <v>245</v>
      </c>
      <c r="E214" s="39"/>
      <c r="F214" s="196" t="s">
        <v>3272</v>
      </c>
      <c r="G214" s="39"/>
      <c r="H214" s="39"/>
      <c r="I214" s="197"/>
      <c r="J214" s="39"/>
      <c r="K214" s="39"/>
      <c r="L214" s="42"/>
      <c r="M214" s="198"/>
      <c r="N214" s="199"/>
      <c r="O214" s="67"/>
      <c r="P214" s="67"/>
      <c r="Q214" s="67"/>
      <c r="R214" s="67"/>
      <c r="S214" s="67"/>
      <c r="T214" s="68"/>
      <c r="U214" s="37"/>
      <c r="V214" s="37"/>
      <c r="W214" s="37"/>
      <c r="X214" s="37"/>
      <c r="Y214" s="37"/>
      <c r="Z214" s="37"/>
      <c r="AA214" s="37"/>
      <c r="AB214" s="37"/>
      <c r="AC214" s="37"/>
      <c r="AD214" s="37"/>
      <c r="AE214" s="37"/>
      <c r="AT214" s="20" t="s">
        <v>245</v>
      </c>
      <c r="AU214" s="20" t="s">
        <v>88</v>
      </c>
    </row>
    <row r="215" spans="1:65" s="14" customFormat="1" ht="10.199999999999999">
      <c r="B215" s="211"/>
      <c r="C215" s="212"/>
      <c r="D215" s="202" t="s">
        <v>247</v>
      </c>
      <c r="E215" s="213" t="s">
        <v>19</v>
      </c>
      <c r="F215" s="214" t="s">
        <v>3273</v>
      </c>
      <c r="G215" s="212"/>
      <c r="H215" s="215">
        <v>9.2999999999999999E-2</v>
      </c>
      <c r="I215" s="216"/>
      <c r="J215" s="212"/>
      <c r="K215" s="212"/>
      <c r="L215" s="217"/>
      <c r="M215" s="218"/>
      <c r="N215" s="219"/>
      <c r="O215" s="219"/>
      <c r="P215" s="219"/>
      <c r="Q215" s="219"/>
      <c r="R215" s="219"/>
      <c r="S215" s="219"/>
      <c r="T215" s="220"/>
      <c r="AT215" s="221" t="s">
        <v>247</v>
      </c>
      <c r="AU215" s="221" t="s">
        <v>88</v>
      </c>
      <c r="AV215" s="14" t="s">
        <v>88</v>
      </c>
      <c r="AW215" s="14" t="s">
        <v>37</v>
      </c>
      <c r="AX215" s="14" t="s">
        <v>83</v>
      </c>
      <c r="AY215" s="221" t="s">
        <v>237</v>
      </c>
    </row>
    <row r="216" spans="1:65" s="2" customFormat="1" ht="24.15" customHeight="1">
      <c r="A216" s="37"/>
      <c r="B216" s="38"/>
      <c r="C216" s="244" t="s">
        <v>550</v>
      </c>
      <c r="D216" s="244" t="s">
        <v>296</v>
      </c>
      <c r="E216" s="245" t="s">
        <v>2827</v>
      </c>
      <c r="F216" s="246" t="s">
        <v>2828</v>
      </c>
      <c r="G216" s="247" t="s">
        <v>141</v>
      </c>
      <c r="H216" s="248">
        <v>0.108</v>
      </c>
      <c r="I216" s="249"/>
      <c r="J216" s="250">
        <f>ROUND(I216*H216,2)</f>
        <v>0</v>
      </c>
      <c r="K216" s="246" t="s">
        <v>242</v>
      </c>
      <c r="L216" s="251"/>
      <c r="M216" s="252" t="s">
        <v>19</v>
      </c>
      <c r="N216" s="253" t="s">
        <v>48</v>
      </c>
      <c r="O216" s="67"/>
      <c r="P216" s="191">
        <f>O216*H216</f>
        <v>0</v>
      </c>
      <c r="Q216" s="191">
        <v>2.2000000000000001E-3</v>
      </c>
      <c r="R216" s="191">
        <f>Q216*H216</f>
        <v>2.376E-4</v>
      </c>
      <c r="S216" s="191">
        <v>0</v>
      </c>
      <c r="T216" s="192">
        <f>S216*H216</f>
        <v>0</v>
      </c>
      <c r="U216" s="37"/>
      <c r="V216" s="37"/>
      <c r="W216" s="37"/>
      <c r="X216" s="37"/>
      <c r="Y216" s="37"/>
      <c r="Z216" s="37"/>
      <c r="AA216" s="37"/>
      <c r="AB216" s="37"/>
      <c r="AC216" s="37"/>
      <c r="AD216" s="37"/>
      <c r="AE216" s="37"/>
      <c r="AR216" s="193" t="s">
        <v>523</v>
      </c>
      <c r="AT216" s="193" t="s">
        <v>296</v>
      </c>
      <c r="AU216" s="193" t="s">
        <v>88</v>
      </c>
      <c r="AY216" s="20" t="s">
        <v>237</v>
      </c>
      <c r="BE216" s="194">
        <f>IF(N216="základní",J216,0)</f>
        <v>0</v>
      </c>
      <c r="BF216" s="194">
        <f>IF(N216="snížená",J216,0)</f>
        <v>0</v>
      </c>
      <c r="BG216" s="194">
        <f>IF(N216="zákl. přenesená",J216,0)</f>
        <v>0</v>
      </c>
      <c r="BH216" s="194">
        <f>IF(N216="sníž. přenesená",J216,0)</f>
        <v>0</v>
      </c>
      <c r="BI216" s="194">
        <f>IF(N216="nulová",J216,0)</f>
        <v>0</v>
      </c>
      <c r="BJ216" s="20" t="s">
        <v>88</v>
      </c>
      <c r="BK216" s="194">
        <f>ROUND(I216*H216,2)</f>
        <v>0</v>
      </c>
      <c r="BL216" s="20" t="s">
        <v>366</v>
      </c>
      <c r="BM216" s="193" t="s">
        <v>3274</v>
      </c>
    </row>
    <row r="217" spans="1:65" s="14" customFormat="1" ht="10.199999999999999">
      <c r="B217" s="211"/>
      <c r="C217" s="212"/>
      <c r="D217" s="202" t="s">
        <v>247</v>
      </c>
      <c r="E217" s="212"/>
      <c r="F217" s="214" t="s">
        <v>3275</v>
      </c>
      <c r="G217" s="212"/>
      <c r="H217" s="215">
        <v>0.108</v>
      </c>
      <c r="I217" s="216"/>
      <c r="J217" s="212"/>
      <c r="K217" s="212"/>
      <c r="L217" s="217"/>
      <c r="M217" s="218"/>
      <c r="N217" s="219"/>
      <c r="O217" s="219"/>
      <c r="P217" s="219"/>
      <c r="Q217" s="219"/>
      <c r="R217" s="219"/>
      <c r="S217" s="219"/>
      <c r="T217" s="220"/>
      <c r="AT217" s="221" t="s">
        <v>247</v>
      </c>
      <c r="AU217" s="221" t="s">
        <v>88</v>
      </c>
      <c r="AV217" s="14" t="s">
        <v>88</v>
      </c>
      <c r="AW217" s="14" t="s">
        <v>4</v>
      </c>
      <c r="AX217" s="14" t="s">
        <v>83</v>
      </c>
      <c r="AY217" s="221" t="s">
        <v>237</v>
      </c>
    </row>
    <row r="218" spans="1:65" s="2" customFormat="1" ht="66.75" customHeight="1">
      <c r="A218" s="37"/>
      <c r="B218" s="38"/>
      <c r="C218" s="182" t="s">
        <v>555</v>
      </c>
      <c r="D218" s="182" t="s">
        <v>239</v>
      </c>
      <c r="E218" s="183" t="s">
        <v>3276</v>
      </c>
      <c r="F218" s="184" t="s">
        <v>3277</v>
      </c>
      <c r="G218" s="185" t="s">
        <v>141</v>
      </c>
      <c r="H218" s="186">
        <v>9.2999999999999999E-2</v>
      </c>
      <c r="I218" s="187"/>
      <c r="J218" s="188">
        <f>ROUND(I218*H218,2)</f>
        <v>0</v>
      </c>
      <c r="K218" s="184" t="s">
        <v>242</v>
      </c>
      <c r="L218" s="42"/>
      <c r="M218" s="189" t="s">
        <v>19</v>
      </c>
      <c r="N218" s="190" t="s">
        <v>48</v>
      </c>
      <c r="O218" s="67"/>
      <c r="P218" s="191">
        <f>O218*H218</f>
        <v>0</v>
      </c>
      <c r="Q218" s="191">
        <v>2.4000000000000001E-4</v>
      </c>
      <c r="R218" s="191">
        <f>Q218*H218</f>
        <v>2.232E-5</v>
      </c>
      <c r="S218" s="191">
        <v>0</v>
      </c>
      <c r="T218" s="192">
        <f>S218*H218</f>
        <v>0</v>
      </c>
      <c r="U218" s="37"/>
      <c r="V218" s="37"/>
      <c r="W218" s="37"/>
      <c r="X218" s="37"/>
      <c r="Y218" s="37"/>
      <c r="Z218" s="37"/>
      <c r="AA218" s="37"/>
      <c r="AB218" s="37"/>
      <c r="AC218" s="37"/>
      <c r="AD218" s="37"/>
      <c r="AE218" s="37"/>
      <c r="AR218" s="193" t="s">
        <v>366</v>
      </c>
      <c r="AT218" s="193" t="s">
        <v>239</v>
      </c>
      <c r="AU218" s="193" t="s">
        <v>88</v>
      </c>
      <c r="AY218" s="20" t="s">
        <v>237</v>
      </c>
      <c r="BE218" s="194">
        <f>IF(N218="základní",J218,0)</f>
        <v>0</v>
      </c>
      <c r="BF218" s="194">
        <f>IF(N218="snížená",J218,0)</f>
        <v>0</v>
      </c>
      <c r="BG218" s="194">
        <f>IF(N218="zákl. přenesená",J218,0)</f>
        <v>0</v>
      </c>
      <c r="BH218" s="194">
        <f>IF(N218="sníž. přenesená",J218,0)</f>
        <v>0</v>
      </c>
      <c r="BI218" s="194">
        <f>IF(N218="nulová",J218,0)</f>
        <v>0</v>
      </c>
      <c r="BJ218" s="20" t="s">
        <v>88</v>
      </c>
      <c r="BK218" s="194">
        <f>ROUND(I218*H218,2)</f>
        <v>0</v>
      </c>
      <c r="BL218" s="20" t="s">
        <v>366</v>
      </c>
      <c r="BM218" s="193" t="s">
        <v>3278</v>
      </c>
    </row>
    <row r="219" spans="1:65" s="2" customFormat="1" ht="10.199999999999999">
      <c r="A219" s="37"/>
      <c r="B219" s="38"/>
      <c r="C219" s="39"/>
      <c r="D219" s="195" t="s">
        <v>245</v>
      </c>
      <c r="E219" s="39"/>
      <c r="F219" s="196" t="s">
        <v>3279</v>
      </c>
      <c r="G219" s="39"/>
      <c r="H219" s="39"/>
      <c r="I219" s="197"/>
      <c r="J219" s="39"/>
      <c r="K219" s="39"/>
      <c r="L219" s="42"/>
      <c r="M219" s="198"/>
      <c r="N219" s="199"/>
      <c r="O219" s="67"/>
      <c r="P219" s="67"/>
      <c r="Q219" s="67"/>
      <c r="R219" s="67"/>
      <c r="S219" s="67"/>
      <c r="T219" s="68"/>
      <c r="U219" s="37"/>
      <c r="V219" s="37"/>
      <c r="W219" s="37"/>
      <c r="X219" s="37"/>
      <c r="Y219" s="37"/>
      <c r="Z219" s="37"/>
      <c r="AA219" s="37"/>
      <c r="AB219" s="37"/>
      <c r="AC219" s="37"/>
      <c r="AD219" s="37"/>
      <c r="AE219" s="37"/>
      <c r="AT219" s="20" t="s">
        <v>245</v>
      </c>
      <c r="AU219" s="20" t="s">
        <v>88</v>
      </c>
    </row>
    <row r="220" spans="1:65" s="14" customFormat="1" ht="10.199999999999999">
      <c r="B220" s="211"/>
      <c r="C220" s="212"/>
      <c r="D220" s="202" t="s">
        <v>247</v>
      </c>
      <c r="E220" s="213" t="s">
        <v>19</v>
      </c>
      <c r="F220" s="214" t="s">
        <v>3273</v>
      </c>
      <c r="G220" s="212"/>
      <c r="H220" s="215">
        <v>9.2999999999999999E-2</v>
      </c>
      <c r="I220" s="216"/>
      <c r="J220" s="212"/>
      <c r="K220" s="212"/>
      <c r="L220" s="217"/>
      <c r="M220" s="218"/>
      <c r="N220" s="219"/>
      <c r="O220" s="219"/>
      <c r="P220" s="219"/>
      <c r="Q220" s="219"/>
      <c r="R220" s="219"/>
      <c r="S220" s="219"/>
      <c r="T220" s="220"/>
      <c r="AT220" s="221" t="s">
        <v>247</v>
      </c>
      <c r="AU220" s="221" t="s">
        <v>88</v>
      </c>
      <c r="AV220" s="14" t="s">
        <v>88</v>
      </c>
      <c r="AW220" s="14" t="s">
        <v>37</v>
      </c>
      <c r="AX220" s="14" t="s">
        <v>83</v>
      </c>
      <c r="AY220" s="221" t="s">
        <v>237</v>
      </c>
    </row>
    <row r="221" spans="1:65" s="2" customFormat="1" ht="24.15" customHeight="1">
      <c r="A221" s="37"/>
      <c r="B221" s="38"/>
      <c r="C221" s="244" t="s">
        <v>567</v>
      </c>
      <c r="D221" s="244" t="s">
        <v>296</v>
      </c>
      <c r="E221" s="245" t="s">
        <v>2827</v>
      </c>
      <c r="F221" s="246" t="s">
        <v>2828</v>
      </c>
      <c r="G221" s="247" t="s">
        <v>141</v>
      </c>
      <c r="H221" s="248">
        <v>0.108</v>
      </c>
      <c r="I221" s="249"/>
      <c r="J221" s="250">
        <f>ROUND(I221*H221,2)</f>
        <v>0</v>
      </c>
      <c r="K221" s="246" t="s">
        <v>242</v>
      </c>
      <c r="L221" s="251"/>
      <c r="M221" s="252" t="s">
        <v>19</v>
      </c>
      <c r="N221" s="253" t="s">
        <v>48</v>
      </c>
      <c r="O221" s="67"/>
      <c r="P221" s="191">
        <f>O221*H221</f>
        <v>0</v>
      </c>
      <c r="Q221" s="191">
        <v>2.2000000000000001E-3</v>
      </c>
      <c r="R221" s="191">
        <f>Q221*H221</f>
        <v>2.376E-4</v>
      </c>
      <c r="S221" s="191">
        <v>0</v>
      </c>
      <c r="T221" s="192">
        <f>S221*H221</f>
        <v>0</v>
      </c>
      <c r="U221" s="37"/>
      <c r="V221" s="37"/>
      <c r="W221" s="37"/>
      <c r="X221" s="37"/>
      <c r="Y221" s="37"/>
      <c r="Z221" s="37"/>
      <c r="AA221" s="37"/>
      <c r="AB221" s="37"/>
      <c r="AC221" s="37"/>
      <c r="AD221" s="37"/>
      <c r="AE221" s="37"/>
      <c r="AR221" s="193" t="s">
        <v>523</v>
      </c>
      <c r="AT221" s="193" t="s">
        <v>296</v>
      </c>
      <c r="AU221" s="193" t="s">
        <v>88</v>
      </c>
      <c r="AY221" s="20" t="s">
        <v>237</v>
      </c>
      <c r="BE221" s="194">
        <f>IF(N221="základní",J221,0)</f>
        <v>0</v>
      </c>
      <c r="BF221" s="194">
        <f>IF(N221="snížená",J221,0)</f>
        <v>0</v>
      </c>
      <c r="BG221" s="194">
        <f>IF(N221="zákl. přenesená",J221,0)</f>
        <v>0</v>
      </c>
      <c r="BH221" s="194">
        <f>IF(N221="sníž. přenesená",J221,0)</f>
        <v>0</v>
      </c>
      <c r="BI221" s="194">
        <f>IF(N221="nulová",J221,0)</f>
        <v>0</v>
      </c>
      <c r="BJ221" s="20" t="s">
        <v>88</v>
      </c>
      <c r="BK221" s="194">
        <f>ROUND(I221*H221,2)</f>
        <v>0</v>
      </c>
      <c r="BL221" s="20" t="s">
        <v>366</v>
      </c>
      <c r="BM221" s="193" t="s">
        <v>3280</v>
      </c>
    </row>
    <row r="222" spans="1:65" s="14" customFormat="1" ht="10.199999999999999">
      <c r="B222" s="211"/>
      <c r="C222" s="212"/>
      <c r="D222" s="202" t="s">
        <v>247</v>
      </c>
      <c r="E222" s="212"/>
      <c r="F222" s="214" t="s">
        <v>3275</v>
      </c>
      <c r="G222" s="212"/>
      <c r="H222" s="215">
        <v>0.108</v>
      </c>
      <c r="I222" s="216"/>
      <c r="J222" s="212"/>
      <c r="K222" s="212"/>
      <c r="L222" s="217"/>
      <c r="M222" s="218"/>
      <c r="N222" s="219"/>
      <c r="O222" s="219"/>
      <c r="P222" s="219"/>
      <c r="Q222" s="219"/>
      <c r="R222" s="219"/>
      <c r="S222" s="219"/>
      <c r="T222" s="220"/>
      <c r="AT222" s="221" t="s">
        <v>247</v>
      </c>
      <c r="AU222" s="221" t="s">
        <v>88</v>
      </c>
      <c r="AV222" s="14" t="s">
        <v>88</v>
      </c>
      <c r="AW222" s="14" t="s">
        <v>4</v>
      </c>
      <c r="AX222" s="14" t="s">
        <v>83</v>
      </c>
      <c r="AY222" s="221" t="s">
        <v>237</v>
      </c>
    </row>
    <row r="223" spans="1:65" s="2" customFormat="1" ht="66.75" customHeight="1">
      <c r="A223" s="37"/>
      <c r="B223" s="38"/>
      <c r="C223" s="182" t="s">
        <v>572</v>
      </c>
      <c r="D223" s="182" t="s">
        <v>239</v>
      </c>
      <c r="E223" s="183" t="s">
        <v>3281</v>
      </c>
      <c r="F223" s="184" t="s">
        <v>3282</v>
      </c>
      <c r="G223" s="185" t="s">
        <v>141</v>
      </c>
      <c r="H223" s="186">
        <v>562.66700000000003</v>
      </c>
      <c r="I223" s="187"/>
      <c r="J223" s="188">
        <f>ROUND(I223*H223,2)</f>
        <v>0</v>
      </c>
      <c r="K223" s="184" t="s">
        <v>242</v>
      </c>
      <c r="L223" s="42"/>
      <c r="M223" s="189" t="s">
        <v>19</v>
      </c>
      <c r="N223" s="190" t="s">
        <v>48</v>
      </c>
      <c r="O223" s="67"/>
      <c r="P223" s="191">
        <f>O223*H223</f>
        <v>0</v>
      </c>
      <c r="Q223" s="191">
        <v>1.1E-4</v>
      </c>
      <c r="R223" s="191">
        <f>Q223*H223</f>
        <v>6.1893370000000003E-2</v>
      </c>
      <c r="S223" s="191">
        <v>0</v>
      </c>
      <c r="T223" s="192">
        <f>S223*H223</f>
        <v>0</v>
      </c>
      <c r="U223" s="37"/>
      <c r="V223" s="37"/>
      <c r="W223" s="37"/>
      <c r="X223" s="37"/>
      <c r="Y223" s="37"/>
      <c r="Z223" s="37"/>
      <c r="AA223" s="37"/>
      <c r="AB223" s="37"/>
      <c r="AC223" s="37"/>
      <c r="AD223" s="37"/>
      <c r="AE223" s="37"/>
      <c r="AR223" s="193" t="s">
        <v>366</v>
      </c>
      <c r="AT223" s="193" t="s">
        <v>239</v>
      </c>
      <c r="AU223" s="193" t="s">
        <v>88</v>
      </c>
      <c r="AY223" s="20" t="s">
        <v>237</v>
      </c>
      <c r="BE223" s="194">
        <f>IF(N223="základní",J223,0)</f>
        <v>0</v>
      </c>
      <c r="BF223" s="194">
        <f>IF(N223="snížená",J223,0)</f>
        <v>0</v>
      </c>
      <c r="BG223" s="194">
        <f>IF(N223="zákl. přenesená",J223,0)</f>
        <v>0</v>
      </c>
      <c r="BH223" s="194">
        <f>IF(N223="sníž. přenesená",J223,0)</f>
        <v>0</v>
      </c>
      <c r="BI223" s="194">
        <f>IF(N223="nulová",J223,0)</f>
        <v>0</v>
      </c>
      <c r="BJ223" s="20" t="s">
        <v>88</v>
      </c>
      <c r="BK223" s="194">
        <f>ROUND(I223*H223,2)</f>
        <v>0</v>
      </c>
      <c r="BL223" s="20" t="s">
        <v>366</v>
      </c>
      <c r="BM223" s="193" t="s">
        <v>3283</v>
      </c>
    </row>
    <row r="224" spans="1:65" s="2" customFormat="1" ht="10.199999999999999">
      <c r="A224" s="37"/>
      <c r="B224" s="38"/>
      <c r="C224" s="39"/>
      <c r="D224" s="195" t="s">
        <v>245</v>
      </c>
      <c r="E224" s="39"/>
      <c r="F224" s="196" t="s">
        <v>3284</v>
      </c>
      <c r="G224" s="39"/>
      <c r="H224" s="39"/>
      <c r="I224" s="197"/>
      <c r="J224" s="39"/>
      <c r="K224" s="39"/>
      <c r="L224" s="42"/>
      <c r="M224" s="198"/>
      <c r="N224" s="199"/>
      <c r="O224" s="67"/>
      <c r="P224" s="67"/>
      <c r="Q224" s="67"/>
      <c r="R224" s="67"/>
      <c r="S224" s="67"/>
      <c r="T224" s="68"/>
      <c r="U224" s="37"/>
      <c r="V224" s="37"/>
      <c r="W224" s="37"/>
      <c r="X224" s="37"/>
      <c r="Y224" s="37"/>
      <c r="Z224" s="37"/>
      <c r="AA224" s="37"/>
      <c r="AB224" s="37"/>
      <c r="AC224" s="37"/>
      <c r="AD224" s="37"/>
      <c r="AE224" s="37"/>
      <c r="AT224" s="20" t="s">
        <v>245</v>
      </c>
      <c r="AU224" s="20" t="s">
        <v>88</v>
      </c>
    </row>
    <row r="225" spans="1:65" s="14" customFormat="1" ht="10.199999999999999">
      <c r="B225" s="211"/>
      <c r="C225" s="212"/>
      <c r="D225" s="202" t="s">
        <v>247</v>
      </c>
      <c r="E225" s="213" t="s">
        <v>19</v>
      </c>
      <c r="F225" s="214" t="s">
        <v>3285</v>
      </c>
      <c r="G225" s="212"/>
      <c r="H225" s="215">
        <v>562.66700000000003</v>
      </c>
      <c r="I225" s="216"/>
      <c r="J225" s="212"/>
      <c r="K225" s="212"/>
      <c r="L225" s="217"/>
      <c r="M225" s="218"/>
      <c r="N225" s="219"/>
      <c r="O225" s="219"/>
      <c r="P225" s="219"/>
      <c r="Q225" s="219"/>
      <c r="R225" s="219"/>
      <c r="S225" s="219"/>
      <c r="T225" s="220"/>
      <c r="AT225" s="221" t="s">
        <v>247</v>
      </c>
      <c r="AU225" s="221" t="s">
        <v>88</v>
      </c>
      <c r="AV225" s="14" t="s">
        <v>88</v>
      </c>
      <c r="AW225" s="14" t="s">
        <v>37</v>
      </c>
      <c r="AX225" s="14" t="s">
        <v>83</v>
      </c>
      <c r="AY225" s="221" t="s">
        <v>237</v>
      </c>
    </row>
    <row r="226" spans="1:65" s="2" customFormat="1" ht="24.15" customHeight="1">
      <c r="A226" s="37"/>
      <c r="B226" s="38"/>
      <c r="C226" s="244" t="s">
        <v>577</v>
      </c>
      <c r="D226" s="244" t="s">
        <v>296</v>
      </c>
      <c r="E226" s="245" t="s">
        <v>2827</v>
      </c>
      <c r="F226" s="246" t="s">
        <v>2828</v>
      </c>
      <c r="G226" s="247" t="s">
        <v>141</v>
      </c>
      <c r="H226" s="248">
        <v>655.78800000000001</v>
      </c>
      <c r="I226" s="249"/>
      <c r="J226" s="250">
        <f>ROUND(I226*H226,2)</f>
        <v>0</v>
      </c>
      <c r="K226" s="246" t="s">
        <v>242</v>
      </c>
      <c r="L226" s="251"/>
      <c r="M226" s="252" t="s">
        <v>19</v>
      </c>
      <c r="N226" s="253" t="s">
        <v>48</v>
      </c>
      <c r="O226" s="67"/>
      <c r="P226" s="191">
        <f>O226*H226</f>
        <v>0</v>
      </c>
      <c r="Q226" s="191">
        <v>2.2000000000000001E-3</v>
      </c>
      <c r="R226" s="191">
        <f>Q226*H226</f>
        <v>1.4427336000000002</v>
      </c>
      <c r="S226" s="191">
        <v>0</v>
      </c>
      <c r="T226" s="192">
        <f>S226*H226</f>
        <v>0</v>
      </c>
      <c r="U226" s="37"/>
      <c r="V226" s="37"/>
      <c r="W226" s="37"/>
      <c r="X226" s="37"/>
      <c r="Y226" s="37"/>
      <c r="Z226" s="37"/>
      <c r="AA226" s="37"/>
      <c r="AB226" s="37"/>
      <c r="AC226" s="37"/>
      <c r="AD226" s="37"/>
      <c r="AE226" s="37"/>
      <c r="AR226" s="193" t="s">
        <v>523</v>
      </c>
      <c r="AT226" s="193" t="s">
        <v>296</v>
      </c>
      <c r="AU226" s="193" t="s">
        <v>88</v>
      </c>
      <c r="AY226" s="20" t="s">
        <v>237</v>
      </c>
      <c r="BE226" s="194">
        <f>IF(N226="základní",J226,0)</f>
        <v>0</v>
      </c>
      <c r="BF226" s="194">
        <f>IF(N226="snížená",J226,0)</f>
        <v>0</v>
      </c>
      <c r="BG226" s="194">
        <f>IF(N226="zákl. přenesená",J226,0)</f>
        <v>0</v>
      </c>
      <c r="BH226" s="194">
        <f>IF(N226="sníž. přenesená",J226,0)</f>
        <v>0</v>
      </c>
      <c r="BI226" s="194">
        <f>IF(N226="nulová",J226,0)</f>
        <v>0</v>
      </c>
      <c r="BJ226" s="20" t="s">
        <v>88</v>
      </c>
      <c r="BK226" s="194">
        <f>ROUND(I226*H226,2)</f>
        <v>0</v>
      </c>
      <c r="BL226" s="20" t="s">
        <v>366</v>
      </c>
      <c r="BM226" s="193" t="s">
        <v>3286</v>
      </c>
    </row>
    <row r="227" spans="1:65" s="14" customFormat="1" ht="10.199999999999999">
      <c r="B227" s="211"/>
      <c r="C227" s="212"/>
      <c r="D227" s="202" t="s">
        <v>247</v>
      </c>
      <c r="E227" s="212"/>
      <c r="F227" s="214" t="s">
        <v>3287</v>
      </c>
      <c r="G227" s="212"/>
      <c r="H227" s="215">
        <v>655.78800000000001</v>
      </c>
      <c r="I227" s="216"/>
      <c r="J227" s="212"/>
      <c r="K227" s="212"/>
      <c r="L227" s="217"/>
      <c r="M227" s="218"/>
      <c r="N227" s="219"/>
      <c r="O227" s="219"/>
      <c r="P227" s="219"/>
      <c r="Q227" s="219"/>
      <c r="R227" s="219"/>
      <c r="S227" s="219"/>
      <c r="T227" s="220"/>
      <c r="AT227" s="221" t="s">
        <v>247</v>
      </c>
      <c r="AU227" s="221" t="s">
        <v>88</v>
      </c>
      <c r="AV227" s="14" t="s">
        <v>88</v>
      </c>
      <c r="AW227" s="14" t="s">
        <v>4</v>
      </c>
      <c r="AX227" s="14" t="s">
        <v>83</v>
      </c>
      <c r="AY227" s="221" t="s">
        <v>237</v>
      </c>
    </row>
    <row r="228" spans="1:65" s="2" customFormat="1" ht="66.75" customHeight="1">
      <c r="A228" s="37"/>
      <c r="B228" s="38"/>
      <c r="C228" s="182" t="s">
        <v>582</v>
      </c>
      <c r="D228" s="182" t="s">
        <v>239</v>
      </c>
      <c r="E228" s="183" t="s">
        <v>2823</v>
      </c>
      <c r="F228" s="184" t="s">
        <v>2824</v>
      </c>
      <c r="G228" s="185" t="s">
        <v>141</v>
      </c>
      <c r="H228" s="186">
        <v>70.332999999999998</v>
      </c>
      <c r="I228" s="187"/>
      <c r="J228" s="188">
        <f>ROUND(I228*H228,2)</f>
        <v>0</v>
      </c>
      <c r="K228" s="184" t="s">
        <v>242</v>
      </c>
      <c r="L228" s="42"/>
      <c r="M228" s="189" t="s">
        <v>19</v>
      </c>
      <c r="N228" s="190" t="s">
        <v>48</v>
      </c>
      <c r="O228" s="67"/>
      <c r="P228" s="191">
        <f>O228*H228</f>
        <v>0</v>
      </c>
      <c r="Q228" s="191">
        <v>2.2000000000000001E-4</v>
      </c>
      <c r="R228" s="191">
        <f>Q228*H228</f>
        <v>1.5473260000000001E-2</v>
      </c>
      <c r="S228" s="191">
        <v>0</v>
      </c>
      <c r="T228" s="192">
        <f>S228*H228</f>
        <v>0</v>
      </c>
      <c r="U228" s="37"/>
      <c r="V228" s="37"/>
      <c r="W228" s="37"/>
      <c r="X228" s="37"/>
      <c r="Y228" s="37"/>
      <c r="Z228" s="37"/>
      <c r="AA228" s="37"/>
      <c r="AB228" s="37"/>
      <c r="AC228" s="37"/>
      <c r="AD228" s="37"/>
      <c r="AE228" s="37"/>
      <c r="AR228" s="193" t="s">
        <v>366</v>
      </c>
      <c r="AT228" s="193" t="s">
        <v>239</v>
      </c>
      <c r="AU228" s="193" t="s">
        <v>88</v>
      </c>
      <c r="AY228" s="20" t="s">
        <v>237</v>
      </c>
      <c r="BE228" s="194">
        <f>IF(N228="základní",J228,0)</f>
        <v>0</v>
      </c>
      <c r="BF228" s="194">
        <f>IF(N228="snížená",J228,0)</f>
        <v>0</v>
      </c>
      <c r="BG228" s="194">
        <f>IF(N228="zákl. přenesená",J228,0)</f>
        <v>0</v>
      </c>
      <c r="BH228" s="194">
        <f>IF(N228="sníž. přenesená",J228,0)</f>
        <v>0</v>
      </c>
      <c r="BI228" s="194">
        <f>IF(N228="nulová",J228,0)</f>
        <v>0</v>
      </c>
      <c r="BJ228" s="20" t="s">
        <v>88</v>
      </c>
      <c r="BK228" s="194">
        <f>ROUND(I228*H228,2)</f>
        <v>0</v>
      </c>
      <c r="BL228" s="20" t="s">
        <v>366</v>
      </c>
      <c r="BM228" s="193" t="s">
        <v>3288</v>
      </c>
    </row>
    <row r="229" spans="1:65" s="2" customFormat="1" ht="10.199999999999999">
      <c r="A229" s="37"/>
      <c r="B229" s="38"/>
      <c r="C229" s="39"/>
      <c r="D229" s="195" t="s">
        <v>245</v>
      </c>
      <c r="E229" s="39"/>
      <c r="F229" s="196" t="s">
        <v>2826</v>
      </c>
      <c r="G229" s="39"/>
      <c r="H229" s="39"/>
      <c r="I229" s="197"/>
      <c r="J229" s="39"/>
      <c r="K229" s="39"/>
      <c r="L229" s="42"/>
      <c r="M229" s="198"/>
      <c r="N229" s="199"/>
      <c r="O229" s="67"/>
      <c r="P229" s="67"/>
      <c r="Q229" s="67"/>
      <c r="R229" s="67"/>
      <c r="S229" s="67"/>
      <c r="T229" s="68"/>
      <c r="U229" s="37"/>
      <c r="V229" s="37"/>
      <c r="W229" s="37"/>
      <c r="X229" s="37"/>
      <c r="Y229" s="37"/>
      <c r="Z229" s="37"/>
      <c r="AA229" s="37"/>
      <c r="AB229" s="37"/>
      <c r="AC229" s="37"/>
      <c r="AD229" s="37"/>
      <c r="AE229" s="37"/>
      <c r="AT229" s="20" t="s">
        <v>245</v>
      </c>
      <c r="AU229" s="20" t="s">
        <v>88</v>
      </c>
    </row>
    <row r="230" spans="1:65" s="14" customFormat="1" ht="10.199999999999999">
      <c r="B230" s="211"/>
      <c r="C230" s="212"/>
      <c r="D230" s="202" t="s">
        <v>247</v>
      </c>
      <c r="E230" s="213" t="s">
        <v>19</v>
      </c>
      <c r="F230" s="214" t="s">
        <v>3289</v>
      </c>
      <c r="G230" s="212"/>
      <c r="H230" s="215">
        <v>70.332999999999998</v>
      </c>
      <c r="I230" s="216"/>
      <c r="J230" s="212"/>
      <c r="K230" s="212"/>
      <c r="L230" s="217"/>
      <c r="M230" s="218"/>
      <c r="N230" s="219"/>
      <c r="O230" s="219"/>
      <c r="P230" s="219"/>
      <c r="Q230" s="219"/>
      <c r="R230" s="219"/>
      <c r="S230" s="219"/>
      <c r="T230" s="220"/>
      <c r="AT230" s="221" t="s">
        <v>247</v>
      </c>
      <c r="AU230" s="221" t="s">
        <v>88</v>
      </c>
      <c r="AV230" s="14" t="s">
        <v>88</v>
      </c>
      <c r="AW230" s="14" t="s">
        <v>37</v>
      </c>
      <c r="AX230" s="14" t="s">
        <v>83</v>
      </c>
      <c r="AY230" s="221" t="s">
        <v>237</v>
      </c>
    </row>
    <row r="231" spans="1:65" s="2" customFormat="1" ht="24.15" customHeight="1">
      <c r="A231" s="37"/>
      <c r="B231" s="38"/>
      <c r="C231" s="244" t="s">
        <v>588</v>
      </c>
      <c r="D231" s="244" t="s">
        <v>296</v>
      </c>
      <c r="E231" s="245" t="s">
        <v>2827</v>
      </c>
      <c r="F231" s="246" t="s">
        <v>2828</v>
      </c>
      <c r="G231" s="247" t="s">
        <v>141</v>
      </c>
      <c r="H231" s="248">
        <v>81.972999999999999</v>
      </c>
      <c r="I231" s="249"/>
      <c r="J231" s="250">
        <f>ROUND(I231*H231,2)</f>
        <v>0</v>
      </c>
      <c r="K231" s="246" t="s">
        <v>242</v>
      </c>
      <c r="L231" s="251"/>
      <c r="M231" s="252" t="s">
        <v>19</v>
      </c>
      <c r="N231" s="253" t="s">
        <v>48</v>
      </c>
      <c r="O231" s="67"/>
      <c r="P231" s="191">
        <f>O231*H231</f>
        <v>0</v>
      </c>
      <c r="Q231" s="191">
        <v>2.2000000000000001E-3</v>
      </c>
      <c r="R231" s="191">
        <f>Q231*H231</f>
        <v>0.18034060000000002</v>
      </c>
      <c r="S231" s="191">
        <v>0</v>
      </c>
      <c r="T231" s="192">
        <f>S231*H231</f>
        <v>0</v>
      </c>
      <c r="U231" s="37"/>
      <c r="V231" s="37"/>
      <c r="W231" s="37"/>
      <c r="X231" s="37"/>
      <c r="Y231" s="37"/>
      <c r="Z231" s="37"/>
      <c r="AA231" s="37"/>
      <c r="AB231" s="37"/>
      <c r="AC231" s="37"/>
      <c r="AD231" s="37"/>
      <c r="AE231" s="37"/>
      <c r="AR231" s="193" t="s">
        <v>523</v>
      </c>
      <c r="AT231" s="193" t="s">
        <v>296</v>
      </c>
      <c r="AU231" s="193" t="s">
        <v>88</v>
      </c>
      <c r="AY231" s="20" t="s">
        <v>237</v>
      </c>
      <c r="BE231" s="194">
        <f>IF(N231="základní",J231,0)</f>
        <v>0</v>
      </c>
      <c r="BF231" s="194">
        <f>IF(N231="snížená",J231,0)</f>
        <v>0</v>
      </c>
      <c r="BG231" s="194">
        <f>IF(N231="zákl. přenesená",J231,0)</f>
        <v>0</v>
      </c>
      <c r="BH231" s="194">
        <f>IF(N231="sníž. přenesená",J231,0)</f>
        <v>0</v>
      </c>
      <c r="BI231" s="194">
        <f>IF(N231="nulová",J231,0)</f>
        <v>0</v>
      </c>
      <c r="BJ231" s="20" t="s">
        <v>88</v>
      </c>
      <c r="BK231" s="194">
        <f>ROUND(I231*H231,2)</f>
        <v>0</v>
      </c>
      <c r="BL231" s="20" t="s">
        <v>366</v>
      </c>
      <c r="BM231" s="193" t="s">
        <v>3290</v>
      </c>
    </row>
    <row r="232" spans="1:65" s="14" customFormat="1" ht="10.199999999999999">
      <c r="B232" s="211"/>
      <c r="C232" s="212"/>
      <c r="D232" s="202" t="s">
        <v>247</v>
      </c>
      <c r="E232" s="212"/>
      <c r="F232" s="214" t="s">
        <v>3291</v>
      </c>
      <c r="G232" s="212"/>
      <c r="H232" s="215">
        <v>81.972999999999999</v>
      </c>
      <c r="I232" s="216"/>
      <c r="J232" s="212"/>
      <c r="K232" s="212"/>
      <c r="L232" s="217"/>
      <c r="M232" s="218"/>
      <c r="N232" s="219"/>
      <c r="O232" s="219"/>
      <c r="P232" s="219"/>
      <c r="Q232" s="219"/>
      <c r="R232" s="219"/>
      <c r="S232" s="219"/>
      <c r="T232" s="220"/>
      <c r="AT232" s="221" t="s">
        <v>247</v>
      </c>
      <c r="AU232" s="221" t="s">
        <v>88</v>
      </c>
      <c r="AV232" s="14" t="s">
        <v>88</v>
      </c>
      <c r="AW232" s="14" t="s">
        <v>4</v>
      </c>
      <c r="AX232" s="14" t="s">
        <v>83</v>
      </c>
      <c r="AY232" s="221" t="s">
        <v>237</v>
      </c>
    </row>
    <row r="233" spans="1:65" s="2" customFormat="1" ht="66.75" customHeight="1">
      <c r="A233" s="37"/>
      <c r="B233" s="38"/>
      <c r="C233" s="182" t="s">
        <v>597</v>
      </c>
      <c r="D233" s="182" t="s">
        <v>239</v>
      </c>
      <c r="E233" s="183" t="s">
        <v>3292</v>
      </c>
      <c r="F233" s="184" t="s">
        <v>3293</v>
      </c>
      <c r="G233" s="185" t="s">
        <v>141</v>
      </c>
      <c r="H233" s="186">
        <v>70.332999999999998</v>
      </c>
      <c r="I233" s="187"/>
      <c r="J233" s="188">
        <f>ROUND(I233*H233,2)</f>
        <v>0</v>
      </c>
      <c r="K233" s="184" t="s">
        <v>242</v>
      </c>
      <c r="L233" s="42"/>
      <c r="M233" s="189" t="s">
        <v>19</v>
      </c>
      <c r="N233" s="190" t="s">
        <v>48</v>
      </c>
      <c r="O233" s="67"/>
      <c r="P233" s="191">
        <f>O233*H233</f>
        <v>0</v>
      </c>
      <c r="Q233" s="191">
        <v>3.3E-4</v>
      </c>
      <c r="R233" s="191">
        <f>Q233*H233</f>
        <v>2.320989E-2</v>
      </c>
      <c r="S233" s="191">
        <v>0</v>
      </c>
      <c r="T233" s="192">
        <f>S233*H233</f>
        <v>0</v>
      </c>
      <c r="U233" s="37"/>
      <c r="V233" s="37"/>
      <c r="W233" s="37"/>
      <c r="X233" s="37"/>
      <c r="Y233" s="37"/>
      <c r="Z233" s="37"/>
      <c r="AA233" s="37"/>
      <c r="AB233" s="37"/>
      <c r="AC233" s="37"/>
      <c r="AD233" s="37"/>
      <c r="AE233" s="37"/>
      <c r="AR233" s="193" t="s">
        <v>366</v>
      </c>
      <c r="AT233" s="193" t="s">
        <v>239</v>
      </c>
      <c r="AU233" s="193" t="s">
        <v>88</v>
      </c>
      <c r="AY233" s="20" t="s">
        <v>237</v>
      </c>
      <c r="BE233" s="194">
        <f>IF(N233="základní",J233,0)</f>
        <v>0</v>
      </c>
      <c r="BF233" s="194">
        <f>IF(N233="snížená",J233,0)</f>
        <v>0</v>
      </c>
      <c r="BG233" s="194">
        <f>IF(N233="zákl. přenesená",J233,0)</f>
        <v>0</v>
      </c>
      <c r="BH233" s="194">
        <f>IF(N233="sníž. přenesená",J233,0)</f>
        <v>0</v>
      </c>
      <c r="BI233" s="194">
        <f>IF(N233="nulová",J233,0)</f>
        <v>0</v>
      </c>
      <c r="BJ233" s="20" t="s">
        <v>88</v>
      </c>
      <c r="BK233" s="194">
        <f>ROUND(I233*H233,2)</f>
        <v>0</v>
      </c>
      <c r="BL233" s="20" t="s">
        <v>366</v>
      </c>
      <c r="BM233" s="193" t="s">
        <v>3294</v>
      </c>
    </row>
    <row r="234" spans="1:65" s="2" customFormat="1" ht="10.199999999999999">
      <c r="A234" s="37"/>
      <c r="B234" s="38"/>
      <c r="C234" s="39"/>
      <c r="D234" s="195" t="s">
        <v>245</v>
      </c>
      <c r="E234" s="39"/>
      <c r="F234" s="196" t="s">
        <v>3295</v>
      </c>
      <c r="G234" s="39"/>
      <c r="H234" s="39"/>
      <c r="I234" s="197"/>
      <c r="J234" s="39"/>
      <c r="K234" s="39"/>
      <c r="L234" s="42"/>
      <c r="M234" s="198"/>
      <c r="N234" s="199"/>
      <c r="O234" s="67"/>
      <c r="P234" s="67"/>
      <c r="Q234" s="67"/>
      <c r="R234" s="67"/>
      <c r="S234" s="67"/>
      <c r="T234" s="68"/>
      <c r="U234" s="37"/>
      <c r="V234" s="37"/>
      <c r="W234" s="37"/>
      <c r="X234" s="37"/>
      <c r="Y234" s="37"/>
      <c r="Z234" s="37"/>
      <c r="AA234" s="37"/>
      <c r="AB234" s="37"/>
      <c r="AC234" s="37"/>
      <c r="AD234" s="37"/>
      <c r="AE234" s="37"/>
      <c r="AT234" s="20" t="s">
        <v>245</v>
      </c>
      <c r="AU234" s="20" t="s">
        <v>88</v>
      </c>
    </row>
    <row r="235" spans="1:65" s="14" customFormat="1" ht="10.199999999999999">
      <c r="B235" s="211"/>
      <c r="C235" s="212"/>
      <c r="D235" s="202" t="s">
        <v>247</v>
      </c>
      <c r="E235" s="213" t="s">
        <v>19</v>
      </c>
      <c r="F235" s="214" t="s">
        <v>3289</v>
      </c>
      <c r="G235" s="212"/>
      <c r="H235" s="215">
        <v>70.332999999999998</v>
      </c>
      <c r="I235" s="216"/>
      <c r="J235" s="212"/>
      <c r="K235" s="212"/>
      <c r="L235" s="217"/>
      <c r="M235" s="218"/>
      <c r="N235" s="219"/>
      <c r="O235" s="219"/>
      <c r="P235" s="219"/>
      <c r="Q235" s="219"/>
      <c r="R235" s="219"/>
      <c r="S235" s="219"/>
      <c r="T235" s="220"/>
      <c r="AT235" s="221" t="s">
        <v>247</v>
      </c>
      <c r="AU235" s="221" t="s">
        <v>88</v>
      </c>
      <c r="AV235" s="14" t="s">
        <v>88</v>
      </c>
      <c r="AW235" s="14" t="s">
        <v>37</v>
      </c>
      <c r="AX235" s="14" t="s">
        <v>83</v>
      </c>
      <c r="AY235" s="221" t="s">
        <v>237</v>
      </c>
    </row>
    <row r="236" spans="1:65" s="2" customFormat="1" ht="24.15" customHeight="1">
      <c r="A236" s="37"/>
      <c r="B236" s="38"/>
      <c r="C236" s="244" t="s">
        <v>603</v>
      </c>
      <c r="D236" s="244" t="s">
        <v>296</v>
      </c>
      <c r="E236" s="245" t="s">
        <v>2827</v>
      </c>
      <c r="F236" s="246" t="s">
        <v>2828</v>
      </c>
      <c r="G236" s="247" t="s">
        <v>141</v>
      </c>
      <c r="H236" s="248">
        <v>81.972999999999999</v>
      </c>
      <c r="I236" s="249"/>
      <c r="J236" s="250">
        <f>ROUND(I236*H236,2)</f>
        <v>0</v>
      </c>
      <c r="K236" s="246" t="s">
        <v>242</v>
      </c>
      <c r="L236" s="251"/>
      <c r="M236" s="252" t="s">
        <v>19</v>
      </c>
      <c r="N236" s="253" t="s">
        <v>48</v>
      </c>
      <c r="O236" s="67"/>
      <c r="P236" s="191">
        <f>O236*H236</f>
        <v>0</v>
      </c>
      <c r="Q236" s="191">
        <v>2.2000000000000001E-3</v>
      </c>
      <c r="R236" s="191">
        <f>Q236*H236</f>
        <v>0.18034060000000002</v>
      </c>
      <c r="S236" s="191">
        <v>0</v>
      </c>
      <c r="T236" s="192">
        <f>S236*H236</f>
        <v>0</v>
      </c>
      <c r="U236" s="37"/>
      <c r="V236" s="37"/>
      <c r="W236" s="37"/>
      <c r="X236" s="37"/>
      <c r="Y236" s="37"/>
      <c r="Z236" s="37"/>
      <c r="AA236" s="37"/>
      <c r="AB236" s="37"/>
      <c r="AC236" s="37"/>
      <c r="AD236" s="37"/>
      <c r="AE236" s="37"/>
      <c r="AR236" s="193" t="s">
        <v>523</v>
      </c>
      <c r="AT236" s="193" t="s">
        <v>296</v>
      </c>
      <c r="AU236" s="193" t="s">
        <v>88</v>
      </c>
      <c r="AY236" s="20" t="s">
        <v>237</v>
      </c>
      <c r="BE236" s="194">
        <f>IF(N236="základní",J236,0)</f>
        <v>0</v>
      </c>
      <c r="BF236" s="194">
        <f>IF(N236="snížená",J236,0)</f>
        <v>0</v>
      </c>
      <c r="BG236" s="194">
        <f>IF(N236="zákl. přenesená",J236,0)</f>
        <v>0</v>
      </c>
      <c r="BH236" s="194">
        <f>IF(N236="sníž. přenesená",J236,0)</f>
        <v>0</v>
      </c>
      <c r="BI236" s="194">
        <f>IF(N236="nulová",J236,0)</f>
        <v>0</v>
      </c>
      <c r="BJ236" s="20" t="s">
        <v>88</v>
      </c>
      <c r="BK236" s="194">
        <f>ROUND(I236*H236,2)</f>
        <v>0</v>
      </c>
      <c r="BL236" s="20" t="s">
        <v>366</v>
      </c>
      <c r="BM236" s="193" t="s">
        <v>3296</v>
      </c>
    </row>
    <row r="237" spans="1:65" s="14" customFormat="1" ht="10.199999999999999">
      <c r="B237" s="211"/>
      <c r="C237" s="212"/>
      <c r="D237" s="202" t="s">
        <v>247</v>
      </c>
      <c r="E237" s="212"/>
      <c r="F237" s="214" t="s">
        <v>3291</v>
      </c>
      <c r="G237" s="212"/>
      <c r="H237" s="215">
        <v>81.972999999999999</v>
      </c>
      <c r="I237" s="216"/>
      <c r="J237" s="212"/>
      <c r="K237" s="212"/>
      <c r="L237" s="217"/>
      <c r="M237" s="218"/>
      <c r="N237" s="219"/>
      <c r="O237" s="219"/>
      <c r="P237" s="219"/>
      <c r="Q237" s="219"/>
      <c r="R237" s="219"/>
      <c r="S237" s="219"/>
      <c r="T237" s="220"/>
      <c r="AT237" s="221" t="s">
        <v>247</v>
      </c>
      <c r="AU237" s="221" t="s">
        <v>88</v>
      </c>
      <c r="AV237" s="14" t="s">
        <v>88</v>
      </c>
      <c r="AW237" s="14" t="s">
        <v>4</v>
      </c>
      <c r="AX237" s="14" t="s">
        <v>83</v>
      </c>
      <c r="AY237" s="221" t="s">
        <v>237</v>
      </c>
    </row>
    <row r="238" spans="1:65" s="2" customFormat="1" ht="62.7" customHeight="1">
      <c r="A238" s="37"/>
      <c r="B238" s="38"/>
      <c r="C238" s="182" t="s">
        <v>611</v>
      </c>
      <c r="D238" s="182" t="s">
        <v>239</v>
      </c>
      <c r="E238" s="183" t="s">
        <v>3297</v>
      </c>
      <c r="F238" s="184" t="s">
        <v>3298</v>
      </c>
      <c r="G238" s="185" t="s">
        <v>141</v>
      </c>
      <c r="H238" s="186">
        <v>18.399999999999999</v>
      </c>
      <c r="I238" s="187"/>
      <c r="J238" s="188">
        <f>ROUND(I238*H238,2)</f>
        <v>0</v>
      </c>
      <c r="K238" s="184" t="s">
        <v>242</v>
      </c>
      <c r="L238" s="42"/>
      <c r="M238" s="189" t="s">
        <v>19</v>
      </c>
      <c r="N238" s="190" t="s">
        <v>48</v>
      </c>
      <c r="O238" s="67"/>
      <c r="P238" s="191">
        <f>O238*H238</f>
        <v>0</v>
      </c>
      <c r="Q238" s="191">
        <v>1.3999999999999999E-4</v>
      </c>
      <c r="R238" s="191">
        <f>Q238*H238</f>
        <v>2.5759999999999997E-3</v>
      </c>
      <c r="S238" s="191">
        <v>0</v>
      </c>
      <c r="T238" s="192">
        <f>S238*H238</f>
        <v>0</v>
      </c>
      <c r="U238" s="37"/>
      <c r="V238" s="37"/>
      <c r="W238" s="37"/>
      <c r="X238" s="37"/>
      <c r="Y238" s="37"/>
      <c r="Z238" s="37"/>
      <c r="AA238" s="37"/>
      <c r="AB238" s="37"/>
      <c r="AC238" s="37"/>
      <c r="AD238" s="37"/>
      <c r="AE238" s="37"/>
      <c r="AR238" s="193" t="s">
        <v>366</v>
      </c>
      <c r="AT238" s="193" t="s">
        <v>239</v>
      </c>
      <c r="AU238" s="193" t="s">
        <v>88</v>
      </c>
      <c r="AY238" s="20" t="s">
        <v>237</v>
      </c>
      <c r="BE238" s="194">
        <f>IF(N238="základní",J238,0)</f>
        <v>0</v>
      </c>
      <c r="BF238" s="194">
        <f>IF(N238="snížená",J238,0)</f>
        <v>0</v>
      </c>
      <c r="BG238" s="194">
        <f>IF(N238="zákl. přenesená",J238,0)</f>
        <v>0</v>
      </c>
      <c r="BH238" s="194">
        <f>IF(N238="sníž. přenesená",J238,0)</f>
        <v>0</v>
      </c>
      <c r="BI238" s="194">
        <f>IF(N238="nulová",J238,0)</f>
        <v>0</v>
      </c>
      <c r="BJ238" s="20" t="s">
        <v>88</v>
      </c>
      <c r="BK238" s="194">
        <f>ROUND(I238*H238,2)</f>
        <v>0</v>
      </c>
      <c r="BL238" s="20" t="s">
        <v>366</v>
      </c>
      <c r="BM238" s="193" t="s">
        <v>3299</v>
      </c>
    </row>
    <row r="239" spans="1:65" s="2" customFormat="1" ht="10.199999999999999">
      <c r="A239" s="37"/>
      <c r="B239" s="38"/>
      <c r="C239" s="39"/>
      <c r="D239" s="195" t="s">
        <v>245</v>
      </c>
      <c r="E239" s="39"/>
      <c r="F239" s="196" t="s">
        <v>3300</v>
      </c>
      <c r="G239" s="39"/>
      <c r="H239" s="39"/>
      <c r="I239" s="197"/>
      <c r="J239" s="39"/>
      <c r="K239" s="39"/>
      <c r="L239" s="42"/>
      <c r="M239" s="198"/>
      <c r="N239" s="199"/>
      <c r="O239" s="67"/>
      <c r="P239" s="67"/>
      <c r="Q239" s="67"/>
      <c r="R239" s="67"/>
      <c r="S239" s="67"/>
      <c r="T239" s="68"/>
      <c r="U239" s="37"/>
      <c r="V239" s="37"/>
      <c r="W239" s="37"/>
      <c r="X239" s="37"/>
      <c r="Y239" s="37"/>
      <c r="Z239" s="37"/>
      <c r="AA239" s="37"/>
      <c r="AB239" s="37"/>
      <c r="AC239" s="37"/>
      <c r="AD239" s="37"/>
      <c r="AE239" s="37"/>
      <c r="AT239" s="20" t="s">
        <v>245</v>
      </c>
      <c r="AU239" s="20" t="s">
        <v>88</v>
      </c>
    </row>
    <row r="240" spans="1:65" s="14" customFormat="1" ht="10.199999999999999">
      <c r="B240" s="211"/>
      <c r="C240" s="212"/>
      <c r="D240" s="202" t="s">
        <v>247</v>
      </c>
      <c r="E240" s="213" t="s">
        <v>19</v>
      </c>
      <c r="F240" s="214" t="s">
        <v>3301</v>
      </c>
      <c r="G240" s="212"/>
      <c r="H240" s="215">
        <v>18.399999999999999</v>
      </c>
      <c r="I240" s="216"/>
      <c r="J240" s="212"/>
      <c r="K240" s="212"/>
      <c r="L240" s="217"/>
      <c r="M240" s="218"/>
      <c r="N240" s="219"/>
      <c r="O240" s="219"/>
      <c r="P240" s="219"/>
      <c r="Q240" s="219"/>
      <c r="R240" s="219"/>
      <c r="S240" s="219"/>
      <c r="T240" s="220"/>
      <c r="AT240" s="221" t="s">
        <v>247</v>
      </c>
      <c r="AU240" s="221" t="s">
        <v>88</v>
      </c>
      <c r="AV240" s="14" t="s">
        <v>88</v>
      </c>
      <c r="AW240" s="14" t="s">
        <v>37</v>
      </c>
      <c r="AX240" s="14" t="s">
        <v>83</v>
      </c>
      <c r="AY240" s="221" t="s">
        <v>237</v>
      </c>
    </row>
    <row r="241" spans="1:65" s="2" customFormat="1" ht="24.15" customHeight="1">
      <c r="A241" s="37"/>
      <c r="B241" s="38"/>
      <c r="C241" s="244" t="s">
        <v>617</v>
      </c>
      <c r="D241" s="244" t="s">
        <v>296</v>
      </c>
      <c r="E241" s="245" t="s">
        <v>2827</v>
      </c>
      <c r="F241" s="246" t="s">
        <v>2828</v>
      </c>
      <c r="G241" s="247" t="s">
        <v>141</v>
      </c>
      <c r="H241" s="248">
        <v>21.445</v>
      </c>
      <c r="I241" s="249"/>
      <c r="J241" s="250">
        <f>ROUND(I241*H241,2)</f>
        <v>0</v>
      </c>
      <c r="K241" s="246" t="s">
        <v>242</v>
      </c>
      <c r="L241" s="251"/>
      <c r="M241" s="252" t="s">
        <v>19</v>
      </c>
      <c r="N241" s="253" t="s">
        <v>48</v>
      </c>
      <c r="O241" s="67"/>
      <c r="P241" s="191">
        <f>O241*H241</f>
        <v>0</v>
      </c>
      <c r="Q241" s="191">
        <v>2.2000000000000001E-3</v>
      </c>
      <c r="R241" s="191">
        <f>Q241*H241</f>
        <v>4.7179000000000006E-2</v>
      </c>
      <c r="S241" s="191">
        <v>0</v>
      </c>
      <c r="T241" s="192">
        <f>S241*H241</f>
        <v>0</v>
      </c>
      <c r="U241" s="37"/>
      <c r="V241" s="37"/>
      <c r="W241" s="37"/>
      <c r="X241" s="37"/>
      <c r="Y241" s="37"/>
      <c r="Z241" s="37"/>
      <c r="AA241" s="37"/>
      <c r="AB241" s="37"/>
      <c r="AC241" s="37"/>
      <c r="AD241" s="37"/>
      <c r="AE241" s="37"/>
      <c r="AR241" s="193" t="s">
        <v>523</v>
      </c>
      <c r="AT241" s="193" t="s">
        <v>296</v>
      </c>
      <c r="AU241" s="193" t="s">
        <v>88</v>
      </c>
      <c r="AY241" s="20" t="s">
        <v>237</v>
      </c>
      <c r="BE241" s="194">
        <f>IF(N241="základní",J241,0)</f>
        <v>0</v>
      </c>
      <c r="BF241" s="194">
        <f>IF(N241="snížená",J241,0)</f>
        <v>0</v>
      </c>
      <c r="BG241" s="194">
        <f>IF(N241="zákl. přenesená",J241,0)</f>
        <v>0</v>
      </c>
      <c r="BH241" s="194">
        <f>IF(N241="sníž. přenesená",J241,0)</f>
        <v>0</v>
      </c>
      <c r="BI241" s="194">
        <f>IF(N241="nulová",J241,0)</f>
        <v>0</v>
      </c>
      <c r="BJ241" s="20" t="s">
        <v>88</v>
      </c>
      <c r="BK241" s="194">
        <f>ROUND(I241*H241,2)</f>
        <v>0</v>
      </c>
      <c r="BL241" s="20" t="s">
        <v>366</v>
      </c>
      <c r="BM241" s="193" t="s">
        <v>3302</v>
      </c>
    </row>
    <row r="242" spans="1:65" s="14" customFormat="1" ht="10.199999999999999">
      <c r="B242" s="211"/>
      <c r="C242" s="212"/>
      <c r="D242" s="202" t="s">
        <v>247</v>
      </c>
      <c r="E242" s="212"/>
      <c r="F242" s="214" t="s">
        <v>3303</v>
      </c>
      <c r="G242" s="212"/>
      <c r="H242" s="215">
        <v>21.445</v>
      </c>
      <c r="I242" s="216"/>
      <c r="J242" s="212"/>
      <c r="K242" s="212"/>
      <c r="L242" s="217"/>
      <c r="M242" s="218"/>
      <c r="N242" s="219"/>
      <c r="O242" s="219"/>
      <c r="P242" s="219"/>
      <c r="Q242" s="219"/>
      <c r="R242" s="219"/>
      <c r="S242" s="219"/>
      <c r="T242" s="220"/>
      <c r="AT242" s="221" t="s">
        <v>247</v>
      </c>
      <c r="AU242" s="221" t="s">
        <v>88</v>
      </c>
      <c r="AV242" s="14" t="s">
        <v>88</v>
      </c>
      <c r="AW242" s="14" t="s">
        <v>4</v>
      </c>
      <c r="AX242" s="14" t="s">
        <v>83</v>
      </c>
      <c r="AY242" s="221" t="s">
        <v>237</v>
      </c>
    </row>
    <row r="243" spans="1:65" s="2" customFormat="1" ht="62.7" customHeight="1">
      <c r="A243" s="37"/>
      <c r="B243" s="38"/>
      <c r="C243" s="182" t="s">
        <v>624</v>
      </c>
      <c r="D243" s="182" t="s">
        <v>239</v>
      </c>
      <c r="E243" s="183" t="s">
        <v>3304</v>
      </c>
      <c r="F243" s="184" t="s">
        <v>3305</v>
      </c>
      <c r="G243" s="185" t="s">
        <v>141</v>
      </c>
      <c r="H243" s="186">
        <v>2.2999999999999998</v>
      </c>
      <c r="I243" s="187"/>
      <c r="J243" s="188">
        <f>ROUND(I243*H243,2)</f>
        <v>0</v>
      </c>
      <c r="K243" s="184" t="s">
        <v>242</v>
      </c>
      <c r="L243" s="42"/>
      <c r="M243" s="189" t="s">
        <v>19</v>
      </c>
      <c r="N243" s="190" t="s">
        <v>48</v>
      </c>
      <c r="O243" s="67"/>
      <c r="P243" s="191">
        <f>O243*H243</f>
        <v>0</v>
      </c>
      <c r="Q243" s="191">
        <v>2.7999999999999998E-4</v>
      </c>
      <c r="R243" s="191">
        <f>Q243*H243</f>
        <v>6.4399999999999993E-4</v>
      </c>
      <c r="S243" s="191">
        <v>0</v>
      </c>
      <c r="T243" s="192">
        <f>S243*H243</f>
        <v>0</v>
      </c>
      <c r="U243" s="37"/>
      <c r="V243" s="37"/>
      <c r="W243" s="37"/>
      <c r="X243" s="37"/>
      <c r="Y243" s="37"/>
      <c r="Z243" s="37"/>
      <c r="AA243" s="37"/>
      <c r="AB243" s="37"/>
      <c r="AC243" s="37"/>
      <c r="AD243" s="37"/>
      <c r="AE243" s="37"/>
      <c r="AR243" s="193" t="s">
        <v>366</v>
      </c>
      <c r="AT243" s="193" t="s">
        <v>239</v>
      </c>
      <c r="AU243" s="193" t="s">
        <v>88</v>
      </c>
      <c r="AY243" s="20" t="s">
        <v>237</v>
      </c>
      <c r="BE243" s="194">
        <f>IF(N243="základní",J243,0)</f>
        <v>0</v>
      </c>
      <c r="BF243" s="194">
        <f>IF(N243="snížená",J243,0)</f>
        <v>0</v>
      </c>
      <c r="BG243" s="194">
        <f>IF(N243="zákl. přenesená",J243,0)</f>
        <v>0</v>
      </c>
      <c r="BH243" s="194">
        <f>IF(N243="sníž. přenesená",J243,0)</f>
        <v>0</v>
      </c>
      <c r="BI243" s="194">
        <f>IF(N243="nulová",J243,0)</f>
        <v>0</v>
      </c>
      <c r="BJ243" s="20" t="s">
        <v>88</v>
      </c>
      <c r="BK243" s="194">
        <f>ROUND(I243*H243,2)</f>
        <v>0</v>
      </c>
      <c r="BL243" s="20" t="s">
        <v>366</v>
      </c>
      <c r="BM243" s="193" t="s">
        <v>3306</v>
      </c>
    </row>
    <row r="244" spans="1:65" s="2" customFormat="1" ht="10.199999999999999">
      <c r="A244" s="37"/>
      <c r="B244" s="38"/>
      <c r="C244" s="39"/>
      <c r="D244" s="195" t="s">
        <v>245</v>
      </c>
      <c r="E244" s="39"/>
      <c r="F244" s="196" t="s">
        <v>3307</v>
      </c>
      <c r="G244" s="39"/>
      <c r="H244" s="39"/>
      <c r="I244" s="197"/>
      <c r="J244" s="39"/>
      <c r="K244" s="39"/>
      <c r="L244" s="42"/>
      <c r="M244" s="198"/>
      <c r="N244" s="199"/>
      <c r="O244" s="67"/>
      <c r="P244" s="67"/>
      <c r="Q244" s="67"/>
      <c r="R244" s="67"/>
      <c r="S244" s="67"/>
      <c r="T244" s="68"/>
      <c r="U244" s="37"/>
      <c r="V244" s="37"/>
      <c r="W244" s="37"/>
      <c r="X244" s="37"/>
      <c r="Y244" s="37"/>
      <c r="Z244" s="37"/>
      <c r="AA244" s="37"/>
      <c r="AB244" s="37"/>
      <c r="AC244" s="37"/>
      <c r="AD244" s="37"/>
      <c r="AE244" s="37"/>
      <c r="AT244" s="20" t="s">
        <v>245</v>
      </c>
      <c r="AU244" s="20" t="s">
        <v>88</v>
      </c>
    </row>
    <row r="245" spans="1:65" s="14" customFormat="1" ht="10.199999999999999">
      <c r="B245" s="211"/>
      <c r="C245" s="212"/>
      <c r="D245" s="202" t="s">
        <v>247</v>
      </c>
      <c r="E245" s="213" t="s">
        <v>19</v>
      </c>
      <c r="F245" s="214" t="s">
        <v>3308</v>
      </c>
      <c r="G245" s="212"/>
      <c r="H245" s="215">
        <v>2.2999999999999998</v>
      </c>
      <c r="I245" s="216"/>
      <c r="J245" s="212"/>
      <c r="K245" s="212"/>
      <c r="L245" s="217"/>
      <c r="M245" s="218"/>
      <c r="N245" s="219"/>
      <c r="O245" s="219"/>
      <c r="P245" s="219"/>
      <c r="Q245" s="219"/>
      <c r="R245" s="219"/>
      <c r="S245" s="219"/>
      <c r="T245" s="220"/>
      <c r="AT245" s="221" t="s">
        <v>247</v>
      </c>
      <c r="AU245" s="221" t="s">
        <v>88</v>
      </c>
      <c r="AV245" s="14" t="s">
        <v>88</v>
      </c>
      <c r="AW245" s="14" t="s">
        <v>37</v>
      </c>
      <c r="AX245" s="14" t="s">
        <v>83</v>
      </c>
      <c r="AY245" s="221" t="s">
        <v>237</v>
      </c>
    </row>
    <row r="246" spans="1:65" s="2" customFormat="1" ht="24.15" customHeight="1">
      <c r="A246" s="37"/>
      <c r="B246" s="38"/>
      <c r="C246" s="244" t="s">
        <v>633</v>
      </c>
      <c r="D246" s="244" t="s">
        <v>296</v>
      </c>
      <c r="E246" s="245" t="s">
        <v>2827</v>
      </c>
      <c r="F246" s="246" t="s">
        <v>2828</v>
      </c>
      <c r="G246" s="247" t="s">
        <v>141</v>
      </c>
      <c r="H246" s="248">
        <v>2.681</v>
      </c>
      <c r="I246" s="249"/>
      <c r="J246" s="250">
        <f>ROUND(I246*H246,2)</f>
        <v>0</v>
      </c>
      <c r="K246" s="246" t="s">
        <v>242</v>
      </c>
      <c r="L246" s="251"/>
      <c r="M246" s="252" t="s">
        <v>19</v>
      </c>
      <c r="N246" s="253" t="s">
        <v>48</v>
      </c>
      <c r="O246" s="67"/>
      <c r="P246" s="191">
        <f>O246*H246</f>
        <v>0</v>
      </c>
      <c r="Q246" s="191">
        <v>2.2000000000000001E-3</v>
      </c>
      <c r="R246" s="191">
        <f>Q246*H246</f>
        <v>5.8982000000000001E-3</v>
      </c>
      <c r="S246" s="191">
        <v>0</v>
      </c>
      <c r="T246" s="192">
        <f>S246*H246</f>
        <v>0</v>
      </c>
      <c r="U246" s="37"/>
      <c r="V246" s="37"/>
      <c r="W246" s="37"/>
      <c r="X246" s="37"/>
      <c r="Y246" s="37"/>
      <c r="Z246" s="37"/>
      <c r="AA246" s="37"/>
      <c r="AB246" s="37"/>
      <c r="AC246" s="37"/>
      <c r="AD246" s="37"/>
      <c r="AE246" s="37"/>
      <c r="AR246" s="193" t="s">
        <v>523</v>
      </c>
      <c r="AT246" s="193" t="s">
        <v>296</v>
      </c>
      <c r="AU246" s="193" t="s">
        <v>88</v>
      </c>
      <c r="AY246" s="20" t="s">
        <v>237</v>
      </c>
      <c r="BE246" s="194">
        <f>IF(N246="základní",J246,0)</f>
        <v>0</v>
      </c>
      <c r="BF246" s="194">
        <f>IF(N246="snížená",J246,0)</f>
        <v>0</v>
      </c>
      <c r="BG246" s="194">
        <f>IF(N246="zákl. přenesená",J246,0)</f>
        <v>0</v>
      </c>
      <c r="BH246" s="194">
        <f>IF(N246="sníž. přenesená",J246,0)</f>
        <v>0</v>
      </c>
      <c r="BI246" s="194">
        <f>IF(N246="nulová",J246,0)</f>
        <v>0</v>
      </c>
      <c r="BJ246" s="20" t="s">
        <v>88</v>
      </c>
      <c r="BK246" s="194">
        <f>ROUND(I246*H246,2)</f>
        <v>0</v>
      </c>
      <c r="BL246" s="20" t="s">
        <v>366</v>
      </c>
      <c r="BM246" s="193" t="s">
        <v>3309</v>
      </c>
    </row>
    <row r="247" spans="1:65" s="14" customFormat="1" ht="10.199999999999999">
      <c r="B247" s="211"/>
      <c r="C247" s="212"/>
      <c r="D247" s="202" t="s">
        <v>247</v>
      </c>
      <c r="E247" s="212"/>
      <c r="F247" s="214" t="s">
        <v>3310</v>
      </c>
      <c r="G247" s="212"/>
      <c r="H247" s="215">
        <v>2.681</v>
      </c>
      <c r="I247" s="216"/>
      <c r="J247" s="212"/>
      <c r="K247" s="212"/>
      <c r="L247" s="217"/>
      <c r="M247" s="218"/>
      <c r="N247" s="219"/>
      <c r="O247" s="219"/>
      <c r="P247" s="219"/>
      <c r="Q247" s="219"/>
      <c r="R247" s="219"/>
      <c r="S247" s="219"/>
      <c r="T247" s="220"/>
      <c r="AT247" s="221" t="s">
        <v>247</v>
      </c>
      <c r="AU247" s="221" t="s">
        <v>88</v>
      </c>
      <c r="AV247" s="14" t="s">
        <v>88</v>
      </c>
      <c r="AW247" s="14" t="s">
        <v>4</v>
      </c>
      <c r="AX247" s="14" t="s">
        <v>83</v>
      </c>
      <c r="AY247" s="221" t="s">
        <v>237</v>
      </c>
    </row>
    <row r="248" spans="1:65" s="2" customFormat="1" ht="62.7" customHeight="1">
      <c r="A248" s="37"/>
      <c r="B248" s="38"/>
      <c r="C248" s="182" t="s">
        <v>638</v>
      </c>
      <c r="D248" s="182" t="s">
        <v>239</v>
      </c>
      <c r="E248" s="183" t="s">
        <v>3311</v>
      </c>
      <c r="F248" s="184" t="s">
        <v>3312</v>
      </c>
      <c r="G248" s="185" t="s">
        <v>141</v>
      </c>
      <c r="H248" s="186">
        <v>2.2999999999999998</v>
      </c>
      <c r="I248" s="187"/>
      <c r="J248" s="188">
        <f>ROUND(I248*H248,2)</f>
        <v>0</v>
      </c>
      <c r="K248" s="184" t="s">
        <v>242</v>
      </c>
      <c r="L248" s="42"/>
      <c r="M248" s="189" t="s">
        <v>19</v>
      </c>
      <c r="N248" s="190" t="s">
        <v>48</v>
      </c>
      <c r="O248" s="67"/>
      <c r="P248" s="191">
        <f>O248*H248</f>
        <v>0</v>
      </c>
      <c r="Q248" s="191">
        <v>4.2999999999999999E-4</v>
      </c>
      <c r="R248" s="191">
        <f>Q248*H248</f>
        <v>9.8899999999999986E-4</v>
      </c>
      <c r="S248" s="191">
        <v>0</v>
      </c>
      <c r="T248" s="192">
        <f>S248*H248</f>
        <v>0</v>
      </c>
      <c r="U248" s="37"/>
      <c r="V248" s="37"/>
      <c r="W248" s="37"/>
      <c r="X248" s="37"/>
      <c r="Y248" s="37"/>
      <c r="Z248" s="37"/>
      <c r="AA248" s="37"/>
      <c r="AB248" s="37"/>
      <c r="AC248" s="37"/>
      <c r="AD248" s="37"/>
      <c r="AE248" s="37"/>
      <c r="AR248" s="193" t="s">
        <v>366</v>
      </c>
      <c r="AT248" s="193" t="s">
        <v>239</v>
      </c>
      <c r="AU248" s="193" t="s">
        <v>88</v>
      </c>
      <c r="AY248" s="20" t="s">
        <v>237</v>
      </c>
      <c r="BE248" s="194">
        <f>IF(N248="základní",J248,0)</f>
        <v>0</v>
      </c>
      <c r="BF248" s="194">
        <f>IF(N248="snížená",J248,0)</f>
        <v>0</v>
      </c>
      <c r="BG248" s="194">
        <f>IF(N248="zákl. přenesená",J248,0)</f>
        <v>0</v>
      </c>
      <c r="BH248" s="194">
        <f>IF(N248="sníž. přenesená",J248,0)</f>
        <v>0</v>
      </c>
      <c r="BI248" s="194">
        <f>IF(N248="nulová",J248,0)</f>
        <v>0</v>
      </c>
      <c r="BJ248" s="20" t="s">
        <v>88</v>
      </c>
      <c r="BK248" s="194">
        <f>ROUND(I248*H248,2)</f>
        <v>0</v>
      </c>
      <c r="BL248" s="20" t="s">
        <v>366</v>
      </c>
      <c r="BM248" s="193" t="s">
        <v>3313</v>
      </c>
    </row>
    <row r="249" spans="1:65" s="2" customFormat="1" ht="10.199999999999999">
      <c r="A249" s="37"/>
      <c r="B249" s="38"/>
      <c r="C249" s="39"/>
      <c r="D249" s="195" t="s">
        <v>245</v>
      </c>
      <c r="E249" s="39"/>
      <c r="F249" s="196" t="s">
        <v>3314</v>
      </c>
      <c r="G249" s="39"/>
      <c r="H249" s="39"/>
      <c r="I249" s="197"/>
      <c r="J249" s="39"/>
      <c r="K249" s="39"/>
      <c r="L249" s="42"/>
      <c r="M249" s="198"/>
      <c r="N249" s="199"/>
      <c r="O249" s="67"/>
      <c r="P249" s="67"/>
      <c r="Q249" s="67"/>
      <c r="R249" s="67"/>
      <c r="S249" s="67"/>
      <c r="T249" s="68"/>
      <c r="U249" s="37"/>
      <c r="V249" s="37"/>
      <c r="W249" s="37"/>
      <c r="X249" s="37"/>
      <c r="Y249" s="37"/>
      <c r="Z249" s="37"/>
      <c r="AA249" s="37"/>
      <c r="AB249" s="37"/>
      <c r="AC249" s="37"/>
      <c r="AD249" s="37"/>
      <c r="AE249" s="37"/>
      <c r="AT249" s="20" t="s">
        <v>245</v>
      </c>
      <c r="AU249" s="20" t="s">
        <v>88</v>
      </c>
    </row>
    <row r="250" spans="1:65" s="14" customFormat="1" ht="10.199999999999999">
      <c r="B250" s="211"/>
      <c r="C250" s="212"/>
      <c r="D250" s="202" t="s">
        <v>247</v>
      </c>
      <c r="E250" s="213" t="s">
        <v>19</v>
      </c>
      <c r="F250" s="214" t="s">
        <v>3308</v>
      </c>
      <c r="G250" s="212"/>
      <c r="H250" s="215">
        <v>2.2999999999999998</v>
      </c>
      <c r="I250" s="216"/>
      <c r="J250" s="212"/>
      <c r="K250" s="212"/>
      <c r="L250" s="217"/>
      <c r="M250" s="218"/>
      <c r="N250" s="219"/>
      <c r="O250" s="219"/>
      <c r="P250" s="219"/>
      <c r="Q250" s="219"/>
      <c r="R250" s="219"/>
      <c r="S250" s="219"/>
      <c r="T250" s="220"/>
      <c r="AT250" s="221" t="s">
        <v>247</v>
      </c>
      <c r="AU250" s="221" t="s">
        <v>88</v>
      </c>
      <c r="AV250" s="14" t="s">
        <v>88</v>
      </c>
      <c r="AW250" s="14" t="s">
        <v>37</v>
      </c>
      <c r="AX250" s="14" t="s">
        <v>83</v>
      </c>
      <c r="AY250" s="221" t="s">
        <v>237</v>
      </c>
    </row>
    <row r="251" spans="1:65" s="2" customFormat="1" ht="24.15" customHeight="1">
      <c r="A251" s="37"/>
      <c r="B251" s="38"/>
      <c r="C251" s="244" t="s">
        <v>643</v>
      </c>
      <c r="D251" s="244" t="s">
        <v>296</v>
      </c>
      <c r="E251" s="245" t="s">
        <v>2827</v>
      </c>
      <c r="F251" s="246" t="s">
        <v>2828</v>
      </c>
      <c r="G251" s="247" t="s">
        <v>141</v>
      </c>
      <c r="H251" s="248">
        <v>2.681</v>
      </c>
      <c r="I251" s="249"/>
      <c r="J251" s="250">
        <f>ROUND(I251*H251,2)</f>
        <v>0</v>
      </c>
      <c r="K251" s="246" t="s">
        <v>242</v>
      </c>
      <c r="L251" s="251"/>
      <c r="M251" s="252" t="s">
        <v>19</v>
      </c>
      <c r="N251" s="253" t="s">
        <v>48</v>
      </c>
      <c r="O251" s="67"/>
      <c r="P251" s="191">
        <f>O251*H251</f>
        <v>0</v>
      </c>
      <c r="Q251" s="191">
        <v>2.2000000000000001E-3</v>
      </c>
      <c r="R251" s="191">
        <f>Q251*H251</f>
        <v>5.8982000000000001E-3</v>
      </c>
      <c r="S251" s="191">
        <v>0</v>
      </c>
      <c r="T251" s="192">
        <f>S251*H251</f>
        <v>0</v>
      </c>
      <c r="U251" s="37"/>
      <c r="V251" s="37"/>
      <c r="W251" s="37"/>
      <c r="X251" s="37"/>
      <c r="Y251" s="37"/>
      <c r="Z251" s="37"/>
      <c r="AA251" s="37"/>
      <c r="AB251" s="37"/>
      <c r="AC251" s="37"/>
      <c r="AD251" s="37"/>
      <c r="AE251" s="37"/>
      <c r="AR251" s="193" t="s">
        <v>523</v>
      </c>
      <c r="AT251" s="193" t="s">
        <v>296</v>
      </c>
      <c r="AU251" s="193" t="s">
        <v>88</v>
      </c>
      <c r="AY251" s="20" t="s">
        <v>237</v>
      </c>
      <c r="BE251" s="194">
        <f>IF(N251="základní",J251,0)</f>
        <v>0</v>
      </c>
      <c r="BF251" s="194">
        <f>IF(N251="snížená",J251,0)</f>
        <v>0</v>
      </c>
      <c r="BG251" s="194">
        <f>IF(N251="zákl. přenesená",J251,0)</f>
        <v>0</v>
      </c>
      <c r="BH251" s="194">
        <f>IF(N251="sníž. přenesená",J251,0)</f>
        <v>0</v>
      </c>
      <c r="BI251" s="194">
        <f>IF(N251="nulová",J251,0)</f>
        <v>0</v>
      </c>
      <c r="BJ251" s="20" t="s">
        <v>88</v>
      </c>
      <c r="BK251" s="194">
        <f>ROUND(I251*H251,2)</f>
        <v>0</v>
      </c>
      <c r="BL251" s="20" t="s">
        <v>366</v>
      </c>
      <c r="BM251" s="193" t="s">
        <v>3315</v>
      </c>
    </row>
    <row r="252" spans="1:65" s="14" customFormat="1" ht="10.199999999999999">
      <c r="B252" s="211"/>
      <c r="C252" s="212"/>
      <c r="D252" s="202" t="s">
        <v>247</v>
      </c>
      <c r="E252" s="212"/>
      <c r="F252" s="214" t="s">
        <v>3310</v>
      </c>
      <c r="G252" s="212"/>
      <c r="H252" s="215">
        <v>2.681</v>
      </c>
      <c r="I252" s="216"/>
      <c r="J252" s="212"/>
      <c r="K252" s="212"/>
      <c r="L252" s="217"/>
      <c r="M252" s="218"/>
      <c r="N252" s="219"/>
      <c r="O252" s="219"/>
      <c r="P252" s="219"/>
      <c r="Q252" s="219"/>
      <c r="R252" s="219"/>
      <c r="S252" s="219"/>
      <c r="T252" s="220"/>
      <c r="AT252" s="221" t="s">
        <v>247</v>
      </c>
      <c r="AU252" s="221" t="s">
        <v>88</v>
      </c>
      <c r="AV252" s="14" t="s">
        <v>88</v>
      </c>
      <c r="AW252" s="14" t="s">
        <v>4</v>
      </c>
      <c r="AX252" s="14" t="s">
        <v>83</v>
      </c>
      <c r="AY252" s="221" t="s">
        <v>237</v>
      </c>
    </row>
    <row r="253" spans="1:65" s="2" customFormat="1" ht="33" customHeight="1">
      <c r="A253" s="37"/>
      <c r="B253" s="38"/>
      <c r="C253" s="182" t="s">
        <v>649</v>
      </c>
      <c r="D253" s="182" t="s">
        <v>239</v>
      </c>
      <c r="E253" s="183" t="s">
        <v>3316</v>
      </c>
      <c r="F253" s="184" t="s">
        <v>3317</v>
      </c>
      <c r="G253" s="185" t="s">
        <v>154</v>
      </c>
      <c r="H253" s="186">
        <v>10</v>
      </c>
      <c r="I253" s="187"/>
      <c r="J253" s="188">
        <f>ROUND(I253*H253,2)</f>
        <v>0</v>
      </c>
      <c r="K253" s="184" t="s">
        <v>19</v>
      </c>
      <c r="L253" s="42"/>
      <c r="M253" s="189" t="s">
        <v>19</v>
      </c>
      <c r="N253" s="190" t="s">
        <v>48</v>
      </c>
      <c r="O253" s="67"/>
      <c r="P253" s="191">
        <f>O253*H253</f>
        <v>0</v>
      </c>
      <c r="Q253" s="191">
        <v>8.4000000000000003E-4</v>
      </c>
      <c r="R253" s="191">
        <f>Q253*H253</f>
        <v>8.4000000000000012E-3</v>
      </c>
      <c r="S253" s="191">
        <v>0</v>
      </c>
      <c r="T253" s="192">
        <f>S253*H253</f>
        <v>0</v>
      </c>
      <c r="U253" s="37"/>
      <c r="V253" s="37"/>
      <c r="W253" s="37"/>
      <c r="X253" s="37"/>
      <c r="Y253" s="37"/>
      <c r="Z253" s="37"/>
      <c r="AA253" s="37"/>
      <c r="AB253" s="37"/>
      <c r="AC253" s="37"/>
      <c r="AD253" s="37"/>
      <c r="AE253" s="37"/>
      <c r="AR253" s="193" t="s">
        <v>366</v>
      </c>
      <c r="AT253" s="193" t="s">
        <v>239</v>
      </c>
      <c r="AU253" s="193" t="s">
        <v>88</v>
      </c>
      <c r="AY253" s="20" t="s">
        <v>237</v>
      </c>
      <c r="BE253" s="194">
        <f>IF(N253="základní",J253,0)</f>
        <v>0</v>
      </c>
      <c r="BF253" s="194">
        <f>IF(N253="snížená",J253,0)</f>
        <v>0</v>
      </c>
      <c r="BG253" s="194">
        <f>IF(N253="zákl. přenesená",J253,0)</f>
        <v>0</v>
      </c>
      <c r="BH253" s="194">
        <f>IF(N253="sníž. přenesená",J253,0)</f>
        <v>0</v>
      </c>
      <c r="BI253" s="194">
        <f>IF(N253="nulová",J253,0)</f>
        <v>0</v>
      </c>
      <c r="BJ253" s="20" t="s">
        <v>88</v>
      </c>
      <c r="BK253" s="194">
        <f>ROUND(I253*H253,2)</f>
        <v>0</v>
      </c>
      <c r="BL253" s="20" t="s">
        <v>366</v>
      </c>
      <c r="BM253" s="193" t="s">
        <v>3318</v>
      </c>
    </row>
    <row r="254" spans="1:65" s="14" customFormat="1" ht="20.399999999999999">
      <c r="B254" s="211"/>
      <c r="C254" s="212"/>
      <c r="D254" s="202" t="s">
        <v>247</v>
      </c>
      <c r="E254" s="213" t="s">
        <v>19</v>
      </c>
      <c r="F254" s="214" t="s">
        <v>3319</v>
      </c>
      <c r="G254" s="212"/>
      <c r="H254" s="215">
        <v>10</v>
      </c>
      <c r="I254" s="216"/>
      <c r="J254" s="212"/>
      <c r="K254" s="212"/>
      <c r="L254" s="217"/>
      <c r="M254" s="218"/>
      <c r="N254" s="219"/>
      <c r="O254" s="219"/>
      <c r="P254" s="219"/>
      <c r="Q254" s="219"/>
      <c r="R254" s="219"/>
      <c r="S254" s="219"/>
      <c r="T254" s="220"/>
      <c r="AT254" s="221" t="s">
        <v>247</v>
      </c>
      <c r="AU254" s="221" t="s">
        <v>88</v>
      </c>
      <c r="AV254" s="14" t="s">
        <v>88</v>
      </c>
      <c r="AW254" s="14" t="s">
        <v>37</v>
      </c>
      <c r="AX254" s="14" t="s">
        <v>83</v>
      </c>
      <c r="AY254" s="221" t="s">
        <v>237</v>
      </c>
    </row>
    <row r="255" spans="1:65" s="2" customFormat="1" ht="33" customHeight="1">
      <c r="A255" s="37"/>
      <c r="B255" s="38"/>
      <c r="C255" s="182" t="s">
        <v>653</v>
      </c>
      <c r="D255" s="182" t="s">
        <v>239</v>
      </c>
      <c r="E255" s="183" t="s">
        <v>2831</v>
      </c>
      <c r="F255" s="184" t="s">
        <v>2832</v>
      </c>
      <c r="G255" s="185" t="s">
        <v>141</v>
      </c>
      <c r="H255" s="186">
        <v>756.44399999999996</v>
      </c>
      <c r="I255" s="187"/>
      <c r="J255" s="188">
        <f>ROUND(I255*H255,2)</f>
        <v>0</v>
      </c>
      <c r="K255" s="184" t="s">
        <v>242</v>
      </c>
      <c r="L255" s="42"/>
      <c r="M255" s="189" t="s">
        <v>19</v>
      </c>
      <c r="N255" s="190" t="s">
        <v>48</v>
      </c>
      <c r="O255" s="67"/>
      <c r="P255" s="191">
        <f>O255*H255</f>
        <v>0</v>
      </c>
      <c r="Q255" s="191">
        <v>0</v>
      </c>
      <c r="R255" s="191">
        <f>Q255*H255</f>
        <v>0</v>
      </c>
      <c r="S255" s="191">
        <v>0</v>
      </c>
      <c r="T255" s="192">
        <f>S255*H255</f>
        <v>0</v>
      </c>
      <c r="U255" s="37"/>
      <c r="V255" s="37"/>
      <c r="W255" s="37"/>
      <c r="X255" s="37"/>
      <c r="Y255" s="37"/>
      <c r="Z255" s="37"/>
      <c r="AA255" s="37"/>
      <c r="AB255" s="37"/>
      <c r="AC255" s="37"/>
      <c r="AD255" s="37"/>
      <c r="AE255" s="37"/>
      <c r="AR255" s="193" t="s">
        <v>366</v>
      </c>
      <c r="AT255" s="193" t="s">
        <v>239</v>
      </c>
      <c r="AU255" s="193" t="s">
        <v>88</v>
      </c>
      <c r="AY255" s="20" t="s">
        <v>237</v>
      </c>
      <c r="BE255" s="194">
        <f>IF(N255="základní",J255,0)</f>
        <v>0</v>
      </c>
      <c r="BF255" s="194">
        <f>IF(N255="snížená",J255,0)</f>
        <v>0</v>
      </c>
      <c r="BG255" s="194">
        <f>IF(N255="zákl. přenesená",J255,0)</f>
        <v>0</v>
      </c>
      <c r="BH255" s="194">
        <f>IF(N255="sníž. přenesená",J255,0)</f>
        <v>0</v>
      </c>
      <c r="BI255" s="194">
        <f>IF(N255="nulová",J255,0)</f>
        <v>0</v>
      </c>
      <c r="BJ255" s="20" t="s">
        <v>88</v>
      </c>
      <c r="BK255" s="194">
        <f>ROUND(I255*H255,2)</f>
        <v>0</v>
      </c>
      <c r="BL255" s="20" t="s">
        <v>366</v>
      </c>
      <c r="BM255" s="193" t="s">
        <v>3320</v>
      </c>
    </row>
    <row r="256" spans="1:65" s="2" customFormat="1" ht="10.199999999999999">
      <c r="A256" s="37"/>
      <c r="B256" s="38"/>
      <c r="C256" s="39"/>
      <c r="D256" s="195" t="s">
        <v>245</v>
      </c>
      <c r="E256" s="39"/>
      <c r="F256" s="196" t="s">
        <v>2834</v>
      </c>
      <c r="G256" s="39"/>
      <c r="H256" s="39"/>
      <c r="I256" s="197"/>
      <c r="J256" s="39"/>
      <c r="K256" s="39"/>
      <c r="L256" s="42"/>
      <c r="M256" s="198"/>
      <c r="N256" s="199"/>
      <c r="O256" s="67"/>
      <c r="P256" s="67"/>
      <c r="Q256" s="67"/>
      <c r="R256" s="67"/>
      <c r="S256" s="67"/>
      <c r="T256" s="68"/>
      <c r="U256" s="37"/>
      <c r="V256" s="37"/>
      <c r="W256" s="37"/>
      <c r="X256" s="37"/>
      <c r="Y256" s="37"/>
      <c r="Z256" s="37"/>
      <c r="AA256" s="37"/>
      <c r="AB256" s="37"/>
      <c r="AC256" s="37"/>
      <c r="AD256" s="37"/>
      <c r="AE256" s="37"/>
      <c r="AT256" s="20" t="s">
        <v>245</v>
      </c>
      <c r="AU256" s="20" t="s">
        <v>88</v>
      </c>
    </row>
    <row r="257" spans="1:65" s="14" customFormat="1" ht="10.199999999999999">
      <c r="B257" s="211"/>
      <c r="C257" s="212"/>
      <c r="D257" s="202" t="s">
        <v>247</v>
      </c>
      <c r="E257" s="213" t="s">
        <v>19</v>
      </c>
      <c r="F257" s="214" t="s">
        <v>3321</v>
      </c>
      <c r="G257" s="212"/>
      <c r="H257" s="215">
        <v>756.44399999999996</v>
      </c>
      <c r="I257" s="216"/>
      <c r="J257" s="212"/>
      <c r="K257" s="212"/>
      <c r="L257" s="217"/>
      <c r="M257" s="218"/>
      <c r="N257" s="219"/>
      <c r="O257" s="219"/>
      <c r="P257" s="219"/>
      <c r="Q257" s="219"/>
      <c r="R257" s="219"/>
      <c r="S257" s="219"/>
      <c r="T257" s="220"/>
      <c r="AT257" s="221" t="s">
        <v>247</v>
      </c>
      <c r="AU257" s="221" t="s">
        <v>88</v>
      </c>
      <c r="AV257" s="14" t="s">
        <v>88</v>
      </c>
      <c r="AW257" s="14" t="s">
        <v>37</v>
      </c>
      <c r="AX257" s="14" t="s">
        <v>83</v>
      </c>
      <c r="AY257" s="221" t="s">
        <v>237</v>
      </c>
    </row>
    <row r="258" spans="1:65" s="2" customFormat="1" ht="24.15" customHeight="1">
      <c r="A258" s="37"/>
      <c r="B258" s="38"/>
      <c r="C258" s="244" t="s">
        <v>660</v>
      </c>
      <c r="D258" s="244" t="s">
        <v>296</v>
      </c>
      <c r="E258" s="245" t="s">
        <v>2835</v>
      </c>
      <c r="F258" s="246" t="s">
        <v>2836</v>
      </c>
      <c r="G258" s="247" t="s">
        <v>141</v>
      </c>
      <c r="H258" s="248">
        <v>873.69299999999998</v>
      </c>
      <c r="I258" s="249"/>
      <c r="J258" s="250">
        <f>ROUND(I258*H258,2)</f>
        <v>0</v>
      </c>
      <c r="K258" s="246" t="s">
        <v>19</v>
      </c>
      <c r="L258" s="251"/>
      <c r="M258" s="252" t="s">
        <v>19</v>
      </c>
      <c r="N258" s="253" t="s">
        <v>48</v>
      </c>
      <c r="O258" s="67"/>
      <c r="P258" s="191">
        <f>O258*H258</f>
        <v>0</v>
      </c>
      <c r="Q258" s="191">
        <v>1.2E-4</v>
      </c>
      <c r="R258" s="191">
        <f>Q258*H258</f>
        <v>0.10484316</v>
      </c>
      <c r="S258" s="191">
        <v>0</v>
      </c>
      <c r="T258" s="192">
        <f>S258*H258</f>
        <v>0</v>
      </c>
      <c r="U258" s="37"/>
      <c r="V258" s="37"/>
      <c r="W258" s="37"/>
      <c r="X258" s="37"/>
      <c r="Y258" s="37"/>
      <c r="Z258" s="37"/>
      <c r="AA258" s="37"/>
      <c r="AB258" s="37"/>
      <c r="AC258" s="37"/>
      <c r="AD258" s="37"/>
      <c r="AE258" s="37"/>
      <c r="AR258" s="193" t="s">
        <v>523</v>
      </c>
      <c r="AT258" s="193" t="s">
        <v>296</v>
      </c>
      <c r="AU258" s="193" t="s">
        <v>88</v>
      </c>
      <c r="AY258" s="20" t="s">
        <v>237</v>
      </c>
      <c r="BE258" s="194">
        <f>IF(N258="základní",J258,0)</f>
        <v>0</v>
      </c>
      <c r="BF258" s="194">
        <f>IF(N258="snížená",J258,0)</f>
        <v>0</v>
      </c>
      <c r="BG258" s="194">
        <f>IF(N258="zákl. přenesená",J258,0)</f>
        <v>0</v>
      </c>
      <c r="BH258" s="194">
        <f>IF(N258="sníž. přenesená",J258,0)</f>
        <v>0</v>
      </c>
      <c r="BI258" s="194">
        <f>IF(N258="nulová",J258,0)</f>
        <v>0</v>
      </c>
      <c r="BJ258" s="20" t="s">
        <v>88</v>
      </c>
      <c r="BK258" s="194">
        <f>ROUND(I258*H258,2)</f>
        <v>0</v>
      </c>
      <c r="BL258" s="20" t="s">
        <v>366</v>
      </c>
      <c r="BM258" s="193" t="s">
        <v>3322</v>
      </c>
    </row>
    <row r="259" spans="1:65" s="14" customFormat="1" ht="10.199999999999999">
      <c r="B259" s="211"/>
      <c r="C259" s="212"/>
      <c r="D259" s="202" t="s">
        <v>247</v>
      </c>
      <c r="E259" s="212"/>
      <c r="F259" s="214" t="s">
        <v>3323</v>
      </c>
      <c r="G259" s="212"/>
      <c r="H259" s="215">
        <v>873.69299999999998</v>
      </c>
      <c r="I259" s="216"/>
      <c r="J259" s="212"/>
      <c r="K259" s="212"/>
      <c r="L259" s="217"/>
      <c r="M259" s="218"/>
      <c r="N259" s="219"/>
      <c r="O259" s="219"/>
      <c r="P259" s="219"/>
      <c r="Q259" s="219"/>
      <c r="R259" s="219"/>
      <c r="S259" s="219"/>
      <c r="T259" s="220"/>
      <c r="AT259" s="221" t="s">
        <v>247</v>
      </c>
      <c r="AU259" s="221" t="s">
        <v>88</v>
      </c>
      <c r="AV259" s="14" t="s">
        <v>88</v>
      </c>
      <c r="AW259" s="14" t="s">
        <v>4</v>
      </c>
      <c r="AX259" s="14" t="s">
        <v>83</v>
      </c>
      <c r="AY259" s="221" t="s">
        <v>237</v>
      </c>
    </row>
    <row r="260" spans="1:65" s="2" customFormat="1" ht="33" customHeight="1">
      <c r="A260" s="37"/>
      <c r="B260" s="38"/>
      <c r="C260" s="182" t="s">
        <v>670</v>
      </c>
      <c r="D260" s="182" t="s">
        <v>239</v>
      </c>
      <c r="E260" s="183" t="s">
        <v>3324</v>
      </c>
      <c r="F260" s="184" t="s">
        <v>3325</v>
      </c>
      <c r="G260" s="185" t="s">
        <v>141</v>
      </c>
      <c r="H260" s="186">
        <v>1.8560000000000001</v>
      </c>
      <c r="I260" s="187"/>
      <c r="J260" s="188">
        <f>ROUND(I260*H260,2)</f>
        <v>0</v>
      </c>
      <c r="K260" s="184" t="s">
        <v>242</v>
      </c>
      <c r="L260" s="42"/>
      <c r="M260" s="189" t="s">
        <v>19</v>
      </c>
      <c r="N260" s="190" t="s">
        <v>48</v>
      </c>
      <c r="O260" s="67"/>
      <c r="P260" s="191">
        <f>O260*H260</f>
        <v>0</v>
      </c>
      <c r="Q260" s="191">
        <v>0</v>
      </c>
      <c r="R260" s="191">
        <f>Q260*H260</f>
        <v>0</v>
      </c>
      <c r="S260" s="191">
        <v>0</v>
      </c>
      <c r="T260" s="192">
        <f>S260*H260</f>
        <v>0</v>
      </c>
      <c r="U260" s="37"/>
      <c r="V260" s="37"/>
      <c r="W260" s="37"/>
      <c r="X260" s="37"/>
      <c r="Y260" s="37"/>
      <c r="Z260" s="37"/>
      <c r="AA260" s="37"/>
      <c r="AB260" s="37"/>
      <c r="AC260" s="37"/>
      <c r="AD260" s="37"/>
      <c r="AE260" s="37"/>
      <c r="AR260" s="193" t="s">
        <v>366</v>
      </c>
      <c r="AT260" s="193" t="s">
        <v>239</v>
      </c>
      <c r="AU260" s="193" t="s">
        <v>88</v>
      </c>
      <c r="AY260" s="20" t="s">
        <v>237</v>
      </c>
      <c r="BE260" s="194">
        <f>IF(N260="základní",J260,0)</f>
        <v>0</v>
      </c>
      <c r="BF260" s="194">
        <f>IF(N260="snížená",J260,0)</f>
        <v>0</v>
      </c>
      <c r="BG260" s="194">
        <f>IF(N260="zákl. přenesená",J260,0)</f>
        <v>0</v>
      </c>
      <c r="BH260" s="194">
        <f>IF(N260="sníž. přenesená",J260,0)</f>
        <v>0</v>
      </c>
      <c r="BI260" s="194">
        <f>IF(N260="nulová",J260,0)</f>
        <v>0</v>
      </c>
      <c r="BJ260" s="20" t="s">
        <v>88</v>
      </c>
      <c r="BK260" s="194">
        <f>ROUND(I260*H260,2)</f>
        <v>0</v>
      </c>
      <c r="BL260" s="20" t="s">
        <v>366</v>
      </c>
      <c r="BM260" s="193" t="s">
        <v>3326</v>
      </c>
    </row>
    <row r="261" spans="1:65" s="2" customFormat="1" ht="10.199999999999999">
      <c r="A261" s="37"/>
      <c r="B261" s="38"/>
      <c r="C261" s="39"/>
      <c r="D261" s="195" t="s">
        <v>245</v>
      </c>
      <c r="E261" s="39"/>
      <c r="F261" s="196" t="s">
        <v>3327</v>
      </c>
      <c r="G261" s="39"/>
      <c r="H261" s="39"/>
      <c r="I261" s="197"/>
      <c r="J261" s="39"/>
      <c r="K261" s="39"/>
      <c r="L261" s="42"/>
      <c r="M261" s="198"/>
      <c r="N261" s="199"/>
      <c r="O261" s="67"/>
      <c r="P261" s="67"/>
      <c r="Q261" s="67"/>
      <c r="R261" s="67"/>
      <c r="S261" s="67"/>
      <c r="T261" s="68"/>
      <c r="U261" s="37"/>
      <c r="V261" s="37"/>
      <c r="W261" s="37"/>
      <c r="X261" s="37"/>
      <c r="Y261" s="37"/>
      <c r="Z261" s="37"/>
      <c r="AA261" s="37"/>
      <c r="AB261" s="37"/>
      <c r="AC261" s="37"/>
      <c r="AD261" s="37"/>
      <c r="AE261" s="37"/>
      <c r="AT261" s="20" t="s">
        <v>245</v>
      </c>
      <c r="AU261" s="20" t="s">
        <v>88</v>
      </c>
    </row>
    <row r="262" spans="1:65" s="14" customFormat="1" ht="10.199999999999999">
      <c r="B262" s="211"/>
      <c r="C262" s="212"/>
      <c r="D262" s="202" t="s">
        <v>247</v>
      </c>
      <c r="E262" s="213" t="s">
        <v>19</v>
      </c>
      <c r="F262" s="214" t="s">
        <v>3328</v>
      </c>
      <c r="G262" s="212"/>
      <c r="H262" s="215">
        <v>1.8560000000000001</v>
      </c>
      <c r="I262" s="216"/>
      <c r="J262" s="212"/>
      <c r="K262" s="212"/>
      <c r="L262" s="217"/>
      <c r="M262" s="218"/>
      <c r="N262" s="219"/>
      <c r="O262" s="219"/>
      <c r="P262" s="219"/>
      <c r="Q262" s="219"/>
      <c r="R262" s="219"/>
      <c r="S262" s="219"/>
      <c r="T262" s="220"/>
      <c r="AT262" s="221" t="s">
        <v>247</v>
      </c>
      <c r="AU262" s="221" t="s">
        <v>88</v>
      </c>
      <c r="AV262" s="14" t="s">
        <v>88</v>
      </c>
      <c r="AW262" s="14" t="s">
        <v>37</v>
      </c>
      <c r="AX262" s="14" t="s">
        <v>83</v>
      </c>
      <c r="AY262" s="221" t="s">
        <v>237</v>
      </c>
    </row>
    <row r="263" spans="1:65" s="2" customFormat="1" ht="24.15" customHeight="1">
      <c r="A263" s="37"/>
      <c r="B263" s="38"/>
      <c r="C263" s="244" t="s">
        <v>676</v>
      </c>
      <c r="D263" s="244" t="s">
        <v>296</v>
      </c>
      <c r="E263" s="245" t="s">
        <v>3329</v>
      </c>
      <c r="F263" s="246" t="s">
        <v>3330</v>
      </c>
      <c r="G263" s="247" t="s">
        <v>141</v>
      </c>
      <c r="H263" s="248">
        <v>2.1440000000000001</v>
      </c>
      <c r="I263" s="249"/>
      <c r="J263" s="250">
        <f>ROUND(I263*H263,2)</f>
        <v>0</v>
      </c>
      <c r="K263" s="246" t="s">
        <v>242</v>
      </c>
      <c r="L263" s="251"/>
      <c r="M263" s="252" t="s">
        <v>19</v>
      </c>
      <c r="N263" s="253" t="s">
        <v>48</v>
      </c>
      <c r="O263" s="67"/>
      <c r="P263" s="191">
        <f>O263*H263</f>
        <v>0</v>
      </c>
      <c r="Q263" s="191">
        <v>2.7999999999999998E-4</v>
      </c>
      <c r="R263" s="191">
        <f>Q263*H263</f>
        <v>6.0032E-4</v>
      </c>
      <c r="S263" s="191">
        <v>0</v>
      </c>
      <c r="T263" s="192">
        <f>S263*H263</f>
        <v>0</v>
      </c>
      <c r="U263" s="37"/>
      <c r="V263" s="37"/>
      <c r="W263" s="37"/>
      <c r="X263" s="37"/>
      <c r="Y263" s="37"/>
      <c r="Z263" s="37"/>
      <c r="AA263" s="37"/>
      <c r="AB263" s="37"/>
      <c r="AC263" s="37"/>
      <c r="AD263" s="37"/>
      <c r="AE263" s="37"/>
      <c r="AR263" s="193" t="s">
        <v>523</v>
      </c>
      <c r="AT263" s="193" t="s">
        <v>296</v>
      </c>
      <c r="AU263" s="193" t="s">
        <v>88</v>
      </c>
      <c r="AY263" s="20" t="s">
        <v>237</v>
      </c>
      <c r="BE263" s="194">
        <f>IF(N263="základní",J263,0)</f>
        <v>0</v>
      </c>
      <c r="BF263" s="194">
        <f>IF(N263="snížená",J263,0)</f>
        <v>0</v>
      </c>
      <c r="BG263" s="194">
        <f>IF(N263="zákl. přenesená",J263,0)</f>
        <v>0</v>
      </c>
      <c r="BH263" s="194">
        <f>IF(N263="sníž. přenesená",J263,0)</f>
        <v>0</v>
      </c>
      <c r="BI263" s="194">
        <f>IF(N263="nulová",J263,0)</f>
        <v>0</v>
      </c>
      <c r="BJ263" s="20" t="s">
        <v>88</v>
      </c>
      <c r="BK263" s="194">
        <f>ROUND(I263*H263,2)</f>
        <v>0</v>
      </c>
      <c r="BL263" s="20" t="s">
        <v>366</v>
      </c>
      <c r="BM263" s="193" t="s">
        <v>3331</v>
      </c>
    </row>
    <row r="264" spans="1:65" s="14" customFormat="1" ht="10.199999999999999">
      <c r="B264" s="211"/>
      <c r="C264" s="212"/>
      <c r="D264" s="202" t="s">
        <v>247</v>
      </c>
      <c r="E264" s="212"/>
      <c r="F264" s="214" t="s">
        <v>3332</v>
      </c>
      <c r="G264" s="212"/>
      <c r="H264" s="215">
        <v>2.1440000000000001</v>
      </c>
      <c r="I264" s="216"/>
      <c r="J264" s="212"/>
      <c r="K264" s="212"/>
      <c r="L264" s="217"/>
      <c r="M264" s="218"/>
      <c r="N264" s="219"/>
      <c r="O264" s="219"/>
      <c r="P264" s="219"/>
      <c r="Q264" s="219"/>
      <c r="R264" s="219"/>
      <c r="S264" s="219"/>
      <c r="T264" s="220"/>
      <c r="AT264" s="221" t="s">
        <v>247</v>
      </c>
      <c r="AU264" s="221" t="s">
        <v>88</v>
      </c>
      <c r="AV264" s="14" t="s">
        <v>88</v>
      </c>
      <c r="AW264" s="14" t="s">
        <v>4</v>
      </c>
      <c r="AX264" s="14" t="s">
        <v>83</v>
      </c>
      <c r="AY264" s="221" t="s">
        <v>237</v>
      </c>
    </row>
    <row r="265" spans="1:65" s="2" customFormat="1" ht="55.5" customHeight="1">
      <c r="A265" s="37"/>
      <c r="B265" s="38"/>
      <c r="C265" s="182" t="s">
        <v>684</v>
      </c>
      <c r="D265" s="182" t="s">
        <v>239</v>
      </c>
      <c r="E265" s="183" t="s">
        <v>2839</v>
      </c>
      <c r="F265" s="184" t="s">
        <v>2840</v>
      </c>
      <c r="G265" s="185" t="s">
        <v>304</v>
      </c>
      <c r="H265" s="186">
        <v>2.7410000000000001</v>
      </c>
      <c r="I265" s="187"/>
      <c r="J265" s="188">
        <f>ROUND(I265*H265,2)</f>
        <v>0</v>
      </c>
      <c r="K265" s="184" t="s">
        <v>242</v>
      </c>
      <c r="L265" s="42"/>
      <c r="M265" s="189" t="s">
        <v>19</v>
      </c>
      <c r="N265" s="190" t="s">
        <v>48</v>
      </c>
      <c r="O265" s="67"/>
      <c r="P265" s="191">
        <f>O265*H265</f>
        <v>0</v>
      </c>
      <c r="Q265" s="191">
        <v>0</v>
      </c>
      <c r="R265" s="191">
        <f>Q265*H265</f>
        <v>0</v>
      </c>
      <c r="S265" s="191">
        <v>0</v>
      </c>
      <c r="T265" s="192">
        <f>S265*H265</f>
        <v>0</v>
      </c>
      <c r="U265" s="37"/>
      <c r="V265" s="37"/>
      <c r="W265" s="37"/>
      <c r="X265" s="37"/>
      <c r="Y265" s="37"/>
      <c r="Z265" s="37"/>
      <c r="AA265" s="37"/>
      <c r="AB265" s="37"/>
      <c r="AC265" s="37"/>
      <c r="AD265" s="37"/>
      <c r="AE265" s="37"/>
      <c r="AR265" s="193" t="s">
        <v>366</v>
      </c>
      <c r="AT265" s="193" t="s">
        <v>239</v>
      </c>
      <c r="AU265" s="193" t="s">
        <v>88</v>
      </c>
      <c r="AY265" s="20" t="s">
        <v>237</v>
      </c>
      <c r="BE265" s="194">
        <f>IF(N265="základní",J265,0)</f>
        <v>0</v>
      </c>
      <c r="BF265" s="194">
        <f>IF(N265="snížená",J265,0)</f>
        <v>0</v>
      </c>
      <c r="BG265" s="194">
        <f>IF(N265="zákl. přenesená",J265,0)</f>
        <v>0</v>
      </c>
      <c r="BH265" s="194">
        <f>IF(N265="sníž. přenesená",J265,0)</f>
        <v>0</v>
      </c>
      <c r="BI265" s="194">
        <f>IF(N265="nulová",J265,0)</f>
        <v>0</v>
      </c>
      <c r="BJ265" s="20" t="s">
        <v>88</v>
      </c>
      <c r="BK265" s="194">
        <f>ROUND(I265*H265,2)</f>
        <v>0</v>
      </c>
      <c r="BL265" s="20" t="s">
        <v>366</v>
      </c>
      <c r="BM265" s="193" t="s">
        <v>3333</v>
      </c>
    </row>
    <row r="266" spans="1:65" s="2" customFormat="1" ht="10.199999999999999">
      <c r="A266" s="37"/>
      <c r="B266" s="38"/>
      <c r="C266" s="39"/>
      <c r="D266" s="195" t="s">
        <v>245</v>
      </c>
      <c r="E266" s="39"/>
      <c r="F266" s="196" t="s">
        <v>2842</v>
      </c>
      <c r="G266" s="39"/>
      <c r="H266" s="39"/>
      <c r="I266" s="197"/>
      <c r="J266" s="39"/>
      <c r="K266" s="39"/>
      <c r="L266" s="42"/>
      <c r="M266" s="198"/>
      <c r="N266" s="199"/>
      <c r="O266" s="67"/>
      <c r="P266" s="67"/>
      <c r="Q266" s="67"/>
      <c r="R266" s="67"/>
      <c r="S266" s="67"/>
      <c r="T266" s="68"/>
      <c r="U266" s="37"/>
      <c r="V266" s="37"/>
      <c r="W266" s="37"/>
      <c r="X266" s="37"/>
      <c r="Y266" s="37"/>
      <c r="Z266" s="37"/>
      <c r="AA266" s="37"/>
      <c r="AB266" s="37"/>
      <c r="AC266" s="37"/>
      <c r="AD266" s="37"/>
      <c r="AE266" s="37"/>
      <c r="AT266" s="20" t="s">
        <v>245</v>
      </c>
      <c r="AU266" s="20" t="s">
        <v>88</v>
      </c>
    </row>
    <row r="267" spans="1:65" s="12" customFormat="1" ht="22.8" customHeight="1">
      <c r="B267" s="166"/>
      <c r="C267" s="167"/>
      <c r="D267" s="168" t="s">
        <v>75</v>
      </c>
      <c r="E267" s="180" t="s">
        <v>631</v>
      </c>
      <c r="F267" s="180" t="s">
        <v>632</v>
      </c>
      <c r="G267" s="167"/>
      <c r="H267" s="167"/>
      <c r="I267" s="170"/>
      <c r="J267" s="181">
        <f>BK267</f>
        <v>0</v>
      </c>
      <c r="K267" s="167"/>
      <c r="L267" s="172"/>
      <c r="M267" s="173"/>
      <c r="N267" s="174"/>
      <c r="O267" s="174"/>
      <c r="P267" s="175">
        <f>SUM(P268:P326)</f>
        <v>0</v>
      </c>
      <c r="Q267" s="174"/>
      <c r="R267" s="175">
        <f>SUM(R268:R326)</f>
        <v>21.19130079</v>
      </c>
      <c r="S267" s="174"/>
      <c r="T267" s="176">
        <f>SUM(T268:T326)</f>
        <v>1.47E-2</v>
      </c>
      <c r="AR267" s="177" t="s">
        <v>88</v>
      </c>
      <c r="AT267" s="178" t="s">
        <v>75</v>
      </c>
      <c r="AU267" s="178" t="s">
        <v>83</v>
      </c>
      <c r="AY267" s="177" t="s">
        <v>237</v>
      </c>
      <c r="BK267" s="179">
        <f>SUM(BK268:BK326)</f>
        <v>0</v>
      </c>
    </row>
    <row r="268" spans="1:65" s="2" customFormat="1" ht="49.05" customHeight="1">
      <c r="A268" s="37"/>
      <c r="B268" s="38"/>
      <c r="C268" s="182" t="s">
        <v>692</v>
      </c>
      <c r="D268" s="182" t="s">
        <v>239</v>
      </c>
      <c r="E268" s="183" t="s">
        <v>3334</v>
      </c>
      <c r="F268" s="184" t="s">
        <v>3335</v>
      </c>
      <c r="G268" s="185" t="s">
        <v>141</v>
      </c>
      <c r="H268" s="186">
        <v>5.88</v>
      </c>
      <c r="I268" s="187"/>
      <c r="J268" s="188">
        <f>ROUND(I268*H268,2)</f>
        <v>0</v>
      </c>
      <c r="K268" s="184" t="s">
        <v>242</v>
      </c>
      <c r="L268" s="42"/>
      <c r="M268" s="189" t="s">
        <v>19</v>
      </c>
      <c r="N268" s="190" t="s">
        <v>48</v>
      </c>
      <c r="O268" s="67"/>
      <c r="P268" s="191">
        <f>O268*H268</f>
        <v>0</v>
      </c>
      <c r="Q268" s="191">
        <v>0</v>
      </c>
      <c r="R268" s="191">
        <f>Q268*H268</f>
        <v>0</v>
      </c>
      <c r="S268" s="191">
        <v>2.5000000000000001E-3</v>
      </c>
      <c r="T268" s="192">
        <f>S268*H268</f>
        <v>1.47E-2</v>
      </c>
      <c r="U268" s="37"/>
      <c r="V268" s="37"/>
      <c r="W268" s="37"/>
      <c r="X268" s="37"/>
      <c r="Y268" s="37"/>
      <c r="Z268" s="37"/>
      <c r="AA268" s="37"/>
      <c r="AB268" s="37"/>
      <c r="AC268" s="37"/>
      <c r="AD268" s="37"/>
      <c r="AE268" s="37"/>
      <c r="AR268" s="193" t="s">
        <v>366</v>
      </c>
      <c r="AT268" s="193" t="s">
        <v>239</v>
      </c>
      <c r="AU268" s="193" t="s">
        <v>88</v>
      </c>
      <c r="AY268" s="20" t="s">
        <v>237</v>
      </c>
      <c r="BE268" s="194">
        <f>IF(N268="základní",J268,0)</f>
        <v>0</v>
      </c>
      <c r="BF268" s="194">
        <f>IF(N268="snížená",J268,0)</f>
        <v>0</v>
      </c>
      <c r="BG268" s="194">
        <f>IF(N268="zákl. přenesená",J268,0)</f>
        <v>0</v>
      </c>
      <c r="BH268" s="194">
        <f>IF(N268="sníž. přenesená",J268,0)</f>
        <v>0</v>
      </c>
      <c r="BI268" s="194">
        <f>IF(N268="nulová",J268,0)</f>
        <v>0</v>
      </c>
      <c r="BJ268" s="20" t="s">
        <v>88</v>
      </c>
      <c r="BK268" s="194">
        <f>ROUND(I268*H268,2)</f>
        <v>0</v>
      </c>
      <c r="BL268" s="20" t="s">
        <v>366</v>
      </c>
      <c r="BM268" s="193" t="s">
        <v>3336</v>
      </c>
    </row>
    <row r="269" spans="1:65" s="2" customFormat="1" ht="10.199999999999999">
      <c r="A269" s="37"/>
      <c r="B269" s="38"/>
      <c r="C269" s="39"/>
      <c r="D269" s="195" t="s">
        <v>245</v>
      </c>
      <c r="E269" s="39"/>
      <c r="F269" s="196" t="s">
        <v>3337</v>
      </c>
      <c r="G269" s="39"/>
      <c r="H269" s="39"/>
      <c r="I269" s="197"/>
      <c r="J269" s="39"/>
      <c r="K269" s="39"/>
      <c r="L269" s="42"/>
      <c r="M269" s="198"/>
      <c r="N269" s="199"/>
      <c r="O269" s="67"/>
      <c r="P269" s="67"/>
      <c r="Q269" s="67"/>
      <c r="R269" s="67"/>
      <c r="S269" s="67"/>
      <c r="T269" s="68"/>
      <c r="U269" s="37"/>
      <c r="V269" s="37"/>
      <c r="W269" s="37"/>
      <c r="X269" s="37"/>
      <c r="Y269" s="37"/>
      <c r="Z269" s="37"/>
      <c r="AA269" s="37"/>
      <c r="AB269" s="37"/>
      <c r="AC269" s="37"/>
      <c r="AD269" s="37"/>
      <c r="AE269" s="37"/>
      <c r="AT269" s="20" t="s">
        <v>245</v>
      </c>
      <c r="AU269" s="20" t="s">
        <v>88</v>
      </c>
    </row>
    <row r="270" spans="1:65" s="14" customFormat="1" ht="10.199999999999999">
      <c r="B270" s="211"/>
      <c r="C270" s="212"/>
      <c r="D270" s="202" t="s">
        <v>247</v>
      </c>
      <c r="E270" s="213" t="s">
        <v>19</v>
      </c>
      <c r="F270" s="214" t="s">
        <v>3182</v>
      </c>
      <c r="G270" s="212"/>
      <c r="H270" s="215">
        <v>5.04</v>
      </c>
      <c r="I270" s="216"/>
      <c r="J270" s="212"/>
      <c r="K270" s="212"/>
      <c r="L270" s="217"/>
      <c r="M270" s="218"/>
      <c r="N270" s="219"/>
      <c r="O270" s="219"/>
      <c r="P270" s="219"/>
      <c r="Q270" s="219"/>
      <c r="R270" s="219"/>
      <c r="S270" s="219"/>
      <c r="T270" s="220"/>
      <c r="AT270" s="221" t="s">
        <v>247</v>
      </c>
      <c r="AU270" s="221" t="s">
        <v>88</v>
      </c>
      <c r="AV270" s="14" t="s">
        <v>88</v>
      </c>
      <c r="AW270" s="14" t="s">
        <v>37</v>
      </c>
      <c r="AX270" s="14" t="s">
        <v>76</v>
      </c>
      <c r="AY270" s="221" t="s">
        <v>237</v>
      </c>
    </row>
    <row r="271" spans="1:65" s="14" customFormat="1" ht="10.199999999999999">
      <c r="B271" s="211"/>
      <c r="C271" s="212"/>
      <c r="D271" s="202" t="s">
        <v>247</v>
      </c>
      <c r="E271" s="213" t="s">
        <v>19</v>
      </c>
      <c r="F271" s="214" t="s">
        <v>3183</v>
      </c>
      <c r="G271" s="212"/>
      <c r="H271" s="215">
        <v>0.84</v>
      </c>
      <c r="I271" s="216"/>
      <c r="J271" s="212"/>
      <c r="K271" s="212"/>
      <c r="L271" s="217"/>
      <c r="M271" s="218"/>
      <c r="N271" s="219"/>
      <c r="O271" s="219"/>
      <c r="P271" s="219"/>
      <c r="Q271" s="219"/>
      <c r="R271" s="219"/>
      <c r="S271" s="219"/>
      <c r="T271" s="220"/>
      <c r="AT271" s="221" t="s">
        <v>247</v>
      </c>
      <c r="AU271" s="221" t="s">
        <v>88</v>
      </c>
      <c r="AV271" s="14" t="s">
        <v>88</v>
      </c>
      <c r="AW271" s="14" t="s">
        <v>37</v>
      </c>
      <c r="AX271" s="14" t="s">
        <v>76</v>
      </c>
      <c r="AY271" s="221" t="s">
        <v>237</v>
      </c>
    </row>
    <row r="272" spans="1:65" s="16" customFormat="1" ht="10.199999999999999">
      <c r="B272" s="233"/>
      <c r="C272" s="234"/>
      <c r="D272" s="202" t="s">
        <v>247</v>
      </c>
      <c r="E272" s="235" t="s">
        <v>19</v>
      </c>
      <c r="F272" s="236" t="s">
        <v>260</v>
      </c>
      <c r="G272" s="234"/>
      <c r="H272" s="237">
        <v>5.88</v>
      </c>
      <c r="I272" s="238"/>
      <c r="J272" s="234"/>
      <c r="K272" s="234"/>
      <c r="L272" s="239"/>
      <c r="M272" s="240"/>
      <c r="N272" s="241"/>
      <c r="O272" s="241"/>
      <c r="P272" s="241"/>
      <c r="Q272" s="241"/>
      <c r="R272" s="241"/>
      <c r="S272" s="241"/>
      <c r="T272" s="242"/>
      <c r="AT272" s="243" t="s">
        <v>247</v>
      </c>
      <c r="AU272" s="243" t="s">
        <v>88</v>
      </c>
      <c r="AV272" s="16" t="s">
        <v>243</v>
      </c>
      <c r="AW272" s="16" t="s">
        <v>37</v>
      </c>
      <c r="AX272" s="16" t="s">
        <v>83</v>
      </c>
      <c r="AY272" s="243" t="s">
        <v>237</v>
      </c>
    </row>
    <row r="273" spans="1:65" s="2" customFormat="1" ht="44.25" customHeight="1">
      <c r="A273" s="37"/>
      <c r="B273" s="38"/>
      <c r="C273" s="182" t="s">
        <v>698</v>
      </c>
      <c r="D273" s="182" t="s">
        <v>239</v>
      </c>
      <c r="E273" s="183" t="s">
        <v>3338</v>
      </c>
      <c r="F273" s="184" t="s">
        <v>3339</v>
      </c>
      <c r="G273" s="185" t="s">
        <v>141</v>
      </c>
      <c r="H273" s="186">
        <v>25.478999999999999</v>
      </c>
      <c r="I273" s="187"/>
      <c r="J273" s="188">
        <f>ROUND(I273*H273,2)</f>
        <v>0</v>
      </c>
      <c r="K273" s="184" t="s">
        <v>242</v>
      </c>
      <c r="L273" s="42"/>
      <c r="M273" s="189" t="s">
        <v>19</v>
      </c>
      <c r="N273" s="190" t="s">
        <v>48</v>
      </c>
      <c r="O273" s="67"/>
      <c r="P273" s="191">
        <f>O273*H273</f>
        <v>0</v>
      </c>
      <c r="Q273" s="191">
        <v>1.16E-3</v>
      </c>
      <c r="R273" s="191">
        <f>Q273*H273</f>
        <v>2.9555639999999998E-2</v>
      </c>
      <c r="S273" s="191">
        <v>0</v>
      </c>
      <c r="T273" s="192">
        <f>S273*H273</f>
        <v>0</v>
      </c>
      <c r="U273" s="37"/>
      <c r="V273" s="37"/>
      <c r="W273" s="37"/>
      <c r="X273" s="37"/>
      <c r="Y273" s="37"/>
      <c r="Z273" s="37"/>
      <c r="AA273" s="37"/>
      <c r="AB273" s="37"/>
      <c r="AC273" s="37"/>
      <c r="AD273" s="37"/>
      <c r="AE273" s="37"/>
      <c r="AR273" s="193" t="s">
        <v>366</v>
      </c>
      <c r="AT273" s="193" t="s">
        <v>239</v>
      </c>
      <c r="AU273" s="193" t="s">
        <v>88</v>
      </c>
      <c r="AY273" s="20" t="s">
        <v>237</v>
      </c>
      <c r="BE273" s="194">
        <f>IF(N273="základní",J273,0)</f>
        <v>0</v>
      </c>
      <c r="BF273" s="194">
        <f>IF(N273="snížená",J273,0)</f>
        <v>0</v>
      </c>
      <c r="BG273" s="194">
        <f>IF(N273="zákl. přenesená",J273,0)</f>
        <v>0</v>
      </c>
      <c r="BH273" s="194">
        <f>IF(N273="sníž. přenesená",J273,0)</f>
        <v>0</v>
      </c>
      <c r="BI273" s="194">
        <f>IF(N273="nulová",J273,0)</f>
        <v>0</v>
      </c>
      <c r="BJ273" s="20" t="s">
        <v>88</v>
      </c>
      <c r="BK273" s="194">
        <f>ROUND(I273*H273,2)</f>
        <v>0</v>
      </c>
      <c r="BL273" s="20" t="s">
        <v>366</v>
      </c>
      <c r="BM273" s="193" t="s">
        <v>3340</v>
      </c>
    </row>
    <row r="274" spans="1:65" s="2" customFormat="1" ht="10.199999999999999">
      <c r="A274" s="37"/>
      <c r="B274" s="38"/>
      <c r="C274" s="39"/>
      <c r="D274" s="195" t="s">
        <v>245</v>
      </c>
      <c r="E274" s="39"/>
      <c r="F274" s="196" t="s">
        <v>3341</v>
      </c>
      <c r="G274" s="39"/>
      <c r="H274" s="39"/>
      <c r="I274" s="197"/>
      <c r="J274" s="39"/>
      <c r="K274" s="39"/>
      <c r="L274" s="42"/>
      <c r="M274" s="198"/>
      <c r="N274" s="199"/>
      <c r="O274" s="67"/>
      <c r="P274" s="67"/>
      <c r="Q274" s="67"/>
      <c r="R274" s="67"/>
      <c r="S274" s="67"/>
      <c r="T274" s="68"/>
      <c r="U274" s="37"/>
      <c r="V274" s="37"/>
      <c r="W274" s="37"/>
      <c r="X274" s="37"/>
      <c r="Y274" s="37"/>
      <c r="Z274" s="37"/>
      <c r="AA274" s="37"/>
      <c r="AB274" s="37"/>
      <c r="AC274" s="37"/>
      <c r="AD274" s="37"/>
      <c r="AE274" s="37"/>
      <c r="AT274" s="20" t="s">
        <v>245</v>
      </c>
      <c r="AU274" s="20" t="s">
        <v>88</v>
      </c>
    </row>
    <row r="275" spans="1:65" s="13" customFormat="1" ht="10.199999999999999">
      <c r="B275" s="200"/>
      <c r="C275" s="201"/>
      <c r="D275" s="202" t="s">
        <v>247</v>
      </c>
      <c r="E275" s="203" t="s">
        <v>19</v>
      </c>
      <c r="F275" s="204" t="s">
        <v>3342</v>
      </c>
      <c r="G275" s="201"/>
      <c r="H275" s="203" t="s">
        <v>19</v>
      </c>
      <c r="I275" s="205"/>
      <c r="J275" s="201"/>
      <c r="K275" s="201"/>
      <c r="L275" s="206"/>
      <c r="M275" s="207"/>
      <c r="N275" s="208"/>
      <c r="O275" s="208"/>
      <c r="P275" s="208"/>
      <c r="Q275" s="208"/>
      <c r="R275" s="208"/>
      <c r="S275" s="208"/>
      <c r="T275" s="209"/>
      <c r="AT275" s="210" t="s">
        <v>247</v>
      </c>
      <c r="AU275" s="210" t="s">
        <v>88</v>
      </c>
      <c r="AV275" s="13" t="s">
        <v>83</v>
      </c>
      <c r="AW275" s="13" t="s">
        <v>37</v>
      </c>
      <c r="AX275" s="13" t="s">
        <v>76</v>
      </c>
      <c r="AY275" s="210" t="s">
        <v>237</v>
      </c>
    </row>
    <row r="276" spans="1:65" s="14" customFormat="1" ht="10.199999999999999">
      <c r="B276" s="211"/>
      <c r="C276" s="212"/>
      <c r="D276" s="202" t="s">
        <v>247</v>
      </c>
      <c r="E276" s="213" t="s">
        <v>19</v>
      </c>
      <c r="F276" s="214" t="s">
        <v>3343</v>
      </c>
      <c r="G276" s="212"/>
      <c r="H276" s="215">
        <v>24.192</v>
      </c>
      <c r="I276" s="216"/>
      <c r="J276" s="212"/>
      <c r="K276" s="212"/>
      <c r="L276" s="217"/>
      <c r="M276" s="218"/>
      <c r="N276" s="219"/>
      <c r="O276" s="219"/>
      <c r="P276" s="219"/>
      <c r="Q276" s="219"/>
      <c r="R276" s="219"/>
      <c r="S276" s="219"/>
      <c r="T276" s="220"/>
      <c r="AT276" s="221" t="s">
        <v>247</v>
      </c>
      <c r="AU276" s="221" t="s">
        <v>88</v>
      </c>
      <c r="AV276" s="14" t="s">
        <v>88</v>
      </c>
      <c r="AW276" s="14" t="s">
        <v>37</v>
      </c>
      <c r="AX276" s="14" t="s">
        <v>76</v>
      </c>
      <c r="AY276" s="221" t="s">
        <v>237</v>
      </c>
    </row>
    <row r="277" spans="1:65" s="14" customFormat="1" ht="10.199999999999999">
      <c r="B277" s="211"/>
      <c r="C277" s="212"/>
      <c r="D277" s="202" t="s">
        <v>247</v>
      </c>
      <c r="E277" s="213" t="s">
        <v>19</v>
      </c>
      <c r="F277" s="214" t="s">
        <v>3344</v>
      </c>
      <c r="G277" s="212"/>
      <c r="H277" s="215">
        <v>1.2869999999999999</v>
      </c>
      <c r="I277" s="216"/>
      <c r="J277" s="212"/>
      <c r="K277" s="212"/>
      <c r="L277" s="217"/>
      <c r="M277" s="218"/>
      <c r="N277" s="219"/>
      <c r="O277" s="219"/>
      <c r="P277" s="219"/>
      <c r="Q277" s="219"/>
      <c r="R277" s="219"/>
      <c r="S277" s="219"/>
      <c r="T277" s="220"/>
      <c r="AT277" s="221" t="s">
        <v>247</v>
      </c>
      <c r="AU277" s="221" t="s">
        <v>88</v>
      </c>
      <c r="AV277" s="14" t="s">
        <v>88</v>
      </c>
      <c r="AW277" s="14" t="s">
        <v>37</v>
      </c>
      <c r="AX277" s="14" t="s">
        <v>76</v>
      </c>
      <c r="AY277" s="221" t="s">
        <v>237</v>
      </c>
    </row>
    <row r="278" spans="1:65" s="16" customFormat="1" ht="10.199999999999999">
      <c r="B278" s="233"/>
      <c r="C278" s="234"/>
      <c r="D278" s="202" t="s">
        <v>247</v>
      </c>
      <c r="E278" s="235" t="s">
        <v>19</v>
      </c>
      <c r="F278" s="236" t="s">
        <v>260</v>
      </c>
      <c r="G278" s="234"/>
      <c r="H278" s="237">
        <v>25.478999999999999</v>
      </c>
      <c r="I278" s="238"/>
      <c r="J278" s="234"/>
      <c r="K278" s="234"/>
      <c r="L278" s="239"/>
      <c r="M278" s="240"/>
      <c r="N278" s="241"/>
      <c r="O278" s="241"/>
      <c r="P278" s="241"/>
      <c r="Q278" s="241"/>
      <c r="R278" s="241"/>
      <c r="S278" s="241"/>
      <c r="T278" s="242"/>
      <c r="AT278" s="243" t="s">
        <v>247</v>
      </c>
      <c r="AU278" s="243" t="s">
        <v>88</v>
      </c>
      <c r="AV278" s="16" t="s">
        <v>243</v>
      </c>
      <c r="AW278" s="16" t="s">
        <v>37</v>
      </c>
      <c r="AX278" s="16" t="s">
        <v>83</v>
      </c>
      <c r="AY278" s="243" t="s">
        <v>237</v>
      </c>
    </row>
    <row r="279" spans="1:65" s="2" customFormat="1" ht="16.5" customHeight="1">
      <c r="A279" s="37"/>
      <c r="B279" s="38"/>
      <c r="C279" s="244" t="s">
        <v>702</v>
      </c>
      <c r="D279" s="244" t="s">
        <v>296</v>
      </c>
      <c r="E279" s="245" t="s">
        <v>3345</v>
      </c>
      <c r="F279" s="246" t="s">
        <v>3346</v>
      </c>
      <c r="G279" s="247" t="s">
        <v>141</v>
      </c>
      <c r="H279" s="248">
        <v>26.753</v>
      </c>
      <c r="I279" s="249"/>
      <c r="J279" s="250">
        <f>ROUND(I279*H279,2)</f>
        <v>0</v>
      </c>
      <c r="K279" s="246" t="s">
        <v>19</v>
      </c>
      <c r="L279" s="251"/>
      <c r="M279" s="252" t="s">
        <v>19</v>
      </c>
      <c r="N279" s="253" t="s">
        <v>48</v>
      </c>
      <c r="O279" s="67"/>
      <c r="P279" s="191">
        <f>O279*H279</f>
        <v>0</v>
      </c>
      <c r="Q279" s="191">
        <v>4.3999999999999997E-2</v>
      </c>
      <c r="R279" s="191">
        <f>Q279*H279</f>
        <v>1.1771319999999998</v>
      </c>
      <c r="S279" s="191">
        <v>0</v>
      </c>
      <c r="T279" s="192">
        <f>S279*H279</f>
        <v>0</v>
      </c>
      <c r="U279" s="37"/>
      <c r="V279" s="37"/>
      <c r="W279" s="37"/>
      <c r="X279" s="37"/>
      <c r="Y279" s="37"/>
      <c r="Z279" s="37"/>
      <c r="AA279" s="37"/>
      <c r="AB279" s="37"/>
      <c r="AC279" s="37"/>
      <c r="AD279" s="37"/>
      <c r="AE279" s="37"/>
      <c r="AR279" s="193" t="s">
        <v>523</v>
      </c>
      <c r="AT279" s="193" t="s">
        <v>296</v>
      </c>
      <c r="AU279" s="193" t="s">
        <v>88</v>
      </c>
      <c r="AY279" s="20" t="s">
        <v>237</v>
      </c>
      <c r="BE279" s="194">
        <f>IF(N279="základní",J279,0)</f>
        <v>0</v>
      </c>
      <c r="BF279" s="194">
        <f>IF(N279="snížená",J279,0)</f>
        <v>0</v>
      </c>
      <c r="BG279" s="194">
        <f>IF(N279="zákl. přenesená",J279,0)</f>
        <v>0</v>
      </c>
      <c r="BH279" s="194">
        <f>IF(N279="sníž. přenesená",J279,0)</f>
        <v>0</v>
      </c>
      <c r="BI279" s="194">
        <f>IF(N279="nulová",J279,0)</f>
        <v>0</v>
      </c>
      <c r="BJ279" s="20" t="s">
        <v>88</v>
      </c>
      <c r="BK279" s="194">
        <f>ROUND(I279*H279,2)</f>
        <v>0</v>
      </c>
      <c r="BL279" s="20" t="s">
        <v>366</v>
      </c>
      <c r="BM279" s="193" t="s">
        <v>3347</v>
      </c>
    </row>
    <row r="280" spans="1:65" s="14" customFormat="1" ht="10.199999999999999">
      <c r="B280" s="211"/>
      <c r="C280" s="212"/>
      <c r="D280" s="202" t="s">
        <v>247</v>
      </c>
      <c r="E280" s="212"/>
      <c r="F280" s="214" t="s">
        <v>3348</v>
      </c>
      <c r="G280" s="212"/>
      <c r="H280" s="215">
        <v>26.753</v>
      </c>
      <c r="I280" s="216"/>
      <c r="J280" s="212"/>
      <c r="K280" s="212"/>
      <c r="L280" s="217"/>
      <c r="M280" s="218"/>
      <c r="N280" s="219"/>
      <c r="O280" s="219"/>
      <c r="P280" s="219"/>
      <c r="Q280" s="219"/>
      <c r="R280" s="219"/>
      <c r="S280" s="219"/>
      <c r="T280" s="220"/>
      <c r="AT280" s="221" t="s">
        <v>247</v>
      </c>
      <c r="AU280" s="221" t="s">
        <v>88</v>
      </c>
      <c r="AV280" s="14" t="s">
        <v>88</v>
      </c>
      <c r="AW280" s="14" t="s">
        <v>4</v>
      </c>
      <c r="AX280" s="14" t="s">
        <v>83</v>
      </c>
      <c r="AY280" s="221" t="s">
        <v>237</v>
      </c>
    </row>
    <row r="281" spans="1:65" s="2" customFormat="1" ht="37.799999999999997" customHeight="1">
      <c r="A281" s="37"/>
      <c r="B281" s="38"/>
      <c r="C281" s="182" t="s">
        <v>705</v>
      </c>
      <c r="D281" s="182" t="s">
        <v>239</v>
      </c>
      <c r="E281" s="183" t="s">
        <v>3349</v>
      </c>
      <c r="F281" s="184" t="s">
        <v>3350</v>
      </c>
      <c r="G281" s="185" t="s">
        <v>141</v>
      </c>
      <c r="H281" s="186">
        <v>6.032</v>
      </c>
      <c r="I281" s="187"/>
      <c r="J281" s="188">
        <f>ROUND(I281*H281,2)</f>
        <v>0</v>
      </c>
      <c r="K281" s="184" t="s">
        <v>242</v>
      </c>
      <c r="L281" s="42"/>
      <c r="M281" s="189" t="s">
        <v>19</v>
      </c>
      <c r="N281" s="190" t="s">
        <v>48</v>
      </c>
      <c r="O281" s="67"/>
      <c r="P281" s="191">
        <f>O281*H281</f>
        <v>0</v>
      </c>
      <c r="Q281" s="191">
        <v>0</v>
      </c>
      <c r="R281" s="191">
        <f>Q281*H281</f>
        <v>0</v>
      </c>
      <c r="S281" s="191">
        <v>0</v>
      </c>
      <c r="T281" s="192">
        <f>S281*H281</f>
        <v>0</v>
      </c>
      <c r="U281" s="37"/>
      <c r="V281" s="37"/>
      <c r="W281" s="37"/>
      <c r="X281" s="37"/>
      <c r="Y281" s="37"/>
      <c r="Z281" s="37"/>
      <c r="AA281" s="37"/>
      <c r="AB281" s="37"/>
      <c r="AC281" s="37"/>
      <c r="AD281" s="37"/>
      <c r="AE281" s="37"/>
      <c r="AR281" s="193" t="s">
        <v>366</v>
      </c>
      <c r="AT281" s="193" t="s">
        <v>239</v>
      </c>
      <c r="AU281" s="193" t="s">
        <v>88</v>
      </c>
      <c r="AY281" s="20" t="s">
        <v>237</v>
      </c>
      <c r="BE281" s="194">
        <f>IF(N281="základní",J281,0)</f>
        <v>0</v>
      </c>
      <c r="BF281" s="194">
        <f>IF(N281="snížená",J281,0)</f>
        <v>0</v>
      </c>
      <c r="BG281" s="194">
        <f>IF(N281="zákl. přenesená",J281,0)</f>
        <v>0</v>
      </c>
      <c r="BH281" s="194">
        <f>IF(N281="sníž. přenesená",J281,0)</f>
        <v>0</v>
      </c>
      <c r="BI281" s="194">
        <f>IF(N281="nulová",J281,0)</f>
        <v>0</v>
      </c>
      <c r="BJ281" s="20" t="s">
        <v>88</v>
      </c>
      <c r="BK281" s="194">
        <f>ROUND(I281*H281,2)</f>
        <v>0</v>
      </c>
      <c r="BL281" s="20" t="s">
        <v>366</v>
      </c>
      <c r="BM281" s="193" t="s">
        <v>3351</v>
      </c>
    </row>
    <row r="282" spans="1:65" s="2" customFormat="1" ht="10.199999999999999">
      <c r="A282" s="37"/>
      <c r="B282" s="38"/>
      <c r="C282" s="39"/>
      <c r="D282" s="195" t="s">
        <v>245</v>
      </c>
      <c r="E282" s="39"/>
      <c r="F282" s="196" t="s">
        <v>3352</v>
      </c>
      <c r="G282" s="39"/>
      <c r="H282" s="39"/>
      <c r="I282" s="197"/>
      <c r="J282" s="39"/>
      <c r="K282" s="39"/>
      <c r="L282" s="42"/>
      <c r="M282" s="198"/>
      <c r="N282" s="199"/>
      <c r="O282" s="67"/>
      <c r="P282" s="67"/>
      <c r="Q282" s="67"/>
      <c r="R282" s="67"/>
      <c r="S282" s="67"/>
      <c r="T282" s="68"/>
      <c r="U282" s="37"/>
      <c r="V282" s="37"/>
      <c r="W282" s="37"/>
      <c r="X282" s="37"/>
      <c r="Y282" s="37"/>
      <c r="Z282" s="37"/>
      <c r="AA282" s="37"/>
      <c r="AB282" s="37"/>
      <c r="AC282" s="37"/>
      <c r="AD282" s="37"/>
      <c r="AE282" s="37"/>
      <c r="AT282" s="20" t="s">
        <v>245</v>
      </c>
      <c r="AU282" s="20" t="s">
        <v>88</v>
      </c>
    </row>
    <row r="283" spans="1:65" s="14" customFormat="1" ht="10.199999999999999">
      <c r="B283" s="211"/>
      <c r="C283" s="212"/>
      <c r="D283" s="202" t="s">
        <v>247</v>
      </c>
      <c r="E283" s="213" t="s">
        <v>19</v>
      </c>
      <c r="F283" s="214" t="s">
        <v>3200</v>
      </c>
      <c r="G283" s="212"/>
      <c r="H283" s="215">
        <v>6.032</v>
      </c>
      <c r="I283" s="216"/>
      <c r="J283" s="212"/>
      <c r="K283" s="212"/>
      <c r="L283" s="217"/>
      <c r="M283" s="218"/>
      <c r="N283" s="219"/>
      <c r="O283" s="219"/>
      <c r="P283" s="219"/>
      <c r="Q283" s="219"/>
      <c r="R283" s="219"/>
      <c r="S283" s="219"/>
      <c r="T283" s="220"/>
      <c r="AT283" s="221" t="s">
        <v>247</v>
      </c>
      <c r="AU283" s="221" t="s">
        <v>88</v>
      </c>
      <c r="AV283" s="14" t="s">
        <v>88</v>
      </c>
      <c r="AW283" s="14" t="s">
        <v>37</v>
      </c>
      <c r="AX283" s="14" t="s">
        <v>83</v>
      </c>
      <c r="AY283" s="221" t="s">
        <v>237</v>
      </c>
    </row>
    <row r="284" spans="1:65" s="2" customFormat="1" ht="24.15" customHeight="1">
      <c r="A284" s="37"/>
      <c r="B284" s="38"/>
      <c r="C284" s="244" t="s">
        <v>359</v>
      </c>
      <c r="D284" s="244" t="s">
        <v>296</v>
      </c>
      <c r="E284" s="245" t="s">
        <v>3353</v>
      </c>
      <c r="F284" s="246" t="s">
        <v>3354</v>
      </c>
      <c r="G284" s="247" t="s">
        <v>141</v>
      </c>
      <c r="H284" s="248">
        <v>6.3339999999999996</v>
      </c>
      <c r="I284" s="249"/>
      <c r="J284" s="250">
        <f>ROUND(I284*H284,2)</f>
        <v>0</v>
      </c>
      <c r="K284" s="246" t="s">
        <v>242</v>
      </c>
      <c r="L284" s="251"/>
      <c r="M284" s="252" t="s">
        <v>19</v>
      </c>
      <c r="N284" s="253" t="s">
        <v>48</v>
      </c>
      <c r="O284" s="67"/>
      <c r="P284" s="191">
        <f>O284*H284</f>
        <v>0</v>
      </c>
      <c r="Q284" s="191">
        <v>3.5000000000000001E-3</v>
      </c>
      <c r="R284" s="191">
        <f>Q284*H284</f>
        <v>2.2168999999999998E-2</v>
      </c>
      <c r="S284" s="191">
        <v>0</v>
      </c>
      <c r="T284" s="192">
        <f>S284*H284</f>
        <v>0</v>
      </c>
      <c r="U284" s="37"/>
      <c r="V284" s="37"/>
      <c r="W284" s="37"/>
      <c r="X284" s="37"/>
      <c r="Y284" s="37"/>
      <c r="Z284" s="37"/>
      <c r="AA284" s="37"/>
      <c r="AB284" s="37"/>
      <c r="AC284" s="37"/>
      <c r="AD284" s="37"/>
      <c r="AE284" s="37"/>
      <c r="AR284" s="193" t="s">
        <v>523</v>
      </c>
      <c r="AT284" s="193" t="s">
        <v>296</v>
      </c>
      <c r="AU284" s="193" t="s">
        <v>88</v>
      </c>
      <c r="AY284" s="20" t="s">
        <v>237</v>
      </c>
      <c r="BE284" s="194">
        <f>IF(N284="základní",J284,0)</f>
        <v>0</v>
      </c>
      <c r="BF284" s="194">
        <f>IF(N284="snížená",J284,0)</f>
        <v>0</v>
      </c>
      <c r="BG284" s="194">
        <f>IF(N284="zákl. přenesená",J284,0)</f>
        <v>0</v>
      </c>
      <c r="BH284" s="194">
        <f>IF(N284="sníž. přenesená",J284,0)</f>
        <v>0</v>
      </c>
      <c r="BI284" s="194">
        <f>IF(N284="nulová",J284,0)</f>
        <v>0</v>
      </c>
      <c r="BJ284" s="20" t="s">
        <v>88</v>
      </c>
      <c r="BK284" s="194">
        <f>ROUND(I284*H284,2)</f>
        <v>0</v>
      </c>
      <c r="BL284" s="20" t="s">
        <v>366</v>
      </c>
      <c r="BM284" s="193" t="s">
        <v>3355</v>
      </c>
    </row>
    <row r="285" spans="1:65" s="14" customFormat="1" ht="10.199999999999999">
      <c r="B285" s="211"/>
      <c r="C285" s="212"/>
      <c r="D285" s="202" t="s">
        <v>247</v>
      </c>
      <c r="E285" s="212"/>
      <c r="F285" s="214" t="s">
        <v>3356</v>
      </c>
      <c r="G285" s="212"/>
      <c r="H285" s="215">
        <v>6.3339999999999996</v>
      </c>
      <c r="I285" s="216"/>
      <c r="J285" s="212"/>
      <c r="K285" s="212"/>
      <c r="L285" s="217"/>
      <c r="M285" s="218"/>
      <c r="N285" s="219"/>
      <c r="O285" s="219"/>
      <c r="P285" s="219"/>
      <c r="Q285" s="219"/>
      <c r="R285" s="219"/>
      <c r="S285" s="219"/>
      <c r="T285" s="220"/>
      <c r="AT285" s="221" t="s">
        <v>247</v>
      </c>
      <c r="AU285" s="221" t="s">
        <v>88</v>
      </c>
      <c r="AV285" s="14" t="s">
        <v>88</v>
      </c>
      <c r="AW285" s="14" t="s">
        <v>4</v>
      </c>
      <c r="AX285" s="14" t="s">
        <v>83</v>
      </c>
      <c r="AY285" s="221" t="s">
        <v>237</v>
      </c>
    </row>
    <row r="286" spans="1:65" s="2" customFormat="1" ht="37.799999999999997" customHeight="1">
      <c r="A286" s="37"/>
      <c r="B286" s="38"/>
      <c r="C286" s="182" t="s">
        <v>713</v>
      </c>
      <c r="D286" s="182" t="s">
        <v>239</v>
      </c>
      <c r="E286" s="183" t="s">
        <v>3349</v>
      </c>
      <c r="F286" s="184" t="s">
        <v>3350</v>
      </c>
      <c r="G286" s="185" t="s">
        <v>141</v>
      </c>
      <c r="H286" s="186">
        <v>23</v>
      </c>
      <c r="I286" s="187"/>
      <c r="J286" s="188">
        <f>ROUND(I286*H286,2)</f>
        <v>0</v>
      </c>
      <c r="K286" s="184" t="s">
        <v>242</v>
      </c>
      <c r="L286" s="42"/>
      <c r="M286" s="189" t="s">
        <v>19</v>
      </c>
      <c r="N286" s="190" t="s">
        <v>48</v>
      </c>
      <c r="O286" s="67"/>
      <c r="P286" s="191">
        <f>O286*H286</f>
        <v>0</v>
      </c>
      <c r="Q286" s="191">
        <v>0</v>
      </c>
      <c r="R286" s="191">
        <f>Q286*H286</f>
        <v>0</v>
      </c>
      <c r="S286" s="191">
        <v>0</v>
      </c>
      <c r="T286" s="192">
        <f>S286*H286</f>
        <v>0</v>
      </c>
      <c r="U286" s="37"/>
      <c r="V286" s="37"/>
      <c r="W286" s="37"/>
      <c r="X286" s="37"/>
      <c r="Y286" s="37"/>
      <c r="Z286" s="37"/>
      <c r="AA286" s="37"/>
      <c r="AB286" s="37"/>
      <c r="AC286" s="37"/>
      <c r="AD286" s="37"/>
      <c r="AE286" s="37"/>
      <c r="AR286" s="193" t="s">
        <v>366</v>
      </c>
      <c r="AT286" s="193" t="s">
        <v>239</v>
      </c>
      <c r="AU286" s="193" t="s">
        <v>88</v>
      </c>
      <c r="AY286" s="20" t="s">
        <v>237</v>
      </c>
      <c r="BE286" s="194">
        <f>IF(N286="základní",J286,0)</f>
        <v>0</v>
      </c>
      <c r="BF286" s="194">
        <f>IF(N286="snížená",J286,0)</f>
        <v>0</v>
      </c>
      <c r="BG286" s="194">
        <f>IF(N286="zákl. přenesená",J286,0)</f>
        <v>0</v>
      </c>
      <c r="BH286" s="194">
        <f>IF(N286="sníž. přenesená",J286,0)</f>
        <v>0</v>
      </c>
      <c r="BI286" s="194">
        <f>IF(N286="nulová",J286,0)</f>
        <v>0</v>
      </c>
      <c r="BJ286" s="20" t="s">
        <v>88</v>
      </c>
      <c r="BK286" s="194">
        <f>ROUND(I286*H286,2)</f>
        <v>0</v>
      </c>
      <c r="BL286" s="20" t="s">
        <v>366</v>
      </c>
      <c r="BM286" s="193" t="s">
        <v>3357</v>
      </c>
    </row>
    <row r="287" spans="1:65" s="2" customFormat="1" ht="10.199999999999999">
      <c r="A287" s="37"/>
      <c r="B287" s="38"/>
      <c r="C287" s="39"/>
      <c r="D287" s="195" t="s">
        <v>245</v>
      </c>
      <c r="E287" s="39"/>
      <c r="F287" s="196" t="s">
        <v>3352</v>
      </c>
      <c r="G287" s="39"/>
      <c r="H287" s="39"/>
      <c r="I287" s="197"/>
      <c r="J287" s="39"/>
      <c r="K287" s="39"/>
      <c r="L287" s="42"/>
      <c r="M287" s="198"/>
      <c r="N287" s="199"/>
      <c r="O287" s="67"/>
      <c r="P287" s="67"/>
      <c r="Q287" s="67"/>
      <c r="R287" s="67"/>
      <c r="S287" s="67"/>
      <c r="T287" s="68"/>
      <c r="U287" s="37"/>
      <c r="V287" s="37"/>
      <c r="W287" s="37"/>
      <c r="X287" s="37"/>
      <c r="Y287" s="37"/>
      <c r="Z287" s="37"/>
      <c r="AA287" s="37"/>
      <c r="AB287" s="37"/>
      <c r="AC287" s="37"/>
      <c r="AD287" s="37"/>
      <c r="AE287" s="37"/>
      <c r="AT287" s="20" t="s">
        <v>245</v>
      </c>
      <c r="AU287" s="20" t="s">
        <v>88</v>
      </c>
    </row>
    <row r="288" spans="1:65" s="14" customFormat="1" ht="10.199999999999999">
      <c r="B288" s="211"/>
      <c r="C288" s="212"/>
      <c r="D288" s="202" t="s">
        <v>247</v>
      </c>
      <c r="E288" s="213" t="s">
        <v>19</v>
      </c>
      <c r="F288" s="214" t="s">
        <v>3209</v>
      </c>
      <c r="G288" s="212"/>
      <c r="H288" s="215">
        <v>23</v>
      </c>
      <c r="I288" s="216"/>
      <c r="J288" s="212"/>
      <c r="K288" s="212"/>
      <c r="L288" s="217"/>
      <c r="M288" s="218"/>
      <c r="N288" s="219"/>
      <c r="O288" s="219"/>
      <c r="P288" s="219"/>
      <c r="Q288" s="219"/>
      <c r="R288" s="219"/>
      <c r="S288" s="219"/>
      <c r="T288" s="220"/>
      <c r="AT288" s="221" t="s">
        <v>247</v>
      </c>
      <c r="AU288" s="221" t="s">
        <v>88</v>
      </c>
      <c r="AV288" s="14" t="s">
        <v>88</v>
      </c>
      <c r="AW288" s="14" t="s">
        <v>37</v>
      </c>
      <c r="AX288" s="14" t="s">
        <v>83</v>
      </c>
      <c r="AY288" s="221" t="s">
        <v>237</v>
      </c>
    </row>
    <row r="289" spans="1:65" s="2" customFormat="1" ht="24.15" customHeight="1">
      <c r="A289" s="37"/>
      <c r="B289" s="38"/>
      <c r="C289" s="244" t="s">
        <v>717</v>
      </c>
      <c r="D289" s="244" t="s">
        <v>296</v>
      </c>
      <c r="E289" s="245" t="s">
        <v>3358</v>
      </c>
      <c r="F289" s="246" t="s">
        <v>3359</v>
      </c>
      <c r="G289" s="247" t="s">
        <v>141</v>
      </c>
      <c r="H289" s="248">
        <v>24.15</v>
      </c>
      <c r="I289" s="249"/>
      <c r="J289" s="250">
        <f>ROUND(I289*H289,2)</f>
        <v>0</v>
      </c>
      <c r="K289" s="246" t="s">
        <v>242</v>
      </c>
      <c r="L289" s="251"/>
      <c r="M289" s="252" t="s">
        <v>19</v>
      </c>
      <c r="N289" s="253" t="s">
        <v>48</v>
      </c>
      <c r="O289" s="67"/>
      <c r="P289" s="191">
        <f>O289*H289</f>
        <v>0</v>
      </c>
      <c r="Q289" s="191">
        <v>4.0000000000000001E-3</v>
      </c>
      <c r="R289" s="191">
        <f>Q289*H289</f>
        <v>9.6599999999999991E-2</v>
      </c>
      <c r="S289" s="191">
        <v>0</v>
      </c>
      <c r="T289" s="192">
        <f>S289*H289</f>
        <v>0</v>
      </c>
      <c r="U289" s="37"/>
      <c r="V289" s="37"/>
      <c r="W289" s="37"/>
      <c r="X289" s="37"/>
      <c r="Y289" s="37"/>
      <c r="Z289" s="37"/>
      <c r="AA289" s="37"/>
      <c r="AB289" s="37"/>
      <c r="AC289" s="37"/>
      <c r="AD289" s="37"/>
      <c r="AE289" s="37"/>
      <c r="AR289" s="193" t="s">
        <v>523</v>
      </c>
      <c r="AT289" s="193" t="s">
        <v>296</v>
      </c>
      <c r="AU289" s="193" t="s">
        <v>88</v>
      </c>
      <c r="AY289" s="20" t="s">
        <v>237</v>
      </c>
      <c r="BE289" s="194">
        <f>IF(N289="základní",J289,0)</f>
        <v>0</v>
      </c>
      <c r="BF289" s="194">
        <f>IF(N289="snížená",J289,0)</f>
        <v>0</v>
      </c>
      <c r="BG289" s="194">
        <f>IF(N289="zákl. přenesená",J289,0)</f>
        <v>0</v>
      </c>
      <c r="BH289" s="194">
        <f>IF(N289="sníž. přenesená",J289,0)</f>
        <v>0</v>
      </c>
      <c r="BI289" s="194">
        <f>IF(N289="nulová",J289,0)</f>
        <v>0</v>
      </c>
      <c r="BJ289" s="20" t="s">
        <v>88</v>
      </c>
      <c r="BK289" s="194">
        <f>ROUND(I289*H289,2)</f>
        <v>0</v>
      </c>
      <c r="BL289" s="20" t="s">
        <v>366</v>
      </c>
      <c r="BM289" s="193" t="s">
        <v>3360</v>
      </c>
    </row>
    <row r="290" spans="1:65" s="14" customFormat="1" ht="10.199999999999999">
      <c r="B290" s="211"/>
      <c r="C290" s="212"/>
      <c r="D290" s="202" t="s">
        <v>247</v>
      </c>
      <c r="E290" s="212"/>
      <c r="F290" s="214" t="s">
        <v>3361</v>
      </c>
      <c r="G290" s="212"/>
      <c r="H290" s="215">
        <v>24.15</v>
      </c>
      <c r="I290" s="216"/>
      <c r="J290" s="212"/>
      <c r="K290" s="212"/>
      <c r="L290" s="217"/>
      <c r="M290" s="218"/>
      <c r="N290" s="219"/>
      <c r="O290" s="219"/>
      <c r="P290" s="219"/>
      <c r="Q290" s="219"/>
      <c r="R290" s="219"/>
      <c r="S290" s="219"/>
      <c r="T290" s="220"/>
      <c r="AT290" s="221" t="s">
        <v>247</v>
      </c>
      <c r="AU290" s="221" t="s">
        <v>88</v>
      </c>
      <c r="AV290" s="14" t="s">
        <v>88</v>
      </c>
      <c r="AW290" s="14" t="s">
        <v>4</v>
      </c>
      <c r="AX290" s="14" t="s">
        <v>83</v>
      </c>
      <c r="AY290" s="221" t="s">
        <v>237</v>
      </c>
    </row>
    <row r="291" spans="1:65" s="2" customFormat="1" ht="37.799999999999997" customHeight="1">
      <c r="A291" s="37"/>
      <c r="B291" s="38"/>
      <c r="C291" s="182" t="s">
        <v>425</v>
      </c>
      <c r="D291" s="182" t="s">
        <v>239</v>
      </c>
      <c r="E291" s="183" t="s">
        <v>3349</v>
      </c>
      <c r="F291" s="184" t="s">
        <v>3350</v>
      </c>
      <c r="G291" s="185" t="s">
        <v>141</v>
      </c>
      <c r="H291" s="186">
        <v>29.181999999999999</v>
      </c>
      <c r="I291" s="187"/>
      <c r="J291" s="188">
        <f>ROUND(I291*H291,2)</f>
        <v>0</v>
      </c>
      <c r="K291" s="184" t="s">
        <v>242</v>
      </c>
      <c r="L291" s="42"/>
      <c r="M291" s="189" t="s">
        <v>19</v>
      </c>
      <c r="N291" s="190" t="s">
        <v>48</v>
      </c>
      <c r="O291" s="67"/>
      <c r="P291" s="191">
        <f>O291*H291</f>
        <v>0</v>
      </c>
      <c r="Q291" s="191">
        <v>0</v>
      </c>
      <c r="R291" s="191">
        <f>Q291*H291</f>
        <v>0</v>
      </c>
      <c r="S291" s="191">
        <v>0</v>
      </c>
      <c r="T291" s="192">
        <f>S291*H291</f>
        <v>0</v>
      </c>
      <c r="U291" s="37"/>
      <c r="V291" s="37"/>
      <c r="W291" s="37"/>
      <c r="X291" s="37"/>
      <c r="Y291" s="37"/>
      <c r="Z291" s="37"/>
      <c r="AA291" s="37"/>
      <c r="AB291" s="37"/>
      <c r="AC291" s="37"/>
      <c r="AD291" s="37"/>
      <c r="AE291" s="37"/>
      <c r="AR291" s="193" t="s">
        <v>366</v>
      </c>
      <c r="AT291" s="193" t="s">
        <v>239</v>
      </c>
      <c r="AU291" s="193" t="s">
        <v>88</v>
      </c>
      <c r="AY291" s="20" t="s">
        <v>237</v>
      </c>
      <c r="BE291" s="194">
        <f>IF(N291="základní",J291,0)</f>
        <v>0</v>
      </c>
      <c r="BF291" s="194">
        <f>IF(N291="snížená",J291,0)</f>
        <v>0</v>
      </c>
      <c r="BG291" s="194">
        <f>IF(N291="zákl. přenesená",J291,0)</f>
        <v>0</v>
      </c>
      <c r="BH291" s="194">
        <f>IF(N291="sníž. přenesená",J291,0)</f>
        <v>0</v>
      </c>
      <c r="BI291" s="194">
        <f>IF(N291="nulová",J291,0)</f>
        <v>0</v>
      </c>
      <c r="BJ291" s="20" t="s">
        <v>88</v>
      </c>
      <c r="BK291" s="194">
        <f>ROUND(I291*H291,2)</f>
        <v>0</v>
      </c>
      <c r="BL291" s="20" t="s">
        <v>366</v>
      </c>
      <c r="BM291" s="193" t="s">
        <v>3362</v>
      </c>
    </row>
    <row r="292" spans="1:65" s="2" customFormat="1" ht="10.199999999999999">
      <c r="A292" s="37"/>
      <c r="B292" s="38"/>
      <c r="C292" s="39"/>
      <c r="D292" s="195" t="s">
        <v>245</v>
      </c>
      <c r="E292" s="39"/>
      <c r="F292" s="196" t="s">
        <v>3352</v>
      </c>
      <c r="G292" s="39"/>
      <c r="H292" s="39"/>
      <c r="I292" s="197"/>
      <c r="J292" s="39"/>
      <c r="K292" s="39"/>
      <c r="L292" s="42"/>
      <c r="M292" s="198"/>
      <c r="N292" s="199"/>
      <c r="O292" s="67"/>
      <c r="P292" s="67"/>
      <c r="Q292" s="67"/>
      <c r="R292" s="67"/>
      <c r="S292" s="67"/>
      <c r="T292" s="68"/>
      <c r="U292" s="37"/>
      <c r="V292" s="37"/>
      <c r="W292" s="37"/>
      <c r="X292" s="37"/>
      <c r="Y292" s="37"/>
      <c r="Z292" s="37"/>
      <c r="AA292" s="37"/>
      <c r="AB292" s="37"/>
      <c r="AC292" s="37"/>
      <c r="AD292" s="37"/>
      <c r="AE292" s="37"/>
      <c r="AT292" s="20" t="s">
        <v>245</v>
      </c>
      <c r="AU292" s="20" t="s">
        <v>88</v>
      </c>
    </row>
    <row r="293" spans="1:65" s="14" customFormat="1" ht="10.199999999999999">
      <c r="B293" s="211"/>
      <c r="C293" s="212"/>
      <c r="D293" s="202" t="s">
        <v>247</v>
      </c>
      <c r="E293" s="213" t="s">
        <v>19</v>
      </c>
      <c r="F293" s="214" t="s">
        <v>3151</v>
      </c>
      <c r="G293" s="212"/>
      <c r="H293" s="215">
        <v>29.181999999999999</v>
      </c>
      <c r="I293" s="216"/>
      <c r="J293" s="212"/>
      <c r="K293" s="212"/>
      <c r="L293" s="217"/>
      <c r="M293" s="218"/>
      <c r="N293" s="219"/>
      <c r="O293" s="219"/>
      <c r="P293" s="219"/>
      <c r="Q293" s="219"/>
      <c r="R293" s="219"/>
      <c r="S293" s="219"/>
      <c r="T293" s="220"/>
      <c r="AT293" s="221" t="s">
        <v>247</v>
      </c>
      <c r="AU293" s="221" t="s">
        <v>88</v>
      </c>
      <c r="AV293" s="14" t="s">
        <v>88</v>
      </c>
      <c r="AW293" s="14" t="s">
        <v>37</v>
      </c>
      <c r="AX293" s="14" t="s">
        <v>83</v>
      </c>
      <c r="AY293" s="221" t="s">
        <v>237</v>
      </c>
    </row>
    <row r="294" spans="1:65" s="2" customFormat="1" ht="24.15" customHeight="1">
      <c r="A294" s="37"/>
      <c r="B294" s="38"/>
      <c r="C294" s="244" t="s">
        <v>726</v>
      </c>
      <c r="D294" s="244" t="s">
        <v>296</v>
      </c>
      <c r="E294" s="245" t="s">
        <v>3363</v>
      </c>
      <c r="F294" s="246" t="s">
        <v>3364</v>
      </c>
      <c r="G294" s="247" t="s">
        <v>141</v>
      </c>
      <c r="H294" s="248">
        <v>30.640999999999998</v>
      </c>
      <c r="I294" s="249"/>
      <c r="J294" s="250">
        <f>ROUND(I294*H294,2)</f>
        <v>0</v>
      </c>
      <c r="K294" s="246" t="s">
        <v>242</v>
      </c>
      <c r="L294" s="251"/>
      <c r="M294" s="252" t="s">
        <v>19</v>
      </c>
      <c r="N294" s="253" t="s">
        <v>48</v>
      </c>
      <c r="O294" s="67"/>
      <c r="P294" s="191">
        <f>O294*H294</f>
        <v>0</v>
      </c>
      <c r="Q294" s="191">
        <v>1.1999999999999999E-3</v>
      </c>
      <c r="R294" s="191">
        <f>Q294*H294</f>
        <v>3.6769199999999995E-2</v>
      </c>
      <c r="S294" s="191">
        <v>0</v>
      </c>
      <c r="T294" s="192">
        <f>S294*H294</f>
        <v>0</v>
      </c>
      <c r="U294" s="37"/>
      <c r="V294" s="37"/>
      <c r="W294" s="37"/>
      <c r="X294" s="37"/>
      <c r="Y294" s="37"/>
      <c r="Z294" s="37"/>
      <c r="AA294" s="37"/>
      <c r="AB294" s="37"/>
      <c r="AC294" s="37"/>
      <c r="AD294" s="37"/>
      <c r="AE294" s="37"/>
      <c r="AR294" s="193" t="s">
        <v>523</v>
      </c>
      <c r="AT294" s="193" t="s">
        <v>296</v>
      </c>
      <c r="AU294" s="193" t="s">
        <v>88</v>
      </c>
      <c r="AY294" s="20" t="s">
        <v>237</v>
      </c>
      <c r="BE294" s="194">
        <f>IF(N294="základní",J294,0)</f>
        <v>0</v>
      </c>
      <c r="BF294" s="194">
        <f>IF(N294="snížená",J294,0)</f>
        <v>0</v>
      </c>
      <c r="BG294" s="194">
        <f>IF(N294="zákl. přenesená",J294,0)</f>
        <v>0</v>
      </c>
      <c r="BH294" s="194">
        <f>IF(N294="sníž. přenesená",J294,0)</f>
        <v>0</v>
      </c>
      <c r="BI294" s="194">
        <f>IF(N294="nulová",J294,0)</f>
        <v>0</v>
      </c>
      <c r="BJ294" s="20" t="s">
        <v>88</v>
      </c>
      <c r="BK294" s="194">
        <f>ROUND(I294*H294,2)</f>
        <v>0</v>
      </c>
      <c r="BL294" s="20" t="s">
        <v>366</v>
      </c>
      <c r="BM294" s="193" t="s">
        <v>3365</v>
      </c>
    </row>
    <row r="295" spans="1:65" s="14" customFormat="1" ht="10.199999999999999">
      <c r="B295" s="211"/>
      <c r="C295" s="212"/>
      <c r="D295" s="202" t="s">
        <v>247</v>
      </c>
      <c r="E295" s="212"/>
      <c r="F295" s="214" t="s">
        <v>3366</v>
      </c>
      <c r="G295" s="212"/>
      <c r="H295" s="215">
        <v>30.640999999999998</v>
      </c>
      <c r="I295" s="216"/>
      <c r="J295" s="212"/>
      <c r="K295" s="212"/>
      <c r="L295" s="217"/>
      <c r="M295" s="218"/>
      <c r="N295" s="219"/>
      <c r="O295" s="219"/>
      <c r="P295" s="219"/>
      <c r="Q295" s="219"/>
      <c r="R295" s="219"/>
      <c r="S295" s="219"/>
      <c r="T295" s="220"/>
      <c r="AT295" s="221" t="s">
        <v>247</v>
      </c>
      <c r="AU295" s="221" t="s">
        <v>88</v>
      </c>
      <c r="AV295" s="14" t="s">
        <v>88</v>
      </c>
      <c r="AW295" s="14" t="s">
        <v>4</v>
      </c>
      <c r="AX295" s="14" t="s">
        <v>83</v>
      </c>
      <c r="AY295" s="221" t="s">
        <v>237</v>
      </c>
    </row>
    <row r="296" spans="1:65" s="2" customFormat="1" ht="37.799999999999997" customHeight="1">
      <c r="A296" s="37"/>
      <c r="B296" s="38"/>
      <c r="C296" s="182" t="s">
        <v>733</v>
      </c>
      <c r="D296" s="182" t="s">
        <v>239</v>
      </c>
      <c r="E296" s="183" t="s">
        <v>3367</v>
      </c>
      <c r="F296" s="184" t="s">
        <v>3368</v>
      </c>
      <c r="G296" s="185" t="s">
        <v>141</v>
      </c>
      <c r="H296" s="186">
        <v>698.23</v>
      </c>
      <c r="I296" s="187"/>
      <c r="J296" s="188">
        <f>ROUND(I296*H296,2)</f>
        <v>0</v>
      </c>
      <c r="K296" s="184" t="s">
        <v>242</v>
      </c>
      <c r="L296" s="42"/>
      <c r="M296" s="189" t="s">
        <v>19</v>
      </c>
      <c r="N296" s="190" t="s">
        <v>48</v>
      </c>
      <c r="O296" s="67"/>
      <c r="P296" s="191">
        <f>O296*H296</f>
        <v>0</v>
      </c>
      <c r="Q296" s="191">
        <v>0</v>
      </c>
      <c r="R296" s="191">
        <f>Q296*H296</f>
        <v>0</v>
      </c>
      <c r="S296" s="191">
        <v>0</v>
      </c>
      <c r="T296" s="192">
        <f>S296*H296</f>
        <v>0</v>
      </c>
      <c r="U296" s="37"/>
      <c r="V296" s="37"/>
      <c r="W296" s="37"/>
      <c r="X296" s="37"/>
      <c r="Y296" s="37"/>
      <c r="Z296" s="37"/>
      <c r="AA296" s="37"/>
      <c r="AB296" s="37"/>
      <c r="AC296" s="37"/>
      <c r="AD296" s="37"/>
      <c r="AE296" s="37"/>
      <c r="AR296" s="193" t="s">
        <v>366</v>
      </c>
      <c r="AT296" s="193" t="s">
        <v>239</v>
      </c>
      <c r="AU296" s="193" t="s">
        <v>88</v>
      </c>
      <c r="AY296" s="20" t="s">
        <v>237</v>
      </c>
      <c r="BE296" s="194">
        <f>IF(N296="základní",J296,0)</f>
        <v>0</v>
      </c>
      <c r="BF296" s="194">
        <f>IF(N296="snížená",J296,0)</f>
        <v>0</v>
      </c>
      <c r="BG296" s="194">
        <f>IF(N296="zákl. přenesená",J296,0)</f>
        <v>0</v>
      </c>
      <c r="BH296" s="194">
        <f>IF(N296="sníž. přenesená",J296,0)</f>
        <v>0</v>
      </c>
      <c r="BI296" s="194">
        <f>IF(N296="nulová",J296,0)</f>
        <v>0</v>
      </c>
      <c r="BJ296" s="20" t="s">
        <v>88</v>
      </c>
      <c r="BK296" s="194">
        <f>ROUND(I296*H296,2)</f>
        <v>0</v>
      </c>
      <c r="BL296" s="20" t="s">
        <v>366</v>
      </c>
      <c r="BM296" s="193" t="s">
        <v>3369</v>
      </c>
    </row>
    <row r="297" spans="1:65" s="2" customFormat="1" ht="10.199999999999999">
      <c r="A297" s="37"/>
      <c r="B297" s="38"/>
      <c r="C297" s="39"/>
      <c r="D297" s="195" t="s">
        <v>245</v>
      </c>
      <c r="E297" s="39"/>
      <c r="F297" s="196" t="s">
        <v>3370</v>
      </c>
      <c r="G297" s="39"/>
      <c r="H297" s="39"/>
      <c r="I297" s="197"/>
      <c r="J297" s="39"/>
      <c r="K297" s="39"/>
      <c r="L297" s="42"/>
      <c r="M297" s="198"/>
      <c r="N297" s="199"/>
      <c r="O297" s="67"/>
      <c r="P297" s="67"/>
      <c r="Q297" s="67"/>
      <c r="R297" s="67"/>
      <c r="S297" s="67"/>
      <c r="T297" s="68"/>
      <c r="U297" s="37"/>
      <c r="V297" s="37"/>
      <c r="W297" s="37"/>
      <c r="X297" s="37"/>
      <c r="Y297" s="37"/>
      <c r="Z297" s="37"/>
      <c r="AA297" s="37"/>
      <c r="AB297" s="37"/>
      <c r="AC297" s="37"/>
      <c r="AD297" s="37"/>
      <c r="AE297" s="37"/>
      <c r="AT297" s="20" t="s">
        <v>245</v>
      </c>
      <c r="AU297" s="20" t="s">
        <v>88</v>
      </c>
    </row>
    <row r="298" spans="1:65" s="14" customFormat="1" ht="10.199999999999999">
      <c r="B298" s="211"/>
      <c r="C298" s="212"/>
      <c r="D298" s="202" t="s">
        <v>247</v>
      </c>
      <c r="E298" s="213" t="s">
        <v>19</v>
      </c>
      <c r="F298" s="214" t="s">
        <v>3371</v>
      </c>
      <c r="G298" s="212"/>
      <c r="H298" s="215">
        <v>698.23</v>
      </c>
      <c r="I298" s="216"/>
      <c r="J298" s="212"/>
      <c r="K298" s="212"/>
      <c r="L298" s="217"/>
      <c r="M298" s="218"/>
      <c r="N298" s="219"/>
      <c r="O298" s="219"/>
      <c r="P298" s="219"/>
      <c r="Q298" s="219"/>
      <c r="R298" s="219"/>
      <c r="S298" s="219"/>
      <c r="T298" s="220"/>
      <c r="AT298" s="221" t="s">
        <v>247</v>
      </c>
      <c r="AU298" s="221" t="s">
        <v>88</v>
      </c>
      <c r="AV298" s="14" t="s">
        <v>88</v>
      </c>
      <c r="AW298" s="14" t="s">
        <v>37</v>
      </c>
      <c r="AX298" s="14" t="s">
        <v>83</v>
      </c>
      <c r="AY298" s="221" t="s">
        <v>237</v>
      </c>
    </row>
    <row r="299" spans="1:65" s="2" customFormat="1" ht="24.15" customHeight="1">
      <c r="A299" s="37"/>
      <c r="B299" s="38"/>
      <c r="C299" s="244" t="s">
        <v>739</v>
      </c>
      <c r="D299" s="244" t="s">
        <v>296</v>
      </c>
      <c r="E299" s="245" t="s">
        <v>3372</v>
      </c>
      <c r="F299" s="246" t="s">
        <v>3373</v>
      </c>
      <c r="G299" s="247" t="s">
        <v>141</v>
      </c>
      <c r="H299" s="248">
        <v>733.14200000000005</v>
      </c>
      <c r="I299" s="249"/>
      <c r="J299" s="250">
        <f>ROUND(I299*H299,2)</f>
        <v>0</v>
      </c>
      <c r="K299" s="246" t="s">
        <v>242</v>
      </c>
      <c r="L299" s="251"/>
      <c r="M299" s="252" t="s">
        <v>19</v>
      </c>
      <c r="N299" s="253" t="s">
        <v>48</v>
      </c>
      <c r="O299" s="67"/>
      <c r="P299" s="191">
        <f>O299*H299</f>
        <v>0</v>
      </c>
      <c r="Q299" s="191">
        <v>1.4999999999999999E-2</v>
      </c>
      <c r="R299" s="191">
        <f>Q299*H299</f>
        <v>10.99713</v>
      </c>
      <c r="S299" s="191">
        <v>0</v>
      </c>
      <c r="T299" s="192">
        <f>S299*H299</f>
        <v>0</v>
      </c>
      <c r="U299" s="37"/>
      <c r="V299" s="37"/>
      <c r="W299" s="37"/>
      <c r="X299" s="37"/>
      <c r="Y299" s="37"/>
      <c r="Z299" s="37"/>
      <c r="AA299" s="37"/>
      <c r="AB299" s="37"/>
      <c r="AC299" s="37"/>
      <c r="AD299" s="37"/>
      <c r="AE299" s="37"/>
      <c r="AR299" s="193" t="s">
        <v>523</v>
      </c>
      <c r="AT299" s="193" t="s">
        <v>296</v>
      </c>
      <c r="AU299" s="193" t="s">
        <v>88</v>
      </c>
      <c r="AY299" s="20" t="s">
        <v>237</v>
      </c>
      <c r="BE299" s="194">
        <f>IF(N299="základní",J299,0)</f>
        <v>0</v>
      </c>
      <c r="BF299" s="194">
        <f>IF(N299="snížená",J299,0)</f>
        <v>0</v>
      </c>
      <c r="BG299" s="194">
        <f>IF(N299="zákl. přenesená",J299,0)</f>
        <v>0</v>
      </c>
      <c r="BH299" s="194">
        <f>IF(N299="sníž. přenesená",J299,0)</f>
        <v>0</v>
      </c>
      <c r="BI299" s="194">
        <f>IF(N299="nulová",J299,0)</f>
        <v>0</v>
      </c>
      <c r="BJ299" s="20" t="s">
        <v>88</v>
      </c>
      <c r="BK299" s="194">
        <f>ROUND(I299*H299,2)</f>
        <v>0</v>
      </c>
      <c r="BL299" s="20" t="s">
        <v>366</v>
      </c>
      <c r="BM299" s="193" t="s">
        <v>3374</v>
      </c>
    </row>
    <row r="300" spans="1:65" s="14" customFormat="1" ht="10.199999999999999">
      <c r="B300" s="211"/>
      <c r="C300" s="212"/>
      <c r="D300" s="202" t="s">
        <v>247</v>
      </c>
      <c r="E300" s="212"/>
      <c r="F300" s="214" t="s">
        <v>3375</v>
      </c>
      <c r="G300" s="212"/>
      <c r="H300" s="215">
        <v>733.14200000000005</v>
      </c>
      <c r="I300" s="216"/>
      <c r="J300" s="212"/>
      <c r="K300" s="212"/>
      <c r="L300" s="217"/>
      <c r="M300" s="218"/>
      <c r="N300" s="219"/>
      <c r="O300" s="219"/>
      <c r="P300" s="219"/>
      <c r="Q300" s="219"/>
      <c r="R300" s="219"/>
      <c r="S300" s="219"/>
      <c r="T300" s="220"/>
      <c r="AT300" s="221" t="s">
        <v>247</v>
      </c>
      <c r="AU300" s="221" t="s">
        <v>88</v>
      </c>
      <c r="AV300" s="14" t="s">
        <v>88</v>
      </c>
      <c r="AW300" s="14" t="s">
        <v>4</v>
      </c>
      <c r="AX300" s="14" t="s">
        <v>83</v>
      </c>
      <c r="AY300" s="221" t="s">
        <v>237</v>
      </c>
    </row>
    <row r="301" spans="1:65" s="2" customFormat="1" ht="24.15" customHeight="1">
      <c r="A301" s="37"/>
      <c r="B301" s="38"/>
      <c r="C301" s="244" t="s">
        <v>746</v>
      </c>
      <c r="D301" s="244" t="s">
        <v>296</v>
      </c>
      <c r="E301" s="245" t="s">
        <v>3376</v>
      </c>
      <c r="F301" s="246" t="s">
        <v>3377</v>
      </c>
      <c r="G301" s="247" t="s">
        <v>141</v>
      </c>
      <c r="H301" s="248">
        <v>733.14200000000005</v>
      </c>
      <c r="I301" s="249"/>
      <c r="J301" s="250">
        <f>ROUND(I301*H301,2)</f>
        <v>0</v>
      </c>
      <c r="K301" s="246" t="s">
        <v>242</v>
      </c>
      <c r="L301" s="251"/>
      <c r="M301" s="252" t="s">
        <v>19</v>
      </c>
      <c r="N301" s="253" t="s">
        <v>48</v>
      </c>
      <c r="O301" s="67"/>
      <c r="P301" s="191">
        <f>O301*H301</f>
        <v>0</v>
      </c>
      <c r="Q301" s="191">
        <v>1.2E-2</v>
      </c>
      <c r="R301" s="191">
        <f>Q301*H301</f>
        <v>8.7977040000000013</v>
      </c>
      <c r="S301" s="191">
        <v>0</v>
      </c>
      <c r="T301" s="192">
        <f>S301*H301</f>
        <v>0</v>
      </c>
      <c r="U301" s="37"/>
      <c r="V301" s="37"/>
      <c r="W301" s="37"/>
      <c r="X301" s="37"/>
      <c r="Y301" s="37"/>
      <c r="Z301" s="37"/>
      <c r="AA301" s="37"/>
      <c r="AB301" s="37"/>
      <c r="AC301" s="37"/>
      <c r="AD301" s="37"/>
      <c r="AE301" s="37"/>
      <c r="AR301" s="193" t="s">
        <v>523</v>
      </c>
      <c r="AT301" s="193" t="s">
        <v>296</v>
      </c>
      <c r="AU301" s="193" t="s">
        <v>88</v>
      </c>
      <c r="AY301" s="20" t="s">
        <v>237</v>
      </c>
      <c r="BE301" s="194">
        <f>IF(N301="základní",J301,0)</f>
        <v>0</v>
      </c>
      <c r="BF301" s="194">
        <f>IF(N301="snížená",J301,0)</f>
        <v>0</v>
      </c>
      <c r="BG301" s="194">
        <f>IF(N301="zákl. přenesená",J301,0)</f>
        <v>0</v>
      </c>
      <c r="BH301" s="194">
        <f>IF(N301="sníž. přenesená",J301,0)</f>
        <v>0</v>
      </c>
      <c r="BI301" s="194">
        <f>IF(N301="nulová",J301,0)</f>
        <v>0</v>
      </c>
      <c r="BJ301" s="20" t="s">
        <v>88</v>
      </c>
      <c r="BK301" s="194">
        <f>ROUND(I301*H301,2)</f>
        <v>0</v>
      </c>
      <c r="BL301" s="20" t="s">
        <v>366</v>
      </c>
      <c r="BM301" s="193" t="s">
        <v>3378</v>
      </c>
    </row>
    <row r="302" spans="1:65" s="14" customFormat="1" ht="10.199999999999999">
      <c r="B302" s="211"/>
      <c r="C302" s="212"/>
      <c r="D302" s="202" t="s">
        <v>247</v>
      </c>
      <c r="E302" s="212"/>
      <c r="F302" s="214" t="s">
        <v>3375</v>
      </c>
      <c r="G302" s="212"/>
      <c r="H302" s="215">
        <v>733.14200000000005</v>
      </c>
      <c r="I302" s="216"/>
      <c r="J302" s="212"/>
      <c r="K302" s="212"/>
      <c r="L302" s="217"/>
      <c r="M302" s="218"/>
      <c r="N302" s="219"/>
      <c r="O302" s="219"/>
      <c r="P302" s="219"/>
      <c r="Q302" s="219"/>
      <c r="R302" s="219"/>
      <c r="S302" s="219"/>
      <c r="T302" s="220"/>
      <c r="AT302" s="221" t="s">
        <v>247</v>
      </c>
      <c r="AU302" s="221" t="s">
        <v>88</v>
      </c>
      <c r="AV302" s="14" t="s">
        <v>88</v>
      </c>
      <c r="AW302" s="14" t="s">
        <v>4</v>
      </c>
      <c r="AX302" s="14" t="s">
        <v>83</v>
      </c>
      <c r="AY302" s="221" t="s">
        <v>237</v>
      </c>
    </row>
    <row r="303" spans="1:65" s="2" customFormat="1" ht="24.15" customHeight="1">
      <c r="A303" s="37"/>
      <c r="B303" s="38"/>
      <c r="C303" s="182" t="s">
        <v>756</v>
      </c>
      <c r="D303" s="182" t="s">
        <v>239</v>
      </c>
      <c r="E303" s="183" t="s">
        <v>3379</v>
      </c>
      <c r="F303" s="184" t="s">
        <v>3380</v>
      </c>
      <c r="G303" s="185" t="s">
        <v>141</v>
      </c>
      <c r="H303" s="186">
        <v>23</v>
      </c>
      <c r="I303" s="187"/>
      <c r="J303" s="188">
        <f>ROUND(I303*H303,2)</f>
        <v>0</v>
      </c>
      <c r="K303" s="184" t="s">
        <v>242</v>
      </c>
      <c r="L303" s="42"/>
      <c r="M303" s="189" t="s">
        <v>19</v>
      </c>
      <c r="N303" s="190" t="s">
        <v>48</v>
      </c>
      <c r="O303" s="67"/>
      <c r="P303" s="191">
        <f>O303*H303</f>
        <v>0</v>
      </c>
      <c r="Q303" s="191">
        <v>0</v>
      </c>
      <c r="R303" s="191">
        <f>Q303*H303</f>
        <v>0</v>
      </c>
      <c r="S303" s="191">
        <v>0</v>
      </c>
      <c r="T303" s="192">
        <f>S303*H303</f>
        <v>0</v>
      </c>
      <c r="U303" s="37"/>
      <c r="V303" s="37"/>
      <c r="W303" s="37"/>
      <c r="X303" s="37"/>
      <c r="Y303" s="37"/>
      <c r="Z303" s="37"/>
      <c r="AA303" s="37"/>
      <c r="AB303" s="37"/>
      <c r="AC303" s="37"/>
      <c r="AD303" s="37"/>
      <c r="AE303" s="37"/>
      <c r="AR303" s="193" t="s">
        <v>366</v>
      </c>
      <c r="AT303" s="193" t="s">
        <v>239</v>
      </c>
      <c r="AU303" s="193" t="s">
        <v>88</v>
      </c>
      <c r="AY303" s="20" t="s">
        <v>237</v>
      </c>
      <c r="BE303" s="194">
        <f>IF(N303="základní",J303,0)</f>
        <v>0</v>
      </c>
      <c r="BF303" s="194">
        <f>IF(N303="snížená",J303,0)</f>
        <v>0</v>
      </c>
      <c r="BG303" s="194">
        <f>IF(N303="zákl. přenesená",J303,0)</f>
        <v>0</v>
      </c>
      <c r="BH303" s="194">
        <f>IF(N303="sníž. přenesená",J303,0)</f>
        <v>0</v>
      </c>
      <c r="BI303" s="194">
        <f>IF(N303="nulová",J303,0)</f>
        <v>0</v>
      </c>
      <c r="BJ303" s="20" t="s">
        <v>88</v>
      </c>
      <c r="BK303" s="194">
        <f>ROUND(I303*H303,2)</f>
        <v>0</v>
      </c>
      <c r="BL303" s="20" t="s">
        <v>366</v>
      </c>
      <c r="BM303" s="193" t="s">
        <v>3381</v>
      </c>
    </row>
    <row r="304" spans="1:65" s="2" customFormat="1" ht="10.199999999999999">
      <c r="A304" s="37"/>
      <c r="B304" s="38"/>
      <c r="C304" s="39"/>
      <c r="D304" s="195" t="s">
        <v>245</v>
      </c>
      <c r="E304" s="39"/>
      <c r="F304" s="196" t="s">
        <v>3382</v>
      </c>
      <c r="G304" s="39"/>
      <c r="H304" s="39"/>
      <c r="I304" s="197"/>
      <c r="J304" s="39"/>
      <c r="K304" s="39"/>
      <c r="L304" s="42"/>
      <c r="M304" s="198"/>
      <c r="N304" s="199"/>
      <c r="O304" s="67"/>
      <c r="P304" s="67"/>
      <c r="Q304" s="67"/>
      <c r="R304" s="67"/>
      <c r="S304" s="67"/>
      <c r="T304" s="68"/>
      <c r="U304" s="37"/>
      <c r="V304" s="37"/>
      <c r="W304" s="37"/>
      <c r="X304" s="37"/>
      <c r="Y304" s="37"/>
      <c r="Z304" s="37"/>
      <c r="AA304" s="37"/>
      <c r="AB304" s="37"/>
      <c r="AC304" s="37"/>
      <c r="AD304" s="37"/>
      <c r="AE304" s="37"/>
      <c r="AT304" s="20" t="s">
        <v>245</v>
      </c>
      <c r="AU304" s="20" t="s">
        <v>88</v>
      </c>
    </row>
    <row r="305" spans="1:65" s="13" customFormat="1" ht="10.199999999999999">
      <c r="B305" s="200"/>
      <c r="C305" s="201"/>
      <c r="D305" s="202" t="s">
        <v>247</v>
      </c>
      <c r="E305" s="203" t="s">
        <v>19</v>
      </c>
      <c r="F305" s="204" t="s">
        <v>3383</v>
      </c>
      <c r="G305" s="201"/>
      <c r="H305" s="203" t="s">
        <v>19</v>
      </c>
      <c r="I305" s="205"/>
      <c r="J305" s="201"/>
      <c r="K305" s="201"/>
      <c r="L305" s="206"/>
      <c r="M305" s="207"/>
      <c r="N305" s="208"/>
      <c r="O305" s="208"/>
      <c r="P305" s="208"/>
      <c r="Q305" s="208"/>
      <c r="R305" s="208"/>
      <c r="S305" s="208"/>
      <c r="T305" s="209"/>
      <c r="AT305" s="210" t="s">
        <v>247</v>
      </c>
      <c r="AU305" s="210" t="s">
        <v>88</v>
      </c>
      <c r="AV305" s="13" t="s">
        <v>83</v>
      </c>
      <c r="AW305" s="13" t="s">
        <v>37</v>
      </c>
      <c r="AX305" s="13" t="s">
        <v>76</v>
      </c>
      <c r="AY305" s="210" t="s">
        <v>237</v>
      </c>
    </row>
    <row r="306" spans="1:65" s="14" customFormat="1" ht="10.199999999999999">
      <c r="B306" s="211"/>
      <c r="C306" s="212"/>
      <c r="D306" s="202" t="s">
        <v>247</v>
      </c>
      <c r="E306" s="213" t="s">
        <v>19</v>
      </c>
      <c r="F306" s="214" t="s">
        <v>3209</v>
      </c>
      <c r="G306" s="212"/>
      <c r="H306" s="215">
        <v>23</v>
      </c>
      <c r="I306" s="216"/>
      <c r="J306" s="212"/>
      <c r="K306" s="212"/>
      <c r="L306" s="217"/>
      <c r="M306" s="218"/>
      <c r="N306" s="219"/>
      <c r="O306" s="219"/>
      <c r="P306" s="219"/>
      <c r="Q306" s="219"/>
      <c r="R306" s="219"/>
      <c r="S306" s="219"/>
      <c r="T306" s="220"/>
      <c r="AT306" s="221" t="s">
        <v>247</v>
      </c>
      <c r="AU306" s="221" t="s">
        <v>88</v>
      </c>
      <c r="AV306" s="14" t="s">
        <v>88</v>
      </c>
      <c r="AW306" s="14" t="s">
        <v>37</v>
      </c>
      <c r="AX306" s="14" t="s">
        <v>83</v>
      </c>
      <c r="AY306" s="221" t="s">
        <v>237</v>
      </c>
    </row>
    <row r="307" spans="1:65" s="2" customFormat="1" ht="16.5" customHeight="1">
      <c r="A307" s="37"/>
      <c r="B307" s="38"/>
      <c r="C307" s="244" t="s">
        <v>772</v>
      </c>
      <c r="D307" s="244" t="s">
        <v>296</v>
      </c>
      <c r="E307" s="245" t="s">
        <v>3384</v>
      </c>
      <c r="F307" s="246" t="s">
        <v>3385</v>
      </c>
      <c r="G307" s="247" t="s">
        <v>519</v>
      </c>
      <c r="H307" s="248">
        <v>1.4490000000000001</v>
      </c>
      <c r="I307" s="249"/>
      <c r="J307" s="250">
        <f>ROUND(I307*H307,2)</f>
        <v>0</v>
      </c>
      <c r="K307" s="246" t="s">
        <v>242</v>
      </c>
      <c r="L307" s="251"/>
      <c r="M307" s="252" t="s">
        <v>19</v>
      </c>
      <c r="N307" s="253" t="s">
        <v>48</v>
      </c>
      <c r="O307" s="67"/>
      <c r="P307" s="191">
        <f>O307*H307</f>
        <v>0</v>
      </c>
      <c r="Q307" s="191">
        <v>0.02</v>
      </c>
      <c r="R307" s="191">
        <f>Q307*H307</f>
        <v>2.8980000000000002E-2</v>
      </c>
      <c r="S307" s="191">
        <v>0</v>
      </c>
      <c r="T307" s="192">
        <f>S307*H307</f>
        <v>0</v>
      </c>
      <c r="U307" s="37"/>
      <c r="V307" s="37"/>
      <c r="W307" s="37"/>
      <c r="X307" s="37"/>
      <c r="Y307" s="37"/>
      <c r="Z307" s="37"/>
      <c r="AA307" s="37"/>
      <c r="AB307" s="37"/>
      <c r="AC307" s="37"/>
      <c r="AD307" s="37"/>
      <c r="AE307" s="37"/>
      <c r="AR307" s="193" t="s">
        <v>523</v>
      </c>
      <c r="AT307" s="193" t="s">
        <v>296</v>
      </c>
      <c r="AU307" s="193" t="s">
        <v>88</v>
      </c>
      <c r="AY307" s="20" t="s">
        <v>237</v>
      </c>
      <c r="BE307" s="194">
        <f>IF(N307="základní",J307,0)</f>
        <v>0</v>
      </c>
      <c r="BF307" s="194">
        <f>IF(N307="snížená",J307,0)</f>
        <v>0</v>
      </c>
      <c r="BG307" s="194">
        <f>IF(N307="zákl. přenesená",J307,0)</f>
        <v>0</v>
      </c>
      <c r="BH307" s="194">
        <f>IF(N307="sníž. přenesená",J307,0)</f>
        <v>0</v>
      </c>
      <c r="BI307" s="194">
        <f>IF(N307="nulová",J307,0)</f>
        <v>0</v>
      </c>
      <c r="BJ307" s="20" t="s">
        <v>88</v>
      </c>
      <c r="BK307" s="194">
        <f>ROUND(I307*H307,2)</f>
        <v>0</v>
      </c>
      <c r="BL307" s="20" t="s">
        <v>366</v>
      </c>
      <c r="BM307" s="193" t="s">
        <v>3386</v>
      </c>
    </row>
    <row r="308" spans="1:65" s="14" customFormat="1" ht="10.199999999999999">
      <c r="B308" s="211"/>
      <c r="C308" s="212"/>
      <c r="D308" s="202" t="s">
        <v>247</v>
      </c>
      <c r="E308" s="212"/>
      <c r="F308" s="214" t="s">
        <v>3387</v>
      </c>
      <c r="G308" s="212"/>
      <c r="H308" s="215">
        <v>1.4490000000000001</v>
      </c>
      <c r="I308" s="216"/>
      <c r="J308" s="212"/>
      <c r="K308" s="212"/>
      <c r="L308" s="217"/>
      <c r="M308" s="218"/>
      <c r="N308" s="219"/>
      <c r="O308" s="219"/>
      <c r="P308" s="219"/>
      <c r="Q308" s="219"/>
      <c r="R308" s="219"/>
      <c r="S308" s="219"/>
      <c r="T308" s="220"/>
      <c r="AT308" s="221" t="s">
        <v>247</v>
      </c>
      <c r="AU308" s="221" t="s">
        <v>88</v>
      </c>
      <c r="AV308" s="14" t="s">
        <v>88</v>
      </c>
      <c r="AW308" s="14" t="s">
        <v>4</v>
      </c>
      <c r="AX308" s="14" t="s">
        <v>83</v>
      </c>
      <c r="AY308" s="221" t="s">
        <v>237</v>
      </c>
    </row>
    <row r="309" spans="1:65" s="2" customFormat="1" ht="24.15" customHeight="1">
      <c r="A309" s="37"/>
      <c r="B309" s="38"/>
      <c r="C309" s="182" t="s">
        <v>790</v>
      </c>
      <c r="D309" s="182" t="s">
        <v>239</v>
      </c>
      <c r="E309" s="183" t="s">
        <v>3379</v>
      </c>
      <c r="F309" s="184" t="s">
        <v>3380</v>
      </c>
      <c r="G309" s="185" t="s">
        <v>141</v>
      </c>
      <c r="H309" s="186">
        <v>4.1760000000000002</v>
      </c>
      <c r="I309" s="187"/>
      <c r="J309" s="188">
        <f>ROUND(I309*H309,2)</f>
        <v>0</v>
      </c>
      <c r="K309" s="184" t="s">
        <v>242</v>
      </c>
      <c r="L309" s="42"/>
      <c r="M309" s="189" t="s">
        <v>19</v>
      </c>
      <c r="N309" s="190" t="s">
        <v>48</v>
      </c>
      <c r="O309" s="67"/>
      <c r="P309" s="191">
        <f>O309*H309</f>
        <v>0</v>
      </c>
      <c r="Q309" s="191">
        <v>0</v>
      </c>
      <c r="R309" s="191">
        <f>Q309*H309</f>
        <v>0</v>
      </c>
      <c r="S309" s="191">
        <v>0</v>
      </c>
      <c r="T309" s="192">
        <f>S309*H309</f>
        <v>0</v>
      </c>
      <c r="U309" s="37"/>
      <c r="V309" s="37"/>
      <c r="W309" s="37"/>
      <c r="X309" s="37"/>
      <c r="Y309" s="37"/>
      <c r="Z309" s="37"/>
      <c r="AA309" s="37"/>
      <c r="AB309" s="37"/>
      <c r="AC309" s="37"/>
      <c r="AD309" s="37"/>
      <c r="AE309" s="37"/>
      <c r="AR309" s="193" t="s">
        <v>366</v>
      </c>
      <c r="AT309" s="193" t="s">
        <v>239</v>
      </c>
      <c r="AU309" s="193" t="s">
        <v>88</v>
      </c>
      <c r="AY309" s="20" t="s">
        <v>237</v>
      </c>
      <c r="BE309" s="194">
        <f>IF(N309="základní",J309,0)</f>
        <v>0</v>
      </c>
      <c r="BF309" s="194">
        <f>IF(N309="snížená",J309,0)</f>
        <v>0</v>
      </c>
      <c r="BG309" s="194">
        <f>IF(N309="zákl. přenesená",J309,0)</f>
        <v>0</v>
      </c>
      <c r="BH309" s="194">
        <f>IF(N309="sníž. přenesená",J309,0)</f>
        <v>0</v>
      </c>
      <c r="BI309" s="194">
        <f>IF(N309="nulová",J309,0)</f>
        <v>0</v>
      </c>
      <c r="BJ309" s="20" t="s">
        <v>88</v>
      </c>
      <c r="BK309" s="194">
        <f>ROUND(I309*H309,2)</f>
        <v>0</v>
      </c>
      <c r="BL309" s="20" t="s">
        <v>366</v>
      </c>
      <c r="BM309" s="193" t="s">
        <v>3388</v>
      </c>
    </row>
    <row r="310" spans="1:65" s="2" customFormat="1" ht="10.199999999999999">
      <c r="A310" s="37"/>
      <c r="B310" s="38"/>
      <c r="C310" s="39"/>
      <c r="D310" s="195" t="s">
        <v>245</v>
      </c>
      <c r="E310" s="39"/>
      <c r="F310" s="196" t="s">
        <v>3382</v>
      </c>
      <c r="G310" s="39"/>
      <c r="H310" s="39"/>
      <c r="I310" s="197"/>
      <c r="J310" s="39"/>
      <c r="K310" s="39"/>
      <c r="L310" s="42"/>
      <c r="M310" s="198"/>
      <c r="N310" s="199"/>
      <c r="O310" s="67"/>
      <c r="P310" s="67"/>
      <c r="Q310" s="67"/>
      <c r="R310" s="67"/>
      <c r="S310" s="67"/>
      <c r="T310" s="68"/>
      <c r="U310" s="37"/>
      <c r="V310" s="37"/>
      <c r="W310" s="37"/>
      <c r="X310" s="37"/>
      <c r="Y310" s="37"/>
      <c r="Z310" s="37"/>
      <c r="AA310" s="37"/>
      <c r="AB310" s="37"/>
      <c r="AC310" s="37"/>
      <c r="AD310" s="37"/>
      <c r="AE310" s="37"/>
      <c r="AT310" s="20" t="s">
        <v>245</v>
      </c>
      <c r="AU310" s="20" t="s">
        <v>88</v>
      </c>
    </row>
    <row r="311" spans="1:65" s="13" customFormat="1" ht="10.199999999999999">
      <c r="B311" s="200"/>
      <c r="C311" s="201"/>
      <c r="D311" s="202" t="s">
        <v>247</v>
      </c>
      <c r="E311" s="203" t="s">
        <v>19</v>
      </c>
      <c r="F311" s="204" t="s">
        <v>3389</v>
      </c>
      <c r="G311" s="201"/>
      <c r="H311" s="203" t="s">
        <v>19</v>
      </c>
      <c r="I311" s="205"/>
      <c r="J311" s="201"/>
      <c r="K311" s="201"/>
      <c r="L311" s="206"/>
      <c r="M311" s="207"/>
      <c r="N311" s="208"/>
      <c r="O311" s="208"/>
      <c r="P311" s="208"/>
      <c r="Q311" s="208"/>
      <c r="R311" s="208"/>
      <c r="S311" s="208"/>
      <c r="T311" s="209"/>
      <c r="AT311" s="210" t="s">
        <v>247</v>
      </c>
      <c r="AU311" s="210" t="s">
        <v>88</v>
      </c>
      <c r="AV311" s="13" t="s">
        <v>83</v>
      </c>
      <c r="AW311" s="13" t="s">
        <v>37</v>
      </c>
      <c r="AX311" s="13" t="s">
        <v>76</v>
      </c>
      <c r="AY311" s="210" t="s">
        <v>237</v>
      </c>
    </row>
    <row r="312" spans="1:65" s="14" customFormat="1" ht="10.199999999999999">
      <c r="B312" s="211"/>
      <c r="C312" s="212"/>
      <c r="D312" s="202" t="s">
        <v>247</v>
      </c>
      <c r="E312" s="213" t="s">
        <v>19</v>
      </c>
      <c r="F312" s="214" t="s">
        <v>3118</v>
      </c>
      <c r="G312" s="212"/>
      <c r="H312" s="215">
        <v>4.1760000000000002</v>
      </c>
      <c r="I312" s="216"/>
      <c r="J312" s="212"/>
      <c r="K312" s="212"/>
      <c r="L312" s="217"/>
      <c r="M312" s="218"/>
      <c r="N312" s="219"/>
      <c r="O312" s="219"/>
      <c r="P312" s="219"/>
      <c r="Q312" s="219"/>
      <c r="R312" s="219"/>
      <c r="S312" s="219"/>
      <c r="T312" s="220"/>
      <c r="AT312" s="221" t="s">
        <v>247</v>
      </c>
      <c r="AU312" s="221" t="s">
        <v>88</v>
      </c>
      <c r="AV312" s="14" t="s">
        <v>88</v>
      </c>
      <c r="AW312" s="14" t="s">
        <v>37</v>
      </c>
      <c r="AX312" s="14" t="s">
        <v>83</v>
      </c>
      <c r="AY312" s="221" t="s">
        <v>237</v>
      </c>
    </row>
    <row r="313" spans="1:65" s="2" customFormat="1" ht="16.5" customHeight="1">
      <c r="A313" s="37"/>
      <c r="B313" s="38"/>
      <c r="C313" s="244" t="s">
        <v>804</v>
      </c>
      <c r="D313" s="244" t="s">
        <v>296</v>
      </c>
      <c r="E313" s="245" t="s">
        <v>3384</v>
      </c>
      <c r="F313" s="246" t="s">
        <v>3385</v>
      </c>
      <c r="G313" s="247" t="s">
        <v>519</v>
      </c>
      <c r="H313" s="248">
        <v>0.19700000000000001</v>
      </c>
      <c r="I313" s="249"/>
      <c r="J313" s="250">
        <f>ROUND(I313*H313,2)</f>
        <v>0</v>
      </c>
      <c r="K313" s="246" t="s">
        <v>242</v>
      </c>
      <c r="L313" s="251"/>
      <c r="M313" s="252" t="s">
        <v>19</v>
      </c>
      <c r="N313" s="253" t="s">
        <v>48</v>
      </c>
      <c r="O313" s="67"/>
      <c r="P313" s="191">
        <f>O313*H313</f>
        <v>0</v>
      </c>
      <c r="Q313" s="191">
        <v>0.02</v>
      </c>
      <c r="R313" s="191">
        <f>Q313*H313</f>
        <v>3.9399999999999999E-3</v>
      </c>
      <c r="S313" s="191">
        <v>0</v>
      </c>
      <c r="T313" s="192">
        <f>S313*H313</f>
        <v>0</v>
      </c>
      <c r="U313" s="37"/>
      <c r="V313" s="37"/>
      <c r="W313" s="37"/>
      <c r="X313" s="37"/>
      <c r="Y313" s="37"/>
      <c r="Z313" s="37"/>
      <c r="AA313" s="37"/>
      <c r="AB313" s="37"/>
      <c r="AC313" s="37"/>
      <c r="AD313" s="37"/>
      <c r="AE313" s="37"/>
      <c r="AR313" s="193" t="s">
        <v>523</v>
      </c>
      <c r="AT313" s="193" t="s">
        <v>296</v>
      </c>
      <c r="AU313" s="193" t="s">
        <v>88</v>
      </c>
      <c r="AY313" s="20" t="s">
        <v>237</v>
      </c>
      <c r="BE313" s="194">
        <f>IF(N313="základní",J313,0)</f>
        <v>0</v>
      </c>
      <c r="BF313" s="194">
        <f>IF(N313="snížená",J313,0)</f>
        <v>0</v>
      </c>
      <c r="BG313" s="194">
        <f>IF(N313="zákl. přenesená",J313,0)</f>
        <v>0</v>
      </c>
      <c r="BH313" s="194">
        <f>IF(N313="sníž. přenesená",J313,0)</f>
        <v>0</v>
      </c>
      <c r="BI313" s="194">
        <f>IF(N313="nulová",J313,0)</f>
        <v>0</v>
      </c>
      <c r="BJ313" s="20" t="s">
        <v>88</v>
      </c>
      <c r="BK313" s="194">
        <f>ROUND(I313*H313,2)</f>
        <v>0</v>
      </c>
      <c r="BL313" s="20" t="s">
        <v>366</v>
      </c>
      <c r="BM313" s="193" t="s">
        <v>3390</v>
      </c>
    </row>
    <row r="314" spans="1:65" s="14" customFormat="1" ht="10.199999999999999">
      <c r="B314" s="211"/>
      <c r="C314" s="212"/>
      <c r="D314" s="202" t="s">
        <v>247</v>
      </c>
      <c r="E314" s="212"/>
      <c r="F314" s="214" t="s">
        <v>3391</v>
      </c>
      <c r="G314" s="212"/>
      <c r="H314" s="215">
        <v>0.19700000000000001</v>
      </c>
      <c r="I314" s="216"/>
      <c r="J314" s="212"/>
      <c r="K314" s="212"/>
      <c r="L314" s="217"/>
      <c r="M314" s="218"/>
      <c r="N314" s="219"/>
      <c r="O314" s="219"/>
      <c r="P314" s="219"/>
      <c r="Q314" s="219"/>
      <c r="R314" s="219"/>
      <c r="S314" s="219"/>
      <c r="T314" s="220"/>
      <c r="AT314" s="221" t="s">
        <v>247</v>
      </c>
      <c r="AU314" s="221" t="s">
        <v>88</v>
      </c>
      <c r="AV314" s="14" t="s">
        <v>88</v>
      </c>
      <c r="AW314" s="14" t="s">
        <v>4</v>
      </c>
      <c r="AX314" s="14" t="s">
        <v>83</v>
      </c>
      <c r="AY314" s="221" t="s">
        <v>237</v>
      </c>
    </row>
    <row r="315" spans="1:65" s="2" customFormat="1" ht="24.15" customHeight="1">
      <c r="A315" s="37"/>
      <c r="B315" s="38"/>
      <c r="C315" s="182" t="s">
        <v>817</v>
      </c>
      <c r="D315" s="182" t="s">
        <v>239</v>
      </c>
      <c r="E315" s="183" t="s">
        <v>3379</v>
      </c>
      <c r="F315" s="184" t="s">
        <v>3380</v>
      </c>
      <c r="G315" s="185" t="s">
        <v>141</v>
      </c>
      <c r="H315" s="186">
        <v>0.92800000000000005</v>
      </c>
      <c r="I315" s="187"/>
      <c r="J315" s="188">
        <f>ROUND(I315*H315,2)</f>
        <v>0</v>
      </c>
      <c r="K315" s="184" t="s">
        <v>242</v>
      </c>
      <c r="L315" s="42"/>
      <c r="M315" s="189" t="s">
        <v>19</v>
      </c>
      <c r="N315" s="190" t="s">
        <v>48</v>
      </c>
      <c r="O315" s="67"/>
      <c r="P315" s="191">
        <f>O315*H315</f>
        <v>0</v>
      </c>
      <c r="Q315" s="191">
        <v>0</v>
      </c>
      <c r="R315" s="191">
        <f>Q315*H315</f>
        <v>0</v>
      </c>
      <c r="S315" s="191">
        <v>0</v>
      </c>
      <c r="T315" s="192">
        <f>S315*H315</f>
        <v>0</v>
      </c>
      <c r="U315" s="37"/>
      <c r="V315" s="37"/>
      <c r="W315" s="37"/>
      <c r="X315" s="37"/>
      <c r="Y315" s="37"/>
      <c r="Z315" s="37"/>
      <c r="AA315" s="37"/>
      <c r="AB315" s="37"/>
      <c r="AC315" s="37"/>
      <c r="AD315" s="37"/>
      <c r="AE315" s="37"/>
      <c r="AR315" s="193" t="s">
        <v>366</v>
      </c>
      <c r="AT315" s="193" t="s">
        <v>239</v>
      </c>
      <c r="AU315" s="193" t="s">
        <v>88</v>
      </c>
      <c r="AY315" s="20" t="s">
        <v>237</v>
      </c>
      <c r="BE315" s="194">
        <f>IF(N315="základní",J315,0)</f>
        <v>0</v>
      </c>
      <c r="BF315" s="194">
        <f>IF(N315="snížená",J315,0)</f>
        <v>0</v>
      </c>
      <c r="BG315" s="194">
        <f>IF(N315="zákl. přenesená",J315,0)</f>
        <v>0</v>
      </c>
      <c r="BH315" s="194">
        <f>IF(N315="sníž. přenesená",J315,0)</f>
        <v>0</v>
      </c>
      <c r="BI315" s="194">
        <f>IF(N315="nulová",J315,0)</f>
        <v>0</v>
      </c>
      <c r="BJ315" s="20" t="s">
        <v>88</v>
      </c>
      <c r="BK315" s="194">
        <f>ROUND(I315*H315,2)</f>
        <v>0</v>
      </c>
      <c r="BL315" s="20" t="s">
        <v>366</v>
      </c>
      <c r="BM315" s="193" t="s">
        <v>3392</v>
      </c>
    </row>
    <row r="316" spans="1:65" s="2" customFormat="1" ht="10.199999999999999">
      <c r="A316" s="37"/>
      <c r="B316" s="38"/>
      <c r="C316" s="39"/>
      <c r="D316" s="195" t="s">
        <v>245</v>
      </c>
      <c r="E316" s="39"/>
      <c r="F316" s="196" t="s">
        <v>3382</v>
      </c>
      <c r="G316" s="39"/>
      <c r="H316" s="39"/>
      <c r="I316" s="197"/>
      <c r="J316" s="39"/>
      <c r="K316" s="39"/>
      <c r="L316" s="42"/>
      <c r="M316" s="198"/>
      <c r="N316" s="199"/>
      <c r="O316" s="67"/>
      <c r="P316" s="67"/>
      <c r="Q316" s="67"/>
      <c r="R316" s="67"/>
      <c r="S316" s="67"/>
      <c r="T316" s="68"/>
      <c r="U316" s="37"/>
      <c r="V316" s="37"/>
      <c r="W316" s="37"/>
      <c r="X316" s="37"/>
      <c r="Y316" s="37"/>
      <c r="Z316" s="37"/>
      <c r="AA316" s="37"/>
      <c r="AB316" s="37"/>
      <c r="AC316" s="37"/>
      <c r="AD316" s="37"/>
      <c r="AE316" s="37"/>
      <c r="AT316" s="20" t="s">
        <v>245</v>
      </c>
      <c r="AU316" s="20" t="s">
        <v>88</v>
      </c>
    </row>
    <row r="317" spans="1:65" s="14" customFormat="1" ht="10.199999999999999">
      <c r="B317" s="211"/>
      <c r="C317" s="212"/>
      <c r="D317" s="202" t="s">
        <v>247</v>
      </c>
      <c r="E317" s="213" t="s">
        <v>19</v>
      </c>
      <c r="F317" s="214" t="s">
        <v>3393</v>
      </c>
      <c r="G317" s="212"/>
      <c r="H317" s="215">
        <v>0.92800000000000005</v>
      </c>
      <c r="I317" s="216"/>
      <c r="J317" s="212"/>
      <c r="K317" s="212"/>
      <c r="L317" s="217"/>
      <c r="M317" s="218"/>
      <c r="N317" s="219"/>
      <c r="O317" s="219"/>
      <c r="P317" s="219"/>
      <c r="Q317" s="219"/>
      <c r="R317" s="219"/>
      <c r="S317" s="219"/>
      <c r="T317" s="220"/>
      <c r="AT317" s="221" t="s">
        <v>247</v>
      </c>
      <c r="AU317" s="221" t="s">
        <v>88</v>
      </c>
      <c r="AV317" s="14" t="s">
        <v>88</v>
      </c>
      <c r="AW317" s="14" t="s">
        <v>37</v>
      </c>
      <c r="AX317" s="14" t="s">
        <v>83</v>
      </c>
      <c r="AY317" s="221" t="s">
        <v>237</v>
      </c>
    </row>
    <row r="318" spans="1:65" s="2" customFormat="1" ht="16.5" customHeight="1">
      <c r="A318" s="37"/>
      <c r="B318" s="38"/>
      <c r="C318" s="244" t="s">
        <v>830</v>
      </c>
      <c r="D318" s="244" t="s">
        <v>296</v>
      </c>
      <c r="E318" s="245" t="s">
        <v>3384</v>
      </c>
      <c r="F318" s="246" t="s">
        <v>3385</v>
      </c>
      <c r="G318" s="247" t="s">
        <v>519</v>
      </c>
      <c r="H318" s="248">
        <v>4.9000000000000002E-2</v>
      </c>
      <c r="I318" s="249"/>
      <c r="J318" s="250">
        <f>ROUND(I318*H318,2)</f>
        <v>0</v>
      </c>
      <c r="K318" s="246" t="s">
        <v>242</v>
      </c>
      <c r="L318" s="251"/>
      <c r="M318" s="252" t="s">
        <v>19</v>
      </c>
      <c r="N318" s="253" t="s">
        <v>48</v>
      </c>
      <c r="O318" s="67"/>
      <c r="P318" s="191">
        <f>O318*H318</f>
        <v>0</v>
      </c>
      <c r="Q318" s="191">
        <v>0.02</v>
      </c>
      <c r="R318" s="191">
        <f>Q318*H318</f>
        <v>9.7999999999999997E-4</v>
      </c>
      <c r="S318" s="191">
        <v>0</v>
      </c>
      <c r="T318" s="192">
        <f>S318*H318</f>
        <v>0</v>
      </c>
      <c r="U318" s="37"/>
      <c r="V318" s="37"/>
      <c r="W318" s="37"/>
      <c r="X318" s="37"/>
      <c r="Y318" s="37"/>
      <c r="Z318" s="37"/>
      <c r="AA318" s="37"/>
      <c r="AB318" s="37"/>
      <c r="AC318" s="37"/>
      <c r="AD318" s="37"/>
      <c r="AE318" s="37"/>
      <c r="AR318" s="193" t="s">
        <v>523</v>
      </c>
      <c r="AT318" s="193" t="s">
        <v>296</v>
      </c>
      <c r="AU318" s="193" t="s">
        <v>88</v>
      </c>
      <c r="AY318" s="20" t="s">
        <v>237</v>
      </c>
      <c r="BE318" s="194">
        <f>IF(N318="základní",J318,0)</f>
        <v>0</v>
      </c>
      <c r="BF318" s="194">
        <f>IF(N318="snížená",J318,0)</f>
        <v>0</v>
      </c>
      <c r="BG318" s="194">
        <f>IF(N318="zákl. přenesená",J318,0)</f>
        <v>0</v>
      </c>
      <c r="BH318" s="194">
        <f>IF(N318="sníž. přenesená",J318,0)</f>
        <v>0</v>
      </c>
      <c r="BI318" s="194">
        <f>IF(N318="nulová",J318,0)</f>
        <v>0</v>
      </c>
      <c r="BJ318" s="20" t="s">
        <v>88</v>
      </c>
      <c r="BK318" s="194">
        <f>ROUND(I318*H318,2)</f>
        <v>0</v>
      </c>
      <c r="BL318" s="20" t="s">
        <v>366</v>
      </c>
      <c r="BM318" s="193" t="s">
        <v>3394</v>
      </c>
    </row>
    <row r="319" spans="1:65" s="14" customFormat="1" ht="10.199999999999999">
      <c r="B319" s="211"/>
      <c r="C319" s="212"/>
      <c r="D319" s="202" t="s">
        <v>247</v>
      </c>
      <c r="E319" s="212"/>
      <c r="F319" s="214" t="s">
        <v>3395</v>
      </c>
      <c r="G319" s="212"/>
      <c r="H319" s="215">
        <v>4.9000000000000002E-2</v>
      </c>
      <c r="I319" s="216"/>
      <c r="J319" s="212"/>
      <c r="K319" s="212"/>
      <c r="L319" s="217"/>
      <c r="M319" s="218"/>
      <c r="N319" s="219"/>
      <c r="O319" s="219"/>
      <c r="P319" s="219"/>
      <c r="Q319" s="219"/>
      <c r="R319" s="219"/>
      <c r="S319" s="219"/>
      <c r="T319" s="220"/>
      <c r="AT319" s="221" t="s">
        <v>247</v>
      </c>
      <c r="AU319" s="221" t="s">
        <v>88</v>
      </c>
      <c r="AV319" s="14" t="s">
        <v>88</v>
      </c>
      <c r="AW319" s="14" t="s">
        <v>4</v>
      </c>
      <c r="AX319" s="14" t="s">
        <v>83</v>
      </c>
      <c r="AY319" s="221" t="s">
        <v>237</v>
      </c>
    </row>
    <row r="320" spans="1:65" s="2" customFormat="1" ht="37.799999999999997" customHeight="1">
      <c r="A320" s="37"/>
      <c r="B320" s="38"/>
      <c r="C320" s="182" t="s">
        <v>857</v>
      </c>
      <c r="D320" s="182" t="s">
        <v>239</v>
      </c>
      <c r="E320" s="183" t="s">
        <v>3396</v>
      </c>
      <c r="F320" s="184" t="s">
        <v>3397</v>
      </c>
      <c r="G320" s="185" t="s">
        <v>141</v>
      </c>
      <c r="H320" s="186">
        <v>1.95</v>
      </c>
      <c r="I320" s="187"/>
      <c r="J320" s="188">
        <f>ROUND(I320*H320,2)</f>
        <v>0</v>
      </c>
      <c r="K320" s="184" t="s">
        <v>242</v>
      </c>
      <c r="L320" s="42"/>
      <c r="M320" s="189" t="s">
        <v>19</v>
      </c>
      <c r="N320" s="190" t="s">
        <v>48</v>
      </c>
      <c r="O320" s="67"/>
      <c r="P320" s="191">
        <f>O320*H320</f>
        <v>0</v>
      </c>
      <c r="Q320" s="191">
        <v>0</v>
      </c>
      <c r="R320" s="191">
        <f>Q320*H320</f>
        <v>0</v>
      </c>
      <c r="S320" s="191">
        <v>0</v>
      </c>
      <c r="T320" s="192">
        <f>S320*H320</f>
        <v>0</v>
      </c>
      <c r="U320" s="37"/>
      <c r="V320" s="37"/>
      <c r="W320" s="37"/>
      <c r="X320" s="37"/>
      <c r="Y320" s="37"/>
      <c r="Z320" s="37"/>
      <c r="AA320" s="37"/>
      <c r="AB320" s="37"/>
      <c r="AC320" s="37"/>
      <c r="AD320" s="37"/>
      <c r="AE320" s="37"/>
      <c r="AR320" s="193" t="s">
        <v>366</v>
      </c>
      <c r="AT320" s="193" t="s">
        <v>239</v>
      </c>
      <c r="AU320" s="193" t="s">
        <v>88</v>
      </c>
      <c r="AY320" s="20" t="s">
        <v>237</v>
      </c>
      <c r="BE320" s="194">
        <f>IF(N320="základní",J320,0)</f>
        <v>0</v>
      </c>
      <c r="BF320" s="194">
        <f>IF(N320="snížená",J320,0)</f>
        <v>0</v>
      </c>
      <c r="BG320" s="194">
        <f>IF(N320="zákl. přenesená",J320,0)</f>
        <v>0</v>
      </c>
      <c r="BH320" s="194">
        <f>IF(N320="sníž. přenesená",J320,0)</f>
        <v>0</v>
      </c>
      <c r="BI320" s="194">
        <f>IF(N320="nulová",J320,0)</f>
        <v>0</v>
      </c>
      <c r="BJ320" s="20" t="s">
        <v>88</v>
      </c>
      <c r="BK320" s="194">
        <f>ROUND(I320*H320,2)</f>
        <v>0</v>
      </c>
      <c r="BL320" s="20" t="s">
        <v>366</v>
      </c>
      <c r="BM320" s="193" t="s">
        <v>3398</v>
      </c>
    </row>
    <row r="321" spans="1:65" s="2" customFormat="1" ht="10.199999999999999">
      <c r="A321" s="37"/>
      <c r="B321" s="38"/>
      <c r="C321" s="39"/>
      <c r="D321" s="195" t="s">
        <v>245</v>
      </c>
      <c r="E321" s="39"/>
      <c r="F321" s="196" t="s">
        <v>3399</v>
      </c>
      <c r="G321" s="39"/>
      <c r="H321" s="39"/>
      <c r="I321" s="197"/>
      <c r="J321" s="39"/>
      <c r="K321" s="39"/>
      <c r="L321" s="42"/>
      <c r="M321" s="198"/>
      <c r="N321" s="199"/>
      <c r="O321" s="67"/>
      <c r="P321" s="67"/>
      <c r="Q321" s="67"/>
      <c r="R321" s="67"/>
      <c r="S321" s="67"/>
      <c r="T321" s="68"/>
      <c r="U321" s="37"/>
      <c r="V321" s="37"/>
      <c r="W321" s="37"/>
      <c r="X321" s="37"/>
      <c r="Y321" s="37"/>
      <c r="Z321" s="37"/>
      <c r="AA321" s="37"/>
      <c r="AB321" s="37"/>
      <c r="AC321" s="37"/>
      <c r="AD321" s="37"/>
      <c r="AE321" s="37"/>
      <c r="AT321" s="20" t="s">
        <v>245</v>
      </c>
      <c r="AU321" s="20" t="s">
        <v>88</v>
      </c>
    </row>
    <row r="322" spans="1:65" s="14" customFormat="1" ht="10.199999999999999">
      <c r="B322" s="211"/>
      <c r="C322" s="212"/>
      <c r="D322" s="202" t="s">
        <v>247</v>
      </c>
      <c r="E322" s="213" t="s">
        <v>19</v>
      </c>
      <c r="F322" s="214" t="s">
        <v>3400</v>
      </c>
      <c r="G322" s="212"/>
      <c r="H322" s="215">
        <v>1.95</v>
      </c>
      <c r="I322" s="216"/>
      <c r="J322" s="212"/>
      <c r="K322" s="212"/>
      <c r="L322" s="217"/>
      <c r="M322" s="218"/>
      <c r="N322" s="219"/>
      <c r="O322" s="219"/>
      <c r="P322" s="219"/>
      <c r="Q322" s="219"/>
      <c r="R322" s="219"/>
      <c r="S322" s="219"/>
      <c r="T322" s="220"/>
      <c r="AT322" s="221" t="s">
        <v>247</v>
      </c>
      <c r="AU322" s="221" t="s">
        <v>88</v>
      </c>
      <c r="AV322" s="14" t="s">
        <v>88</v>
      </c>
      <c r="AW322" s="14" t="s">
        <v>37</v>
      </c>
      <c r="AX322" s="14" t="s">
        <v>83</v>
      </c>
      <c r="AY322" s="221" t="s">
        <v>237</v>
      </c>
    </row>
    <row r="323" spans="1:65" s="2" customFormat="1" ht="24.15" customHeight="1">
      <c r="A323" s="37"/>
      <c r="B323" s="38"/>
      <c r="C323" s="244" t="s">
        <v>863</v>
      </c>
      <c r="D323" s="244" t="s">
        <v>296</v>
      </c>
      <c r="E323" s="245" t="s">
        <v>3401</v>
      </c>
      <c r="F323" s="246" t="s">
        <v>3402</v>
      </c>
      <c r="G323" s="247" t="s">
        <v>141</v>
      </c>
      <c r="H323" s="248">
        <v>2.2730000000000001</v>
      </c>
      <c r="I323" s="249"/>
      <c r="J323" s="250">
        <f>ROUND(I323*H323,2)</f>
        <v>0</v>
      </c>
      <c r="K323" s="246" t="s">
        <v>242</v>
      </c>
      <c r="L323" s="251"/>
      <c r="M323" s="252" t="s">
        <v>19</v>
      </c>
      <c r="N323" s="253" t="s">
        <v>48</v>
      </c>
      <c r="O323" s="67"/>
      <c r="P323" s="191">
        <f>O323*H323</f>
        <v>0</v>
      </c>
      <c r="Q323" s="191">
        <v>1.4999999999999999E-4</v>
      </c>
      <c r="R323" s="191">
        <f>Q323*H323</f>
        <v>3.4094999999999997E-4</v>
      </c>
      <c r="S323" s="191">
        <v>0</v>
      </c>
      <c r="T323" s="192">
        <f>S323*H323</f>
        <v>0</v>
      </c>
      <c r="U323" s="37"/>
      <c r="V323" s="37"/>
      <c r="W323" s="37"/>
      <c r="X323" s="37"/>
      <c r="Y323" s="37"/>
      <c r="Z323" s="37"/>
      <c r="AA323" s="37"/>
      <c r="AB323" s="37"/>
      <c r="AC323" s="37"/>
      <c r="AD323" s="37"/>
      <c r="AE323" s="37"/>
      <c r="AR323" s="193" t="s">
        <v>523</v>
      </c>
      <c r="AT323" s="193" t="s">
        <v>296</v>
      </c>
      <c r="AU323" s="193" t="s">
        <v>88</v>
      </c>
      <c r="AY323" s="20" t="s">
        <v>237</v>
      </c>
      <c r="BE323" s="194">
        <f>IF(N323="základní",J323,0)</f>
        <v>0</v>
      </c>
      <c r="BF323" s="194">
        <f>IF(N323="snížená",J323,0)</f>
        <v>0</v>
      </c>
      <c r="BG323" s="194">
        <f>IF(N323="zákl. přenesená",J323,0)</f>
        <v>0</v>
      </c>
      <c r="BH323" s="194">
        <f>IF(N323="sníž. přenesená",J323,0)</f>
        <v>0</v>
      </c>
      <c r="BI323" s="194">
        <f>IF(N323="nulová",J323,0)</f>
        <v>0</v>
      </c>
      <c r="BJ323" s="20" t="s">
        <v>88</v>
      </c>
      <c r="BK323" s="194">
        <f>ROUND(I323*H323,2)</f>
        <v>0</v>
      </c>
      <c r="BL323" s="20" t="s">
        <v>366</v>
      </c>
      <c r="BM323" s="193" t="s">
        <v>3403</v>
      </c>
    </row>
    <row r="324" spans="1:65" s="14" customFormat="1" ht="10.199999999999999">
      <c r="B324" s="211"/>
      <c r="C324" s="212"/>
      <c r="D324" s="202" t="s">
        <v>247</v>
      </c>
      <c r="E324" s="212"/>
      <c r="F324" s="214" t="s">
        <v>3404</v>
      </c>
      <c r="G324" s="212"/>
      <c r="H324" s="215">
        <v>2.2730000000000001</v>
      </c>
      <c r="I324" s="216"/>
      <c r="J324" s="212"/>
      <c r="K324" s="212"/>
      <c r="L324" s="217"/>
      <c r="M324" s="218"/>
      <c r="N324" s="219"/>
      <c r="O324" s="219"/>
      <c r="P324" s="219"/>
      <c r="Q324" s="219"/>
      <c r="R324" s="219"/>
      <c r="S324" s="219"/>
      <c r="T324" s="220"/>
      <c r="AT324" s="221" t="s">
        <v>247</v>
      </c>
      <c r="AU324" s="221" t="s">
        <v>88</v>
      </c>
      <c r="AV324" s="14" t="s">
        <v>88</v>
      </c>
      <c r="AW324" s="14" t="s">
        <v>4</v>
      </c>
      <c r="AX324" s="14" t="s">
        <v>83</v>
      </c>
      <c r="AY324" s="221" t="s">
        <v>237</v>
      </c>
    </row>
    <row r="325" spans="1:65" s="2" customFormat="1" ht="55.5" customHeight="1">
      <c r="A325" s="37"/>
      <c r="B325" s="38"/>
      <c r="C325" s="182" t="s">
        <v>881</v>
      </c>
      <c r="D325" s="182" t="s">
        <v>239</v>
      </c>
      <c r="E325" s="183" t="s">
        <v>654</v>
      </c>
      <c r="F325" s="184" t="s">
        <v>655</v>
      </c>
      <c r="G325" s="185" t="s">
        <v>304</v>
      </c>
      <c r="H325" s="186">
        <v>21.190999999999999</v>
      </c>
      <c r="I325" s="187"/>
      <c r="J325" s="188">
        <f>ROUND(I325*H325,2)</f>
        <v>0</v>
      </c>
      <c r="K325" s="184" t="s">
        <v>242</v>
      </c>
      <c r="L325" s="42"/>
      <c r="M325" s="189" t="s">
        <v>19</v>
      </c>
      <c r="N325" s="190" t="s">
        <v>48</v>
      </c>
      <c r="O325" s="67"/>
      <c r="P325" s="191">
        <f>O325*H325</f>
        <v>0</v>
      </c>
      <c r="Q325" s="191">
        <v>0</v>
      </c>
      <c r="R325" s="191">
        <f>Q325*H325</f>
        <v>0</v>
      </c>
      <c r="S325" s="191">
        <v>0</v>
      </c>
      <c r="T325" s="192">
        <f>S325*H325</f>
        <v>0</v>
      </c>
      <c r="U325" s="37"/>
      <c r="V325" s="37"/>
      <c r="W325" s="37"/>
      <c r="X325" s="37"/>
      <c r="Y325" s="37"/>
      <c r="Z325" s="37"/>
      <c r="AA325" s="37"/>
      <c r="AB325" s="37"/>
      <c r="AC325" s="37"/>
      <c r="AD325" s="37"/>
      <c r="AE325" s="37"/>
      <c r="AR325" s="193" t="s">
        <v>366</v>
      </c>
      <c r="AT325" s="193" t="s">
        <v>239</v>
      </c>
      <c r="AU325" s="193" t="s">
        <v>88</v>
      </c>
      <c r="AY325" s="20" t="s">
        <v>237</v>
      </c>
      <c r="BE325" s="194">
        <f>IF(N325="základní",J325,0)</f>
        <v>0</v>
      </c>
      <c r="BF325" s="194">
        <f>IF(N325="snížená",J325,0)</f>
        <v>0</v>
      </c>
      <c r="BG325" s="194">
        <f>IF(N325="zákl. přenesená",J325,0)</f>
        <v>0</v>
      </c>
      <c r="BH325" s="194">
        <f>IF(N325="sníž. přenesená",J325,0)</f>
        <v>0</v>
      </c>
      <c r="BI325" s="194">
        <f>IF(N325="nulová",J325,0)</f>
        <v>0</v>
      </c>
      <c r="BJ325" s="20" t="s">
        <v>88</v>
      </c>
      <c r="BK325" s="194">
        <f>ROUND(I325*H325,2)</f>
        <v>0</v>
      </c>
      <c r="BL325" s="20" t="s">
        <v>366</v>
      </c>
      <c r="BM325" s="193" t="s">
        <v>3405</v>
      </c>
    </row>
    <row r="326" spans="1:65" s="2" customFormat="1" ht="10.199999999999999">
      <c r="A326" s="37"/>
      <c r="B326" s="38"/>
      <c r="C326" s="39"/>
      <c r="D326" s="195" t="s">
        <v>245</v>
      </c>
      <c r="E326" s="39"/>
      <c r="F326" s="196" t="s">
        <v>657</v>
      </c>
      <c r="G326" s="39"/>
      <c r="H326" s="39"/>
      <c r="I326" s="197"/>
      <c r="J326" s="39"/>
      <c r="K326" s="39"/>
      <c r="L326" s="42"/>
      <c r="M326" s="198"/>
      <c r="N326" s="199"/>
      <c r="O326" s="67"/>
      <c r="P326" s="67"/>
      <c r="Q326" s="67"/>
      <c r="R326" s="67"/>
      <c r="S326" s="67"/>
      <c r="T326" s="68"/>
      <c r="U326" s="37"/>
      <c r="V326" s="37"/>
      <c r="W326" s="37"/>
      <c r="X326" s="37"/>
      <c r="Y326" s="37"/>
      <c r="Z326" s="37"/>
      <c r="AA326" s="37"/>
      <c r="AB326" s="37"/>
      <c r="AC326" s="37"/>
      <c r="AD326" s="37"/>
      <c r="AE326" s="37"/>
      <c r="AT326" s="20" t="s">
        <v>245</v>
      </c>
      <c r="AU326" s="20" t="s">
        <v>88</v>
      </c>
    </row>
    <row r="327" spans="1:65" s="12" customFormat="1" ht="22.8" customHeight="1">
      <c r="B327" s="166"/>
      <c r="C327" s="167"/>
      <c r="D327" s="168" t="s">
        <v>75</v>
      </c>
      <c r="E327" s="180" t="s">
        <v>658</v>
      </c>
      <c r="F327" s="180" t="s">
        <v>659</v>
      </c>
      <c r="G327" s="167"/>
      <c r="H327" s="167"/>
      <c r="I327" s="170"/>
      <c r="J327" s="181">
        <f>BK327</f>
        <v>0</v>
      </c>
      <c r="K327" s="167"/>
      <c r="L327" s="172"/>
      <c r="M327" s="173"/>
      <c r="N327" s="174"/>
      <c r="O327" s="174"/>
      <c r="P327" s="175">
        <f>SUM(P328:P337)</f>
        <v>0</v>
      </c>
      <c r="Q327" s="174"/>
      <c r="R327" s="175">
        <f>SUM(R328:R337)</f>
        <v>2.7999999999999995E-3</v>
      </c>
      <c r="S327" s="174"/>
      <c r="T327" s="176">
        <f>SUM(T328:T337)</f>
        <v>0</v>
      </c>
      <c r="AR327" s="177" t="s">
        <v>88</v>
      </c>
      <c r="AT327" s="178" t="s">
        <v>75</v>
      </c>
      <c r="AU327" s="178" t="s">
        <v>83</v>
      </c>
      <c r="AY327" s="177" t="s">
        <v>237</v>
      </c>
      <c r="BK327" s="179">
        <f>SUM(BK328:BK337)</f>
        <v>0</v>
      </c>
    </row>
    <row r="328" spans="1:65" s="2" customFormat="1" ht="24.15" customHeight="1">
      <c r="A328" s="37"/>
      <c r="B328" s="38"/>
      <c r="C328" s="182" t="s">
        <v>897</v>
      </c>
      <c r="D328" s="182" t="s">
        <v>239</v>
      </c>
      <c r="E328" s="183" t="s">
        <v>3406</v>
      </c>
      <c r="F328" s="184" t="s">
        <v>3407</v>
      </c>
      <c r="G328" s="185" t="s">
        <v>290</v>
      </c>
      <c r="H328" s="186">
        <v>3</v>
      </c>
      <c r="I328" s="187"/>
      <c r="J328" s="188">
        <f>ROUND(I328*H328,2)</f>
        <v>0</v>
      </c>
      <c r="K328" s="184" t="s">
        <v>242</v>
      </c>
      <c r="L328" s="42"/>
      <c r="M328" s="189" t="s">
        <v>19</v>
      </c>
      <c r="N328" s="190" t="s">
        <v>48</v>
      </c>
      <c r="O328" s="67"/>
      <c r="P328" s="191">
        <f>O328*H328</f>
        <v>0</v>
      </c>
      <c r="Q328" s="191">
        <v>2.0000000000000002E-5</v>
      </c>
      <c r="R328" s="191">
        <f>Q328*H328</f>
        <v>6.0000000000000008E-5</v>
      </c>
      <c r="S328" s="191">
        <v>0</v>
      </c>
      <c r="T328" s="192">
        <f>S328*H328</f>
        <v>0</v>
      </c>
      <c r="U328" s="37"/>
      <c r="V328" s="37"/>
      <c r="W328" s="37"/>
      <c r="X328" s="37"/>
      <c r="Y328" s="37"/>
      <c r="Z328" s="37"/>
      <c r="AA328" s="37"/>
      <c r="AB328" s="37"/>
      <c r="AC328" s="37"/>
      <c r="AD328" s="37"/>
      <c r="AE328" s="37"/>
      <c r="AR328" s="193" t="s">
        <v>366</v>
      </c>
      <c r="AT328" s="193" t="s">
        <v>239</v>
      </c>
      <c r="AU328" s="193" t="s">
        <v>88</v>
      </c>
      <c r="AY328" s="20" t="s">
        <v>237</v>
      </c>
      <c r="BE328" s="194">
        <f>IF(N328="základní",J328,0)</f>
        <v>0</v>
      </c>
      <c r="BF328" s="194">
        <f>IF(N328="snížená",J328,0)</f>
        <v>0</v>
      </c>
      <c r="BG328" s="194">
        <f>IF(N328="zákl. přenesená",J328,0)</f>
        <v>0</v>
      </c>
      <c r="BH328" s="194">
        <f>IF(N328="sníž. přenesená",J328,0)</f>
        <v>0</v>
      </c>
      <c r="BI328" s="194">
        <f>IF(N328="nulová",J328,0)</f>
        <v>0</v>
      </c>
      <c r="BJ328" s="20" t="s">
        <v>88</v>
      </c>
      <c r="BK328" s="194">
        <f>ROUND(I328*H328,2)</f>
        <v>0</v>
      </c>
      <c r="BL328" s="20" t="s">
        <v>366</v>
      </c>
      <c r="BM328" s="193" t="s">
        <v>3408</v>
      </c>
    </row>
    <row r="329" spans="1:65" s="2" customFormat="1" ht="10.199999999999999">
      <c r="A329" s="37"/>
      <c r="B329" s="38"/>
      <c r="C329" s="39"/>
      <c r="D329" s="195" t="s">
        <v>245</v>
      </c>
      <c r="E329" s="39"/>
      <c r="F329" s="196" t="s">
        <v>3409</v>
      </c>
      <c r="G329" s="39"/>
      <c r="H329" s="39"/>
      <c r="I329" s="197"/>
      <c r="J329" s="39"/>
      <c r="K329" s="39"/>
      <c r="L329" s="42"/>
      <c r="M329" s="198"/>
      <c r="N329" s="199"/>
      <c r="O329" s="67"/>
      <c r="P329" s="67"/>
      <c r="Q329" s="67"/>
      <c r="R329" s="67"/>
      <c r="S329" s="67"/>
      <c r="T329" s="68"/>
      <c r="U329" s="37"/>
      <c r="V329" s="37"/>
      <c r="W329" s="37"/>
      <c r="X329" s="37"/>
      <c r="Y329" s="37"/>
      <c r="Z329" s="37"/>
      <c r="AA329" s="37"/>
      <c r="AB329" s="37"/>
      <c r="AC329" s="37"/>
      <c r="AD329" s="37"/>
      <c r="AE329" s="37"/>
      <c r="AT329" s="20" t="s">
        <v>245</v>
      </c>
      <c r="AU329" s="20" t="s">
        <v>88</v>
      </c>
    </row>
    <row r="330" spans="1:65" s="14" customFormat="1" ht="10.199999999999999">
      <c r="B330" s="211"/>
      <c r="C330" s="212"/>
      <c r="D330" s="202" t="s">
        <v>247</v>
      </c>
      <c r="E330" s="213" t="s">
        <v>19</v>
      </c>
      <c r="F330" s="214" t="s">
        <v>3410</v>
      </c>
      <c r="G330" s="212"/>
      <c r="H330" s="215">
        <v>3</v>
      </c>
      <c r="I330" s="216"/>
      <c r="J330" s="212"/>
      <c r="K330" s="212"/>
      <c r="L330" s="217"/>
      <c r="M330" s="218"/>
      <c r="N330" s="219"/>
      <c r="O330" s="219"/>
      <c r="P330" s="219"/>
      <c r="Q330" s="219"/>
      <c r="R330" s="219"/>
      <c r="S330" s="219"/>
      <c r="T330" s="220"/>
      <c r="AT330" s="221" t="s">
        <v>247</v>
      </c>
      <c r="AU330" s="221" t="s">
        <v>88</v>
      </c>
      <c r="AV330" s="14" t="s">
        <v>88</v>
      </c>
      <c r="AW330" s="14" t="s">
        <v>37</v>
      </c>
      <c r="AX330" s="14" t="s">
        <v>83</v>
      </c>
      <c r="AY330" s="221" t="s">
        <v>237</v>
      </c>
    </row>
    <row r="331" spans="1:65" s="2" customFormat="1" ht="24.15" customHeight="1">
      <c r="A331" s="37"/>
      <c r="B331" s="38"/>
      <c r="C331" s="244" t="s">
        <v>910</v>
      </c>
      <c r="D331" s="244" t="s">
        <v>296</v>
      </c>
      <c r="E331" s="245" t="s">
        <v>3411</v>
      </c>
      <c r="F331" s="246" t="s">
        <v>3412</v>
      </c>
      <c r="G331" s="247" t="s">
        <v>290</v>
      </c>
      <c r="H331" s="248">
        <v>3</v>
      </c>
      <c r="I331" s="249"/>
      <c r="J331" s="250">
        <f>ROUND(I331*H331,2)</f>
        <v>0</v>
      </c>
      <c r="K331" s="246" t="s">
        <v>242</v>
      </c>
      <c r="L331" s="251"/>
      <c r="M331" s="252" t="s">
        <v>19</v>
      </c>
      <c r="N331" s="253" t="s">
        <v>48</v>
      </c>
      <c r="O331" s="67"/>
      <c r="P331" s="191">
        <f>O331*H331</f>
        <v>0</v>
      </c>
      <c r="Q331" s="191">
        <v>1.3999999999999999E-4</v>
      </c>
      <c r="R331" s="191">
        <f>Q331*H331</f>
        <v>4.1999999999999996E-4</v>
      </c>
      <c r="S331" s="191">
        <v>0</v>
      </c>
      <c r="T331" s="192">
        <f>S331*H331</f>
        <v>0</v>
      </c>
      <c r="U331" s="37"/>
      <c r="V331" s="37"/>
      <c r="W331" s="37"/>
      <c r="X331" s="37"/>
      <c r="Y331" s="37"/>
      <c r="Z331" s="37"/>
      <c r="AA331" s="37"/>
      <c r="AB331" s="37"/>
      <c r="AC331" s="37"/>
      <c r="AD331" s="37"/>
      <c r="AE331" s="37"/>
      <c r="AR331" s="193" t="s">
        <v>523</v>
      </c>
      <c r="AT331" s="193" t="s">
        <v>296</v>
      </c>
      <c r="AU331" s="193" t="s">
        <v>88</v>
      </c>
      <c r="AY331" s="20" t="s">
        <v>237</v>
      </c>
      <c r="BE331" s="194">
        <f>IF(N331="základní",J331,0)</f>
        <v>0</v>
      </c>
      <c r="BF331" s="194">
        <f>IF(N331="snížená",J331,0)</f>
        <v>0</v>
      </c>
      <c r="BG331" s="194">
        <f>IF(N331="zákl. přenesená",J331,0)</f>
        <v>0</v>
      </c>
      <c r="BH331" s="194">
        <f>IF(N331="sníž. přenesená",J331,0)</f>
        <v>0</v>
      </c>
      <c r="BI331" s="194">
        <f>IF(N331="nulová",J331,0)</f>
        <v>0</v>
      </c>
      <c r="BJ331" s="20" t="s">
        <v>88</v>
      </c>
      <c r="BK331" s="194">
        <f>ROUND(I331*H331,2)</f>
        <v>0</v>
      </c>
      <c r="BL331" s="20" t="s">
        <v>366</v>
      </c>
      <c r="BM331" s="193" t="s">
        <v>3413</v>
      </c>
    </row>
    <row r="332" spans="1:65" s="2" customFormat="1" ht="24.15" customHeight="1">
      <c r="A332" s="37"/>
      <c r="B332" s="38"/>
      <c r="C332" s="182" t="s">
        <v>922</v>
      </c>
      <c r="D332" s="182" t="s">
        <v>239</v>
      </c>
      <c r="E332" s="183" t="s">
        <v>3414</v>
      </c>
      <c r="F332" s="184" t="s">
        <v>3415</v>
      </c>
      <c r="G332" s="185" t="s">
        <v>290</v>
      </c>
      <c r="H332" s="186">
        <v>8</v>
      </c>
      <c r="I332" s="187"/>
      <c r="J332" s="188">
        <f>ROUND(I332*H332,2)</f>
        <v>0</v>
      </c>
      <c r="K332" s="184" t="s">
        <v>242</v>
      </c>
      <c r="L332" s="42"/>
      <c r="M332" s="189" t="s">
        <v>19</v>
      </c>
      <c r="N332" s="190" t="s">
        <v>48</v>
      </c>
      <c r="O332" s="67"/>
      <c r="P332" s="191">
        <f>O332*H332</f>
        <v>0</v>
      </c>
      <c r="Q332" s="191">
        <v>3.0000000000000001E-5</v>
      </c>
      <c r="R332" s="191">
        <f>Q332*H332</f>
        <v>2.4000000000000001E-4</v>
      </c>
      <c r="S332" s="191">
        <v>0</v>
      </c>
      <c r="T332" s="192">
        <f>S332*H332</f>
        <v>0</v>
      </c>
      <c r="U332" s="37"/>
      <c r="V332" s="37"/>
      <c r="W332" s="37"/>
      <c r="X332" s="37"/>
      <c r="Y332" s="37"/>
      <c r="Z332" s="37"/>
      <c r="AA332" s="37"/>
      <c r="AB332" s="37"/>
      <c r="AC332" s="37"/>
      <c r="AD332" s="37"/>
      <c r="AE332" s="37"/>
      <c r="AR332" s="193" t="s">
        <v>366</v>
      </c>
      <c r="AT332" s="193" t="s">
        <v>239</v>
      </c>
      <c r="AU332" s="193" t="s">
        <v>88</v>
      </c>
      <c r="AY332" s="20" t="s">
        <v>237</v>
      </c>
      <c r="BE332" s="194">
        <f>IF(N332="základní",J332,0)</f>
        <v>0</v>
      </c>
      <c r="BF332" s="194">
        <f>IF(N332="snížená",J332,0)</f>
        <v>0</v>
      </c>
      <c r="BG332" s="194">
        <f>IF(N332="zákl. přenesená",J332,0)</f>
        <v>0</v>
      </c>
      <c r="BH332" s="194">
        <f>IF(N332="sníž. přenesená",J332,0)</f>
        <v>0</v>
      </c>
      <c r="BI332" s="194">
        <f>IF(N332="nulová",J332,0)</f>
        <v>0</v>
      </c>
      <c r="BJ332" s="20" t="s">
        <v>88</v>
      </c>
      <c r="BK332" s="194">
        <f>ROUND(I332*H332,2)</f>
        <v>0</v>
      </c>
      <c r="BL332" s="20" t="s">
        <v>366</v>
      </c>
      <c r="BM332" s="193" t="s">
        <v>3416</v>
      </c>
    </row>
    <row r="333" spans="1:65" s="2" customFormat="1" ht="10.199999999999999">
      <c r="A333" s="37"/>
      <c r="B333" s="38"/>
      <c r="C333" s="39"/>
      <c r="D333" s="195" t="s">
        <v>245</v>
      </c>
      <c r="E333" s="39"/>
      <c r="F333" s="196" t="s">
        <v>3417</v>
      </c>
      <c r="G333" s="39"/>
      <c r="H333" s="39"/>
      <c r="I333" s="197"/>
      <c r="J333" s="39"/>
      <c r="K333" s="39"/>
      <c r="L333" s="42"/>
      <c r="M333" s="198"/>
      <c r="N333" s="199"/>
      <c r="O333" s="67"/>
      <c r="P333" s="67"/>
      <c r="Q333" s="67"/>
      <c r="R333" s="67"/>
      <c r="S333" s="67"/>
      <c r="T333" s="68"/>
      <c r="U333" s="37"/>
      <c r="V333" s="37"/>
      <c r="W333" s="37"/>
      <c r="X333" s="37"/>
      <c r="Y333" s="37"/>
      <c r="Z333" s="37"/>
      <c r="AA333" s="37"/>
      <c r="AB333" s="37"/>
      <c r="AC333" s="37"/>
      <c r="AD333" s="37"/>
      <c r="AE333" s="37"/>
      <c r="AT333" s="20" t="s">
        <v>245</v>
      </c>
      <c r="AU333" s="20" t="s">
        <v>88</v>
      </c>
    </row>
    <row r="334" spans="1:65" s="14" customFormat="1" ht="10.199999999999999">
      <c r="B334" s="211"/>
      <c r="C334" s="212"/>
      <c r="D334" s="202" t="s">
        <v>247</v>
      </c>
      <c r="E334" s="213" t="s">
        <v>19</v>
      </c>
      <c r="F334" s="214" t="s">
        <v>3418</v>
      </c>
      <c r="G334" s="212"/>
      <c r="H334" s="215">
        <v>8</v>
      </c>
      <c r="I334" s="216"/>
      <c r="J334" s="212"/>
      <c r="K334" s="212"/>
      <c r="L334" s="217"/>
      <c r="M334" s="218"/>
      <c r="N334" s="219"/>
      <c r="O334" s="219"/>
      <c r="P334" s="219"/>
      <c r="Q334" s="219"/>
      <c r="R334" s="219"/>
      <c r="S334" s="219"/>
      <c r="T334" s="220"/>
      <c r="AT334" s="221" t="s">
        <v>247</v>
      </c>
      <c r="AU334" s="221" t="s">
        <v>88</v>
      </c>
      <c r="AV334" s="14" t="s">
        <v>88</v>
      </c>
      <c r="AW334" s="14" t="s">
        <v>37</v>
      </c>
      <c r="AX334" s="14" t="s">
        <v>83</v>
      </c>
      <c r="AY334" s="221" t="s">
        <v>237</v>
      </c>
    </row>
    <row r="335" spans="1:65" s="2" customFormat="1" ht="24.15" customHeight="1">
      <c r="A335" s="37"/>
      <c r="B335" s="38"/>
      <c r="C335" s="244" t="s">
        <v>934</v>
      </c>
      <c r="D335" s="244" t="s">
        <v>296</v>
      </c>
      <c r="E335" s="245" t="s">
        <v>3419</v>
      </c>
      <c r="F335" s="246" t="s">
        <v>3420</v>
      </c>
      <c r="G335" s="247" t="s">
        <v>290</v>
      </c>
      <c r="H335" s="248">
        <v>8</v>
      </c>
      <c r="I335" s="249"/>
      <c r="J335" s="250">
        <f>ROUND(I335*H335,2)</f>
        <v>0</v>
      </c>
      <c r="K335" s="246" t="s">
        <v>242</v>
      </c>
      <c r="L335" s="251"/>
      <c r="M335" s="252" t="s">
        <v>19</v>
      </c>
      <c r="N335" s="253" t="s">
        <v>48</v>
      </c>
      <c r="O335" s="67"/>
      <c r="P335" s="191">
        <f>O335*H335</f>
        <v>0</v>
      </c>
      <c r="Q335" s="191">
        <v>2.5999999999999998E-4</v>
      </c>
      <c r="R335" s="191">
        <f>Q335*H335</f>
        <v>2.0799999999999998E-3</v>
      </c>
      <c r="S335" s="191">
        <v>0</v>
      </c>
      <c r="T335" s="192">
        <f>S335*H335</f>
        <v>0</v>
      </c>
      <c r="U335" s="37"/>
      <c r="V335" s="37"/>
      <c r="W335" s="37"/>
      <c r="X335" s="37"/>
      <c r="Y335" s="37"/>
      <c r="Z335" s="37"/>
      <c r="AA335" s="37"/>
      <c r="AB335" s="37"/>
      <c r="AC335" s="37"/>
      <c r="AD335" s="37"/>
      <c r="AE335" s="37"/>
      <c r="AR335" s="193" t="s">
        <v>523</v>
      </c>
      <c r="AT335" s="193" t="s">
        <v>296</v>
      </c>
      <c r="AU335" s="193" t="s">
        <v>88</v>
      </c>
      <c r="AY335" s="20" t="s">
        <v>237</v>
      </c>
      <c r="BE335" s="194">
        <f>IF(N335="základní",J335,0)</f>
        <v>0</v>
      </c>
      <c r="BF335" s="194">
        <f>IF(N335="snížená",J335,0)</f>
        <v>0</v>
      </c>
      <c r="BG335" s="194">
        <f>IF(N335="zákl. přenesená",J335,0)</f>
        <v>0</v>
      </c>
      <c r="BH335" s="194">
        <f>IF(N335="sníž. přenesená",J335,0)</f>
        <v>0</v>
      </c>
      <c r="BI335" s="194">
        <f>IF(N335="nulová",J335,0)</f>
        <v>0</v>
      </c>
      <c r="BJ335" s="20" t="s">
        <v>88</v>
      </c>
      <c r="BK335" s="194">
        <f>ROUND(I335*H335,2)</f>
        <v>0</v>
      </c>
      <c r="BL335" s="20" t="s">
        <v>366</v>
      </c>
      <c r="BM335" s="193" t="s">
        <v>3421</v>
      </c>
    </row>
    <row r="336" spans="1:65" s="2" customFormat="1" ht="55.5" customHeight="1">
      <c r="A336" s="37"/>
      <c r="B336" s="38"/>
      <c r="C336" s="182" t="s">
        <v>940</v>
      </c>
      <c r="D336" s="182" t="s">
        <v>239</v>
      </c>
      <c r="E336" s="183" t="s">
        <v>3422</v>
      </c>
      <c r="F336" s="184" t="s">
        <v>3423</v>
      </c>
      <c r="G336" s="185" t="s">
        <v>304</v>
      </c>
      <c r="H336" s="186">
        <v>3.0000000000000001E-3</v>
      </c>
      <c r="I336" s="187"/>
      <c r="J336" s="188">
        <f>ROUND(I336*H336,2)</f>
        <v>0</v>
      </c>
      <c r="K336" s="184" t="s">
        <v>242</v>
      </c>
      <c r="L336" s="42"/>
      <c r="M336" s="189" t="s">
        <v>19</v>
      </c>
      <c r="N336" s="190" t="s">
        <v>48</v>
      </c>
      <c r="O336" s="67"/>
      <c r="P336" s="191">
        <f>O336*H336</f>
        <v>0</v>
      </c>
      <c r="Q336" s="191">
        <v>0</v>
      </c>
      <c r="R336" s="191">
        <f>Q336*H336</f>
        <v>0</v>
      </c>
      <c r="S336" s="191">
        <v>0</v>
      </c>
      <c r="T336" s="192">
        <f>S336*H336</f>
        <v>0</v>
      </c>
      <c r="U336" s="37"/>
      <c r="V336" s="37"/>
      <c r="W336" s="37"/>
      <c r="X336" s="37"/>
      <c r="Y336" s="37"/>
      <c r="Z336" s="37"/>
      <c r="AA336" s="37"/>
      <c r="AB336" s="37"/>
      <c r="AC336" s="37"/>
      <c r="AD336" s="37"/>
      <c r="AE336" s="37"/>
      <c r="AR336" s="193" t="s">
        <v>366</v>
      </c>
      <c r="AT336" s="193" t="s">
        <v>239</v>
      </c>
      <c r="AU336" s="193" t="s">
        <v>88</v>
      </c>
      <c r="AY336" s="20" t="s">
        <v>237</v>
      </c>
      <c r="BE336" s="194">
        <f>IF(N336="základní",J336,0)</f>
        <v>0</v>
      </c>
      <c r="BF336" s="194">
        <f>IF(N336="snížená",J336,0)</f>
        <v>0</v>
      </c>
      <c r="BG336" s="194">
        <f>IF(N336="zákl. přenesená",J336,0)</f>
        <v>0</v>
      </c>
      <c r="BH336" s="194">
        <f>IF(N336="sníž. přenesená",J336,0)</f>
        <v>0</v>
      </c>
      <c r="BI336" s="194">
        <f>IF(N336="nulová",J336,0)</f>
        <v>0</v>
      </c>
      <c r="BJ336" s="20" t="s">
        <v>88</v>
      </c>
      <c r="BK336" s="194">
        <f>ROUND(I336*H336,2)</f>
        <v>0</v>
      </c>
      <c r="BL336" s="20" t="s">
        <v>366</v>
      </c>
      <c r="BM336" s="193" t="s">
        <v>3424</v>
      </c>
    </row>
    <row r="337" spans="1:65" s="2" customFormat="1" ht="10.199999999999999">
      <c r="A337" s="37"/>
      <c r="B337" s="38"/>
      <c r="C337" s="39"/>
      <c r="D337" s="195" t="s">
        <v>245</v>
      </c>
      <c r="E337" s="39"/>
      <c r="F337" s="196" t="s">
        <v>3425</v>
      </c>
      <c r="G337" s="39"/>
      <c r="H337" s="39"/>
      <c r="I337" s="197"/>
      <c r="J337" s="39"/>
      <c r="K337" s="39"/>
      <c r="L337" s="42"/>
      <c r="M337" s="198"/>
      <c r="N337" s="199"/>
      <c r="O337" s="67"/>
      <c r="P337" s="67"/>
      <c r="Q337" s="67"/>
      <c r="R337" s="67"/>
      <c r="S337" s="67"/>
      <c r="T337" s="68"/>
      <c r="U337" s="37"/>
      <c r="V337" s="37"/>
      <c r="W337" s="37"/>
      <c r="X337" s="37"/>
      <c r="Y337" s="37"/>
      <c r="Z337" s="37"/>
      <c r="AA337" s="37"/>
      <c r="AB337" s="37"/>
      <c r="AC337" s="37"/>
      <c r="AD337" s="37"/>
      <c r="AE337" s="37"/>
      <c r="AT337" s="20" t="s">
        <v>245</v>
      </c>
      <c r="AU337" s="20" t="s">
        <v>88</v>
      </c>
    </row>
    <row r="338" spans="1:65" s="12" customFormat="1" ht="22.8" customHeight="1">
      <c r="B338" s="166"/>
      <c r="C338" s="167"/>
      <c r="D338" s="168" t="s">
        <v>75</v>
      </c>
      <c r="E338" s="180" t="s">
        <v>2865</v>
      </c>
      <c r="F338" s="180" t="s">
        <v>2866</v>
      </c>
      <c r="G338" s="167"/>
      <c r="H338" s="167"/>
      <c r="I338" s="170"/>
      <c r="J338" s="181">
        <f>BK338</f>
        <v>0</v>
      </c>
      <c r="K338" s="167"/>
      <c r="L338" s="172"/>
      <c r="M338" s="173"/>
      <c r="N338" s="174"/>
      <c r="O338" s="174"/>
      <c r="P338" s="175">
        <f>SUM(P339:P345)</f>
        <v>0</v>
      </c>
      <c r="Q338" s="174"/>
      <c r="R338" s="175">
        <f>SUM(R339:R345)</f>
        <v>2.6095360000000001E-2</v>
      </c>
      <c r="S338" s="174"/>
      <c r="T338" s="176">
        <f>SUM(T339:T345)</f>
        <v>0</v>
      </c>
      <c r="AR338" s="177" t="s">
        <v>88</v>
      </c>
      <c r="AT338" s="178" t="s">
        <v>75</v>
      </c>
      <c r="AU338" s="178" t="s">
        <v>83</v>
      </c>
      <c r="AY338" s="177" t="s">
        <v>237</v>
      </c>
      <c r="BK338" s="179">
        <f>SUM(BK339:BK345)</f>
        <v>0</v>
      </c>
    </row>
    <row r="339" spans="1:65" s="2" customFormat="1" ht="37.799999999999997" customHeight="1">
      <c r="A339" s="37"/>
      <c r="B339" s="38"/>
      <c r="C339" s="182" t="s">
        <v>945</v>
      </c>
      <c r="D339" s="182" t="s">
        <v>239</v>
      </c>
      <c r="E339" s="183" t="s">
        <v>3426</v>
      </c>
      <c r="F339" s="184" t="s">
        <v>3427</v>
      </c>
      <c r="G339" s="185" t="s">
        <v>141</v>
      </c>
      <c r="H339" s="186">
        <v>1.8560000000000001</v>
      </c>
      <c r="I339" s="187"/>
      <c r="J339" s="188">
        <f>ROUND(I339*H339,2)</f>
        <v>0</v>
      </c>
      <c r="K339" s="184" t="s">
        <v>242</v>
      </c>
      <c r="L339" s="42"/>
      <c r="M339" s="189" t="s">
        <v>19</v>
      </c>
      <c r="N339" s="190" t="s">
        <v>48</v>
      </c>
      <c r="O339" s="67"/>
      <c r="P339" s="191">
        <f>O339*H339</f>
        <v>0</v>
      </c>
      <c r="Q339" s="191">
        <v>1.388E-2</v>
      </c>
      <c r="R339" s="191">
        <f>Q339*H339</f>
        <v>2.5761280000000001E-2</v>
      </c>
      <c r="S339" s="191">
        <v>0</v>
      </c>
      <c r="T339" s="192">
        <f>S339*H339</f>
        <v>0</v>
      </c>
      <c r="U339" s="37"/>
      <c r="V339" s="37"/>
      <c r="W339" s="37"/>
      <c r="X339" s="37"/>
      <c r="Y339" s="37"/>
      <c r="Z339" s="37"/>
      <c r="AA339" s="37"/>
      <c r="AB339" s="37"/>
      <c r="AC339" s="37"/>
      <c r="AD339" s="37"/>
      <c r="AE339" s="37"/>
      <c r="AR339" s="193" t="s">
        <v>366</v>
      </c>
      <c r="AT339" s="193" t="s">
        <v>239</v>
      </c>
      <c r="AU339" s="193" t="s">
        <v>88</v>
      </c>
      <c r="AY339" s="20" t="s">
        <v>237</v>
      </c>
      <c r="BE339" s="194">
        <f>IF(N339="základní",J339,0)</f>
        <v>0</v>
      </c>
      <c r="BF339" s="194">
        <f>IF(N339="snížená",J339,0)</f>
        <v>0</v>
      </c>
      <c r="BG339" s="194">
        <f>IF(N339="zákl. přenesená",J339,0)</f>
        <v>0</v>
      </c>
      <c r="BH339" s="194">
        <f>IF(N339="sníž. přenesená",J339,0)</f>
        <v>0</v>
      </c>
      <c r="BI339" s="194">
        <f>IF(N339="nulová",J339,0)</f>
        <v>0</v>
      </c>
      <c r="BJ339" s="20" t="s">
        <v>88</v>
      </c>
      <c r="BK339" s="194">
        <f>ROUND(I339*H339,2)</f>
        <v>0</v>
      </c>
      <c r="BL339" s="20" t="s">
        <v>366</v>
      </c>
      <c r="BM339" s="193" t="s">
        <v>3428</v>
      </c>
    </row>
    <row r="340" spans="1:65" s="2" customFormat="1" ht="10.199999999999999">
      <c r="A340" s="37"/>
      <c r="B340" s="38"/>
      <c r="C340" s="39"/>
      <c r="D340" s="195" t="s">
        <v>245</v>
      </c>
      <c r="E340" s="39"/>
      <c r="F340" s="196" t="s">
        <v>3429</v>
      </c>
      <c r="G340" s="39"/>
      <c r="H340" s="39"/>
      <c r="I340" s="197"/>
      <c r="J340" s="39"/>
      <c r="K340" s="39"/>
      <c r="L340" s="42"/>
      <c r="M340" s="198"/>
      <c r="N340" s="199"/>
      <c r="O340" s="67"/>
      <c r="P340" s="67"/>
      <c r="Q340" s="67"/>
      <c r="R340" s="67"/>
      <c r="S340" s="67"/>
      <c r="T340" s="68"/>
      <c r="U340" s="37"/>
      <c r="V340" s="37"/>
      <c r="W340" s="37"/>
      <c r="X340" s="37"/>
      <c r="Y340" s="37"/>
      <c r="Z340" s="37"/>
      <c r="AA340" s="37"/>
      <c r="AB340" s="37"/>
      <c r="AC340" s="37"/>
      <c r="AD340" s="37"/>
      <c r="AE340" s="37"/>
      <c r="AT340" s="20" t="s">
        <v>245</v>
      </c>
      <c r="AU340" s="20" t="s">
        <v>88</v>
      </c>
    </row>
    <row r="341" spans="1:65" s="14" customFormat="1" ht="10.199999999999999">
      <c r="B341" s="211"/>
      <c r="C341" s="212"/>
      <c r="D341" s="202" t="s">
        <v>247</v>
      </c>
      <c r="E341" s="213" t="s">
        <v>19</v>
      </c>
      <c r="F341" s="214" t="s">
        <v>3328</v>
      </c>
      <c r="G341" s="212"/>
      <c r="H341" s="215">
        <v>1.8560000000000001</v>
      </c>
      <c r="I341" s="216"/>
      <c r="J341" s="212"/>
      <c r="K341" s="212"/>
      <c r="L341" s="217"/>
      <c r="M341" s="218"/>
      <c r="N341" s="219"/>
      <c r="O341" s="219"/>
      <c r="P341" s="219"/>
      <c r="Q341" s="219"/>
      <c r="R341" s="219"/>
      <c r="S341" s="219"/>
      <c r="T341" s="220"/>
      <c r="AT341" s="221" t="s">
        <v>247</v>
      </c>
      <c r="AU341" s="221" t="s">
        <v>88</v>
      </c>
      <c r="AV341" s="14" t="s">
        <v>88</v>
      </c>
      <c r="AW341" s="14" t="s">
        <v>37</v>
      </c>
      <c r="AX341" s="14" t="s">
        <v>83</v>
      </c>
      <c r="AY341" s="221" t="s">
        <v>237</v>
      </c>
    </row>
    <row r="342" spans="1:65" s="2" customFormat="1" ht="24.15" customHeight="1">
      <c r="A342" s="37"/>
      <c r="B342" s="38"/>
      <c r="C342" s="182" t="s">
        <v>950</v>
      </c>
      <c r="D342" s="182" t="s">
        <v>239</v>
      </c>
      <c r="E342" s="183" t="s">
        <v>3430</v>
      </c>
      <c r="F342" s="184" t="s">
        <v>3431</v>
      </c>
      <c r="G342" s="185" t="s">
        <v>141</v>
      </c>
      <c r="H342" s="186">
        <v>1.8560000000000001</v>
      </c>
      <c r="I342" s="187"/>
      <c r="J342" s="188">
        <f>ROUND(I342*H342,2)</f>
        <v>0</v>
      </c>
      <c r="K342" s="184" t="s">
        <v>242</v>
      </c>
      <c r="L342" s="42"/>
      <c r="M342" s="189" t="s">
        <v>19</v>
      </c>
      <c r="N342" s="190" t="s">
        <v>48</v>
      </c>
      <c r="O342" s="67"/>
      <c r="P342" s="191">
        <f>O342*H342</f>
        <v>0</v>
      </c>
      <c r="Q342" s="191">
        <v>1.8000000000000001E-4</v>
      </c>
      <c r="R342" s="191">
        <f>Q342*H342</f>
        <v>3.3408000000000005E-4</v>
      </c>
      <c r="S342" s="191">
        <v>0</v>
      </c>
      <c r="T342" s="192">
        <f>S342*H342</f>
        <v>0</v>
      </c>
      <c r="U342" s="37"/>
      <c r="V342" s="37"/>
      <c r="W342" s="37"/>
      <c r="X342" s="37"/>
      <c r="Y342" s="37"/>
      <c r="Z342" s="37"/>
      <c r="AA342" s="37"/>
      <c r="AB342" s="37"/>
      <c r="AC342" s="37"/>
      <c r="AD342" s="37"/>
      <c r="AE342" s="37"/>
      <c r="AR342" s="193" t="s">
        <v>366</v>
      </c>
      <c r="AT342" s="193" t="s">
        <v>239</v>
      </c>
      <c r="AU342" s="193" t="s">
        <v>88</v>
      </c>
      <c r="AY342" s="20" t="s">
        <v>237</v>
      </c>
      <c r="BE342" s="194">
        <f>IF(N342="základní",J342,0)</f>
        <v>0</v>
      </c>
      <c r="BF342" s="194">
        <f>IF(N342="snížená",J342,0)</f>
        <v>0</v>
      </c>
      <c r="BG342" s="194">
        <f>IF(N342="zákl. přenesená",J342,0)</f>
        <v>0</v>
      </c>
      <c r="BH342" s="194">
        <f>IF(N342="sníž. přenesená",J342,0)</f>
        <v>0</v>
      </c>
      <c r="BI342" s="194">
        <f>IF(N342="nulová",J342,0)</f>
        <v>0</v>
      </c>
      <c r="BJ342" s="20" t="s">
        <v>88</v>
      </c>
      <c r="BK342" s="194">
        <f>ROUND(I342*H342,2)</f>
        <v>0</v>
      </c>
      <c r="BL342" s="20" t="s">
        <v>366</v>
      </c>
      <c r="BM342" s="193" t="s">
        <v>3432</v>
      </c>
    </row>
    <row r="343" spans="1:65" s="2" customFormat="1" ht="10.199999999999999">
      <c r="A343" s="37"/>
      <c r="B343" s="38"/>
      <c r="C343" s="39"/>
      <c r="D343" s="195" t="s">
        <v>245</v>
      </c>
      <c r="E343" s="39"/>
      <c r="F343" s="196" t="s">
        <v>3433</v>
      </c>
      <c r="G343" s="39"/>
      <c r="H343" s="39"/>
      <c r="I343" s="197"/>
      <c r="J343" s="39"/>
      <c r="K343" s="39"/>
      <c r="L343" s="42"/>
      <c r="M343" s="198"/>
      <c r="N343" s="199"/>
      <c r="O343" s="67"/>
      <c r="P343" s="67"/>
      <c r="Q343" s="67"/>
      <c r="R343" s="67"/>
      <c r="S343" s="67"/>
      <c r="T343" s="68"/>
      <c r="U343" s="37"/>
      <c r="V343" s="37"/>
      <c r="W343" s="37"/>
      <c r="X343" s="37"/>
      <c r="Y343" s="37"/>
      <c r="Z343" s="37"/>
      <c r="AA343" s="37"/>
      <c r="AB343" s="37"/>
      <c r="AC343" s="37"/>
      <c r="AD343" s="37"/>
      <c r="AE343" s="37"/>
      <c r="AT343" s="20" t="s">
        <v>245</v>
      </c>
      <c r="AU343" s="20" t="s">
        <v>88</v>
      </c>
    </row>
    <row r="344" spans="1:65" s="2" customFormat="1" ht="55.5" customHeight="1">
      <c r="A344" s="37"/>
      <c r="B344" s="38"/>
      <c r="C344" s="182" t="s">
        <v>955</v>
      </c>
      <c r="D344" s="182" t="s">
        <v>239</v>
      </c>
      <c r="E344" s="183" t="s">
        <v>2878</v>
      </c>
      <c r="F344" s="184" t="s">
        <v>2879</v>
      </c>
      <c r="G344" s="185" t="s">
        <v>304</v>
      </c>
      <c r="H344" s="186">
        <v>2.5999999999999999E-2</v>
      </c>
      <c r="I344" s="187"/>
      <c r="J344" s="188">
        <f>ROUND(I344*H344,2)</f>
        <v>0</v>
      </c>
      <c r="K344" s="184" t="s">
        <v>242</v>
      </c>
      <c r="L344" s="42"/>
      <c r="M344" s="189" t="s">
        <v>19</v>
      </c>
      <c r="N344" s="190" t="s">
        <v>48</v>
      </c>
      <c r="O344" s="67"/>
      <c r="P344" s="191">
        <f>O344*H344</f>
        <v>0</v>
      </c>
      <c r="Q344" s="191">
        <v>0</v>
      </c>
      <c r="R344" s="191">
        <f>Q344*H344</f>
        <v>0</v>
      </c>
      <c r="S344" s="191">
        <v>0</v>
      </c>
      <c r="T344" s="192">
        <f>S344*H344</f>
        <v>0</v>
      </c>
      <c r="U344" s="37"/>
      <c r="V344" s="37"/>
      <c r="W344" s="37"/>
      <c r="X344" s="37"/>
      <c r="Y344" s="37"/>
      <c r="Z344" s="37"/>
      <c r="AA344" s="37"/>
      <c r="AB344" s="37"/>
      <c r="AC344" s="37"/>
      <c r="AD344" s="37"/>
      <c r="AE344" s="37"/>
      <c r="AR344" s="193" t="s">
        <v>366</v>
      </c>
      <c r="AT344" s="193" t="s">
        <v>239</v>
      </c>
      <c r="AU344" s="193" t="s">
        <v>88</v>
      </c>
      <c r="AY344" s="20" t="s">
        <v>237</v>
      </c>
      <c r="BE344" s="194">
        <f>IF(N344="základní",J344,0)</f>
        <v>0</v>
      </c>
      <c r="BF344" s="194">
        <f>IF(N344="snížená",J344,0)</f>
        <v>0</v>
      </c>
      <c r="BG344" s="194">
        <f>IF(N344="zákl. přenesená",J344,0)</f>
        <v>0</v>
      </c>
      <c r="BH344" s="194">
        <f>IF(N344="sníž. přenesená",J344,0)</f>
        <v>0</v>
      </c>
      <c r="BI344" s="194">
        <f>IF(N344="nulová",J344,0)</f>
        <v>0</v>
      </c>
      <c r="BJ344" s="20" t="s">
        <v>88</v>
      </c>
      <c r="BK344" s="194">
        <f>ROUND(I344*H344,2)</f>
        <v>0</v>
      </c>
      <c r="BL344" s="20" t="s">
        <v>366</v>
      </c>
      <c r="BM344" s="193" t="s">
        <v>3434</v>
      </c>
    </row>
    <row r="345" spans="1:65" s="2" customFormat="1" ht="10.199999999999999">
      <c r="A345" s="37"/>
      <c r="B345" s="38"/>
      <c r="C345" s="39"/>
      <c r="D345" s="195" t="s">
        <v>245</v>
      </c>
      <c r="E345" s="39"/>
      <c r="F345" s="196" t="s">
        <v>2881</v>
      </c>
      <c r="G345" s="39"/>
      <c r="H345" s="39"/>
      <c r="I345" s="197"/>
      <c r="J345" s="39"/>
      <c r="K345" s="39"/>
      <c r="L345" s="42"/>
      <c r="M345" s="198"/>
      <c r="N345" s="199"/>
      <c r="O345" s="67"/>
      <c r="P345" s="67"/>
      <c r="Q345" s="67"/>
      <c r="R345" s="67"/>
      <c r="S345" s="67"/>
      <c r="T345" s="68"/>
      <c r="U345" s="37"/>
      <c r="V345" s="37"/>
      <c r="W345" s="37"/>
      <c r="X345" s="37"/>
      <c r="Y345" s="37"/>
      <c r="Z345" s="37"/>
      <c r="AA345" s="37"/>
      <c r="AB345" s="37"/>
      <c r="AC345" s="37"/>
      <c r="AD345" s="37"/>
      <c r="AE345" s="37"/>
      <c r="AT345" s="20" t="s">
        <v>245</v>
      </c>
      <c r="AU345" s="20" t="s">
        <v>88</v>
      </c>
    </row>
    <row r="346" spans="1:65" s="12" customFormat="1" ht="22.8" customHeight="1">
      <c r="B346" s="166"/>
      <c r="C346" s="167"/>
      <c r="D346" s="168" t="s">
        <v>75</v>
      </c>
      <c r="E346" s="180" t="s">
        <v>2882</v>
      </c>
      <c r="F346" s="180" t="s">
        <v>2883</v>
      </c>
      <c r="G346" s="167"/>
      <c r="H346" s="167"/>
      <c r="I346" s="170"/>
      <c r="J346" s="181">
        <f>BK346</f>
        <v>0</v>
      </c>
      <c r="K346" s="167"/>
      <c r="L346" s="172"/>
      <c r="M346" s="173"/>
      <c r="N346" s="174"/>
      <c r="O346" s="174"/>
      <c r="P346" s="175">
        <f>SUM(P347:P393)</f>
        <v>0</v>
      </c>
      <c r="Q346" s="174"/>
      <c r="R346" s="175">
        <f>SUM(R347:R393)</f>
        <v>0.66092700000000004</v>
      </c>
      <c r="S346" s="174"/>
      <c r="T346" s="176">
        <f>SUM(T347:T393)</f>
        <v>1.244291</v>
      </c>
      <c r="AR346" s="177" t="s">
        <v>88</v>
      </c>
      <c r="AT346" s="178" t="s">
        <v>75</v>
      </c>
      <c r="AU346" s="178" t="s">
        <v>83</v>
      </c>
      <c r="AY346" s="177" t="s">
        <v>237</v>
      </c>
      <c r="BK346" s="179">
        <f>SUM(BK347:BK393)</f>
        <v>0</v>
      </c>
    </row>
    <row r="347" spans="1:65" s="2" customFormat="1" ht="24.15" customHeight="1">
      <c r="A347" s="37"/>
      <c r="B347" s="38"/>
      <c r="C347" s="182" t="s">
        <v>959</v>
      </c>
      <c r="D347" s="182" t="s">
        <v>239</v>
      </c>
      <c r="E347" s="183" t="s">
        <v>3435</v>
      </c>
      <c r="F347" s="184" t="s">
        <v>3436</v>
      </c>
      <c r="G347" s="185" t="s">
        <v>154</v>
      </c>
      <c r="H347" s="186">
        <v>79.849999999999994</v>
      </c>
      <c r="I347" s="187"/>
      <c r="J347" s="188">
        <f>ROUND(I347*H347,2)</f>
        <v>0</v>
      </c>
      <c r="K347" s="184" t="s">
        <v>242</v>
      </c>
      <c r="L347" s="42"/>
      <c r="M347" s="189" t="s">
        <v>19</v>
      </c>
      <c r="N347" s="190" t="s">
        <v>48</v>
      </c>
      <c r="O347" s="67"/>
      <c r="P347" s="191">
        <f>O347*H347</f>
        <v>0</v>
      </c>
      <c r="Q347" s="191">
        <v>0</v>
      </c>
      <c r="R347" s="191">
        <f>Q347*H347</f>
        <v>0</v>
      </c>
      <c r="S347" s="191">
        <v>1.7700000000000001E-3</v>
      </c>
      <c r="T347" s="192">
        <f>S347*H347</f>
        <v>0.1413345</v>
      </c>
      <c r="U347" s="37"/>
      <c r="V347" s="37"/>
      <c r="W347" s="37"/>
      <c r="X347" s="37"/>
      <c r="Y347" s="37"/>
      <c r="Z347" s="37"/>
      <c r="AA347" s="37"/>
      <c r="AB347" s="37"/>
      <c r="AC347" s="37"/>
      <c r="AD347" s="37"/>
      <c r="AE347" s="37"/>
      <c r="AR347" s="193" t="s">
        <v>366</v>
      </c>
      <c r="AT347" s="193" t="s">
        <v>239</v>
      </c>
      <c r="AU347" s="193" t="s">
        <v>88</v>
      </c>
      <c r="AY347" s="20" t="s">
        <v>237</v>
      </c>
      <c r="BE347" s="194">
        <f>IF(N347="základní",J347,0)</f>
        <v>0</v>
      </c>
      <c r="BF347" s="194">
        <f>IF(N347="snížená",J347,0)</f>
        <v>0</v>
      </c>
      <c r="BG347" s="194">
        <f>IF(N347="zákl. přenesená",J347,0)</f>
        <v>0</v>
      </c>
      <c r="BH347" s="194">
        <f>IF(N347="sníž. přenesená",J347,0)</f>
        <v>0</v>
      </c>
      <c r="BI347" s="194">
        <f>IF(N347="nulová",J347,0)</f>
        <v>0</v>
      </c>
      <c r="BJ347" s="20" t="s">
        <v>88</v>
      </c>
      <c r="BK347" s="194">
        <f>ROUND(I347*H347,2)</f>
        <v>0</v>
      </c>
      <c r="BL347" s="20" t="s">
        <v>366</v>
      </c>
      <c r="BM347" s="193" t="s">
        <v>3437</v>
      </c>
    </row>
    <row r="348" spans="1:65" s="2" customFormat="1" ht="10.199999999999999">
      <c r="A348" s="37"/>
      <c r="B348" s="38"/>
      <c r="C348" s="39"/>
      <c r="D348" s="195" t="s">
        <v>245</v>
      </c>
      <c r="E348" s="39"/>
      <c r="F348" s="196" t="s">
        <v>3438</v>
      </c>
      <c r="G348" s="39"/>
      <c r="H348" s="39"/>
      <c r="I348" s="197"/>
      <c r="J348" s="39"/>
      <c r="K348" s="39"/>
      <c r="L348" s="42"/>
      <c r="M348" s="198"/>
      <c r="N348" s="199"/>
      <c r="O348" s="67"/>
      <c r="P348" s="67"/>
      <c r="Q348" s="67"/>
      <c r="R348" s="67"/>
      <c r="S348" s="67"/>
      <c r="T348" s="68"/>
      <c r="U348" s="37"/>
      <c r="V348" s="37"/>
      <c r="W348" s="37"/>
      <c r="X348" s="37"/>
      <c r="Y348" s="37"/>
      <c r="Z348" s="37"/>
      <c r="AA348" s="37"/>
      <c r="AB348" s="37"/>
      <c r="AC348" s="37"/>
      <c r="AD348" s="37"/>
      <c r="AE348" s="37"/>
      <c r="AT348" s="20" t="s">
        <v>245</v>
      </c>
      <c r="AU348" s="20" t="s">
        <v>88</v>
      </c>
    </row>
    <row r="349" spans="1:65" s="2" customFormat="1" ht="24.15" customHeight="1">
      <c r="A349" s="37"/>
      <c r="B349" s="38"/>
      <c r="C349" s="182" t="s">
        <v>967</v>
      </c>
      <c r="D349" s="182" t="s">
        <v>239</v>
      </c>
      <c r="E349" s="183" t="s">
        <v>3439</v>
      </c>
      <c r="F349" s="184" t="s">
        <v>3440</v>
      </c>
      <c r="G349" s="185" t="s">
        <v>290</v>
      </c>
      <c r="H349" s="186">
        <v>1</v>
      </c>
      <c r="I349" s="187"/>
      <c r="J349" s="188">
        <f>ROUND(I349*H349,2)</f>
        <v>0</v>
      </c>
      <c r="K349" s="184" t="s">
        <v>242</v>
      </c>
      <c r="L349" s="42"/>
      <c r="M349" s="189" t="s">
        <v>19</v>
      </c>
      <c r="N349" s="190" t="s">
        <v>48</v>
      </c>
      <c r="O349" s="67"/>
      <c r="P349" s="191">
        <f>O349*H349</f>
        <v>0</v>
      </c>
      <c r="Q349" s="191">
        <v>0</v>
      </c>
      <c r="R349" s="191">
        <f>Q349*H349</f>
        <v>0</v>
      </c>
      <c r="S349" s="191">
        <v>1.4999999999999999E-2</v>
      </c>
      <c r="T349" s="192">
        <f>S349*H349</f>
        <v>1.4999999999999999E-2</v>
      </c>
      <c r="U349" s="37"/>
      <c r="V349" s="37"/>
      <c r="W349" s="37"/>
      <c r="X349" s="37"/>
      <c r="Y349" s="37"/>
      <c r="Z349" s="37"/>
      <c r="AA349" s="37"/>
      <c r="AB349" s="37"/>
      <c r="AC349" s="37"/>
      <c r="AD349" s="37"/>
      <c r="AE349" s="37"/>
      <c r="AR349" s="193" t="s">
        <v>366</v>
      </c>
      <c r="AT349" s="193" t="s">
        <v>239</v>
      </c>
      <c r="AU349" s="193" t="s">
        <v>88</v>
      </c>
      <c r="AY349" s="20" t="s">
        <v>237</v>
      </c>
      <c r="BE349" s="194">
        <f>IF(N349="základní",J349,0)</f>
        <v>0</v>
      </c>
      <c r="BF349" s="194">
        <f>IF(N349="snížená",J349,0)</f>
        <v>0</v>
      </c>
      <c r="BG349" s="194">
        <f>IF(N349="zákl. přenesená",J349,0)</f>
        <v>0</v>
      </c>
      <c r="BH349" s="194">
        <f>IF(N349="sníž. přenesená",J349,0)</f>
        <v>0</v>
      </c>
      <c r="BI349" s="194">
        <f>IF(N349="nulová",J349,0)</f>
        <v>0</v>
      </c>
      <c r="BJ349" s="20" t="s">
        <v>88</v>
      </c>
      <c r="BK349" s="194">
        <f>ROUND(I349*H349,2)</f>
        <v>0</v>
      </c>
      <c r="BL349" s="20" t="s">
        <v>366</v>
      </c>
      <c r="BM349" s="193" t="s">
        <v>3441</v>
      </c>
    </row>
    <row r="350" spans="1:65" s="2" customFormat="1" ht="10.199999999999999">
      <c r="A350" s="37"/>
      <c r="B350" s="38"/>
      <c r="C350" s="39"/>
      <c r="D350" s="195" t="s">
        <v>245</v>
      </c>
      <c r="E350" s="39"/>
      <c r="F350" s="196" t="s">
        <v>3442</v>
      </c>
      <c r="G350" s="39"/>
      <c r="H350" s="39"/>
      <c r="I350" s="197"/>
      <c r="J350" s="39"/>
      <c r="K350" s="39"/>
      <c r="L350" s="42"/>
      <c r="M350" s="198"/>
      <c r="N350" s="199"/>
      <c r="O350" s="67"/>
      <c r="P350" s="67"/>
      <c r="Q350" s="67"/>
      <c r="R350" s="67"/>
      <c r="S350" s="67"/>
      <c r="T350" s="68"/>
      <c r="U350" s="37"/>
      <c r="V350" s="37"/>
      <c r="W350" s="37"/>
      <c r="X350" s="37"/>
      <c r="Y350" s="37"/>
      <c r="Z350" s="37"/>
      <c r="AA350" s="37"/>
      <c r="AB350" s="37"/>
      <c r="AC350" s="37"/>
      <c r="AD350" s="37"/>
      <c r="AE350" s="37"/>
      <c r="AT350" s="20" t="s">
        <v>245</v>
      </c>
      <c r="AU350" s="20" t="s">
        <v>88</v>
      </c>
    </row>
    <row r="351" spans="1:65" s="2" customFormat="1" ht="24.15" customHeight="1">
      <c r="A351" s="37"/>
      <c r="B351" s="38"/>
      <c r="C351" s="182" t="s">
        <v>974</v>
      </c>
      <c r="D351" s="182" t="s">
        <v>239</v>
      </c>
      <c r="E351" s="183" t="s">
        <v>3443</v>
      </c>
      <c r="F351" s="184" t="s">
        <v>3444</v>
      </c>
      <c r="G351" s="185" t="s">
        <v>141</v>
      </c>
      <c r="H351" s="186">
        <v>1</v>
      </c>
      <c r="I351" s="187"/>
      <c r="J351" s="188">
        <f>ROUND(I351*H351,2)</f>
        <v>0</v>
      </c>
      <c r="K351" s="184" t="s">
        <v>242</v>
      </c>
      <c r="L351" s="42"/>
      <c r="M351" s="189" t="s">
        <v>19</v>
      </c>
      <c r="N351" s="190" t="s">
        <v>48</v>
      </c>
      <c r="O351" s="67"/>
      <c r="P351" s="191">
        <f>O351*H351</f>
        <v>0</v>
      </c>
      <c r="Q351" s="191">
        <v>0</v>
      </c>
      <c r="R351" s="191">
        <f>Q351*H351</f>
        <v>0</v>
      </c>
      <c r="S351" s="191">
        <v>5.8399999999999997E-3</v>
      </c>
      <c r="T351" s="192">
        <f>S351*H351</f>
        <v>5.8399999999999997E-3</v>
      </c>
      <c r="U351" s="37"/>
      <c r="V351" s="37"/>
      <c r="W351" s="37"/>
      <c r="X351" s="37"/>
      <c r="Y351" s="37"/>
      <c r="Z351" s="37"/>
      <c r="AA351" s="37"/>
      <c r="AB351" s="37"/>
      <c r="AC351" s="37"/>
      <c r="AD351" s="37"/>
      <c r="AE351" s="37"/>
      <c r="AR351" s="193" t="s">
        <v>366</v>
      </c>
      <c r="AT351" s="193" t="s">
        <v>239</v>
      </c>
      <c r="AU351" s="193" t="s">
        <v>88</v>
      </c>
      <c r="AY351" s="20" t="s">
        <v>237</v>
      </c>
      <c r="BE351" s="194">
        <f>IF(N351="základní",J351,0)</f>
        <v>0</v>
      </c>
      <c r="BF351" s="194">
        <f>IF(N351="snížená",J351,0)</f>
        <v>0</v>
      </c>
      <c r="BG351" s="194">
        <f>IF(N351="zákl. přenesená",J351,0)</f>
        <v>0</v>
      </c>
      <c r="BH351" s="194">
        <f>IF(N351="sníž. přenesená",J351,0)</f>
        <v>0</v>
      </c>
      <c r="BI351" s="194">
        <f>IF(N351="nulová",J351,0)</f>
        <v>0</v>
      </c>
      <c r="BJ351" s="20" t="s">
        <v>88</v>
      </c>
      <c r="BK351" s="194">
        <f>ROUND(I351*H351,2)</f>
        <v>0</v>
      </c>
      <c r="BL351" s="20" t="s">
        <v>366</v>
      </c>
      <c r="BM351" s="193" t="s">
        <v>3445</v>
      </c>
    </row>
    <row r="352" spans="1:65" s="2" customFormat="1" ht="10.199999999999999">
      <c r="A352" s="37"/>
      <c r="B352" s="38"/>
      <c r="C352" s="39"/>
      <c r="D352" s="195" t="s">
        <v>245</v>
      </c>
      <c r="E352" s="39"/>
      <c r="F352" s="196" t="s">
        <v>3446</v>
      </c>
      <c r="G352" s="39"/>
      <c r="H352" s="39"/>
      <c r="I352" s="197"/>
      <c r="J352" s="39"/>
      <c r="K352" s="39"/>
      <c r="L352" s="42"/>
      <c r="M352" s="198"/>
      <c r="N352" s="199"/>
      <c r="O352" s="67"/>
      <c r="P352" s="67"/>
      <c r="Q352" s="67"/>
      <c r="R352" s="67"/>
      <c r="S352" s="67"/>
      <c r="T352" s="68"/>
      <c r="U352" s="37"/>
      <c r="V352" s="37"/>
      <c r="W352" s="37"/>
      <c r="X352" s="37"/>
      <c r="Y352" s="37"/>
      <c r="Z352" s="37"/>
      <c r="AA352" s="37"/>
      <c r="AB352" s="37"/>
      <c r="AC352" s="37"/>
      <c r="AD352" s="37"/>
      <c r="AE352" s="37"/>
      <c r="AT352" s="20" t="s">
        <v>245</v>
      </c>
      <c r="AU352" s="20" t="s">
        <v>88</v>
      </c>
    </row>
    <row r="353" spans="1:65" s="2" customFormat="1" ht="24.15" customHeight="1">
      <c r="A353" s="37"/>
      <c r="B353" s="38"/>
      <c r="C353" s="182" t="s">
        <v>980</v>
      </c>
      <c r="D353" s="182" t="s">
        <v>239</v>
      </c>
      <c r="E353" s="183" t="s">
        <v>3447</v>
      </c>
      <c r="F353" s="184" t="s">
        <v>3448</v>
      </c>
      <c r="G353" s="185" t="s">
        <v>154</v>
      </c>
      <c r="H353" s="186">
        <v>79.849999999999994</v>
      </c>
      <c r="I353" s="187"/>
      <c r="J353" s="188">
        <f>ROUND(I353*H353,2)</f>
        <v>0</v>
      </c>
      <c r="K353" s="184" t="s">
        <v>242</v>
      </c>
      <c r="L353" s="42"/>
      <c r="M353" s="189" t="s">
        <v>19</v>
      </c>
      <c r="N353" s="190" t="s">
        <v>48</v>
      </c>
      <c r="O353" s="67"/>
      <c r="P353" s="191">
        <f>O353*H353</f>
        <v>0</v>
      </c>
      <c r="Q353" s="191">
        <v>0</v>
      </c>
      <c r="R353" s="191">
        <f>Q353*H353</f>
        <v>0</v>
      </c>
      <c r="S353" s="191">
        <v>1.069E-2</v>
      </c>
      <c r="T353" s="192">
        <f>S353*H353</f>
        <v>0.85359649999999998</v>
      </c>
      <c r="U353" s="37"/>
      <c r="V353" s="37"/>
      <c r="W353" s="37"/>
      <c r="X353" s="37"/>
      <c r="Y353" s="37"/>
      <c r="Z353" s="37"/>
      <c r="AA353" s="37"/>
      <c r="AB353" s="37"/>
      <c r="AC353" s="37"/>
      <c r="AD353" s="37"/>
      <c r="AE353" s="37"/>
      <c r="AR353" s="193" t="s">
        <v>366</v>
      </c>
      <c r="AT353" s="193" t="s">
        <v>239</v>
      </c>
      <c r="AU353" s="193" t="s">
        <v>88</v>
      </c>
      <c r="AY353" s="20" t="s">
        <v>237</v>
      </c>
      <c r="BE353" s="194">
        <f>IF(N353="základní",J353,0)</f>
        <v>0</v>
      </c>
      <c r="BF353" s="194">
        <f>IF(N353="snížená",J353,0)</f>
        <v>0</v>
      </c>
      <c r="BG353" s="194">
        <f>IF(N353="zákl. přenesená",J353,0)</f>
        <v>0</v>
      </c>
      <c r="BH353" s="194">
        <f>IF(N353="sníž. přenesená",J353,0)</f>
        <v>0</v>
      </c>
      <c r="BI353" s="194">
        <f>IF(N353="nulová",J353,0)</f>
        <v>0</v>
      </c>
      <c r="BJ353" s="20" t="s">
        <v>88</v>
      </c>
      <c r="BK353" s="194">
        <f>ROUND(I353*H353,2)</f>
        <v>0</v>
      </c>
      <c r="BL353" s="20" t="s">
        <v>366</v>
      </c>
      <c r="BM353" s="193" t="s">
        <v>3449</v>
      </c>
    </row>
    <row r="354" spans="1:65" s="2" customFormat="1" ht="10.199999999999999">
      <c r="A354" s="37"/>
      <c r="B354" s="38"/>
      <c r="C354" s="39"/>
      <c r="D354" s="195" t="s">
        <v>245</v>
      </c>
      <c r="E354" s="39"/>
      <c r="F354" s="196" t="s">
        <v>3450</v>
      </c>
      <c r="G354" s="39"/>
      <c r="H354" s="39"/>
      <c r="I354" s="197"/>
      <c r="J354" s="39"/>
      <c r="K354" s="39"/>
      <c r="L354" s="42"/>
      <c r="M354" s="198"/>
      <c r="N354" s="199"/>
      <c r="O354" s="67"/>
      <c r="P354" s="67"/>
      <c r="Q354" s="67"/>
      <c r="R354" s="67"/>
      <c r="S354" s="67"/>
      <c r="T354" s="68"/>
      <c r="U354" s="37"/>
      <c r="V354" s="37"/>
      <c r="W354" s="37"/>
      <c r="X354" s="37"/>
      <c r="Y354" s="37"/>
      <c r="Z354" s="37"/>
      <c r="AA354" s="37"/>
      <c r="AB354" s="37"/>
      <c r="AC354" s="37"/>
      <c r="AD354" s="37"/>
      <c r="AE354" s="37"/>
      <c r="AT354" s="20" t="s">
        <v>245</v>
      </c>
      <c r="AU354" s="20" t="s">
        <v>88</v>
      </c>
    </row>
    <row r="355" spans="1:65" s="14" customFormat="1" ht="10.199999999999999">
      <c r="B355" s="211"/>
      <c r="C355" s="212"/>
      <c r="D355" s="202" t="s">
        <v>247</v>
      </c>
      <c r="E355" s="213" t="s">
        <v>19</v>
      </c>
      <c r="F355" s="214" t="s">
        <v>3451</v>
      </c>
      <c r="G355" s="212"/>
      <c r="H355" s="215">
        <v>79.849999999999994</v>
      </c>
      <c r="I355" s="216"/>
      <c r="J355" s="212"/>
      <c r="K355" s="212"/>
      <c r="L355" s="217"/>
      <c r="M355" s="218"/>
      <c r="N355" s="219"/>
      <c r="O355" s="219"/>
      <c r="P355" s="219"/>
      <c r="Q355" s="219"/>
      <c r="R355" s="219"/>
      <c r="S355" s="219"/>
      <c r="T355" s="220"/>
      <c r="AT355" s="221" t="s">
        <v>247</v>
      </c>
      <c r="AU355" s="221" t="s">
        <v>88</v>
      </c>
      <c r="AV355" s="14" t="s">
        <v>88</v>
      </c>
      <c r="AW355" s="14" t="s">
        <v>37</v>
      </c>
      <c r="AX355" s="14" t="s">
        <v>83</v>
      </c>
      <c r="AY355" s="221" t="s">
        <v>237</v>
      </c>
    </row>
    <row r="356" spans="1:65" s="2" customFormat="1" ht="16.5" customHeight="1">
      <c r="A356" s="37"/>
      <c r="B356" s="38"/>
      <c r="C356" s="182" t="s">
        <v>985</v>
      </c>
      <c r="D356" s="182" t="s">
        <v>239</v>
      </c>
      <c r="E356" s="183" t="s">
        <v>3452</v>
      </c>
      <c r="F356" s="184" t="s">
        <v>3453</v>
      </c>
      <c r="G356" s="185" t="s">
        <v>154</v>
      </c>
      <c r="H356" s="186">
        <v>58</v>
      </c>
      <c r="I356" s="187"/>
      <c r="J356" s="188">
        <f>ROUND(I356*H356,2)</f>
        <v>0</v>
      </c>
      <c r="K356" s="184" t="s">
        <v>242</v>
      </c>
      <c r="L356" s="42"/>
      <c r="M356" s="189" t="s">
        <v>19</v>
      </c>
      <c r="N356" s="190" t="s">
        <v>48</v>
      </c>
      <c r="O356" s="67"/>
      <c r="P356" s="191">
        <f>O356*H356</f>
        <v>0</v>
      </c>
      <c r="Q356" s="191">
        <v>0</v>
      </c>
      <c r="R356" s="191">
        <f>Q356*H356</f>
        <v>0</v>
      </c>
      <c r="S356" s="191">
        <v>3.9399999999999999E-3</v>
      </c>
      <c r="T356" s="192">
        <f>S356*H356</f>
        <v>0.22852</v>
      </c>
      <c r="U356" s="37"/>
      <c r="V356" s="37"/>
      <c r="W356" s="37"/>
      <c r="X356" s="37"/>
      <c r="Y356" s="37"/>
      <c r="Z356" s="37"/>
      <c r="AA356" s="37"/>
      <c r="AB356" s="37"/>
      <c r="AC356" s="37"/>
      <c r="AD356" s="37"/>
      <c r="AE356" s="37"/>
      <c r="AR356" s="193" t="s">
        <v>366</v>
      </c>
      <c r="AT356" s="193" t="s">
        <v>239</v>
      </c>
      <c r="AU356" s="193" t="s">
        <v>88</v>
      </c>
      <c r="AY356" s="20" t="s">
        <v>237</v>
      </c>
      <c r="BE356" s="194">
        <f>IF(N356="základní",J356,0)</f>
        <v>0</v>
      </c>
      <c r="BF356" s="194">
        <f>IF(N356="snížená",J356,0)</f>
        <v>0</v>
      </c>
      <c r="BG356" s="194">
        <f>IF(N356="zákl. přenesená",J356,0)</f>
        <v>0</v>
      </c>
      <c r="BH356" s="194">
        <f>IF(N356="sníž. přenesená",J356,0)</f>
        <v>0</v>
      </c>
      <c r="BI356" s="194">
        <f>IF(N356="nulová",J356,0)</f>
        <v>0</v>
      </c>
      <c r="BJ356" s="20" t="s">
        <v>88</v>
      </c>
      <c r="BK356" s="194">
        <f>ROUND(I356*H356,2)</f>
        <v>0</v>
      </c>
      <c r="BL356" s="20" t="s">
        <v>366</v>
      </c>
      <c r="BM356" s="193" t="s">
        <v>3454</v>
      </c>
    </row>
    <row r="357" spans="1:65" s="2" customFormat="1" ht="10.199999999999999">
      <c r="A357" s="37"/>
      <c r="B357" s="38"/>
      <c r="C357" s="39"/>
      <c r="D357" s="195" t="s">
        <v>245</v>
      </c>
      <c r="E357" s="39"/>
      <c r="F357" s="196" t="s">
        <v>3455</v>
      </c>
      <c r="G357" s="39"/>
      <c r="H357" s="39"/>
      <c r="I357" s="197"/>
      <c r="J357" s="39"/>
      <c r="K357" s="39"/>
      <c r="L357" s="42"/>
      <c r="M357" s="198"/>
      <c r="N357" s="199"/>
      <c r="O357" s="67"/>
      <c r="P357" s="67"/>
      <c r="Q357" s="67"/>
      <c r="R357" s="67"/>
      <c r="S357" s="67"/>
      <c r="T357" s="68"/>
      <c r="U357" s="37"/>
      <c r="V357" s="37"/>
      <c r="W357" s="37"/>
      <c r="X357" s="37"/>
      <c r="Y357" s="37"/>
      <c r="Z357" s="37"/>
      <c r="AA357" s="37"/>
      <c r="AB357" s="37"/>
      <c r="AC357" s="37"/>
      <c r="AD357" s="37"/>
      <c r="AE357" s="37"/>
      <c r="AT357" s="20" t="s">
        <v>245</v>
      </c>
      <c r="AU357" s="20" t="s">
        <v>88</v>
      </c>
    </row>
    <row r="358" spans="1:65" s="14" customFormat="1" ht="10.199999999999999">
      <c r="B358" s="211"/>
      <c r="C358" s="212"/>
      <c r="D358" s="202" t="s">
        <v>247</v>
      </c>
      <c r="E358" s="213" t="s">
        <v>19</v>
      </c>
      <c r="F358" s="214" t="s">
        <v>3456</v>
      </c>
      <c r="G358" s="212"/>
      <c r="H358" s="215">
        <v>58</v>
      </c>
      <c r="I358" s="216"/>
      <c r="J358" s="212"/>
      <c r="K358" s="212"/>
      <c r="L358" s="217"/>
      <c r="M358" s="218"/>
      <c r="N358" s="219"/>
      <c r="O358" s="219"/>
      <c r="P358" s="219"/>
      <c r="Q358" s="219"/>
      <c r="R358" s="219"/>
      <c r="S358" s="219"/>
      <c r="T358" s="220"/>
      <c r="AT358" s="221" t="s">
        <v>247</v>
      </c>
      <c r="AU358" s="221" t="s">
        <v>88</v>
      </c>
      <c r="AV358" s="14" t="s">
        <v>88</v>
      </c>
      <c r="AW358" s="14" t="s">
        <v>37</v>
      </c>
      <c r="AX358" s="14" t="s">
        <v>83</v>
      </c>
      <c r="AY358" s="221" t="s">
        <v>237</v>
      </c>
    </row>
    <row r="359" spans="1:65" s="2" customFormat="1" ht="37.799999999999997" customHeight="1">
      <c r="A359" s="37"/>
      <c r="B359" s="38"/>
      <c r="C359" s="182" t="s">
        <v>990</v>
      </c>
      <c r="D359" s="182" t="s">
        <v>239</v>
      </c>
      <c r="E359" s="183" t="s">
        <v>3457</v>
      </c>
      <c r="F359" s="184" t="s">
        <v>3458</v>
      </c>
      <c r="G359" s="185" t="s">
        <v>290</v>
      </c>
      <c r="H359" s="186">
        <v>29</v>
      </c>
      <c r="I359" s="187"/>
      <c r="J359" s="188">
        <f>ROUND(I359*H359,2)</f>
        <v>0</v>
      </c>
      <c r="K359" s="184" t="s">
        <v>242</v>
      </c>
      <c r="L359" s="42"/>
      <c r="M359" s="189" t="s">
        <v>19</v>
      </c>
      <c r="N359" s="190" t="s">
        <v>48</v>
      </c>
      <c r="O359" s="67"/>
      <c r="P359" s="191">
        <f>O359*H359</f>
        <v>0</v>
      </c>
      <c r="Q359" s="191">
        <v>0</v>
      </c>
      <c r="R359" s="191">
        <f>Q359*H359</f>
        <v>0</v>
      </c>
      <c r="S359" s="191">
        <v>0</v>
      </c>
      <c r="T359" s="192">
        <f>S359*H359</f>
        <v>0</v>
      </c>
      <c r="U359" s="37"/>
      <c r="V359" s="37"/>
      <c r="W359" s="37"/>
      <c r="X359" s="37"/>
      <c r="Y359" s="37"/>
      <c r="Z359" s="37"/>
      <c r="AA359" s="37"/>
      <c r="AB359" s="37"/>
      <c r="AC359" s="37"/>
      <c r="AD359" s="37"/>
      <c r="AE359" s="37"/>
      <c r="AR359" s="193" t="s">
        <v>366</v>
      </c>
      <c r="AT359" s="193" t="s">
        <v>239</v>
      </c>
      <c r="AU359" s="193" t="s">
        <v>88</v>
      </c>
      <c r="AY359" s="20" t="s">
        <v>237</v>
      </c>
      <c r="BE359" s="194">
        <f>IF(N359="základní",J359,0)</f>
        <v>0</v>
      </c>
      <c r="BF359" s="194">
        <f>IF(N359="snížená",J359,0)</f>
        <v>0</v>
      </c>
      <c r="BG359" s="194">
        <f>IF(N359="zákl. přenesená",J359,0)</f>
        <v>0</v>
      </c>
      <c r="BH359" s="194">
        <f>IF(N359="sníž. přenesená",J359,0)</f>
        <v>0</v>
      </c>
      <c r="BI359" s="194">
        <f>IF(N359="nulová",J359,0)</f>
        <v>0</v>
      </c>
      <c r="BJ359" s="20" t="s">
        <v>88</v>
      </c>
      <c r="BK359" s="194">
        <f>ROUND(I359*H359,2)</f>
        <v>0</v>
      </c>
      <c r="BL359" s="20" t="s">
        <v>366</v>
      </c>
      <c r="BM359" s="193" t="s">
        <v>3459</v>
      </c>
    </row>
    <row r="360" spans="1:65" s="2" customFormat="1" ht="10.199999999999999">
      <c r="A360" s="37"/>
      <c r="B360" s="38"/>
      <c r="C360" s="39"/>
      <c r="D360" s="195" t="s">
        <v>245</v>
      </c>
      <c r="E360" s="39"/>
      <c r="F360" s="196" t="s">
        <v>3460</v>
      </c>
      <c r="G360" s="39"/>
      <c r="H360" s="39"/>
      <c r="I360" s="197"/>
      <c r="J360" s="39"/>
      <c r="K360" s="39"/>
      <c r="L360" s="42"/>
      <c r="M360" s="198"/>
      <c r="N360" s="199"/>
      <c r="O360" s="67"/>
      <c r="P360" s="67"/>
      <c r="Q360" s="67"/>
      <c r="R360" s="67"/>
      <c r="S360" s="67"/>
      <c r="T360" s="68"/>
      <c r="U360" s="37"/>
      <c r="V360" s="37"/>
      <c r="W360" s="37"/>
      <c r="X360" s="37"/>
      <c r="Y360" s="37"/>
      <c r="Z360" s="37"/>
      <c r="AA360" s="37"/>
      <c r="AB360" s="37"/>
      <c r="AC360" s="37"/>
      <c r="AD360" s="37"/>
      <c r="AE360" s="37"/>
      <c r="AT360" s="20" t="s">
        <v>245</v>
      </c>
      <c r="AU360" s="20" t="s">
        <v>88</v>
      </c>
    </row>
    <row r="361" spans="1:65" s="2" customFormat="1" ht="33" customHeight="1">
      <c r="A361" s="37"/>
      <c r="B361" s="38"/>
      <c r="C361" s="182" t="s">
        <v>994</v>
      </c>
      <c r="D361" s="182" t="s">
        <v>239</v>
      </c>
      <c r="E361" s="183" t="s">
        <v>3461</v>
      </c>
      <c r="F361" s="184" t="s">
        <v>3462</v>
      </c>
      <c r="G361" s="185" t="s">
        <v>290</v>
      </c>
      <c r="H361" s="186">
        <v>1</v>
      </c>
      <c r="I361" s="187"/>
      <c r="J361" s="188">
        <f>ROUND(I361*H361,2)</f>
        <v>0</v>
      </c>
      <c r="K361" s="184" t="s">
        <v>242</v>
      </c>
      <c r="L361" s="42"/>
      <c r="M361" s="189" t="s">
        <v>19</v>
      </c>
      <c r="N361" s="190" t="s">
        <v>48</v>
      </c>
      <c r="O361" s="67"/>
      <c r="P361" s="191">
        <f>O361*H361</f>
        <v>0</v>
      </c>
      <c r="Q361" s="191">
        <v>0</v>
      </c>
      <c r="R361" s="191">
        <f>Q361*H361</f>
        <v>0</v>
      </c>
      <c r="S361" s="191">
        <v>0</v>
      </c>
      <c r="T361" s="192">
        <f>S361*H361</f>
        <v>0</v>
      </c>
      <c r="U361" s="37"/>
      <c r="V361" s="37"/>
      <c r="W361" s="37"/>
      <c r="X361" s="37"/>
      <c r="Y361" s="37"/>
      <c r="Z361" s="37"/>
      <c r="AA361" s="37"/>
      <c r="AB361" s="37"/>
      <c r="AC361" s="37"/>
      <c r="AD361" s="37"/>
      <c r="AE361" s="37"/>
      <c r="AR361" s="193" t="s">
        <v>243</v>
      </c>
      <c r="AT361" s="193" t="s">
        <v>239</v>
      </c>
      <c r="AU361" s="193" t="s">
        <v>88</v>
      </c>
      <c r="AY361" s="20" t="s">
        <v>237</v>
      </c>
      <c r="BE361" s="194">
        <f>IF(N361="základní",J361,0)</f>
        <v>0</v>
      </c>
      <c r="BF361" s="194">
        <f>IF(N361="snížená",J361,0)</f>
        <v>0</v>
      </c>
      <c r="BG361" s="194">
        <f>IF(N361="zákl. přenesená",J361,0)</f>
        <v>0</v>
      </c>
      <c r="BH361" s="194">
        <f>IF(N361="sníž. přenesená",J361,0)</f>
        <v>0</v>
      </c>
      <c r="BI361" s="194">
        <f>IF(N361="nulová",J361,0)</f>
        <v>0</v>
      </c>
      <c r="BJ361" s="20" t="s">
        <v>88</v>
      </c>
      <c r="BK361" s="194">
        <f>ROUND(I361*H361,2)</f>
        <v>0</v>
      </c>
      <c r="BL361" s="20" t="s">
        <v>243</v>
      </c>
      <c r="BM361" s="193" t="s">
        <v>3463</v>
      </c>
    </row>
    <row r="362" spans="1:65" s="2" customFormat="1" ht="10.199999999999999">
      <c r="A362" s="37"/>
      <c r="B362" s="38"/>
      <c r="C362" s="39"/>
      <c r="D362" s="195" t="s">
        <v>245</v>
      </c>
      <c r="E362" s="39"/>
      <c r="F362" s="196" t="s">
        <v>3464</v>
      </c>
      <c r="G362" s="39"/>
      <c r="H362" s="39"/>
      <c r="I362" s="197"/>
      <c r="J362" s="39"/>
      <c r="K362" s="39"/>
      <c r="L362" s="42"/>
      <c r="M362" s="198"/>
      <c r="N362" s="199"/>
      <c r="O362" s="67"/>
      <c r="P362" s="67"/>
      <c r="Q362" s="67"/>
      <c r="R362" s="67"/>
      <c r="S362" s="67"/>
      <c r="T362" s="68"/>
      <c r="U362" s="37"/>
      <c r="V362" s="37"/>
      <c r="W362" s="37"/>
      <c r="X362" s="37"/>
      <c r="Y362" s="37"/>
      <c r="Z362" s="37"/>
      <c r="AA362" s="37"/>
      <c r="AB362" s="37"/>
      <c r="AC362" s="37"/>
      <c r="AD362" s="37"/>
      <c r="AE362" s="37"/>
      <c r="AT362" s="20" t="s">
        <v>245</v>
      </c>
      <c r="AU362" s="20" t="s">
        <v>88</v>
      </c>
    </row>
    <row r="363" spans="1:65" s="14" customFormat="1" ht="10.199999999999999">
      <c r="B363" s="211"/>
      <c r="C363" s="212"/>
      <c r="D363" s="202" t="s">
        <v>247</v>
      </c>
      <c r="E363" s="213" t="s">
        <v>19</v>
      </c>
      <c r="F363" s="214" t="s">
        <v>3465</v>
      </c>
      <c r="G363" s="212"/>
      <c r="H363" s="215">
        <v>1</v>
      </c>
      <c r="I363" s="216"/>
      <c r="J363" s="212"/>
      <c r="K363" s="212"/>
      <c r="L363" s="217"/>
      <c r="M363" s="218"/>
      <c r="N363" s="219"/>
      <c r="O363" s="219"/>
      <c r="P363" s="219"/>
      <c r="Q363" s="219"/>
      <c r="R363" s="219"/>
      <c r="S363" s="219"/>
      <c r="T363" s="220"/>
      <c r="AT363" s="221" t="s">
        <v>247</v>
      </c>
      <c r="AU363" s="221" t="s">
        <v>88</v>
      </c>
      <c r="AV363" s="14" t="s">
        <v>88</v>
      </c>
      <c r="AW363" s="14" t="s">
        <v>37</v>
      </c>
      <c r="AX363" s="14" t="s">
        <v>83</v>
      </c>
      <c r="AY363" s="221" t="s">
        <v>237</v>
      </c>
    </row>
    <row r="364" spans="1:65" s="2" customFormat="1" ht="33" customHeight="1">
      <c r="A364" s="37"/>
      <c r="B364" s="38"/>
      <c r="C364" s="244" t="s">
        <v>996</v>
      </c>
      <c r="D364" s="244" t="s">
        <v>296</v>
      </c>
      <c r="E364" s="245" t="s">
        <v>3466</v>
      </c>
      <c r="F364" s="246" t="s">
        <v>3467</v>
      </c>
      <c r="G364" s="247" t="s">
        <v>290</v>
      </c>
      <c r="H364" s="248">
        <v>1</v>
      </c>
      <c r="I364" s="249"/>
      <c r="J364" s="250">
        <f>ROUND(I364*H364,2)</f>
        <v>0</v>
      </c>
      <c r="K364" s="246" t="s">
        <v>19</v>
      </c>
      <c r="L364" s="251"/>
      <c r="M364" s="252" t="s">
        <v>19</v>
      </c>
      <c r="N364" s="253" t="s">
        <v>48</v>
      </c>
      <c r="O364" s="67"/>
      <c r="P364" s="191">
        <f>O364*H364</f>
        <v>0</v>
      </c>
      <c r="Q364" s="191">
        <v>8.9999999999999993E-3</v>
      </c>
      <c r="R364" s="191">
        <f>Q364*H364</f>
        <v>8.9999999999999993E-3</v>
      </c>
      <c r="S364" s="191">
        <v>0</v>
      </c>
      <c r="T364" s="192">
        <f>S364*H364</f>
        <v>0</v>
      </c>
      <c r="U364" s="37"/>
      <c r="V364" s="37"/>
      <c r="W364" s="37"/>
      <c r="X364" s="37"/>
      <c r="Y364" s="37"/>
      <c r="Z364" s="37"/>
      <c r="AA364" s="37"/>
      <c r="AB364" s="37"/>
      <c r="AC364" s="37"/>
      <c r="AD364" s="37"/>
      <c r="AE364" s="37"/>
      <c r="AR364" s="193" t="s">
        <v>299</v>
      </c>
      <c r="AT364" s="193" t="s">
        <v>296</v>
      </c>
      <c r="AU364" s="193" t="s">
        <v>88</v>
      </c>
      <c r="AY364" s="20" t="s">
        <v>237</v>
      </c>
      <c r="BE364" s="194">
        <f>IF(N364="základní",J364,0)</f>
        <v>0</v>
      </c>
      <c r="BF364" s="194">
        <f>IF(N364="snížená",J364,0)</f>
        <v>0</v>
      </c>
      <c r="BG364" s="194">
        <f>IF(N364="zákl. přenesená",J364,0)</f>
        <v>0</v>
      </c>
      <c r="BH364" s="194">
        <f>IF(N364="sníž. přenesená",J364,0)</f>
        <v>0</v>
      </c>
      <c r="BI364" s="194">
        <f>IF(N364="nulová",J364,0)</f>
        <v>0</v>
      </c>
      <c r="BJ364" s="20" t="s">
        <v>88</v>
      </c>
      <c r="BK364" s="194">
        <f>ROUND(I364*H364,2)</f>
        <v>0</v>
      </c>
      <c r="BL364" s="20" t="s">
        <v>243</v>
      </c>
      <c r="BM364" s="193" t="s">
        <v>3468</v>
      </c>
    </row>
    <row r="365" spans="1:65" s="2" customFormat="1" ht="33" customHeight="1">
      <c r="A365" s="37"/>
      <c r="B365" s="38"/>
      <c r="C365" s="182" t="s">
        <v>450</v>
      </c>
      <c r="D365" s="182" t="s">
        <v>239</v>
      </c>
      <c r="E365" s="183" t="s">
        <v>3469</v>
      </c>
      <c r="F365" s="184" t="s">
        <v>3470</v>
      </c>
      <c r="G365" s="185" t="s">
        <v>154</v>
      </c>
      <c r="H365" s="186">
        <v>7.7</v>
      </c>
      <c r="I365" s="187"/>
      <c r="J365" s="188">
        <f>ROUND(I365*H365,2)</f>
        <v>0</v>
      </c>
      <c r="K365" s="184" t="s">
        <v>242</v>
      </c>
      <c r="L365" s="42"/>
      <c r="M365" s="189" t="s">
        <v>19</v>
      </c>
      <c r="N365" s="190" t="s">
        <v>48</v>
      </c>
      <c r="O365" s="67"/>
      <c r="P365" s="191">
        <f>O365*H365</f>
        <v>0</v>
      </c>
      <c r="Q365" s="191">
        <v>2.1800000000000001E-3</v>
      </c>
      <c r="R365" s="191">
        <f>Q365*H365</f>
        <v>1.6786000000000002E-2</v>
      </c>
      <c r="S365" s="191">
        <v>0</v>
      </c>
      <c r="T365" s="192">
        <f>S365*H365</f>
        <v>0</v>
      </c>
      <c r="U365" s="37"/>
      <c r="V365" s="37"/>
      <c r="W365" s="37"/>
      <c r="X365" s="37"/>
      <c r="Y365" s="37"/>
      <c r="Z365" s="37"/>
      <c r="AA365" s="37"/>
      <c r="AB365" s="37"/>
      <c r="AC365" s="37"/>
      <c r="AD365" s="37"/>
      <c r="AE365" s="37"/>
      <c r="AR365" s="193" t="s">
        <v>366</v>
      </c>
      <c r="AT365" s="193" t="s">
        <v>239</v>
      </c>
      <c r="AU365" s="193" t="s">
        <v>88</v>
      </c>
      <c r="AY365" s="20" t="s">
        <v>237</v>
      </c>
      <c r="BE365" s="194">
        <f>IF(N365="základní",J365,0)</f>
        <v>0</v>
      </c>
      <c r="BF365" s="194">
        <f>IF(N365="snížená",J365,0)</f>
        <v>0</v>
      </c>
      <c r="BG365" s="194">
        <f>IF(N365="zákl. přenesená",J365,0)</f>
        <v>0</v>
      </c>
      <c r="BH365" s="194">
        <f>IF(N365="sníž. přenesená",J365,0)</f>
        <v>0</v>
      </c>
      <c r="BI365" s="194">
        <f>IF(N365="nulová",J365,0)</f>
        <v>0</v>
      </c>
      <c r="BJ365" s="20" t="s">
        <v>88</v>
      </c>
      <c r="BK365" s="194">
        <f>ROUND(I365*H365,2)</f>
        <v>0</v>
      </c>
      <c r="BL365" s="20" t="s">
        <v>366</v>
      </c>
      <c r="BM365" s="193" t="s">
        <v>3471</v>
      </c>
    </row>
    <row r="366" spans="1:65" s="2" customFormat="1" ht="10.199999999999999">
      <c r="A366" s="37"/>
      <c r="B366" s="38"/>
      <c r="C366" s="39"/>
      <c r="D366" s="195" t="s">
        <v>245</v>
      </c>
      <c r="E366" s="39"/>
      <c r="F366" s="196" t="s">
        <v>3472</v>
      </c>
      <c r="G366" s="39"/>
      <c r="H366" s="39"/>
      <c r="I366" s="197"/>
      <c r="J366" s="39"/>
      <c r="K366" s="39"/>
      <c r="L366" s="42"/>
      <c r="M366" s="198"/>
      <c r="N366" s="199"/>
      <c r="O366" s="67"/>
      <c r="P366" s="67"/>
      <c r="Q366" s="67"/>
      <c r="R366" s="67"/>
      <c r="S366" s="67"/>
      <c r="T366" s="68"/>
      <c r="U366" s="37"/>
      <c r="V366" s="37"/>
      <c r="W366" s="37"/>
      <c r="X366" s="37"/>
      <c r="Y366" s="37"/>
      <c r="Z366" s="37"/>
      <c r="AA366" s="37"/>
      <c r="AB366" s="37"/>
      <c r="AC366" s="37"/>
      <c r="AD366" s="37"/>
      <c r="AE366" s="37"/>
      <c r="AT366" s="20" t="s">
        <v>245</v>
      </c>
      <c r="AU366" s="20" t="s">
        <v>88</v>
      </c>
    </row>
    <row r="367" spans="1:65" s="14" customFormat="1" ht="10.199999999999999">
      <c r="B367" s="211"/>
      <c r="C367" s="212"/>
      <c r="D367" s="202" t="s">
        <v>247</v>
      </c>
      <c r="E367" s="213" t="s">
        <v>19</v>
      </c>
      <c r="F367" s="214" t="s">
        <v>3473</v>
      </c>
      <c r="G367" s="212"/>
      <c r="H367" s="215">
        <v>7.7</v>
      </c>
      <c r="I367" s="216"/>
      <c r="J367" s="212"/>
      <c r="K367" s="212"/>
      <c r="L367" s="217"/>
      <c r="M367" s="218"/>
      <c r="N367" s="219"/>
      <c r="O367" s="219"/>
      <c r="P367" s="219"/>
      <c r="Q367" s="219"/>
      <c r="R367" s="219"/>
      <c r="S367" s="219"/>
      <c r="T367" s="220"/>
      <c r="AT367" s="221" t="s">
        <v>247</v>
      </c>
      <c r="AU367" s="221" t="s">
        <v>88</v>
      </c>
      <c r="AV367" s="14" t="s">
        <v>88</v>
      </c>
      <c r="AW367" s="14" t="s">
        <v>37</v>
      </c>
      <c r="AX367" s="14" t="s">
        <v>83</v>
      </c>
      <c r="AY367" s="221" t="s">
        <v>237</v>
      </c>
    </row>
    <row r="368" spans="1:65" s="2" customFormat="1" ht="37.799999999999997" customHeight="1">
      <c r="A368" s="37"/>
      <c r="B368" s="38"/>
      <c r="C368" s="182" t="s">
        <v>469</v>
      </c>
      <c r="D368" s="182" t="s">
        <v>239</v>
      </c>
      <c r="E368" s="183" t="s">
        <v>3474</v>
      </c>
      <c r="F368" s="184" t="s">
        <v>3475</v>
      </c>
      <c r="G368" s="185" t="s">
        <v>154</v>
      </c>
      <c r="H368" s="186">
        <v>2.5</v>
      </c>
      <c r="I368" s="187"/>
      <c r="J368" s="188">
        <f>ROUND(I368*H368,2)</f>
        <v>0</v>
      </c>
      <c r="K368" s="184" t="s">
        <v>242</v>
      </c>
      <c r="L368" s="42"/>
      <c r="M368" s="189" t="s">
        <v>19</v>
      </c>
      <c r="N368" s="190" t="s">
        <v>48</v>
      </c>
      <c r="O368" s="67"/>
      <c r="P368" s="191">
        <f>O368*H368</f>
        <v>0</v>
      </c>
      <c r="Q368" s="191">
        <v>2.3700000000000001E-3</v>
      </c>
      <c r="R368" s="191">
        <f>Q368*H368</f>
        <v>5.9250000000000006E-3</v>
      </c>
      <c r="S368" s="191">
        <v>0</v>
      </c>
      <c r="T368" s="192">
        <f>S368*H368</f>
        <v>0</v>
      </c>
      <c r="U368" s="37"/>
      <c r="V368" s="37"/>
      <c r="W368" s="37"/>
      <c r="X368" s="37"/>
      <c r="Y368" s="37"/>
      <c r="Z368" s="37"/>
      <c r="AA368" s="37"/>
      <c r="AB368" s="37"/>
      <c r="AC368" s="37"/>
      <c r="AD368" s="37"/>
      <c r="AE368" s="37"/>
      <c r="AR368" s="193" t="s">
        <v>366</v>
      </c>
      <c r="AT368" s="193" t="s">
        <v>239</v>
      </c>
      <c r="AU368" s="193" t="s">
        <v>88</v>
      </c>
      <c r="AY368" s="20" t="s">
        <v>237</v>
      </c>
      <c r="BE368" s="194">
        <f>IF(N368="základní",J368,0)</f>
        <v>0</v>
      </c>
      <c r="BF368" s="194">
        <f>IF(N368="snížená",J368,0)</f>
        <v>0</v>
      </c>
      <c r="BG368" s="194">
        <f>IF(N368="zákl. přenesená",J368,0)</f>
        <v>0</v>
      </c>
      <c r="BH368" s="194">
        <f>IF(N368="sníž. přenesená",J368,0)</f>
        <v>0</v>
      </c>
      <c r="BI368" s="194">
        <f>IF(N368="nulová",J368,0)</f>
        <v>0</v>
      </c>
      <c r="BJ368" s="20" t="s">
        <v>88</v>
      </c>
      <c r="BK368" s="194">
        <f>ROUND(I368*H368,2)</f>
        <v>0</v>
      </c>
      <c r="BL368" s="20" t="s">
        <v>366</v>
      </c>
      <c r="BM368" s="193" t="s">
        <v>3476</v>
      </c>
    </row>
    <row r="369" spans="1:65" s="2" customFormat="1" ht="10.199999999999999">
      <c r="A369" s="37"/>
      <c r="B369" s="38"/>
      <c r="C369" s="39"/>
      <c r="D369" s="195" t="s">
        <v>245</v>
      </c>
      <c r="E369" s="39"/>
      <c r="F369" s="196" t="s">
        <v>3477</v>
      </c>
      <c r="G369" s="39"/>
      <c r="H369" s="39"/>
      <c r="I369" s="197"/>
      <c r="J369" s="39"/>
      <c r="K369" s="39"/>
      <c r="L369" s="42"/>
      <c r="M369" s="198"/>
      <c r="N369" s="199"/>
      <c r="O369" s="67"/>
      <c r="P369" s="67"/>
      <c r="Q369" s="67"/>
      <c r="R369" s="67"/>
      <c r="S369" s="67"/>
      <c r="T369" s="68"/>
      <c r="U369" s="37"/>
      <c r="V369" s="37"/>
      <c r="W369" s="37"/>
      <c r="X369" s="37"/>
      <c r="Y369" s="37"/>
      <c r="Z369" s="37"/>
      <c r="AA369" s="37"/>
      <c r="AB369" s="37"/>
      <c r="AC369" s="37"/>
      <c r="AD369" s="37"/>
      <c r="AE369" s="37"/>
      <c r="AT369" s="20" t="s">
        <v>245</v>
      </c>
      <c r="AU369" s="20" t="s">
        <v>88</v>
      </c>
    </row>
    <row r="370" spans="1:65" s="14" customFormat="1" ht="10.199999999999999">
      <c r="B370" s="211"/>
      <c r="C370" s="212"/>
      <c r="D370" s="202" t="s">
        <v>247</v>
      </c>
      <c r="E370" s="213" t="s">
        <v>19</v>
      </c>
      <c r="F370" s="214" t="s">
        <v>3478</v>
      </c>
      <c r="G370" s="212"/>
      <c r="H370" s="215">
        <v>2.5</v>
      </c>
      <c r="I370" s="216"/>
      <c r="J370" s="212"/>
      <c r="K370" s="212"/>
      <c r="L370" s="217"/>
      <c r="M370" s="218"/>
      <c r="N370" s="219"/>
      <c r="O370" s="219"/>
      <c r="P370" s="219"/>
      <c r="Q370" s="219"/>
      <c r="R370" s="219"/>
      <c r="S370" s="219"/>
      <c r="T370" s="220"/>
      <c r="AT370" s="221" t="s">
        <v>247</v>
      </c>
      <c r="AU370" s="221" t="s">
        <v>88</v>
      </c>
      <c r="AV370" s="14" t="s">
        <v>88</v>
      </c>
      <c r="AW370" s="14" t="s">
        <v>37</v>
      </c>
      <c r="AX370" s="14" t="s">
        <v>83</v>
      </c>
      <c r="AY370" s="221" t="s">
        <v>237</v>
      </c>
    </row>
    <row r="371" spans="1:65" s="2" customFormat="1" ht="37.799999999999997" customHeight="1">
      <c r="A371" s="37"/>
      <c r="B371" s="38"/>
      <c r="C371" s="182" t="s">
        <v>483</v>
      </c>
      <c r="D371" s="182" t="s">
        <v>239</v>
      </c>
      <c r="E371" s="183" t="s">
        <v>3479</v>
      </c>
      <c r="F371" s="184" t="s">
        <v>3480</v>
      </c>
      <c r="G371" s="185" t="s">
        <v>154</v>
      </c>
      <c r="H371" s="186">
        <v>59.5</v>
      </c>
      <c r="I371" s="187"/>
      <c r="J371" s="188">
        <f>ROUND(I371*H371,2)</f>
        <v>0</v>
      </c>
      <c r="K371" s="184" t="s">
        <v>242</v>
      </c>
      <c r="L371" s="42"/>
      <c r="M371" s="189" t="s">
        <v>19</v>
      </c>
      <c r="N371" s="190" t="s">
        <v>48</v>
      </c>
      <c r="O371" s="67"/>
      <c r="P371" s="191">
        <f>O371*H371</f>
        <v>0</v>
      </c>
      <c r="Q371" s="191">
        <v>3.0599999999999998E-3</v>
      </c>
      <c r="R371" s="191">
        <f>Q371*H371</f>
        <v>0.18206999999999998</v>
      </c>
      <c r="S371" s="191">
        <v>0</v>
      </c>
      <c r="T371" s="192">
        <f>S371*H371</f>
        <v>0</v>
      </c>
      <c r="U371" s="37"/>
      <c r="V371" s="37"/>
      <c r="W371" s="37"/>
      <c r="X371" s="37"/>
      <c r="Y371" s="37"/>
      <c r="Z371" s="37"/>
      <c r="AA371" s="37"/>
      <c r="AB371" s="37"/>
      <c r="AC371" s="37"/>
      <c r="AD371" s="37"/>
      <c r="AE371" s="37"/>
      <c r="AR371" s="193" t="s">
        <v>366</v>
      </c>
      <c r="AT371" s="193" t="s">
        <v>239</v>
      </c>
      <c r="AU371" s="193" t="s">
        <v>88</v>
      </c>
      <c r="AY371" s="20" t="s">
        <v>237</v>
      </c>
      <c r="BE371" s="194">
        <f>IF(N371="základní",J371,0)</f>
        <v>0</v>
      </c>
      <c r="BF371" s="194">
        <f>IF(N371="snížená",J371,0)</f>
        <v>0</v>
      </c>
      <c r="BG371" s="194">
        <f>IF(N371="zákl. přenesená",J371,0)</f>
        <v>0</v>
      </c>
      <c r="BH371" s="194">
        <f>IF(N371="sníž. přenesená",J371,0)</f>
        <v>0</v>
      </c>
      <c r="BI371" s="194">
        <f>IF(N371="nulová",J371,0)</f>
        <v>0</v>
      </c>
      <c r="BJ371" s="20" t="s">
        <v>88</v>
      </c>
      <c r="BK371" s="194">
        <f>ROUND(I371*H371,2)</f>
        <v>0</v>
      </c>
      <c r="BL371" s="20" t="s">
        <v>366</v>
      </c>
      <c r="BM371" s="193" t="s">
        <v>3481</v>
      </c>
    </row>
    <row r="372" spans="1:65" s="2" customFormat="1" ht="10.199999999999999">
      <c r="A372" s="37"/>
      <c r="B372" s="38"/>
      <c r="C372" s="39"/>
      <c r="D372" s="195" t="s">
        <v>245</v>
      </c>
      <c r="E372" s="39"/>
      <c r="F372" s="196" t="s">
        <v>3482</v>
      </c>
      <c r="G372" s="39"/>
      <c r="H372" s="39"/>
      <c r="I372" s="197"/>
      <c r="J372" s="39"/>
      <c r="K372" s="39"/>
      <c r="L372" s="42"/>
      <c r="M372" s="198"/>
      <c r="N372" s="199"/>
      <c r="O372" s="67"/>
      <c r="P372" s="67"/>
      <c r="Q372" s="67"/>
      <c r="R372" s="67"/>
      <c r="S372" s="67"/>
      <c r="T372" s="68"/>
      <c r="U372" s="37"/>
      <c r="V372" s="37"/>
      <c r="W372" s="37"/>
      <c r="X372" s="37"/>
      <c r="Y372" s="37"/>
      <c r="Z372" s="37"/>
      <c r="AA372" s="37"/>
      <c r="AB372" s="37"/>
      <c r="AC372" s="37"/>
      <c r="AD372" s="37"/>
      <c r="AE372" s="37"/>
      <c r="AT372" s="20" t="s">
        <v>245</v>
      </c>
      <c r="AU372" s="20" t="s">
        <v>88</v>
      </c>
    </row>
    <row r="373" spans="1:65" s="13" customFormat="1" ht="10.199999999999999">
      <c r="B373" s="200"/>
      <c r="C373" s="201"/>
      <c r="D373" s="202" t="s">
        <v>247</v>
      </c>
      <c r="E373" s="203" t="s">
        <v>19</v>
      </c>
      <c r="F373" s="204" t="s">
        <v>3236</v>
      </c>
      <c r="G373" s="201"/>
      <c r="H373" s="203" t="s">
        <v>19</v>
      </c>
      <c r="I373" s="205"/>
      <c r="J373" s="201"/>
      <c r="K373" s="201"/>
      <c r="L373" s="206"/>
      <c r="M373" s="207"/>
      <c r="N373" s="208"/>
      <c r="O373" s="208"/>
      <c r="P373" s="208"/>
      <c r="Q373" s="208"/>
      <c r="R373" s="208"/>
      <c r="S373" s="208"/>
      <c r="T373" s="209"/>
      <c r="AT373" s="210" t="s">
        <v>247</v>
      </c>
      <c r="AU373" s="210" t="s">
        <v>88</v>
      </c>
      <c r="AV373" s="13" t="s">
        <v>83</v>
      </c>
      <c r="AW373" s="13" t="s">
        <v>37</v>
      </c>
      <c r="AX373" s="13" t="s">
        <v>76</v>
      </c>
      <c r="AY373" s="210" t="s">
        <v>237</v>
      </c>
    </row>
    <row r="374" spans="1:65" s="14" customFormat="1" ht="10.199999999999999">
      <c r="B374" s="211"/>
      <c r="C374" s="212"/>
      <c r="D374" s="202" t="s">
        <v>247</v>
      </c>
      <c r="E374" s="213" t="s">
        <v>19</v>
      </c>
      <c r="F374" s="214" t="s">
        <v>3483</v>
      </c>
      <c r="G374" s="212"/>
      <c r="H374" s="215">
        <v>59.5</v>
      </c>
      <c r="I374" s="216"/>
      <c r="J374" s="212"/>
      <c r="K374" s="212"/>
      <c r="L374" s="217"/>
      <c r="M374" s="218"/>
      <c r="N374" s="219"/>
      <c r="O374" s="219"/>
      <c r="P374" s="219"/>
      <c r="Q374" s="219"/>
      <c r="R374" s="219"/>
      <c r="S374" s="219"/>
      <c r="T374" s="220"/>
      <c r="AT374" s="221" t="s">
        <v>247</v>
      </c>
      <c r="AU374" s="221" t="s">
        <v>88</v>
      </c>
      <c r="AV374" s="14" t="s">
        <v>88</v>
      </c>
      <c r="AW374" s="14" t="s">
        <v>37</v>
      </c>
      <c r="AX374" s="14" t="s">
        <v>83</v>
      </c>
      <c r="AY374" s="221" t="s">
        <v>237</v>
      </c>
    </row>
    <row r="375" spans="1:65" s="2" customFormat="1" ht="37.799999999999997" customHeight="1">
      <c r="A375" s="37"/>
      <c r="B375" s="38"/>
      <c r="C375" s="182" t="s">
        <v>1011</v>
      </c>
      <c r="D375" s="182" t="s">
        <v>239</v>
      </c>
      <c r="E375" s="183" t="s">
        <v>3484</v>
      </c>
      <c r="F375" s="184" t="s">
        <v>3485</v>
      </c>
      <c r="G375" s="185" t="s">
        <v>154</v>
      </c>
      <c r="H375" s="186">
        <v>59.5</v>
      </c>
      <c r="I375" s="187"/>
      <c r="J375" s="188">
        <f>ROUND(I375*H375,2)</f>
        <v>0</v>
      </c>
      <c r="K375" s="184" t="s">
        <v>242</v>
      </c>
      <c r="L375" s="42"/>
      <c r="M375" s="189" t="s">
        <v>19</v>
      </c>
      <c r="N375" s="190" t="s">
        <v>48</v>
      </c>
      <c r="O375" s="67"/>
      <c r="P375" s="191">
        <f>O375*H375</f>
        <v>0</v>
      </c>
      <c r="Q375" s="191">
        <v>3.6600000000000001E-3</v>
      </c>
      <c r="R375" s="191">
        <f>Q375*H375</f>
        <v>0.21776999999999999</v>
      </c>
      <c r="S375" s="191">
        <v>0</v>
      </c>
      <c r="T375" s="192">
        <f>S375*H375</f>
        <v>0</v>
      </c>
      <c r="U375" s="37"/>
      <c r="V375" s="37"/>
      <c r="W375" s="37"/>
      <c r="X375" s="37"/>
      <c r="Y375" s="37"/>
      <c r="Z375" s="37"/>
      <c r="AA375" s="37"/>
      <c r="AB375" s="37"/>
      <c r="AC375" s="37"/>
      <c r="AD375" s="37"/>
      <c r="AE375" s="37"/>
      <c r="AR375" s="193" t="s">
        <v>366</v>
      </c>
      <c r="AT375" s="193" t="s">
        <v>239</v>
      </c>
      <c r="AU375" s="193" t="s">
        <v>88</v>
      </c>
      <c r="AY375" s="20" t="s">
        <v>237</v>
      </c>
      <c r="BE375" s="194">
        <f>IF(N375="základní",J375,0)</f>
        <v>0</v>
      </c>
      <c r="BF375" s="194">
        <f>IF(N375="snížená",J375,0)</f>
        <v>0</v>
      </c>
      <c r="BG375" s="194">
        <f>IF(N375="zákl. přenesená",J375,0)</f>
        <v>0</v>
      </c>
      <c r="BH375" s="194">
        <f>IF(N375="sníž. přenesená",J375,0)</f>
        <v>0</v>
      </c>
      <c r="BI375" s="194">
        <f>IF(N375="nulová",J375,0)</f>
        <v>0</v>
      </c>
      <c r="BJ375" s="20" t="s">
        <v>88</v>
      </c>
      <c r="BK375" s="194">
        <f>ROUND(I375*H375,2)</f>
        <v>0</v>
      </c>
      <c r="BL375" s="20" t="s">
        <v>366</v>
      </c>
      <c r="BM375" s="193" t="s">
        <v>3486</v>
      </c>
    </row>
    <row r="376" spans="1:65" s="2" customFormat="1" ht="10.199999999999999">
      <c r="A376" s="37"/>
      <c r="B376" s="38"/>
      <c r="C376" s="39"/>
      <c r="D376" s="195" t="s">
        <v>245</v>
      </c>
      <c r="E376" s="39"/>
      <c r="F376" s="196" t="s">
        <v>3487</v>
      </c>
      <c r="G376" s="39"/>
      <c r="H376" s="39"/>
      <c r="I376" s="197"/>
      <c r="J376" s="39"/>
      <c r="K376" s="39"/>
      <c r="L376" s="42"/>
      <c r="M376" s="198"/>
      <c r="N376" s="199"/>
      <c r="O376" s="67"/>
      <c r="P376" s="67"/>
      <c r="Q376" s="67"/>
      <c r="R376" s="67"/>
      <c r="S376" s="67"/>
      <c r="T376" s="68"/>
      <c r="U376" s="37"/>
      <c r="V376" s="37"/>
      <c r="W376" s="37"/>
      <c r="X376" s="37"/>
      <c r="Y376" s="37"/>
      <c r="Z376" s="37"/>
      <c r="AA376" s="37"/>
      <c r="AB376" s="37"/>
      <c r="AC376" s="37"/>
      <c r="AD376" s="37"/>
      <c r="AE376" s="37"/>
      <c r="AT376" s="20" t="s">
        <v>245</v>
      </c>
      <c r="AU376" s="20" t="s">
        <v>88</v>
      </c>
    </row>
    <row r="377" spans="1:65" s="13" customFormat="1" ht="10.199999999999999">
      <c r="B377" s="200"/>
      <c r="C377" s="201"/>
      <c r="D377" s="202" t="s">
        <v>247</v>
      </c>
      <c r="E377" s="203" t="s">
        <v>19</v>
      </c>
      <c r="F377" s="204" t="s">
        <v>3236</v>
      </c>
      <c r="G377" s="201"/>
      <c r="H377" s="203" t="s">
        <v>19</v>
      </c>
      <c r="I377" s="205"/>
      <c r="J377" s="201"/>
      <c r="K377" s="201"/>
      <c r="L377" s="206"/>
      <c r="M377" s="207"/>
      <c r="N377" s="208"/>
      <c r="O377" s="208"/>
      <c r="P377" s="208"/>
      <c r="Q377" s="208"/>
      <c r="R377" s="208"/>
      <c r="S377" s="208"/>
      <c r="T377" s="209"/>
      <c r="AT377" s="210" t="s">
        <v>247</v>
      </c>
      <c r="AU377" s="210" t="s">
        <v>88</v>
      </c>
      <c r="AV377" s="13" t="s">
        <v>83</v>
      </c>
      <c r="AW377" s="13" t="s">
        <v>37</v>
      </c>
      <c r="AX377" s="13" t="s">
        <v>76</v>
      </c>
      <c r="AY377" s="210" t="s">
        <v>237</v>
      </c>
    </row>
    <row r="378" spans="1:65" s="14" customFormat="1" ht="10.199999999999999">
      <c r="B378" s="211"/>
      <c r="C378" s="212"/>
      <c r="D378" s="202" t="s">
        <v>247</v>
      </c>
      <c r="E378" s="213" t="s">
        <v>19</v>
      </c>
      <c r="F378" s="214" t="s">
        <v>3488</v>
      </c>
      <c r="G378" s="212"/>
      <c r="H378" s="215">
        <v>59.5</v>
      </c>
      <c r="I378" s="216"/>
      <c r="J378" s="212"/>
      <c r="K378" s="212"/>
      <c r="L378" s="217"/>
      <c r="M378" s="218"/>
      <c r="N378" s="219"/>
      <c r="O378" s="219"/>
      <c r="P378" s="219"/>
      <c r="Q378" s="219"/>
      <c r="R378" s="219"/>
      <c r="S378" s="219"/>
      <c r="T378" s="220"/>
      <c r="AT378" s="221" t="s">
        <v>247</v>
      </c>
      <c r="AU378" s="221" t="s">
        <v>88</v>
      </c>
      <c r="AV378" s="14" t="s">
        <v>88</v>
      </c>
      <c r="AW378" s="14" t="s">
        <v>37</v>
      </c>
      <c r="AX378" s="14" t="s">
        <v>83</v>
      </c>
      <c r="AY378" s="221" t="s">
        <v>237</v>
      </c>
    </row>
    <row r="379" spans="1:65" s="2" customFormat="1" ht="33" customHeight="1">
      <c r="A379" s="37"/>
      <c r="B379" s="38"/>
      <c r="C379" s="182" t="s">
        <v>1015</v>
      </c>
      <c r="D379" s="182" t="s">
        <v>239</v>
      </c>
      <c r="E379" s="183" t="s">
        <v>3489</v>
      </c>
      <c r="F379" s="184" t="s">
        <v>3490</v>
      </c>
      <c r="G379" s="185" t="s">
        <v>154</v>
      </c>
      <c r="H379" s="186">
        <v>59.5</v>
      </c>
      <c r="I379" s="187"/>
      <c r="J379" s="188">
        <f>ROUND(I379*H379,2)</f>
        <v>0</v>
      </c>
      <c r="K379" s="184" t="s">
        <v>242</v>
      </c>
      <c r="L379" s="42"/>
      <c r="M379" s="189" t="s">
        <v>19</v>
      </c>
      <c r="N379" s="190" t="s">
        <v>48</v>
      </c>
      <c r="O379" s="67"/>
      <c r="P379" s="191">
        <f>O379*H379</f>
        <v>0</v>
      </c>
      <c r="Q379" s="191">
        <v>2.7399999999999998E-3</v>
      </c>
      <c r="R379" s="191">
        <f>Q379*H379</f>
        <v>0.16302999999999998</v>
      </c>
      <c r="S379" s="191">
        <v>0</v>
      </c>
      <c r="T379" s="192">
        <f>S379*H379</f>
        <v>0</v>
      </c>
      <c r="U379" s="37"/>
      <c r="V379" s="37"/>
      <c r="W379" s="37"/>
      <c r="X379" s="37"/>
      <c r="Y379" s="37"/>
      <c r="Z379" s="37"/>
      <c r="AA379" s="37"/>
      <c r="AB379" s="37"/>
      <c r="AC379" s="37"/>
      <c r="AD379" s="37"/>
      <c r="AE379" s="37"/>
      <c r="AR379" s="193" t="s">
        <v>366</v>
      </c>
      <c r="AT379" s="193" t="s">
        <v>239</v>
      </c>
      <c r="AU379" s="193" t="s">
        <v>88</v>
      </c>
      <c r="AY379" s="20" t="s">
        <v>237</v>
      </c>
      <c r="BE379" s="194">
        <f>IF(N379="základní",J379,0)</f>
        <v>0</v>
      </c>
      <c r="BF379" s="194">
        <f>IF(N379="snížená",J379,0)</f>
        <v>0</v>
      </c>
      <c r="BG379" s="194">
        <f>IF(N379="zákl. přenesená",J379,0)</f>
        <v>0</v>
      </c>
      <c r="BH379" s="194">
        <f>IF(N379="sníž. přenesená",J379,0)</f>
        <v>0</v>
      </c>
      <c r="BI379" s="194">
        <f>IF(N379="nulová",J379,0)</f>
        <v>0</v>
      </c>
      <c r="BJ379" s="20" t="s">
        <v>88</v>
      </c>
      <c r="BK379" s="194">
        <f>ROUND(I379*H379,2)</f>
        <v>0</v>
      </c>
      <c r="BL379" s="20" t="s">
        <v>366</v>
      </c>
      <c r="BM379" s="193" t="s">
        <v>3491</v>
      </c>
    </row>
    <row r="380" spans="1:65" s="2" customFormat="1" ht="10.199999999999999">
      <c r="A380" s="37"/>
      <c r="B380" s="38"/>
      <c r="C380" s="39"/>
      <c r="D380" s="195" t="s">
        <v>245</v>
      </c>
      <c r="E380" s="39"/>
      <c r="F380" s="196" t="s">
        <v>3492</v>
      </c>
      <c r="G380" s="39"/>
      <c r="H380" s="39"/>
      <c r="I380" s="197"/>
      <c r="J380" s="39"/>
      <c r="K380" s="39"/>
      <c r="L380" s="42"/>
      <c r="M380" s="198"/>
      <c r="N380" s="199"/>
      <c r="O380" s="67"/>
      <c r="P380" s="67"/>
      <c r="Q380" s="67"/>
      <c r="R380" s="67"/>
      <c r="S380" s="67"/>
      <c r="T380" s="68"/>
      <c r="U380" s="37"/>
      <c r="V380" s="37"/>
      <c r="W380" s="37"/>
      <c r="X380" s="37"/>
      <c r="Y380" s="37"/>
      <c r="Z380" s="37"/>
      <c r="AA380" s="37"/>
      <c r="AB380" s="37"/>
      <c r="AC380" s="37"/>
      <c r="AD380" s="37"/>
      <c r="AE380" s="37"/>
      <c r="AT380" s="20" t="s">
        <v>245</v>
      </c>
      <c r="AU380" s="20" t="s">
        <v>88</v>
      </c>
    </row>
    <row r="381" spans="1:65" s="13" customFormat="1" ht="10.199999999999999">
      <c r="B381" s="200"/>
      <c r="C381" s="201"/>
      <c r="D381" s="202" t="s">
        <v>247</v>
      </c>
      <c r="E381" s="203" t="s">
        <v>19</v>
      </c>
      <c r="F381" s="204" t="s">
        <v>3236</v>
      </c>
      <c r="G381" s="201"/>
      <c r="H381" s="203" t="s">
        <v>19</v>
      </c>
      <c r="I381" s="205"/>
      <c r="J381" s="201"/>
      <c r="K381" s="201"/>
      <c r="L381" s="206"/>
      <c r="M381" s="207"/>
      <c r="N381" s="208"/>
      <c r="O381" s="208"/>
      <c r="P381" s="208"/>
      <c r="Q381" s="208"/>
      <c r="R381" s="208"/>
      <c r="S381" s="208"/>
      <c r="T381" s="209"/>
      <c r="AT381" s="210" t="s">
        <v>247</v>
      </c>
      <c r="AU381" s="210" t="s">
        <v>88</v>
      </c>
      <c r="AV381" s="13" t="s">
        <v>83</v>
      </c>
      <c r="AW381" s="13" t="s">
        <v>37</v>
      </c>
      <c r="AX381" s="13" t="s">
        <v>76</v>
      </c>
      <c r="AY381" s="210" t="s">
        <v>237</v>
      </c>
    </row>
    <row r="382" spans="1:65" s="14" customFormat="1" ht="10.199999999999999">
      <c r="B382" s="211"/>
      <c r="C382" s="212"/>
      <c r="D382" s="202" t="s">
        <v>247</v>
      </c>
      <c r="E382" s="213" t="s">
        <v>19</v>
      </c>
      <c r="F382" s="214" t="s">
        <v>3493</v>
      </c>
      <c r="G382" s="212"/>
      <c r="H382" s="215">
        <v>59.5</v>
      </c>
      <c r="I382" s="216"/>
      <c r="J382" s="212"/>
      <c r="K382" s="212"/>
      <c r="L382" s="217"/>
      <c r="M382" s="218"/>
      <c r="N382" s="219"/>
      <c r="O382" s="219"/>
      <c r="P382" s="219"/>
      <c r="Q382" s="219"/>
      <c r="R382" s="219"/>
      <c r="S382" s="219"/>
      <c r="T382" s="220"/>
      <c r="AT382" s="221" t="s">
        <v>247</v>
      </c>
      <c r="AU382" s="221" t="s">
        <v>88</v>
      </c>
      <c r="AV382" s="14" t="s">
        <v>88</v>
      </c>
      <c r="AW382" s="14" t="s">
        <v>37</v>
      </c>
      <c r="AX382" s="14" t="s">
        <v>83</v>
      </c>
      <c r="AY382" s="221" t="s">
        <v>237</v>
      </c>
    </row>
    <row r="383" spans="1:65" s="2" customFormat="1" ht="33" customHeight="1">
      <c r="A383" s="37"/>
      <c r="B383" s="38"/>
      <c r="C383" s="182" t="s">
        <v>1020</v>
      </c>
      <c r="D383" s="182" t="s">
        <v>239</v>
      </c>
      <c r="E383" s="183" t="s">
        <v>3494</v>
      </c>
      <c r="F383" s="184" t="s">
        <v>3495</v>
      </c>
      <c r="G383" s="185" t="s">
        <v>290</v>
      </c>
      <c r="H383" s="186">
        <v>3</v>
      </c>
      <c r="I383" s="187"/>
      <c r="J383" s="188">
        <f>ROUND(I383*H383,2)</f>
        <v>0</v>
      </c>
      <c r="K383" s="184" t="s">
        <v>242</v>
      </c>
      <c r="L383" s="42"/>
      <c r="M383" s="189" t="s">
        <v>19</v>
      </c>
      <c r="N383" s="190" t="s">
        <v>48</v>
      </c>
      <c r="O383" s="67"/>
      <c r="P383" s="191">
        <f>O383*H383</f>
        <v>0</v>
      </c>
      <c r="Q383" s="191">
        <v>8.0999999999999996E-4</v>
      </c>
      <c r="R383" s="191">
        <f>Q383*H383</f>
        <v>2.4299999999999999E-3</v>
      </c>
      <c r="S383" s="191">
        <v>0</v>
      </c>
      <c r="T383" s="192">
        <f>S383*H383</f>
        <v>0</v>
      </c>
      <c r="U383" s="37"/>
      <c r="V383" s="37"/>
      <c r="W383" s="37"/>
      <c r="X383" s="37"/>
      <c r="Y383" s="37"/>
      <c r="Z383" s="37"/>
      <c r="AA383" s="37"/>
      <c r="AB383" s="37"/>
      <c r="AC383" s="37"/>
      <c r="AD383" s="37"/>
      <c r="AE383" s="37"/>
      <c r="AR383" s="193" t="s">
        <v>366</v>
      </c>
      <c r="AT383" s="193" t="s">
        <v>239</v>
      </c>
      <c r="AU383" s="193" t="s">
        <v>88</v>
      </c>
      <c r="AY383" s="20" t="s">
        <v>237</v>
      </c>
      <c r="BE383" s="194">
        <f>IF(N383="základní",J383,0)</f>
        <v>0</v>
      </c>
      <c r="BF383" s="194">
        <f>IF(N383="snížená",J383,0)</f>
        <v>0</v>
      </c>
      <c r="BG383" s="194">
        <f>IF(N383="zákl. přenesená",J383,0)</f>
        <v>0</v>
      </c>
      <c r="BH383" s="194">
        <f>IF(N383="sníž. přenesená",J383,0)</f>
        <v>0</v>
      </c>
      <c r="BI383" s="194">
        <f>IF(N383="nulová",J383,0)</f>
        <v>0</v>
      </c>
      <c r="BJ383" s="20" t="s">
        <v>88</v>
      </c>
      <c r="BK383" s="194">
        <f>ROUND(I383*H383,2)</f>
        <v>0</v>
      </c>
      <c r="BL383" s="20" t="s">
        <v>366</v>
      </c>
      <c r="BM383" s="193" t="s">
        <v>3496</v>
      </c>
    </row>
    <row r="384" spans="1:65" s="2" customFormat="1" ht="10.199999999999999">
      <c r="A384" s="37"/>
      <c r="B384" s="38"/>
      <c r="C384" s="39"/>
      <c r="D384" s="195" t="s">
        <v>245</v>
      </c>
      <c r="E384" s="39"/>
      <c r="F384" s="196" t="s">
        <v>3497</v>
      </c>
      <c r="G384" s="39"/>
      <c r="H384" s="39"/>
      <c r="I384" s="197"/>
      <c r="J384" s="39"/>
      <c r="K384" s="39"/>
      <c r="L384" s="42"/>
      <c r="M384" s="198"/>
      <c r="N384" s="199"/>
      <c r="O384" s="67"/>
      <c r="P384" s="67"/>
      <c r="Q384" s="67"/>
      <c r="R384" s="67"/>
      <c r="S384" s="67"/>
      <c r="T384" s="68"/>
      <c r="U384" s="37"/>
      <c r="V384" s="37"/>
      <c r="W384" s="37"/>
      <c r="X384" s="37"/>
      <c r="Y384" s="37"/>
      <c r="Z384" s="37"/>
      <c r="AA384" s="37"/>
      <c r="AB384" s="37"/>
      <c r="AC384" s="37"/>
      <c r="AD384" s="37"/>
      <c r="AE384" s="37"/>
      <c r="AT384" s="20" t="s">
        <v>245</v>
      </c>
      <c r="AU384" s="20" t="s">
        <v>88</v>
      </c>
    </row>
    <row r="385" spans="1:65" s="14" customFormat="1" ht="10.199999999999999">
      <c r="B385" s="211"/>
      <c r="C385" s="212"/>
      <c r="D385" s="202" t="s">
        <v>247</v>
      </c>
      <c r="E385" s="213" t="s">
        <v>19</v>
      </c>
      <c r="F385" s="214" t="s">
        <v>3498</v>
      </c>
      <c r="G385" s="212"/>
      <c r="H385" s="215">
        <v>3</v>
      </c>
      <c r="I385" s="216"/>
      <c r="J385" s="212"/>
      <c r="K385" s="212"/>
      <c r="L385" s="217"/>
      <c r="M385" s="218"/>
      <c r="N385" s="219"/>
      <c r="O385" s="219"/>
      <c r="P385" s="219"/>
      <c r="Q385" s="219"/>
      <c r="R385" s="219"/>
      <c r="S385" s="219"/>
      <c r="T385" s="220"/>
      <c r="AT385" s="221" t="s">
        <v>247</v>
      </c>
      <c r="AU385" s="221" t="s">
        <v>88</v>
      </c>
      <c r="AV385" s="14" t="s">
        <v>88</v>
      </c>
      <c r="AW385" s="14" t="s">
        <v>37</v>
      </c>
      <c r="AX385" s="14" t="s">
        <v>83</v>
      </c>
      <c r="AY385" s="221" t="s">
        <v>237</v>
      </c>
    </row>
    <row r="386" spans="1:65" s="2" customFormat="1" ht="37.799999999999997" customHeight="1">
      <c r="A386" s="37"/>
      <c r="B386" s="38"/>
      <c r="C386" s="182" t="s">
        <v>1024</v>
      </c>
      <c r="D386" s="182" t="s">
        <v>239</v>
      </c>
      <c r="E386" s="183" t="s">
        <v>3499</v>
      </c>
      <c r="F386" s="184" t="s">
        <v>3500</v>
      </c>
      <c r="G386" s="185" t="s">
        <v>290</v>
      </c>
      <c r="H386" s="186">
        <v>5</v>
      </c>
      <c r="I386" s="187"/>
      <c r="J386" s="188">
        <f>ROUND(I386*H386,2)</f>
        <v>0</v>
      </c>
      <c r="K386" s="184" t="s">
        <v>242</v>
      </c>
      <c r="L386" s="42"/>
      <c r="M386" s="189" t="s">
        <v>19</v>
      </c>
      <c r="N386" s="190" t="s">
        <v>48</v>
      </c>
      <c r="O386" s="67"/>
      <c r="P386" s="191">
        <f>O386*H386</f>
        <v>0</v>
      </c>
      <c r="Q386" s="191">
        <v>4.4000000000000002E-4</v>
      </c>
      <c r="R386" s="191">
        <f>Q386*H386</f>
        <v>2.2000000000000001E-3</v>
      </c>
      <c r="S386" s="191">
        <v>0</v>
      </c>
      <c r="T386" s="192">
        <f>S386*H386</f>
        <v>0</v>
      </c>
      <c r="U386" s="37"/>
      <c r="V386" s="37"/>
      <c r="W386" s="37"/>
      <c r="X386" s="37"/>
      <c r="Y386" s="37"/>
      <c r="Z386" s="37"/>
      <c r="AA386" s="37"/>
      <c r="AB386" s="37"/>
      <c r="AC386" s="37"/>
      <c r="AD386" s="37"/>
      <c r="AE386" s="37"/>
      <c r="AR386" s="193" t="s">
        <v>366</v>
      </c>
      <c r="AT386" s="193" t="s">
        <v>239</v>
      </c>
      <c r="AU386" s="193" t="s">
        <v>88</v>
      </c>
      <c r="AY386" s="20" t="s">
        <v>237</v>
      </c>
      <c r="BE386" s="194">
        <f>IF(N386="základní",J386,0)</f>
        <v>0</v>
      </c>
      <c r="BF386" s="194">
        <f>IF(N386="snížená",J386,0)</f>
        <v>0</v>
      </c>
      <c r="BG386" s="194">
        <f>IF(N386="zákl. přenesená",J386,0)</f>
        <v>0</v>
      </c>
      <c r="BH386" s="194">
        <f>IF(N386="sníž. přenesená",J386,0)</f>
        <v>0</v>
      </c>
      <c r="BI386" s="194">
        <f>IF(N386="nulová",J386,0)</f>
        <v>0</v>
      </c>
      <c r="BJ386" s="20" t="s">
        <v>88</v>
      </c>
      <c r="BK386" s="194">
        <f>ROUND(I386*H386,2)</f>
        <v>0</v>
      </c>
      <c r="BL386" s="20" t="s">
        <v>366</v>
      </c>
      <c r="BM386" s="193" t="s">
        <v>3501</v>
      </c>
    </row>
    <row r="387" spans="1:65" s="2" customFormat="1" ht="10.199999999999999">
      <c r="A387" s="37"/>
      <c r="B387" s="38"/>
      <c r="C387" s="39"/>
      <c r="D387" s="195" t="s">
        <v>245</v>
      </c>
      <c r="E387" s="39"/>
      <c r="F387" s="196" t="s">
        <v>3502</v>
      </c>
      <c r="G387" s="39"/>
      <c r="H387" s="39"/>
      <c r="I387" s="197"/>
      <c r="J387" s="39"/>
      <c r="K387" s="39"/>
      <c r="L387" s="42"/>
      <c r="M387" s="198"/>
      <c r="N387" s="199"/>
      <c r="O387" s="67"/>
      <c r="P387" s="67"/>
      <c r="Q387" s="67"/>
      <c r="R387" s="67"/>
      <c r="S387" s="67"/>
      <c r="T387" s="68"/>
      <c r="U387" s="37"/>
      <c r="V387" s="37"/>
      <c r="W387" s="37"/>
      <c r="X387" s="37"/>
      <c r="Y387" s="37"/>
      <c r="Z387" s="37"/>
      <c r="AA387" s="37"/>
      <c r="AB387" s="37"/>
      <c r="AC387" s="37"/>
      <c r="AD387" s="37"/>
      <c r="AE387" s="37"/>
      <c r="AT387" s="20" t="s">
        <v>245</v>
      </c>
      <c r="AU387" s="20" t="s">
        <v>88</v>
      </c>
    </row>
    <row r="388" spans="1:65" s="14" customFormat="1" ht="10.199999999999999">
      <c r="B388" s="211"/>
      <c r="C388" s="212"/>
      <c r="D388" s="202" t="s">
        <v>247</v>
      </c>
      <c r="E388" s="213" t="s">
        <v>19</v>
      </c>
      <c r="F388" s="214" t="s">
        <v>3503</v>
      </c>
      <c r="G388" s="212"/>
      <c r="H388" s="215">
        <v>5</v>
      </c>
      <c r="I388" s="216"/>
      <c r="J388" s="212"/>
      <c r="K388" s="212"/>
      <c r="L388" s="217"/>
      <c r="M388" s="218"/>
      <c r="N388" s="219"/>
      <c r="O388" s="219"/>
      <c r="P388" s="219"/>
      <c r="Q388" s="219"/>
      <c r="R388" s="219"/>
      <c r="S388" s="219"/>
      <c r="T388" s="220"/>
      <c r="AT388" s="221" t="s">
        <v>247</v>
      </c>
      <c r="AU388" s="221" t="s">
        <v>88</v>
      </c>
      <c r="AV388" s="14" t="s">
        <v>88</v>
      </c>
      <c r="AW388" s="14" t="s">
        <v>37</v>
      </c>
      <c r="AX388" s="14" t="s">
        <v>83</v>
      </c>
      <c r="AY388" s="221" t="s">
        <v>237</v>
      </c>
    </row>
    <row r="389" spans="1:65" s="2" customFormat="1" ht="37.799999999999997" customHeight="1">
      <c r="A389" s="37"/>
      <c r="B389" s="38"/>
      <c r="C389" s="182" t="s">
        <v>1026</v>
      </c>
      <c r="D389" s="182" t="s">
        <v>239</v>
      </c>
      <c r="E389" s="183" t="s">
        <v>3504</v>
      </c>
      <c r="F389" s="184" t="s">
        <v>3505</v>
      </c>
      <c r="G389" s="185" t="s">
        <v>154</v>
      </c>
      <c r="H389" s="186">
        <v>55.6</v>
      </c>
      <c r="I389" s="187"/>
      <c r="J389" s="188">
        <f>ROUND(I389*H389,2)</f>
        <v>0</v>
      </c>
      <c r="K389" s="184" t="s">
        <v>242</v>
      </c>
      <c r="L389" s="42"/>
      <c r="M389" s="189" t="s">
        <v>19</v>
      </c>
      <c r="N389" s="190" t="s">
        <v>48</v>
      </c>
      <c r="O389" s="67"/>
      <c r="P389" s="191">
        <f>O389*H389</f>
        <v>0</v>
      </c>
      <c r="Q389" s="191">
        <v>1.1100000000000001E-3</v>
      </c>
      <c r="R389" s="191">
        <f>Q389*H389</f>
        <v>6.1716000000000007E-2</v>
      </c>
      <c r="S389" s="191">
        <v>0</v>
      </c>
      <c r="T389" s="192">
        <f>S389*H389</f>
        <v>0</v>
      </c>
      <c r="U389" s="37"/>
      <c r="V389" s="37"/>
      <c r="W389" s="37"/>
      <c r="X389" s="37"/>
      <c r="Y389" s="37"/>
      <c r="Z389" s="37"/>
      <c r="AA389" s="37"/>
      <c r="AB389" s="37"/>
      <c r="AC389" s="37"/>
      <c r="AD389" s="37"/>
      <c r="AE389" s="37"/>
      <c r="AR389" s="193" t="s">
        <v>366</v>
      </c>
      <c r="AT389" s="193" t="s">
        <v>239</v>
      </c>
      <c r="AU389" s="193" t="s">
        <v>88</v>
      </c>
      <c r="AY389" s="20" t="s">
        <v>237</v>
      </c>
      <c r="BE389" s="194">
        <f>IF(N389="základní",J389,0)</f>
        <v>0</v>
      </c>
      <c r="BF389" s="194">
        <f>IF(N389="snížená",J389,0)</f>
        <v>0</v>
      </c>
      <c r="BG389" s="194">
        <f>IF(N389="zákl. přenesená",J389,0)</f>
        <v>0</v>
      </c>
      <c r="BH389" s="194">
        <f>IF(N389="sníž. přenesená",J389,0)</f>
        <v>0</v>
      </c>
      <c r="BI389" s="194">
        <f>IF(N389="nulová",J389,0)</f>
        <v>0</v>
      </c>
      <c r="BJ389" s="20" t="s">
        <v>88</v>
      </c>
      <c r="BK389" s="194">
        <f>ROUND(I389*H389,2)</f>
        <v>0</v>
      </c>
      <c r="BL389" s="20" t="s">
        <v>366</v>
      </c>
      <c r="BM389" s="193" t="s">
        <v>3506</v>
      </c>
    </row>
    <row r="390" spans="1:65" s="2" customFormat="1" ht="10.199999999999999">
      <c r="A390" s="37"/>
      <c r="B390" s="38"/>
      <c r="C390" s="39"/>
      <c r="D390" s="195" t="s">
        <v>245</v>
      </c>
      <c r="E390" s="39"/>
      <c r="F390" s="196" t="s">
        <v>3507</v>
      </c>
      <c r="G390" s="39"/>
      <c r="H390" s="39"/>
      <c r="I390" s="197"/>
      <c r="J390" s="39"/>
      <c r="K390" s="39"/>
      <c r="L390" s="42"/>
      <c r="M390" s="198"/>
      <c r="N390" s="199"/>
      <c r="O390" s="67"/>
      <c r="P390" s="67"/>
      <c r="Q390" s="67"/>
      <c r="R390" s="67"/>
      <c r="S390" s="67"/>
      <c r="T390" s="68"/>
      <c r="U390" s="37"/>
      <c r="V390" s="37"/>
      <c r="W390" s="37"/>
      <c r="X390" s="37"/>
      <c r="Y390" s="37"/>
      <c r="Z390" s="37"/>
      <c r="AA390" s="37"/>
      <c r="AB390" s="37"/>
      <c r="AC390" s="37"/>
      <c r="AD390" s="37"/>
      <c r="AE390" s="37"/>
      <c r="AT390" s="20" t="s">
        <v>245</v>
      </c>
      <c r="AU390" s="20" t="s">
        <v>88</v>
      </c>
    </row>
    <row r="391" spans="1:65" s="14" customFormat="1" ht="10.199999999999999">
      <c r="B391" s="211"/>
      <c r="C391" s="212"/>
      <c r="D391" s="202" t="s">
        <v>247</v>
      </c>
      <c r="E391" s="213" t="s">
        <v>19</v>
      </c>
      <c r="F391" s="214" t="s">
        <v>3508</v>
      </c>
      <c r="G391" s="212"/>
      <c r="H391" s="215">
        <v>55.6</v>
      </c>
      <c r="I391" s="216"/>
      <c r="J391" s="212"/>
      <c r="K391" s="212"/>
      <c r="L391" s="217"/>
      <c r="M391" s="218"/>
      <c r="N391" s="219"/>
      <c r="O391" s="219"/>
      <c r="P391" s="219"/>
      <c r="Q391" s="219"/>
      <c r="R391" s="219"/>
      <c r="S391" s="219"/>
      <c r="T391" s="220"/>
      <c r="AT391" s="221" t="s">
        <v>247</v>
      </c>
      <c r="AU391" s="221" t="s">
        <v>88</v>
      </c>
      <c r="AV391" s="14" t="s">
        <v>88</v>
      </c>
      <c r="AW391" s="14" t="s">
        <v>37</v>
      </c>
      <c r="AX391" s="14" t="s">
        <v>83</v>
      </c>
      <c r="AY391" s="221" t="s">
        <v>237</v>
      </c>
    </row>
    <row r="392" spans="1:65" s="2" customFormat="1" ht="55.5" customHeight="1">
      <c r="A392" s="37"/>
      <c r="B392" s="38"/>
      <c r="C392" s="182" t="s">
        <v>1030</v>
      </c>
      <c r="D392" s="182" t="s">
        <v>239</v>
      </c>
      <c r="E392" s="183" t="s">
        <v>2929</v>
      </c>
      <c r="F392" s="184" t="s">
        <v>2930</v>
      </c>
      <c r="G392" s="185" t="s">
        <v>304</v>
      </c>
      <c r="H392" s="186">
        <v>0.65200000000000002</v>
      </c>
      <c r="I392" s="187"/>
      <c r="J392" s="188">
        <f>ROUND(I392*H392,2)</f>
        <v>0</v>
      </c>
      <c r="K392" s="184" t="s">
        <v>242</v>
      </c>
      <c r="L392" s="42"/>
      <c r="M392" s="189" t="s">
        <v>19</v>
      </c>
      <c r="N392" s="190" t="s">
        <v>48</v>
      </c>
      <c r="O392" s="67"/>
      <c r="P392" s="191">
        <f>O392*H392</f>
        <v>0</v>
      </c>
      <c r="Q392" s="191">
        <v>0</v>
      </c>
      <c r="R392" s="191">
        <f>Q392*H392</f>
        <v>0</v>
      </c>
      <c r="S392" s="191">
        <v>0</v>
      </c>
      <c r="T392" s="192">
        <f>S392*H392</f>
        <v>0</v>
      </c>
      <c r="U392" s="37"/>
      <c r="V392" s="37"/>
      <c r="W392" s="37"/>
      <c r="X392" s="37"/>
      <c r="Y392" s="37"/>
      <c r="Z392" s="37"/>
      <c r="AA392" s="37"/>
      <c r="AB392" s="37"/>
      <c r="AC392" s="37"/>
      <c r="AD392" s="37"/>
      <c r="AE392" s="37"/>
      <c r="AR392" s="193" t="s">
        <v>366</v>
      </c>
      <c r="AT392" s="193" t="s">
        <v>239</v>
      </c>
      <c r="AU392" s="193" t="s">
        <v>88</v>
      </c>
      <c r="AY392" s="20" t="s">
        <v>237</v>
      </c>
      <c r="BE392" s="194">
        <f>IF(N392="základní",J392,0)</f>
        <v>0</v>
      </c>
      <c r="BF392" s="194">
        <f>IF(N392="snížená",J392,0)</f>
        <v>0</v>
      </c>
      <c r="BG392" s="194">
        <f>IF(N392="zákl. přenesená",J392,0)</f>
        <v>0</v>
      </c>
      <c r="BH392" s="194">
        <f>IF(N392="sníž. přenesená",J392,0)</f>
        <v>0</v>
      </c>
      <c r="BI392" s="194">
        <f>IF(N392="nulová",J392,0)</f>
        <v>0</v>
      </c>
      <c r="BJ392" s="20" t="s">
        <v>88</v>
      </c>
      <c r="BK392" s="194">
        <f>ROUND(I392*H392,2)</f>
        <v>0</v>
      </c>
      <c r="BL392" s="20" t="s">
        <v>366</v>
      </c>
      <c r="BM392" s="193" t="s">
        <v>3509</v>
      </c>
    </row>
    <row r="393" spans="1:65" s="2" customFormat="1" ht="10.199999999999999">
      <c r="A393" s="37"/>
      <c r="B393" s="38"/>
      <c r="C393" s="39"/>
      <c r="D393" s="195" t="s">
        <v>245</v>
      </c>
      <c r="E393" s="39"/>
      <c r="F393" s="196" t="s">
        <v>2932</v>
      </c>
      <c r="G393" s="39"/>
      <c r="H393" s="39"/>
      <c r="I393" s="197"/>
      <c r="J393" s="39"/>
      <c r="K393" s="39"/>
      <c r="L393" s="42"/>
      <c r="M393" s="198"/>
      <c r="N393" s="199"/>
      <c r="O393" s="67"/>
      <c r="P393" s="67"/>
      <c r="Q393" s="67"/>
      <c r="R393" s="67"/>
      <c r="S393" s="67"/>
      <c r="T393" s="68"/>
      <c r="U393" s="37"/>
      <c r="V393" s="37"/>
      <c r="W393" s="37"/>
      <c r="X393" s="37"/>
      <c r="Y393" s="37"/>
      <c r="Z393" s="37"/>
      <c r="AA393" s="37"/>
      <c r="AB393" s="37"/>
      <c r="AC393" s="37"/>
      <c r="AD393" s="37"/>
      <c r="AE393" s="37"/>
      <c r="AT393" s="20" t="s">
        <v>245</v>
      </c>
      <c r="AU393" s="20" t="s">
        <v>88</v>
      </c>
    </row>
    <row r="394" spans="1:65" s="12" customFormat="1" ht="22.8" customHeight="1">
      <c r="B394" s="166"/>
      <c r="C394" s="167"/>
      <c r="D394" s="168" t="s">
        <v>75</v>
      </c>
      <c r="E394" s="180" t="s">
        <v>972</v>
      </c>
      <c r="F394" s="180" t="s">
        <v>973</v>
      </c>
      <c r="G394" s="167"/>
      <c r="H394" s="167"/>
      <c r="I394" s="170"/>
      <c r="J394" s="181">
        <f>BK394</f>
        <v>0</v>
      </c>
      <c r="K394" s="167"/>
      <c r="L394" s="172"/>
      <c r="M394" s="173"/>
      <c r="N394" s="174"/>
      <c r="O394" s="174"/>
      <c r="P394" s="175">
        <f>SUM(P395:P398)</f>
        <v>0</v>
      </c>
      <c r="Q394" s="174"/>
      <c r="R394" s="175">
        <f>SUM(R395:R398)</f>
        <v>3.0419999999999999E-2</v>
      </c>
      <c r="S394" s="174"/>
      <c r="T394" s="176">
        <f>SUM(T395:T398)</f>
        <v>0</v>
      </c>
      <c r="AR394" s="177" t="s">
        <v>88</v>
      </c>
      <c r="AT394" s="178" t="s">
        <v>75</v>
      </c>
      <c r="AU394" s="178" t="s">
        <v>83</v>
      </c>
      <c r="AY394" s="177" t="s">
        <v>237</v>
      </c>
      <c r="BK394" s="179">
        <f>SUM(BK395:BK398)</f>
        <v>0</v>
      </c>
    </row>
    <row r="395" spans="1:65" s="2" customFormat="1" ht="16.5" customHeight="1">
      <c r="A395" s="37"/>
      <c r="B395" s="38"/>
      <c r="C395" s="182" t="s">
        <v>1035</v>
      </c>
      <c r="D395" s="182" t="s">
        <v>239</v>
      </c>
      <c r="E395" s="183" t="s">
        <v>3510</v>
      </c>
      <c r="F395" s="184" t="s">
        <v>3511</v>
      </c>
      <c r="G395" s="185" t="s">
        <v>290</v>
      </c>
      <c r="H395" s="186">
        <v>1</v>
      </c>
      <c r="I395" s="187"/>
      <c r="J395" s="188">
        <f>ROUND(I395*H395,2)</f>
        <v>0</v>
      </c>
      <c r="K395" s="184" t="s">
        <v>19</v>
      </c>
      <c r="L395" s="42"/>
      <c r="M395" s="189" t="s">
        <v>19</v>
      </c>
      <c r="N395" s="190" t="s">
        <v>48</v>
      </c>
      <c r="O395" s="67"/>
      <c r="P395" s="191">
        <f>O395*H395</f>
        <v>0</v>
      </c>
      <c r="Q395" s="191">
        <v>4.2000000000000002E-4</v>
      </c>
      <c r="R395" s="191">
        <f>Q395*H395</f>
        <v>4.2000000000000002E-4</v>
      </c>
      <c r="S395" s="191">
        <v>0</v>
      </c>
      <c r="T395" s="192">
        <f>S395*H395</f>
        <v>0</v>
      </c>
      <c r="U395" s="37"/>
      <c r="V395" s="37"/>
      <c r="W395" s="37"/>
      <c r="X395" s="37"/>
      <c r="Y395" s="37"/>
      <c r="Z395" s="37"/>
      <c r="AA395" s="37"/>
      <c r="AB395" s="37"/>
      <c r="AC395" s="37"/>
      <c r="AD395" s="37"/>
      <c r="AE395" s="37"/>
      <c r="AR395" s="193" t="s">
        <v>366</v>
      </c>
      <c r="AT395" s="193" t="s">
        <v>239</v>
      </c>
      <c r="AU395" s="193" t="s">
        <v>88</v>
      </c>
      <c r="AY395" s="20" t="s">
        <v>237</v>
      </c>
      <c r="BE395" s="194">
        <f>IF(N395="základní",J395,0)</f>
        <v>0</v>
      </c>
      <c r="BF395" s="194">
        <f>IF(N395="snížená",J395,0)</f>
        <v>0</v>
      </c>
      <c r="BG395" s="194">
        <f>IF(N395="zákl. přenesená",J395,0)</f>
        <v>0</v>
      </c>
      <c r="BH395" s="194">
        <f>IF(N395="sníž. přenesená",J395,0)</f>
        <v>0</v>
      </c>
      <c r="BI395" s="194">
        <f>IF(N395="nulová",J395,0)</f>
        <v>0</v>
      </c>
      <c r="BJ395" s="20" t="s">
        <v>88</v>
      </c>
      <c r="BK395" s="194">
        <f>ROUND(I395*H395,2)</f>
        <v>0</v>
      </c>
      <c r="BL395" s="20" t="s">
        <v>366</v>
      </c>
      <c r="BM395" s="193" t="s">
        <v>3512</v>
      </c>
    </row>
    <row r="396" spans="1:65" s="2" customFormat="1" ht="37.799999999999997" customHeight="1">
      <c r="A396" s="37"/>
      <c r="B396" s="38"/>
      <c r="C396" s="244" t="s">
        <v>1039</v>
      </c>
      <c r="D396" s="244" t="s">
        <v>296</v>
      </c>
      <c r="E396" s="245" t="s">
        <v>3513</v>
      </c>
      <c r="F396" s="246" t="s">
        <v>3514</v>
      </c>
      <c r="G396" s="247" t="s">
        <v>290</v>
      </c>
      <c r="H396" s="248">
        <v>1</v>
      </c>
      <c r="I396" s="249"/>
      <c r="J396" s="250">
        <f>ROUND(I396*H396,2)</f>
        <v>0</v>
      </c>
      <c r="K396" s="246" t="s">
        <v>19</v>
      </c>
      <c r="L396" s="251"/>
      <c r="M396" s="252" t="s">
        <v>19</v>
      </c>
      <c r="N396" s="253" t="s">
        <v>48</v>
      </c>
      <c r="O396" s="67"/>
      <c r="P396" s="191">
        <f>O396*H396</f>
        <v>0</v>
      </c>
      <c r="Q396" s="191">
        <v>0.03</v>
      </c>
      <c r="R396" s="191">
        <f>Q396*H396</f>
        <v>0.03</v>
      </c>
      <c r="S396" s="191">
        <v>0</v>
      </c>
      <c r="T396" s="192">
        <f>S396*H396</f>
        <v>0</v>
      </c>
      <c r="U396" s="37"/>
      <c r="V396" s="37"/>
      <c r="W396" s="37"/>
      <c r="X396" s="37"/>
      <c r="Y396" s="37"/>
      <c r="Z396" s="37"/>
      <c r="AA396" s="37"/>
      <c r="AB396" s="37"/>
      <c r="AC396" s="37"/>
      <c r="AD396" s="37"/>
      <c r="AE396" s="37"/>
      <c r="AR396" s="193" t="s">
        <v>523</v>
      </c>
      <c r="AT396" s="193" t="s">
        <v>296</v>
      </c>
      <c r="AU396" s="193" t="s">
        <v>88</v>
      </c>
      <c r="AY396" s="20" t="s">
        <v>237</v>
      </c>
      <c r="BE396" s="194">
        <f>IF(N396="základní",J396,0)</f>
        <v>0</v>
      </c>
      <c r="BF396" s="194">
        <f>IF(N396="snížená",J396,0)</f>
        <v>0</v>
      </c>
      <c r="BG396" s="194">
        <f>IF(N396="zákl. přenesená",J396,0)</f>
        <v>0</v>
      </c>
      <c r="BH396" s="194">
        <f>IF(N396="sníž. přenesená",J396,0)</f>
        <v>0</v>
      </c>
      <c r="BI396" s="194">
        <f>IF(N396="nulová",J396,0)</f>
        <v>0</v>
      </c>
      <c r="BJ396" s="20" t="s">
        <v>88</v>
      </c>
      <c r="BK396" s="194">
        <f>ROUND(I396*H396,2)</f>
        <v>0</v>
      </c>
      <c r="BL396" s="20" t="s">
        <v>366</v>
      </c>
      <c r="BM396" s="193" t="s">
        <v>3515</v>
      </c>
    </row>
    <row r="397" spans="1:65" s="2" customFormat="1" ht="55.5" customHeight="1">
      <c r="A397" s="37"/>
      <c r="B397" s="38"/>
      <c r="C397" s="182" t="s">
        <v>1044</v>
      </c>
      <c r="D397" s="182" t="s">
        <v>239</v>
      </c>
      <c r="E397" s="183" t="s">
        <v>1087</v>
      </c>
      <c r="F397" s="184" t="s">
        <v>1088</v>
      </c>
      <c r="G397" s="185" t="s">
        <v>304</v>
      </c>
      <c r="H397" s="186">
        <v>0.03</v>
      </c>
      <c r="I397" s="187"/>
      <c r="J397" s="188">
        <f>ROUND(I397*H397,2)</f>
        <v>0</v>
      </c>
      <c r="K397" s="184" t="s">
        <v>242</v>
      </c>
      <c r="L397" s="42"/>
      <c r="M397" s="189" t="s">
        <v>19</v>
      </c>
      <c r="N397" s="190" t="s">
        <v>48</v>
      </c>
      <c r="O397" s="67"/>
      <c r="P397" s="191">
        <f>O397*H397</f>
        <v>0</v>
      </c>
      <c r="Q397" s="191">
        <v>0</v>
      </c>
      <c r="R397" s="191">
        <f>Q397*H397</f>
        <v>0</v>
      </c>
      <c r="S397" s="191">
        <v>0</v>
      </c>
      <c r="T397" s="192">
        <f>S397*H397</f>
        <v>0</v>
      </c>
      <c r="U397" s="37"/>
      <c r="V397" s="37"/>
      <c r="W397" s="37"/>
      <c r="X397" s="37"/>
      <c r="Y397" s="37"/>
      <c r="Z397" s="37"/>
      <c r="AA397" s="37"/>
      <c r="AB397" s="37"/>
      <c r="AC397" s="37"/>
      <c r="AD397" s="37"/>
      <c r="AE397" s="37"/>
      <c r="AR397" s="193" t="s">
        <v>366</v>
      </c>
      <c r="AT397" s="193" t="s">
        <v>239</v>
      </c>
      <c r="AU397" s="193" t="s">
        <v>88</v>
      </c>
      <c r="AY397" s="20" t="s">
        <v>237</v>
      </c>
      <c r="BE397" s="194">
        <f>IF(N397="základní",J397,0)</f>
        <v>0</v>
      </c>
      <c r="BF397" s="194">
        <f>IF(N397="snížená",J397,0)</f>
        <v>0</v>
      </c>
      <c r="BG397" s="194">
        <f>IF(N397="zákl. přenesená",J397,0)</f>
        <v>0</v>
      </c>
      <c r="BH397" s="194">
        <f>IF(N397="sníž. přenesená",J397,0)</f>
        <v>0</v>
      </c>
      <c r="BI397" s="194">
        <f>IF(N397="nulová",J397,0)</f>
        <v>0</v>
      </c>
      <c r="BJ397" s="20" t="s">
        <v>88</v>
      </c>
      <c r="BK397" s="194">
        <f>ROUND(I397*H397,2)</f>
        <v>0</v>
      </c>
      <c r="BL397" s="20" t="s">
        <v>366</v>
      </c>
      <c r="BM397" s="193" t="s">
        <v>3516</v>
      </c>
    </row>
    <row r="398" spans="1:65" s="2" customFormat="1" ht="10.199999999999999">
      <c r="A398" s="37"/>
      <c r="B398" s="38"/>
      <c r="C398" s="39"/>
      <c r="D398" s="195" t="s">
        <v>245</v>
      </c>
      <c r="E398" s="39"/>
      <c r="F398" s="196" t="s">
        <v>1090</v>
      </c>
      <c r="G398" s="39"/>
      <c r="H398" s="39"/>
      <c r="I398" s="197"/>
      <c r="J398" s="39"/>
      <c r="K398" s="39"/>
      <c r="L398" s="42"/>
      <c r="M398" s="198"/>
      <c r="N398" s="199"/>
      <c r="O398" s="67"/>
      <c r="P398" s="67"/>
      <c r="Q398" s="67"/>
      <c r="R398" s="67"/>
      <c r="S398" s="67"/>
      <c r="T398" s="68"/>
      <c r="U398" s="37"/>
      <c r="V398" s="37"/>
      <c r="W398" s="37"/>
      <c r="X398" s="37"/>
      <c r="Y398" s="37"/>
      <c r="Z398" s="37"/>
      <c r="AA398" s="37"/>
      <c r="AB398" s="37"/>
      <c r="AC398" s="37"/>
      <c r="AD398" s="37"/>
      <c r="AE398" s="37"/>
      <c r="AT398" s="20" t="s">
        <v>245</v>
      </c>
      <c r="AU398" s="20" t="s">
        <v>88</v>
      </c>
    </row>
    <row r="399" spans="1:65" s="12" customFormat="1" ht="22.8" customHeight="1">
      <c r="B399" s="166"/>
      <c r="C399" s="167"/>
      <c r="D399" s="168" t="s">
        <v>75</v>
      </c>
      <c r="E399" s="180" t="s">
        <v>1091</v>
      </c>
      <c r="F399" s="180" t="s">
        <v>1092</v>
      </c>
      <c r="G399" s="167"/>
      <c r="H399" s="167"/>
      <c r="I399" s="170"/>
      <c r="J399" s="181">
        <f>BK399</f>
        <v>0</v>
      </c>
      <c r="K399" s="167"/>
      <c r="L399" s="172"/>
      <c r="M399" s="173"/>
      <c r="N399" s="174"/>
      <c r="O399" s="174"/>
      <c r="P399" s="175">
        <f>SUM(P400:P432)</f>
        <v>0</v>
      </c>
      <c r="Q399" s="174"/>
      <c r="R399" s="175">
        <f>SUM(R400:R432)</f>
        <v>0.21875340000000001</v>
      </c>
      <c r="S399" s="174"/>
      <c r="T399" s="176">
        <f>SUM(T400:T432)</f>
        <v>0</v>
      </c>
      <c r="AR399" s="177" t="s">
        <v>88</v>
      </c>
      <c r="AT399" s="178" t="s">
        <v>75</v>
      </c>
      <c r="AU399" s="178" t="s">
        <v>83</v>
      </c>
      <c r="AY399" s="177" t="s">
        <v>237</v>
      </c>
      <c r="BK399" s="179">
        <f>SUM(BK400:BK432)</f>
        <v>0</v>
      </c>
    </row>
    <row r="400" spans="1:65" s="2" customFormat="1" ht="49.05" customHeight="1">
      <c r="A400" s="37"/>
      <c r="B400" s="38"/>
      <c r="C400" s="182" t="s">
        <v>1048</v>
      </c>
      <c r="D400" s="182" t="s">
        <v>239</v>
      </c>
      <c r="E400" s="183" t="s">
        <v>3517</v>
      </c>
      <c r="F400" s="184" t="s">
        <v>3518</v>
      </c>
      <c r="G400" s="185" t="s">
        <v>290</v>
      </c>
      <c r="H400" s="186">
        <v>12</v>
      </c>
      <c r="I400" s="187"/>
      <c r="J400" s="188">
        <f>ROUND(I400*H400,2)</f>
        <v>0</v>
      </c>
      <c r="K400" s="184" t="s">
        <v>242</v>
      </c>
      <c r="L400" s="42"/>
      <c r="M400" s="189" t="s">
        <v>19</v>
      </c>
      <c r="N400" s="190" t="s">
        <v>48</v>
      </c>
      <c r="O400" s="67"/>
      <c r="P400" s="191">
        <f>O400*H400</f>
        <v>0</v>
      </c>
      <c r="Q400" s="191">
        <v>0</v>
      </c>
      <c r="R400" s="191">
        <f>Q400*H400</f>
        <v>0</v>
      </c>
      <c r="S400" s="191">
        <v>0</v>
      </c>
      <c r="T400" s="192">
        <f>S400*H400</f>
        <v>0</v>
      </c>
      <c r="U400" s="37"/>
      <c r="V400" s="37"/>
      <c r="W400" s="37"/>
      <c r="X400" s="37"/>
      <c r="Y400" s="37"/>
      <c r="Z400" s="37"/>
      <c r="AA400" s="37"/>
      <c r="AB400" s="37"/>
      <c r="AC400" s="37"/>
      <c r="AD400" s="37"/>
      <c r="AE400" s="37"/>
      <c r="AR400" s="193" t="s">
        <v>366</v>
      </c>
      <c r="AT400" s="193" t="s">
        <v>239</v>
      </c>
      <c r="AU400" s="193" t="s">
        <v>88</v>
      </c>
      <c r="AY400" s="20" t="s">
        <v>237</v>
      </c>
      <c r="BE400" s="194">
        <f>IF(N400="základní",J400,0)</f>
        <v>0</v>
      </c>
      <c r="BF400" s="194">
        <f>IF(N400="snížená",J400,0)</f>
        <v>0</v>
      </c>
      <c r="BG400" s="194">
        <f>IF(N400="zákl. přenesená",J400,0)</f>
        <v>0</v>
      </c>
      <c r="BH400" s="194">
        <f>IF(N400="sníž. přenesená",J400,0)</f>
        <v>0</v>
      </c>
      <c r="BI400" s="194">
        <f>IF(N400="nulová",J400,0)</f>
        <v>0</v>
      </c>
      <c r="BJ400" s="20" t="s">
        <v>88</v>
      </c>
      <c r="BK400" s="194">
        <f>ROUND(I400*H400,2)</f>
        <v>0</v>
      </c>
      <c r="BL400" s="20" t="s">
        <v>366</v>
      </c>
      <c r="BM400" s="193" t="s">
        <v>3519</v>
      </c>
    </row>
    <row r="401" spans="1:65" s="2" customFormat="1" ht="10.199999999999999">
      <c r="A401" s="37"/>
      <c r="B401" s="38"/>
      <c r="C401" s="39"/>
      <c r="D401" s="195" t="s">
        <v>245</v>
      </c>
      <c r="E401" s="39"/>
      <c r="F401" s="196" t="s">
        <v>3520</v>
      </c>
      <c r="G401" s="39"/>
      <c r="H401" s="39"/>
      <c r="I401" s="197"/>
      <c r="J401" s="39"/>
      <c r="K401" s="39"/>
      <c r="L401" s="42"/>
      <c r="M401" s="198"/>
      <c r="N401" s="199"/>
      <c r="O401" s="67"/>
      <c r="P401" s="67"/>
      <c r="Q401" s="67"/>
      <c r="R401" s="67"/>
      <c r="S401" s="67"/>
      <c r="T401" s="68"/>
      <c r="U401" s="37"/>
      <c r="V401" s="37"/>
      <c r="W401" s="37"/>
      <c r="X401" s="37"/>
      <c r="Y401" s="37"/>
      <c r="Z401" s="37"/>
      <c r="AA401" s="37"/>
      <c r="AB401" s="37"/>
      <c r="AC401" s="37"/>
      <c r="AD401" s="37"/>
      <c r="AE401" s="37"/>
      <c r="AT401" s="20" t="s">
        <v>245</v>
      </c>
      <c r="AU401" s="20" t="s">
        <v>88</v>
      </c>
    </row>
    <row r="402" spans="1:65" s="14" customFormat="1" ht="10.199999999999999">
      <c r="B402" s="211"/>
      <c r="C402" s="212"/>
      <c r="D402" s="202" t="s">
        <v>247</v>
      </c>
      <c r="E402" s="213" t="s">
        <v>19</v>
      </c>
      <c r="F402" s="214" t="s">
        <v>3521</v>
      </c>
      <c r="G402" s="212"/>
      <c r="H402" s="215">
        <v>12</v>
      </c>
      <c r="I402" s="216"/>
      <c r="J402" s="212"/>
      <c r="K402" s="212"/>
      <c r="L402" s="217"/>
      <c r="M402" s="218"/>
      <c r="N402" s="219"/>
      <c r="O402" s="219"/>
      <c r="P402" s="219"/>
      <c r="Q402" s="219"/>
      <c r="R402" s="219"/>
      <c r="S402" s="219"/>
      <c r="T402" s="220"/>
      <c r="AT402" s="221" t="s">
        <v>247</v>
      </c>
      <c r="AU402" s="221" t="s">
        <v>88</v>
      </c>
      <c r="AV402" s="14" t="s">
        <v>88</v>
      </c>
      <c r="AW402" s="14" t="s">
        <v>37</v>
      </c>
      <c r="AX402" s="14" t="s">
        <v>83</v>
      </c>
      <c r="AY402" s="221" t="s">
        <v>237</v>
      </c>
    </row>
    <row r="403" spans="1:65" s="2" customFormat="1" ht="24.15" customHeight="1">
      <c r="A403" s="37"/>
      <c r="B403" s="38"/>
      <c r="C403" s="244" t="s">
        <v>1053</v>
      </c>
      <c r="D403" s="244" t="s">
        <v>296</v>
      </c>
      <c r="E403" s="245" t="s">
        <v>3522</v>
      </c>
      <c r="F403" s="246" t="s">
        <v>3523</v>
      </c>
      <c r="G403" s="247" t="s">
        <v>290</v>
      </c>
      <c r="H403" s="248">
        <v>12</v>
      </c>
      <c r="I403" s="249"/>
      <c r="J403" s="250">
        <f>ROUND(I403*H403,2)</f>
        <v>0</v>
      </c>
      <c r="K403" s="246" t="s">
        <v>242</v>
      </c>
      <c r="L403" s="251"/>
      <c r="M403" s="252" t="s">
        <v>19</v>
      </c>
      <c r="N403" s="253" t="s">
        <v>48</v>
      </c>
      <c r="O403" s="67"/>
      <c r="P403" s="191">
        <f>O403*H403</f>
        <v>0</v>
      </c>
      <c r="Q403" s="191">
        <v>4.1000000000000003E-3</v>
      </c>
      <c r="R403" s="191">
        <f>Q403*H403</f>
        <v>4.9200000000000008E-2</v>
      </c>
      <c r="S403" s="191">
        <v>0</v>
      </c>
      <c r="T403" s="192">
        <f>S403*H403</f>
        <v>0</v>
      </c>
      <c r="U403" s="37"/>
      <c r="V403" s="37"/>
      <c r="W403" s="37"/>
      <c r="X403" s="37"/>
      <c r="Y403" s="37"/>
      <c r="Z403" s="37"/>
      <c r="AA403" s="37"/>
      <c r="AB403" s="37"/>
      <c r="AC403" s="37"/>
      <c r="AD403" s="37"/>
      <c r="AE403" s="37"/>
      <c r="AR403" s="193" t="s">
        <v>523</v>
      </c>
      <c r="AT403" s="193" t="s">
        <v>296</v>
      </c>
      <c r="AU403" s="193" t="s">
        <v>88</v>
      </c>
      <c r="AY403" s="20" t="s">
        <v>237</v>
      </c>
      <c r="BE403" s="194">
        <f>IF(N403="základní",J403,0)</f>
        <v>0</v>
      </c>
      <c r="BF403" s="194">
        <f>IF(N403="snížená",J403,0)</f>
        <v>0</v>
      </c>
      <c r="BG403" s="194">
        <f>IF(N403="zákl. přenesená",J403,0)</f>
        <v>0</v>
      </c>
      <c r="BH403" s="194">
        <f>IF(N403="sníž. přenesená",J403,0)</f>
        <v>0</v>
      </c>
      <c r="BI403" s="194">
        <f>IF(N403="nulová",J403,0)</f>
        <v>0</v>
      </c>
      <c r="BJ403" s="20" t="s">
        <v>88</v>
      </c>
      <c r="BK403" s="194">
        <f>ROUND(I403*H403,2)</f>
        <v>0</v>
      </c>
      <c r="BL403" s="20" t="s">
        <v>366</v>
      </c>
      <c r="BM403" s="193" t="s">
        <v>3524</v>
      </c>
    </row>
    <row r="404" spans="1:65" s="2" customFormat="1" ht="55.5" customHeight="1">
      <c r="A404" s="37"/>
      <c r="B404" s="38"/>
      <c r="C404" s="182" t="s">
        <v>1055</v>
      </c>
      <c r="D404" s="182" t="s">
        <v>239</v>
      </c>
      <c r="E404" s="183" t="s">
        <v>3525</v>
      </c>
      <c r="F404" s="184" t="s">
        <v>3526</v>
      </c>
      <c r="G404" s="185" t="s">
        <v>673</v>
      </c>
      <c r="H404" s="186">
        <v>1</v>
      </c>
      <c r="I404" s="187"/>
      <c r="J404" s="188">
        <f>ROUND(I404*H404,2)</f>
        <v>0</v>
      </c>
      <c r="K404" s="184" t="s">
        <v>242</v>
      </c>
      <c r="L404" s="42"/>
      <c r="M404" s="189" t="s">
        <v>19</v>
      </c>
      <c r="N404" s="190" t="s">
        <v>48</v>
      </c>
      <c r="O404" s="67"/>
      <c r="P404" s="191">
        <f>O404*H404</f>
        <v>0</v>
      </c>
      <c r="Q404" s="191">
        <v>0</v>
      </c>
      <c r="R404" s="191">
        <f>Q404*H404</f>
        <v>0</v>
      </c>
      <c r="S404" s="191">
        <v>0</v>
      </c>
      <c r="T404" s="192">
        <f>S404*H404</f>
        <v>0</v>
      </c>
      <c r="U404" s="37"/>
      <c r="V404" s="37"/>
      <c r="W404" s="37"/>
      <c r="X404" s="37"/>
      <c r="Y404" s="37"/>
      <c r="Z404" s="37"/>
      <c r="AA404" s="37"/>
      <c r="AB404" s="37"/>
      <c r="AC404" s="37"/>
      <c r="AD404" s="37"/>
      <c r="AE404" s="37"/>
      <c r="AR404" s="193" t="s">
        <v>366</v>
      </c>
      <c r="AT404" s="193" t="s">
        <v>239</v>
      </c>
      <c r="AU404" s="193" t="s">
        <v>88</v>
      </c>
      <c r="AY404" s="20" t="s">
        <v>237</v>
      </c>
      <c r="BE404" s="194">
        <f>IF(N404="základní",J404,0)</f>
        <v>0</v>
      </c>
      <c r="BF404" s="194">
        <f>IF(N404="snížená",J404,0)</f>
        <v>0</v>
      </c>
      <c r="BG404" s="194">
        <f>IF(N404="zákl. přenesená",J404,0)</f>
        <v>0</v>
      </c>
      <c r="BH404" s="194">
        <f>IF(N404="sníž. přenesená",J404,0)</f>
        <v>0</v>
      </c>
      <c r="BI404" s="194">
        <f>IF(N404="nulová",J404,0)</f>
        <v>0</v>
      </c>
      <c r="BJ404" s="20" t="s">
        <v>88</v>
      </c>
      <c r="BK404" s="194">
        <f>ROUND(I404*H404,2)</f>
        <v>0</v>
      </c>
      <c r="BL404" s="20" t="s">
        <v>366</v>
      </c>
      <c r="BM404" s="193" t="s">
        <v>3527</v>
      </c>
    </row>
    <row r="405" spans="1:65" s="2" customFormat="1" ht="10.199999999999999">
      <c r="A405" s="37"/>
      <c r="B405" s="38"/>
      <c r="C405" s="39"/>
      <c r="D405" s="195" t="s">
        <v>245</v>
      </c>
      <c r="E405" s="39"/>
      <c r="F405" s="196" t="s">
        <v>3528</v>
      </c>
      <c r="G405" s="39"/>
      <c r="H405" s="39"/>
      <c r="I405" s="197"/>
      <c r="J405" s="39"/>
      <c r="K405" s="39"/>
      <c r="L405" s="42"/>
      <c r="M405" s="198"/>
      <c r="N405" s="199"/>
      <c r="O405" s="67"/>
      <c r="P405" s="67"/>
      <c r="Q405" s="67"/>
      <c r="R405" s="67"/>
      <c r="S405" s="67"/>
      <c r="T405" s="68"/>
      <c r="U405" s="37"/>
      <c r="V405" s="37"/>
      <c r="W405" s="37"/>
      <c r="X405" s="37"/>
      <c r="Y405" s="37"/>
      <c r="Z405" s="37"/>
      <c r="AA405" s="37"/>
      <c r="AB405" s="37"/>
      <c r="AC405" s="37"/>
      <c r="AD405" s="37"/>
      <c r="AE405" s="37"/>
      <c r="AT405" s="20" t="s">
        <v>245</v>
      </c>
      <c r="AU405" s="20" t="s">
        <v>88</v>
      </c>
    </row>
    <row r="406" spans="1:65" s="14" customFormat="1" ht="10.199999999999999">
      <c r="B406" s="211"/>
      <c r="C406" s="212"/>
      <c r="D406" s="202" t="s">
        <v>247</v>
      </c>
      <c r="E406" s="213" t="s">
        <v>19</v>
      </c>
      <c r="F406" s="214" t="s">
        <v>3529</v>
      </c>
      <c r="G406" s="212"/>
      <c r="H406" s="215">
        <v>1</v>
      </c>
      <c r="I406" s="216"/>
      <c r="J406" s="212"/>
      <c r="K406" s="212"/>
      <c r="L406" s="217"/>
      <c r="M406" s="218"/>
      <c r="N406" s="219"/>
      <c r="O406" s="219"/>
      <c r="P406" s="219"/>
      <c r="Q406" s="219"/>
      <c r="R406" s="219"/>
      <c r="S406" s="219"/>
      <c r="T406" s="220"/>
      <c r="AT406" s="221" t="s">
        <v>247</v>
      </c>
      <c r="AU406" s="221" t="s">
        <v>88</v>
      </c>
      <c r="AV406" s="14" t="s">
        <v>88</v>
      </c>
      <c r="AW406" s="14" t="s">
        <v>37</v>
      </c>
      <c r="AX406" s="14" t="s">
        <v>83</v>
      </c>
      <c r="AY406" s="221" t="s">
        <v>237</v>
      </c>
    </row>
    <row r="407" spans="1:65" s="2" customFormat="1" ht="24.15" customHeight="1">
      <c r="A407" s="37"/>
      <c r="B407" s="38"/>
      <c r="C407" s="244" t="s">
        <v>1060</v>
      </c>
      <c r="D407" s="244" t="s">
        <v>296</v>
      </c>
      <c r="E407" s="245" t="s">
        <v>3530</v>
      </c>
      <c r="F407" s="246" t="s">
        <v>3531</v>
      </c>
      <c r="G407" s="247" t="s">
        <v>154</v>
      </c>
      <c r="H407" s="248">
        <v>77.3</v>
      </c>
      <c r="I407" s="249"/>
      <c r="J407" s="250">
        <f>ROUND(I407*H407,2)</f>
        <v>0</v>
      </c>
      <c r="K407" s="246" t="s">
        <v>242</v>
      </c>
      <c r="L407" s="251"/>
      <c r="M407" s="252" t="s">
        <v>19</v>
      </c>
      <c r="N407" s="253" t="s">
        <v>48</v>
      </c>
      <c r="O407" s="67"/>
      <c r="P407" s="191">
        <f>O407*H407</f>
        <v>0</v>
      </c>
      <c r="Q407" s="191">
        <v>2.4000000000000001E-4</v>
      </c>
      <c r="R407" s="191">
        <f>Q407*H407</f>
        <v>1.8551999999999999E-2</v>
      </c>
      <c r="S407" s="191">
        <v>0</v>
      </c>
      <c r="T407" s="192">
        <f>S407*H407</f>
        <v>0</v>
      </c>
      <c r="U407" s="37"/>
      <c r="V407" s="37"/>
      <c r="W407" s="37"/>
      <c r="X407" s="37"/>
      <c r="Y407" s="37"/>
      <c r="Z407" s="37"/>
      <c r="AA407" s="37"/>
      <c r="AB407" s="37"/>
      <c r="AC407" s="37"/>
      <c r="AD407" s="37"/>
      <c r="AE407" s="37"/>
      <c r="AR407" s="193" t="s">
        <v>523</v>
      </c>
      <c r="AT407" s="193" t="s">
        <v>296</v>
      </c>
      <c r="AU407" s="193" t="s">
        <v>88</v>
      </c>
      <c r="AY407" s="20" t="s">
        <v>237</v>
      </c>
      <c r="BE407" s="194">
        <f>IF(N407="základní",J407,0)</f>
        <v>0</v>
      </c>
      <c r="BF407" s="194">
        <f>IF(N407="snížená",J407,0)</f>
        <v>0</v>
      </c>
      <c r="BG407" s="194">
        <f>IF(N407="zákl. přenesená",J407,0)</f>
        <v>0</v>
      </c>
      <c r="BH407" s="194">
        <f>IF(N407="sníž. přenesená",J407,0)</f>
        <v>0</v>
      </c>
      <c r="BI407" s="194">
        <f>IF(N407="nulová",J407,0)</f>
        <v>0</v>
      </c>
      <c r="BJ407" s="20" t="s">
        <v>88</v>
      </c>
      <c r="BK407" s="194">
        <f>ROUND(I407*H407,2)</f>
        <v>0</v>
      </c>
      <c r="BL407" s="20" t="s">
        <v>366</v>
      </c>
      <c r="BM407" s="193" t="s">
        <v>3532</v>
      </c>
    </row>
    <row r="408" spans="1:65" s="14" customFormat="1" ht="10.199999999999999">
      <c r="B408" s="211"/>
      <c r="C408" s="212"/>
      <c r="D408" s="202" t="s">
        <v>247</v>
      </c>
      <c r="E408" s="212"/>
      <c r="F408" s="214" t="s">
        <v>3533</v>
      </c>
      <c r="G408" s="212"/>
      <c r="H408" s="215">
        <v>77.3</v>
      </c>
      <c r="I408" s="216"/>
      <c r="J408" s="212"/>
      <c r="K408" s="212"/>
      <c r="L408" s="217"/>
      <c r="M408" s="218"/>
      <c r="N408" s="219"/>
      <c r="O408" s="219"/>
      <c r="P408" s="219"/>
      <c r="Q408" s="219"/>
      <c r="R408" s="219"/>
      <c r="S408" s="219"/>
      <c r="T408" s="220"/>
      <c r="AT408" s="221" t="s">
        <v>247</v>
      </c>
      <c r="AU408" s="221" t="s">
        <v>88</v>
      </c>
      <c r="AV408" s="14" t="s">
        <v>88</v>
      </c>
      <c r="AW408" s="14" t="s">
        <v>4</v>
      </c>
      <c r="AX408" s="14" t="s">
        <v>83</v>
      </c>
      <c r="AY408" s="221" t="s">
        <v>237</v>
      </c>
    </row>
    <row r="409" spans="1:65" s="2" customFormat="1" ht="16.5" customHeight="1">
      <c r="A409" s="37"/>
      <c r="B409" s="38"/>
      <c r="C409" s="182" t="s">
        <v>1064</v>
      </c>
      <c r="D409" s="182" t="s">
        <v>239</v>
      </c>
      <c r="E409" s="183" t="s">
        <v>3534</v>
      </c>
      <c r="F409" s="184" t="s">
        <v>3535</v>
      </c>
      <c r="G409" s="185" t="s">
        <v>290</v>
      </c>
      <c r="H409" s="186">
        <v>1</v>
      </c>
      <c r="I409" s="187"/>
      <c r="J409" s="188">
        <f>ROUND(I409*H409,2)</f>
        <v>0</v>
      </c>
      <c r="K409" s="184" t="s">
        <v>19</v>
      </c>
      <c r="L409" s="42"/>
      <c r="M409" s="189" t="s">
        <v>19</v>
      </c>
      <c r="N409" s="190" t="s">
        <v>48</v>
      </c>
      <c r="O409" s="67"/>
      <c r="P409" s="191">
        <f>O409*H409</f>
        <v>0</v>
      </c>
      <c r="Q409" s="191">
        <v>0</v>
      </c>
      <c r="R409" s="191">
        <f>Q409*H409</f>
        <v>0</v>
      </c>
      <c r="S409" s="191">
        <v>0</v>
      </c>
      <c r="T409" s="192">
        <f>S409*H409</f>
        <v>0</v>
      </c>
      <c r="U409" s="37"/>
      <c r="V409" s="37"/>
      <c r="W409" s="37"/>
      <c r="X409" s="37"/>
      <c r="Y409" s="37"/>
      <c r="Z409" s="37"/>
      <c r="AA409" s="37"/>
      <c r="AB409" s="37"/>
      <c r="AC409" s="37"/>
      <c r="AD409" s="37"/>
      <c r="AE409" s="37"/>
      <c r="AR409" s="193" t="s">
        <v>366</v>
      </c>
      <c r="AT409" s="193" t="s">
        <v>239</v>
      </c>
      <c r="AU409" s="193" t="s">
        <v>88</v>
      </c>
      <c r="AY409" s="20" t="s">
        <v>237</v>
      </c>
      <c r="BE409" s="194">
        <f>IF(N409="základní",J409,0)</f>
        <v>0</v>
      </c>
      <c r="BF409" s="194">
        <f>IF(N409="snížená",J409,0)</f>
        <v>0</v>
      </c>
      <c r="BG409" s="194">
        <f>IF(N409="zákl. přenesená",J409,0)</f>
        <v>0</v>
      </c>
      <c r="BH409" s="194">
        <f>IF(N409="sníž. přenesená",J409,0)</f>
        <v>0</v>
      </c>
      <c r="BI409" s="194">
        <f>IF(N409="nulová",J409,0)</f>
        <v>0</v>
      </c>
      <c r="BJ409" s="20" t="s">
        <v>88</v>
      </c>
      <c r="BK409" s="194">
        <f>ROUND(I409*H409,2)</f>
        <v>0</v>
      </c>
      <c r="BL409" s="20" t="s">
        <v>366</v>
      </c>
      <c r="BM409" s="193" t="s">
        <v>3536</v>
      </c>
    </row>
    <row r="410" spans="1:65" s="2" customFormat="1" ht="24.15" customHeight="1">
      <c r="A410" s="37"/>
      <c r="B410" s="38"/>
      <c r="C410" s="182" t="s">
        <v>1073</v>
      </c>
      <c r="D410" s="182" t="s">
        <v>239</v>
      </c>
      <c r="E410" s="183" t="s">
        <v>2994</v>
      </c>
      <c r="F410" s="184" t="s">
        <v>2995</v>
      </c>
      <c r="G410" s="185" t="s">
        <v>1096</v>
      </c>
      <c r="H410" s="186">
        <v>1.97</v>
      </c>
      <c r="I410" s="187"/>
      <c r="J410" s="188">
        <f>ROUND(I410*H410,2)</f>
        <v>0</v>
      </c>
      <c r="K410" s="184" t="s">
        <v>242</v>
      </c>
      <c r="L410" s="42"/>
      <c r="M410" s="189" t="s">
        <v>19</v>
      </c>
      <c r="N410" s="190" t="s">
        <v>48</v>
      </c>
      <c r="O410" s="67"/>
      <c r="P410" s="191">
        <f>O410*H410</f>
        <v>0</v>
      </c>
      <c r="Q410" s="191">
        <v>6.9999999999999994E-5</v>
      </c>
      <c r="R410" s="191">
        <f>Q410*H410</f>
        <v>1.3789999999999999E-4</v>
      </c>
      <c r="S410" s="191">
        <v>0</v>
      </c>
      <c r="T410" s="192">
        <f>S410*H410</f>
        <v>0</v>
      </c>
      <c r="U410" s="37"/>
      <c r="V410" s="37"/>
      <c r="W410" s="37"/>
      <c r="X410" s="37"/>
      <c r="Y410" s="37"/>
      <c r="Z410" s="37"/>
      <c r="AA410" s="37"/>
      <c r="AB410" s="37"/>
      <c r="AC410" s="37"/>
      <c r="AD410" s="37"/>
      <c r="AE410" s="37"/>
      <c r="AR410" s="193" t="s">
        <v>366</v>
      </c>
      <c r="AT410" s="193" t="s">
        <v>239</v>
      </c>
      <c r="AU410" s="193" t="s">
        <v>88</v>
      </c>
      <c r="AY410" s="20" t="s">
        <v>237</v>
      </c>
      <c r="BE410" s="194">
        <f>IF(N410="základní",J410,0)</f>
        <v>0</v>
      </c>
      <c r="BF410" s="194">
        <f>IF(N410="snížená",J410,0)</f>
        <v>0</v>
      </c>
      <c r="BG410" s="194">
        <f>IF(N410="zákl. přenesená",J410,0)</f>
        <v>0</v>
      </c>
      <c r="BH410" s="194">
        <f>IF(N410="sníž. přenesená",J410,0)</f>
        <v>0</v>
      </c>
      <c r="BI410" s="194">
        <f>IF(N410="nulová",J410,0)</f>
        <v>0</v>
      </c>
      <c r="BJ410" s="20" t="s">
        <v>88</v>
      </c>
      <c r="BK410" s="194">
        <f>ROUND(I410*H410,2)</f>
        <v>0</v>
      </c>
      <c r="BL410" s="20" t="s">
        <v>366</v>
      </c>
      <c r="BM410" s="193" t="s">
        <v>3537</v>
      </c>
    </row>
    <row r="411" spans="1:65" s="2" customFormat="1" ht="10.199999999999999">
      <c r="A411" s="37"/>
      <c r="B411" s="38"/>
      <c r="C411" s="39"/>
      <c r="D411" s="195" t="s">
        <v>245</v>
      </c>
      <c r="E411" s="39"/>
      <c r="F411" s="196" t="s">
        <v>2997</v>
      </c>
      <c r="G411" s="39"/>
      <c r="H411" s="39"/>
      <c r="I411" s="197"/>
      <c r="J411" s="39"/>
      <c r="K411" s="39"/>
      <c r="L411" s="42"/>
      <c r="M411" s="198"/>
      <c r="N411" s="199"/>
      <c r="O411" s="67"/>
      <c r="P411" s="67"/>
      <c r="Q411" s="67"/>
      <c r="R411" s="67"/>
      <c r="S411" s="67"/>
      <c r="T411" s="68"/>
      <c r="U411" s="37"/>
      <c r="V411" s="37"/>
      <c r="W411" s="37"/>
      <c r="X411" s="37"/>
      <c r="Y411" s="37"/>
      <c r="Z411" s="37"/>
      <c r="AA411" s="37"/>
      <c r="AB411" s="37"/>
      <c r="AC411" s="37"/>
      <c r="AD411" s="37"/>
      <c r="AE411" s="37"/>
      <c r="AT411" s="20" t="s">
        <v>245</v>
      </c>
      <c r="AU411" s="20" t="s">
        <v>88</v>
      </c>
    </row>
    <row r="412" spans="1:65" s="14" customFormat="1" ht="20.399999999999999">
      <c r="B412" s="211"/>
      <c r="C412" s="212"/>
      <c r="D412" s="202" t="s">
        <v>247</v>
      </c>
      <c r="E412" s="213" t="s">
        <v>19</v>
      </c>
      <c r="F412" s="214" t="s">
        <v>3538</v>
      </c>
      <c r="G412" s="212"/>
      <c r="H412" s="215">
        <v>1.97</v>
      </c>
      <c r="I412" s="216"/>
      <c r="J412" s="212"/>
      <c r="K412" s="212"/>
      <c r="L412" s="217"/>
      <c r="M412" s="218"/>
      <c r="N412" s="219"/>
      <c r="O412" s="219"/>
      <c r="P412" s="219"/>
      <c r="Q412" s="219"/>
      <c r="R412" s="219"/>
      <c r="S412" s="219"/>
      <c r="T412" s="220"/>
      <c r="AT412" s="221" t="s">
        <v>247</v>
      </c>
      <c r="AU412" s="221" t="s">
        <v>88</v>
      </c>
      <c r="AV412" s="14" t="s">
        <v>88</v>
      </c>
      <c r="AW412" s="14" t="s">
        <v>37</v>
      </c>
      <c r="AX412" s="14" t="s">
        <v>83</v>
      </c>
      <c r="AY412" s="221" t="s">
        <v>237</v>
      </c>
    </row>
    <row r="413" spans="1:65" s="2" customFormat="1" ht="21.75" customHeight="1">
      <c r="A413" s="37"/>
      <c r="B413" s="38"/>
      <c r="C413" s="244" t="s">
        <v>1077</v>
      </c>
      <c r="D413" s="244" t="s">
        <v>296</v>
      </c>
      <c r="E413" s="245" t="s">
        <v>2999</v>
      </c>
      <c r="F413" s="246" t="s">
        <v>3000</v>
      </c>
      <c r="G413" s="247" t="s">
        <v>304</v>
      </c>
      <c r="H413" s="248">
        <v>2E-3</v>
      </c>
      <c r="I413" s="249"/>
      <c r="J413" s="250">
        <f>ROUND(I413*H413,2)</f>
        <v>0</v>
      </c>
      <c r="K413" s="246" t="s">
        <v>242</v>
      </c>
      <c r="L413" s="251"/>
      <c r="M413" s="252" t="s">
        <v>19</v>
      </c>
      <c r="N413" s="253" t="s">
        <v>48</v>
      </c>
      <c r="O413" s="67"/>
      <c r="P413" s="191">
        <f>O413*H413</f>
        <v>0</v>
      </c>
      <c r="Q413" s="191">
        <v>1</v>
      </c>
      <c r="R413" s="191">
        <f>Q413*H413</f>
        <v>2E-3</v>
      </c>
      <c r="S413" s="191">
        <v>0</v>
      </c>
      <c r="T413" s="192">
        <f>S413*H413</f>
        <v>0</v>
      </c>
      <c r="U413" s="37"/>
      <c r="V413" s="37"/>
      <c r="W413" s="37"/>
      <c r="X413" s="37"/>
      <c r="Y413" s="37"/>
      <c r="Z413" s="37"/>
      <c r="AA413" s="37"/>
      <c r="AB413" s="37"/>
      <c r="AC413" s="37"/>
      <c r="AD413" s="37"/>
      <c r="AE413" s="37"/>
      <c r="AR413" s="193" t="s">
        <v>523</v>
      </c>
      <c r="AT413" s="193" t="s">
        <v>296</v>
      </c>
      <c r="AU413" s="193" t="s">
        <v>88</v>
      </c>
      <c r="AY413" s="20" t="s">
        <v>237</v>
      </c>
      <c r="BE413" s="194">
        <f>IF(N413="základní",J413,0)</f>
        <v>0</v>
      </c>
      <c r="BF413" s="194">
        <f>IF(N413="snížená",J413,0)</f>
        <v>0</v>
      </c>
      <c r="BG413" s="194">
        <f>IF(N413="zákl. přenesená",J413,0)</f>
        <v>0</v>
      </c>
      <c r="BH413" s="194">
        <f>IF(N413="sníž. přenesená",J413,0)</f>
        <v>0</v>
      </c>
      <c r="BI413" s="194">
        <f>IF(N413="nulová",J413,0)</f>
        <v>0</v>
      </c>
      <c r="BJ413" s="20" t="s">
        <v>88</v>
      </c>
      <c r="BK413" s="194">
        <f>ROUND(I413*H413,2)</f>
        <v>0</v>
      </c>
      <c r="BL413" s="20" t="s">
        <v>366</v>
      </c>
      <c r="BM413" s="193" t="s">
        <v>3539</v>
      </c>
    </row>
    <row r="414" spans="1:65" s="14" customFormat="1" ht="10.199999999999999">
      <c r="B414" s="211"/>
      <c r="C414" s="212"/>
      <c r="D414" s="202" t="s">
        <v>247</v>
      </c>
      <c r="E414" s="212"/>
      <c r="F414" s="214" t="s">
        <v>3540</v>
      </c>
      <c r="G414" s="212"/>
      <c r="H414" s="215">
        <v>2E-3</v>
      </c>
      <c r="I414" s="216"/>
      <c r="J414" s="212"/>
      <c r="K414" s="212"/>
      <c r="L414" s="217"/>
      <c r="M414" s="218"/>
      <c r="N414" s="219"/>
      <c r="O414" s="219"/>
      <c r="P414" s="219"/>
      <c r="Q414" s="219"/>
      <c r="R414" s="219"/>
      <c r="S414" s="219"/>
      <c r="T414" s="220"/>
      <c r="AT414" s="221" t="s">
        <v>247</v>
      </c>
      <c r="AU414" s="221" t="s">
        <v>88</v>
      </c>
      <c r="AV414" s="14" t="s">
        <v>88</v>
      </c>
      <c r="AW414" s="14" t="s">
        <v>4</v>
      </c>
      <c r="AX414" s="14" t="s">
        <v>83</v>
      </c>
      <c r="AY414" s="221" t="s">
        <v>237</v>
      </c>
    </row>
    <row r="415" spans="1:65" s="2" customFormat="1" ht="24.15" customHeight="1">
      <c r="A415" s="37"/>
      <c r="B415" s="38"/>
      <c r="C415" s="182" t="s">
        <v>1086</v>
      </c>
      <c r="D415" s="182" t="s">
        <v>239</v>
      </c>
      <c r="E415" s="183" t="s">
        <v>3042</v>
      </c>
      <c r="F415" s="184" t="s">
        <v>3043</v>
      </c>
      <c r="G415" s="185" t="s">
        <v>1096</v>
      </c>
      <c r="H415" s="186">
        <v>51.61</v>
      </c>
      <c r="I415" s="187"/>
      <c r="J415" s="188">
        <f>ROUND(I415*H415,2)</f>
        <v>0</v>
      </c>
      <c r="K415" s="184" t="s">
        <v>242</v>
      </c>
      <c r="L415" s="42"/>
      <c r="M415" s="189" t="s">
        <v>19</v>
      </c>
      <c r="N415" s="190" t="s">
        <v>48</v>
      </c>
      <c r="O415" s="67"/>
      <c r="P415" s="191">
        <f>O415*H415</f>
        <v>0</v>
      </c>
      <c r="Q415" s="191">
        <v>5.0000000000000002E-5</v>
      </c>
      <c r="R415" s="191">
        <f>Q415*H415</f>
        <v>2.5804999999999999E-3</v>
      </c>
      <c r="S415" s="191">
        <v>0</v>
      </c>
      <c r="T415" s="192">
        <f>S415*H415</f>
        <v>0</v>
      </c>
      <c r="U415" s="37"/>
      <c r="V415" s="37"/>
      <c r="W415" s="37"/>
      <c r="X415" s="37"/>
      <c r="Y415" s="37"/>
      <c r="Z415" s="37"/>
      <c r="AA415" s="37"/>
      <c r="AB415" s="37"/>
      <c r="AC415" s="37"/>
      <c r="AD415" s="37"/>
      <c r="AE415" s="37"/>
      <c r="AR415" s="193" t="s">
        <v>366</v>
      </c>
      <c r="AT415" s="193" t="s">
        <v>239</v>
      </c>
      <c r="AU415" s="193" t="s">
        <v>88</v>
      </c>
      <c r="AY415" s="20" t="s">
        <v>237</v>
      </c>
      <c r="BE415" s="194">
        <f>IF(N415="základní",J415,0)</f>
        <v>0</v>
      </c>
      <c r="BF415" s="194">
        <f>IF(N415="snížená",J415,0)</f>
        <v>0</v>
      </c>
      <c r="BG415" s="194">
        <f>IF(N415="zákl. přenesená",J415,0)</f>
        <v>0</v>
      </c>
      <c r="BH415" s="194">
        <f>IF(N415="sníž. přenesená",J415,0)</f>
        <v>0</v>
      </c>
      <c r="BI415" s="194">
        <f>IF(N415="nulová",J415,0)</f>
        <v>0</v>
      </c>
      <c r="BJ415" s="20" t="s">
        <v>88</v>
      </c>
      <c r="BK415" s="194">
        <f>ROUND(I415*H415,2)</f>
        <v>0</v>
      </c>
      <c r="BL415" s="20" t="s">
        <v>366</v>
      </c>
      <c r="BM415" s="193" t="s">
        <v>3541</v>
      </c>
    </row>
    <row r="416" spans="1:65" s="2" customFormat="1" ht="10.199999999999999">
      <c r="A416" s="37"/>
      <c r="B416" s="38"/>
      <c r="C416" s="39"/>
      <c r="D416" s="195" t="s">
        <v>245</v>
      </c>
      <c r="E416" s="39"/>
      <c r="F416" s="196" t="s">
        <v>3045</v>
      </c>
      <c r="G416" s="39"/>
      <c r="H416" s="39"/>
      <c r="I416" s="197"/>
      <c r="J416" s="39"/>
      <c r="K416" s="39"/>
      <c r="L416" s="42"/>
      <c r="M416" s="198"/>
      <c r="N416" s="199"/>
      <c r="O416" s="67"/>
      <c r="P416" s="67"/>
      <c r="Q416" s="67"/>
      <c r="R416" s="67"/>
      <c r="S416" s="67"/>
      <c r="T416" s="68"/>
      <c r="U416" s="37"/>
      <c r="V416" s="37"/>
      <c r="W416" s="37"/>
      <c r="X416" s="37"/>
      <c r="Y416" s="37"/>
      <c r="Z416" s="37"/>
      <c r="AA416" s="37"/>
      <c r="AB416" s="37"/>
      <c r="AC416" s="37"/>
      <c r="AD416" s="37"/>
      <c r="AE416" s="37"/>
      <c r="AT416" s="20" t="s">
        <v>245</v>
      </c>
      <c r="AU416" s="20" t="s">
        <v>88</v>
      </c>
    </row>
    <row r="417" spans="1:65" s="14" customFormat="1" ht="10.199999999999999">
      <c r="B417" s="211"/>
      <c r="C417" s="212"/>
      <c r="D417" s="202" t="s">
        <v>247</v>
      </c>
      <c r="E417" s="213" t="s">
        <v>19</v>
      </c>
      <c r="F417" s="214" t="s">
        <v>3542</v>
      </c>
      <c r="G417" s="212"/>
      <c r="H417" s="215">
        <v>51.61</v>
      </c>
      <c r="I417" s="216"/>
      <c r="J417" s="212"/>
      <c r="K417" s="212"/>
      <c r="L417" s="217"/>
      <c r="M417" s="218"/>
      <c r="N417" s="219"/>
      <c r="O417" s="219"/>
      <c r="P417" s="219"/>
      <c r="Q417" s="219"/>
      <c r="R417" s="219"/>
      <c r="S417" s="219"/>
      <c r="T417" s="220"/>
      <c r="AT417" s="221" t="s">
        <v>247</v>
      </c>
      <c r="AU417" s="221" t="s">
        <v>88</v>
      </c>
      <c r="AV417" s="14" t="s">
        <v>88</v>
      </c>
      <c r="AW417" s="14" t="s">
        <v>37</v>
      </c>
      <c r="AX417" s="14" t="s">
        <v>83</v>
      </c>
      <c r="AY417" s="221" t="s">
        <v>237</v>
      </c>
    </row>
    <row r="418" spans="1:65" s="2" customFormat="1" ht="16.5" customHeight="1">
      <c r="A418" s="37"/>
      <c r="B418" s="38"/>
      <c r="C418" s="244" t="s">
        <v>1093</v>
      </c>
      <c r="D418" s="244" t="s">
        <v>296</v>
      </c>
      <c r="E418" s="245" t="s">
        <v>3543</v>
      </c>
      <c r="F418" s="246" t="s">
        <v>3544</v>
      </c>
      <c r="G418" s="247" t="s">
        <v>304</v>
      </c>
      <c r="H418" s="248">
        <v>5.1999999999999998E-2</v>
      </c>
      <c r="I418" s="249"/>
      <c r="J418" s="250">
        <f>ROUND(I418*H418,2)</f>
        <v>0</v>
      </c>
      <c r="K418" s="246" t="s">
        <v>19</v>
      </c>
      <c r="L418" s="251"/>
      <c r="M418" s="252" t="s">
        <v>19</v>
      </c>
      <c r="N418" s="253" t="s">
        <v>48</v>
      </c>
      <c r="O418" s="67"/>
      <c r="P418" s="191">
        <f>O418*H418</f>
        <v>0</v>
      </c>
      <c r="Q418" s="191">
        <v>1</v>
      </c>
      <c r="R418" s="191">
        <f>Q418*H418</f>
        <v>5.1999999999999998E-2</v>
      </c>
      <c r="S418" s="191">
        <v>0</v>
      </c>
      <c r="T418" s="192">
        <f>S418*H418</f>
        <v>0</v>
      </c>
      <c r="U418" s="37"/>
      <c r="V418" s="37"/>
      <c r="W418" s="37"/>
      <c r="X418" s="37"/>
      <c r="Y418" s="37"/>
      <c r="Z418" s="37"/>
      <c r="AA418" s="37"/>
      <c r="AB418" s="37"/>
      <c r="AC418" s="37"/>
      <c r="AD418" s="37"/>
      <c r="AE418" s="37"/>
      <c r="AR418" s="193" t="s">
        <v>523</v>
      </c>
      <c r="AT418" s="193" t="s">
        <v>296</v>
      </c>
      <c r="AU418" s="193" t="s">
        <v>88</v>
      </c>
      <c r="AY418" s="20" t="s">
        <v>237</v>
      </c>
      <c r="BE418" s="194">
        <f>IF(N418="základní",J418,0)</f>
        <v>0</v>
      </c>
      <c r="BF418" s="194">
        <f>IF(N418="snížená",J418,0)</f>
        <v>0</v>
      </c>
      <c r="BG418" s="194">
        <f>IF(N418="zákl. přenesená",J418,0)</f>
        <v>0</v>
      </c>
      <c r="BH418" s="194">
        <f>IF(N418="sníž. přenesená",J418,0)</f>
        <v>0</v>
      </c>
      <c r="BI418" s="194">
        <f>IF(N418="nulová",J418,0)</f>
        <v>0</v>
      </c>
      <c r="BJ418" s="20" t="s">
        <v>88</v>
      </c>
      <c r="BK418" s="194">
        <f>ROUND(I418*H418,2)</f>
        <v>0</v>
      </c>
      <c r="BL418" s="20" t="s">
        <v>366</v>
      </c>
      <c r="BM418" s="193" t="s">
        <v>3545</v>
      </c>
    </row>
    <row r="419" spans="1:65" s="14" customFormat="1" ht="10.199999999999999">
      <c r="B419" s="211"/>
      <c r="C419" s="212"/>
      <c r="D419" s="202" t="s">
        <v>247</v>
      </c>
      <c r="E419" s="212"/>
      <c r="F419" s="214" t="s">
        <v>3546</v>
      </c>
      <c r="G419" s="212"/>
      <c r="H419" s="215">
        <v>5.1999999999999998E-2</v>
      </c>
      <c r="I419" s="216"/>
      <c r="J419" s="212"/>
      <c r="K419" s="212"/>
      <c r="L419" s="217"/>
      <c r="M419" s="218"/>
      <c r="N419" s="219"/>
      <c r="O419" s="219"/>
      <c r="P419" s="219"/>
      <c r="Q419" s="219"/>
      <c r="R419" s="219"/>
      <c r="S419" s="219"/>
      <c r="T419" s="220"/>
      <c r="AT419" s="221" t="s">
        <v>247</v>
      </c>
      <c r="AU419" s="221" t="s">
        <v>88</v>
      </c>
      <c r="AV419" s="14" t="s">
        <v>88</v>
      </c>
      <c r="AW419" s="14" t="s">
        <v>4</v>
      </c>
      <c r="AX419" s="14" t="s">
        <v>83</v>
      </c>
      <c r="AY419" s="221" t="s">
        <v>237</v>
      </c>
    </row>
    <row r="420" spans="1:65" s="2" customFormat="1" ht="24.15" customHeight="1">
      <c r="A420" s="37"/>
      <c r="B420" s="38"/>
      <c r="C420" s="182" t="s">
        <v>1101</v>
      </c>
      <c r="D420" s="182" t="s">
        <v>239</v>
      </c>
      <c r="E420" s="183" t="s">
        <v>3042</v>
      </c>
      <c r="F420" s="184" t="s">
        <v>3043</v>
      </c>
      <c r="G420" s="185" t="s">
        <v>1096</v>
      </c>
      <c r="H420" s="186">
        <v>65.66</v>
      </c>
      <c r="I420" s="187"/>
      <c r="J420" s="188">
        <f>ROUND(I420*H420,2)</f>
        <v>0</v>
      </c>
      <c r="K420" s="184" t="s">
        <v>242</v>
      </c>
      <c r="L420" s="42"/>
      <c r="M420" s="189" t="s">
        <v>19</v>
      </c>
      <c r="N420" s="190" t="s">
        <v>48</v>
      </c>
      <c r="O420" s="67"/>
      <c r="P420" s="191">
        <f>O420*H420</f>
        <v>0</v>
      </c>
      <c r="Q420" s="191">
        <v>5.0000000000000002E-5</v>
      </c>
      <c r="R420" s="191">
        <f>Q420*H420</f>
        <v>3.2829999999999999E-3</v>
      </c>
      <c r="S420" s="191">
        <v>0</v>
      </c>
      <c r="T420" s="192">
        <f>S420*H420</f>
        <v>0</v>
      </c>
      <c r="U420" s="37"/>
      <c r="V420" s="37"/>
      <c r="W420" s="37"/>
      <c r="X420" s="37"/>
      <c r="Y420" s="37"/>
      <c r="Z420" s="37"/>
      <c r="AA420" s="37"/>
      <c r="AB420" s="37"/>
      <c r="AC420" s="37"/>
      <c r="AD420" s="37"/>
      <c r="AE420" s="37"/>
      <c r="AR420" s="193" t="s">
        <v>366</v>
      </c>
      <c r="AT420" s="193" t="s">
        <v>239</v>
      </c>
      <c r="AU420" s="193" t="s">
        <v>88</v>
      </c>
      <c r="AY420" s="20" t="s">
        <v>237</v>
      </c>
      <c r="BE420" s="194">
        <f>IF(N420="základní",J420,0)</f>
        <v>0</v>
      </c>
      <c r="BF420" s="194">
        <f>IF(N420="snížená",J420,0)</f>
        <v>0</v>
      </c>
      <c r="BG420" s="194">
        <f>IF(N420="zákl. přenesená",J420,0)</f>
        <v>0</v>
      </c>
      <c r="BH420" s="194">
        <f>IF(N420="sníž. přenesená",J420,0)</f>
        <v>0</v>
      </c>
      <c r="BI420" s="194">
        <f>IF(N420="nulová",J420,0)</f>
        <v>0</v>
      </c>
      <c r="BJ420" s="20" t="s">
        <v>88</v>
      </c>
      <c r="BK420" s="194">
        <f>ROUND(I420*H420,2)</f>
        <v>0</v>
      </c>
      <c r="BL420" s="20" t="s">
        <v>366</v>
      </c>
      <c r="BM420" s="193" t="s">
        <v>3547</v>
      </c>
    </row>
    <row r="421" spans="1:65" s="2" customFormat="1" ht="10.199999999999999">
      <c r="A421" s="37"/>
      <c r="B421" s="38"/>
      <c r="C421" s="39"/>
      <c r="D421" s="195" t="s">
        <v>245</v>
      </c>
      <c r="E421" s="39"/>
      <c r="F421" s="196" t="s">
        <v>3045</v>
      </c>
      <c r="G421" s="39"/>
      <c r="H421" s="39"/>
      <c r="I421" s="197"/>
      <c r="J421" s="39"/>
      <c r="K421" s="39"/>
      <c r="L421" s="42"/>
      <c r="M421" s="198"/>
      <c r="N421" s="199"/>
      <c r="O421" s="67"/>
      <c r="P421" s="67"/>
      <c r="Q421" s="67"/>
      <c r="R421" s="67"/>
      <c r="S421" s="67"/>
      <c r="T421" s="68"/>
      <c r="U421" s="37"/>
      <c r="V421" s="37"/>
      <c r="W421" s="37"/>
      <c r="X421" s="37"/>
      <c r="Y421" s="37"/>
      <c r="Z421" s="37"/>
      <c r="AA421" s="37"/>
      <c r="AB421" s="37"/>
      <c r="AC421" s="37"/>
      <c r="AD421" s="37"/>
      <c r="AE421" s="37"/>
      <c r="AT421" s="20" t="s">
        <v>245</v>
      </c>
      <c r="AU421" s="20" t="s">
        <v>88</v>
      </c>
    </row>
    <row r="422" spans="1:65" s="14" customFormat="1" ht="10.199999999999999">
      <c r="B422" s="211"/>
      <c r="C422" s="212"/>
      <c r="D422" s="202" t="s">
        <v>247</v>
      </c>
      <c r="E422" s="213" t="s">
        <v>19</v>
      </c>
      <c r="F422" s="214" t="s">
        <v>3548</v>
      </c>
      <c r="G422" s="212"/>
      <c r="H422" s="215">
        <v>65.66</v>
      </c>
      <c r="I422" s="216"/>
      <c r="J422" s="212"/>
      <c r="K422" s="212"/>
      <c r="L422" s="217"/>
      <c r="M422" s="218"/>
      <c r="N422" s="219"/>
      <c r="O422" s="219"/>
      <c r="P422" s="219"/>
      <c r="Q422" s="219"/>
      <c r="R422" s="219"/>
      <c r="S422" s="219"/>
      <c r="T422" s="220"/>
      <c r="AT422" s="221" t="s">
        <v>247</v>
      </c>
      <c r="AU422" s="221" t="s">
        <v>88</v>
      </c>
      <c r="AV422" s="14" t="s">
        <v>88</v>
      </c>
      <c r="AW422" s="14" t="s">
        <v>37</v>
      </c>
      <c r="AX422" s="14" t="s">
        <v>83</v>
      </c>
      <c r="AY422" s="221" t="s">
        <v>237</v>
      </c>
    </row>
    <row r="423" spans="1:65" s="2" customFormat="1" ht="16.5" customHeight="1">
      <c r="A423" s="37"/>
      <c r="B423" s="38"/>
      <c r="C423" s="244" t="s">
        <v>1106</v>
      </c>
      <c r="D423" s="244" t="s">
        <v>296</v>
      </c>
      <c r="E423" s="245" t="s">
        <v>3549</v>
      </c>
      <c r="F423" s="246" t="s">
        <v>3550</v>
      </c>
      <c r="G423" s="247" t="s">
        <v>304</v>
      </c>
      <c r="H423" s="248">
        <v>6.6000000000000003E-2</v>
      </c>
      <c r="I423" s="249"/>
      <c r="J423" s="250">
        <f>ROUND(I423*H423,2)</f>
        <v>0</v>
      </c>
      <c r="K423" s="246" t="s">
        <v>19</v>
      </c>
      <c r="L423" s="251"/>
      <c r="M423" s="252" t="s">
        <v>19</v>
      </c>
      <c r="N423" s="253" t="s">
        <v>48</v>
      </c>
      <c r="O423" s="67"/>
      <c r="P423" s="191">
        <f>O423*H423</f>
        <v>0</v>
      </c>
      <c r="Q423" s="191">
        <v>1</v>
      </c>
      <c r="R423" s="191">
        <f>Q423*H423</f>
        <v>6.6000000000000003E-2</v>
      </c>
      <c r="S423" s="191">
        <v>0</v>
      </c>
      <c r="T423" s="192">
        <f>S423*H423</f>
        <v>0</v>
      </c>
      <c r="U423" s="37"/>
      <c r="V423" s="37"/>
      <c r="W423" s="37"/>
      <c r="X423" s="37"/>
      <c r="Y423" s="37"/>
      <c r="Z423" s="37"/>
      <c r="AA423" s="37"/>
      <c r="AB423" s="37"/>
      <c r="AC423" s="37"/>
      <c r="AD423" s="37"/>
      <c r="AE423" s="37"/>
      <c r="AR423" s="193" t="s">
        <v>523</v>
      </c>
      <c r="AT423" s="193" t="s">
        <v>296</v>
      </c>
      <c r="AU423" s="193" t="s">
        <v>88</v>
      </c>
      <c r="AY423" s="20" t="s">
        <v>237</v>
      </c>
      <c r="BE423" s="194">
        <f>IF(N423="základní",J423,0)</f>
        <v>0</v>
      </c>
      <c r="BF423" s="194">
        <f>IF(N423="snížená",J423,0)</f>
        <v>0</v>
      </c>
      <c r="BG423" s="194">
        <f>IF(N423="zákl. přenesená",J423,0)</f>
        <v>0</v>
      </c>
      <c r="BH423" s="194">
        <f>IF(N423="sníž. přenesená",J423,0)</f>
        <v>0</v>
      </c>
      <c r="BI423" s="194">
        <f>IF(N423="nulová",J423,0)</f>
        <v>0</v>
      </c>
      <c r="BJ423" s="20" t="s">
        <v>88</v>
      </c>
      <c r="BK423" s="194">
        <f>ROUND(I423*H423,2)</f>
        <v>0</v>
      </c>
      <c r="BL423" s="20" t="s">
        <v>366</v>
      </c>
      <c r="BM423" s="193" t="s">
        <v>3551</v>
      </c>
    </row>
    <row r="424" spans="1:65" s="14" customFormat="1" ht="10.199999999999999">
      <c r="B424" s="211"/>
      <c r="C424" s="212"/>
      <c r="D424" s="202" t="s">
        <v>247</v>
      </c>
      <c r="E424" s="212"/>
      <c r="F424" s="214" t="s">
        <v>3552</v>
      </c>
      <c r="G424" s="212"/>
      <c r="H424" s="215">
        <v>6.6000000000000003E-2</v>
      </c>
      <c r="I424" s="216"/>
      <c r="J424" s="212"/>
      <c r="K424" s="212"/>
      <c r="L424" s="217"/>
      <c r="M424" s="218"/>
      <c r="N424" s="219"/>
      <c r="O424" s="219"/>
      <c r="P424" s="219"/>
      <c r="Q424" s="219"/>
      <c r="R424" s="219"/>
      <c r="S424" s="219"/>
      <c r="T424" s="220"/>
      <c r="AT424" s="221" t="s">
        <v>247</v>
      </c>
      <c r="AU424" s="221" t="s">
        <v>88</v>
      </c>
      <c r="AV424" s="14" t="s">
        <v>88</v>
      </c>
      <c r="AW424" s="14" t="s">
        <v>4</v>
      </c>
      <c r="AX424" s="14" t="s">
        <v>83</v>
      </c>
      <c r="AY424" s="221" t="s">
        <v>237</v>
      </c>
    </row>
    <row r="425" spans="1:65" s="2" customFormat="1" ht="16.5" customHeight="1">
      <c r="A425" s="37"/>
      <c r="B425" s="38"/>
      <c r="C425" s="182" t="s">
        <v>1112</v>
      </c>
      <c r="D425" s="182" t="s">
        <v>239</v>
      </c>
      <c r="E425" s="183" t="s">
        <v>3060</v>
      </c>
      <c r="F425" s="184" t="s">
        <v>3061</v>
      </c>
      <c r="G425" s="185" t="s">
        <v>1096</v>
      </c>
      <c r="H425" s="186">
        <v>119.24</v>
      </c>
      <c r="I425" s="187"/>
      <c r="J425" s="188">
        <f>ROUND(I425*H425,2)</f>
        <v>0</v>
      </c>
      <c r="K425" s="184" t="s">
        <v>19</v>
      </c>
      <c r="L425" s="42"/>
      <c r="M425" s="189" t="s">
        <v>19</v>
      </c>
      <c r="N425" s="190" t="s">
        <v>48</v>
      </c>
      <c r="O425" s="67"/>
      <c r="P425" s="191">
        <f>O425*H425</f>
        <v>0</v>
      </c>
      <c r="Q425" s="191">
        <v>0</v>
      </c>
      <c r="R425" s="191">
        <f>Q425*H425</f>
        <v>0</v>
      </c>
      <c r="S425" s="191">
        <v>0</v>
      </c>
      <c r="T425" s="192">
        <f>S425*H425</f>
        <v>0</v>
      </c>
      <c r="U425" s="37"/>
      <c r="V425" s="37"/>
      <c r="W425" s="37"/>
      <c r="X425" s="37"/>
      <c r="Y425" s="37"/>
      <c r="Z425" s="37"/>
      <c r="AA425" s="37"/>
      <c r="AB425" s="37"/>
      <c r="AC425" s="37"/>
      <c r="AD425" s="37"/>
      <c r="AE425" s="37"/>
      <c r="AR425" s="193" t="s">
        <v>366</v>
      </c>
      <c r="AT425" s="193" t="s">
        <v>239</v>
      </c>
      <c r="AU425" s="193" t="s">
        <v>88</v>
      </c>
      <c r="AY425" s="20" t="s">
        <v>237</v>
      </c>
      <c r="BE425" s="194">
        <f>IF(N425="základní",J425,0)</f>
        <v>0</v>
      </c>
      <c r="BF425" s="194">
        <f>IF(N425="snížená",J425,0)</f>
        <v>0</v>
      </c>
      <c r="BG425" s="194">
        <f>IF(N425="zákl. přenesená",J425,0)</f>
        <v>0</v>
      </c>
      <c r="BH425" s="194">
        <f>IF(N425="sníž. přenesená",J425,0)</f>
        <v>0</v>
      </c>
      <c r="BI425" s="194">
        <f>IF(N425="nulová",J425,0)</f>
        <v>0</v>
      </c>
      <c r="BJ425" s="20" t="s">
        <v>88</v>
      </c>
      <c r="BK425" s="194">
        <f>ROUND(I425*H425,2)</f>
        <v>0</v>
      </c>
      <c r="BL425" s="20" t="s">
        <v>366</v>
      </c>
      <c r="BM425" s="193" t="s">
        <v>3553</v>
      </c>
    </row>
    <row r="426" spans="1:65" s="14" customFormat="1" ht="10.199999999999999">
      <c r="B426" s="211"/>
      <c r="C426" s="212"/>
      <c r="D426" s="202" t="s">
        <v>247</v>
      </c>
      <c r="E426" s="213" t="s">
        <v>19</v>
      </c>
      <c r="F426" s="214" t="s">
        <v>3542</v>
      </c>
      <c r="G426" s="212"/>
      <c r="H426" s="215">
        <v>51.61</v>
      </c>
      <c r="I426" s="216"/>
      <c r="J426" s="212"/>
      <c r="K426" s="212"/>
      <c r="L426" s="217"/>
      <c r="M426" s="218"/>
      <c r="N426" s="219"/>
      <c r="O426" s="219"/>
      <c r="P426" s="219"/>
      <c r="Q426" s="219"/>
      <c r="R426" s="219"/>
      <c r="S426" s="219"/>
      <c r="T426" s="220"/>
      <c r="AT426" s="221" t="s">
        <v>247</v>
      </c>
      <c r="AU426" s="221" t="s">
        <v>88</v>
      </c>
      <c r="AV426" s="14" t="s">
        <v>88</v>
      </c>
      <c r="AW426" s="14" t="s">
        <v>37</v>
      </c>
      <c r="AX426" s="14" t="s">
        <v>76</v>
      </c>
      <c r="AY426" s="221" t="s">
        <v>237</v>
      </c>
    </row>
    <row r="427" spans="1:65" s="14" customFormat="1" ht="10.199999999999999">
      <c r="B427" s="211"/>
      <c r="C427" s="212"/>
      <c r="D427" s="202" t="s">
        <v>247</v>
      </c>
      <c r="E427" s="213" t="s">
        <v>19</v>
      </c>
      <c r="F427" s="214" t="s">
        <v>3548</v>
      </c>
      <c r="G427" s="212"/>
      <c r="H427" s="215">
        <v>65.66</v>
      </c>
      <c r="I427" s="216"/>
      <c r="J427" s="212"/>
      <c r="K427" s="212"/>
      <c r="L427" s="217"/>
      <c r="M427" s="218"/>
      <c r="N427" s="219"/>
      <c r="O427" s="219"/>
      <c r="P427" s="219"/>
      <c r="Q427" s="219"/>
      <c r="R427" s="219"/>
      <c r="S427" s="219"/>
      <c r="T427" s="220"/>
      <c r="AT427" s="221" t="s">
        <v>247</v>
      </c>
      <c r="AU427" s="221" t="s">
        <v>88</v>
      </c>
      <c r="AV427" s="14" t="s">
        <v>88</v>
      </c>
      <c r="AW427" s="14" t="s">
        <v>37</v>
      </c>
      <c r="AX427" s="14" t="s">
        <v>76</v>
      </c>
      <c r="AY427" s="221" t="s">
        <v>237</v>
      </c>
    </row>
    <row r="428" spans="1:65" s="14" customFormat="1" ht="20.399999999999999">
      <c r="B428" s="211"/>
      <c r="C428" s="212"/>
      <c r="D428" s="202" t="s">
        <v>247</v>
      </c>
      <c r="E428" s="213" t="s">
        <v>19</v>
      </c>
      <c r="F428" s="214" t="s">
        <v>3538</v>
      </c>
      <c r="G428" s="212"/>
      <c r="H428" s="215">
        <v>1.97</v>
      </c>
      <c r="I428" s="216"/>
      <c r="J428" s="212"/>
      <c r="K428" s="212"/>
      <c r="L428" s="217"/>
      <c r="M428" s="218"/>
      <c r="N428" s="219"/>
      <c r="O428" s="219"/>
      <c r="P428" s="219"/>
      <c r="Q428" s="219"/>
      <c r="R428" s="219"/>
      <c r="S428" s="219"/>
      <c r="T428" s="220"/>
      <c r="AT428" s="221" t="s">
        <v>247</v>
      </c>
      <c r="AU428" s="221" t="s">
        <v>88</v>
      </c>
      <c r="AV428" s="14" t="s">
        <v>88</v>
      </c>
      <c r="AW428" s="14" t="s">
        <v>37</v>
      </c>
      <c r="AX428" s="14" t="s">
        <v>76</v>
      </c>
      <c r="AY428" s="221" t="s">
        <v>237</v>
      </c>
    </row>
    <row r="429" spans="1:65" s="16" customFormat="1" ht="10.199999999999999">
      <c r="B429" s="233"/>
      <c r="C429" s="234"/>
      <c r="D429" s="202" t="s">
        <v>247</v>
      </c>
      <c r="E429" s="235" t="s">
        <v>19</v>
      </c>
      <c r="F429" s="236" t="s">
        <v>260</v>
      </c>
      <c r="G429" s="234"/>
      <c r="H429" s="237">
        <v>119.24</v>
      </c>
      <c r="I429" s="238"/>
      <c r="J429" s="234"/>
      <c r="K429" s="234"/>
      <c r="L429" s="239"/>
      <c r="M429" s="240"/>
      <c r="N429" s="241"/>
      <c r="O429" s="241"/>
      <c r="P429" s="241"/>
      <c r="Q429" s="241"/>
      <c r="R429" s="241"/>
      <c r="S429" s="241"/>
      <c r="T429" s="242"/>
      <c r="AT429" s="243" t="s">
        <v>247</v>
      </c>
      <c r="AU429" s="243" t="s">
        <v>88</v>
      </c>
      <c r="AV429" s="16" t="s">
        <v>243</v>
      </c>
      <c r="AW429" s="16" t="s">
        <v>37</v>
      </c>
      <c r="AX429" s="16" t="s">
        <v>83</v>
      </c>
      <c r="AY429" s="243" t="s">
        <v>237</v>
      </c>
    </row>
    <row r="430" spans="1:65" s="2" customFormat="1" ht="33" customHeight="1">
      <c r="A430" s="37"/>
      <c r="B430" s="38"/>
      <c r="C430" s="182" t="s">
        <v>1115</v>
      </c>
      <c r="D430" s="182" t="s">
        <v>239</v>
      </c>
      <c r="E430" s="183" t="s">
        <v>3554</v>
      </c>
      <c r="F430" s="184" t="s">
        <v>3555</v>
      </c>
      <c r="G430" s="185" t="s">
        <v>290</v>
      </c>
      <c r="H430" s="186">
        <v>1</v>
      </c>
      <c r="I430" s="187"/>
      <c r="J430" s="188">
        <f>ROUND(I430*H430,2)</f>
        <v>0</v>
      </c>
      <c r="K430" s="184" t="s">
        <v>19</v>
      </c>
      <c r="L430" s="42"/>
      <c r="M430" s="189" t="s">
        <v>19</v>
      </c>
      <c r="N430" s="190" t="s">
        <v>48</v>
      </c>
      <c r="O430" s="67"/>
      <c r="P430" s="191">
        <f>O430*H430</f>
        <v>0</v>
      </c>
      <c r="Q430" s="191">
        <v>2.5000000000000001E-2</v>
      </c>
      <c r="R430" s="191">
        <f>Q430*H430</f>
        <v>2.5000000000000001E-2</v>
      </c>
      <c r="S430" s="191">
        <v>0</v>
      </c>
      <c r="T430" s="192">
        <f>S430*H430</f>
        <v>0</v>
      </c>
      <c r="U430" s="37"/>
      <c r="V430" s="37"/>
      <c r="W430" s="37"/>
      <c r="X430" s="37"/>
      <c r="Y430" s="37"/>
      <c r="Z430" s="37"/>
      <c r="AA430" s="37"/>
      <c r="AB430" s="37"/>
      <c r="AC430" s="37"/>
      <c r="AD430" s="37"/>
      <c r="AE430" s="37"/>
      <c r="AR430" s="193" t="s">
        <v>366</v>
      </c>
      <c r="AT430" s="193" t="s">
        <v>239</v>
      </c>
      <c r="AU430" s="193" t="s">
        <v>88</v>
      </c>
      <c r="AY430" s="20" t="s">
        <v>237</v>
      </c>
      <c r="BE430" s="194">
        <f>IF(N430="základní",J430,0)</f>
        <v>0</v>
      </c>
      <c r="BF430" s="194">
        <f>IF(N430="snížená",J430,0)</f>
        <v>0</v>
      </c>
      <c r="BG430" s="194">
        <f>IF(N430="zákl. přenesená",J430,0)</f>
        <v>0</v>
      </c>
      <c r="BH430" s="194">
        <f>IF(N430="sníž. přenesená",J430,0)</f>
        <v>0</v>
      </c>
      <c r="BI430" s="194">
        <f>IF(N430="nulová",J430,0)</f>
        <v>0</v>
      </c>
      <c r="BJ430" s="20" t="s">
        <v>88</v>
      </c>
      <c r="BK430" s="194">
        <f>ROUND(I430*H430,2)</f>
        <v>0</v>
      </c>
      <c r="BL430" s="20" t="s">
        <v>366</v>
      </c>
      <c r="BM430" s="193" t="s">
        <v>3556</v>
      </c>
    </row>
    <row r="431" spans="1:65" s="2" customFormat="1" ht="55.5" customHeight="1">
      <c r="A431" s="37"/>
      <c r="B431" s="38"/>
      <c r="C431" s="182" t="s">
        <v>1122</v>
      </c>
      <c r="D431" s="182" t="s">
        <v>239</v>
      </c>
      <c r="E431" s="183" t="s">
        <v>1128</v>
      </c>
      <c r="F431" s="184" t="s">
        <v>1129</v>
      </c>
      <c r="G431" s="185" t="s">
        <v>304</v>
      </c>
      <c r="H431" s="186">
        <v>0.219</v>
      </c>
      <c r="I431" s="187"/>
      <c r="J431" s="188">
        <f>ROUND(I431*H431,2)</f>
        <v>0</v>
      </c>
      <c r="K431" s="184" t="s">
        <v>242</v>
      </c>
      <c r="L431" s="42"/>
      <c r="M431" s="189" t="s">
        <v>19</v>
      </c>
      <c r="N431" s="190" t="s">
        <v>48</v>
      </c>
      <c r="O431" s="67"/>
      <c r="P431" s="191">
        <f>O431*H431</f>
        <v>0</v>
      </c>
      <c r="Q431" s="191">
        <v>0</v>
      </c>
      <c r="R431" s="191">
        <f>Q431*H431</f>
        <v>0</v>
      </c>
      <c r="S431" s="191">
        <v>0</v>
      </c>
      <c r="T431" s="192">
        <f>S431*H431</f>
        <v>0</v>
      </c>
      <c r="U431" s="37"/>
      <c r="V431" s="37"/>
      <c r="W431" s="37"/>
      <c r="X431" s="37"/>
      <c r="Y431" s="37"/>
      <c r="Z431" s="37"/>
      <c r="AA431" s="37"/>
      <c r="AB431" s="37"/>
      <c r="AC431" s="37"/>
      <c r="AD431" s="37"/>
      <c r="AE431" s="37"/>
      <c r="AR431" s="193" t="s">
        <v>366</v>
      </c>
      <c r="AT431" s="193" t="s">
        <v>239</v>
      </c>
      <c r="AU431" s="193" t="s">
        <v>88</v>
      </c>
      <c r="AY431" s="20" t="s">
        <v>237</v>
      </c>
      <c r="BE431" s="194">
        <f>IF(N431="základní",J431,0)</f>
        <v>0</v>
      </c>
      <c r="BF431" s="194">
        <f>IF(N431="snížená",J431,0)</f>
        <v>0</v>
      </c>
      <c r="BG431" s="194">
        <f>IF(N431="zákl. přenesená",J431,0)</f>
        <v>0</v>
      </c>
      <c r="BH431" s="194">
        <f>IF(N431="sníž. přenesená",J431,0)</f>
        <v>0</v>
      </c>
      <c r="BI431" s="194">
        <f>IF(N431="nulová",J431,0)</f>
        <v>0</v>
      </c>
      <c r="BJ431" s="20" t="s">
        <v>88</v>
      </c>
      <c r="BK431" s="194">
        <f>ROUND(I431*H431,2)</f>
        <v>0</v>
      </c>
      <c r="BL431" s="20" t="s">
        <v>366</v>
      </c>
      <c r="BM431" s="193" t="s">
        <v>3557</v>
      </c>
    </row>
    <row r="432" spans="1:65" s="2" customFormat="1" ht="10.199999999999999">
      <c r="A432" s="37"/>
      <c r="B432" s="38"/>
      <c r="C432" s="39"/>
      <c r="D432" s="195" t="s">
        <v>245</v>
      </c>
      <c r="E432" s="39"/>
      <c r="F432" s="196" t="s">
        <v>1131</v>
      </c>
      <c r="G432" s="39"/>
      <c r="H432" s="39"/>
      <c r="I432" s="197"/>
      <c r="J432" s="39"/>
      <c r="K432" s="39"/>
      <c r="L432" s="42"/>
      <c r="M432" s="198"/>
      <c r="N432" s="199"/>
      <c r="O432" s="67"/>
      <c r="P432" s="67"/>
      <c r="Q432" s="67"/>
      <c r="R432" s="67"/>
      <c r="S432" s="67"/>
      <c r="T432" s="68"/>
      <c r="U432" s="37"/>
      <c r="V432" s="37"/>
      <c r="W432" s="37"/>
      <c r="X432" s="37"/>
      <c r="Y432" s="37"/>
      <c r="Z432" s="37"/>
      <c r="AA432" s="37"/>
      <c r="AB432" s="37"/>
      <c r="AC432" s="37"/>
      <c r="AD432" s="37"/>
      <c r="AE432" s="37"/>
      <c r="AT432" s="20" t="s">
        <v>245</v>
      </c>
      <c r="AU432" s="20" t="s">
        <v>88</v>
      </c>
    </row>
    <row r="433" spans="1:65" s="12" customFormat="1" ht="25.95" customHeight="1">
      <c r="B433" s="166"/>
      <c r="C433" s="167"/>
      <c r="D433" s="168" t="s">
        <v>75</v>
      </c>
      <c r="E433" s="169" t="s">
        <v>1505</v>
      </c>
      <c r="F433" s="169" t="s">
        <v>1506</v>
      </c>
      <c r="G433" s="167"/>
      <c r="H433" s="167"/>
      <c r="I433" s="170"/>
      <c r="J433" s="171">
        <f>BK433</f>
        <v>0</v>
      </c>
      <c r="K433" s="167"/>
      <c r="L433" s="172"/>
      <c r="M433" s="173"/>
      <c r="N433" s="174"/>
      <c r="O433" s="174"/>
      <c r="P433" s="175">
        <f>SUM(P434:P435)</f>
        <v>0</v>
      </c>
      <c r="Q433" s="174"/>
      <c r="R433" s="175">
        <f>SUM(R434:R435)</f>
        <v>0</v>
      </c>
      <c r="S433" s="174"/>
      <c r="T433" s="176">
        <f>SUM(T434:T435)</f>
        <v>0</v>
      </c>
      <c r="AR433" s="177" t="s">
        <v>243</v>
      </c>
      <c r="AT433" s="178" t="s">
        <v>75</v>
      </c>
      <c r="AU433" s="178" t="s">
        <v>76</v>
      </c>
      <c r="AY433" s="177" t="s">
        <v>237</v>
      </c>
      <c r="BK433" s="179">
        <f>SUM(BK434:BK435)</f>
        <v>0</v>
      </c>
    </row>
    <row r="434" spans="1:65" s="2" customFormat="1" ht="33" customHeight="1">
      <c r="A434" s="37"/>
      <c r="B434" s="38"/>
      <c r="C434" s="182" t="s">
        <v>1127</v>
      </c>
      <c r="D434" s="182" t="s">
        <v>239</v>
      </c>
      <c r="E434" s="183" t="s">
        <v>1515</v>
      </c>
      <c r="F434" s="184" t="s">
        <v>1516</v>
      </c>
      <c r="G434" s="185" t="s">
        <v>1510</v>
      </c>
      <c r="H434" s="186">
        <v>20</v>
      </c>
      <c r="I434" s="187"/>
      <c r="J434" s="188">
        <f>ROUND(I434*H434,2)</f>
        <v>0</v>
      </c>
      <c r="K434" s="184" t="s">
        <v>242</v>
      </c>
      <c r="L434" s="42"/>
      <c r="M434" s="189" t="s">
        <v>19</v>
      </c>
      <c r="N434" s="190" t="s">
        <v>48</v>
      </c>
      <c r="O434" s="67"/>
      <c r="P434" s="191">
        <f>O434*H434</f>
        <v>0</v>
      </c>
      <c r="Q434" s="191">
        <v>0</v>
      </c>
      <c r="R434" s="191">
        <f>Q434*H434</f>
        <v>0</v>
      </c>
      <c r="S434" s="191">
        <v>0</v>
      </c>
      <c r="T434" s="192">
        <f>S434*H434</f>
        <v>0</v>
      </c>
      <c r="U434" s="37"/>
      <c r="V434" s="37"/>
      <c r="W434" s="37"/>
      <c r="X434" s="37"/>
      <c r="Y434" s="37"/>
      <c r="Z434" s="37"/>
      <c r="AA434" s="37"/>
      <c r="AB434" s="37"/>
      <c r="AC434" s="37"/>
      <c r="AD434" s="37"/>
      <c r="AE434" s="37"/>
      <c r="AR434" s="193" t="s">
        <v>1511</v>
      </c>
      <c r="AT434" s="193" t="s">
        <v>239</v>
      </c>
      <c r="AU434" s="193" t="s">
        <v>83</v>
      </c>
      <c r="AY434" s="20" t="s">
        <v>237</v>
      </c>
      <c r="BE434" s="194">
        <f>IF(N434="základní",J434,0)</f>
        <v>0</v>
      </c>
      <c r="BF434" s="194">
        <f>IF(N434="snížená",J434,0)</f>
        <v>0</v>
      </c>
      <c r="BG434" s="194">
        <f>IF(N434="zákl. přenesená",J434,0)</f>
        <v>0</v>
      </c>
      <c r="BH434" s="194">
        <f>IF(N434="sníž. přenesená",J434,0)</f>
        <v>0</v>
      </c>
      <c r="BI434" s="194">
        <f>IF(N434="nulová",J434,0)</f>
        <v>0</v>
      </c>
      <c r="BJ434" s="20" t="s">
        <v>88</v>
      </c>
      <c r="BK434" s="194">
        <f>ROUND(I434*H434,2)</f>
        <v>0</v>
      </c>
      <c r="BL434" s="20" t="s">
        <v>1511</v>
      </c>
      <c r="BM434" s="193" t="s">
        <v>3558</v>
      </c>
    </row>
    <row r="435" spans="1:65" s="2" customFormat="1" ht="10.199999999999999">
      <c r="A435" s="37"/>
      <c r="B435" s="38"/>
      <c r="C435" s="39"/>
      <c r="D435" s="195" t="s">
        <v>245</v>
      </c>
      <c r="E435" s="39"/>
      <c r="F435" s="196" t="s">
        <v>1518</v>
      </c>
      <c r="G435" s="39"/>
      <c r="H435" s="39"/>
      <c r="I435" s="197"/>
      <c r="J435" s="39"/>
      <c r="K435" s="39"/>
      <c r="L435" s="42"/>
      <c r="M435" s="198"/>
      <c r="N435" s="199"/>
      <c r="O435" s="67"/>
      <c r="P435" s="67"/>
      <c r="Q435" s="67"/>
      <c r="R435" s="67"/>
      <c r="S435" s="67"/>
      <c r="T435" s="68"/>
      <c r="U435" s="37"/>
      <c r="V435" s="37"/>
      <c r="W435" s="37"/>
      <c r="X435" s="37"/>
      <c r="Y435" s="37"/>
      <c r="Z435" s="37"/>
      <c r="AA435" s="37"/>
      <c r="AB435" s="37"/>
      <c r="AC435" s="37"/>
      <c r="AD435" s="37"/>
      <c r="AE435" s="37"/>
      <c r="AT435" s="20" t="s">
        <v>245</v>
      </c>
      <c r="AU435" s="20" t="s">
        <v>83</v>
      </c>
    </row>
    <row r="436" spans="1:65" s="12" customFormat="1" ht="25.95" customHeight="1">
      <c r="B436" s="166"/>
      <c r="C436" s="167"/>
      <c r="D436" s="168" t="s">
        <v>75</v>
      </c>
      <c r="E436" s="169" t="s">
        <v>3559</v>
      </c>
      <c r="F436" s="169" t="s">
        <v>137</v>
      </c>
      <c r="G436" s="167"/>
      <c r="H436" s="167"/>
      <c r="I436" s="170"/>
      <c r="J436" s="171">
        <f>BK436</f>
        <v>0</v>
      </c>
      <c r="K436" s="167"/>
      <c r="L436" s="172"/>
      <c r="M436" s="173"/>
      <c r="N436" s="174"/>
      <c r="O436" s="174"/>
      <c r="P436" s="175">
        <f>SUM(P437:P438)</f>
        <v>0</v>
      </c>
      <c r="Q436" s="174"/>
      <c r="R436" s="175">
        <f>SUM(R437:R438)</f>
        <v>0</v>
      </c>
      <c r="S436" s="174"/>
      <c r="T436" s="176">
        <f>SUM(T437:T438)</f>
        <v>0</v>
      </c>
      <c r="AR436" s="177" t="s">
        <v>287</v>
      </c>
      <c r="AT436" s="178" t="s">
        <v>75</v>
      </c>
      <c r="AU436" s="178" t="s">
        <v>76</v>
      </c>
      <c r="AY436" s="177" t="s">
        <v>237</v>
      </c>
      <c r="BK436" s="179">
        <f>SUM(BK437:BK438)</f>
        <v>0</v>
      </c>
    </row>
    <row r="437" spans="1:65" s="2" customFormat="1" ht="21.75" customHeight="1">
      <c r="A437" s="37"/>
      <c r="B437" s="38"/>
      <c r="C437" s="182" t="s">
        <v>1134</v>
      </c>
      <c r="D437" s="182" t="s">
        <v>239</v>
      </c>
      <c r="E437" s="183" t="s">
        <v>3560</v>
      </c>
      <c r="F437" s="184" t="s">
        <v>3561</v>
      </c>
      <c r="G437" s="185" t="s">
        <v>1591</v>
      </c>
      <c r="H437" s="186">
        <v>1</v>
      </c>
      <c r="I437" s="187"/>
      <c r="J437" s="188">
        <f>ROUND(I437*H437,2)</f>
        <v>0</v>
      </c>
      <c r="K437" s="184" t="s">
        <v>242</v>
      </c>
      <c r="L437" s="42"/>
      <c r="M437" s="189" t="s">
        <v>19</v>
      </c>
      <c r="N437" s="190" t="s">
        <v>48</v>
      </c>
      <c r="O437" s="67"/>
      <c r="P437" s="191">
        <f>O437*H437</f>
        <v>0</v>
      </c>
      <c r="Q437" s="191">
        <v>0</v>
      </c>
      <c r="R437" s="191">
        <f>Q437*H437</f>
        <v>0</v>
      </c>
      <c r="S437" s="191">
        <v>0</v>
      </c>
      <c r="T437" s="192">
        <f>S437*H437</f>
        <v>0</v>
      </c>
      <c r="U437" s="37"/>
      <c r="V437" s="37"/>
      <c r="W437" s="37"/>
      <c r="X437" s="37"/>
      <c r="Y437" s="37"/>
      <c r="Z437" s="37"/>
      <c r="AA437" s="37"/>
      <c r="AB437" s="37"/>
      <c r="AC437" s="37"/>
      <c r="AD437" s="37"/>
      <c r="AE437" s="37"/>
      <c r="AR437" s="193" t="s">
        <v>3562</v>
      </c>
      <c r="AT437" s="193" t="s">
        <v>239</v>
      </c>
      <c r="AU437" s="193" t="s">
        <v>83</v>
      </c>
      <c r="AY437" s="20" t="s">
        <v>237</v>
      </c>
      <c r="BE437" s="194">
        <f>IF(N437="základní",J437,0)</f>
        <v>0</v>
      </c>
      <c r="BF437" s="194">
        <f>IF(N437="snížená",J437,0)</f>
        <v>0</v>
      </c>
      <c r="BG437" s="194">
        <f>IF(N437="zákl. přenesená",J437,0)</f>
        <v>0</v>
      </c>
      <c r="BH437" s="194">
        <f>IF(N437="sníž. přenesená",J437,0)</f>
        <v>0</v>
      </c>
      <c r="BI437" s="194">
        <f>IF(N437="nulová",J437,0)</f>
        <v>0</v>
      </c>
      <c r="BJ437" s="20" t="s">
        <v>88</v>
      </c>
      <c r="BK437" s="194">
        <f>ROUND(I437*H437,2)</f>
        <v>0</v>
      </c>
      <c r="BL437" s="20" t="s">
        <v>3562</v>
      </c>
      <c r="BM437" s="193" t="s">
        <v>3563</v>
      </c>
    </row>
    <row r="438" spans="1:65" s="2" customFormat="1" ht="10.199999999999999">
      <c r="A438" s="37"/>
      <c r="B438" s="38"/>
      <c r="C438" s="39"/>
      <c r="D438" s="195" t="s">
        <v>245</v>
      </c>
      <c r="E438" s="39"/>
      <c r="F438" s="196" t="s">
        <v>3564</v>
      </c>
      <c r="G438" s="39"/>
      <c r="H438" s="39"/>
      <c r="I438" s="197"/>
      <c r="J438" s="39"/>
      <c r="K438" s="39"/>
      <c r="L438" s="42"/>
      <c r="M438" s="255"/>
      <c r="N438" s="256"/>
      <c r="O438" s="257"/>
      <c r="P438" s="257"/>
      <c r="Q438" s="257"/>
      <c r="R438" s="257"/>
      <c r="S438" s="257"/>
      <c r="T438" s="258"/>
      <c r="U438" s="37"/>
      <c r="V438" s="37"/>
      <c r="W438" s="37"/>
      <c r="X438" s="37"/>
      <c r="Y438" s="37"/>
      <c r="Z438" s="37"/>
      <c r="AA438" s="37"/>
      <c r="AB438" s="37"/>
      <c r="AC438" s="37"/>
      <c r="AD438" s="37"/>
      <c r="AE438" s="37"/>
      <c r="AT438" s="20" t="s">
        <v>245</v>
      </c>
      <c r="AU438" s="20" t="s">
        <v>83</v>
      </c>
    </row>
    <row r="439" spans="1:65" s="2" customFormat="1" ht="6.9" customHeight="1">
      <c r="A439" s="37"/>
      <c r="B439" s="50"/>
      <c r="C439" s="51"/>
      <c r="D439" s="51"/>
      <c r="E439" s="51"/>
      <c r="F439" s="51"/>
      <c r="G439" s="51"/>
      <c r="H439" s="51"/>
      <c r="I439" s="51"/>
      <c r="J439" s="51"/>
      <c r="K439" s="51"/>
      <c r="L439" s="42"/>
      <c r="M439" s="37"/>
      <c r="O439" s="37"/>
      <c r="P439" s="37"/>
      <c r="Q439" s="37"/>
      <c r="R439" s="37"/>
      <c r="S439" s="37"/>
      <c r="T439" s="37"/>
      <c r="U439" s="37"/>
      <c r="V439" s="37"/>
      <c r="W439" s="37"/>
      <c r="X439" s="37"/>
      <c r="Y439" s="37"/>
      <c r="Z439" s="37"/>
      <c r="AA439" s="37"/>
      <c r="AB439" s="37"/>
      <c r="AC439" s="37"/>
      <c r="AD439" s="37"/>
      <c r="AE439" s="37"/>
    </row>
  </sheetData>
  <sheetProtection algorithmName="SHA-512" hashValue="Dh/awb0CN4pcv8RCL5qH5V3cwd3wYX5AFFcY7619lUzidAUBo7DGMsY30D4B7oiPXs+34f2+RxW7mvZqCckNpA==" saltValue="O2GpRQ39S1nwv3wzcR+hV8+9jVOAxEysycpy2hLhx5SGRD4dTRtLDaHlvlWFi7ancdDYjKTWU+fJkoFTK24LvQ==" spinCount="100000" sheet="1" objects="1" scenarios="1" formatColumns="0" formatRows="0" autoFilter="0"/>
  <autoFilter ref="C104:K438" xr:uid="{00000000-0009-0000-0000-000007000000}"/>
  <mergeCells count="15">
    <mergeCell ref="E91:H91"/>
    <mergeCell ref="E95:H95"/>
    <mergeCell ref="E93:H93"/>
    <mergeCell ref="E97:H97"/>
    <mergeCell ref="L2:V2"/>
    <mergeCell ref="E31:H31"/>
    <mergeCell ref="E52:H52"/>
    <mergeCell ref="E56:H56"/>
    <mergeCell ref="E54:H54"/>
    <mergeCell ref="E58:H58"/>
    <mergeCell ref="E7:H7"/>
    <mergeCell ref="E11:H11"/>
    <mergeCell ref="E9:H9"/>
    <mergeCell ref="E13:H13"/>
    <mergeCell ref="E22:H22"/>
  </mergeCells>
  <hyperlinks>
    <hyperlink ref="F109" r:id="rId1" xr:uid="{00000000-0004-0000-0700-000000000000}"/>
    <hyperlink ref="F112" r:id="rId2" xr:uid="{00000000-0004-0000-0700-000001000000}"/>
    <hyperlink ref="F117" r:id="rId3" xr:uid="{00000000-0004-0000-0700-000002000000}"/>
    <hyperlink ref="F119" r:id="rId4" xr:uid="{00000000-0004-0000-0700-000003000000}"/>
    <hyperlink ref="F121" r:id="rId5" xr:uid="{00000000-0004-0000-0700-000004000000}"/>
    <hyperlink ref="F124" r:id="rId6" xr:uid="{00000000-0004-0000-0700-000005000000}"/>
    <hyperlink ref="F127" r:id="rId7" xr:uid="{00000000-0004-0000-0700-000006000000}"/>
    <hyperlink ref="F130" r:id="rId8" xr:uid="{00000000-0004-0000-0700-000007000000}"/>
    <hyperlink ref="F133" r:id="rId9" xr:uid="{00000000-0004-0000-0700-000008000000}"/>
    <hyperlink ref="F138" r:id="rId10" xr:uid="{00000000-0004-0000-0700-000009000000}"/>
    <hyperlink ref="F142" r:id="rId11" xr:uid="{00000000-0004-0000-0700-00000A000000}"/>
    <hyperlink ref="F145" r:id="rId12" xr:uid="{00000000-0004-0000-0700-00000B000000}"/>
    <hyperlink ref="F150" r:id="rId13" xr:uid="{00000000-0004-0000-0700-00000C000000}"/>
    <hyperlink ref="F155" r:id="rId14" xr:uid="{00000000-0004-0000-0700-00000D000000}"/>
    <hyperlink ref="F160" r:id="rId15" xr:uid="{00000000-0004-0000-0700-00000E000000}"/>
    <hyperlink ref="F166" r:id="rId16" xr:uid="{00000000-0004-0000-0700-00000F000000}"/>
    <hyperlink ref="F171" r:id="rId17" xr:uid="{00000000-0004-0000-0700-000010000000}"/>
    <hyperlink ref="F179" r:id="rId18" xr:uid="{00000000-0004-0000-0700-000011000000}"/>
    <hyperlink ref="F186" r:id="rId19" xr:uid="{00000000-0004-0000-0700-000012000000}"/>
    <hyperlink ref="F190" r:id="rId20" xr:uid="{00000000-0004-0000-0700-000013000000}"/>
    <hyperlink ref="F194" r:id="rId21" xr:uid="{00000000-0004-0000-0700-000014000000}"/>
    <hyperlink ref="F199" r:id="rId22" xr:uid="{00000000-0004-0000-0700-000015000000}"/>
    <hyperlink ref="F204" r:id="rId23" xr:uid="{00000000-0004-0000-0700-000016000000}"/>
    <hyperlink ref="F209" r:id="rId24" xr:uid="{00000000-0004-0000-0700-000017000000}"/>
    <hyperlink ref="F214" r:id="rId25" xr:uid="{00000000-0004-0000-0700-000018000000}"/>
    <hyperlink ref="F219" r:id="rId26" xr:uid="{00000000-0004-0000-0700-000019000000}"/>
    <hyperlink ref="F224" r:id="rId27" xr:uid="{00000000-0004-0000-0700-00001A000000}"/>
    <hyperlink ref="F229" r:id="rId28" xr:uid="{00000000-0004-0000-0700-00001B000000}"/>
    <hyperlink ref="F234" r:id="rId29" xr:uid="{00000000-0004-0000-0700-00001C000000}"/>
    <hyperlink ref="F239" r:id="rId30" xr:uid="{00000000-0004-0000-0700-00001D000000}"/>
    <hyperlink ref="F244" r:id="rId31" xr:uid="{00000000-0004-0000-0700-00001E000000}"/>
    <hyperlink ref="F249" r:id="rId32" xr:uid="{00000000-0004-0000-0700-00001F000000}"/>
    <hyperlink ref="F256" r:id="rId33" xr:uid="{00000000-0004-0000-0700-000020000000}"/>
    <hyperlink ref="F261" r:id="rId34" xr:uid="{00000000-0004-0000-0700-000021000000}"/>
    <hyperlink ref="F266" r:id="rId35" xr:uid="{00000000-0004-0000-0700-000022000000}"/>
    <hyperlink ref="F269" r:id="rId36" xr:uid="{00000000-0004-0000-0700-000023000000}"/>
    <hyperlink ref="F274" r:id="rId37" xr:uid="{00000000-0004-0000-0700-000024000000}"/>
    <hyperlink ref="F282" r:id="rId38" xr:uid="{00000000-0004-0000-0700-000025000000}"/>
    <hyperlink ref="F287" r:id="rId39" xr:uid="{00000000-0004-0000-0700-000026000000}"/>
    <hyperlink ref="F292" r:id="rId40" xr:uid="{00000000-0004-0000-0700-000027000000}"/>
    <hyperlink ref="F297" r:id="rId41" xr:uid="{00000000-0004-0000-0700-000028000000}"/>
    <hyperlink ref="F304" r:id="rId42" xr:uid="{00000000-0004-0000-0700-000029000000}"/>
    <hyperlink ref="F310" r:id="rId43" xr:uid="{00000000-0004-0000-0700-00002A000000}"/>
    <hyperlink ref="F316" r:id="rId44" xr:uid="{00000000-0004-0000-0700-00002B000000}"/>
    <hyperlink ref="F321" r:id="rId45" xr:uid="{00000000-0004-0000-0700-00002C000000}"/>
    <hyperlink ref="F326" r:id="rId46" xr:uid="{00000000-0004-0000-0700-00002D000000}"/>
    <hyperlink ref="F329" r:id="rId47" xr:uid="{00000000-0004-0000-0700-00002E000000}"/>
    <hyperlink ref="F333" r:id="rId48" xr:uid="{00000000-0004-0000-0700-00002F000000}"/>
    <hyperlink ref="F337" r:id="rId49" xr:uid="{00000000-0004-0000-0700-000030000000}"/>
    <hyperlink ref="F340" r:id="rId50" xr:uid="{00000000-0004-0000-0700-000031000000}"/>
    <hyperlink ref="F343" r:id="rId51" xr:uid="{00000000-0004-0000-0700-000032000000}"/>
    <hyperlink ref="F345" r:id="rId52" xr:uid="{00000000-0004-0000-0700-000033000000}"/>
    <hyperlink ref="F348" r:id="rId53" xr:uid="{00000000-0004-0000-0700-000034000000}"/>
    <hyperlink ref="F350" r:id="rId54" xr:uid="{00000000-0004-0000-0700-000035000000}"/>
    <hyperlink ref="F352" r:id="rId55" xr:uid="{00000000-0004-0000-0700-000036000000}"/>
    <hyperlink ref="F354" r:id="rId56" xr:uid="{00000000-0004-0000-0700-000037000000}"/>
    <hyperlink ref="F357" r:id="rId57" xr:uid="{00000000-0004-0000-0700-000038000000}"/>
    <hyperlink ref="F360" r:id="rId58" xr:uid="{00000000-0004-0000-0700-000039000000}"/>
    <hyperlink ref="F362" r:id="rId59" xr:uid="{00000000-0004-0000-0700-00003A000000}"/>
    <hyperlink ref="F366" r:id="rId60" xr:uid="{00000000-0004-0000-0700-00003B000000}"/>
    <hyperlink ref="F369" r:id="rId61" xr:uid="{00000000-0004-0000-0700-00003C000000}"/>
    <hyperlink ref="F372" r:id="rId62" xr:uid="{00000000-0004-0000-0700-00003D000000}"/>
    <hyperlink ref="F376" r:id="rId63" xr:uid="{00000000-0004-0000-0700-00003E000000}"/>
    <hyperlink ref="F380" r:id="rId64" xr:uid="{00000000-0004-0000-0700-00003F000000}"/>
    <hyperlink ref="F384" r:id="rId65" xr:uid="{00000000-0004-0000-0700-000040000000}"/>
    <hyperlink ref="F387" r:id="rId66" xr:uid="{00000000-0004-0000-0700-000041000000}"/>
    <hyperlink ref="F390" r:id="rId67" xr:uid="{00000000-0004-0000-0700-000042000000}"/>
    <hyperlink ref="F393" r:id="rId68" xr:uid="{00000000-0004-0000-0700-000043000000}"/>
    <hyperlink ref="F398" r:id="rId69" xr:uid="{00000000-0004-0000-0700-000044000000}"/>
    <hyperlink ref="F401" r:id="rId70" xr:uid="{00000000-0004-0000-0700-000045000000}"/>
    <hyperlink ref="F405" r:id="rId71" xr:uid="{00000000-0004-0000-0700-000046000000}"/>
    <hyperlink ref="F411" r:id="rId72" xr:uid="{00000000-0004-0000-0700-000047000000}"/>
    <hyperlink ref="F416" r:id="rId73" xr:uid="{00000000-0004-0000-0700-000048000000}"/>
    <hyperlink ref="F421" r:id="rId74" xr:uid="{00000000-0004-0000-0700-000049000000}"/>
    <hyperlink ref="F432" r:id="rId75" xr:uid="{00000000-0004-0000-0700-00004A000000}"/>
    <hyperlink ref="F435" r:id="rId76" xr:uid="{00000000-0004-0000-0700-00004B000000}"/>
    <hyperlink ref="F438" r:id="rId77" xr:uid="{00000000-0004-0000-0700-00004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1182"/>
  <sheetViews>
    <sheetView showGridLines="0" topLeftCell="A861" workbookViewId="0">
      <selection activeCell="F190" sqref="F190"/>
    </sheetView>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56" s="1" customFormat="1" ht="36.9" customHeight="1">
      <c r="L2" s="412"/>
      <c r="M2" s="412"/>
      <c r="N2" s="412"/>
      <c r="O2" s="412"/>
      <c r="P2" s="412"/>
      <c r="Q2" s="412"/>
      <c r="R2" s="412"/>
      <c r="S2" s="412"/>
      <c r="T2" s="412"/>
      <c r="U2" s="412"/>
      <c r="V2" s="412"/>
      <c r="AT2" s="20" t="s">
        <v>113</v>
      </c>
      <c r="AZ2" s="111" t="s">
        <v>3565</v>
      </c>
      <c r="BA2" s="111" t="s">
        <v>3566</v>
      </c>
      <c r="BB2" s="111" t="s">
        <v>141</v>
      </c>
      <c r="BC2" s="111" t="s">
        <v>3567</v>
      </c>
      <c r="BD2" s="111" t="s">
        <v>92</v>
      </c>
    </row>
    <row r="3" spans="1:56" s="1" customFormat="1" ht="6.9" customHeight="1">
      <c r="B3" s="112"/>
      <c r="C3" s="113"/>
      <c r="D3" s="113"/>
      <c r="E3" s="113"/>
      <c r="F3" s="113"/>
      <c r="G3" s="113"/>
      <c r="H3" s="113"/>
      <c r="I3" s="113"/>
      <c r="J3" s="113"/>
      <c r="K3" s="113"/>
      <c r="L3" s="23"/>
      <c r="AT3" s="20" t="s">
        <v>83</v>
      </c>
      <c r="AZ3" s="111" t="s">
        <v>3568</v>
      </c>
      <c r="BA3" s="111" t="s">
        <v>3569</v>
      </c>
      <c r="BB3" s="111" t="s">
        <v>141</v>
      </c>
      <c r="BC3" s="111" t="s">
        <v>3570</v>
      </c>
      <c r="BD3" s="111" t="s">
        <v>92</v>
      </c>
    </row>
    <row r="4" spans="1:56" s="1" customFormat="1" ht="24.9" customHeight="1">
      <c r="B4" s="23"/>
      <c r="D4" s="114" t="s">
        <v>146</v>
      </c>
      <c r="L4" s="23"/>
      <c r="M4" s="115" t="s">
        <v>10</v>
      </c>
      <c r="AT4" s="20" t="s">
        <v>4</v>
      </c>
      <c r="AZ4" s="111" t="s">
        <v>3571</v>
      </c>
      <c r="BA4" s="111" t="s">
        <v>3572</v>
      </c>
      <c r="BB4" s="111" t="s">
        <v>141</v>
      </c>
      <c r="BC4" s="111" t="s">
        <v>3573</v>
      </c>
      <c r="BD4" s="111" t="s">
        <v>92</v>
      </c>
    </row>
    <row r="5" spans="1:56" s="1" customFormat="1" ht="6.9" customHeight="1">
      <c r="B5" s="23"/>
      <c r="L5" s="23"/>
      <c r="AZ5" s="111" t="s">
        <v>3574</v>
      </c>
      <c r="BA5" s="111" t="s">
        <v>3575</v>
      </c>
      <c r="BB5" s="111" t="s">
        <v>154</v>
      </c>
      <c r="BC5" s="111" t="s">
        <v>3576</v>
      </c>
      <c r="BD5" s="111" t="s">
        <v>92</v>
      </c>
    </row>
    <row r="6" spans="1:56" s="1" customFormat="1" ht="12" customHeight="1">
      <c r="B6" s="23"/>
      <c r="D6" s="116" t="s">
        <v>16</v>
      </c>
      <c r="L6" s="23"/>
      <c r="AZ6" s="111" t="s">
        <v>3577</v>
      </c>
      <c r="BA6" s="111" t="s">
        <v>3578</v>
      </c>
      <c r="BB6" s="111" t="s">
        <v>141</v>
      </c>
      <c r="BC6" s="111" t="s">
        <v>3579</v>
      </c>
      <c r="BD6" s="111" t="s">
        <v>92</v>
      </c>
    </row>
    <row r="7" spans="1:56" s="1" customFormat="1" ht="16.5" customHeight="1">
      <c r="B7" s="23"/>
      <c r="E7" s="413" t="str">
        <f>'Rekapitulace stavby'!K6</f>
        <v>Lovosice - startovací bydlení</v>
      </c>
      <c r="F7" s="414"/>
      <c r="G7" s="414"/>
      <c r="H7" s="414"/>
      <c r="L7" s="23"/>
      <c r="AZ7" s="111" t="s">
        <v>3580</v>
      </c>
      <c r="BA7" s="111" t="s">
        <v>3581</v>
      </c>
      <c r="BB7" s="111" t="s">
        <v>154</v>
      </c>
      <c r="BC7" s="111" t="s">
        <v>3582</v>
      </c>
      <c r="BD7" s="111" t="s">
        <v>92</v>
      </c>
    </row>
    <row r="8" spans="1:56" ht="13.2">
      <c r="B8" s="23"/>
      <c r="D8" s="116" t="s">
        <v>159</v>
      </c>
      <c r="L8" s="23"/>
      <c r="AZ8" s="111" t="s">
        <v>3583</v>
      </c>
      <c r="BA8" s="111" t="s">
        <v>3584</v>
      </c>
      <c r="BB8" s="111" t="s">
        <v>141</v>
      </c>
      <c r="BC8" s="111" t="s">
        <v>3585</v>
      </c>
      <c r="BD8" s="111" t="s">
        <v>92</v>
      </c>
    </row>
    <row r="9" spans="1:56" s="1" customFormat="1" ht="16.5" customHeight="1">
      <c r="B9" s="23"/>
      <c r="E9" s="413" t="s">
        <v>163</v>
      </c>
      <c r="F9" s="412"/>
      <c r="G9" s="412"/>
      <c r="H9" s="412"/>
      <c r="L9" s="23"/>
      <c r="AZ9" s="111" t="s">
        <v>3586</v>
      </c>
      <c r="BA9" s="111" t="s">
        <v>3587</v>
      </c>
      <c r="BB9" s="111" t="s">
        <v>154</v>
      </c>
      <c r="BC9" s="111" t="s">
        <v>3588</v>
      </c>
      <c r="BD9" s="111" t="s">
        <v>92</v>
      </c>
    </row>
    <row r="10" spans="1:56" s="1" customFormat="1" ht="12" customHeight="1">
      <c r="B10" s="23"/>
      <c r="D10" s="116" t="s">
        <v>167</v>
      </c>
      <c r="L10" s="23"/>
      <c r="AZ10" s="111" t="s">
        <v>3589</v>
      </c>
      <c r="BA10" s="111" t="s">
        <v>3590</v>
      </c>
      <c r="BB10" s="111" t="s">
        <v>141</v>
      </c>
      <c r="BC10" s="111" t="s">
        <v>3591</v>
      </c>
      <c r="BD10" s="111" t="s">
        <v>92</v>
      </c>
    </row>
    <row r="11" spans="1:56" s="2" customFormat="1" ht="16.5" customHeight="1">
      <c r="A11" s="37"/>
      <c r="B11" s="42"/>
      <c r="C11" s="37"/>
      <c r="D11" s="37"/>
      <c r="E11" s="415" t="s">
        <v>2434</v>
      </c>
      <c r="F11" s="416"/>
      <c r="G11" s="416"/>
      <c r="H11" s="416"/>
      <c r="I11" s="37"/>
      <c r="J11" s="37"/>
      <c r="K11" s="37"/>
      <c r="L11" s="118"/>
      <c r="S11" s="37"/>
      <c r="T11" s="37"/>
      <c r="U11" s="37"/>
      <c r="V11" s="37"/>
      <c r="W11" s="37"/>
      <c r="X11" s="37"/>
      <c r="Y11" s="37"/>
      <c r="Z11" s="37"/>
      <c r="AA11" s="37"/>
      <c r="AB11" s="37"/>
      <c r="AC11" s="37"/>
      <c r="AD11" s="37"/>
      <c r="AE11" s="37"/>
      <c r="AZ11" s="111" t="s">
        <v>3592</v>
      </c>
      <c r="BA11" s="111" t="s">
        <v>3593</v>
      </c>
      <c r="BB11" s="111" t="s">
        <v>154</v>
      </c>
      <c r="BC11" s="111" t="s">
        <v>3594</v>
      </c>
      <c r="BD11" s="111" t="s">
        <v>92</v>
      </c>
    </row>
    <row r="12" spans="1:56" s="2" customFormat="1" ht="12" customHeight="1">
      <c r="A12" s="37"/>
      <c r="B12" s="42"/>
      <c r="C12" s="37"/>
      <c r="D12" s="116" t="s">
        <v>175</v>
      </c>
      <c r="E12" s="37"/>
      <c r="F12" s="37"/>
      <c r="G12" s="37"/>
      <c r="H12" s="37"/>
      <c r="I12" s="37"/>
      <c r="J12" s="37"/>
      <c r="K12" s="37"/>
      <c r="L12" s="118"/>
      <c r="S12" s="37"/>
      <c r="T12" s="37"/>
      <c r="U12" s="37"/>
      <c r="V12" s="37"/>
      <c r="W12" s="37"/>
      <c r="X12" s="37"/>
      <c r="Y12" s="37"/>
      <c r="Z12" s="37"/>
      <c r="AA12" s="37"/>
      <c r="AB12" s="37"/>
      <c r="AC12" s="37"/>
      <c r="AD12" s="37"/>
      <c r="AE12" s="37"/>
      <c r="AZ12" s="111" t="s">
        <v>186</v>
      </c>
      <c r="BA12" s="111" t="s">
        <v>3595</v>
      </c>
      <c r="BB12" s="111" t="s">
        <v>141</v>
      </c>
      <c r="BC12" s="111" t="s">
        <v>3596</v>
      </c>
      <c r="BD12" s="111" t="s">
        <v>92</v>
      </c>
    </row>
    <row r="13" spans="1:56" s="2" customFormat="1" ht="16.5" customHeight="1">
      <c r="A13" s="37"/>
      <c r="B13" s="42"/>
      <c r="C13" s="37"/>
      <c r="D13" s="37"/>
      <c r="E13" s="417" t="s">
        <v>3597</v>
      </c>
      <c r="F13" s="416"/>
      <c r="G13" s="416"/>
      <c r="H13" s="416"/>
      <c r="I13" s="37"/>
      <c r="J13" s="37"/>
      <c r="K13" s="37"/>
      <c r="L13" s="118"/>
      <c r="S13" s="37"/>
      <c r="T13" s="37"/>
      <c r="U13" s="37"/>
      <c r="V13" s="37"/>
      <c r="W13" s="37"/>
      <c r="X13" s="37"/>
      <c r="Y13" s="37"/>
      <c r="Z13" s="37"/>
      <c r="AA13" s="37"/>
      <c r="AB13" s="37"/>
      <c r="AC13" s="37"/>
      <c r="AD13" s="37"/>
      <c r="AE13" s="37"/>
      <c r="AZ13" s="111" t="s">
        <v>3598</v>
      </c>
      <c r="BA13" s="111" t="s">
        <v>3599</v>
      </c>
      <c r="BB13" s="111" t="s">
        <v>141</v>
      </c>
      <c r="BC13" s="111" t="s">
        <v>3600</v>
      </c>
      <c r="BD13" s="111" t="s">
        <v>92</v>
      </c>
    </row>
    <row r="14" spans="1:56" s="2" customFormat="1" ht="10.199999999999999">
      <c r="A14" s="37"/>
      <c r="B14" s="42"/>
      <c r="C14" s="37"/>
      <c r="D14" s="37"/>
      <c r="E14" s="37"/>
      <c r="F14" s="37"/>
      <c r="G14" s="37"/>
      <c r="H14" s="37"/>
      <c r="I14" s="37"/>
      <c r="J14" s="37"/>
      <c r="K14" s="37"/>
      <c r="L14" s="118"/>
      <c r="S14" s="37"/>
      <c r="T14" s="37"/>
      <c r="U14" s="37"/>
      <c r="V14" s="37"/>
      <c r="W14" s="37"/>
      <c r="X14" s="37"/>
      <c r="Y14" s="37"/>
      <c r="Z14" s="37"/>
      <c r="AA14" s="37"/>
      <c r="AB14" s="37"/>
      <c r="AC14" s="37"/>
      <c r="AD14" s="37"/>
      <c r="AE14" s="37"/>
      <c r="AZ14" s="111" t="s">
        <v>3601</v>
      </c>
      <c r="BA14" s="111" t="s">
        <v>3602</v>
      </c>
      <c r="BB14" s="111" t="s">
        <v>519</v>
      </c>
      <c r="BC14" s="111" t="s">
        <v>3603</v>
      </c>
      <c r="BD14" s="111" t="s">
        <v>92</v>
      </c>
    </row>
    <row r="15" spans="1:56" s="2" customFormat="1" ht="12" customHeight="1">
      <c r="A15" s="37"/>
      <c r="B15" s="42"/>
      <c r="C15" s="37"/>
      <c r="D15" s="116" t="s">
        <v>18</v>
      </c>
      <c r="E15" s="37"/>
      <c r="F15" s="105" t="s">
        <v>19</v>
      </c>
      <c r="G15" s="37"/>
      <c r="H15" s="37"/>
      <c r="I15" s="116" t="s">
        <v>20</v>
      </c>
      <c r="J15" s="105" t="s">
        <v>19</v>
      </c>
      <c r="K15" s="37"/>
      <c r="L15" s="118"/>
      <c r="S15" s="37"/>
      <c r="T15" s="37"/>
      <c r="U15" s="37"/>
      <c r="V15" s="37"/>
      <c r="W15" s="37"/>
      <c r="X15" s="37"/>
      <c r="Y15" s="37"/>
      <c r="Z15" s="37"/>
      <c r="AA15" s="37"/>
      <c r="AB15" s="37"/>
      <c r="AC15" s="37"/>
      <c r="AD15" s="37"/>
      <c r="AE15" s="37"/>
      <c r="AZ15" s="111" t="s">
        <v>3604</v>
      </c>
      <c r="BA15" s="111" t="s">
        <v>3605</v>
      </c>
      <c r="BB15" s="111" t="s">
        <v>141</v>
      </c>
      <c r="BC15" s="111" t="s">
        <v>3606</v>
      </c>
      <c r="BD15" s="111" t="s">
        <v>92</v>
      </c>
    </row>
    <row r="16" spans="1:56" s="2" customFormat="1" ht="12" customHeight="1">
      <c r="A16" s="37"/>
      <c r="B16" s="42"/>
      <c r="C16" s="37"/>
      <c r="D16" s="116" t="s">
        <v>21</v>
      </c>
      <c r="E16" s="37"/>
      <c r="F16" s="105" t="s">
        <v>22</v>
      </c>
      <c r="G16" s="37"/>
      <c r="H16" s="37"/>
      <c r="I16" s="116" t="s">
        <v>23</v>
      </c>
      <c r="J16" s="119" t="str">
        <f>'Rekapitulace stavby'!AN8</f>
        <v>23. 4. 2025</v>
      </c>
      <c r="K16" s="37"/>
      <c r="L16" s="118"/>
      <c r="S16" s="37"/>
      <c r="T16" s="37"/>
      <c r="U16" s="37"/>
      <c r="V16" s="37"/>
      <c r="W16" s="37"/>
      <c r="X16" s="37"/>
      <c r="Y16" s="37"/>
      <c r="Z16" s="37"/>
      <c r="AA16" s="37"/>
      <c r="AB16" s="37"/>
      <c r="AC16" s="37"/>
      <c r="AD16" s="37"/>
      <c r="AE16" s="37"/>
      <c r="AZ16" s="111" t="s">
        <v>149</v>
      </c>
      <c r="BA16" s="111" t="s">
        <v>3607</v>
      </c>
      <c r="BB16" s="111" t="s">
        <v>141</v>
      </c>
      <c r="BC16" s="111" t="s">
        <v>3608</v>
      </c>
      <c r="BD16" s="111" t="s">
        <v>92</v>
      </c>
    </row>
    <row r="17" spans="1:56" s="2" customFormat="1" ht="10.8" customHeight="1">
      <c r="A17" s="37"/>
      <c r="B17" s="42"/>
      <c r="C17" s="37"/>
      <c r="D17" s="37"/>
      <c r="E17" s="37"/>
      <c r="F17" s="37"/>
      <c r="G17" s="37"/>
      <c r="H17" s="37"/>
      <c r="I17" s="37"/>
      <c r="J17" s="37"/>
      <c r="K17" s="37"/>
      <c r="L17" s="118"/>
      <c r="S17" s="37"/>
      <c r="T17" s="37"/>
      <c r="U17" s="37"/>
      <c r="V17" s="37"/>
      <c r="W17" s="37"/>
      <c r="X17" s="37"/>
      <c r="Y17" s="37"/>
      <c r="Z17" s="37"/>
      <c r="AA17" s="37"/>
      <c r="AB17" s="37"/>
      <c r="AC17" s="37"/>
      <c r="AD17" s="37"/>
      <c r="AE17" s="37"/>
      <c r="AZ17" s="111" t="s">
        <v>180</v>
      </c>
      <c r="BA17" s="111" t="s">
        <v>3609</v>
      </c>
      <c r="BB17" s="111" t="s">
        <v>141</v>
      </c>
      <c r="BC17" s="111" t="s">
        <v>3610</v>
      </c>
      <c r="BD17" s="111" t="s">
        <v>92</v>
      </c>
    </row>
    <row r="18" spans="1:56" s="2" customFormat="1" ht="12" customHeight="1">
      <c r="A18" s="37"/>
      <c r="B18" s="42"/>
      <c r="C18" s="37"/>
      <c r="D18" s="116" t="s">
        <v>25</v>
      </c>
      <c r="E18" s="37"/>
      <c r="F18" s="37"/>
      <c r="G18" s="37"/>
      <c r="H18" s="37"/>
      <c r="I18" s="116" t="s">
        <v>26</v>
      </c>
      <c r="J18" s="105" t="s">
        <v>27</v>
      </c>
      <c r="K18" s="37"/>
      <c r="L18" s="118"/>
      <c r="S18" s="37"/>
      <c r="T18" s="37"/>
      <c r="U18" s="37"/>
      <c r="V18" s="37"/>
      <c r="W18" s="37"/>
      <c r="X18" s="37"/>
      <c r="Y18" s="37"/>
      <c r="Z18" s="37"/>
      <c r="AA18" s="37"/>
      <c r="AB18" s="37"/>
      <c r="AC18" s="37"/>
      <c r="AD18" s="37"/>
      <c r="AE18" s="37"/>
      <c r="AZ18" s="111" t="s">
        <v>189</v>
      </c>
      <c r="BA18" s="111" t="s">
        <v>190</v>
      </c>
      <c r="BB18" s="111" t="s">
        <v>141</v>
      </c>
      <c r="BC18" s="111" t="s">
        <v>3611</v>
      </c>
      <c r="BD18" s="111" t="s">
        <v>92</v>
      </c>
    </row>
    <row r="19" spans="1:56" s="2" customFormat="1" ht="18" customHeight="1">
      <c r="A19" s="37"/>
      <c r="B19" s="42"/>
      <c r="C19" s="37"/>
      <c r="D19" s="37"/>
      <c r="E19" s="105" t="s">
        <v>28</v>
      </c>
      <c r="F19" s="37"/>
      <c r="G19" s="37"/>
      <c r="H19" s="37"/>
      <c r="I19" s="116" t="s">
        <v>29</v>
      </c>
      <c r="J19" s="105" t="s">
        <v>30</v>
      </c>
      <c r="K19" s="37"/>
      <c r="L19" s="118"/>
      <c r="S19" s="37"/>
      <c r="T19" s="37"/>
      <c r="U19" s="37"/>
      <c r="V19" s="37"/>
      <c r="W19" s="37"/>
      <c r="X19" s="37"/>
      <c r="Y19" s="37"/>
      <c r="Z19" s="37"/>
      <c r="AA19" s="37"/>
      <c r="AB19" s="37"/>
      <c r="AC19" s="37"/>
      <c r="AD19" s="37"/>
      <c r="AE19" s="37"/>
      <c r="AZ19" s="111" t="s">
        <v>143</v>
      </c>
      <c r="BA19" s="111" t="s">
        <v>3612</v>
      </c>
      <c r="BB19" s="111" t="s">
        <v>141</v>
      </c>
      <c r="BC19" s="111" t="s">
        <v>3613</v>
      </c>
      <c r="BD19" s="111" t="s">
        <v>92</v>
      </c>
    </row>
    <row r="20" spans="1:56" s="2" customFormat="1" ht="6.9" customHeight="1">
      <c r="A20" s="37"/>
      <c r="B20" s="42"/>
      <c r="C20" s="37"/>
      <c r="D20" s="37"/>
      <c r="E20" s="37"/>
      <c r="F20" s="37"/>
      <c r="G20" s="37"/>
      <c r="H20" s="37"/>
      <c r="I20" s="37"/>
      <c r="J20" s="37"/>
      <c r="K20" s="37"/>
      <c r="L20" s="118"/>
      <c r="S20" s="37"/>
      <c r="T20" s="37"/>
      <c r="U20" s="37"/>
      <c r="V20" s="37"/>
      <c r="W20" s="37"/>
      <c r="X20" s="37"/>
      <c r="Y20" s="37"/>
      <c r="Z20" s="37"/>
      <c r="AA20" s="37"/>
      <c r="AB20" s="37"/>
      <c r="AC20" s="37"/>
      <c r="AD20" s="37"/>
      <c r="AE20" s="37"/>
      <c r="AZ20" s="111" t="s">
        <v>3614</v>
      </c>
      <c r="BA20" s="111" t="s">
        <v>3615</v>
      </c>
      <c r="BB20" s="111" t="s">
        <v>141</v>
      </c>
      <c r="BC20" s="111" t="s">
        <v>3616</v>
      </c>
      <c r="BD20" s="111" t="s">
        <v>92</v>
      </c>
    </row>
    <row r="21" spans="1:56" s="2" customFormat="1" ht="12" customHeight="1">
      <c r="A21" s="37"/>
      <c r="B21" s="42"/>
      <c r="C21" s="37"/>
      <c r="D21" s="116" t="s">
        <v>31</v>
      </c>
      <c r="E21" s="37"/>
      <c r="F21" s="37"/>
      <c r="G21" s="37"/>
      <c r="H21" s="37"/>
      <c r="I21" s="116" t="s">
        <v>26</v>
      </c>
      <c r="J21" s="33" t="str">
        <f>'Rekapitulace stavby'!AN13</f>
        <v>Vyplň údaj</v>
      </c>
      <c r="K21" s="37"/>
      <c r="L21" s="118"/>
      <c r="S21" s="37"/>
      <c r="T21" s="37"/>
      <c r="U21" s="37"/>
      <c r="V21" s="37"/>
      <c r="W21" s="37"/>
      <c r="X21" s="37"/>
      <c r="Y21" s="37"/>
      <c r="Z21" s="37"/>
      <c r="AA21" s="37"/>
      <c r="AB21" s="37"/>
      <c r="AC21" s="37"/>
      <c r="AD21" s="37"/>
      <c r="AE21" s="37"/>
      <c r="AZ21" s="111" t="s">
        <v>3617</v>
      </c>
      <c r="BA21" s="111" t="s">
        <v>3618</v>
      </c>
      <c r="BB21" s="111" t="s">
        <v>141</v>
      </c>
      <c r="BC21" s="111" t="s">
        <v>3619</v>
      </c>
      <c r="BD21" s="111" t="s">
        <v>92</v>
      </c>
    </row>
    <row r="22" spans="1:56" s="2" customFormat="1" ht="18" customHeight="1">
      <c r="A22" s="37"/>
      <c r="B22" s="42"/>
      <c r="C22" s="37"/>
      <c r="D22" s="37"/>
      <c r="E22" s="418" t="str">
        <f>'Rekapitulace stavby'!E14</f>
        <v>Vyplň údaj</v>
      </c>
      <c r="F22" s="419"/>
      <c r="G22" s="419"/>
      <c r="H22" s="419"/>
      <c r="I22" s="116" t="s">
        <v>29</v>
      </c>
      <c r="J22" s="33" t="str">
        <f>'Rekapitulace stavby'!AN14</f>
        <v>Vyplň údaj</v>
      </c>
      <c r="K22" s="37"/>
      <c r="L22" s="118"/>
      <c r="S22" s="37"/>
      <c r="T22" s="37"/>
      <c r="U22" s="37"/>
      <c r="V22" s="37"/>
      <c r="W22" s="37"/>
      <c r="X22" s="37"/>
      <c r="Y22" s="37"/>
      <c r="Z22" s="37"/>
      <c r="AA22" s="37"/>
      <c r="AB22" s="37"/>
      <c r="AC22" s="37"/>
      <c r="AD22" s="37"/>
      <c r="AE22" s="37"/>
      <c r="AZ22" s="111" t="s">
        <v>147</v>
      </c>
      <c r="BA22" s="111" t="s">
        <v>3620</v>
      </c>
      <c r="BB22" s="111" t="s">
        <v>141</v>
      </c>
      <c r="BC22" s="111" t="s">
        <v>3591</v>
      </c>
      <c r="BD22" s="111" t="s">
        <v>92</v>
      </c>
    </row>
    <row r="23" spans="1:56" s="2" customFormat="1" ht="6.9" customHeight="1">
      <c r="A23" s="37"/>
      <c r="B23" s="42"/>
      <c r="C23" s="37"/>
      <c r="D23" s="37"/>
      <c r="E23" s="37"/>
      <c r="F23" s="37"/>
      <c r="G23" s="37"/>
      <c r="H23" s="37"/>
      <c r="I23" s="37"/>
      <c r="J23" s="37"/>
      <c r="K23" s="37"/>
      <c r="L23" s="118"/>
      <c r="S23" s="37"/>
      <c r="T23" s="37"/>
      <c r="U23" s="37"/>
      <c r="V23" s="37"/>
      <c r="W23" s="37"/>
      <c r="X23" s="37"/>
      <c r="Y23" s="37"/>
      <c r="Z23" s="37"/>
      <c r="AA23" s="37"/>
      <c r="AB23" s="37"/>
      <c r="AC23" s="37"/>
      <c r="AD23" s="37"/>
      <c r="AE23" s="37"/>
      <c r="AZ23" s="111" t="s">
        <v>3621</v>
      </c>
      <c r="BA23" s="111" t="s">
        <v>3622</v>
      </c>
      <c r="BB23" s="111" t="s">
        <v>141</v>
      </c>
      <c r="BC23" s="111" t="s">
        <v>3623</v>
      </c>
      <c r="BD23" s="111" t="s">
        <v>92</v>
      </c>
    </row>
    <row r="24" spans="1:56" s="2" customFormat="1" ht="12" customHeight="1">
      <c r="A24" s="37"/>
      <c r="B24" s="42"/>
      <c r="C24" s="37"/>
      <c r="D24" s="116" t="s">
        <v>33</v>
      </c>
      <c r="E24" s="37"/>
      <c r="F24" s="37"/>
      <c r="G24" s="37"/>
      <c r="H24" s="37"/>
      <c r="I24" s="116" t="s">
        <v>26</v>
      </c>
      <c r="J24" s="105" t="s">
        <v>34</v>
      </c>
      <c r="K24" s="37"/>
      <c r="L24" s="118"/>
      <c r="S24" s="37"/>
      <c r="T24" s="37"/>
      <c r="U24" s="37"/>
      <c r="V24" s="37"/>
      <c r="W24" s="37"/>
      <c r="X24" s="37"/>
      <c r="Y24" s="37"/>
      <c r="Z24" s="37"/>
      <c r="AA24" s="37"/>
      <c r="AB24" s="37"/>
      <c r="AC24" s="37"/>
      <c r="AD24" s="37"/>
      <c r="AE24" s="37"/>
      <c r="AZ24" s="111" t="s">
        <v>3624</v>
      </c>
      <c r="BA24" s="111" t="s">
        <v>3625</v>
      </c>
      <c r="BB24" s="111" t="s">
        <v>141</v>
      </c>
      <c r="BC24" s="111" t="s">
        <v>3626</v>
      </c>
      <c r="BD24" s="111" t="s">
        <v>92</v>
      </c>
    </row>
    <row r="25" spans="1:56" s="2" customFormat="1" ht="18" customHeight="1">
      <c r="A25" s="37"/>
      <c r="B25" s="42"/>
      <c r="C25" s="37"/>
      <c r="D25" s="37"/>
      <c r="E25" s="105" t="s">
        <v>35</v>
      </c>
      <c r="F25" s="37"/>
      <c r="G25" s="37"/>
      <c r="H25" s="37"/>
      <c r="I25" s="116" t="s">
        <v>29</v>
      </c>
      <c r="J25" s="105" t="s">
        <v>36</v>
      </c>
      <c r="K25" s="37"/>
      <c r="L25" s="118"/>
      <c r="S25" s="37"/>
      <c r="T25" s="37"/>
      <c r="U25" s="37"/>
      <c r="V25" s="37"/>
      <c r="W25" s="37"/>
      <c r="X25" s="37"/>
      <c r="Y25" s="37"/>
      <c r="Z25" s="37"/>
      <c r="AA25" s="37"/>
      <c r="AB25" s="37"/>
      <c r="AC25" s="37"/>
      <c r="AD25" s="37"/>
      <c r="AE25" s="37"/>
      <c r="AZ25" s="111" t="s">
        <v>3627</v>
      </c>
      <c r="BA25" s="111" t="s">
        <v>3628</v>
      </c>
      <c r="BB25" s="111" t="s">
        <v>154</v>
      </c>
      <c r="BC25" s="111" t="s">
        <v>3629</v>
      </c>
      <c r="BD25" s="111" t="s">
        <v>92</v>
      </c>
    </row>
    <row r="26" spans="1:56" s="2" customFormat="1" ht="6.9" customHeight="1">
      <c r="A26" s="37"/>
      <c r="B26" s="42"/>
      <c r="C26" s="37"/>
      <c r="D26" s="37"/>
      <c r="E26" s="37"/>
      <c r="F26" s="37"/>
      <c r="G26" s="37"/>
      <c r="H26" s="37"/>
      <c r="I26" s="37"/>
      <c r="J26" s="37"/>
      <c r="K26" s="37"/>
      <c r="L26" s="118"/>
      <c r="S26" s="37"/>
      <c r="T26" s="37"/>
      <c r="U26" s="37"/>
      <c r="V26" s="37"/>
      <c r="W26" s="37"/>
      <c r="X26" s="37"/>
      <c r="Y26" s="37"/>
      <c r="Z26" s="37"/>
      <c r="AA26" s="37"/>
      <c r="AB26" s="37"/>
      <c r="AC26" s="37"/>
      <c r="AD26" s="37"/>
      <c r="AE26" s="37"/>
      <c r="AZ26" s="111" t="s">
        <v>3630</v>
      </c>
      <c r="BA26" s="111" t="s">
        <v>3631</v>
      </c>
      <c r="BB26" s="111" t="s">
        <v>154</v>
      </c>
      <c r="BC26" s="111" t="s">
        <v>3632</v>
      </c>
      <c r="BD26" s="111" t="s">
        <v>92</v>
      </c>
    </row>
    <row r="27" spans="1:56" s="2" customFormat="1" ht="12" customHeight="1">
      <c r="A27" s="37"/>
      <c r="B27" s="42"/>
      <c r="C27" s="37"/>
      <c r="D27" s="116" t="s">
        <v>38</v>
      </c>
      <c r="E27" s="37"/>
      <c r="F27" s="37"/>
      <c r="G27" s="37"/>
      <c r="H27" s="37"/>
      <c r="I27" s="116" t="s">
        <v>26</v>
      </c>
      <c r="J27" s="105" t="s">
        <v>19</v>
      </c>
      <c r="K27" s="37"/>
      <c r="L27" s="118"/>
      <c r="S27" s="37"/>
      <c r="T27" s="37"/>
      <c r="U27" s="37"/>
      <c r="V27" s="37"/>
      <c r="W27" s="37"/>
      <c r="X27" s="37"/>
      <c r="Y27" s="37"/>
      <c r="Z27" s="37"/>
      <c r="AA27" s="37"/>
      <c r="AB27" s="37"/>
      <c r="AC27" s="37"/>
      <c r="AD27" s="37"/>
      <c r="AE27" s="37"/>
    </row>
    <row r="28" spans="1:56" s="2" customFormat="1" ht="18" customHeight="1">
      <c r="A28" s="37"/>
      <c r="B28" s="42"/>
      <c r="C28" s="37"/>
      <c r="D28" s="37"/>
      <c r="E28" s="105" t="s">
        <v>39</v>
      </c>
      <c r="F28" s="37"/>
      <c r="G28" s="37"/>
      <c r="H28" s="37"/>
      <c r="I28" s="116" t="s">
        <v>29</v>
      </c>
      <c r="J28" s="105" t="s">
        <v>19</v>
      </c>
      <c r="K28" s="37"/>
      <c r="L28" s="118"/>
      <c r="S28" s="37"/>
      <c r="T28" s="37"/>
      <c r="U28" s="37"/>
      <c r="V28" s="37"/>
      <c r="W28" s="37"/>
      <c r="X28" s="37"/>
      <c r="Y28" s="37"/>
      <c r="Z28" s="37"/>
      <c r="AA28" s="37"/>
      <c r="AB28" s="37"/>
      <c r="AC28" s="37"/>
      <c r="AD28" s="37"/>
      <c r="AE28" s="37"/>
    </row>
    <row r="29" spans="1:56" s="2" customFormat="1" ht="6.9" customHeight="1">
      <c r="A29" s="37"/>
      <c r="B29" s="42"/>
      <c r="C29" s="37"/>
      <c r="D29" s="37"/>
      <c r="E29" s="37"/>
      <c r="F29" s="37"/>
      <c r="G29" s="37"/>
      <c r="H29" s="37"/>
      <c r="I29" s="37"/>
      <c r="J29" s="37"/>
      <c r="K29" s="37"/>
      <c r="L29" s="118"/>
      <c r="S29" s="37"/>
      <c r="T29" s="37"/>
      <c r="U29" s="37"/>
      <c r="V29" s="37"/>
      <c r="W29" s="37"/>
      <c r="X29" s="37"/>
      <c r="Y29" s="37"/>
      <c r="Z29" s="37"/>
      <c r="AA29" s="37"/>
      <c r="AB29" s="37"/>
      <c r="AC29" s="37"/>
      <c r="AD29" s="37"/>
      <c r="AE29" s="37"/>
    </row>
    <row r="30" spans="1:56" s="2" customFormat="1" ht="12" customHeight="1">
      <c r="A30" s="37"/>
      <c r="B30" s="42"/>
      <c r="C30" s="37"/>
      <c r="D30" s="116" t="s">
        <v>40</v>
      </c>
      <c r="E30" s="37"/>
      <c r="F30" s="37"/>
      <c r="G30" s="37"/>
      <c r="H30" s="37"/>
      <c r="I30" s="37"/>
      <c r="J30" s="37"/>
      <c r="K30" s="37"/>
      <c r="L30" s="118"/>
      <c r="S30" s="37"/>
      <c r="T30" s="37"/>
      <c r="U30" s="37"/>
      <c r="V30" s="37"/>
      <c r="W30" s="37"/>
      <c r="X30" s="37"/>
      <c r="Y30" s="37"/>
      <c r="Z30" s="37"/>
      <c r="AA30" s="37"/>
      <c r="AB30" s="37"/>
      <c r="AC30" s="37"/>
      <c r="AD30" s="37"/>
      <c r="AE30" s="37"/>
    </row>
    <row r="31" spans="1:56" s="8" customFormat="1" ht="16.5" customHeight="1">
      <c r="A31" s="120"/>
      <c r="B31" s="121"/>
      <c r="C31" s="120"/>
      <c r="D31" s="120"/>
      <c r="E31" s="420" t="s">
        <v>19</v>
      </c>
      <c r="F31" s="420"/>
      <c r="G31" s="420"/>
      <c r="H31" s="420"/>
      <c r="I31" s="120"/>
      <c r="J31" s="120"/>
      <c r="K31" s="120"/>
      <c r="L31" s="122"/>
      <c r="S31" s="120"/>
      <c r="T31" s="120"/>
      <c r="U31" s="120"/>
      <c r="V31" s="120"/>
      <c r="W31" s="120"/>
      <c r="X31" s="120"/>
      <c r="Y31" s="120"/>
      <c r="Z31" s="120"/>
      <c r="AA31" s="120"/>
      <c r="AB31" s="120"/>
      <c r="AC31" s="120"/>
      <c r="AD31" s="120"/>
      <c r="AE31" s="120"/>
    </row>
    <row r="32" spans="1:56" s="2" customFormat="1" ht="6.9" customHeight="1">
      <c r="A32" s="37"/>
      <c r="B32" s="42"/>
      <c r="C32" s="37"/>
      <c r="D32" s="37"/>
      <c r="E32" s="37"/>
      <c r="F32" s="37"/>
      <c r="G32" s="37"/>
      <c r="H32" s="37"/>
      <c r="I32" s="37"/>
      <c r="J32" s="37"/>
      <c r="K32" s="37"/>
      <c r="L32" s="118"/>
      <c r="S32" s="37"/>
      <c r="T32" s="37"/>
      <c r="U32" s="37"/>
      <c r="V32" s="37"/>
      <c r="W32" s="37"/>
      <c r="X32" s="37"/>
      <c r="Y32" s="37"/>
      <c r="Z32" s="37"/>
      <c r="AA32" s="37"/>
      <c r="AB32" s="37"/>
      <c r="AC32" s="37"/>
      <c r="AD32" s="37"/>
      <c r="AE32" s="37"/>
    </row>
    <row r="33" spans="1:31" s="2" customFormat="1" ht="6.9" customHeight="1">
      <c r="A33" s="37"/>
      <c r="B33" s="42"/>
      <c r="C33" s="37"/>
      <c r="D33" s="123"/>
      <c r="E33" s="123"/>
      <c r="F33" s="123"/>
      <c r="G33" s="123"/>
      <c r="H33" s="123"/>
      <c r="I33" s="123"/>
      <c r="J33" s="123"/>
      <c r="K33" s="123"/>
      <c r="L33" s="118"/>
      <c r="S33" s="37"/>
      <c r="T33" s="37"/>
      <c r="U33" s="37"/>
      <c r="V33" s="37"/>
      <c r="W33" s="37"/>
      <c r="X33" s="37"/>
      <c r="Y33" s="37"/>
      <c r="Z33" s="37"/>
      <c r="AA33" s="37"/>
      <c r="AB33" s="37"/>
      <c r="AC33" s="37"/>
      <c r="AD33" s="37"/>
      <c r="AE33" s="37"/>
    </row>
    <row r="34" spans="1:31" s="2" customFormat="1" ht="25.35" customHeight="1">
      <c r="A34" s="37"/>
      <c r="B34" s="42"/>
      <c r="C34" s="37"/>
      <c r="D34" s="124" t="s">
        <v>42</v>
      </c>
      <c r="E34" s="37"/>
      <c r="F34" s="37"/>
      <c r="G34" s="37"/>
      <c r="H34" s="37"/>
      <c r="I34" s="37"/>
      <c r="J34" s="125">
        <f>ROUND(J122, 2)</f>
        <v>0</v>
      </c>
      <c r="K34" s="37"/>
      <c r="L34" s="118"/>
      <c r="S34" s="37"/>
      <c r="T34" s="37"/>
      <c r="U34" s="37"/>
      <c r="V34" s="37"/>
      <c r="W34" s="37"/>
      <c r="X34" s="37"/>
      <c r="Y34" s="37"/>
      <c r="Z34" s="37"/>
      <c r="AA34" s="37"/>
      <c r="AB34" s="37"/>
      <c r="AC34" s="37"/>
      <c r="AD34" s="37"/>
      <c r="AE34" s="37"/>
    </row>
    <row r="35" spans="1:31" s="2" customFormat="1" ht="6.9" customHeight="1">
      <c r="A35" s="37"/>
      <c r="B35" s="42"/>
      <c r="C35" s="37"/>
      <c r="D35" s="123"/>
      <c r="E35" s="123"/>
      <c r="F35" s="123"/>
      <c r="G35" s="123"/>
      <c r="H35" s="123"/>
      <c r="I35" s="123"/>
      <c r="J35" s="123"/>
      <c r="K35" s="123"/>
      <c r="L35" s="118"/>
      <c r="S35" s="37"/>
      <c r="T35" s="37"/>
      <c r="U35" s="37"/>
      <c r="V35" s="37"/>
      <c r="W35" s="37"/>
      <c r="X35" s="37"/>
      <c r="Y35" s="37"/>
      <c r="Z35" s="37"/>
      <c r="AA35" s="37"/>
      <c r="AB35" s="37"/>
      <c r="AC35" s="37"/>
      <c r="AD35" s="37"/>
      <c r="AE35" s="37"/>
    </row>
    <row r="36" spans="1:31" s="2" customFormat="1" ht="14.4" customHeight="1">
      <c r="A36" s="37"/>
      <c r="B36" s="42"/>
      <c r="C36" s="37"/>
      <c r="D36" s="37"/>
      <c r="E36" s="37"/>
      <c r="F36" s="126" t="s">
        <v>44</v>
      </c>
      <c r="G36" s="37"/>
      <c r="H36" s="37"/>
      <c r="I36" s="126" t="s">
        <v>43</v>
      </c>
      <c r="J36" s="126" t="s">
        <v>45</v>
      </c>
      <c r="K36" s="37"/>
      <c r="L36" s="118"/>
      <c r="S36" s="37"/>
      <c r="T36" s="37"/>
      <c r="U36" s="37"/>
      <c r="V36" s="37"/>
      <c r="W36" s="37"/>
      <c r="X36" s="37"/>
      <c r="Y36" s="37"/>
      <c r="Z36" s="37"/>
      <c r="AA36" s="37"/>
      <c r="AB36" s="37"/>
      <c r="AC36" s="37"/>
      <c r="AD36" s="37"/>
      <c r="AE36" s="37"/>
    </row>
    <row r="37" spans="1:31" s="2" customFormat="1" ht="14.4" customHeight="1">
      <c r="A37" s="37"/>
      <c r="B37" s="42"/>
      <c r="C37" s="37"/>
      <c r="D37" s="117" t="s">
        <v>46</v>
      </c>
      <c r="E37" s="116" t="s">
        <v>47</v>
      </c>
      <c r="F37" s="127">
        <f>ROUND((SUM(BE122:BE1181)),  2)</f>
        <v>0</v>
      </c>
      <c r="G37" s="37"/>
      <c r="H37" s="37"/>
      <c r="I37" s="128">
        <v>0.21</v>
      </c>
      <c r="J37" s="127">
        <f>ROUND(((SUM(BE122:BE1181))*I37),  2)</f>
        <v>0</v>
      </c>
      <c r="K37" s="37"/>
      <c r="L37" s="118"/>
      <c r="S37" s="37"/>
      <c r="T37" s="37"/>
      <c r="U37" s="37"/>
      <c r="V37" s="37"/>
      <c r="W37" s="37"/>
      <c r="X37" s="37"/>
      <c r="Y37" s="37"/>
      <c r="Z37" s="37"/>
      <c r="AA37" s="37"/>
      <c r="AB37" s="37"/>
      <c r="AC37" s="37"/>
      <c r="AD37" s="37"/>
      <c r="AE37" s="37"/>
    </row>
    <row r="38" spans="1:31" s="2" customFormat="1" ht="14.4" customHeight="1">
      <c r="A38" s="37"/>
      <c r="B38" s="42"/>
      <c r="C38" s="37"/>
      <c r="D38" s="37"/>
      <c r="E38" s="116" t="s">
        <v>48</v>
      </c>
      <c r="F38" s="127">
        <f>ROUND((SUM(BF122:BF1181)),  2)</f>
        <v>0</v>
      </c>
      <c r="G38" s="37"/>
      <c r="H38" s="37"/>
      <c r="I38" s="128">
        <v>0.12</v>
      </c>
      <c r="J38" s="127">
        <f>ROUND(((SUM(BF122:BF1181))*I38),  2)</f>
        <v>0</v>
      </c>
      <c r="K38" s="37"/>
      <c r="L38" s="118"/>
      <c r="S38" s="37"/>
      <c r="T38" s="37"/>
      <c r="U38" s="37"/>
      <c r="V38" s="37"/>
      <c r="W38" s="37"/>
      <c r="X38" s="37"/>
      <c r="Y38" s="37"/>
      <c r="Z38" s="37"/>
      <c r="AA38" s="37"/>
      <c r="AB38" s="37"/>
      <c r="AC38" s="37"/>
      <c r="AD38" s="37"/>
      <c r="AE38" s="37"/>
    </row>
    <row r="39" spans="1:31" s="2" customFormat="1" ht="14.4" hidden="1" customHeight="1">
      <c r="A39" s="37"/>
      <c r="B39" s="42"/>
      <c r="C39" s="37"/>
      <c r="D39" s="37"/>
      <c r="E39" s="116" t="s">
        <v>49</v>
      </c>
      <c r="F39" s="127">
        <f>ROUND((SUM(BG122:BG1181)),  2)</f>
        <v>0</v>
      </c>
      <c r="G39" s="37"/>
      <c r="H39" s="37"/>
      <c r="I39" s="128">
        <v>0.21</v>
      </c>
      <c r="J39" s="127">
        <f>0</f>
        <v>0</v>
      </c>
      <c r="K39" s="37"/>
      <c r="L39" s="118"/>
      <c r="S39" s="37"/>
      <c r="T39" s="37"/>
      <c r="U39" s="37"/>
      <c r="V39" s="37"/>
      <c r="W39" s="37"/>
      <c r="X39" s="37"/>
      <c r="Y39" s="37"/>
      <c r="Z39" s="37"/>
      <c r="AA39" s="37"/>
      <c r="AB39" s="37"/>
      <c r="AC39" s="37"/>
      <c r="AD39" s="37"/>
      <c r="AE39" s="37"/>
    </row>
    <row r="40" spans="1:31" s="2" customFormat="1" ht="14.4" hidden="1" customHeight="1">
      <c r="A40" s="37"/>
      <c r="B40" s="42"/>
      <c r="C40" s="37"/>
      <c r="D40" s="37"/>
      <c r="E40" s="116" t="s">
        <v>50</v>
      </c>
      <c r="F40" s="127">
        <f>ROUND((SUM(BH122:BH1181)),  2)</f>
        <v>0</v>
      </c>
      <c r="G40" s="37"/>
      <c r="H40" s="37"/>
      <c r="I40" s="128">
        <v>0.12</v>
      </c>
      <c r="J40" s="127">
        <f>0</f>
        <v>0</v>
      </c>
      <c r="K40" s="37"/>
      <c r="L40" s="118"/>
      <c r="S40" s="37"/>
      <c r="T40" s="37"/>
      <c r="U40" s="37"/>
      <c r="V40" s="37"/>
      <c r="W40" s="37"/>
      <c r="X40" s="37"/>
      <c r="Y40" s="37"/>
      <c r="Z40" s="37"/>
      <c r="AA40" s="37"/>
      <c r="AB40" s="37"/>
      <c r="AC40" s="37"/>
      <c r="AD40" s="37"/>
      <c r="AE40" s="37"/>
    </row>
    <row r="41" spans="1:31" s="2" customFormat="1" ht="14.4" hidden="1" customHeight="1">
      <c r="A41" s="37"/>
      <c r="B41" s="42"/>
      <c r="C41" s="37"/>
      <c r="D41" s="37"/>
      <c r="E41" s="116" t="s">
        <v>51</v>
      </c>
      <c r="F41" s="127">
        <f>ROUND((SUM(BI122:BI1181)),  2)</f>
        <v>0</v>
      </c>
      <c r="G41" s="37"/>
      <c r="H41" s="37"/>
      <c r="I41" s="128">
        <v>0</v>
      </c>
      <c r="J41" s="127">
        <f>0</f>
        <v>0</v>
      </c>
      <c r="K41" s="37"/>
      <c r="L41" s="118"/>
      <c r="S41" s="37"/>
      <c r="T41" s="37"/>
      <c r="U41" s="37"/>
      <c r="V41" s="37"/>
      <c r="W41" s="37"/>
      <c r="X41" s="37"/>
      <c r="Y41" s="37"/>
      <c r="Z41" s="37"/>
      <c r="AA41" s="37"/>
      <c r="AB41" s="37"/>
      <c r="AC41" s="37"/>
      <c r="AD41" s="37"/>
      <c r="AE41" s="37"/>
    </row>
    <row r="42" spans="1:31" s="2" customFormat="1" ht="6.9" customHeight="1">
      <c r="A42" s="37"/>
      <c r="B42" s="42"/>
      <c r="C42" s="37"/>
      <c r="D42" s="37"/>
      <c r="E42" s="37"/>
      <c r="F42" s="37"/>
      <c r="G42" s="37"/>
      <c r="H42" s="37"/>
      <c r="I42" s="37"/>
      <c r="J42" s="37"/>
      <c r="K42" s="37"/>
      <c r="L42" s="118"/>
      <c r="S42" s="37"/>
      <c r="T42" s="37"/>
      <c r="U42" s="37"/>
      <c r="V42" s="37"/>
      <c r="W42" s="37"/>
      <c r="X42" s="37"/>
      <c r="Y42" s="37"/>
      <c r="Z42" s="37"/>
      <c r="AA42" s="37"/>
      <c r="AB42" s="37"/>
      <c r="AC42" s="37"/>
      <c r="AD42" s="37"/>
      <c r="AE42" s="37"/>
    </row>
    <row r="43" spans="1:31" s="2" customFormat="1" ht="25.35" customHeight="1">
      <c r="A43" s="37"/>
      <c r="B43" s="42"/>
      <c r="C43" s="129"/>
      <c r="D43" s="130" t="s">
        <v>52</v>
      </c>
      <c r="E43" s="131"/>
      <c r="F43" s="131"/>
      <c r="G43" s="132" t="s">
        <v>53</v>
      </c>
      <c r="H43" s="133" t="s">
        <v>54</v>
      </c>
      <c r="I43" s="131"/>
      <c r="J43" s="134">
        <f>SUM(J34:J41)</f>
        <v>0</v>
      </c>
      <c r="K43" s="135"/>
      <c r="L43" s="118"/>
      <c r="S43" s="37"/>
      <c r="T43" s="37"/>
      <c r="U43" s="37"/>
      <c r="V43" s="37"/>
      <c r="W43" s="37"/>
      <c r="X43" s="37"/>
      <c r="Y43" s="37"/>
      <c r="Z43" s="37"/>
      <c r="AA43" s="37"/>
      <c r="AB43" s="37"/>
      <c r="AC43" s="37"/>
      <c r="AD43" s="37"/>
      <c r="AE43" s="37"/>
    </row>
    <row r="44" spans="1:31" s="2" customFormat="1" ht="14.4" customHeight="1">
      <c r="A44" s="37"/>
      <c r="B44" s="136"/>
      <c r="C44" s="137"/>
      <c r="D44" s="137"/>
      <c r="E44" s="137"/>
      <c r="F44" s="137"/>
      <c r="G44" s="137"/>
      <c r="H44" s="137"/>
      <c r="I44" s="137"/>
      <c r="J44" s="137"/>
      <c r="K44" s="137"/>
      <c r="L44" s="118"/>
      <c r="S44" s="37"/>
      <c r="T44" s="37"/>
      <c r="U44" s="37"/>
      <c r="V44" s="37"/>
      <c r="W44" s="37"/>
      <c r="X44" s="37"/>
      <c r="Y44" s="37"/>
      <c r="Z44" s="37"/>
      <c r="AA44" s="37"/>
      <c r="AB44" s="37"/>
      <c r="AC44" s="37"/>
      <c r="AD44" s="37"/>
      <c r="AE44" s="37"/>
    </row>
    <row r="48" spans="1:31" s="2" customFormat="1" ht="6.9" customHeight="1">
      <c r="A48" s="37"/>
      <c r="B48" s="138"/>
      <c r="C48" s="139"/>
      <c r="D48" s="139"/>
      <c r="E48" s="139"/>
      <c r="F48" s="139"/>
      <c r="G48" s="139"/>
      <c r="H48" s="139"/>
      <c r="I48" s="139"/>
      <c r="J48" s="139"/>
      <c r="K48" s="139"/>
      <c r="L48" s="118"/>
      <c r="S48" s="37"/>
      <c r="T48" s="37"/>
      <c r="U48" s="37"/>
      <c r="V48" s="37"/>
      <c r="W48" s="37"/>
      <c r="X48" s="37"/>
      <c r="Y48" s="37"/>
      <c r="Z48" s="37"/>
      <c r="AA48" s="37"/>
      <c r="AB48" s="37"/>
      <c r="AC48" s="37"/>
      <c r="AD48" s="37"/>
      <c r="AE48" s="37"/>
    </row>
    <row r="49" spans="1:31" s="2" customFormat="1" ht="24.9" customHeight="1">
      <c r="A49" s="37"/>
      <c r="B49" s="38"/>
      <c r="C49" s="26" t="s">
        <v>192</v>
      </c>
      <c r="D49" s="39"/>
      <c r="E49" s="39"/>
      <c r="F49" s="39"/>
      <c r="G49" s="39"/>
      <c r="H49" s="39"/>
      <c r="I49" s="39"/>
      <c r="J49" s="39"/>
      <c r="K49" s="39"/>
      <c r="L49" s="118"/>
      <c r="S49" s="37"/>
      <c r="T49" s="37"/>
      <c r="U49" s="37"/>
      <c r="V49" s="37"/>
      <c r="W49" s="37"/>
      <c r="X49" s="37"/>
      <c r="Y49" s="37"/>
      <c r="Z49" s="37"/>
      <c r="AA49" s="37"/>
      <c r="AB49" s="37"/>
      <c r="AC49" s="37"/>
      <c r="AD49" s="37"/>
      <c r="AE49" s="37"/>
    </row>
    <row r="50" spans="1:31" s="2" customFormat="1" ht="6.9" customHeight="1">
      <c r="A50" s="37"/>
      <c r="B50" s="38"/>
      <c r="C50" s="39"/>
      <c r="D50" s="39"/>
      <c r="E50" s="39"/>
      <c r="F50" s="39"/>
      <c r="G50" s="39"/>
      <c r="H50" s="39"/>
      <c r="I50" s="39"/>
      <c r="J50" s="39"/>
      <c r="K50" s="39"/>
      <c r="L50" s="118"/>
      <c r="S50" s="37"/>
      <c r="T50" s="37"/>
      <c r="U50" s="37"/>
      <c r="V50" s="37"/>
      <c r="W50" s="37"/>
      <c r="X50" s="37"/>
      <c r="Y50" s="37"/>
      <c r="Z50" s="37"/>
      <c r="AA50" s="37"/>
      <c r="AB50" s="37"/>
      <c r="AC50" s="37"/>
      <c r="AD50" s="37"/>
      <c r="AE50" s="37"/>
    </row>
    <row r="51" spans="1:31" s="2" customFormat="1" ht="12" customHeight="1">
      <c r="A51" s="37"/>
      <c r="B51" s="38"/>
      <c r="C51" s="32" t="s">
        <v>16</v>
      </c>
      <c r="D51" s="39"/>
      <c r="E51" s="39"/>
      <c r="F51" s="39"/>
      <c r="G51" s="39"/>
      <c r="H51" s="39"/>
      <c r="I51" s="39"/>
      <c r="J51" s="39"/>
      <c r="K51" s="39"/>
      <c r="L51" s="118"/>
      <c r="S51" s="37"/>
      <c r="T51" s="37"/>
      <c r="U51" s="37"/>
      <c r="V51" s="37"/>
      <c r="W51" s="37"/>
      <c r="X51" s="37"/>
      <c r="Y51" s="37"/>
      <c r="Z51" s="37"/>
      <c r="AA51" s="37"/>
      <c r="AB51" s="37"/>
      <c r="AC51" s="37"/>
      <c r="AD51" s="37"/>
      <c r="AE51" s="37"/>
    </row>
    <row r="52" spans="1:31" s="2" customFormat="1" ht="16.5" customHeight="1">
      <c r="A52" s="37"/>
      <c r="B52" s="38"/>
      <c r="C52" s="39"/>
      <c r="D52" s="39"/>
      <c r="E52" s="421" t="str">
        <f>E7</f>
        <v>Lovosice - startovací bydlení</v>
      </c>
      <c r="F52" s="422"/>
      <c r="G52" s="422"/>
      <c r="H52" s="422"/>
      <c r="I52" s="39"/>
      <c r="J52" s="39"/>
      <c r="K52" s="39"/>
      <c r="L52" s="118"/>
      <c r="S52" s="37"/>
      <c r="T52" s="37"/>
      <c r="U52" s="37"/>
      <c r="V52" s="37"/>
      <c r="W52" s="37"/>
      <c r="X52" s="37"/>
      <c r="Y52" s="37"/>
      <c r="Z52" s="37"/>
      <c r="AA52" s="37"/>
      <c r="AB52" s="37"/>
      <c r="AC52" s="37"/>
      <c r="AD52" s="37"/>
      <c r="AE52" s="37"/>
    </row>
    <row r="53" spans="1:31" s="1" customFormat="1" ht="12" customHeight="1">
      <c r="B53" s="24"/>
      <c r="C53" s="32" t="s">
        <v>159</v>
      </c>
      <c r="D53" s="25"/>
      <c r="E53" s="25"/>
      <c r="F53" s="25"/>
      <c r="G53" s="25"/>
      <c r="H53" s="25"/>
      <c r="I53" s="25"/>
      <c r="J53" s="25"/>
      <c r="K53" s="25"/>
      <c r="L53" s="23"/>
    </row>
    <row r="54" spans="1:31" s="1" customFormat="1" ht="16.5" customHeight="1">
      <c r="B54" s="24"/>
      <c r="C54" s="25"/>
      <c r="D54" s="25"/>
      <c r="E54" s="421" t="s">
        <v>163</v>
      </c>
      <c r="F54" s="397"/>
      <c r="G54" s="397"/>
      <c r="H54" s="397"/>
      <c r="I54" s="25"/>
      <c r="J54" s="25"/>
      <c r="K54" s="25"/>
      <c r="L54" s="23"/>
    </row>
    <row r="55" spans="1:31" s="1" customFormat="1" ht="12" customHeight="1">
      <c r="B55" s="24"/>
      <c r="C55" s="32" t="s">
        <v>167</v>
      </c>
      <c r="D55" s="25"/>
      <c r="E55" s="25"/>
      <c r="F55" s="25"/>
      <c r="G55" s="25"/>
      <c r="H55" s="25"/>
      <c r="I55" s="25"/>
      <c r="J55" s="25"/>
      <c r="K55" s="25"/>
      <c r="L55" s="23"/>
    </row>
    <row r="56" spans="1:31" s="2" customFormat="1" ht="16.5" customHeight="1">
      <c r="A56" s="37"/>
      <c r="B56" s="38"/>
      <c r="C56" s="39"/>
      <c r="D56" s="39"/>
      <c r="E56" s="423" t="s">
        <v>2434</v>
      </c>
      <c r="F56" s="424"/>
      <c r="G56" s="424"/>
      <c r="H56" s="424"/>
      <c r="I56" s="39"/>
      <c r="J56" s="39"/>
      <c r="K56" s="39"/>
      <c r="L56" s="118"/>
      <c r="S56" s="37"/>
      <c r="T56" s="37"/>
      <c r="U56" s="37"/>
      <c r="V56" s="37"/>
      <c r="W56" s="37"/>
      <c r="X56" s="37"/>
      <c r="Y56" s="37"/>
      <c r="Z56" s="37"/>
      <c r="AA56" s="37"/>
      <c r="AB56" s="37"/>
      <c r="AC56" s="37"/>
      <c r="AD56" s="37"/>
      <c r="AE56" s="37"/>
    </row>
    <row r="57" spans="1:31" s="2" customFormat="1" ht="12" customHeight="1">
      <c r="A57" s="37"/>
      <c r="B57" s="38"/>
      <c r="C57" s="32" t="s">
        <v>175</v>
      </c>
      <c r="D57" s="39"/>
      <c r="E57" s="39"/>
      <c r="F57" s="39"/>
      <c r="G57" s="39"/>
      <c r="H57" s="39"/>
      <c r="I57" s="39"/>
      <c r="J57" s="39"/>
      <c r="K57" s="39"/>
      <c r="L57" s="118"/>
      <c r="S57" s="37"/>
      <c r="T57" s="37"/>
      <c r="U57" s="37"/>
      <c r="V57" s="37"/>
      <c r="W57" s="37"/>
      <c r="X57" s="37"/>
      <c r="Y57" s="37"/>
      <c r="Z57" s="37"/>
      <c r="AA57" s="37"/>
      <c r="AB57" s="37"/>
      <c r="AC57" s="37"/>
      <c r="AD57" s="37"/>
      <c r="AE57" s="37"/>
    </row>
    <row r="58" spans="1:31" s="2" customFormat="1" ht="16.5" customHeight="1">
      <c r="A58" s="37"/>
      <c r="B58" s="38"/>
      <c r="C58" s="39"/>
      <c r="D58" s="39"/>
      <c r="E58" s="376" t="str">
        <f>E13</f>
        <v>03 - Stavební část, vč.výtahu</v>
      </c>
      <c r="F58" s="424"/>
      <c r="G58" s="424"/>
      <c r="H58" s="424"/>
      <c r="I58" s="39"/>
      <c r="J58" s="39"/>
      <c r="K58" s="39"/>
      <c r="L58" s="118"/>
      <c r="S58" s="37"/>
      <c r="T58" s="37"/>
      <c r="U58" s="37"/>
      <c r="V58" s="37"/>
      <c r="W58" s="37"/>
      <c r="X58" s="37"/>
      <c r="Y58" s="37"/>
      <c r="Z58" s="37"/>
      <c r="AA58" s="37"/>
      <c r="AB58" s="37"/>
      <c r="AC58" s="37"/>
      <c r="AD58" s="37"/>
      <c r="AE58" s="37"/>
    </row>
    <row r="59" spans="1:31" s="2" customFormat="1" ht="6.9" customHeight="1">
      <c r="A59" s="37"/>
      <c r="B59" s="38"/>
      <c r="C59" s="39"/>
      <c r="D59" s="39"/>
      <c r="E59" s="39"/>
      <c r="F59" s="39"/>
      <c r="G59" s="39"/>
      <c r="H59" s="39"/>
      <c r="I59" s="39"/>
      <c r="J59" s="39"/>
      <c r="K59" s="39"/>
      <c r="L59" s="118"/>
      <c r="S59" s="37"/>
      <c r="T59" s="37"/>
      <c r="U59" s="37"/>
      <c r="V59" s="37"/>
      <c r="W59" s="37"/>
      <c r="X59" s="37"/>
      <c r="Y59" s="37"/>
      <c r="Z59" s="37"/>
      <c r="AA59" s="37"/>
      <c r="AB59" s="37"/>
      <c r="AC59" s="37"/>
      <c r="AD59" s="37"/>
      <c r="AE59" s="37"/>
    </row>
    <row r="60" spans="1:31" s="2" customFormat="1" ht="12" customHeight="1">
      <c r="A60" s="37"/>
      <c r="B60" s="38"/>
      <c r="C60" s="32" t="s">
        <v>21</v>
      </c>
      <c r="D60" s="39"/>
      <c r="E60" s="39"/>
      <c r="F60" s="30" t="str">
        <f>F16</f>
        <v>Nádražní ulice č.p.805, 410 30, Lovosice</v>
      </c>
      <c r="G60" s="39"/>
      <c r="H60" s="39"/>
      <c r="I60" s="32" t="s">
        <v>23</v>
      </c>
      <c r="J60" s="62" t="str">
        <f>IF(J16="","",J16)</f>
        <v>23. 4. 2025</v>
      </c>
      <c r="K60" s="39"/>
      <c r="L60" s="118"/>
      <c r="S60" s="37"/>
      <c r="T60" s="37"/>
      <c r="U60" s="37"/>
      <c r="V60" s="37"/>
      <c r="W60" s="37"/>
      <c r="X60" s="37"/>
      <c r="Y60" s="37"/>
      <c r="Z60" s="37"/>
      <c r="AA60" s="37"/>
      <c r="AB60" s="37"/>
      <c r="AC60" s="37"/>
      <c r="AD60" s="37"/>
      <c r="AE60" s="37"/>
    </row>
    <row r="61" spans="1:31" s="2" customFormat="1" ht="6.9" customHeight="1">
      <c r="A61" s="37"/>
      <c r="B61" s="38"/>
      <c r="C61" s="39"/>
      <c r="D61" s="39"/>
      <c r="E61" s="39"/>
      <c r="F61" s="39"/>
      <c r="G61" s="39"/>
      <c r="H61" s="39"/>
      <c r="I61" s="39"/>
      <c r="J61" s="39"/>
      <c r="K61" s="39"/>
      <c r="L61" s="118"/>
      <c r="S61" s="37"/>
      <c r="T61" s="37"/>
      <c r="U61" s="37"/>
      <c r="V61" s="37"/>
      <c r="W61" s="37"/>
      <c r="X61" s="37"/>
      <c r="Y61" s="37"/>
      <c r="Z61" s="37"/>
      <c r="AA61" s="37"/>
      <c r="AB61" s="37"/>
      <c r="AC61" s="37"/>
      <c r="AD61" s="37"/>
      <c r="AE61" s="37"/>
    </row>
    <row r="62" spans="1:31" s="2" customFormat="1" ht="15.15" customHeight="1">
      <c r="A62" s="37"/>
      <c r="B62" s="38"/>
      <c r="C62" s="32" t="s">
        <v>25</v>
      </c>
      <c r="D62" s="39"/>
      <c r="E62" s="39"/>
      <c r="F62" s="30" t="str">
        <f>E19</f>
        <v>Město Lovosice</v>
      </c>
      <c r="G62" s="39"/>
      <c r="H62" s="39"/>
      <c r="I62" s="32" t="s">
        <v>33</v>
      </c>
      <c r="J62" s="35" t="str">
        <f>E25</f>
        <v>APREA s.r.o.</v>
      </c>
      <c r="K62" s="39"/>
      <c r="L62" s="118"/>
      <c r="S62" s="37"/>
      <c r="T62" s="37"/>
      <c r="U62" s="37"/>
      <c r="V62" s="37"/>
      <c r="W62" s="37"/>
      <c r="X62" s="37"/>
      <c r="Y62" s="37"/>
      <c r="Z62" s="37"/>
      <c r="AA62" s="37"/>
      <c r="AB62" s="37"/>
      <c r="AC62" s="37"/>
      <c r="AD62" s="37"/>
      <c r="AE62" s="37"/>
    </row>
    <row r="63" spans="1:31" s="2" customFormat="1" ht="15.15" customHeight="1">
      <c r="A63" s="37"/>
      <c r="B63" s="38"/>
      <c r="C63" s="32" t="s">
        <v>31</v>
      </c>
      <c r="D63" s="39"/>
      <c r="E63" s="39"/>
      <c r="F63" s="30" t="str">
        <f>IF(E22="","",E22)</f>
        <v>Vyplň údaj</v>
      </c>
      <c r="G63" s="39"/>
      <c r="H63" s="39"/>
      <c r="I63" s="32" t="s">
        <v>38</v>
      </c>
      <c r="J63" s="35" t="str">
        <f>E28</f>
        <v>Kateřina Bačová</v>
      </c>
      <c r="K63" s="39"/>
      <c r="L63" s="118"/>
      <c r="S63" s="37"/>
      <c r="T63" s="37"/>
      <c r="U63" s="37"/>
      <c r="V63" s="37"/>
      <c r="W63" s="37"/>
      <c r="X63" s="37"/>
      <c r="Y63" s="37"/>
      <c r="Z63" s="37"/>
      <c r="AA63" s="37"/>
      <c r="AB63" s="37"/>
      <c r="AC63" s="37"/>
      <c r="AD63" s="37"/>
      <c r="AE63" s="37"/>
    </row>
    <row r="64" spans="1:31" s="2" customFormat="1" ht="10.35" customHeight="1">
      <c r="A64" s="37"/>
      <c r="B64" s="38"/>
      <c r="C64" s="39"/>
      <c r="D64" s="39"/>
      <c r="E64" s="39"/>
      <c r="F64" s="39"/>
      <c r="G64" s="39"/>
      <c r="H64" s="39"/>
      <c r="I64" s="39"/>
      <c r="J64" s="39"/>
      <c r="K64" s="39"/>
      <c r="L64" s="118"/>
      <c r="S64" s="37"/>
      <c r="T64" s="37"/>
      <c r="U64" s="37"/>
      <c r="V64" s="37"/>
      <c r="W64" s="37"/>
      <c r="X64" s="37"/>
      <c r="Y64" s="37"/>
      <c r="Z64" s="37"/>
      <c r="AA64" s="37"/>
      <c r="AB64" s="37"/>
      <c r="AC64" s="37"/>
      <c r="AD64" s="37"/>
      <c r="AE64" s="37"/>
    </row>
    <row r="65" spans="1:47" s="2" customFormat="1" ht="29.25" customHeight="1">
      <c r="A65" s="37"/>
      <c r="B65" s="38"/>
      <c r="C65" s="140" t="s">
        <v>193</v>
      </c>
      <c r="D65" s="141"/>
      <c r="E65" s="141"/>
      <c r="F65" s="141"/>
      <c r="G65" s="141"/>
      <c r="H65" s="141"/>
      <c r="I65" s="141"/>
      <c r="J65" s="142" t="s">
        <v>194</v>
      </c>
      <c r="K65" s="141"/>
      <c r="L65" s="118"/>
      <c r="S65" s="37"/>
      <c r="T65" s="37"/>
      <c r="U65" s="37"/>
      <c r="V65" s="37"/>
      <c r="W65" s="37"/>
      <c r="X65" s="37"/>
      <c r="Y65" s="37"/>
      <c r="Z65" s="37"/>
      <c r="AA65" s="37"/>
      <c r="AB65" s="37"/>
      <c r="AC65" s="37"/>
      <c r="AD65" s="37"/>
      <c r="AE65" s="37"/>
    </row>
    <row r="66" spans="1:47" s="2" customFormat="1" ht="10.35" customHeight="1">
      <c r="A66" s="37"/>
      <c r="B66" s="38"/>
      <c r="C66" s="39"/>
      <c r="D66" s="39"/>
      <c r="E66" s="39"/>
      <c r="F66" s="39"/>
      <c r="G66" s="39"/>
      <c r="H66" s="39"/>
      <c r="I66" s="39"/>
      <c r="J66" s="39"/>
      <c r="K66" s="39"/>
      <c r="L66" s="118"/>
      <c r="S66" s="37"/>
      <c r="T66" s="37"/>
      <c r="U66" s="37"/>
      <c r="V66" s="37"/>
      <c r="W66" s="37"/>
      <c r="X66" s="37"/>
      <c r="Y66" s="37"/>
      <c r="Z66" s="37"/>
      <c r="AA66" s="37"/>
      <c r="AB66" s="37"/>
      <c r="AC66" s="37"/>
      <c r="AD66" s="37"/>
      <c r="AE66" s="37"/>
    </row>
    <row r="67" spans="1:47" s="2" customFormat="1" ht="22.8" customHeight="1">
      <c r="A67" s="37"/>
      <c r="B67" s="38"/>
      <c r="C67" s="143" t="s">
        <v>74</v>
      </c>
      <c r="D67" s="39"/>
      <c r="E67" s="39"/>
      <c r="F67" s="39"/>
      <c r="G67" s="39"/>
      <c r="H67" s="39"/>
      <c r="I67" s="39"/>
      <c r="J67" s="80">
        <f>J122</f>
        <v>0</v>
      </c>
      <c r="K67" s="39"/>
      <c r="L67" s="118"/>
      <c r="S67" s="37"/>
      <c r="T67" s="37"/>
      <c r="U67" s="37"/>
      <c r="V67" s="37"/>
      <c r="W67" s="37"/>
      <c r="X67" s="37"/>
      <c r="Y67" s="37"/>
      <c r="Z67" s="37"/>
      <c r="AA67" s="37"/>
      <c r="AB67" s="37"/>
      <c r="AC67" s="37"/>
      <c r="AD67" s="37"/>
      <c r="AE67" s="37"/>
      <c r="AU67" s="20" t="s">
        <v>195</v>
      </c>
    </row>
    <row r="68" spans="1:47" s="9" customFormat="1" ht="24.9" customHeight="1">
      <c r="B68" s="144"/>
      <c r="C68" s="145"/>
      <c r="D68" s="146" t="s">
        <v>196</v>
      </c>
      <c r="E68" s="147"/>
      <c r="F68" s="147"/>
      <c r="G68" s="147"/>
      <c r="H68" s="147"/>
      <c r="I68" s="147"/>
      <c r="J68" s="148">
        <f>J123</f>
        <v>0</v>
      </c>
      <c r="K68" s="145"/>
      <c r="L68" s="149"/>
    </row>
    <row r="69" spans="1:47" s="10" customFormat="1" ht="19.95" customHeight="1">
      <c r="B69" s="150"/>
      <c r="C69" s="99"/>
      <c r="D69" s="151" t="s">
        <v>3633</v>
      </c>
      <c r="E69" s="152"/>
      <c r="F69" s="152"/>
      <c r="G69" s="152"/>
      <c r="H69" s="152"/>
      <c r="I69" s="152"/>
      <c r="J69" s="153">
        <f>J124</f>
        <v>0</v>
      </c>
      <c r="K69" s="99"/>
      <c r="L69" s="154"/>
    </row>
    <row r="70" spans="1:47" s="10" customFormat="1" ht="19.95" customHeight="1">
      <c r="B70" s="150"/>
      <c r="C70" s="99"/>
      <c r="D70" s="151" t="s">
        <v>3634</v>
      </c>
      <c r="E70" s="152"/>
      <c r="F70" s="152"/>
      <c r="G70" s="152"/>
      <c r="H70" s="152"/>
      <c r="I70" s="152"/>
      <c r="J70" s="153">
        <f>J187</f>
        <v>0</v>
      </c>
      <c r="K70" s="99"/>
      <c r="L70" s="154"/>
    </row>
    <row r="71" spans="1:47" s="10" customFormat="1" ht="19.95" customHeight="1">
      <c r="B71" s="150"/>
      <c r="C71" s="99"/>
      <c r="D71" s="151" t="s">
        <v>197</v>
      </c>
      <c r="E71" s="152"/>
      <c r="F71" s="152"/>
      <c r="G71" s="152"/>
      <c r="H71" s="152"/>
      <c r="I71" s="152"/>
      <c r="J71" s="153">
        <f>J237</f>
        <v>0</v>
      </c>
      <c r="K71" s="99"/>
      <c r="L71" s="154"/>
    </row>
    <row r="72" spans="1:47" s="10" customFormat="1" ht="19.95" customHeight="1">
      <c r="B72" s="150"/>
      <c r="C72" s="99"/>
      <c r="D72" s="151" t="s">
        <v>3635</v>
      </c>
      <c r="E72" s="152"/>
      <c r="F72" s="152"/>
      <c r="G72" s="152"/>
      <c r="H72" s="152"/>
      <c r="I72" s="152"/>
      <c r="J72" s="153">
        <f>J331</f>
        <v>0</v>
      </c>
      <c r="K72" s="99"/>
      <c r="L72" s="154"/>
    </row>
    <row r="73" spans="1:47" s="10" customFormat="1" ht="19.95" customHeight="1">
      <c r="B73" s="150"/>
      <c r="C73" s="99"/>
      <c r="D73" s="151" t="s">
        <v>199</v>
      </c>
      <c r="E73" s="152"/>
      <c r="F73" s="152"/>
      <c r="G73" s="152"/>
      <c r="H73" s="152"/>
      <c r="I73" s="152"/>
      <c r="J73" s="153">
        <f>J412</f>
        <v>0</v>
      </c>
      <c r="K73" s="99"/>
      <c r="L73" s="154"/>
    </row>
    <row r="74" spans="1:47" s="10" customFormat="1" ht="19.95" customHeight="1">
      <c r="B74" s="150"/>
      <c r="C74" s="99"/>
      <c r="D74" s="151" t="s">
        <v>3138</v>
      </c>
      <c r="E74" s="152"/>
      <c r="F74" s="152"/>
      <c r="G74" s="152"/>
      <c r="H74" s="152"/>
      <c r="I74" s="152"/>
      <c r="J74" s="153">
        <f>J457</f>
        <v>0</v>
      </c>
      <c r="K74" s="99"/>
      <c r="L74" s="154"/>
    </row>
    <row r="75" spans="1:47" s="10" customFormat="1" ht="19.95" customHeight="1">
      <c r="B75" s="150"/>
      <c r="C75" s="99"/>
      <c r="D75" s="151" t="s">
        <v>200</v>
      </c>
      <c r="E75" s="152"/>
      <c r="F75" s="152"/>
      <c r="G75" s="152"/>
      <c r="H75" s="152"/>
      <c r="I75" s="152"/>
      <c r="J75" s="153">
        <f>J479</f>
        <v>0</v>
      </c>
      <c r="K75" s="99"/>
      <c r="L75" s="154"/>
    </row>
    <row r="76" spans="1:47" s="10" customFormat="1" ht="19.95" customHeight="1">
      <c r="B76" s="150"/>
      <c r="C76" s="99"/>
      <c r="D76" s="151" t="s">
        <v>201</v>
      </c>
      <c r="E76" s="152"/>
      <c r="F76" s="152"/>
      <c r="G76" s="152"/>
      <c r="H76" s="152"/>
      <c r="I76" s="152"/>
      <c r="J76" s="153">
        <f>J509</f>
        <v>0</v>
      </c>
      <c r="K76" s="99"/>
      <c r="L76" s="154"/>
    </row>
    <row r="77" spans="1:47" s="10" customFormat="1" ht="19.95" customHeight="1">
      <c r="B77" s="150"/>
      <c r="C77" s="99"/>
      <c r="D77" s="151" t="s">
        <v>202</v>
      </c>
      <c r="E77" s="152"/>
      <c r="F77" s="152"/>
      <c r="G77" s="152"/>
      <c r="H77" s="152"/>
      <c r="I77" s="152"/>
      <c r="J77" s="153">
        <f>J542</f>
        <v>0</v>
      </c>
      <c r="K77" s="99"/>
      <c r="L77" s="154"/>
    </row>
    <row r="78" spans="1:47" s="10" customFormat="1" ht="19.95" customHeight="1">
      <c r="B78" s="150"/>
      <c r="C78" s="99"/>
      <c r="D78" s="151" t="s">
        <v>203</v>
      </c>
      <c r="E78" s="152"/>
      <c r="F78" s="152"/>
      <c r="G78" s="152"/>
      <c r="H78" s="152"/>
      <c r="I78" s="152"/>
      <c r="J78" s="153">
        <f>J553</f>
        <v>0</v>
      </c>
      <c r="K78" s="99"/>
      <c r="L78" s="154"/>
    </row>
    <row r="79" spans="1:47" s="10" customFormat="1" ht="19.95" customHeight="1">
      <c r="B79" s="150"/>
      <c r="C79" s="99"/>
      <c r="D79" s="151" t="s">
        <v>204</v>
      </c>
      <c r="E79" s="152"/>
      <c r="F79" s="152"/>
      <c r="G79" s="152"/>
      <c r="H79" s="152"/>
      <c r="I79" s="152"/>
      <c r="J79" s="153">
        <f>J655</f>
        <v>0</v>
      </c>
      <c r="K79" s="99"/>
      <c r="L79" s="154"/>
    </row>
    <row r="80" spans="1:47" s="10" customFormat="1" ht="19.95" customHeight="1">
      <c r="B80" s="150"/>
      <c r="C80" s="99"/>
      <c r="D80" s="151" t="s">
        <v>205</v>
      </c>
      <c r="E80" s="152"/>
      <c r="F80" s="152"/>
      <c r="G80" s="152"/>
      <c r="H80" s="152"/>
      <c r="I80" s="152"/>
      <c r="J80" s="153">
        <f>J683</f>
        <v>0</v>
      </c>
      <c r="K80" s="99"/>
      <c r="L80" s="154"/>
    </row>
    <row r="81" spans="2:12" s="9" customFormat="1" ht="24.9" customHeight="1">
      <c r="B81" s="144"/>
      <c r="C81" s="145"/>
      <c r="D81" s="146" t="s">
        <v>206</v>
      </c>
      <c r="E81" s="147"/>
      <c r="F81" s="147"/>
      <c r="G81" s="147"/>
      <c r="H81" s="147"/>
      <c r="I81" s="147"/>
      <c r="J81" s="148">
        <f>J686</f>
        <v>0</v>
      </c>
      <c r="K81" s="145"/>
      <c r="L81" s="149"/>
    </row>
    <row r="82" spans="2:12" s="10" customFormat="1" ht="19.95" customHeight="1">
      <c r="B82" s="150"/>
      <c r="C82" s="99"/>
      <c r="D82" s="151" t="s">
        <v>2458</v>
      </c>
      <c r="E82" s="152"/>
      <c r="F82" s="152"/>
      <c r="G82" s="152"/>
      <c r="H82" s="152"/>
      <c r="I82" s="152"/>
      <c r="J82" s="153">
        <f>J687</f>
        <v>0</v>
      </c>
      <c r="K82" s="99"/>
      <c r="L82" s="154"/>
    </row>
    <row r="83" spans="2:12" s="10" customFormat="1" ht="19.95" customHeight="1">
      <c r="B83" s="150"/>
      <c r="C83" s="99"/>
      <c r="D83" s="151" t="s">
        <v>207</v>
      </c>
      <c r="E83" s="152"/>
      <c r="F83" s="152"/>
      <c r="G83" s="152"/>
      <c r="H83" s="152"/>
      <c r="I83" s="152"/>
      <c r="J83" s="153">
        <f>J718</f>
        <v>0</v>
      </c>
      <c r="K83" s="99"/>
      <c r="L83" s="154"/>
    </row>
    <row r="84" spans="2:12" s="10" customFormat="1" ht="19.95" customHeight="1">
      <c r="B84" s="150"/>
      <c r="C84" s="99"/>
      <c r="D84" s="151" t="s">
        <v>209</v>
      </c>
      <c r="E84" s="152"/>
      <c r="F84" s="152"/>
      <c r="G84" s="152"/>
      <c r="H84" s="152"/>
      <c r="I84" s="152"/>
      <c r="J84" s="153">
        <f>J734</f>
        <v>0</v>
      </c>
      <c r="K84" s="99"/>
      <c r="L84" s="154"/>
    </row>
    <row r="85" spans="2:12" s="10" customFormat="1" ht="19.95" customHeight="1">
      <c r="B85" s="150"/>
      <c r="C85" s="99"/>
      <c r="D85" s="151" t="s">
        <v>3636</v>
      </c>
      <c r="E85" s="152"/>
      <c r="F85" s="152"/>
      <c r="G85" s="152"/>
      <c r="H85" s="152"/>
      <c r="I85" s="152"/>
      <c r="J85" s="153">
        <f>J744</f>
        <v>0</v>
      </c>
      <c r="K85" s="99"/>
      <c r="L85" s="154"/>
    </row>
    <row r="86" spans="2:12" s="10" customFormat="1" ht="19.95" customHeight="1">
      <c r="B86" s="150"/>
      <c r="C86" s="99"/>
      <c r="D86" s="151" t="s">
        <v>210</v>
      </c>
      <c r="E86" s="152"/>
      <c r="F86" s="152"/>
      <c r="G86" s="152"/>
      <c r="H86" s="152"/>
      <c r="I86" s="152"/>
      <c r="J86" s="153">
        <f>J749</f>
        <v>0</v>
      </c>
      <c r="K86" s="99"/>
      <c r="L86" s="154"/>
    </row>
    <row r="87" spans="2:12" s="10" customFormat="1" ht="19.95" customHeight="1">
      <c r="B87" s="150"/>
      <c r="C87" s="99"/>
      <c r="D87" s="151" t="s">
        <v>211</v>
      </c>
      <c r="E87" s="152"/>
      <c r="F87" s="152"/>
      <c r="G87" s="152"/>
      <c r="H87" s="152"/>
      <c r="I87" s="152"/>
      <c r="J87" s="153">
        <f>J755</f>
        <v>0</v>
      </c>
      <c r="K87" s="99"/>
      <c r="L87" s="154"/>
    </row>
    <row r="88" spans="2:12" s="10" customFormat="1" ht="19.95" customHeight="1">
      <c r="B88" s="150"/>
      <c r="C88" s="99"/>
      <c r="D88" s="151" t="s">
        <v>3637</v>
      </c>
      <c r="E88" s="152"/>
      <c r="F88" s="152"/>
      <c r="G88" s="152"/>
      <c r="H88" s="152"/>
      <c r="I88" s="152"/>
      <c r="J88" s="153">
        <f>J762</f>
        <v>0</v>
      </c>
      <c r="K88" s="99"/>
      <c r="L88" s="154"/>
    </row>
    <row r="89" spans="2:12" s="10" customFormat="1" ht="19.95" customHeight="1">
      <c r="B89" s="150"/>
      <c r="C89" s="99"/>
      <c r="D89" s="151" t="s">
        <v>212</v>
      </c>
      <c r="E89" s="152"/>
      <c r="F89" s="152"/>
      <c r="G89" s="152"/>
      <c r="H89" s="152"/>
      <c r="I89" s="152"/>
      <c r="J89" s="153">
        <f>J768</f>
        <v>0</v>
      </c>
      <c r="K89" s="99"/>
      <c r="L89" s="154"/>
    </row>
    <row r="90" spans="2:12" s="10" customFormat="1" ht="19.95" customHeight="1">
      <c r="B90" s="150"/>
      <c r="C90" s="99"/>
      <c r="D90" s="151" t="s">
        <v>213</v>
      </c>
      <c r="E90" s="152"/>
      <c r="F90" s="152"/>
      <c r="G90" s="152"/>
      <c r="H90" s="152"/>
      <c r="I90" s="152"/>
      <c r="J90" s="153">
        <f>J844</f>
        <v>0</v>
      </c>
      <c r="K90" s="99"/>
      <c r="L90" s="154"/>
    </row>
    <row r="91" spans="2:12" s="10" customFormat="1" ht="19.95" customHeight="1">
      <c r="B91" s="150"/>
      <c r="C91" s="99"/>
      <c r="D91" s="151" t="s">
        <v>214</v>
      </c>
      <c r="E91" s="152"/>
      <c r="F91" s="152"/>
      <c r="G91" s="152"/>
      <c r="H91" s="152"/>
      <c r="I91" s="152"/>
      <c r="J91" s="153">
        <f>J949</f>
        <v>0</v>
      </c>
      <c r="K91" s="99"/>
      <c r="L91" s="154"/>
    </row>
    <row r="92" spans="2:12" s="10" customFormat="1" ht="19.95" customHeight="1">
      <c r="B92" s="150"/>
      <c r="C92" s="99"/>
      <c r="D92" s="151" t="s">
        <v>215</v>
      </c>
      <c r="E92" s="152"/>
      <c r="F92" s="152"/>
      <c r="G92" s="152"/>
      <c r="H92" s="152"/>
      <c r="I92" s="152"/>
      <c r="J92" s="153">
        <f>J997</f>
        <v>0</v>
      </c>
      <c r="K92" s="99"/>
      <c r="L92" s="154"/>
    </row>
    <row r="93" spans="2:12" s="10" customFormat="1" ht="19.95" customHeight="1">
      <c r="B93" s="150"/>
      <c r="C93" s="99"/>
      <c r="D93" s="151" t="s">
        <v>3638</v>
      </c>
      <c r="E93" s="152"/>
      <c r="F93" s="152"/>
      <c r="G93" s="152"/>
      <c r="H93" s="152"/>
      <c r="I93" s="152"/>
      <c r="J93" s="153">
        <f>J1076</f>
        <v>0</v>
      </c>
      <c r="K93" s="99"/>
      <c r="L93" s="154"/>
    </row>
    <row r="94" spans="2:12" s="10" customFormat="1" ht="19.95" customHeight="1">
      <c r="B94" s="150"/>
      <c r="C94" s="99"/>
      <c r="D94" s="151" t="s">
        <v>217</v>
      </c>
      <c r="E94" s="152"/>
      <c r="F94" s="152"/>
      <c r="G94" s="152"/>
      <c r="H94" s="152"/>
      <c r="I94" s="152"/>
      <c r="J94" s="153">
        <f>J1083</f>
        <v>0</v>
      </c>
      <c r="K94" s="99"/>
      <c r="L94" s="154"/>
    </row>
    <row r="95" spans="2:12" s="10" customFormat="1" ht="19.95" customHeight="1">
      <c r="B95" s="150"/>
      <c r="C95" s="99"/>
      <c r="D95" s="151" t="s">
        <v>218</v>
      </c>
      <c r="E95" s="152"/>
      <c r="F95" s="152"/>
      <c r="G95" s="152"/>
      <c r="H95" s="152"/>
      <c r="I95" s="152"/>
      <c r="J95" s="153">
        <f>J1109</f>
        <v>0</v>
      </c>
      <c r="K95" s="99"/>
      <c r="L95" s="154"/>
    </row>
    <row r="96" spans="2:12" s="10" customFormat="1" ht="19.95" customHeight="1">
      <c r="B96" s="150"/>
      <c r="C96" s="99"/>
      <c r="D96" s="151" t="s">
        <v>3639</v>
      </c>
      <c r="E96" s="152"/>
      <c r="F96" s="152"/>
      <c r="G96" s="152"/>
      <c r="H96" s="152"/>
      <c r="I96" s="152"/>
      <c r="J96" s="153">
        <f>J1132</f>
        <v>0</v>
      </c>
      <c r="K96" s="99"/>
      <c r="L96" s="154"/>
    </row>
    <row r="97" spans="1:31" s="10" customFormat="1" ht="19.95" customHeight="1">
      <c r="B97" s="150"/>
      <c r="C97" s="99"/>
      <c r="D97" s="151" t="s">
        <v>220</v>
      </c>
      <c r="E97" s="152"/>
      <c r="F97" s="152"/>
      <c r="G97" s="152"/>
      <c r="H97" s="152"/>
      <c r="I97" s="152"/>
      <c r="J97" s="153">
        <f>J1146</f>
        <v>0</v>
      </c>
      <c r="K97" s="99"/>
      <c r="L97" s="154"/>
    </row>
    <row r="98" spans="1:31" s="9" customFormat="1" ht="24.9" customHeight="1">
      <c r="B98" s="144"/>
      <c r="C98" s="145"/>
      <c r="D98" s="146" t="s">
        <v>221</v>
      </c>
      <c r="E98" s="147"/>
      <c r="F98" s="147"/>
      <c r="G98" s="147"/>
      <c r="H98" s="147"/>
      <c r="I98" s="147"/>
      <c r="J98" s="148">
        <f>J1177</f>
        <v>0</v>
      </c>
      <c r="K98" s="145"/>
      <c r="L98" s="149"/>
    </row>
    <row r="99" spans="1:31" s="2" customFormat="1" ht="21.75" customHeight="1">
      <c r="A99" s="37"/>
      <c r="B99" s="38"/>
      <c r="C99" s="39"/>
      <c r="D99" s="39"/>
      <c r="E99" s="39"/>
      <c r="F99" s="39"/>
      <c r="G99" s="39"/>
      <c r="H99" s="39"/>
      <c r="I99" s="39"/>
      <c r="J99" s="39"/>
      <c r="K99" s="39"/>
      <c r="L99" s="118"/>
      <c r="S99" s="37"/>
      <c r="T99" s="37"/>
      <c r="U99" s="37"/>
      <c r="V99" s="37"/>
      <c r="W99" s="37"/>
      <c r="X99" s="37"/>
      <c r="Y99" s="37"/>
      <c r="Z99" s="37"/>
      <c r="AA99" s="37"/>
      <c r="AB99" s="37"/>
      <c r="AC99" s="37"/>
      <c r="AD99" s="37"/>
      <c r="AE99" s="37"/>
    </row>
    <row r="100" spans="1:31" s="2" customFormat="1" ht="6.9" customHeight="1">
      <c r="A100" s="37"/>
      <c r="B100" s="50"/>
      <c r="C100" s="51"/>
      <c r="D100" s="51"/>
      <c r="E100" s="51"/>
      <c r="F100" s="51"/>
      <c r="G100" s="51"/>
      <c r="H100" s="51"/>
      <c r="I100" s="51"/>
      <c r="J100" s="51"/>
      <c r="K100" s="51"/>
      <c r="L100" s="118"/>
      <c r="S100" s="37"/>
      <c r="T100" s="37"/>
      <c r="U100" s="37"/>
      <c r="V100" s="37"/>
      <c r="W100" s="37"/>
      <c r="X100" s="37"/>
      <c r="Y100" s="37"/>
      <c r="Z100" s="37"/>
      <c r="AA100" s="37"/>
      <c r="AB100" s="37"/>
      <c r="AC100" s="37"/>
      <c r="AD100" s="37"/>
      <c r="AE100" s="37"/>
    </row>
    <row r="104" spans="1:31" s="2" customFormat="1" ht="6.9" customHeight="1">
      <c r="A104" s="37"/>
      <c r="B104" s="52"/>
      <c r="C104" s="53"/>
      <c r="D104" s="53"/>
      <c r="E104" s="53"/>
      <c r="F104" s="53"/>
      <c r="G104" s="53"/>
      <c r="H104" s="53"/>
      <c r="I104" s="53"/>
      <c r="J104" s="53"/>
      <c r="K104" s="53"/>
      <c r="L104" s="118"/>
      <c r="S104" s="37"/>
      <c r="T104" s="37"/>
      <c r="U104" s="37"/>
      <c r="V104" s="37"/>
      <c r="W104" s="37"/>
      <c r="X104" s="37"/>
      <c r="Y104" s="37"/>
      <c r="Z104" s="37"/>
      <c r="AA104" s="37"/>
      <c r="AB104" s="37"/>
      <c r="AC104" s="37"/>
      <c r="AD104" s="37"/>
      <c r="AE104" s="37"/>
    </row>
    <row r="105" spans="1:31" s="2" customFormat="1" ht="24.9" customHeight="1">
      <c r="A105" s="37"/>
      <c r="B105" s="38"/>
      <c r="C105" s="26" t="s">
        <v>222</v>
      </c>
      <c r="D105" s="39"/>
      <c r="E105" s="39"/>
      <c r="F105" s="39"/>
      <c r="G105" s="39"/>
      <c r="H105" s="39"/>
      <c r="I105" s="39"/>
      <c r="J105" s="39"/>
      <c r="K105" s="39"/>
      <c r="L105" s="118"/>
      <c r="S105" s="37"/>
      <c r="T105" s="37"/>
      <c r="U105" s="37"/>
      <c r="V105" s="37"/>
      <c r="W105" s="37"/>
      <c r="X105" s="37"/>
      <c r="Y105" s="37"/>
      <c r="Z105" s="37"/>
      <c r="AA105" s="37"/>
      <c r="AB105" s="37"/>
      <c r="AC105" s="37"/>
      <c r="AD105" s="37"/>
      <c r="AE105" s="37"/>
    </row>
    <row r="106" spans="1:31" s="2" customFormat="1" ht="6.9" customHeight="1">
      <c r="A106" s="37"/>
      <c r="B106" s="38"/>
      <c r="C106" s="39"/>
      <c r="D106" s="39"/>
      <c r="E106" s="39"/>
      <c r="F106" s="39"/>
      <c r="G106" s="39"/>
      <c r="H106" s="39"/>
      <c r="I106" s="39"/>
      <c r="J106" s="39"/>
      <c r="K106" s="39"/>
      <c r="L106" s="118"/>
      <c r="S106" s="37"/>
      <c r="T106" s="37"/>
      <c r="U106" s="37"/>
      <c r="V106" s="37"/>
      <c r="W106" s="37"/>
      <c r="X106" s="37"/>
      <c r="Y106" s="37"/>
      <c r="Z106" s="37"/>
      <c r="AA106" s="37"/>
      <c r="AB106" s="37"/>
      <c r="AC106" s="37"/>
      <c r="AD106" s="37"/>
      <c r="AE106" s="37"/>
    </row>
    <row r="107" spans="1:31" s="2" customFormat="1" ht="12" customHeight="1">
      <c r="A107" s="37"/>
      <c r="B107" s="38"/>
      <c r="C107" s="32" t="s">
        <v>16</v>
      </c>
      <c r="D107" s="39"/>
      <c r="E107" s="39"/>
      <c r="F107" s="39"/>
      <c r="G107" s="39"/>
      <c r="H107" s="39"/>
      <c r="I107" s="39"/>
      <c r="J107" s="39"/>
      <c r="K107" s="39"/>
      <c r="L107" s="118"/>
      <c r="S107" s="37"/>
      <c r="T107" s="37"/>
      <c r="U107" s="37"/>
      <c r="V107" s="37"/>
      <c r="W107" s="37"/>
      <c r="X107" s="37"/>
      <c r="Y107" s="37"/>
      <c r="Z107" s="37"/>
      <c r="AA107" s="37"/>
      <c r="AB107" s="37"/>
      <c r="AC107" s="37"/>
      <c r="AD107" s="37"/>
      <c r="AE107" s="37"/>
    </row>
    <row r="108" spans="1:31" s="2" customFormat="1" ht="16.5" customHeight="1">
      <c r="A108" s="37"/>
      <c r="B108" s="38"/>
      <c r="C108" s="39"/>
      <c r="D108" s="39"/>
      <c r="E108" s="421" t="str">
        <f>E7</f>
        <v>Lovosice - startovací bydlení</v>
      </c>
      <c r="F108" s="422"/>
      <c r="G108" s="422"/>
      <c r="H108" s="422"/>
      <c r="I108" s="39"/>
      <c r="J108" s="39"/>
      <c r="K108" s="39"/>
      <c r="L108" s="118"/>
      <c r="S108" s="37"/>
      <c r="T108" s="37"/>
      <c r="U108" s="37"/>
      <c r="V108" s="37"/>
      <c r="W108" s="37"/>
      <c r="X108" s="37"/>
      <c r="Y108" s="37"/>
      <c r="Z108" s="37"/>
      <c r="AA108" s="37"/>
      <c r="AB108" s="37"/>
      <c r="AC108" s="37"/>
      <c r="AD108" s="37"/>
      <c r="AE108" s="37"/>
    </row>
    <row r="109" spans="1:31" s="1" customFormat="1" ht="12" customHeight="1">
      <c r="B109" s="24"/>
      <c r="C109" s="32" t="s">
        <v>159</v>
      </c>
      <c r="D109" s="25"/>
      <c r="E109" s="25"/>
      <c r="F109" s="25"/>
      <c r="G109" s="25"/>
      <c r="H109" s="25"/>
      <c r="I109" s="25"/>
      <c r="J109" s="25"/>
      <c r="K109" s="25"/>
      <c r="L109" s="23"/>
    </row>
    <row r="110" spans="1:31" s="1" customFormat="1" ht="16.5" customHeight="1">
      <c r="B110" s="24"/>
      <c r="C110" s="25"/>
      <c r="D110" s="25"/>
      <c r="E110" s="421" t="s">
        <v>163</v>
      </c>
      <c r="F110" s="397"/>
      <c r="G110" s="397"/>
      <c r="H110" s="397"/>
      <c r="I110" s="25"/>
      <c r="J110" s="25"/>
      <c r="K110" s="25"/>
      <c r="L110" s="23"/>
    </row>
    <row r="111" spans="1:31" s="1" customFormat="1" ht="12" customHeight="1">
      <c r="B111" s="24"/>
      <c r="C111" s="32" t="s">
        <v>167</v>
      </c>
      <c r="D111" s="25"/>
      <c r="E111" s="25"/>
      <c r="F111" s="25"/>
      <c r="G111" s="25"/>
      <c r="H111" s="25"/>
      <c r="I111" s="25"/>
      <c r="J111" s="25"/>
      <c r="K111" s="25"/>
      <c r="L111" s="23"/>
    </row>
    <row r="112" spans="1:31" s="2" customFormat="1" ht="16.5" customHeight="1">
      <c r="A112" s="37"/>
      <c r="B112" s="38"/>
      <c r="C112" s="39"/>
      <c r="D112" s="39"/>
      <c r="E112" s="423" t="s">
        <v>2434</v>
      </c>
      <c r="F112" s="424"/>
      <c r="G112" s="424"/>
      <c r="H112" s="424"/>
      <c r="I112" s="39"/>
      <c r="J112" s="39"/>
      <c r="K112" s="39"/>
      <c r="L112" s="118"/>
      <c r="S112" s="37"/>
      <c r="T112" s="37"/>
      <c r="U112" s="37"/>
      <c r="V112" s="37"/>
      <c r="W112" s="37"/>
      <c r="X112" s="37"/>
      <c r="Y112" s="37"/>
      <c r="Z112" s="37"/>
      <c r="AA112" s="37"/>
      <c r="AB112" s="37"/>
      <c r="AC112" s="37"/>
      <c r="AD112" s="37"/>
      <c r="AE112" s="37"/>
    </row>
    <row r="113" spans="1:65" s="2" customFormat="1" ht="12" customHeight="1">
      <c r="A113" s="37"/>
      <c r="B113" s="38"/>
      <c r="C113" s="32" t="s">
        <v>175</v>
      </c>
      <c r="D113" s="39"/>
      <c r="E113" s="39"/>
      <c r="F113" s="39"/>
      <c r="G113" s="39"/>
      <c r="H113" s="39"/>
      <c r="I113" s="39"/>
      <c r="J113" s="39"/>
      <c r="K113" s="39"/>
      <c r="L113" s="118"/>
      <c r="S113" s="37"/>
      <c r="T113" s="37"/>
      <c r="U113" s="37"/>
      <c r="V113" s="37"/>
      <c r="W113" s="37"/>
      <c r="X113" s="37"/>
      <c r="Y113" s="37"/>
      <c r="Z113" s="37"/>
      <c r="AA113" s="37"/>
      <c r="AB113" s="37"/>
      <c r="AC113" s="37"/>
      <c r="AD113" s="37"/>
      <c r="AE113" s="37"/>
    </row>
    <row r="114" spans="1:65" s="2" customFormat="1" ht="16.5" customHeight="1">
      <c r="A114" s="37"/>
      <c r="B114" s="38"/>
      <c r="C114" s="39"/>
      <c r="D114" s="39"/>
      <c r="E114" s="376" t="str">
        <f>E13</f>
        <v>03 - Stavební část, vč.výtahu</v>
      </c>
      <c r="F114" s="424"/>
      <c r="G114" s="424"/>
      <c r="H114" s="424"/>
      <c r="I114" s="39"/>
      <c r="J114" s="39"/>
      <c r="K114" s="39"/>
      <c r="L114" s="118"/>
      <c r="S114" s="37"/>
      <c r="T114" s="37"/>
      <c r="U114" s="37"/>
      <c r="V114" s="37"/>
      <c r="W114" s="37"/>
      <c r="X114" s="37"/>
      <c r="Y114" s="37"/>
      <c r="Z114" s="37"/>
      <c r="AA114" s="37"/>
      <c r="AB114" s="37"/>
      <c r="AC114" s="37"/>
      <c r="AD114" s="37"/>
      <c r="AE114" s="37"/>
    </row>
    <row r="115" spans="1:65" s="2" customFormat="1" ht="6.9" customHeight="1">
      <c r="A115" s="37"/>
      <c r="B115" s="38"/>
      <c r="C115" s="39"/>
      <c r="D115" s="39"/>
      <c r="E115" s="39"/>
      <c r="F115" s="39"/>
      <c r="G115" s="39"/>
      <c r="H115" s="39"/>
      <c r="I115" s="39"/>
      <c r="J115" s="39"/>
      <c r="K115" s="39"/>
      <c r="L115" s="118"/>
      <c r="S115" s="37"/>
      <c r="T115" s="37"/>
      <c r="U115" s="37"/>
      <c r="V115" s="37"/>
      <c r="W115" s="37"/>
      <c r="X115" s="37"/>
      <c r="Y115" s="37"/>
      <c r="Z115" s="37"/>
      <c r="AA115" s="37"/>
      <c r="AB115" s="37"/>
      <c r="AC115" s="37"/>
      <c r="AD115" s="37"/>
      <c r="AE115" s="37"/>
    </row>
    <row r="116" spans="1:65" s="2" customFormat="1" ht="12" customHeight="1">
      <c r="A116" s="37"/>
      <c r="B116" s="38"/>
      <c r="C116" s="32" t="s">
        <v>21</v>
      </c>
      <c r="D116" s="39"/>
      <c r="E116" s="39"/>
      <c r="F116" s="30" t="str">
        <f>F16</f>
        <v>Nádražní ulice č.p.805, 410 30, Lovosice</v>
      </c>
      <c r="G116" s="39"/>
      <c r="H116" s="39"/>
      <c r="I116" s="32" t="s">
        <v>23</v>
      </c>
      <c r="J116" s="62" t="str">
        <f>IF(J16="","",J16)</f>
        <v>23. 4. 2025</v>
      </c>
      <c r="K116" s="39"/>
      <c r="L116" s="118"/>
      <c r="S116" s="37"/>
      <c r="T116" s="37"/>
      <c r="U116" s="37"/>
      <c r="V116" s="37"/>
      <c r="W116" s="37"/>
      <c r="X116" s="37"/>
      <c r="Y116" s="37"/>
      <c r="Z116" s="37"/>
      <c r="AA116" s="37"/>
      <c r="AB116" s="37"/>
      <c r="AC116" s="37"/>
      <c r="AD116" s="37"/>
      <c r="AE116" s="37"/>
    </row>
    <row r="117" spans="1:65" s="2" customFormat="1" ht="6.9" customHeight="1">
      <c r="A117" s="37"/>
      <c r="B117" s="38"/>
      <c r="C117" s="39"/>
      <c r="D117" s="39"/>
      <c r="E117" s="39"/>
      <c r="F117" s="39"/>
      <c r="G117" s="39"/>
      <c r="H117" s="39"/>
      <c r="I117" s="39"/>
      <c r="J117" s="39"/>
      <c r="K117" s="39"/>
      <c r="L117" s="118"/>
      <c r="S117" s="37"/>
      <c r="T117" s="37"/>
      <c r="U117" s="37"/>
      <c r="V117" s="37"/>
      <c r="W117" s="37"/>
      <c r="X117" s="37"/>
      <c r="Y117" s="37"/>
      <c r="Z117" s="37"/>
      <c r="AA117" s="37"/>
      <c r="AB117" s="37"/>
      <c r="AC117" s="37"/>
      <c r="AD117" s="37"/>
      <c r="AE117" s="37"/>
    </row>
    <row r="118" spans="1:65" s="2" customFormat="1" ht="15.15" customHeight="1">
      <c r="A118" s="37"/>
      <c r="B118" s="38"/>
      <c r="C118" s="32" t="s">
        <v>25</v>
      </c>
      <c r="D118" s="39"/>
      <c r="E118" s="39"/>
      <c r="F118" s="30" t="str">
        <f>E19</f>
        <v>Město Lovosice</v>
      </c>
      <c r="G118" s="39"/>
      <c r="H118" s="39"/>
      <c r="I118" s="32" t="s">
        <v>33</v>
      </c>
      <c r="J118" s="35" t="str">
        <f>E25</f>
        <v>APREA s.r.o.</v>
      </c>
      <c r="K118" s="39"/>
      <c r="L118" s="118"/>
      <c r="S118" s="37"/>
      <c r="T118" s="37"/>
      <c r="U118" s="37"/>
      <c r="V118" s="37"/>
      <c r="W118" s="37"/>
      <c r="X118" s="37"/>
      <c r="Y118" s="37"/>
      <c r="Z118" s="37"/>
      <c r="AA118" s="37"/>
      <c r="AB118" s="37"/>
      <c r="AC118" s="37"/>
      <c r="AD118" s="37"/>
      <c r="AE118" s="37"/>
    </row>
    <row r="119" spans="1:65" s="2" customFormat="1" ht="15.15" customHeight="1">
      <c r="A119" s="37"/>
      <c r="B119" s="38"/>
      <c r="C119" s="32" t="s">
        <v>31</v>
      </c>
      <c r="D119" s="39"/>
      <c r="E119" s="39"/>
      <c r="F119" s="30" t="str">
        <f>IF(E22="","",E22)</f>
        <v>Vyplň údaj</v>
      </c>
      <c r="G119" s="39"/>
      <c r="H119" s="39"/>
      <c r="I119" s="32" t="s">
        <v>38</v>
      </c>
      <c r="J119" s="35" t="str">
        <f>E28</f>
        <v>Kateřina Bačová</v>
      </c>
      <c r="K119" s="39"/>
      <c r="L119" s="118"/>
      <c r="S119" s="37"/>
      <c r="T119" s="37"/>
      <c r="U119" s="37"/>
      <c r="V119" s="37"/>
      <c r="W119" s="37"/>
      <c r="X119" s="37"/>
      <c r="Y119" s="37"/>
      <c r="Z119" s="37"/>
      <c r="AA119" s="37"/>
      <c r="AB119" s="37"/>
      <c r="AC119" s="37"/>
      <c r="AD119" s="37"/>
      <c r="AE119" s="37"/>
    </row>
    <row r="120" spans="1:65" s="2" customFormat="1" ht="10.35" customHeight="1">
      <c r="A120" s="37"/>
      <c r="B120" s="38"/>
      <c r="C120" s="39"/>
      <c r="D120" s="39"/>
      <c r="E120" s="39"/>
      <c r="F120" s="39"/>
      <c r="G120" s="39"/>
      <c r="H120" s="39"/>
      <c r="I120" s="39"/>
      <c r="J120" s="39"/>
      <c r="K120" s="39"/>
      <c r="L120" s="118"/>
      <c r="S120" s="37"/>
      <c r="T120" s="37"/>
      <c r="U120" s="37"/>
      <c r="V120" s="37"/>
      <c r="W120" s="37"/>
      <c r="X120" s="37"/>
      <c r="Y120" s="37"/>
      <c r="Z120" s="37"/>
      <c r="AA120" s="37"/>
      <c r="AB120" s="37"/>
      <c r="AC120" s="37"/>
      <c r="AD120" s="37"/>
      <c r="AE120" s="37"/>
    </row>
    <row r="121" spans="1:65" s="11" customFormat="1" ht="29.25" customHeight="1">
      <c r="A121" s="155"/>
      <c r="B121" s="156"/>
      <c r="C121" s="157" t="s">
        <v>223</v>
      </c>
      <c r="D121" s="158" t="s">
        <v>61</v>
      </c>
      <c r="E121" s="158" t="s">
        <v>57</v>
      </c>
      <c r="F121" s="158" t="s">
        <v>58</v>
      </c>
      <c r="G121" s="158" t="s">
        <v>224</v>
      </c>
      <c r="H121" s="158" t="s">
        <v>225</v>
      </c>
      <c r="I121" s="158" t="s">
        <v>226</v>
      </c>
      <c r="J121" s="158" t="s">
        <v>194</v>
      </c>
      <c r="K121" s="159" t="s">
        <v>227</v>
      </c>
      <c r="L121" s="160"/>
      <c r="M121" s="71" t="s">
        <v>19</v>
      </c>
      <c r="N121" s="72" t="s">
        <v>46</v>
      </c>
      <c r="O121" s="72" t="s">
        <v>228</v>
      </c>
      <c r="P121" s="72" t="s">
        <v>229</v>
      </c>
      <c r="Q121" s="72" t="s">
        <v>230</v>
      </c>
      <c r="R121" s="72" t="s">
        <v>231</v>
      </c>
      <c r="S121" s="72" t="s">
        <v>232</v>
      </c>
      <c r="T121" s="73" t="s">
        <v>233</v>
      </c>
      <c r="U121" s="155"/>
      <c r="V121" s="155"/>
      <c r="W121" s="155"/>
      <c r="X121" s="155"/>
      <c r="Y121" s="155"/>
      <c r="Z121" s="155"/>
      <c r="AA121" s="155"/>
      <c r="AB121" s="155"/>
      <c r="AC121" s="155"/>
      <c r="AD121" s="155"/>
      <c r="AE121" s="155"/>
    </row>
    <row r="122" spans="1:65" s="2" customFormat="1" ht="22.8" customHeight="1">
      <c r="A122" s="37"/>
      <c r="B122" s="38"/>
      <c r="C122" s="78" t="s">
        <v>234</v>
      </c>
      <c r="D122" s="39"/>
      <c r="E122" s="39"/>
      <c r="F122" s="39"/>
      <c r="G122" s="39"/>
      <c r="H122" s="39"/>
      <c r="I122" s="39"/>
      <c r="J122" s="161">
        <f>BK122</f>
        <v>0</v>
      </c>
      <c r="K122" s="39"/>
      <c r="L122" s="42"/>
      <c r="M122" s="74"/>
      <c r="N122" s="162"/>
      <c r="O122" s="75"/>
      <c r="P122" s="163">
        <f>P123+P686+P1177</f>
        <v>0</v>
      </c>
      <c r="Q122" s="75"/>
      <c r="R122" s="163">
        <f>R123+R686+R1177</f>
        <v>181.00415702000001</v>
      </c>
      <c r="S122" s="75"/>
      <c r="T122" s="164">
        <f>T123+T686+T1177</f>
        <v>63.445409589999997</v>
      </c>
      <c r="U122" s="37"/>
      <c r="V122" s="37"/>
      <c r="W122" s="37"/>
      <c r="X122" s="37"/>
      <c r="Y122" s="37"/>
      <c r="Z122" s="37"/>
      <c r="AA122" s="37"/>
      <c r="AB122" s="37"/>
      <c r="AC122" s="37"/>
      <c r="AD122" s="37"/>
      <c r="AE122" s="37"/>
      <c r="AT122" s="20" t="s">
        <v>75</v>
      </c>
      <c r="AU122" s="20" t="s">
        <v>195</v>
      </c>
      <c r="BK122" s="165">
        <f>BK123+BK686+BK1177</f>
        <v>0</v>
      </c>
    </row>
    <row r="123" spans="1:65" s="12" customFormat="1" ht="25.95" customHeight="1">
      <c r="B123" s="166"/>
      <c r="C123" s="167"/>
      <c r="D123" s="168" t="s">
        <v>75</v>
      </c>
      <c r="E123" s="169" t="s">
        <v>235</v>
      </c>
      <c r="F123" s="169" t="s">
        <v>236</v>
      </c>
      <c r="G123" s="167"/>
      <c r="H123" s="167"/>
      <c r="I123" s="170"/>
      <c r="J123" s="171">
        <f>BK123</f>
        <v>0</v>
      </c>
      <c r="K123" s="167"/>
      <c r="L123" s="172"/>
      <c r="M123" s="173"/>
      <c r="N123" s="174"/>
      <c r="O123" s="174"/>
      <c r="P123" s="175">
        <f>P124+P187+P237+P331+P412+P457+P479+P509+P542+P553+P655+P683</f>
        <v>0</v>
      </c>
      <c r="Q123" s="174"/>
      <c r="R123" s="175">
        <f>R124+R187+R237+R331+R412+R457+R479+R509+R542+R553+R655+R683</f>
        <v>156.38894382000001</v>
      </c>
      <c r="S123" s="174"/>
      <c r="T123" s="176">
        <f>T124+T187+T237+T331+T412+T457+T479+T509+T542+T553+T655+T683</f>
        <v>54.567083999999994</v>
      </c>
      <c r="AR123" s="177" t="s">
        <v>83</v>
      </c>
      <c r="AT123" s="178" t="s">
        <v>75</v>
      </c>
      <c r="AU123" s="178" t="s">
        <v>76</v>
      </c>
      <c r="AY123" s="177" t="s">
        <v>237</v>
      </c>
      <c r="BK123" s="179">
        <f>BK124+BK187+BK237+BK331+BK412+BK457+BK479+BK509+BK542+BK553+BK655+BK683</f>
        <v>0</v>
      </c>
    </row>
    <row r="124" spans="1:65" s="12" customFormat="1" ht="22.8" customHeight="1">
      <c r="B124" s="166"/>
      <c r="C124" s="167"/>
      <c r="D124" s="168" t="s">
        <v>75</v>
      </c>
      <c r="E124" s="180" t="s">
        <v>83</v>
      </c>
      <c r="F124" s="180" t="s">
        <v>3640</v>
      </c>
      <c r="G124" s="167"/>
      <c r="H124" s="167"/>
      <c r="I124" s="170"/>
      <c r="J124" s="181">
        <f>BK124</f>
        <v>0</v>
      </c>
      <c r="K124" s="167"/>
      <c r="L124" s="172"/>
      <c r="M124" s="173"/>
      <c r="N124" s="174"/>
      <c r="O124" s="174"/>
      <c r="P124" s="175">
        <f>SUM(P125:P186)</f>
        <v>0</v>
      </c>
      <c r="Q124" s="174"/>
      <c r="R124" s="175">
        <f>SUM(R125:R186)</f>
        <v>6.4293650000000008E-2</v>
      </c>
      <c r="S124" s="174"/>
      <c r="T124" s="176">
        <f>SUM(T125:T186)</f>
        <v>0</v>
      </c>
      <c r="AR124" s="177" t="s">
        <v>83</v>
      </c>
      <c r="AT124" s="178" t="s">
        <v>75</v>
      </c>
      <c r="AU124" s="178" t="s">
        <v>83</v>
      </c>
      <c r="AY124" s="177" t="s">
        <v>237</v>
      </c>
      <c r="BK124" s="179">
        <f>SUM(BK125:BK186)</f>
        <v>0</v>
      </c>
    </row>
    <row r="125" spans="1:65" s="2" customFormat="1" ht="66.75" customHeight="1">
      <c r="A125" s="37"/>
      <c r="B125" s="38"/>
      <c r="C125" s="182" t="s">
        <v>83</v>
      </c>
      <c r="D125" s="182" t="s">
        <v>239</v>
      </c>
      <c r="E125" s="183" t="s">
        <v>3641</v>
      </c>
      <c r="F125" s="184" t="s">
        <v>3642</v>
      </c>
      <c r="G125" s="185" t="s">
        <v>519</v>
      </c>
      <c r="H125" s="186">
        <v>1.2949999999999999</v>
      </c>
      <c r="I125" s="187"/>
      <c r="J125" s="188">
        <f>ROUND(I125*H125,2)</f>
        <v>0</v>
      </c>
      <c r="K125" s="184" t="s">
        <v>242</v>
      </c>
      <c r="L125" s="42"/>
      <c r="M125" s="189" t="s">
        <v>19</v>
      </c>
      <c r="N125" s="190" t="s">
        <v>48</v>
      </c>
      <c r="O125" s="67"/>
      <c r="P125" s="191">
        <f>O125*H125</f>
        <v>0</v>
      </c>
      <c r="Q125" s="191">
        <v>0</v>
      </c>
      <c r="R125" s="191">
        <f>Q125*H125</f>
        <v>0</v>
      </c>
      <c r="S125" s="191">
        <v>0</v>
      </c>
      <c r="T125" s="192">
        <f>S125*H125</f>
        <v>0</v>
      </c>
      <c r="U125" s="37"/>
      <c r="V125" s="37"/>
      <c r="W125" s="37"/>
      <c r="X125" s="37"/>
      <c r="Y125" s="37"/>
      <c r="Z125" s="37"/>
      <c r="AA125" s="37"/>
      <c r="AB125" s="37"/>
      <c r="AC125" s="37"/>
      <c r="AD125" s="37"/>
      <c r="AE125" s="37"/>
      <c r="AR125" s="193" t="s">
        <v>243</v>
      </c>
      <c r="AT125" s="193" t="s">
        <v>239</v>
      </c>
      <c r="AU125" s="193" t="s">
        <v>88</v>
      </c>
      <c r="AY125" s="20" t="s">
        <v>237</v>
      </c>
      <c r="BE125" s="194">
        <f>IF(N125="základní",J125,0)</f>
        <v>0</v>
      </c>
      <c r="BF125" s="194">
        <f>IF(N125="snížená",J125,0)</f>
        <v>0</v>
      </c>
      <c r="BG125" s="194">
        <f>IF(N125="zákl. přenesená",J125,0)</f>
        <v>0</v>
      </c>
      <c r="BH125" s="194">
        <f>IF(N125="sníž. přenesená",J125,0)</f>
        <v>0</v>
      </c>
      <c r="BI125" s="194">
        <f>IF(N125="nulová",J125,0)</f>
        <v>0</v>
      </c>
      <c r="BJ125" s="20" t="s">
        <v>88</v>
      </c>
      <c r="BK125" s="194">
        <f>ROUND(I125*H125,2)</f>
        <v>0</v>
      </c>
      <c r="BL125" s="20" t="s">
        <v>243</v>
      </c>
      <c r="BM125" s="193" t="s">
        <v>3643</v>
      </c>
    </row>
    <row r="126" spans="1:65" s="2" customFormat="1" ht="10.199999999999999">
      <c r="A126" s="37"/>
      <c r="B126" s="38"/>
      <c r="C126" s="39"/>
      <c r="D126" s="195" t="s">
        <v>245</v>
      </c>
      <c r="E126" s="39"/>
      <c r="F126" s="196" t="s">
        <v>3644</v>
      </c>
      <c r="G126" s="39"/>
      <c r="H126" s="39"/>
      <c r="I126" s="197"/>
      <c r="J126" s="39"/>
      <c r="K126" s="39"/>
      <c r="L126" s="42"/>
      <c r="M126" s="198"/>
      <c r="N126" s="199"/>
      <c r="O126" s="67"/>
      <c r="P126" s="67"/>
      <c r="Q126" s="67"/>
      <c r="R126" s="67"/>
      <c r="S126" s="67"/>
      <c r="T126" s="68"/>
      <c r="U126" s="37"/>
      <c r="V126" s="37"/>
      <c r="W126" s="37"/>
      <c r="X126" s="37"/>
      <c r="Y126" s="37"/>
      <c r="Z126" s="37"/>
      <c r="AA126" s="37"/>
      <c r="AB126" s="37"/>
      <c r="AC126" s="37"/>
      <c r="AD126" s="37"/>
      <c r="AE126" s="37"/>
      <c r="AT126" s="20" t="s">
        <v>245</v>
      </c>
      <c r="AU126" s="20" t="s">
        <v>88</v>
      </c>
    </row>
    <row r="127" spans="1:65" s="14" customFormat="1" ht="10.199999999999999">
      <c r="B127" s="211"/>
      <c r="C127" s="212"/>
      <c r="D127" s="202" t="s">
        <v>247</v>
      </c>
      <c r="E127" s="213" t="s">
        <v>19</v>
      </c>
      <c r="F127" s="214" t="s">
        <v>3645</v>
      </c>
      <c r="G127" s="212"/>
      <c r="H127" s="215">
        <v>1.2949999999999999</v>
      </c>
      <c r="I127" s="216"/>
      <c r="J127" s="212"/>
      <c r="K127" s="212"/>
      <c r="L127" s="217"/>
      <c r="M127" s="218"/>
      <c r="N127" s="219"/>
      <c r="O127" s="219"/>
      <c r="P127" s="219"/>
      <c r="Q127" s="219"/>
      <c r="R127" s="219"/>
      <c r="S127" s="219"/>
      <c r="T127" s="220"/>
      <c r="AT127" s="221" t="s">
        <v>247</v>
      </c>
      <c r="AU127" s="221" t="s">
        <v>88</v>
      </c>
      <c r="AV127" s="14" t="s">
        <v>88</v>
      </c>
      <c r="AW127" s="14" t="s">
        <v>37</v>
      </c>
      <c r="AX127" s="14" t="s">
        <v>83</v>
      </c>
      <c r="AY127" s="221" t="s">
        <v>237</v>
      </c>
    </row>
    <row r="128" spans="1:65" s="2" customFormat="1" ht="44.25" customHeight="1">
      <c r="A128" s="37"/>
      <c r="B128" s="38"/>
      <c r="C128" s="182" t="s">
        <v>88</v>
      </c>
      <c r="D128" s="182" t="s">
        <v>239</v>
      </c>
      <c r="E128" s="183" t="s">
        <v>3646</v>
      </c>
      <c r="F128" s="184" t="s">
        <v>3647</v>
      </c>
      <c r="G128" s="185" t="s">
        <v>519</v>
      </c>
      <c r="H128" s="186">
        <v>2.548</v>
      </c>
      <c r="I128" s="187"/>
      <c r="J128" s="188">
        <f>ROUND(I128*H128,2)</f>
        <v>0</v>
      </c>
      <c r="K128" s="184" t="s">
        <v>242</v>
      </c>
      <c r="L128" s="42"/>
      <c r="M128" s="189" t="s">
        <v>19</v>
      </c>
      <c r="N128" s="190" t="s">
        <v>48</v>
      </c>
      <c r="O128" s="67"/>
      <c r="P128" s="191">
        <f>O128*H128</f>
        <v>0</v>
      </c>
      <c r="Q128" s="191">
        <v>0</v>
      </c>
      <c r="R128" s="191">
        <f>Q128*H128</f>
        <v>0</v>
      </c>
      <c r="S128" s="191">
        <v>0</v>
      </c>
      <c r="T128" s="192">
        <f>S128*H128</f>
        <v>0</v>
      </c>
      <c r="U128" s="37"/>
      <c r="V128" s="37"/>
      <c r="W128" s="37"/>
      <c r="X128" s="37"/>
      <c r="Y128" s="37"/>
      <c r="Z128" s="37"/>
      <c r="AA128" s="37"/>
      <c r="AB128" s="37"/>
      <c r="AC128" s="37"/>
      <c r="AD128" s="37"/>
      <c r="AE128" s="37"/>
      <c r="AR128" s="193" t="s">
        <v>243</v>
      </c>
      <c r="AT128" s="193" t="s">
        <v>239</v>
      </c>
      <c r="AU128" s="193" t="s">
        <v>88</v>
      </c>
      <c r="AY128" s="20" t="s">
        <v>237</v>
      </c>
      <c r="BE128" s="194">
        <f>IF(N128="základní",J128,0)</f>
        <v>0</v>
      </c>
      <c r="BF128" s="194">
        <f>IF(N128="snížená",J128,0)</f>
        <v>0</v>
      </c>
      <c r="BG128" s="194">
        <f>IF(N128="zákl. přenesená",J128,0)</f>
        <v>0</v>
      </c>
      <c r="BH128" s="194">
        <f>IF(N128="sníž. přenesená",J128,0)</f>
        <v>0</v>
      </c>
      <c r="BI128" s="194">
        <f>IF(N128="nulová",J128,0)</f>
        <v>0</v>
      </c>
      <c r="BJ128" s="20" t="s">
        <v>88</v>
      </c>
      <c r="BK128" s="194">
        <f>ROUND(I128*H128,2)</f>
        <v>0</v>
      </c>
      <c r="BL128" s="20" t="s">
        <v>243</v>
      </c>
      <c r="BM128" s="193" t="s">
        <v>3648</v>
      </c>
    </row>
    <row r="129" spans="1:65" s="2" customFormat="1" ht="10.199999999999999">
      <c r="A129" s="37"/>
      <c r="B129" s="38"/>
      <c r="C129" s="39"/>
      <c r="D129" s="195" t="s">
        <v>245</v>
      </c>
      <c r="E129" s="39"/>
      <c r="F129" s="196" t="s">
        <v>3649</v>
      </c>
      <c r="G129" s="39"/>
      <c r="H129" s="39"/>
      <c r="I129" s="197"/>
      <c r="J129" s="39"/>
      <c r="K129" s="39"/>
      <c r="L129" s="42"/>
      <c r="M129" s="198"/>
      <c r="N129" s="199"/>
      <c r="O129" s="67"/>
      <c r="P129" s="67"/>
      <c r="Q129" s="67"/>
      <c r="R129" s="67"/>
      <c r="S129" s="67"/>
      <c r="T129" s="68"/>
      <c r="U129" s="37"/>
      <c r="V129" s="37"/>
      <c r="W129" s="37"/>
      <c r="X129" s="37"/>
      <c r="Y129" s="37"/>
      <c r="Z129" s="37"/>
      <c r="AA129" s="37"/>
      <c r="AB129" s="37"/>
      <c r="AC129" s="37"/>
      <c r="AD129" s="37"/>
      <c r="AE129" s="37"/>
      <c r="AT129" s="20" t="s">
        <v>245</v>
      </c>
      <c r="AU129" s="20" t="s">
        <v>88</v>
      </c>
    </row>
    <row r="130" spans="1:65" s="13" customFormat="1" ht="10.199999999999999">
      <c r="B130" s="200"/>
      <c r="C130" s="201"/>
      <c r="D130" s="202" t="s">
        <v>247</v>
      </c>
      <c r="E130" s="203" t="s">
        <v>19</v>
      </c>
      <c r="F130" s="204" t="s">
        <v>3650</v>
      </c>
      <c r="G130" s="201"/>
      <c r="H130" s="203" t="s">
        <v>19</v>
      </c>
      <c r="I130" s="205"/>
      <c r="J130" s="201"/>
      <c r="K130" s="201"/>
      <c r="L130" s="206"/>
      <c r="M130" s="207"/>
      <c r="N130" s="208"/>
      <c r="O130" s="208"/>
      <c r="P130" s="208"/>
      <c r="Q130" s="208"/>
      <c r="R130" s="208"/>
      <c r="S130" s="208"/>
      <c r="T130" s="209"/>
      <c r="AT130" s="210" t="s">
        <v>247</v>
      </c>
      <c r="AU130" s="210" t="s">
        <v>88</v>
      </c>
      <c r="AV130" s="13" t="s">
        <v>83</v>
      </c>
      <c r="AW130" s="13" t="s">
        <v>37</v>
      </c>
      <c r="AX130" s="13" t="s">
        <v>76</v>
      </c>
      <c r="AY130" s="210" t="s">
        <v>237</v>
      </c>
    </row>
    <row r="131" spans="1:65" s="14" customFormat="1" ht="10.199999999999999">
      <c r="B131" s="211"/>
      <c r="C131" s="212"/>
      <c r="D131" s="202" t="s">
        <v>247</v>
      </c>
      <c r="E131" s="213" t="s">
        <v>19</v>
      </c>
      <c r="F131" s="214" t="s">
        <v>3651</v>
      </c>
      <c r="G131" s="212"/>
      <c r="H131" s="215">
        <v>2.548</v>
      </c>
      <c r="I131" s="216"/>
      <c r="J131" s="212"/>
      <c r="K131" s="212"/>
      <c r="L131" s="217"/>
      <c r="M131" s="218"/>
      <c r="N131" s="219"/>
      <c r="O131" s="219"/>
      <c r="P131" s="219"/>
      <c r="Q131" s="219"/>
      <c r="R131" s="219"/>
      <c r="S131" s="219"/>
      <c r="T131" s="220"/>
      <c r="AT131" s="221" t="s">
        <v>247</v>
      </c>
      <c r="AU131" s="221" t="s">
        <v>88</v>
      </c>
      <c r="AV131" s="14" t="s">
        <v>88</v>
      </c>
      <c r="AW131" s="14" t="s">
        <v>37</v>
      </c>
      <c r="AX131" s="14" t="s">
        <v>83</v>
      </c>
      <c r="AY131" s="221" t="s">
        <v>237</v>
      </c>
    </row>
    <row r="132" spans="1:65" s="2" customFormat="1" ht="44.25" customHeight="1">
      <c r="A132" s="37"/>
      <c r="B132" s="38"/>
      <c r="C132" s="182" t="s">
        <v>92</v>
      </c>
      <c r="D132" s="182" t="s">
        <v>239</v>
      </c>
      <c r="E132" s="183" t="s">
        <v>3652</v>
      </c>
      <c r="F132" s="184" t="s">
        <v>3653</v>
      </c>
      <c r="G132" s="185" t="s">
        <v>519</v>
      </c>
      <c r="H132" s="186">
        <v>19.95</v>
      </c>
      <c r="I132" s="187"/>
      <c r="J132" s="188">
        <f>ROUND(I132*H132,2)</f>
        <v>0</v>
      </c>
      <c r="K132" s="184" t="s">
        <v>242</v>
      </c>
      <c r="L132" s="42"/>
      <c r="M132" s="189" t="s">
        <v>19</v>
      </c>
      <c r="N132" s="190" t="s">
        <v>48</v>
      </c>
      <c r="O132" s="67"/>
      <c r="P132" s="191">
        <f>O132*H132</f>
        <v>0</v>
      </c>
      <c r="Q132" s="191">
        <v>0</v>
      </c>
      <c r="R132" s="191">
        <f>Q132*H132</f>
        <v>0</v>
      </c>
      <c r="S132" s="191">
        <v>0</v>
      </c>
      <c r="T132" s="192">
        <f>S132*H132</f>
        <v>0</v>
      </c>
      <c r="U132" s="37"/>
      <c r="V132" s="37"/>
      <c r="W132" s="37"/>
      <c r="X132" s="37"/>
      <c r="Y132" s="37"/>
      <c r="Z132" s="37"/>
      <c r="AA132" s="37"/>
      <c r="AB132" s="37"/>
      <c r="AC132" s="37"/>
      <c r="AD132" s="37"/>
      <c r="AE132" s="37"/>
      <c r="AR132" s="193" t="s">
        <v>243</v>
      </c>
      <c r="AT132" s="193" t="s">
        <v>239</v>
      </c>
      <c r="AU132" s="193" t="s">
        <v>88</v>
      </c>
      <c r="AY132" s="20" t="s">
        <v>237</v>
      </c>
      <c r="BE132" s="194">
        <f>IF(N132="základní",J132,0)</f>
        <v>0</v>
      </c>
      <c r="BF132" s="194">
        <f>IF(N132="snížená",J132,0)</f>
        <v>0</v>
      </c>
      <c r="BG132" s="194">
        <f>IF(N132="zákl. přenesená",J132,0)</f>
        <v>0</v>
      </c>
      <c r="BH132" s="194">
        <f>IF(N132="sníž. přenesená",J132,0)</f>
        <v>0</v>
      </c>
      <c r="BI132" s="194">
        <f>IF(N132="nulová",J132,0)</f>
        <v>0</v>
      </c>
      <c r="BJ132" s="20" t="s">
        <v>88</v>
      </c>
      <c r="BK132" s="194">
        <f>ROUND(I132*H132,2)</f>
        <v>0</v>
      </c>
      <c r="BL132" s="20" t="s">
        <v>243</v>
      </c>
      <c r="BM132" s="193" t="s">
        <v>3654</v>
      </c>
    </row>
    <row r="133" spans="1:65" s="2" customFormat="1" ht="10.199999999999999">
      <c r="A133" s="37"/>
      <c r="B133" s="38"/>
      <c r="C133" s="39"/>
      <c r="D133" s="195" t="s">
        <v>245</v>
      </c>
      <c r="E133" s="39"/>
      <c r="F133" s="196" t="s">
        <v>3655</v>
      </c>
      <c r="G133" s="39"/>
      <c r="H133" s="39"/>
      <c r="I133" s="197"/>
      <c r="J133" s="39"/>
      <c r="K133" s="39"/>
      <c r="L133" s="42"/>
      <c r="M133" s="198"/>
      <c r="N133" s="199"/>
      <c r="O133" s="67"/>
      <c r="P133" s="67"/>
      <c r="Q133" s="67"/>
      <c r="R133" s="67"/>
      <c r="S133" s="67"/>
      <c r="T133" s="68"/>
      <c r="U133" s="37"/>
      <c r="V133" s="37"/>
      <c r="W133" s="37"/>
      <c r="X133" s="37"/>
      <c r="Y133" s="37"/>
      <c r="Z133" s="37"/>
      <c r="AA133" s="37"/>
      <c r="AB133" s="37"/>
      <c r="AC133" s="37"/>
      <c r="AD133" s="37"/>
      <c r="AE133" s="37"/>
      <c r="AT133" s="20" t="s">
        <v>245</v>
      </c>
      <c r="AU133" s="20" t="s">
        <v>88</v>
      </c>
    </row>
    <row r="134" spans="1:65" s="13" customFormat="1" ht="10.199999999999999">
      <c r="B134" s="200"/>
      <c r="C134" s="201"/>
      <c r="D134" s="202" t="s">
        <v>247</v>
      </c>
      <c r="E134" s="203" t="s">
        <v>19</v>
      </c>
      <c r="F134" s="204" t="s">
        <v>3656</v>
      </c>
      <c r="G134" s="201"/>
      <c r="H134" s="203" t="s">
        <v>19</v>
      </c>
      <c r="I134" s="205"/>
      <c r="J134" s="201"/>
      <c r="K134" s="201"/>
      <c r="L134" s="206"/>
      <c r="M134" s="207"/>
      <c r="N134" s="208"/>
      <c r="O134" s="208"/>
      <c r="P134" s="208"/>
      <c r="Q134" s="208"/>
      <c r="R134" s="208"/>
      <c r="S134" s="208"/>
      <c r="T134" s="209"/>
      <c r="AT134" s="210" t="s">
        <v>247</v>
      </c>
      <c r="AU134" s="210" t="s">
        <v>88</v>
      </c>
      <c r="AV134" s="13" t="s">
        <v>83</v>
      </c>
      <c r="AW134" s="13" t="s">
        <v>37</v>
      </c>
      <c r="AX134" s="13" t="s">
        <v>76</v>
      </c>
      <c r="AY134" s="210" t="s">
        <v>237</v>
      </c>
    </row>
    <row r="135" spans="1:65" s="14" customFormat="1" ht="10.199999999999999">
      <c r="B135" s="211"/>
      <c r="C135" s="212"/>
      <c r="D135" s="202" t="s">
        <v>247</v>
      </c>
      <c r="E135" s="213" t="s">
        <v>19</v>
      </c>
      <c r="F135" s="214" t="s">
        <v>3657</v>
      </c>
      <c r="G135" s="212"/>
      <c r="H135" s="215">
        <v>19.95</v>
      </c>
      <c r="I135" s="216"/>
      <c r="J135" s="212"/>
      <c r="K135" s="212"/>
      <c r="L135" s="217"/>
      <c r="M135" s="218"/>
      <c r="N135" s="219"/>
      <c r="O135" s="219"/>
      <c r="P135" s="219"/>
      <c r="Q135" s="219"/>
      <c r="R135" s="219"/>
      <c r="S135" s="219"/>
      <c r="T135" s="220"/>
      <c r="AT135" s="221" t="s">
        <v>247</v>
      </c>
      <c r="AU135" s="221" t="s">
        <v>88</v>
      </c>
      <c r="AV135" s="14" t="s">
        <v>88</v>
      </c>
      <c r="AW135" s="14" t="s">
        <v>37</v>
      </c>
      <c r="AX135" s="14" t="s">
        <v>83</v>
      </c>
      <c r="AY135" s="221" t="s">
        <v>237</v>
      </c>
    </row>
    <row r="136" spans="1:65" s="2" customFormat="1" ht="37.799999999999997" customHeight="1">
      <c r="A136" s="37"/>
      <c r="B136" s="38"/>
      <c r="C136" s="182" t="s">
        <v>243</v>
      </c>
      <c r="D136" s="182" t="s">
        <v>239</v>
      </c>
      <c r="E136" s="183" t="s">
        <v>3658</v>
      </c>
      <c r="F136" s="184" t="s">
        <v>3659</v>
      </c>
      <c r="G136" s="185" t="s">
        <v>519</v>
      </c>
      <c r="H136" s="186">
        <v>7.8879999999999999</v>
      </c>
      <c r="I136" s="187"/>
      <c r="J136" s="188">
        <f>ROUND(I136*H136,2)</f>
        <v>0</v>
      </c>
      <c r="K136" s="184" t="s">
        <v>242</v>
      </c>
      <c r="L136" s="42"/>
      <c r="M136" s="189" t="s">
        <v>19</v>
      </c>
      <c r="N136" s="190" t="s">
        <v>48</v>
      </c>
      <c r="O136" s="67"/>
      <c r="P136" s="191">
        <f>O136*H136</f>
        <v>0</v>
      </c>
      <c r="Q136" s="191">
        <v>0</v>
      </c>
      <c r="R136" s="191">
        <f>Q136*H136</f>
        <v>0</v>
      </c>
      <c r="S136" s="191">
        <v>0</v>
      </c>
      <c r="T136" s="192">
        <f>S136*H136</f>
        <v>0</v>
      </c>
      <c r="U136" s="37"/>
      <c r="V136" s="37"/>
      <c r="W136" s="37"/>
      <c r="X136" s="37"/>
      <c r="Y136" s="37"/>
      <c r="Z136" s="37"/>
      <c r="AA136" s="37"/>
      <c r="AB136" s="37"/>
      <c r="AC136" s="37"/>
      <c r="AD136" s="37"/>
      <c r="AE136" s="37"/>
      <c r="AR136" s="193" t="s">
        <v>243</v>
      </c>
      <c r="AT136" s="193" t="s">
        <v>239</v>
      </c>
      <c r="AU136" s="193" t="s">
        <v>88</v>
      </c>
      <c r="AY136" s="20" t="s">
        <v>237</v>
      </c>
      <c r="BE136" s="194">
        <f>IF(N136="základní",J136,0)</f>
        <v>0</v>
      </c>
      <c r="BF136" s="194">
        <f>IF(N136="snížená",J136,0)</f>
        <v>0</v>
      </c>
      <c r="BG136" s="194">
        <f>IF(N136="zákl. přenesená",J136,0)</f>
        <v>0</v>
      </c>
      <c r="BH136" s="194">
        <f>IF(N136="sníž. přenesená",J136,0)</f>
        <v>0</v>
      </c>
      <c r="BI136" s="194">
        <f>IF(N136="nulová",J136,0)</f>
        <v>0</v>
      </c>
      <c r="BJ136" s="20" t="s">
        <v>88</v>
      </c>
      <c r="BK136" s="194">
        <f>ROUND(I136*H136,2)</f>
        <v>0</v>
      </c>
      <c r="BL136" s="20" t="s">
        <v>243</v>
      </c>
      <c r="BM136" s="193" t="s">
        <v>3660</v>
      </c>
    </row>
    <row r="137" spans="1:65" s="2" customFormat="1" ht="10.199999999999999">
      <c r="A137" s="37"/>
      <c r="B137" s="38"/>
      <c r="C137" s="39"/>
      <c r="D137" s="195" t="s">
        <v>245</v>
      </c>
      <c r="E137" s="39"/>
      <c r="F137" s="196" t="s">
        <v>3661</v>
      </c>
      <c r="G137" s="39"/>
      <c r="H137" s="39"/>
      <c r="I137" s="197"/>
      <c r="J137" s="39"/>
      <c r="K137" s="39"/>
      <c r="L137" s="42"/>
      <c r="M137" s="198"/>
      <c r="N137" s="199"/>
      <c r="O137" s="67"/>
      <c r="P137" s="67"/>
      <c r="Q137" s="67"/>
      <c r="R137" s="67"/>
      <c r="S137" s="67"/>
      <c r="T137" s="68"/>
      <c r="U137" s="37"/>
      <c r="V137" s="37"/>
      <c r="W137" s="37"/>
      <c r="X137" s="37"/>
      <c r="Y137" s="37"/>
      <c r="Z137" s="37"/>
      <c r="AA137" s="37"/>
      <c r="AB137" s="37"/>
      <c r="AC137" s="37"/>
      <c r="AD137" s="37"/>
      <c r="AE137" s="37"/>
      <c r="AT137" s="20" t="s">
        <v>245</v>
      </c>
      <c r="AU137" s="20" t="s">
        <v>88</v>
      </c>
    </row>
    <row r="138" spans="1:65" s="13" customFormat="1" ht="10.199999999999999">
      <c r="B138" s="200"/>
      <c r="C138" s="201"/>
      <c r="D138" s="202" t="s">
        <v>247</v>
      </c>
      <c r="E138" s="203" t="s">
        <v>19</v>
      </c>
      <c r="F138" s="204" t="s">
        <v>3662</v>
      </c>
      <c r="G138" s="201"/>
      <c r="H138" s="203" t="s">
        <v>19</v>
      </c>
      <c r="I138" s="205"/>
      <c r="J138" s="201"/>
      <c r="K138" s="201"/>
      <c r="L138" s="206"/>
      <c r="M138" s="207"/>
      <c r="N138" s="208"/>
      <c r="O138" s="208"/>
      <c r="P138" s="208"/>
      <c r="Q138" s="208"/>
      <c r="R138" s="208"/>
      <c r="S138" s="208"/>
      <c r="T138" s="209"/>
      <c r="AT138" s="210" t="s">
        <v>247</v>
      </c>
      <c r="AU138" s="210" t="s">
        <v>88</v>
      </c>
      <c r="AV138" s="13" t="s">
        <v>83</v>
      </c>
      <c r="AW138" s="13" t="s">
        <v>37</v>
      </c>
      <c r="AX138" s="13" t="s">
        <v>76</v>
      </c>
      <c r="AY138" s="210" t="s">
        <v>237</v>
      </c>
    </row>
    <row r="139" spans="1:65" s="14" customFormat="1" ht="10.199999999999999">
      <c r="B139" s="211"/>
      <c r="C139" s="212"/>
      <c r="D139" s="202" t="s">
        <v>247</v>
      </c>
      <c r="E139" s="213" t="s">
        <v>19</v>
      </c>
      <c r="F139" s="214" t="s">
        <v>3663</v>
      </c>
      <c r="G139" s="212"/>
      <c r="H139" s="215">
        <v>6.3659999999999997</v>
      </c>
      <c r="I139" s="216"/>
      <c r="J139" s="212"/>
      <c r="K139" s="212"/>
      <c r="L139" s="217"/>
      <c r="M139" s="218"/>
      <c r="N139" s="219"/>
      <c r="O139" s="219"/>
      <c r="P139" s="219"/>
      <c r="Q139" s="219"/>
      <c r="R139" s="219"/>
      <c r="S139" s="219"/>
      <c r="T139" s="220"/>
      <c r="AT139" s="221" t="s">
        <v>247</v>
      </c>
      <c r="AU139" s="221" t="s">
        <v>88</v>
      </c>
      <c r="AV139" s="14" t="s">
        <v>88</v>
      </c>
      <c r="AW139" s="14" t="s">
        <v>37</v>
      </c>
      <c r="AX139" s="14" t="s">
        <v>76</v>
      </c>
      <c r="AY139" s="221" t="s">
        <v>237</v>
      </c>
    </row>
    <row r="140" spans="1:65" s="14" customFormat="1" ht="10.199999999999999">
      <c r="B140" s="211"/>
      <c r="C140" s="212"/>
      <c r="D140" s="202" t="s">
        <v>247</v>
      </c>
      <c r="E140" s="213" t="s">
        <v>19</v>
      </c>
      <c r="F140" s="214" t="s">
        <v>3664</v>
      </c>
      <c r="G140" s="212"/>
      <c r="H140" s="215">
        <v>1.522</v>
      </c>
      <c r="I140" s="216"/>
      <c r="J140" s="212"/>
      <c r="K140" s="212"/>
      <c r="L140" s="217"/>
      <c r="M140" s="218"/>
      <c r="N140" s="219"/>
      <c r="O140" s="219"/>
      <c r="P140" s="219"/>
      <c r="Q140" s="219"/>
      <c r="R140" s="219"/>
      <c r="S140" s="219"/>
      <c r="T140" s="220"/>
      <c r="AT140" s="221" t="s">
        <v>247</v>
      </c>
      <c r="AU140" s="221" t="s">
        <v>88</v>
      </c>
      <c r="AV140" s="14" t="s">
        <v>88</v>
      </c>
      <c r="AW140" s="14" t="s">
        <v>37</v>
      </c>
      <c r="AX140" s="14" t="s">
        <v>76</v>
      </c>
      <c r="AY140" s="221" t="s">
        <v>237</v>
      </c>
    </row>
    <row r="141" spans="1:65" s="16" customFormat="1" ht="10.199999999999999">
      <c r="B141" s="233"/>
      <c r="C141" s="234"/>
      <c r="D141" s="202" t="s">
        <v>247</v>
      </c>
      <c r="E141" s="235" t="s">
        <v>19</v>
      </c>
      <c r="F141" s="236" t="s">
        <v>260</v>
      </c>
      <c r="G141" s="234"/>
      <c r="H141" s="237">
        <v>7.8879999999999999</v>
      </c>
      <c r="I141" s="238"/>
      <c r="J141" s="234"/>
      <c r="K141" s="234"/>
      <c r="L141" s="239"/>
      <c r="M141" s="240"/>
      <c r="N141" s="241"/>
      <c r="O141" s="241"/>
      <c r="P141" s="241"/>
      <c r="Q141" s="241"/>
      <c r="R141" s="241"/>
      <c r="S141" s="241"/>
      <c r="T141" s="242"/>
      <c r="AT141" s="243" t="s">
        <v>247</v>
      </c>
      <c r="AU141" s="243" t="s">
        <v>88</v>
      </c>
      <c r="AV141" s="16" t="s">
        <v>243</v>
      </c>
      <c r="AW141" s="16" t="s">
        <v>37</v>
      </c>
      <c r="AX141" s="16" t="s">
        <v>83</v>
      </c>
      <c r="AY141" s="243" t="s">
        <v>237</v>
      </c>
    </row>
    <row r="142" spans="1:65" s="2" customFormat="1" ht="37.799999999999997" customHeight="1">
      <c r="A142" s="37"/>
      <c r="B142" s="38"/>
      <c r="C142" s="182" t="s">
        <v>287</v>
      </c>
      <c r="D142" s="182" t="s">
        <v>239</v>
      </c>
      <c r="E142" s="183" t="s">
        <v>3665</v>
      </c>
      <c r="F142" s="184" t="s">
        <v>3666</v>
      </c>
      <c r="G142" s="185" t="s">
        <v>141</v>
      </c>
      <c r="H142" s="186">
        <v>11.797000000000001</v>
      </c>
      <c r="I142" s="187"/>
      <c r="J142" s="188">
        <f>ROUND(I142*H142,2)</f>
        <v>0</v>
      </c>
      <c r="K142" s="184" t="s">
        <v>242</v>
      </c>
      <c r="L142" s="42"/>
      <c r="M142" s="189" t="s">
        <v>19</v>
      </c>
      <c r="N142" s="190" t="s">
        <v>48</v>
      </c>
      <c r="O142" s="67"/>
      <c r="P142" s="191">
        <f>O142*H142</f>
        <v>0</v>
      </c>
      <c r="Q142" s="191">
        <v>2E-3</v>
      </c>
      <c r="R142" s="191">
        <f>Q142*H142</f>
        <v>2.3594E-2</v>
      </c>
      <c r="S142" s="191">
        <v>0</v>
      </c>
      <c r="T142" s="192">
        <f>S142*H142</f>
        <v>0</v>
      </c>
      <c r="U142" s="37"/>
      <c r="V142" s="37"/>
      <c r="W142" s="37"/>
      <c r="X142" s="37"/>
      <c r="Y142" s="37"/>
      <c r="Z142" s="37"/>
      <c r="AA142" s="37"/>
      <c r="AB142" s="37"/>
      <c r="AC142" s="37"/>
      <c r="AD142" s="37"/>
      <c r="AE142" s="37"/>
      <c r="AR142" s="193" t="s">
        <v>243</v>
      </c>
      <c r="AT142" s="193" t="s">
        <v>239</v>
      </c>
      <c r="AU142" s="193" t="s">
        <v>88</v>
      </c>
      <c r="AY142" s="20" t="s">
        <v>237</v>
      </c>
      <c r="BE142" s="194">
        <f>IF(N142="základní",J142,0)</f>
        <v>0</v>
      </c>
      <c r="BF142" s="194">
        <f>IF(N142="snížená",J142,0)</f>
        <v>0</v>
      </c>
      <c r="BG142" s="194">
        <f>IF(N142="zákl. přenesená",J142,0)</f>
        <v>0</v>
      </c>
      <c r="BH142" s="194">
        <f>IF(N142="sníž. přenesená",J142,0)</f>
        <v>0</v>
      </c>
      <c r="BI142" s="194">
        <f>IF(N142="nulová",J142,0)</f>
        <v>0</v>
      </c>
      <c r="BJ142" s="20" t="s">
        <v>88</v>
      </c>
      <c r="BK142" s="194">
        <f>ROUND(I142*H142,2)</f>
        <v>0</v>
      </c>
      <c r="BL142" s="20" t="s">
        <v>243</v>
      </c>
      <c r="BM142" s="193" t="s">
        <v>3667</v>
      </c>
    </row>
    <row r="143" spans="1:65" s="2" customFormat="1" ht="10.199999999999999">
      <c r="A143" s="37"/>
      <c r="B143" s="38"/>
      <c r="C143" s="39"/>
      <c r="D143" s="195" t="s">
        <v>245</v>
      </c>
      <c r="E143" s="39"/>
      <c r="F143" s="196" t="s">
        <v>3668</v>
      </c>
      <c r="G143" s="39"/>
      <c r="H143" s="39"/>
      <c r="I143" s="197"/>
      <c r="J143" s="39"/>
      <c r="K143" s="39"/>
      <c r="L143" s="42"/>
      <c r="M143" s="198"/>
      <c r="N143" s="199"/>
      <c r="O143" s="67"/>
      <c r="P143" s="67"/>
      <c r="Q143" s="67"/>
      <c r="R143" s="67"/>
      <c r="S143" s="67"/>
      <c r="T143" s="68"/>
      <c r="U143" s="37"/>
      <c r="V143" s="37"/>
      <c r="W143" s="37"/>
      <c r="X143" s="37"/>
      <c r="Y143" s="37"/>
      <c r="Z143" s="37"/>
      <c r="AA143" s="37"/>
      <c r="AB143" s="37"/>
      <c r="AC143" s="37"/>
      <c r="AD143" s="37"/>
      <c r="AE143" s="37"/>
      <c r="AT143" s="20" t="s">
        <v>245</v>
      </c>
      <c r="AU143" s="20" t="s">
        <v>88</v>
      </c>
    </row>
    <row r="144" spans="1:65" s="13" customFormat="1" ht="10.199999999999999">
      <c r="B144" s="200"/>
      <c r="C144" s="201"/>
      <c r="D144" s="202" t="s">
        <v>247</v>
      </c>
      <c r="E144" s="203" t="s">
        <v>19</v>
      </c>
      <c r="F144" s="204" t="s">
        <v>3656</v>
      </c>
      <c r="G144" s="201"/>
      <c r="H144" s="203" t="s">
        <v>19</v>
      </c>
      <c r="I144" s="205"/>
      <c r="J144" s="201"/>
      <c r="K144" s="201"/>
      <c r="L144" s="206"/>
      <c r="M144" s="207"/>
      <c r="N144" s="208"/>
      <c r="O144" s="208"/>
      <c r="P144" s="208"/>
      <c r="Q144" s="208"/>
      <c r="R144" s="208"/>
      <c r="S144" s="208"/>
      <c r="T144" s="209"/>
      <c r="AT144" s="210" t="s">
        <v>247</v>
      </c>
      <c r="AU144" s="210" t="s">
        <v>88</v>
      </c>
      <c r="AV144" s="13" t="s">
        <v>83</v>
      </c>
      <c r="AW144" s="13" t="s">
        <v>37</v>
      </c>
      <c r="AX144" s="13" t="s">
        <v>76</v>
      </c>
      <c r="AY144" s="210" t="s">
        <v>237</v>
      </c>
    </row>
    <row r="145" spans="1:65" s="13" customFormat="1" ht="10.199999999999999">
      <c r="B145" s="200"/>
      <c r="C145" s="201"/>
      <c r="D145" s="202" t="s">
        <v>247</v>
      </c>
      <c r="E145" s="203" t="s">
        <v>19</v>
      </c>
      <c r="F145" s="204" t="s">
        <v>3669</v>
      </c>
      <c r="G145" s="201"/>
      <c r="H145" s="203" t="s">
        <v>19</v>
      </c>
      <c r="I145" s="205"/>
      <c r="J145" s="201"/>
      <c r="K145" s="201"/>
      <c r="L145" s="206"/>
      <c r="M145" s="207"/>
      <c r="N145" s="208"/>
      <c r="O145" s="208"/>
      <c r="P145" s="208"/>
      <c r="Q145" s="208"/>
      <c r="R145" s="208"/>
      <c r="S145" s="208"/>
      <c r="T145" s="209"/>
      <c r="AT145" s="210" t="s">
        <v>247</v>
      </c>
      <c r="AU145" s="210" t="s">
        <v>88</v>
      </c>
      <c r="AV145" s="13" t="s">
        <v>83</v>
      </c>
      <c r="AW145" s="13" t="s">
        <v>37</v>
      </c>
      <c r="AX145" s="13" t="s">
        <v>76</v>
      </c>
      <c r="AY145" s="210" t="s">
        <v>237</v>
      </c>
    </row>
    <row r="146" spans="1:65" s="14" customFormat="1" ht="10.199999999999999">
      <c r="B146" s="211"/>
      <c r="C146" s="212"/>
      <c r="D146" s="202" t="s">
        <v>247</v>
      </c>
      <c r="E146" s="213" t="s">
        <v>19</v>
      </c>
      <c r="F146" s="214" t="s">
        <v>3670</v>
      </c>
      <c r="G146" s="212"/>
      <c r="H146" s="215">
        <v>11.797000000000001</v>
      </c>
      <c r="I146" s="216"/>
      <c r="J146" s="212"/>
      <c r="K146" s="212"/>
      <c r="L146" s="217"/>
      <c r="M146" s="218"/>
      <c r="N146" s="219"/>
      <c r="O146" s="219"/>
      <c r="P146" s="219"/>
      <c r="Q146" s="219"/>
      <c r="R146" s="219"/>
      <c r="S146" s="219"/>
      <c r="T146" s="220"/>
      <c r="AT146" s="221" t="s">
        <v>247</v>
      </c>
      <c r="AU146" s="221" t="s">
        <v>88</v>
      </c>
      <c r="AV146" s="14" t="s">
        <v>88</v>
      </c>
      <c r="AW146" s="14" t="s">
        <v>37</v>
      </c>
      <c r="AX146" s="14" t="s">
        <v>83</v>
      </c>
      <c r="AY146" s="221" t="s">
        <v>237</v>
      </c>
    </row>
    <row r="147" spans="1:65" s="2" customFormat="1" ht="37.799999999999997" customHeight="1">
      <c r="A147" s="37"/>
      <c r="B147" s="38"/>
      <c r="C147" s="182" t="s">
        <v>295</v>
      </c>
      <c r="D147" s="182" t="s">
        <v>239</v>
      </c>
      <c r="E147" s="183" t="s">
        <v>3671</v>
      </c>
      <c r="F147" s="184" t="s">
        <v>3672</v>
      </c>
      <c r="G147" s="185" t="s">
        <v>141</v>
      </c>
      <c r="H147" s="186">
        <v>11.797000000000001</v>
      </c>
      <c r="I147" s="187"/>
      <c r="J147" s="188">
        <f>ROUND(I147*H147,2)</f>
        <v>0</v>
      </c>
      <c r="K147" s="184" t="s">
        <v>242</v>
      </c>
      <c r="L147" s="42"/>
      <c r="M147" s="189" t="s">
        <v>19</v>
      </c>
      <c r="N147" s="190" t="s">
        <v>48</v>
      </c>
      <c r="O147" s="67"/>
      <c r="P147" s="191">
        <f>O147*H147</f>
        <v>0</v>
      </c>
      <c r="Q147" s="191">
        <v>3.4499999999999999E-3</v>
      </c>
      <c r="R147" s="191">
        <f>Q147*H147</f>
        <v>4.0699650000000004E-2</v>
      </c>
      <c r="S147" s="191">
        <v>0</v>
      </c>
      <c r="T147" s="192">
        <f>S147*H147</f>
        <v>0</v>
      </c>
      <c r="U147" s="37"/>
      <c r="V147" s="37"/>
      <c r="W147" s="37"/>
      <c r="X147" s="37"/>
      <c r="Y147" s="37"/>
      <c r="Z147" s="37"/>
      <c r="AA147" s="37"/>
      <c r="AB147" s="37"/>
      <c r="AC147" s="37"/>
      <c r="AD147" s="37"/>
      <c r="AE147" s="37"/>
      <c r="AR147" s="193" t="s">
        <v>243</v>
      </c>
      <c r="AT147" s="193" t="s">
        <v>239</v>
      </c>
      <c r="AU147" s="193" t="s">
        <v>88</v>
      </c>
      <c r="AY147" s="20" t="s">
        <v>237</v>
      </c>
      <c r="BE147" s="194">
        <f>IF(N147="základní",J147,0)</f>
        <v>0</v>
      </c>
      <c r="BF147" s="194">
        <f>IF(N147="snížená",J147,0)</f>
        <v>0</v>
      </c>
      <c r="BG147" s="194">
        <f>IF(N147="zákl. přenesená",J147,0)</f>
        <v>0</v>
      </c>
      <c r="BH147" s="194">
        <f>IF(N147="sníž. přenesená",J147,0)</f>
        <v>0</v>
      </c>
      <c r="BI147" s="194">
        <f>IF(N147="nulová",J147,0)</f>
        <v>0</v>
      </c>
      <c r="BJ147" s="20" t="s">
        <v>88</v>
      </c>
      <c r="BK147" s="194">
        <f>ROUND(I147*H147,2)</f>
        <v>0</v>
      </c>
      <c r="BL147" s="20" t="s">
        <v>243</v>
      </c>
      <c r="BM147" s="193" t="s">
        <v>3673</v>
      </c>
    </row>
    <row r="148" spans="1:65" s="2" customFormat="1" ht="10.199999999999999">
      <c r="A148" s="37"/>
      <c r="B148" s="38"/>
      <c r="C148" s="39"/>
      <c r="D148" s="195" t="s">
        <v>245</v>
      </c>
      <c r="E148" s="39"/>
      <c r="F148" s="196" t="s">
        <v>3674</v>
      </c>
      <c r="G148" s="39"/>
      <c r="H148" s="39"/>
      <c r="I148" s="197"/>
      <c r="J148" s="39"/>
      <c r="K148" s="39"/>
      <c r="L148" s="42"/>
      <c r="M148" s="198"/>
      <c r="N148" s="199"/>
      <c r="O148" s="67"/>
      <c r="P148" s="67"/>
      <c r="Q148" s="67"/>
      <c r="R148" s="67"/>
      <c r="S148" s="67"/>
      <c r="T148" s="68"/>
      <c r="U148" s="37"/>
      <c r="V148" s="37"/>
      <c r="W148" s="37"/>
      <c r="X148" s="37"/>
      <c r="Y148" s="37"/>
      <c r="Z148" s="37"/>
      <c r="AA148" s="37"/>
      <c r="AB148" s="37"/>
      <c r="AC148" s="37"/>
      <c r="AD148" s="37"/>
      <c r="AE148" s="37"/>
      <c r="AT148" s="20" t="s">
        <v>245</v>
      </c>
      <c r="AU148" s="20" t="s">
        <v>88</v>
      </c>
    </row>
    <row r="149" spans="1:65" s="2" customFormat="1" ht="24.15" customHeight="1">
      <c r="A149" s="37"/>
      <c r="B149" s="38"/>
      <c r="C149" s="182" t="s">
        <v>301</v>
      </c>
      <c r="D149" s="182" t="s">
        <v>239</v>
      </c>
      <c r="E149" s="183" t="s">
        <v>3675</v>
      </c>
      <c r="F149" s="184" t="s">
        <v>3676</v>
      </c>
      <c r="G149" s="185" t="s">
        <v>519</v>
      </c>
      <c r="H149" s="186">
        <v>6.0419999999999998</v>
      </c>
      <c r="I149" s="187"/>
      <c r="J149" s="188">
        <f>ROUND(I149*H149,2)</f>
        <v>0</v>
      </c>
      <c r="K149" s="184" t="s">
        <v>242</v>
      </c>
      <c r="L149" s="42"/>
      <c r="M149" s="189" t="s">
        <v>19</v>
      </c>
      <c r="N149" s="190" t="s">
        <v>48</v>
      </c>
      <c r="O149" s="67"/>
      <c r="P149" s="191">
        <f>O149*H149</f>
        <v>0</v>
      </c>
      <c r="Q149" s="191">
        <v>0</v>
      </c>
      <c r="R149" s="191">
        <f>Q149*H149</f>
        <v>0</v>
      </c>
      <c r="S149" s="191">
        <v>0</v>
      </c>
      <c r="T149" s="192">
        <f>S149*H149</f>
        <v>0</v>
      </c>
      <c r="U149" s="37"/>
      <c r="V149" s="37"/>
      <c r="W149" s="37"/>
      <c r="X149" s="37"/>
      <c r="Y149" s="37"/>
      <c r="Z149" s="37"/>
      <c r="AA149" s="37"/>
      <c r="AB149" s="37"/>
      <c r="AC149" s="37"/>
      <c r="AD149" s="37"/>
      <c r="AE149" s="37"/>
      <c r="AR149" s="193" t="s">
        <v>243</v>
      </c>
      <c r="AT149" s="193" t="s">
        <v>239</v>
      </c>
      <c r="AU149" s="193" t="s">
        <v>88</v>
      </c>
      <c r="AY149" s="20" t="s">
        <v>237</v>
      </c>
      <c r="BE149" s="194">
        <f>IF(N149="základní",J149,0)</f>
        <v>0</v>
      </c>
      <c r="BF149" s="194">
        <f>IF(N149="snížená",J149,0)</f>
        <v>0</v>
      </c>
      <c r="BG149" s="194">
        <f>IF(N149="zákl. přenesená",J149,0)</f>
        <v>0</v>
      </c>
      <c r="BH149" s="194">
        <f>IF(N149="sníž. přenesená",J149,0)</f>
        <v>0</v>
      </c>
      <c r="BI149" s="194">
        <f>IF(N149="nulová",J149,0)</f>
        <v>0</v>
      </c>
      <c r="BJ149" s="20" t="s">
        <v>88</v>
      </c>
      <c r="BK149" s="194">
        <f>ROUND(I149*H149,2)</f>
        <v>0</v>
      </c>
      <c r="BL149" s="20" t="s">
        <v>243</v>
      </c>
      <c r="BM149" s="193" t="s">
        <v>3677</v>
      </c>
    </row>
    <row r="150" spans="1:65" s="2" customFormat="1" ht="10.199999999999999">
      <c r="A150" s="37"/>
      <c r="B150" s="38"/>
      <c r="C150" s="39"/>
      <c r="D150" s="195" t="s">
        <v>245</v>
      </c>
      <c r="E150" s="39"/>
      <c r="F150" s="196" t="s">
        <v>3678</v>
      </c>
      <c r="G150" s="39"/>
      <c r="H150" s="39"/>
      <c r="I150" s="197"/>
      <c r="J150" s="39"/>
      <c r="K150" s="39"/>
      <c r="L150" s="42"/>
      <c r="M150" s="198"/>
      <c r="N150" s="199"/>
      <c r="O150" s="67"/>
      <c r="P150" s="67"/>
      <c r="Q150" s="67"/>
      <c r="R150" s="67"/>
      <c r="S150" s="67"/>
      <c r="T150" s="68"/>
      <c r="U150" s="37"/>
      <c r="V150" s="37"/>
      <c r="W150" s="37"/>
      <c r="X150" s="37"/>
      <c r="Y150" s="37"/>
      <c r="Z150" s="37"/>
      <c r="AA150" s="37"/>
      <c r="AB150" s="37"/>
      <c r="AC150" s="37"/>
      <c r="AD150" s="37"/>
      <c r="AE150" s="37"/>
      <c r="AT150" s="20" t="s">
        <v>245</v>
      </c>
      <c r="AU150" s="20" t="s">
        <v>88</v>
      </c>
    </row>
    <row r="151" spans="1:65" s="13" customFormat="1" ht="10.199999999999999">
      <c r="B151" s="200"/>
      <c r="C151" s="201"/>
      <c r="D151" s="202" t="s">
        <v>247</v>
      </c>
      <c r="E151" s="203" t="s">
        <v>19</v>
      </c>
      <c r="F151" s="204" t="s">
        <v>3662</v>
      </c>
      <c r="G151" s="201"/>
      <c r="H151" s="203" t="s">
        <v>19</v>
      </c>
      <c r="I151" s="205"/>
      <c r="J151" s="201"/>
      <c r="K151" s="201"/>
      <c r="L151" s="206"/>
      <c r="M151" s="207"/>
      <c r="N151" s="208"/>
      <c r="O151" s="208"/>
      <c r="P151" s="208"/>
      <c r="Q151" s="208"/>
      <c r="R151" s="208"/>
      <c r="S151" s="208"/>
      <c r="T151" s="209"/>
      <c r="AT151" s="210" t="s">
        <v>247</v>
      </c>
      <c r="AU151" s="210" t="s">
        <v>88</v>
      </c>
      <c r="AV151" s="13" t="s">
        <v>83</v>
      </c>
      <c r="AW151" s="13" t="s">
        <v>37</v>
      </c>
      <c r="AX151" s="13" t="s">
        <v>76</v>
      </c>
      <c r="AY151" s="210" t="s">
        <v>237</v>
      </c>
    </row>
    <row r="152" spans="1:65" s="14" customFormat="1" ht="10.199999999999999">
      <c r="B152" s="211"/>
      <c r="C152" s="212"/>
      <c r="D152" s="202" t="s">
        <v>247</v>
      </c>
      <c r="E152" s="213" t="s">
        <v>19</v>
      </c>
      <c r="F152" s="214" t="s">
        <v>3679</v>
      </c>
      <c r="G152" s="212"/>
      <c r="H152" s="215">
        <v>2.4289999999999998</v>
      </c>
      <c r="I152" s="216"/>
      <c r="J152" s="212"/>
      <c r="K152" s="212"/>
      <c r="L152" s="217"/>
      <c r="M152" s="218"/>
      <c r="N152" s="219"/>
      <c r="O152" s="219"/>
      <c r="P152" s="219"/>
      <c r="Q152" s="219"/>
      <c r="R152" s="219"/>
      <c r="S152" s="219"/>
      <c r="T152" s="220"/>
      <c r="AT152" s="221" t="s">
        <v>247</v>
      </c>
      <c r="AU152" s="221" t="s">
        <v>88</v>
      </c>
      <c r="AV152" s="14" t="s">
        <v>88</v>
      </c>
      <c r="AW152" s="14" t="s">
        <v>37</v>
      </c>
      <c r="AX152" s="14" t="s">
        <v>76</v>
      </c>
      <c r="AY152" s="221" t="s">
        <v>237</v>
      </c>
    </row>
    <row r="153" spans="1:65" s="14" customFormat="1" ht="10.199999999999999">
      <c r="B153" s="211"/>
      <c r="C153" s="212"/>
      <c r="D153" s="202" t="s">
        <v>247</v>
      </c>
      <c r="E153" s="213" t="s">
        <v>19</v>
      </c>
      <c r="F153" s="214" t="s">
        <v>3680</v>
      </c>
      <c r="G153" s="212"/>
      <c r="H153" s="215">
        <v>2.39</v>
      </c>
      <c r="I153" s="216"/>
      <c r="J153" s="212"/>
      <c r="K153" s="212"/>
      <c r="L153" s="217"/>
      <c r="M153" s="218"/>
      <c r="N153" s="219"/>
      <c r="O153" s="219"/>
      <c r="P153" s="219"/>
      <c r="Q153" s="219"/>
      <c r="R153" s="219"/>
      <c r="S153" s="219"/>
      <c r="T153" s="220"/>
      <c r="AT153" s="221" t="s">
        <v>247</v>
      </c>
      <c r="AU153" s="221" t="s">
        <v>88</v>
      </c>
      <c r="AV153" s="14" t="s">
        <v>88</v>
      </c>
      <c r="AW153" s="14" t="s">
        <v>37</v>
      </c>
      <c r="AX153" s="14" t="s">
        <v>76</v>
      </c>
      <c r="AY153" s="221" t="s">
        <v>237</v>
      </c>
    </row>
    <row r="154" spans="1:65" s="14" customFormat="1" ht="10.199999999999999">
      <c r="B154" s="211"/>
      <c r="C154" s="212"/>
      <c r="D154" s="202" t="s">
        <v>247</v>
      </c>
      <c r="E154" s="213" t="s">
        <v>19</v>
      </c>
      <c r="F154" s="214" t="s">
        <v>3681</v>
      </c>
      <c r="G154" s="212"/>
      <c r="H154" s="215">
        <v>0.72499999999999998</v>
      </c>
      <c r="I154" s="216"/>
      <c r="J154" s="212"/>
      <c r="K154" s="212"/>
      <c r="L154" s="217"/>
      <c r="M154" s="218"/>
      <c r="N154" s="219"/>
      <c r="O154" s="219"/>
      <c r="P154" s="219"/>
      <c r="Q154" s="219"/>
      <c r="R154" s="219"/>
      <c r="S154" s="219"/>
      <c r="T154" s="220"/>
      <c r="AT154" s="221" t="s">
        <v>247</v>
      </c>
      <c r="AU154" s="221" t="s">
        <v>88</v>
      </c>
      <c r="AV154" s="14" t="s">
        <v>88</v>
      </c>
      <c r="AW154" s="14" t="s">
        <v>37</v>
      </c>
      <c r="AX154" s="14" t="s">
        <v>76</v>
      </c>
      <c r="AY154" s="221" t="s">
        <v>237</v>
      </c>
    </row>
    <row r="155" spans="1:65" s="14" customFormat="1" ht="10.199999999999999">
      <c r="B155" s="211"/>
      <c r="C155" s="212"/>
      <c r="D155" s="202" t="s">
        <v>247</v>
      </c>
      <c r="E155" s="213" t="s">
        <v>19</v>
      </c>
      <c r="F155" s="214" t="s">
        <v>3682</v>
      </c>
      <c r="G155" s="212"/>
      <c r="H155" s="215">
        <v>0.498</v>
      </c>
      <c r="I155" s="216"/>
      <c r="J155" s="212"/>
      <c r="K155" s="212"/>
      <c r="L155" s="217"/>
      <c r="M155" s="218"/>
      <c r="N155" s="219"/>
      <c r="O155" s="219"/>
      <c r="P155" s="219"/>
      <c r="Q155" s="219"/>
      <c r="R155" s="219"/>
      <c r="S155" s="219"/>
      <c r="T155" s="220"/>
      <c r="AT155" s="221" t="s">
        <v>247</v>
      </c>
      <c r="AU155" s="221" t="s">
        <v>88</v>
      </c>
      <c r="AV155" s="14" t="s">
        <v>88</v>
      </c>
      <c r="AW155" s="14" t="s">
        <v>37</v>
      </c>
      <c r="AX155" s="14" t="s">
        <v>76</v>
      </c>
      <c r="AY155" s="221" t="s">
        <v>237</v>
      </c>
    </row>
    <row r="156" spans="1:65" s="16" customFormat="1" ht="10.199999999999999">
      <c r="B156" s="233"/>
      <c r="C156" s="234"/>
      <c r="D156" s="202" t="s">
        <v>247</v>
      </c>
      <c r="E156" s="235" t="s">
        <v>19</v>
      </c>
      <c r="F156" s="236" t="s">
        <v>260</v>
      </c>
      <c r="G156" s="234"/>
      <c r="H156" s="237">
        <v>6.0419999999999998</v>
      </c>
      <c r="I156" s="238"/>
      <c r="J156" s="234"/>
      <c r="K156" s="234"/>
      <c r="L156" s="239"/>
      <c r="M156" s="240"/>
      <c r="N156" s="241"/>
      <c r="O156" s="241"/>
      <c r="P156" s="241"/>
      <c r="Q156" s="241"/>
      <c r="R156" s="241"/>
      <c r="S156" s="241"/>
      <c r="T156" s="242"/>
      <c r="AT156" s="243" t="s">
        <v>247</v>
      </c>
      <c r="AU156" s="243" t="s">
        <v>88</v>
      </c>
      <c r="AV156" s="16" t="s">
        <v>243</v>
      </c>
      <c r="AW156" s="16" t="s">
        <v>37</v>
      </c>
      <c r="AX156" s="16" t="s">
        <v>83</v>
      </c>
      <c r="AY156" s="243" t="s">
        <v>237</v>
      </c>
    </row>
    <row r="157" spans="1:65" s="2" customFormat="1" ht="55.5" customHeight="1">
      <c r="A157" s="37"/>
      <c r="B157" s="38"/>
      <c r="C157" s="182" t="s">
        <v>299</v>
      </c>
      <c r="D157" s="182" t="s">
        <v>239</v>
      </c>
      <c r="E157" s="183" t="s">
        <v>3683</v>
      </c>
      <c r="F157" s="184" t="s">
        <v>3684</v>
      </c>
      <c r="G157" s="185" t="s">
        <v>519</v>
      </c>
      <c r="H157" s="186">
        <v>6.0419999999999998</v>
      </c>
      <c r="I157" s="187"/>
      <c r="J157" s="188">
        <f>ROUND(I157*H157,2)</f>
        <v>0</v>
      </c>
      <c r="K157" s="184" t="s">
        <v>242</v>
      </c>
      <c r="L157" s="42"/>
      <c r="M157" s="189" t="s">
        <v>19</v>
      </c>
      <c r="N157" s="190" t="s">
        <v>48</v>
      </c>
      <c r="O157" s="67"/>
      <c r="P157" s="191">
        <f>O157*H157</f>
        <v>0</v>
      </c>
      <c r="Q157" s="191">
        <v>0</v>
      </c>
      <c r="R157" s="191">
        <f>Q157*H157</f>
        <v>0</v>
      </c>
      <c r="S157" s="191">
        <v>0</v>
      </c>
      <c r="T157" s="192">
        <f>S157*H157</f>
        <v>0</v>
      </c>
      <c r="U157" s="37"/>
      <c r="V157" s="37"/>
      <c r="W157" s="37"/>
      <c r="X157" s="37"/>
      <c r="Y157" s="37"/>
      <c r="Z157" s="37"/>
      <c r="AA157" s="37"/>
      <c r="AB157" s="37"/>
      <c r="AC157" s="37"/>
      <c r="AD157" s="37"/>
      <c r="AE157" s="37"/>
      <c r="AR157" s="193" t="s">
        <v>243</v>
      </c>
      <c r="AT157" s="193" t="s">
        <v>239</v>
      </c>
      <c r="AU157" s="193" t="s">
        <v>88</v>
      </c>
      <c r="AY157" s="20" t="s">
        <v>237</v>
      </c>
      <c r="BE157" s="194">
        <f>IF(N157="základní",J157,0)</f>
        <v>0</v>
      </c>
      <c r="BF157" s="194">
        <f>IF(N157="snížená",J157,0)</f>
        <v>0</v>
      </c>
      <c r="BG157" s="194">
        <f>IF(N157="zákl. přenesená",J157,0)</f>
        <v>0</v>
      </c>
      <c r="BH157" s="194">
        <f>IF(N157="sníž. přenesená",J157,0)</f>
        <v>0</v>
      </c>
      <c r="BI157" s="194">
        <f>IF(N157="nulová",J157,0)</f>
        <v>0</v>
      </c>
      <c r="BJ157" s="20" t="s">
        <v>88</v>
      </c>
      <c r="BK157" s="194">
        <f>ROUND(I157*H157,2)</f>
        <v>0</v>
      </c>
      <c r="BL157" s="20" t="s">
        <v>243</v>
      </c>
      <c r="BM157" s="193" t="s">
        <v>3685</v>
      </c>
    </row>
    <row r="158" spans="1:65" s="2" customFormat="1" ht="10.199999999999999">
      <c r="A158" s="37"/>
      <c r="B158" s="38"/>
      <c r="C158" s="39"/>
      <c r="D158" s="195" t="s">
        <v>245</v>
      </c>
      <c r="E158" s="39"/>
      <c r="F158" s="196" t="s">
        <v>3686</v>
      </c>
      <c r="G158" s="39"/>
      <c r="H158" s="39"/>
      <c r="I158" s="197"/>
      <c r="J158" s="39"/>
      <c r="K158" s="39"/>
      <c r="L158" s="42"/>
      <c r="M158" s="198"/>
      <c r="N158" s="199"/>
      <c r="O158" s="67"/>
      <c r="P158" s="67"/>
      <c r="Q158" s="67"/>
      <c r="R158" s="67"/>
      <c r="S158" s="67"/>
      <c r="T158" s="68"/>
      <c r="U158" s="37"/>
      <c r="V158" s="37"/>
      <c r="W158" s="37"/>
      <c r="X158" s="37"/>
      <c r="Y158" s="37"/>
      <c r="Z158" s="37"/>
      <c r="AA158" s="37"/>
      <c r="AB158" s="37"/>
      <c r="AC158" s="37"/>
      <c r="AD158" s="37"/>
      <c r="AE158" s="37"/>
      <c r="AT158" s="20" t="s">
        <v>245</v>
      </c>
      <c r="AU158" s="20" t="s">
        <v>88</v>
      </c>
    </row>
    <row r="159" spans="1:65" s="2" customFormat="1" ht="37.799999999999997" customHeight="1">
      <c r="A159" s="37"/>
      <c r="B159" s="38"/>
      <c r="C159" s="182" t="s">
        <v>319</v>
      </c>
      <c r="D159" s="182" t="s">
        <v>239</v>
      </c>
      <c r="E159" s="183" t="s">
        <v>3687</v>
      </c>
      <c r="F159" s="184" t="s">
        <v>3688</v>
      </c>
      <c r="G159" s="185" t="s">
        <v>519</v>
      </c>
      <c r="H159" s="186">
        <v>6.0419999999999998</v>
      </c>
      <c r="I159" s="187"/>
      <c r="J159" s="188">
        <f>ROUND(I159*H159,2)</f>
        <v>0</v>
      </c>
      <c r="K159" s="184" t="s">
        <v>242</v>
      </c>
      <c r="L159" s="42"/>
      <c r="M159" s="189" t="s">
        <v>19</v>
      </c>
      <c r="N159" s="190" t="s">
        <v>48</v>
      </c>
      <c r="O159" s="67"/>
      <c r="P159" s="191">
        <f>O159*H159</f>
        <v>0</v>
      </c>
      <c r="Q159" s="191">
        <v>0</v>
      </c>
      <c r="R159" s="191">
        <f>Q159*H159</f>
        <v>0</v>
      </c>
      <c r="S159" s="191">
        <v>0</v>
      </c>
      <c r="T159" s="192">
        <f>S159*H159</f>
        <v>0</v>
      </c>
      <c r="U159" s="37"/>
      <c r="V159" s="37"/>
      <c r="W159" s="37"/>
      <c r="X159" s="37"/>
      <c r="Y159" s="37"/>
      <c r="Z159" s="37"/>
      <c r="AA159" s="37"/>
      <c r="AB159" s="37"/>
      <c r="AC159" s="37"/>
      <c r="AD159" s="37"/>
      <c r="AE159" s="37"/>
      <c r="AR159" s="193" t="s">
        <v>243</v>
      </c>
      <c r="AT159" s="193" t="s">
        <v>239</v>
      </c>
      <c r="AU159" s="193" t="s">
        <v>88</v>
      </c>
      <c r="AY159" s="20" t="s">
        <v>237</v>
      </c>
      <c r="BE159" s="194">
        <f>IF(N159="základní",J159,0)</f>
        <v>0</v>
      </c>
      <c r="BF159" s="194">
        <f>IF(N159="snížená",J159,0)</f>
        <v>0</v>
      </c>
      <c r="BG159" s="194">
        <f>IF(N159="zákl. přenesená",J159,0)</f>
        <v>0</v>
      </c>
      <c r="BH159" s="194">
        <f>IF(N159="sníž. přenesená",J159,0)</f>
        <v>0</v>
      </c>
      <c r="BI159" s="194">
        <f>IF(N159="nulová",J159,0)</f>
        <v>0</v>
      </c>
      <c r="BJ159" s="20" t="s">
        <v>88</v>
      </c>
      <c r="BK159" s="194">
        <f>ROUND(I159*H159,2)</f>
        <v>0</v>
      </c>
      <c r="BL159" s="20" t="s">
        <v>243</v>
      </c>
      <c r="BM159" s="193" t="s">
        <v>3689</v>
      </c>
    </row>
    <row r="160" spans="1:65" s="2" customFormat="1" ht="10.199999999999999">
      <c r="A160" s="37"/>
      <c r="B160" s="38"/>
      <c r="C160" s="39"/>
      <c r="D160" s="195" t="s">
        <v>245</v>
      </c>
      <c r="E160" s="39"/>
      <c r="F160" s="196" t="s">
        <v>3690</v>
      </c>
      <c r="G160" s="39"/>
      <c r="H160" s="39"/>
      <c r="I160" s="197"/>
      <c r="J160" s="39"/>
      <c r="K160" s="39"/>
      <c r="L160" s="42"/>
      <c r="M160" s="198"/>
      <c r="N160" s="199"/>
      <c r="O160" s="67"/>
      <c r="P160" s="67"/>
      <c r="Q160" s="67"/>
      <c r="R160" s="67"/>
      <c r="S160" s="67"/>
      <c r="T160" s="68"/>
      <c r="U160" s="37"/>
      <c r="V160" s="37"/>
      <c r="W160" s="37"/>
      <c r="X160" s="37"/>
      <c r="Y160" s="37"/>
      <c r="Z160" s="37"/>
      <c r="AA160" s="37"/>
      <c r="AB160" s="37"/>
      <c r="AC160" s="37"/>
      <c r="AD160" s="37"/>
      <c r="AE160" s="37"/>
      <c r="AT160" s="20" t="s">
        <v>245</v>
      </c>
      <c r="AU160" s="20" t="s">
        <v>88</v>
      </c>
    </row>
    <row r="161" spans="1:65" s="2" customFormat="1" ht="62.7" customHeight="1">
      <c r="A161" s="37"/>
      <c r="B161" s="38"/>
      <c r="C161" s="182" t="s">
        <v>326</v>
      </c>
      <c r="D161" s="182" t="s">
        <v>239</v>
      </c>
      <c r="E161" s="183" t="s">
        <v>3691</v>
      </c>
      <c r="F161" s="184" t="s">
        <v>3692</v>
      </c>
      <c r="G161" s="185" t="s">
        <v>519</v>
      </c>
      <c r="H161" s="186">
        <v>6.0419999999999998</v>
      </c>
      <c r="I161" s="187"/>
      <c r="J161" s="188">
        <f>ROUND(I161*H161,2)</f>
        <v>0</v>
      </c>
      <c r="K161" s="184" t="s">
        <v>242</v>
      </c>
      <c r="L161" s="42"/>
      <c r="M161" s="189" t="s">
        <v>19</v>
      </c>
      <c r="N161" s="190" t="s">
        <v>48</v>
      </c>
      <c r="O161" s="67"/>
      <c r="P161" s="191">
        <f>O161*H161</f>
        <v>0</v>
      </c>
      <c r="Q161" s="191">
        <v>0</v>
      </c>
      <c r="R161" s="191">
        <f>Q161*H161</f>
        <v>0</v>
      </c>
      <c r="S161" s="191">
        <v>0</v>
      </c>
      <c r="T161" s="192">
        <f>S161*H161</f>
        <v>0</v>
      </c>
      <c r="U161" s="37"/>
      <c r="V161" s="37"/>
      <c r="W161" s="37"/>
      <c r="X161" s="37"/>
      <c r="Y161" s="37"/>
      <c r="Z161" s="37"/>
      <c r="AA161" s="37"/>
      <c r="AB161" s="37"/>
      <c r="AC161" s="37"/>
      <c r="AD161" s="37"/>
      <c r="AE161" s="37"/>
      <c r="AR161" s="193" t="s">
        <v>243</v>
      </c>
      <c r="AT161" s="193" t="s">
        <v>239</v>
      </c>
      <c r="AU161" s="193" t="s">
        <v>88</v>
      </c>
      <c r="AY161" s="20" t="s">
        <v>237</v>
      </c>
      <c r="BE161" s="194">
        <f>IF(N161="základní",J161,0)</f>
        <v>0</v>
      </c>
      <c r="BF161" s="194">
        <f>IF(N161="snížená",J161,0)</f>
        <v>0</v>
      </c>
      <c r="BG161" s="194">
        <f>IF(N161="zákl. přenesená",J161,0)</f>
        <v>0</v>
      </c>
      <c r="BH161" s="194">
        <f>IF(N161="sníž. přenesená",J161,0)</f>
        <v>0</v>
      </c>
      <c r="BI161" s="194">
        <f>IF(N161="nulová",J161,0)</f>
        <v>0</v>
      </c>
      <c r="BJ161" s="20" t="s">
        <v>88</v>
      </c>
      <c r="BK161" s="194">
        <f>ROUND(I161*H161,2)</f>
        <v>0</v>
      </c>
      <c r="BL161" s="20" t="s">
        <v>243</v>
      </c>
      <c r="BM161" s="193" t="s">
        <v>3693</v>
      </c>
    </row>
    <row r="162" spans="1:65" s="2" customFormat="1" ht="10.199999999999999">
      <c r="A162" s="37"/>
      <c r="B162" s="38"/>
      <c r="C162" s="39"/>
      <c r="D162" s="195" t="s">
        <v>245</v>
      </c>
      <c r="E162" s="39"/>
      <c r="F162" s="196" t="s">
        <v>3694</v>
      </c>
      <c r="G162" s="39"/>
      <c r="H162" s="39"/>
      <c r="I162" s="197"/>
      <c r="J162" s="39"/>
      <c r="K162" s="39"/>
      <c r="L162" s="42"/>
      <c r="M162" s="198"/>
      <c r="N162" s="199"/>
      <c r="O162" s="67"/>
      <c r="P162" s="67"/>
      <c r="Q162" s="67"/>
      <c r="R162" s="67"/>
      <c r="S162" s="67"/>
      <c r="T162" s="68"/>
      <c r="U162" s="37"/>
      <c r="V162" s="37"/>
      <c r="W162" s="37"/>
      <c r="X162" s="37"/>
      <c r="Y162" s="37"/>
      <c r="Z162" s="37"/>
      <c r="AA162" s="37"/>
      <c r="AB162" s="37"/>
      <c r="AC162" s="37"/>
      <c r="AD162" s="37"/>
      <c r="AE162" s="37"/>
      <c r="AT162" s="20" t="s">
        <v>245</v>
      </c>
      <c r="AU162" s="20" t="s">
        <v>88</v>
      </c>
    </row>
    <row r="163" spans="1:65" s="14" customFormat="1" ht="10.199999999999999">
      <c r="B163" s="211"/>
      <c r="C163" s="212"/>
      <c r="D163" s="202" t="s">
        <v>247</v>
      </c>
      <c r="E163" s="212"/>
      <c r="F163" s="214" t="s">
        <v>3695</v>
      </c>
      <c r="G163" s="212"/>
      <c r="H163" s="215">
        <v>6.0419999999999998</v>
      </c>
      <c r="I163" s="216"/>
      <c r="J163" s="212"/>
      <c r="K163" s="212"/>
      <c r="L163" s="217"/>
      <c r="M163" s="218"/>
      <c r="N163" s="219"/>
      <c r="O163" s="219"/>
      <c r="P163" s="219"/>
      <c r="Q163" s="219"/>
      <c r="R163" s="219"/>
      <c r="S163" s="219"/>
      <c r="T163" s="220"/>
      <c r="AT163" s="221" t="s">
        <v>247</v>
      </c>
      <c r="AU163" s="221" t="s">
        <v>88</v>
      </c>
      <c r="AV163" s="14" t="s">
        <v>88</v>
      </c>
      <c r="AW163" s="14" t="s">
        <v>4</v>
      </c>
      <c r="AX163" s="14" t="s">
        <v>83</v>
      </c>
      <c r="AY163" s="221" t="s">
        <v>237</v>
      </c>
    </row>
    <row r="164" spans="1:65" s="2" customFormat="1" ht="55.5" customHeight="1">
      <c r="A164" s="37"/>
      <c r="B164" s="38"/>
      <c r="C164" s="182" t="s">
        <v>330</v>
      </c>
      <c r="D164" s="182" t="s">
        <v>239</v>
      </c>
      <c r="E164" s="183" t="s">
        <v>3696</v>
      </c>
      <c r="F164" s="184" t="s">
        <v>3697</v>
      </c>
      <c r="G164" s="185" t="s">
        <v>519</v>
      </c>
      <c r="H164" s="186">
        <v>9.0630000000000006</v>
      </c>
      <c r="I164" s="187"/>
      <c r="J164" s="188">
        <f>ROUND(I164*H164,2)</f>
        <v>0</v>
      </c>
      <c r="K164" s="184" t="s">
        <v>242</v>
      </c>
      <c r="L164" s="42"/>
      <c r="M164" s="189" t="s">
        <v>19</v>
      </c>
      <c r="N164" s="190" t="s">
        <v>48</v>
      </c>
      <c r="O164" s="67"/>
      <c r="P164" s="191">
        <f>O164*H164</f>
        <v>0</v>
      </c>
      <c r="Q164" s="191">
        <v>0</v>
      </c>
      <c r="R164" s="191">
        <f>Q164*H164</f>
        <v>0</v>
      </c>
      <c r="S164" s="191">
        <v>0</v>
      </c>
      <c r="T164" s="192">
        <f>S164*H164</f>
        <v>0</v>
      </c>
      <c r="U164" s="37"/>
      <c r="V164" s="37"/>
      <c r="W164" s="37"/>
      <c r="X164" s="37"/>
      <c r="Y164" s="37"/>
      <c r="Z164" s="37"/>
      <c r="AA164" s="37"/>
      <c r="AB164" s="37"/>
      <c r="AC164" s="37"/>
      <c r="AD164" s="37"/>
      <c r="AE164" s="37"/>
      <c r="AR164" s="193" t="s">
        <v>243</v>
      </c>
      <c r="AT164" s="193" t="s">
        <v>239</v>
      </c>
      <c r="AU164" s="193" t="s">
        <v>88</v>
      </c>
      <c r="AY164" s="20" t="s">
        <v>237</v>
      </c>
      <c r="BE164" s="194">
        <f>IF(N164="základní",J164,0)</f>
        <v>0</v>
      </c>
      <c r="BF164" s="194">
        <f>IF(N164="snížená",J164,0)</f>
        <v>0</v>
      </c>
      <c r="BG164" s="194">
        <f>IF(N164="zákl. přenesená",J164,0)</f>
        <v>0</v>
      </c>
      <c r="BH164" s="194">
        <f>IF(N164="sníž. přenesená",J164,0)</f>
        <v>0</v>
      </c>
      <c r="BI164" s="194">
        <f>IF(N164="nulová",J164,0)</f>
        <v>0</v>
      </c>
      <c r="BJ164" s="20" t="s">
        <v>88</v>
      </c>
      <c r="BK164" s="194">
        <f>ROUND(I164*H164,2)</f>
        <v>0</v>
      </c>
      <c r="BL164" s="20" t="s">
        <v>243</v>
      </c>
      <c r="BM164" s="193" t="s">
        <v>3698</v>
      </c>
    </row>
    <row r="165" spans="1:65" s="2" customFormat="1" ht="10.199999999999999">
      <c r="A165" s="37"/>
      <c r="B165" s="38"/>
      <c r="C165" s="39"/>
      <c r="D165" s="195" t="s">
        <v>245</v>
      </c>
      <c r="E165" s="39"/>
      <c r="F165" s="196" t="s">
        <v>3699</v>
      </c>
      <c r="G165" s="39"/>
      <c r="H165" s="39"/>
      <c r="I165" s="197"/>
      <c r="J165" s="39"/>
      <c r="K165" s="39"/>
      <c r="L165" s="42"/>
      <c r="M165" s="198"/>
      <c r="N165" s="199"/>
      <c r="O165" s="67"/>
      <c r="P165" s="67"/>
      <c r="Q165" s="67"/>
      <c r="R165" s="67"/>
      <c r="S165" s="67"/>
      <c r="T165" s="68"/>
      <c r="U165" s="37"/>
      <c r="V165" s="37"/>
      <c r="W165" s="37"/>
      <c r="X165" s="37"/>
      <c r="Y165" s="37"/>
      <c r="Z165" s="37"/>
      <c r="AA165" s="37"/>
      <c r="AB165" s="37"/>
      <c r="AC165" s="37"/>
      <c r="AD165" s="37"/>
      <c r="AE165" s="37"/>
      <c r="AT165" s="20" t="s">
        <v>245</v>
      </c>
      <c r="AU165" s="20" t="s">
        <v>88</v>
      </c>
    </row>
    <row r="166" spans="1:65" s="2" customFormat="1" ht="62.7" customHeight="1">
      <c r="A166" s="37"/>
      <c r="B166" s="38"/>
      <c r="C166" s="182" t="s">
        <v>8</v>
      </c>
      <c r="D166" s="182" t="s">
        <v>239</v>
      </c>
      <c r="E166" s="183" t="s">
        <v>3700</v>
      </c>
      <c r="F166" s="184" t="s">
        <v>3701</v>
      </c>
      <c r="G166" s="185" t="s">
        <v>519</v>
      </c>
      <c r="H166" s="186">
        <v>13.733000000000001</v>
      </c>
      <c r="I166" s="187"/>
      <c r="J166" s="188">
        <f>ROUND(I166*H166,2)</f>
        <v>0</v>
      </c>
      <c r="K166" s="184" t="s">
        <v>242</v>
      </c>
      <c r="L166" s="42"/>
      <c r="M166" s="189" t="s">
        <v>19</v>
      </c>
      <c r="N166" s="190" t="s">
        <v>48</v>
      </c>
      <c r="O166" s="67"/>
      <c r="P166" s="191">
        <f>O166*H166</f>
        <v>0</v>
      </c>
      <c r="Q166" s="191">
        <v>0</v>
      </c>
      <c r="R166" s="191">
        <f>Q166*H166</f>
        <v>0</v>
      </c>
      <c r="S166" s="191">
        <v>0</v>
      </c>
      <c r="T166" s="192">
        <f>S166*H166</f>
        <v>0</v>
      </c>
      <c r="U166" s="37"/>
      <c r="V166" s="37"/>
      <c r="W166" s="37"/>
      <c r="X166" s="37"/>
      <c r="Y166" s="37"/>
      <c r="Z166" s="37"/>
      <c r="AA166" s="37"/>
      <c r="AB166" s="37"/>
      <c r="AC166" s="37"/>
      <c r="AD166" s="37"/>
      <c r="AE166" s="37"/>
      <c r="AR166" s="193" t="s">
        <v>243</v>
      </c>
      <c r="AT166" s="193" t="s">
        <v>239</v>
      </c>
      <c r="AU166" s="193" t="s">
        <v>88</v>
      </c>
      <c r="AY166" s="20" t="s">
        <v>237</v>
      </c>
      <c r="BE166" s="194">
        <f>IF(N166="základní",J166,0)</f>
        <v>0</v>
      </c>
      <c r="BF166" s="194">
        <f>IF(N166="snížená",J166,0)</f>
        <v>0</v>
      </c>
      <c r="BG166" s="194">
        <f>IF(N166="zákl. přenesená",J166,0)</f>
        <v>0</v>
      </c>
      <c r="BH166" s="194">
        <f>IF(N166="sníž. přenesená",J166,0)</f>
        <v>0</v>
      </c>
      <c r="BI166" s="194">
        <f>IF(N166="nulová",J166,0)</f>
        <v>0</v>
      </c>
      <c r="BJ166" s="20" t="s">
        <v>88</v>
      </c>
      <c r="BK166" s="194">
        <f>ROUND(I166*H166,2)</f>
        <v>0</v>
      </c>
      <c r="BL166" s="20" t="s">
        <v>243</v>
      </c>
      <c r="BM166" s="193" t="s">
        <v>3702</v>
      </c>
    </row>
    <row r="167" spans="1:65" s="2" customFormat="1" ht="10.199999999999999">
      <c r="A167" s="37"/>
      <c r="B167" s="38"/>
      <c r="C167" s="39"/>
      <c r="D167" s="195" t="s">
        <v>245</v>
      </c>
      <c r="E167" s="39"/>
      <c r="F167" s="196" t="s">
        <v>3703</v>
      </c>
      <c r="G167" s="39"/>
      <c r="H167" s="39"/>
      <c r="I167" s="197"/>
      <c r="J167" s="39"/>
      <c r="K167" s="39"/>
      <c r="L167" s="42"/>
      <c r="M167" s="198"/>
      <c r="N167" s="199"/>
      <c r="O167" s="67"/>
      <c r="P167" s="67"/>
      <c r="Q167" s="67"/>
      <c r="R167" s="67"/>
      <c r="S167" s="67"/>
      <c r="T167" s="68"/>
      <c r="U167" s="37"/>
      <c r="V167" s="37"/>
      <c r="W167" s="37"/>
      <c r="X167" s="37"/>
      <c r="Y167" s="37"/>
      <c r="Z167" s="37"/>
      <c r="AA167" s="37"/>
      <c r="AB167" s="37"/>
      <c r="AC167" s="37"/>
      <c r="AD167" s="37"/>
      <c r="AE167" s="37"/>
      <c r="AT167" s="20" t="s">
        <v>245</v>
      </c>
      <c r="AU167" s="20" t="s">
        <v>88</v>
      </c>
    </row>
    <row r="168" spans="1:65" s="2" customFormat="1" ht="66.75" customHeight="1">
      <c r="A168" s="37"/>
      <c r="B168" s="38"/>
      <c r="C168" s="182" t="s">
        <v>348</v>
      </c>
      <c r="D168" s="182" t="s">
        <v>239</v>
      </c>
      <c r="E168" s="183" t="s">
        <v>3704</v>
      </c>
      <c r="F168" s="184" t="s">
        <v>3705</v>
      </c>
      <c r="G168" s="185" t="s">
        <v>519</v>
      </c>
      <c r="H168" s="186">
        <v>13.733000000000001</v>
      </c>
      <c r="I168" s="187"/>
      <c r="J168" s="188">
        <f>ROUND(I168*H168,2)</f>
        <v>0</v>
      </c>
      <c r="K168" s="184" t="s">
        <v>242</v>
      </c>
      <c r="L168" s="42"/>
      <c r="M168" s="189" t="s">
        <v>19</v>
      </c>
      <c r="N168" s="190" t="s">
        <v>48</v>
      </c>
      <c r="O168" s="67"/>
      <c r="P168" s="191">
        <f>O168*H168</f>
        <v>0</v>
      </c>
      <c r="Q168" s="191">
        <v>0</v>
      </c>
      <c r="R168" s="191">
        <f>Q168*H168</f>
        <v>0</v>
      </c>
      <c r="S168" s="191">
        <v>0</v>
      </c>
      <c r="T168" s="192">
        <f>S168*H168</f>
        <v>0</v>
      </c>
      <c r="U168" s="37"/>
      <c r="V168" s="37"/>
      <c r="W168" s="37"/>
      <c r="X168" s="37"/>
      <c r="Y168" s="37"/>
      <c r="Z168" s="37"/>
      <c r="AA168" s="37"/>
      <c r="AB168" s="37"/>
      <c r="AC168" s="37"/>
      <c r="AD168" s="37"/>
      <c r="AE168" s="37"/>
      <c r="AR168" s="193" t="s">
        <v>243</v>
      </c>
      <c r="AT168" s="193" t="s">
        <v>239</v>
      </c>
      <c r="AU168" s="193" t="s">
        <v>88</v>
      </c>
      <c r="AY168" s="20" t="s">
        <v>237</v>
      </c>
      <c r="BE168" s="194">
        <f>IF(N168="základní",J168,0)</f>
        <v>0</v>
      </c>
      <c r="BF168" s="194">
        <f>IF(N168="snížená",J168,0)</f>
        <v>0</v>
      </c>
      <c r="BG168" s="194">
        <f>IF(N168="zákl. přenesená",J168,0)</f>
        <v>0</v>
      </c>
      <c r="BH168" s="194">
        <f>IF(N168="sníž. přenesená",J168,0)</f>
        <v>0</v>
      </c>
      <c r="BI168" s="194">
        <f>IF(N168="nulová",J168,0)</f>
        <v>0</v>
      </c>
      <c r="BJ168" s="20" t="s">
        <v>88</v>
      </c>
      <c r="BK168" s="194">
        <f>ROUND(I168*H168,2)</f>
        <v>0</v>
      </c>
      <c r="BL168" s="20" t="s">
        <v>243</v>
      </c>
      <c r="BM168" s="193" t="s">
        <v>3706</v>
      </c>
    </row>
    <row r="169" spans="1:65" s="2" customFormat="1" ht="10.199999999999999">
      <c r="A169" s="37"/>
      <c r="B169" s="38"/>
      <c r="C169" s="39"/>
      <c r="D169" s="195" t="s">
        <v>245</v>
      </c>
      <c r="E169" s="39"/>
      <c r="F169" s="196" t="s">
        <v>3707</v>
      </c>
      <c r="G169" s="39"/>
      <c r="H169" s="39"/>
      <c r="I169" s="197"/>
      <c r="J169" s="39"/>
      <c r="K169" s="39"/>
      <c r="L169" s="42"/>
      <c r="M169" s="198"/>
      <c r="N169" s="199"/>
      <c r="O169" s="67"/>
      <c r="P169" s="67"/>
      <c r="Q169" s="67"/>
      <c r="R169" s="67"/>
      <c r="S169" s="67"/>
      <c r="T169" s="68"/>
      <c r="U169" s="37"/>
      <c r="V169" s="37"/>
      <c r="W169" s="37"/>
      <c r="X169" s="37"/>
      <c r="Y169" s="37"/>
      <c r="Z169" s="37"/>
      <c r="AA169" s="37"/>
      <c r="AB169" s="37"/>
      <c r="AC169" s="37"/>
      <c r="AD169" s="37"/>
      <c r="AE169" s="37"/>
      <c r="AT169" s="20" t="s">
        <v>245</v>
      </c>
      <c r="AU169" s="20" t="s">
        <v>88</v>
      </c>
    </row>
    <row r="170" spans="1:65" s="2" customFormat="1" ht="44.25" customHeight="1">
      <c r="A170" s="37"/>
      <c r="B170" s="38"/>
      <c r="C170" s="182" t="s">
        <v>354</v>
      </c>
      <c r="D170" s="182" t="s">
        <v>239</v>
      </c>
      <c r="E170" s="183" t="s">
        <v>3708</v>
      </c>
      <c r="F170" s="184" t="s">
        <v>3709</v>
      </c>
      <c r="G170" s="185" t="s">
        <v>519</v>
      </c>
      <c r="H170" s="186">
        <v>13.733000000000001</v>
      </c>
      <c r="I170" s="187"/>
      <c r="J170" s="188">
        <f>ROUND(I170*H170,2)</f>
        <v>0</v>
      </c>
      <c r="K170" s="184" t="s">
        <v>242</v>
      </c>
      <c r="L170" s="42"/>
      <c r="M170" s="189" t="s">
        <v>19</v>
      </c>
      <c r="N170" s="190" t="s">
        <v>48</v>
      </c>
      <c r="O170" s="67"/>
      <c r="P170" s="191">
        <f>O170*H170</f>
        <v>0</v>
      </c>
      <c r="Q170" s="191">
        <v>0</v>
      </c>
      <c r="R170" s="191">
        <f>Q170*H170</f>
        <v>0</v>
      </c>
      <c r="S170" s="191">
        <v>0</v>
      </c>
      <c r="T170" s="192">
        <f>S170*H170</f>
        <v>0</v>
      </c>
      <c r="U170" s="37"/>
      <c r="V170" s="37"/>
      <c r="W170" s="37"/>
      <c r="X170" s="37"/>
      <c r="Y170" s="37"/>
      <c r="Z170" s="37"/>
      <c r="AA170" s="37"/>
      <c r="AB170" s="37"/>
      <c r="AC170" s="37"/>
      <c r="AD170" s="37"/>
      <c r="AE170" s="37"/>
      <c r="AR170" s="193" t="s">
        <v>243</v>
      </c>
      <c r="AT170" s="193" t="s">
        <v>239</v>
      </c>
      <c r="AU170" s="193" t="s">
        <v>88</v>
      </c>
      <c r="AY170" s="20" t="s">
        <v>237</v>
      </c>
      <c r="BE170" s="194">
        <f>IF(N170="základní",J170,0)</f>
        <v>0</v>
      </c>
      <c r="BF170" s="194">
        <f>IF(N170="snížená",J170,0)</f>
        <v>0</v>
      </c>
      <c r="BG170" s="194">
        <f>IF(N170="zákl. přenesená",J170,0)</f>
        <v>0</v>
      </c>
      <c r="BH170" s="194">
        <f>IF(N170="sníž. přenesená",J170,0)</f>
        <v>0</v>
      </c>
      <c r="BI170" s="194">
        <f>IF(N170="nulová",J170,0)</f>
        <v>0</v>
      </c>
      <c r="BJ170" s="20" t="s">
        <v>88</v>
      </c>
      <c r="BK170" s="194">
        <f>ROUND(I170*H170,2)</f>
        <v>0</v>
      </c>
      <c r="BL170" s="20" t="s">
        <v>243</v>
      </c>
      <c r="BM170" s="193" t="s">
        <v>3710</v>
      </c>
    </row>
    <row r="171" spans="1:65" s="2" customFormat="1" ht="10.199999999999999">
      <c r="A171" s="37"/>
      <c r="B171" s="38"/>
      <c r="C171" s="39"/>
      <c r="D171" s="195" t="s">
        <v>245</v>
      </c>
      <c r="E171" s="39"/>
      <c r="F171" s="196" t="s">
        <v>3711</v>
      </c>
      <c r="G171" s="39"/>
      <c r="H171" s="39"/>
      <c r="I171" s="197"/>
      <c r="J171" s="39"/>
      <c r="K171" s="39"/>
      <c r="L171" s="42"/>
      <c r="M171" s="198"/>
      <c r="N171" s="199"/>
      <c r="O171" s="67"/>
      <c r="P171" s="67"/>
      <c r="Q171" s="67"/>
      <c r="R171" s="67"/>
      <c r="S171" s="67"/>
      <c r="T171" s="68"/>
      <c r="U171" s="37"/>
      <c r="V171" s="37"/>
      <c r="W171" s="37"/>
      <c r="X171" s="37"/>
      <c r="Y171" s="37"/>
      <c r="Z171" s="37"/>
      <c r="AA171" s="37"/>
      <c r="AB171" s="37"/>
      <c r="AC171" s="37"/>
      <c r="AD171" s="37"/>
      <c r="AE171" s="37"/>
      <c r="AT171" s="20" t="s">
        <v>245</v>
      </c>
      <c r="AU171" s="20" t="s">
        <v>88</v>
      </c>
    </row>
    <row r="172" spans="1:65" s="14" customFormat="1" ht="10.199999999999999">
      <c r="B172" s="211"/>
      <c r="C172" s="212"/>
      <c r="D172" s="202" t="s">
        <v>247</v>
      </c>
      <c r="E172" s="213" t="s">
        <v>19</v>
      </c>
      <c r="F172" s="214" t="s">
        <v>3712</v>
      </c>
      <c r="G172" s="212"/>
      <c r="H172" s="215">
        <v>22.498000000000001</v>
      </c>
      <c r="I172" s="216"/>
      <c r="J172" s="212"/>
      <c r="K172" s="212"/>
      <c r="L172" s="217"/>
      <c r="M172" s="218"/>
      <c r="N172" s="219"/>
      <c r="O172" s="219"/>
      <c r="P172" s="219"/>
      <c r="Q172" s="219"/>
      <c r="R172" s="219"/>
      <c r="S172" s="219"/>
      <c r="T172" s="220"/>
      <c r="AT172" s="221" t="s">
        <v>247</v>
      </c>
      <c r="AU172" s="221" t="s">
        <v>88</v>
      </c>
      <c r="AV172" s="14" t="s">
        <v>88</v>
      </c>
      <c r="AW172" s="14" t="s">
        <v>37</v>
      </c>
      <c r="AX172" s="14" t="s">
        <v>76</v>
      </c>
      <c r="AY172" s="221" t="s">
        <v>237</v>
      </c>
    </row>
    <row r="173" spans="1:65" s="14" customFormat="1" ht="10.199999999999999">
      <c r="B173" s="211"/>
      <c r="C173" s="212"/>
      <c r="D173" s="202" t="s">
        <v>247</v>
      </c>
      <c r="E173" s="213" t="s">
        <v>19</v>
      </c>
      <c r="F173" s="214" t="s">
        <v>3713</v>
      </c>
      <c r="G173" s="212"/>
      <c r="H173" s="215">
        <v>6.0419999999999998</v>
      </c>
      <c r="I173" s="216"/>
      <c r="J173" s="212"/>
      <c r="K173" s="212"/>
      <c r="L173" s="217"/>
      <c r="M173" s="218"/>
      <c r="N173" s="219"/>
      <c r="O173" s="219"/>
      <c r="P173" s="219"/>
      <c r="Q173" s="219"/>
      <c r="R173" s="219"/>
      <c r="S173" s="219"/>
      <c r="T173" s="220"/>
      <c r="AT173" s="221" t="s">
        <v>247</v>
      </c>
      <c r="AU173" s="221" t="s">
        <v>88</v>
      </c>
      <c r="AV173" s="14" t="s">
        <v>88</v>
      </c>
      <c r="AW173" s="14" t="s">
        <v>37</v>
      </c>
      <c r="AX173" s="14" t="s">
        <v>76</v>
      </c>
      <c r="AY173" s="221" t="s">
        <v>237</v>
      </c>
    </row>
    <row r="174" spans="1:65" s="14" customFormat="1" ht="10.199999999999999">
      <c r="B174" s="211"/>
      <c r="C174" s="212"/>
      <c r="D174" s="202" t="s">
        <v>247</v>
      </c>
      <c r="E174" s="213" t="s">
        <v>19</v>
      </c>
      <c r="F174" s="214" t="s">
        <v>3714</v>
      </c>
      <c r="G174" s="212"/>
      <c r="H174" s="215">
        <v>-14.807</v>
      </c>
      <c r="I174" s="216"/>
      <c r="J174" s="212"/>
      <c r="K174" s="212"/>
      <c r="L174" s="217"/>
      <c r="M174" s="218"/>
      <c r="N174" s="219"/>
      <c r="O174" s="219"/>
      <c r="P174" s="219"/>
      <c r="Q174" s="219"/>
      <c r="R174" s="219"/>
      <c r="S174" s="219"/>
      <c r="T174" s="220"/>
      <c r="AT174" s="221" t="s">
        <v>247</v>
      </c>
      <c r="AU174" s="221" t="s">
        <v>88</v>
      </c>
      <c r="AV174" s="14" t="s">
        <v>88</v>
      </c>
      <c r="AW174" s="14" t="s">
        <v>37</v>
      </c>
      <c r="AX174" s="14" t="s">
        <v>76</v>
      </c>
      <c r="AY174" s="221" t="s">
        <v>237</v>
      </c>
    </row>
    <row r="175" spans="1:65" s="16" customFormat="1" ht="10.199999999999999">
      <c r="B175" s="233"/>
      <c r="C175" s="234"/>
      <c r="D175" s="202" t="s">
        <v>247</v>
      </c>
      <c r="E175" s="235" t="s">
        <v>19</v>
      </c>
      <c r="F175" s="236" t="s">
        <v>260</v>
      </c>
      <c r="G175" s="234"/>
      <c r="H175" s="237">
        <v>13.733000000000001</v>
      </c>
      <c r="I175" s="238"/>
      <c r="J175" s="234"/>
      <c r="K175" s="234"/>
      <c r="L175" s="239"/>
      <c r="M175" s="240"/>
      <c r="N175" s="241"/>
      <c r="O175" s="241"/>
      <c r="P175" s="241"/>
      <c r="Q175" s="241"/>
      <c r="R175" s="241"/>
      <c r="S175" s="241"/>
      <c r="T175" s="242"/>
      <c r="AT175" s="243" t="s">
        <v>247</v>
      </c>
      <c r="AU175" s="243" t="s">
        <v>88</v>
      </c>
      <c r="AV175" s="16" t="s">
        <v>243</v>
      </c>
      <c r="AW175" s="16" t="s">
        <v>37</v>
      </c>
      <c r="AX175" s="16" t="s">
        <v>83</v>
      </c>
      <c r="AY175" s="243" t="s">
        <v>237</v>
      </c>
    </row>
    <row r="176" spans="1:65" s="2" customFormat="1" ht="44.25" customHeight="1">
      <c r="A176" s="37"/>
      <c r="B176" s="38"/>
      <c r="C176" s="182" t="s">
        <v>361</v>
      </c>
      <c r="D176" s="182" t="s">
        <v>239</v>
      </c>
      <c r="E176" s="183" t="s">
        <v>3715</v>
      </c>
      <c r="F176" s="184" t="s">
        <v>3716</v>
      </c>
      <c r="G176" s="185" t="s">
        <v>304</v>
      </c>
      <c r="H176" s="186">
        <v>13.733000000000001</v>
      </c>
      <c r="I176" s="187"/>
      <c r="J176" s="188">
        <f>ROUND(I176*H176,2)</f>
        <v>0</v>
      </c>
      <c r="K176" s="184" t="s">
        <v>242</v>
      </c>
      <c r="L176" s="42"/>
      <c r="M176" s="189" t="s">
        <v>19</v>
      </c>
      <c r="N176" s="190" t="s">
        <v>48</v>
      </c>
      <c r="O176" s="67"/>
      <c r="P176" s="191">
        <f>O176*H176</f>
        <v>0</v>
      </c>
      <c r="Q176" s="191">
        <v>0</v>
      </c>
      <c r="R176" s="191">
        <f>Q176*H176</f>
        <v>0</v>
      </c>
      <c r="S176" s="191">
        <v>0</v>
      </c>
      <c r="T176" s="192">
        <f>S176*H176</f>
        <v>0</v>
      </c>
      <c r="U176" s="37"/>
      <c r="V176" s="37"/>
      <c r="W176" s="37"/>
      <c r="X176" s="37"/>
      <c r="Y176" s="37"/>
      <c r="Z176" s="37"/>
      <c r="AA176" s="37"/>
      <c r="AB176" s="37"/>
      <c r="AC176" s="37"/>
      <c r="AD176" s="37"/>
      <c r="AE176" s="37"/>
      <c r="AR176" s="193" t="s">
        <v>243</v>
      </c>
      <c r="AT176" s="193" t="s">
        <v>239</v>
      </c>
      <c r="AU176" s="193" t="s">
        <v>88</v>
      </c>
      <c r="AY176" s="20" t="s">
        <v>237</v>
      </c>
      <c r="BE176" s="194">
        <f>IF(N176="základní",J176,0)</f>
        <v>0</v>
      </c>
      <c r="BF176" s="194">
        <f>IF(N176="snížená",J176,0)</f>
        <v>0</v>
      </c>
      <c r="BG176" s="194">
        <f>IF(N176="zákl. přenesená",J176,0)</f>
        <v>0</v>
      </c>
      <c r="BH176" s="194">
        <f>IF(N176="sníž. přenesená",J176,0)</f>
        <v>0</v>
      </c>
      <c r="BI176" s="194">
        <f>IF(N176="nulová",J176,0)</f>
        <v>0</v>
      </c>
      <c r="BJ176" s="20" t="s">
        <v>88</v>
      </c>
      <c r="BK176" s="194">
        <f>ROUND(I176*H176,2)</f>
        <v>0</v>
      </c>
      <c r="BL176" s="20" t="s">
        <v>243</v>
      </c>
      <c r="BM176" s="193" t="s">
        <v>3717</v>
      </c>
    </row>
    <row r="177" spans="1:65" s="2" customFormat="1" ht="10.199999999999999">
      <c r="A177" s="37"/>
      <c r="B177" s="38"/>
      <c r="C177" s="39"/>
      <c r="D177" s="195" t="s">
        <v>245</v>
      </c>
      <c r="E177" s="39"/>
      <c r="F177" s="196" t="s">
        <v>3718</v>
      </c>
      <c r="G177" s="39"/>
      <c r="H177" s="39"/>
      <c r="I177" s="197"/>
      <c r="J177" s="39"/>
      <c r="K177" s="39"/>
      <c r="L177" s="42"/>
      <c r="M177" s="198"/>
      <c r="N177" s="199"/>
      <c r="O177" s="67"/>
      <c r="P177" s="67"/>
      <c r="Q177" s="67"/>
      <c r="R177" s="67"/>
      <c r="S177" s="67"/>
      <c r="T177" s="68"/>
      <c r="U177" s="37"/>
      <c r="V177" s="37"/>
      <c r="W177" s="37"/>
      <c r="X177" s="37"/>
      <c r="Y177" s="37"/>
      <c r="Z177" s="37"/>
      <c r="AA177" s="37"/>
      <c r="AB177" s="37"/>
      <c r="AC177" s="37"/>
      <c r="AD177" s="37"/>
      <c r="AE177" s="37"/>
      <c r="AT177" s="20" t="s">
        <v>245</v>
      </c>
      <c r="AU177" s="20" t="s">
        <v>88</v>
      </c>
    </row>
    <row r="178" spans="1:65" s="2" customFormat="1" ht="37.799999999999997" customHeight="1">
      <c r="A178" s="37"/>
      <c r="B178" s="38"/>
      <c r="C178" s="182" t="s">
        <v>366</v>
      </c>
      <c r="D178" s="182" t="s">
        <v>239</v>
      </c>
      <c r="E178" s="183" t="s">
        <v>3719</v>
      </c>
      <c r="F178" s="184" t="s">
        <v>3720</v>
      </c>
      <c r="G178" s="185" t="s">
        <v>141</v>
      </c>
      <c r="H178" s="186">
        <v>9.4</v>
      </c>
      <c r="I178" s="187"/>
      <c r="J178" s="188">
        <f>ROUND(I178*H178,2)</f>
        <v>0</v>
      </c>
      <c r="K178" s="184" t="s">
        <v>242</v>
      </c>
      <c r="L178" s="42"/>
      <c r="M178" s="189" t="s">
        <v>19</v>
      </c>
      <c r="N178" s="190" t="s">
        <v>48</v>
      </c>
      <c r="O178" s="67"/>
      <c r="P178" s="191">
        <f>O178*H178</f>
        <v>0</v>
      </c>
      <c r="Q178" s="191">
        <v>0</v>
      </c>
      <c r="R178" s="191">
        <f>Q178*H178</f>
        <v>0</v>
      </c>
      <c r="S178" s="191">
        <v>0</v>
      </c>
      <c r="T178" s="192">
        <f>S178*H178</f>
        <v>0</v>
      </c>
      <c r="U178" s="37"/>
      <c r="V178" s="37"/>
      <c r="W178" s="37"/>
      <c r="X178" s="37"/>
      <c r="Y178" s="37"/>
      <c r="Z178" s="37"/>
      <c r="AA178" s="37"/>
      <c r="AB178" s="37"/>
      <c r="AC178" s="37"/>
      <c r="AD178" s="37"/>
      <c r="AE178" s="37"/>
      <c r="AR178" s="193" t="s">
        <v>243</v>
      </c>
      <c r="AT178" s="193" t="s">
        <v>239</v>
      </c>
      <c r="AU178" s="193" t="s">
        <v>88</v>
      </c>
      <c r="AY178" s="20" t="s">
        <v>237</v>
      </c>
      <c r="BE178" s="194">
        <f>IF(N178="základní",J178,0)</f>
        <v>0</v>
      </c>
      <c r="BF178" s="194">
        <f>IF(N178="snížená",J178,0)</f>
        <v>0</v>
      </c>
      <c r="BG178" s="194">
        <f>IF(N178="zákl. přenesená",J178,0)</f>
        <v>0</v>
      </c>
      <c r="BH178" s="194">
        <f>IF(N178="sníž. přenesená",J178,0)</f>
        <v>0</v>
      </c>
      <c r="BI178" s="194">
        <f>IF(N178="nulová",J178,0)</f>
        <v>0</v>
      </c>
      <c r="BJ178" s="20" t="s">
        <v>88</v>
      </c>
      <c r="BK178" s="194">
        <f>ROUND(I178*H178,2)</f>
        <v>0</v>
      </c>
      <c r="BL178" s="20" t="s">
        <v>243</v>
      </c>
      <c r="BM178" s="193" t="s">
        <v>3721</v>
      </c>
    </row>
    <row r="179" spans="1:65" s="2" customFormat="1" ht="10.199999999999999">
      <c r="A179" s="37"/>
      <c r="B179" s="38"/>
      <c r="C179" s="39"/>
      <c r="D179" s="195" t="s">
        <v>245</v>
      </c>
      <c r="E179" s="39"/>
      <c r="F179" s="196" t="s">
        <v>3722</v>
      </c>
      <c r="G179" s="39"/>
      <c r="H179" s="39"/>
      <c r="I179" s="197"/>
      <c r="J179" s="39"/>
      <c r="K179" s="39"/>
      <c r="L179" s="42"/>
      <c r="M179" s="198"/>
      <c r="N179" s="199"/>
      <c r="O179" s="67"/>
      <c r="P179" s="67"/>
      <c r="Q179" s="67"/>
      <c r="R179" s="67"/>
      <c r="S179" s="67"/>
      <c r="T179" s="68"/>
      <c r="U179" s="37"/>
      <c r="V179" s="37"/>
      <c r="W179" s="37"/>
      <c r="X179" s="37"/>
      <c r="Y179" s="37"/>
      <c r="Z179" s="37"/>
      <c r="AA179" s="37"/>
      <c r="AB179" s="37"/>
      <c r="AC179" s="37"/>
      <c r="AD179" s="37"/>
      <c r="AE179" s="37"/>
      <c r="AT179" s="20" t="s">
        <v>245</v>
      </c>
      <c r="AU179" s="20" t="s">
        <v>88</v>
      </c>
    </row>
    <row r="180" spans="1:65" s="14" customFormat="1" ht="10.199999999999999">
      <c r="B180" s="211"/>
      <c r="C180" s="212"/>
      <c r="D180" s="202" t="s">
        <v>247</v>
      </c>
      <c r="E180" s="213" t="s">
        <v>19</v>
      </c>
      <c r="F180" s="214" t="s">
        <v>3598</v>
      </c>
      <c r="G180" s="212"/>
      <c r="H180" s="215">
        <v>9.4</v>
      </c>
      <c r="I180" s="216"/>
      <c r="J180" s="212"/>
      <c r="K180" s="212"/>
      <c r="L180" s="217"/>
      <c r="M180" s="218"/>
      <c r="N180" s="219"/>
      <c r="O180" s="219"/>
      <c r="P180" s="219"/>
      <c r="Q180" s="219"/>
      <c r="R180" s="219"/>
      <c r="S180" s="219"/>
      <c r="T180" s="220"/>
      <c r="AT180" s="221" t="s">
        <v>247</v>
      </c>
      <c r="AU180" s="221" t="s">
        <v>88</v>
      </c>
      <c r="AV180" s="14" t="s">
        <v>88</v>
      </c>
      <c r="AW180" s="14" t="s">
        <v>37</v>
      </c>
      <c r="AX180" s="14" t="s">
        <v>83</v>
      </c>
      <c r="AY180" s="221" t="s">
        <v>237</v>
      </c>
    </row>
    <row r="181" spans="1:65" s="2" customFormat="1" ht="44.25" customHeight="1">
      <c r="A181" s="37"/>
      <c r="B181" s="38"/>
      <c r="C181" s="182" t="s">
        <v>371</v>
      </c>
      <c r="D181" s="182" t="s">
        <v>239</v>
      </c>
      <c r="E181" s="183" t="s">
        <v>3723</v>
      </c>
      <c r="F181" s="184" t="s">
        <v>3724</v>
      </c>
      <c r="G181" s="185" t="s">
        <v>519</v>
      </c>
      <c r="H181" s="186">
        <v>14.807</v>
      </c>
      <c r="I181" s="187"/>
      <c r="J181" s="188">
        <f>ROUND(I181*H181,2)</f>
        <v>0</v>
      </c>
      <c r="K181" s="184" t="s">
        <v>242</v>
      </c>
      <c r="L181" s="42"/>
      <c r="M181" s="189" t="s">
        <v>19</v>
      </c>
      <c r="N181" s="190" t="s">
        <v>48</v>
      </c>
      <c r="O181" s="67"/>
      <c r="P181" s="191">
        <f>O181*H181</f>
        <v>0</v>
      </c>
      <c r="Q181" s="191">
        <v>0</v>
      </c>
      <c r="R181" s="191">
        <f>Q181*H181</f>
        <v>0</v>
      </c>
      <c r="S181" s="191">
        <v>0</v>
      </c>
      <c r="T181" s="192">
        <f>S181*H181</f>
        <v>0</v>
      </c>
      <c r="U181" s="37"/>
      <c r="V181" s="37"/>
      <c r="W181" s="37"/>
      <c r="X181" s="37"/>
      <c r="Y181" s="37"/>
      <c r="Z181" s="37"/>
      <c r="AA181" s="37"/>
      <c r="AB181" s="37"/>
      <c r="AC181" s="37"/>
      <c r="AD181" s="37"/>
      <c r="AE181" s="37"/>
      <c r="AR181" s="193" t="s">
        <v>243</v>
      </c>
      <c r="AT181" s="193" t="s">
        <v>239</v>
      </c>
      <c r="AU181" s="193" t="s">
        <v>88</v>
      </c>
      <c r="AY181" s="20" t="s">
        <v>237</v>
      </c>
      <c r="BE181" s="194">
        <f>IF(N181="základní",J181,0)</f>
        <v>0</v>
      </c>
      <c r="BF181" s="194">
        <f>IF(N181="snížená",J181,0)</f>
        <v>0</v>
      </c>
      <c r="BG181" s="194">
        <f>IF(N181="zákl. přenesená",J181,0)</f>
        <v>0</v>
      </c>
      <c r="BH181" s="194">
        <f>IF(N181="sníž. přenesená",J181,0)</f>
        <v>0</v>
      </c>
      <c r="BI181" s="194">
        <f>IF(N181="nulová",J181,0)</f>
        <v>0</v>
      </c>
      <c r="BJ181" s="20" t="s">
        <v>88</v>
      </c>
      <c r="BK181" s="194">
        <f>ROUND(I181*H181,2)</f>
        <v>0</v>
      </c>
      <c r="BL181" s="20" t="s">
        <v>243</v>
      </c>
      <c r="BM181" s="193" t="s">
        <v>3725</v>
      </c>
    </row>
    <row r="182" spans="1:65" s="2" customFormat="1" ht="10.199999999999999">
      <c r="A182" s="37"/>
      <c r="B182" s="38"/>
      <c r="C182" s="39"/>
      <c r="D182" s="195" t="s">
        <v>245</v>
      </c>
      <c r="E182" s="39"/>
      <c r="F182" s="196" t="s">
        <v>3726</v>
      </c>
      <c r="G182" s="39"/>
      <c r="H182" s="39"/>
      <c r="I182" s="197"/>
      <c r="J182" s="39"/>
      <c r="K182" s="39"/>
      <c r="L182" s="42"/>
      <c r="M182" s="198"/>
      <c r="N182" s="199"/>
      <c r="O182" s="67"/>
      <c r="P182" s="67"/>
      <c r="Q182" s="67"/>
      <c r="R182" s="67"/>
      <c r="S182" s="67"/>
      <c r="T182" s="68"/>
      <c r="U182" s="37"/>
      <c r="V182" s="37"/>
      <c r="W182" s="37"/>
      <c r="X182" s="37"/>
      <c r="Y182" s="37"/>
      <c r="Z182" s="37"/>
      <c r="AA182" s="37"/>
      <c r="AB182" s="37"/>
      <c r="AC182" s="37"/>
      <c r="AD182" s="37"/>
      <c r="AE182" s="37"/>
      <c r="AT182" s="20" t="s">
        <v>245</v>
      </c>
      <c r="AU182" s="20" t="s">
        <v>88</v>
      </c>
    </row>
    <row r="183" spans="1:65" s="14" customFormat="1" ht="10.199999999999999">
      <c r="B183" s="211"/>
      <c r="C183" s="212"/>
      <c r="D183" s="202" t="s">
        <v>247</v>
      </c>
      <c r="E183" s="213" t="s">
        <v>19</v>
      </c>
      <c r="F183" s="214" t="s">
        <v>3727</v>
      </c>
      <c r="G183" s="212"/>
      <c r="H183" s="215">
        <v>12.722</v>
      </c>
      <c r="I183" s="216"/>
      <c r="J183" s="212"/>
      <c r="K183" s="212"/>
      <c r="L183" s="217"/>
      <c r="M183" s="218"/>
      <c r="N183" s="219"/>
      <c r="O183" s="219"/>
      <c r="P183" s="219"/>
      <c r="Q183" s="219"/>
      <c r="R183" s="219"/>
      <c r="S183" s="219"/>
      <c r="T183" s="220"/>
      <c r="AT183" s="221" t="s">
        <v>247</v>
      </c>
      <c r="AU183" s="221" t="s">
        <v>88</v>
      </c>
      <c r="AV183" s="14" t="s">
        <v>88</v>
      </c>
      <c r="AW183" s="14" t="s">
        <v>37</v>
      </c>
      <c r="AX183" s="14" t="s">
        <v>76</v>
      </c>
      <c r="AY183" s="221" t="s">
        <v>237</v>
      </c>
    </row>
    <row r="184" spans="1:65" s="13" customFormat="1" ht="10.199999999999999">
      <c r="B184" s="200"/>
      <c r="C184" s="201"/>
      <c r="D184" s="202" t="s">
        <v>247</v>
      </c>
      <c r="E184" s="203" t="s">
        <v>19</v>
      </c>
      <c r="F184" s="204" t="s">
        <v>3650</v>
      </c>
      <c r="G184" s="201"/>
      <c r="H184" s="203" t="s">
        <v>19</v>
      </c>
      <c r="I184" s="205"/>
      <c r="J184" s="201"/>
      <c r="K184" s="201"/>
      <c r="L184" s="206"/>
      <c r="M184" s="207"/>
      <c r="N184" s="208"/>
      <c r="O184" s="208"/>
      <c r="P184" s="208"/>
      <c r="Q184" s="208"/>
      <c r="R184" s="208"/>
      <c r="S184" s="208"/>
      <c r="T184" s="209"/>
      <c r="AT184" s="210" t="s">
        <v>247</v>
      </c>
      <c r="AU184" s="210" t="s">
        <v>88</v>
      </c>
      <c r="AV184" s="13" t="s">
        <v>83</v>
      </c>
      <c r="AW184" s="13" t="s">
        <v>37</v>
      </c>
      <c r="AX184" s="13" t="s">
        <v>76</v>
      </c>
      <c r="AY184" s="210" t="s">
        <v>237</v>
      </c>
    </row>
    <row r="185" spans="1:65" s="14" customFormat="1" ht="10.199999999999999">
      <c r="B185" s="211"/>
      <c r="C185" s="212"/>
      <c r="D185" s="202" t="s">
        <v>247</v>
      </c>
      <c r="E185" s="213" t="s">
        <v>19</v>
      </c>
      <c r="F185" s="214" t="s">
        <v>3728</v>
      </c>
      <c r="G185" s="212"/>
      <c r="H185" s="215">
        <v>2.085</v>
      </c>
      <c r="I185" s="216"/>
      <c r="J185" s="212"/>
      <c r="K185" s="212"/>
      <c r="L185" s="217"/>
      <c r="M185" s="218"/>
      <c r="N185" s="219"/>
      <c r="O185" s="219"/>
      <c r="P185" s="219"/>
      <c r="Q185" s="219"/>
      <c r="R185" s="219"/>
      <c r="S185" s="219"/>
      <c r="T185" s="220"/>
      <c r="AT185" s="221" t="s">
        <v>247</v>
      </c>
      <c r="AU185" s="221" t="s">
        <v>88</v>
      </c>
      <c r="AV185" s="14" t="s">
        <v>88</v>
      </c>
      <c r="AW185" s="14" t="s">
        <v>37</v>
      </c>
      <c r="AX185" s="14" t="s">
        <v>76</v>
      </c>
      <c r="AY185" s="221" t="s">
        <v>237</v>
      </c>
    </row>
    <row r="186" spans="1:65" s="16" customFormat="1" ht="10.199999999999999">
      <c r="B186" s="233"/>
      <c r="C186" s="234"/>
      <c r="D186" s="202" t="s">
        <v>247</v>
      </c>
      <c r="E186" s="235" t="s">
        <v>19</v>
      </c>
      <c r="F186" s="236" t="s">
        <v>260</v>
      </c>
      <c r="G186" s="234"/>
      <c r="H186" s="237">
        <v>14.807</v>
      </c>
      <c r="I186" s="238"/>
      <c r="J186" s="234"/>
      <c r="K186" s="234"/>
      <c r="L186" s="239"/>
      <c r="M186" s="240"/>
      <c r="N186" s="241"/>
      <c r="O186" s="241"/>
      <c r="P186" s="241"/>
      <c r="Q186" s="241"/>
      <c r="R186" s="241"/>
      <c r="S186" s="241"/>
      <c r="T186" s="242"/>
      <c r="AT186" s="243" t="s">
        <v>247</v>
      </c>
      <c r="AU186" s="243" t="s">
        <v>88</v>
      </c>
      <c r="AV186" s="16" t="s">
        <v>243</v>
      </c>
      <c r="AW186" s="16" t="s">
        <v>37</v>
      </c>
      <c r="AX186" s="16" t="s">
        <v>83</v>
      </c>
      <c r="AY186" s="243" t="s">
        <v>237</v>
      </c>
    </row>
    <row r="187" spans="1:65" s="12" customFormat="1" ht="22.8" customHeight="1">
      <c r="B187" s="166"/>
      <c r="C187" s="167"/>
      <c r="D187" s="168" t="s">
        <v>75</v>
      </c>
      <c r="E187" s="180" t="s">
        <v>88</v>
      </c>
      <c r="F187" s="180" t="s">
        <v>3729</v>
      </c>
      <c r="G187" s="167"/>
      <c r="H187" s="167"/>
      <c r="I187" s="170"/>
      <c r="J187" s="181">
        <f>BK187</f>
        <v>0</v>
      </c>
      <c r="K187" s="167"/>
      <c r="L187" s="172"/>
      <c r="M187" s="173"/>
      <c r="N187" s="174"/>
      <c r="O187" s="174"/>
      <c r="P187" s="175">
        <f>SUM(P188:P236)</f>
        <v>0</v>
      </c>
      <c r="Q187" s="174"/>
      <c r="R187" s="175">
        <f>SUM(R188:R236)</f>
        <v>34.331250740000002</v>
      </c>
      <c r="S187" s="174"/>
      <c r="T187" s="176">
        <f>SUM(T188:T236)</f>
        <v>0</v>
      </c>
      <c r="AR187" s="177" t="s">
        <v>83</v>
      </c>
      <c r="AT187" s="178" t="s">
        <v>75</v>
      </c>
      <c r="AU187" s="178" t="s">
        <v>83</v>
      </c>
      <c r="AY187" s="177" t="s">
        <v>237</v>
      </c>
      <c r="BK187" s="179">
        <f>SUM(BK188:BK236)</f>
        <v>0</v>
      </c>
    </row>
    <row r="188" spans="1:65" s="2" customFormat="1" ht="33" customHeight="1">
      <c r="A188" s="37"/>
      <c r="B188" s="38"/>
      <c r="C188" s="182" t="s">
        <v>389</v>
      </c>
      <c r="D188" s="182" t="s">
        <v>239</v>
      </c>
      <c r="E188" s="183" t="s">
        <v>3730</v>
      </c>
      <c r="F188" s="184" t="s">
        <v>3731</v>
      </c>
      <c r="G188" s="185" t="s">
        <v>519</v>
      </c>
      <c r="H188" s="186">
        <v>1.3979999999999999</v>
      </c>
      <c r="I188" s="187"/>
      <c r="J188" s="188">
        <f>ROUND(I188*H188,2)</f>
        <v>0</v>
      </c>
      <c r="K188" s="184" t="s">
        <v>242</v>
      </c>
      <c r="L188" s="42"/>
      <c r="M188" s="189" t="s">
        <v>19</v>
      </c>
      <c r="N188" s="190" t="s">
        <v>48</v>
      </c>
      <c r="O188" s="67"/>
      <c r="P188" s="191">
        <f>O188*H188</f>
        <v>0</v>
      </c>
      <c r="Q188" s="191">
        <v>2.5018699999999998</v>
      </c>
      <c r="R188" s="191">
        <f>Q188*H188</f>
        <v>3.4976142599999993</v>
      </c>
      <c r="S188" s="191">
        <v>0</v>
      </c>
      <c r="T188" s="192">
        <f>S188*H188</f>
        <v>0</v>
      </c>
      <c r="U188" s="37"/>
      <c r="V188" s="37"/>
      <c r="W188" s="37"/>
      <c r="X188" s="37"/>
      <c r="Y188" s="37"/>
      <c r="Z188" s="37"/>
      <c r="AA188" s="37"/>
      <c r="AB188" s="37"/>
      <c r="AC188" s="37"/>
      <c r="AD188" s="37"/>
      <c r="AE188" s="37"/>
      <c r="AR188" s="193" t="s">
        <v>243</v>
      </c>
      <c r="AT188" s="193" t="s">
        <v>239</v>
      </c>
      <c r="AU188" s="193" t="s">
        <v>88</v>
      </c>
      <c r="AY188" s="20" t="s">
        <v>237</v>
      </c>
      <c r="BE188" s="194">
        <f>IF(N188="základní",J188,0)</f>
        <v>0</v>
      </c>
      <c r="BF188" s="194">
        <f>IF(N188="snížená",J188,0)</f>
        <v>0</v>
      </c>
      <c r="BG188" s="194">
        <f>IF(N188="zákl. přenesená",J188,0)</f>
        <v>0</v>
      </c>
      <c r="BH188" s="194">
        <f>IF(N188="sníž. přenesená",J188,0)</f>
        <v>0</v>
      </c>
      <c r="BI188" s="194">
        <f>IF(N188="nulová",J188,0)</f>
        <v>0</v>
      </c>
      <c r="BJ188" s="20" t="s">
        <v>88</v>
      </c>
      <c r="BK188" s="194">
        <f>ROUND(I188*H188,2)</f>
        <v>0</v>
      </c>
      <c r="BL188" s="20" t="s">
        <v>243</v>
      </c>
      <c r="BM188" s="193" t="s">
        <v>3732</v>
      </c>
    </row>
    <row r="189" spans="1:65" s="2" customFormat="1" ht="10.199999999999999">
      <c r="A189" s="37"/>
      <c r="B189" s="38"/>
      <c r="C189" s="39"/>
      <c r="D189" s="195" t="s">
        <v>245</v>
      </c>
      <c r="E189" s="39"/>
      <c r="F189" s="196" t="s">
        <v>3733</v>
      </c>
      <c r="G189" s="39"/>
      <c r="H189" s="39"/>
      <c r="I189" s="197"/>
      <c r="J189" s="39"/>
      <c r="K189" s="39"/>
      <c r="L189" s="42"/>
      <c r="M189" s="198"/>
      <c r="N189" s="199"/>
      <c r="O189" s="67"/>
      <c r="P189" s="67"/>
      <c r="Q189" s="67"/>
      <c r="R189" s="67"/>
      <c r="S189" s="67"/>
      <c r="T189" s="68"/>
      <c r="U189" s="37"/>
      <c r="V189" s="37"/>
      <c r="W189" s="37"/>
      <c r="X189" s="37"/>
      <c r="Y189" s="37"/>
      <c r="Z189" s="37"/>
      <c r="AA189" s="37"/>
      <c r="AB189" s="37"/>
      <c r="AC189" s="37"/>
      <c r="AD189" s="37"/>
      <c r="AE189" s="37"/>
      <c r="AT189" s="20" t="s">
        <v>245</v>
      </c>
      <c r="AU189" s="20" t="s">
        <v>88</v>
      </c>
    </row>
    <row r="190" spans="1:65" s="13" customFormat="1" ht="10.199999999999999">
      <c r="B190" s="200"/>
      <c r="C190" s="201"/>
      <c r="D190" s="202" t="s">
        <v>247</v>
      </c>
      <c r="E190" s="203" t="s">
        <v>19</v>
      </c>
      <c r="F190" s="204" t="s">
        <v>3734</v>
      </c>
      <c r="G190" s="201"/>
      <c r="H190" s="203" t="s">
        <v>19</v>
      </c>
      <c r="I190" s="205"/>
      <c r="J190" s="201"/>
      <c r="K190" s="201"/>
      <c r="L190" s="206"/>
      <c r="M190" s="207"/>
      <c r="N190" s="208"/>
      <c r="O190" s="208"/>
      <c r="P190" s="208"/>
      <c r="Q190" s="208"/>
      <c r="R190" s="208"/>
      <c r="S190" s="208"/>
      <c r="T190" s="209"/>
      <c r="AT190" s="210" t="s">
        <v>247</v>
      </c>
      <c r="AU190" s="210" t="s">
        <v>88</v>
      </c>
      <c r="AV190" s="13" t="s">
        <v>83</v>
      </c>
      <c r="AW190" s="13" t="s">
        <v>37</v>
      </c>
      <c r="AX190" s="13" t="s">
        <v>76</v>
      </c>
      <c r="AY190" s="210" t="s">
        <v>237</v>
      </c>
    </row>
    <row r="191" spans="1:65" s="14" customFormat="1" ht="10.199999999999999">
      <c r="B191" s="211"/>
      <c r="C191" s="212"/>
      <c r="D191" s="202" t="s">
        <v>247</v>
      </c>
      <c r="E191" s="213" t="s">
        <v>19</v>
      </c>
      <c r="F191" s="214" t="s">
        <v>3735</v>
      </c>
      <c r="G191" s="212"/>
      <c r="H191" s="215">
        <v>1.3979999999999999</v>
      </c>
      <c r="I191" s="216"/>
      <c r="J191" s="212"/>
      <c r="K191" s="212"/>
      <c r="L191" s="217"/>
      <c r="M191" s="218"/>
      <c r="N191" s="219"/>
      <c r="O191" s="219"/>
      <c r="P191" s="219"/>
      <c r="Q191" s="219"/>
      <c r="R191" s="219"/>
      <c r="S191" s="219"/>
      <c r="T191" s="220"/>
      <c r="AT191" s="221" t="s">
        <v>247</v>
      </c>
      <c r="AU191" s="221" t="s">
        <v>88</v>
      </c>
      <c r="AV191" s="14" t="s">
        <v>88</v>
      </c>
      <c r="AW191" s="14" t="s">
        <v>37</v>
      </c>
      <c r="AX191" s="14" t="s">
        <v>83</v>
      </c>
      <c r="AY191" s="221" t="s">
        <v>237</v>
      </c>
    </row>
    <row r="192" spans="1:65" s="2" customFormat="1" ht="24.15" customHeight="1">
      <c r="A192" s="37"/>
      <c r="B192" s="38"/>
      <c r="C192" s="182" t="s">
        <v>394</v>
      </c>
      <c r="D192" s="182" t="s">
        <v>239</v>
      </c>
      <c r="E192" s="183" t="s">
        <v>3736</v>
      </c>
      <c r="F192" s="184" t="s">
        <v>3737</v>
      </c>
      <c r="G192" s="185" t="s">
        <v>304</v>
      </c>
      <c r="H192" s="186">
        <v>0.126</v>
      </c>
      <c r="I192" s="187"/>
      <c r="J192" s="188">
        <f>ROUND(I192*H192,2)</f>
        <v>0</v>
      </c>
      <c r="K192" s="184" t="s">
        <v>242</v>
      </c>
      <c r="L192" s="42"/>
      <c r="M192" s="189" t="s">
        <v>19</v>
      </c>
      <c r="N192" s="190" t="s">
        <v>48</v>
      </c>
      <c r="O192" s="67"/>
      <c r="P192" s="191">
        <f>O192*H192</f>
        <v>0</v>
      </c>
      <c r="Q192" s="191">
        <v>1.0606199999999999</v>
      </c>
      <c r="R192" s="191">
        <f>Q192*H192</f>
        <v>0.13363812</v>
      </c>
      <c r="S192" s="191">
        <v>0</v>
      </c>
      <c r="T192" s="192">
        <f>S192*H192</f>
        <v>0</v>
      </c>
      <c r="U192" s="37"/>
      <c r="V192" s="37"/>
      <c r="W192" s="37"/>
      <c r="X192" s="37"/>
      <c r="Y192" s="37"/>
      <c r="Z192" s="37"/>
      <c r="AA192" s="37"/>
      <c r="AB192" s="37"/>
      <c r="AC192" s="37"/>
      <c r="AD192" s="37"/>
      <c r="AE192" s="37"/>
      <c r="AR192" s="193" t="s">
        <v>243</v>
      </c>
      <c r="AT192" s="193" t="s">
        <v>239</v>
      </c>
      <c r="AU192" s="193" t="s">
        <v>88</v>
      </c>
      <c r="AY192" s="20" t="s">
        <v>237</v>
      </c>
      <c r="BE192" s="194">
        <f>IF(N192="základní",J192,0)</f>
        <v>0</v>
      </c>
      <c r="BF192" s="194">
        <f>IF(N192="snížená",J192,0)</f>
        <v>0</v>
      </c>
      <c r="BG192" s="194">
        <f>IF(N192="zákl. přenesená",J192,0)</f>
        <v>0</v>
      </c>
      <c r="BH192" s="194">
        <f>IF(N192="sníž. přenesená",J192,0)</f>
        <v>0</v>
      </c>
      <c r="BI192" s="194">
        <f>IF(N192="nulová",J192,0)</f>
        <v>0</v>
      </c>
      <c r="BJ192" s="20" t="s">
        <v>88</v>
      </c>
      <c r="BK192" s="194">
        <f>ROUND(I192*H192,2)</f>
        <v>0</v>
      </c>
      <c r="BL192" s="20" t="s">
        <v>243</v>
      </c>
      <c r="BM192" s="193" t="s">
        <v>3738</v>
      </c>
    </row>
    <row r="193" spans="1:65" s="2" customFormat="1" ht="10.199999999999999">
      <c r="A193" s="37"/>
      <c r="B193" s="38"/>
      <c r="C193" s="39"/>
      <c r="D193" s="195" t="s">
        <v>245</v>
      </c>
      <c r="E193" s="39"/>
      <c r="F193" s="196" t="s">
        <v>3739</v>
      </c>
      <c r="G193" s="39"/>
      <c r="H193" s="39"/>
      <c r="I193" s="197"/>
      <c r="J193" s="39"/>
      <c r="K193" s="39"/>
      <c r="L193" s="42"/>
      <c r="M193" s="198"/>
      <c r="N193" s="199"/>
      <c r="O193" s="67"/>
      <c r="P193" s="67"/>
      <c r="Q193" s="67"/>
      <c r="R193" s="67"/>
      <c r="S193" s="67"/>
      <c r="T193" s="68"/>
      <c r="U193" s="37"/>
      <c r="V193" s="37"/>
      <c r="W193" s="37"/>
      <c r="X193" s="37"/>
      <c r="Y193" s="37"/>
      <c r="Z193" s="37"/>
      <c r="AA193" s="37"/>
      <c r="AB193" s="37"/>
      <c r="AC193" s="37"/>
      <c r="AD193" s="37"/>
      <c r="AE193" s="37"/>
      <c r="AT193" s="20" t="s">
        <v>245</v>
      </c>
      <c r="AU193" s="20" t="s">
        <v>88</v>
      </c>
    </row>
    <row r="194" spans="1:65" s="14" customFormat="1" ht="10.199999999999999">
      <c r="B194" s="211"/>
      <c r="C194" s="212"/>
      <c r="D194" s="202" t="s">
        <v>247</v>
      </c>
      <c r="E194" s="212"/>
      <c r="F194" s="214" t="s">
        <v>3740</v>
      </c>
      <c r="G194" s="212"/>
      <c r="H194" s="215">
        <v>0.126</v>
      </c>
      <c r="I194" s="216"/>
      <c r="J194" s="212"/>
      <c r="K194" s="212"/>
      <c r="L194" s="217"/>
      <c r="M194" s="218"/>
      <c r="N194" s="219"/>
      <c r="O194" s="219"/>
      <c r="P194" s="219"/>
      <c r="Q194" s="219"/>
      <c r="R194" s="219"/>
      <c r="S194" s="219"/>
      <c r="T194" s="220"/>
      <c r="AT194" s="221" t="s">
        <v>247</v>
      </c>
      <c r="AU194" s="221" t="s">
        <v>88</v>
      </c>
      <c r="AV194" s="14" t="s">
        <v>88</v>
      </c>
      <c r="AW194" s="14" t="s">
        <v>4</v>
      </c>
      <c r="AX194" s="14" t="s">
        <v>83</v>
      </c>
      <c r="AY194" s="221" t="s">
        <v>237</v>
      </c>
    </row>
    <row r="195" spans="1:65" s="2" customFormat="1" ht="24.15" customHeight="1">
      <c r="A195" s="37"/>
      <c r="B195" s="38"/>
      <c r="C195" s="182" t="s">
        <v>400</v>
      </c>
      <c r="D195" s="182" t="s">
        <v>239</v>
      </c>
      <c r="E195" s="183" t="s">
        <v>3741</v>
      </c>
      <c r="F195" s="184" t="s">
        <v>3742</v>
      </c>
      <c r="G195" s="185" t="s">
        <v>519</v>
      </c>
      <c r="H195" s="186">
        <v>5.97</v>
      </c>
      <c r="I195" s="187"/>
      <c r="J195" s="188">
        <f>ROUND(I195*H195,2)</f>
        <v>0</v>
      </c>
      <c r="K195" s="184" t="s">
        <v>242</v>
      </c>
      <c r="L195" s="42"/>
      <c r="M195" s="189" t="s">
        <v>19</v>
      </c>
      <c r="N195" s="190" t="s">
        <v>48</v>
      </c>
      <c r="O195" s="67"/>
      <c r="P195" s="191">
        <f>O195*H195</f>
        <v>0</v>
      </c>
      <c r="Q195" s="191">
        <v>2.3010199999999998</v>
      </c>
      <c r="R195" s="191">
        <f>Q195*H195</f>
        <v>13.737089399999999</v>
      </c>
      <c r="S195" s="191">
        <v>0</v>
      </c>
      <c r="T195" s="192">
        <f>S195*H195</f>
        <v>0</v>
      </c>
      <c r="U195" s="37"/>
      <c r="V195" s="37"/>
      <c r="W195" s="37"/>
      <c r="X195" s="37"/>
      <c r="Y195" s="37"/>
      <c r="Z195" s="37"/>
      <c r="AA195" s="37"/>
      <c r="AB195" s="37"/>
      <c r="AC195" s="37"/>
      <c r="AD195" s="37"/>
      <c r="AE195" s="37"/>
      <c r="AR195" s="193" t="s">
        <v>243</v>
      </c>
      <c r="AT195" s="193" t="s">
        <v>239</v>
      </c>
      <c r="AU195" s="193" t="s">
        <v>88</v>
      </c>
      <c r="AY195" s="20" t="s">
        <v>237</v>
      </c>
      <c r="BE195" s="194">
        <f>IF(N195="základní",J195,0)</f>
        <v>0</v>
      </c>
      <c r="BF195" s="194">
        <f>IF(N195="snížená",J195,0)</f>
        <v>0</v>
      </c>
      <c r="BG195" s="194">
        <f>IF(N195="zákl. přenesená",J195,0)</f>
        <v>0</v>
      </c>
      <c r="BH195" s="194">
        <f>IF(N195="sníž. přenesená",J195,0)</f>
        <v>0</v>
      </c>
      <c r="BI195" s="194">
        <f>IF(N195="nulová",J195,0)</f>
        <v>0</v>
      </c>
      <c r="BJ195" s="20" t="s">
        <v>88</v>
      </c>
      <c r="BK195" s="194">
        <f>ROUND(I195*H195,2)</f>
        <v>0</v>
      </c>
      <c r="BL195" s="20" t="s">
        <v>243</v>
      </c>
      <c r="BM195" s="193" t="s">
        <v>3743</v>
      </c>
    </row>
    <row r="196" spans="1:65" s="2" customFormat="1" ht="10.199999999999999">
      <c r="A196" s="37"/>
      <c r="B196" s="38"/>
      <c r="C196" s="39"/>
      <c r="D196" s="195" t="s">
        <v>245</v>
      </c>
      <c r="E196" s="39"/>
      <c r="F196" s="196" t="s">
        <v>3744</v>
      </c>
      <c r="G196" s="39"/>
      <c r="H196" s="39"/>
      <c r="I196" s="197"/>
      <c r="J196" s="39"/>
      <c r="K196" s="39"/>
      <c r="L196" s="42"/>
      <c r="M196" s="198"/>
      <c r="N196" s="199"/>
      <c r="O196" s="67"/>
      <c r="P196" s="67"/>
      <c r="Q196" s="67"/>
      <c r="R196" s="67"/>
      <c r="S196" s="67"/>
      <c r="T196" s="68"/>
      <c r="U196" s="37"/>
      <c r="V196" s="37"/>
      <c r="W196" s="37"/>
      <c r="X196" s="37"/>
      <c r="Y196" s="37"/>
      <c r="Z196" s="37"/>
      <c r="AA196" s="37"/>
      <c r="AB196" s="37"/>
      <c r="AC196" s="37"/>
      <c r="AD196" s="37"/>
      <c r="AE196" s="37"/>
      <c r="AT196" s="20" t="s">
        <v>245</v>
      </c>
      <c r="AU196" s="20" t="s">
        <v>88</v>
      </c>
    </row>
    <row r="197" spans="1:65" s="14" customFormat="1" ht="10.199999999999999">
      <c r="B197" s="211"/>
      <c r="C197" s="212"/>
      <c r="D197" s="202" t="s">
        <v>247</v>
      </c>
      <c r="E197" s="213" t="s">
        <v>19</v>
      </c>
      <c r="F197" s="214" t="s">
        <v>3745</v>
      </c>
      <c r="G197" s="212"/>
      <c r="H197" s="215">
        <v>0.9</v>
      </c>
      <c r="I197" s="216"/>
      <c r="J197" s="212"/>
      <c r="K197" s="212"/>
      <c r="L197" s="217"/>
      <c r="M197" s="218"/>
      <c r="N197" s="219"/>
      <c r="O197" s="219"/>
      <c r="P197" s="219"/>
      <c r="Q197" s="219"/>
      <c r="R197" s="219"/>
      <c r="S197" s="219"/>
      <c r="T197" s="220"/>
      <c r="AT197" s="221" t="s">
        <v>247</v>
      </c>
      <c r="AU197" s="221" t="s">
        <v>88</v>
      </c>
      <c r="AV197" s="14" t="s">
        <v>88</v>
      </c>
      <c r="AW197" s="14" t="s">
        <v>37</v>
      </c>
      <c r="AX197" s="14" t="s">
        <v>76</v>
      </c>
      <c r="AY197" s="221" t="s">
        <v>237</v>
      </c>
    </row>
    <row r="198" spans="1:65" s="14" customFormat="1" ht="10.199999999999999">
      <c r="B198" s="211"/>
      <c r="C198" s="212"/>
      <c r="D198" s="202" t="s">
        <v>247</v>
      </c>
      <c r="E198" s="213" t="s">
        <v>19</v>
      </c>
      <c r="F198" s="214" t="s">
        <v>3746</v>
      </c>
      <c r="G198" s="212"/>
      <c r="H198" s="215">
        <v>0.95599999999999996</v>
      </c>
      <c r="I198" s="216"/>
      <c r="J198" s="212"/>
      <c r="K198" s="212"/>
      <c r="L198" s="217"/>
      <c r="M198" s="218"/>
      <c r="N198" s="219"/>
      <c r="O198" s="219"/>
      <c r="P198" s="219"/>
      <c r="Q198" s="219"/>
      <c r="R198" s="219"/>
      <c r="S198" s="219"/>
      <c r="T198" s="220"/>
      <c r="AT198" s="221" t="s">
        <v>247</v>
      </c>
      <c r="AU198" s="221" t="s">
        <v>88</v>
      </c>
      <c r="AV198" s="14" t="s">
        <v>88</v>
      </c>
      <c r="AW198" s="14" t="s">
        <v>37</v>
      </c>
      <c r="AX198" s="14" t="s">
        <v>76</v>
      </c>
      <c r="AY198" s="221" t="s">
        <v>237</v>
      </c>
    </row>
    <row r="199" spans="1:65" s="14" customFormat="1" ht="10.199999999999999">
      <c r="B199" s="211"/>
      <c r="C199" s="212"/>
      <c r="D199" s="202" t="s">
        <v>247</v>
      </c>
      <c r="E199" s="213" t="s">
        <v>19</v>
      </c>
      <c r="F199" s="214" t="s">
        <v>3747</v>
      </c>
      <c r="G199" s="212"/>
      <c r="H199" s="215">
        <v>0.79900000000000004</v>
      </c>
      <c r="I199" s="216"/>
      <c r="J199" s="212"/>
      <c r="K199" s="212"/>
      <c r="L199" s="217"/>
      <c r="M199" s="218"/>
      <c r="N199" s="219"/>
      <c r="O199" s="219"/>
      <c r="P199" s="219"/>
      <c r="Q199" s="219"/>
      <c r="R199" s="219"/>
      <c r="S199" s="219"/>
      <c r="T199" s="220"/>
      <c r="AT199" s="221" t="s">
        <v>247</v>
      </c>
      <c r="AU199" s="221" t="s">
        <v>88</v>
      </c>
      <c r="AV199" s="14" t="s">
        <v>88</v>
      </c>
      <c r="AW199" s="14" t="s">
        <v>37</v>
      </c>
      <c r="AX199" s="14" t="s">
        <v>76</v>
      </c>
      <c r="AY199" s="221" t="s">
        <v>237</v>
      </c>
    </row>
    <row r="200" spans="1:65" s="14" customFormat="1" ht="10.199999999999999">
      <c r="B200" s="211"/>
      <c r="C200" s="212"/>
      <c r="D200" s="202" t="s">
        <v>247</v>
      </c>
      <c r="E200" s="213" t="s">
        <v>19</v>
      </c>
      <c r="F200" s="214" t="s">
        <v>3748</v>
      </c>
      <c r="G200" s="212"/>
      <c r="H200" s="215">
        <v>0.67500000000000004</v>
      </c>
      <c r="I200" s="216"/>
      <c r="J200" s="212"/>
      <c r="K200" s="212"/>
      <c r="L200" s="217"/>
      <c r="M200" s="218"/>
      <c r="N200" s="219"/>
      <c r="O200" s="219"/>
      <c r="P200" s="219"/>
      <c r="Q200" s="219"/>
      <c r="R200" s="219"/>
      <c r="S200" s="219"/>
      <c r="T200" s="220"/>
      <c r="AT200" s="221" t="s">
        <v>247</v>
      </c>
      <c r="AU200" s="221" t="s">
        <v>88</v>
      </c>
      <c r="AV200" s="14" t="s">
        <v>88</v>
      </c>
      <c r="AW200" s="14" t="s">
        <v>37</v>
      </c>
      <c r="AX200" s="14" t="s">
        <v>76</v>
      </c>
      <c r="AY200" s="221" t="s">
        <v>237</v>
      </c>
    </row>
    <row r="201" spans="1:65" s="14" customFormat="1" ht="10.199999999999999">
      <c r="B201" s="211"/>
      <c r="C201" s="212"/>
      <c r="D201" s="202" t="s">
        <v>247</v>
      </c>
      <c r="E201" s="213" t="s">
        <v>19</v>
      </c>
      <c r="F201" s="214" t="s">
        <v>3749</v>
      </c>
      <c r="G201" s="212"/>
      <c r="H201" s="215">
        <v>1.1180000000000001</v>
      </c>
      <c r="I201" s="216"/>
      <c r="J201" s="212"/>
      <c r="K201" s="212"/>
      <c r="L201" s="217"/>
      <c r="M201" s="218"/>
      <c r="N201" s="219"/>
      <c r="O201" s="219"/>
      <c r="P201" s="219"/>
      <c r="Q201" s="219"/>
      <c r="R201" s="219"/>
      <c r="S201" s="219"/>
      <c r="T201" s="220"/>
      <c r="AT201" s="221" t="s">
        <v>247</v>
      </c>
      <c r="AU201" s="221" t="s">
        <v>88</v>
      </c>
      <c r="AV201" s="14" t="s">
        <v>88</v>
      </c>
      <c r="AW201" s="14" t="s">
        <v>37</v>
      </c>
      <c r="AX201" s="14" t="s">
        <v>76</v>
      </c>
      <c r="AY201" s="221" t="s">
        <v>237</v>
      </c>
    </row>
    <row r="202" spans="1:65" s="14" customFormat="1" ht="10.199999999999999">
      <c r="B202" s="211"/>
      <c r="C202" s="212"/>
      <c r="D202" s="202" t="s">
        <v>247</v>
      </c>
      <c r="E202" s="213" t="s">
        <v>19</v>
      </c>
      <c r="F202" s="214" t="s">
        <v>3750</v>
      </c>
      <c r="G202" s="212"/>
      <c r="H202" s="215">
        <v>1.522</v>
      </c>
      <c r="I202" s="216"/>
      <c r="J202" s="212"/>
      <c r="K202" s="212"/>
      <c r="L202" s="217"/>
      <c r="M202" s="218"/>
      <c r="N202" s="219"/>
      <c r="O202" s="219"/>
      <c r="P202" s="219"/>
      <c r="Q202" s="219"/>
      <c r="R202" s="219"/>
      <c r="S202" s="219"/>
      <c r="T202" s="220"/>
      <c r="AT202" s="221" t="s">
        <v>247</v>
      </c>
      <c r="AU202" s="221" t="s">
        <v>88</v>
      </c>
      <c r="AV202" s="14" t="s">
        <v>88</v>
      </c>
      <c r="AW202" s="14" t="s">
        <v>37</v>
      </c>
      <c r="AX202" s="14" t="s">
        <v>76</v>
      </c>
      <c r="AY202" s="221" t="s">
        <v>237</v>
      </c>
    </row>
    <row r="203" spans="1:65" s="16" customFormat="1" ht="10.199999999999999">
      <c r="B203" s="233"/>
      <c r="C203" s="234"/>
      <c r="D203" s="202" t="s">
        <v>247</v>
      </c>
      <c r="E203" s="235" t="s">
        <v>19</v>
      </c>
      <c r="F203" s="236" t="s">
        <v>260</v>
      </c>
      <c r="G203" s="234"/>
      <c r="H203" s="237">
        <v>5.97</v>
      </c>
      <c r="I203" s="238"/>
      <c r="J203" s="234"/>
      <c r="K203" s="234"/>
      <c r="L203" s="239"/>
      <c r="M203" s="240"/>
      <c r="N203" s="241"/>
      <c r="O203" s="241"/>
      <c r="P203" s="241"/>
      <c r="Q203" s="241"/>
      <c r="R203" s="241"/>
      <c r="S203" s="241"/>
      <c r="T203" s="242"/>
      <c r="AT203" s="243" t="s">
        <v>247</v>
      </c>
      <c r="AU203" s="243" t="s">
        <v>88</v>
      </c>
      <c r="AV203" s="16" t="s">
        <v>243</v>
      </c>
      <c r="AW203" s="16" t="s">
        <v>37</v>
      </c>
      <c r="AX203" s="16" t="s">
        <v>83</v>
      </c>
      <c r="AY203" s="243" t="s">
        <v>237</v>
      </c>
    </row>
    <row r="204" spans="1:65" s="2" customFormat="1" ht="16.5" customHeight="1">
      <c r="A204" s="37"/>
      <c r="B204" s="38"/>
      <c r="C204" s="182" t="s">
        <v>7</v>
      </c>
      <c r="D204" s="182" t="s">
        <v>239</v>
      </c>
      <c r="E204" s="183" t="s">
        <v>3751</v>
      </c>
      <c r="F204" s="184" t="s">
        <v>3752</v>
      </c>
      <c r="G204" s="185" t="s">
        <v>141</v>
      </c>
      <c r="H204" s="186">
        <v>9.9489999999999998</v>
      </c>
      <c r="I204" s="187"/>
      <c r="J204" s="188">
        <f>ROUND(I204*H204,2)</f>
        <v>0</v>
      </c>
      <c r="K204" s="184" t="s">
        <v>242</v>
      </c>
      <c r="L204" s="42"/>
      <c r="M204" s="189" t="s">
        <v>19</v>
      </c>
      <c r="N204" s="190" t="s">
        <v>48</v>
      </c>
      <c r="O204" s="67"/>
      <c r="P204" s="191">
        <f>O204*H204</f>
        <v>0</v>
      </c>
      <c r="Q204" s="191">
        <v>2.6900000000000001E-3</v>
      </c>
      <c r="R204" s="191">
        <f>Q204*H204</f>
        <v>2.6762810000000001E-2</v>
      </c>
      <c r="S204" s="191">
        <v>0</v>
      </c>
      <c r="T204" s="192">
        <f>S204*H204</f>
        <v>0</v>
      </c>
      <c r="U204" s="37"/>
      <c r="V204" s="37"/>
      <c r="W204" s="37"/>
      <c r="X204" s="37"/>
      <c r="Y204" s="37"/>
      <c r="Z204" s="37"/>
      <c r="AA204" s="37"/>
      <c r="AB204" s="37"/>
      <c r="AC204" s="37"/>
      <c r="AD204" s="37"/>
      <c r="AE204" s="37"/>
      <c r="AR204" s="193" t="s">
        <v>243</v>
      </c>
      <c r="AT204" s="193" t="s">
        <v>239</v>
      </c>
      <c r="AU204" s="193" t="s">
        <v>88</v>
      </c>
      <c r="AY204" s="20" t="s">
        <v>237</v>
      </c>
      <c r="BE204" s="194">
        <f>IF(N204="základní",J204,0)</f>
        <v>0</v>
      </c>
      <c r="BF204" s="194">
        <f>IF(N204="snížená",J204,0)</f>
        <v>0</v>
      </c>
      <c r="BG204" s="194">
        <f>IF(N204="zákl. přenesená",J204,0)</f>
        <v>0</v>
      </c>
      <c r="BH204" s="194">
        <f>IF(N204="sníž. přenesená",J204,0)</f>
        <v>0</v>
      </c>
      <c r="BI204" s="194">
        <f>IF(N204="nulová",J204,0)</f>
        <v>0</v>
      </c>
      <c r="BJ204" s="20" t="s">
        <v>88</v>
      </c>
      <c r="BK204" s="194">
        <f>ROUND(I204*H204,2)</f>
        <v>0</v>
      </c>
      <c r="BL204" s="20" t="s">
        <v>243</v>
      </c>
      <c r="BM204" s="193" t="s">
        <v>3753</v>
      </c>
    </row>
    <row r="205" spans="1:65" s="2" customFormat="1" ht="10.199999999999999">
      <c r="A205" s="37"/>
      <c r="B205" s="38"/>
      <c r="C205" s="39"/>
      <c r="D205" s="195" t="s">
        <v>245</v>
      </c>
      <c r="E205" s="39"/>
      <c r="F205" s="196" t="s">
        <v>3754</v>
      </c>
      <c r="G205" s="39"/>
      <c r="H205" s="39"/>
      <c r="I205" s="197"/>
      <c r="J205" s="39"/>
      <c r="K205" s="39"/>
      <c r="L205" s="42"/>
      <c r="M205" s="198"/>
      <c r="N205" s="199"/>
      <c r="O205" s="67"/>
      <c r="P205" s="67"/>
      <c r="Q205" s="67"/>
      <c r="R205" s="67"/>
      <c r="S205" s="67"/>
      <c r="T205" s="68"/>
      <c r="U205" s="37"/>
      <c r="V205" s="37"/>
      <c r="W205" s="37"/>
      <c r="X205" s="37"/>
      <c r="Y205" s="37"/>
      <c r="Z205" s="37"/>
      <c r="AA205" s="37"/>
      <c r="AB205" s="37"/>
      <c r="AC205" s="37"/>
      <c r="AD205" s="37"/>
      <c r="AE205" s="37"/>
      <c r="AT205" s="20" t="s">
        <v>245</v>
      </c>
      <c r="AU205" s="20" t="s">
        <v>88</v>
      </c>
    </row>
    <row r="206" spans="1:65" s="14" customFormat="1" ht="10.199999999999999">
      <c r="B206" s="211"/>
      <c r="C206" s="212"/>
      <c r="D206" s="202" t="s">
        <v>247</v>
      </c>
      <c r="E206" s="213" t="s">
        <v>19</v>
      </c>
      <c r="F206" s="214" t="s">
        <v>3755</v>
      </c>
      <c r="G206" s="212"/>
      <c r="H206" s="215">
        <v>1.5</v>
      </c>
      <c r="I206" s="216"/>
      <c r="J206" s="212"/>
      <c r="K206" s="212"/>
      <c r="L206" s="217"/>
      <c r="M206" s="218"/>
      <c r="N206" s="219"/>
      <c r="O206" s="219"/>
      <c r="P206" s="219"/>
      <c r="Q206" s="219"/>
      <c r="R206" s="219"/>
      <c r="S206" s="219"/>
      <c r="T206" s="220"/>
      <c r="AT206" s="221" t="s">
        <v>247</v>
      </c>
      <c r="AU206" s="221" t="s">
        <v>88</v>
      </c>
      <c r="AV206" s="14" t="s">
        <v>88</v>
      </c>
      <c r="AW206" s="14" t="s">
        <v>37</v>
      </c>
      <c r="AX206" s="14" t="s">
        <v>76</v>
      </c>
      <c r="AY206" s="221" t="s">
        <v>237</v>
      </c>
    </row>
    <row r="207" spans="1:65" s="14" customFormat="1" ht="10.199999999999999">
      <c r="B207" s="211"/>
      <c r="C207" s="212"/>
      <c r="D207" s="202" t="s">
        <v>247</v>
      </c>
      <c r="E207" s="213" t="s">
        <v>19</v>
      </c>
      <c r="F207" s="214" t="s">
        <v>3756</v>
      </c>
      <c r="G207" s="212"/>
      <c r="H207" s="215">
        <v>1.593</v>
      </c>
      <c r="I207" s="216"/>
      <c r="J207" s="212"/>
      <c r="K207" s="212"/>
      <c r="L207" s="217"/>
      <c r="M207" s="218"/>
      <c r="N207" s="219"/>
      <c r="O207" s="219"/>
      <c r="P207" s="219"/>
      <c r="Q207" s="219"/>
      <c r="R207" s="219"/>
      <c r="S207" s="219"/>
      <c r="T207" s="220"/>
      <c r="AT207" s="221" t="s">
        <v>247</v>
      </c>
      <c r="AU207" s="221" t="s">
        <v>88</v>
      </c>
      <c r="AV207" s="14" t="s">
        <v>88</v>
      </c>
      <c r="AW207" s="14" t="s">
        <v>37</v>
      </c>
      <c r="AX207" s="14" t="s">
        <v>76</v>
      </c>
      <c r="AY207" s="221" t="s">
        <v>237</v>
      </c>
    </row>
    <row r="208" spans="1:65" s="14" customFormat="1" ht="10.199999999999999">
      <c r="B208" s="211"/>
      <c r="C208" s="212"/>
      <c r="D208" s="202" t="s">
        <v>247</v>
      </c>
      <c r="E208" s="213" t="s">
        <v>19</v>
      </c>
      <c r="F208" s="214" t="s">
        <v>3757</v>
      </c>
      <c r="G208" s="212"/>
      <c r="H208" s="215">
        <v>1.331</v>
      </c>
      <c r="I208" s="216"/>
      <c r="J208" s="212"/>
      <c r="K208" s="212"/>
      <c r="L208" s="217"/>
      <c r="M208" s="218"/>
      <c r="N208" s="219"/>
      <c r="O208" s="219"/>
      <c r="P208" s="219"/>
      <c r="Q208" s="219"/>
      <c r="R208" s="219"/>
      <c r="S208" s="219"/>
      <c r="T208" s="220"/>
      <c r="AT208" s="221" t="s">
        <v>247</v>
      </c>
      <c r="AU208" s="221" t="s">
        <v>88</v>
      </c>
      <c r="AV208" s="14" t="s">
        <v>88</v>
      </c>
      <c r="AW208" s="14" t="s">
        <v>37</v>
      </c>
      <c r="AX208" s="14" t="s">
        <v>76</v>
      </c>
      <c r="AY208" s="221" t="s">
        <v>237</v>
      </c>
    </row>
    <row r="209" spans="1:65" s="14" customFormat="1" ht="10.199999999999999">
      <c r="B209" s="211"/>
      <c r="C209" s="212"/>
      <c r="D209" s="202" t="s">
        <v>247</v>
      </c>
      <c r="E209" s="213" t="s">
        <v>19</v>
      </c>
      <c r="F209" s="214" t="s">
        <v>3758</v>
      </c>
      <c r="G209" s="212"/>
      <c r="H209" s="215">
        <v>1.125</v>
      </c>
      <c r="I209" s="216"/>
      <c r="J209" s="212"/>
      <c r="K209" s="212"/>
      <c r="L209" s="217"/>
      <c r="M209" s="218"/>
      <c r="N209" s="219"/>
      <c r="O209" s="219"/>
      <c r="P209" s="219"/>
      <c r="Q209" s="219"/>
      <c r="R209" s="219"/>
      <c r="S209" s="219"/>
      <c r="T209" s="220"/>
      <c r="AT209" s="221" t="s">
        <v>247</v>
      </c>
      <c r="AU209" s="221" t="s">
        <v>88</v>
      </c>
      <c r="AV209" s="14" t="s">
        <v>88</v>
      </c>
      <c r="AW209" s="14" t="s">
        <v>37</v>
      </c>
      <c r="AX209" s="14" t="s">
        <v>76</v>
      </c>
      <c r="AY209" s="221" t="s">
        <v>237</v>
      </c>
    </row>
    <row r="210" spans="1:65" s="14" customFormat="1" ht="10.199999999999999">
      <c r="B210" s="211"/>
      <c r="C210" s="212"/>
      <c r="D210" s="202" t="s">
        <v>247</v>
      </c>
      <c r="E210" s="213" t="s">
        <v>19</v>
      </c>
      <c r="F210" s="214" t="s">
        <v>3759</v>
      </c>
      <c r="G210" s="212"/>
      <c r="H210" s="215">
        <v>1.863</v>
      </c>
      <c r="I210" s="216"/>
      <c r="J210" s="212"/>
      <c r="K210" s="212"/>
      <c r="L210" s="217"/>
      <c r="M210" s="218"/>
      <c r="N210" s="219"/>
      <c r="O210" s="219"/>
      <c r="P210" s="219"/>
      <c r="Q210" s="219"/>
      <c r="R210" s="219"/>
      <c r="S210" s="219"/>
      <c r="T210" s="220"/>
      <c r="AT210" s="221" t="s">
        <v>247</v>
      </c>
      <c r="AU210" s="221" t="s">
        <v>88</v>
      </c>
      <c r="AV210" s="14" t="s">
        <v>88</v>
      </c>
      <c r="AW210" s="14" t="s">
        <v>37</v>
      </c>
      <c r="AX210" s="14" t="s">
        <v>76</v>
      </c>
      <c r="AY210" s="221" t="s">
        <v>237</v>
      </c>
    </row>
    <row r="211" spans="1:65" s="14" customFormat="1" ht="10.199999999999999">
      <c r="B211" s="211"/>
      <c r="C211" s="212"/>
      <c r="D211" s="202" t="s">
        <v>247</v>
      </c>
      <c r="E211" s="213" t="s">
        <v>19</v>
      </c>
      <c r="F211" s="214" t="s">
        <v>3760</v>
      </c>
      <c r="G211" s="212"/>
      <c r="H211" s="215">
        <v>2.5369999999999999</v>
      </c>
      <c r="I211" s="216"/>
      <c r="J211" s="212"/>
      <c r="K211" s="212"/>
      <c r="L211" s="217"/>
      <c r="M211" s="218"/>
      <c r="N211" s="219"/>
      <c r="O211" s="219"/>
      <c r="P211" s="219"/>
      <c r="Q211" s="219"/>
      <c r="R211" s="219"/>
      <c r="S211" s="219"/>
      <c r="T211" s="220"/>
      <c r="AT211" s="221" t="s">
        <v>247</v>
      </c>
      <c r="AU211" s="221" t="s">
        <v>88</v>
      </c>
      <c r="AV211" s="14" t="s">
        <v>88</v>
      </c>
      <c r="AW211" s="14" t="s">
        <v>37</v>
      </c>
      <c r="AX211" s="14" t="s">
        <v>76</v>
      </c>
      <c r="AY211" s="221" t="s">
        <v>237</v>
      </c>
    </row>
    <row r="212" spans="1:65" s="16" customFormat="1" ht="10.199999999999999">
      <c r="B212" s="233"/>
      <c r="C212" s="234"/>
      <c r="D212" s="202" t="s">
        <v>247</v>
      </c>
      <c r="E212" s="235" t="s">
        <v>19</v>
      </c>
      <c r="F212" s="236" t="s">
        <v>260</v>
      </c>
      <c r="G212" s="234"/>
      <c r="H212" s="237">
        <v>9.9489999999999998</v>
      </c>
      <c r="I212" s="238"/>
      <c r="J212" s="234"/>
      <c r="K212" s="234"/>
      <c r="L212" s="239"/>
      <c r="M212" s="240"/>
      <c r="N212" s="241"/>
      <c r="O212" s="241"/>
      <c r="P212" s="241"/>
      <c r="Q212" s="241"/>
      <c r="R212" s="241"/>
      <c r="S212" s="241"/>
      <c r="T212" s="242"/>
      <c r="AT212" s="243" t="s">
        <v>247</v>
      </c>
      <c r="AU212" s="243" t="s">
        <v>88</v>
      </c>
      <c r="AV212" s="16" t="s">
        <v>243</v>
      </c>
      <c r="AW212" s="16" t="s">
        <v>37</v>
      </c>
      <c r="AX212" s="16" t="s">
        <v>83</v>
      </c>
      <c r="AY212" s="243" t="s">
        <v>237</v>
      </c>
    </row>
    <row r="213" spans="1:65" s="2" customFormat="1" ht="16.5" customHeight="1">
      <c r="A213" s="37"/>
      <c r="B213" s="38"/>
      <c r="C213" s="182" t="s">
        <v>427</v>
      </c>
      <c r="D213" s="182" t="s">
        <v>239</v>
      </c>
      <c r="E213" s="183" t="s">
        <v>3761</v>
      </c>
      <c r="F213" s="184" t="s">
        <v>3762</v>
      </c>
      <c r="G213" s="185" t="s">
        <v>141</v>
      </c>
      <c r="H213" s="186">
        <v>9.9489999999999998</v>
      </c>
      <c r="I213" s="187"/>
      <c r="J213" s="188">
        <f>ROUND(I213*H213,2)</f>
        <v>0</v>
      </c>
      <c r="K213" s="184" t="s">
        <v>242</v>
      </c>
      <c r="L213" s="42"/>
      <c r="M213" s="189" t="s">
        <v>19</v>
      </c>
      <c r="N213" s="190" t="s">
        <v>48</v>
      </c>
      <c r="O213" s="67"/>
      <c r="P213" s="191">
        <f>O213*H213</f>
        <v>0</v>
      </c>
      <c r="Q213" s="191">
        <v>0</v>
      </c>
      <c r="R213" s="191">
        <f>Q213*H213</f>
        <v>0</v>
      </c>
      <c r="S213" s="191">
        <v>0</v>
      </c>
      <c r="T213" s="192">
        <f>S213*H213</f>
        <v>0</v>
      </c>
      <c r="U213" s="37"/>
      <c r="V213" s="37"/>
      <c r="W213" s="37"/>
      <c r="X213" s="37"/>
      <c r="Y213" s="37"/>
      <c r="Z213" s="37"/>
      <c r="AA213" s="37"/>
      <c r="AB213" s="37"/>
      <c r="AC213" s="37"/>
      <c r="AD213" s="37"/>
      <c r="AE213" s="37"/>
      <c r="AR213" s="193" t="s">
        <v>243</v>
      </c>
      <c r="AT213" s="193" t="s">
        <v>239</v>
      </c>
      <c r="AU213" s="193" t="s">
        <v>88</v>
      </c>
      <c r="AY213" s="20" t="s">
        <v>237</v>
      </c>
      <c r="BE213" s="194">
        <f>IF(N213="základní",J213,0)</f>
        <v>0</v>
      </c>
      <c r="BF213" s="194">
        <f>IF(N213="snížená",J213,0)</f>
        <v>0</v>
      </c>
      <c r="BG213" s="194">
        <f>IF(N213="zákl. přenesená",J213,0)</f>
        <v>0</v>
      </c>
      <c r="BH213" s="194">
        <f>IF(N213="sníž. přenesená",J213,0)</f>
        <v>0</v>
      </c>
      <c r="BI213" s="194">
        <f>IF(N213="nulová",J213,0)</f>
        <v>0</v>
      </c>
      <c r="BJ213" s="20" t="s">
        <v>88</v>
      </c>
      <c r="BK213" s="194">
        <f>ROUND(I213*H213,2)</f>
        <v>0</v>
      </c>
      <c r="BL213" s="20" t="s">
        <v>243</v>
      </c>
      <c r="BM213" s="193" t="s">
        <v>3763</v>
      </c>
    </row>
    <row r="214" spans="1:65" s="2" customFormat="1" ht="10.199999999999999">
      <c r="A214" s="37"/>
      <c r="B214" s="38"/>
      <c r="C214" s="39"/>
      <c r="D214" s="195" t="s">
        <v>245</v>
      </c>
      <c r="E214" s="39"/>
      <c r="F214" s="196" t="s">
        <v>3764</v>
      </c>
      <c r="G214" s="39"/>
      <c r="H214" s="39"/>
      <c r="I214" s="197"/>
      <c r="J214" s="39"/>
      <c r="K214" s="39"/>
      <c r="L214" s="42"/>
      <c r="M214" s="198"/>
      <c r="N214" s="199"/>
      <c r="O214" s="67"/>
      <c r="P214" s="67"/>
      <c r="Q214" s="67"/>
      <c r="R214" s="67"/>
      <c r="S214" s="67"/>
      <c r="T214" s="68"/>
      <c r="U214" s="37"/>
      <c r="V214" s="37"/>
      <c r="W214" s="37"/>
      <c r="X214" s="37"/>
      <c r="Y214" s="37"/>
      <c r="Z214" s="37"/>
      <c r="AA214" s="37"/>
      <c r="AB214" s="37"/>
      <c r="AC214" s="37"/>
      <c r="AD214" s="37"/>
      <c r="AE214" s="37"/>
      <c r="AT214" s="20" t="s">
        <v>245</v>
      </c>
      <c r="AU214" s="20" t="s">
        <v>88</v>
      </c>
    </row>
    <row r="215" spans="1:65" s="2" customFormat="1" ht="24.15" customHeight="1">
      <c r="A215" s="37"/>
      <c r="B215" s="38"/>
      <c r="C215" s="182" t="s">
        <v>436</v>
      </c>
      <c r="D215" s="182" t="s">
        <v>239</v>
      </c>
      <c r="E215" s="183" t="s">
        <v>3765</v>
      </c>
      <c r="F215" s="184" t="s">
        <v>3766</v>
      </c>
      <c r="G215" s="185" t="s">
        <v>519</v>
      </c>
      <c r="H215" s="186">
        <v>0.45</v>
      </c>
      <c r="I215" s="187"/>
      <c r="J215" s="188">
        <f>ROUND(I215*H215,2)</f>
        <v>0</v>
      </c>
      <c r="K215" s="184" t="s">
        <v>242</v>
      </c>
      <c r="L215" s="42"/>
      <c r="M215" s="189" t="s">
        <v>19</v>
      </c>
      <c r="N215" s="190" t="s">
        <v>48</v>
      </c>
      <c r="O215" s="67"/>
      <c r="P215" s="191">
        <f>O215*H215</f>
        <v>0</v>
      </c>
      <c r="Q215" s="191">
        <v>2.3010199999999998</v>
      </c>
      <c r="R215" s="191">
        <f>Q215*H215</f>
        <v>1.0354589999999999</v>
      </c>
      <c r="S215" s="191">
        <v>0</v>
      </c>
      <c r="T215" s="192">
        <f>S215*H215</f>
        <v>0</v>
      </c>
      <c r="U215" s="37"/>
      <c r="V215" s="37"/>
      <c r="W215" s="37"/>
      <c r="X215" s="37"/>
      <c r="Y215" s="37"/>
      <c r="Z215" s="37"/>
      <c r="AA215" s="37"/>
      <c r="AB215" s="37"/>
      <c r="AC215" s="37"/>
      <c r="AD215" s="37"/>
      <c r="AE215" s="37"/>
      <c r="AR215" s="193" t="s">
        <v>243</v>
      </c>
      <c r="AT215" s="193" t="s">
        <v>239</v>
      </c>
      <c r="AU215" s="193" t="s">
        <v>88</v>
      </c>
      <c r="AY215" s="20" t="s">
        <v>237</v>
      </c>
      <c r="BE215" s="194">
        <f>IF(N215="základní",J215,0)</f>
        <v>0</v>
      </c>
      <c r="BF215" s="194">
        <f>IF(N215="snížená",J215,0)</f>
        <v>0</v>
      </c>
      <c r="BG215" s="194">
        <f>IF(N215="zákl. přenesená",J215,0)</f>
        <v>0</v>
      </c>
      <c r="BH215" s="194">
        <f>IF(N215="sníž. přenesená",J215,0)</f>
        <v>0</v>
      </c>
      <c r="BI215" s="194">
        <f>IF(N215="nulová",J215,0)</f>
        <v>0</v>
      </c>
      <c r="BJ215" s="20" t="s">
        <v>88</v>
      </c>
      <c r="BK215" s="194">
        <f>ROUND(I215*H215,2)</f>
        <v>0</v>
      </c>
      <c r="BL215" s="20" t="s">
        <v>243</v>
      </c>
      <c r="BM215" s="193" t="s">
        <v>3767</v>
      </c>
    </row>
    <row r="216" spans="1:65" s="2" customFormat="1" ht="10.199999999999999">
      <c r="A216" s="37"/>
      <c r="B216" s="38"/>
      <c r="C216" s="39"/>
      <c r="D216" s="195" t="s">
        <v>245</v>
      </c>
      <c r="E216" s="39"/>
      <c r="F216" s="196" t="s">
        <v>3768</v>
      </c>
      <c r="G216" s="39"/>
      <c r="H216" s="39"/>
      <c r="I216" s="197"/>
      <c r="J216" s="39"/>
      <c r="K216" s="39"/>
      <c r="L216" s="42"/>
      <c r="M216" s="198"/>
      <c r="N216" s="199"/>
      <c r="O216" s="67"/>
      <c r="P216" s="67"/>
      <c r="Q216" s="67"/>
      <c r="R216" s="67"/>
      <c r="S216" s="67"/>
      <c r="T216" s="68"/>
      <c r="U216" s="37"/>
      <c r="V216" s="37"/>
      <c r="W216" s="37"/>
      <c r="X216" s="37"/>
      <c r="Y216" s="37"/>
      <c r="Z216" s="37"/>
      <c r="AA216" s="37"/>
      <c r="AB216" s="37"/>
      <c r="AC216" s="37"/>
      <c r="AD216" s="37"/>
      <c r="AE216" s="37"/>
      <c r="AT216" s="20" t="s">
        <v>245</v>
      </c>
      <c r="AU216" s="20" t="s">
        <v>88</v>
      </c>
    </row>
    <row r="217" spans="1:65" s="14" customFormat="1" ht="10.199999999999999">
      <c r="B217" s="211"/>
      <c r="C217" s="212"/>
      <c r="D217" s="202" t="s">
        <v>247</v>
      </c>
      <c r="E217" s="213" t="s">
        <v>19</v>
      </c>
      <c r="F217" s="214" t="s">
        <v>3769</v>
      </c>
      <c r="G217" s="212"/>
      <c r="H217" s="215">
        <v>0.45</v>
      </c>
      <c r="I217" s="216"/>
      <c r="J217" s="212"/>
      <c r="K217" s="212"/>
      <c r="L217" s="217"/>
      <c r="M217" s="218"/>
      <c r="N217" s="219"/>
      <c r="O217" s="219"/>
      <c r="P217" s="219"/>
      <c r="Q217" s="219"/>
      <c r="R217" s="219"/>
      <c r="S217" s="219"/>
      <c r="T217" s="220"/>
      <c r="AT217" s="221" t="s">
        <v>247</v>
      </c>
      <c r="AU217" s="221" t="s">
        <v>88</v>
      </c>
      <c r="AV217" s="14" t="s">
        <v>88</v>
      </c>
      <c r="AW217" s="14" t="s">
        <v>37</v>
      </c>
      <c r="AX217" s="14" t="s">
        <v>83</v>
      </c>
      <c r="AY217" s="221" t="s">
        <v>237</v>
      </c>
    </row>
    <row r="218" spans="1:65" s="2" customFormat="1" ht="16.5" customHeight="1">
      <c r="A218" s="37"/>
      <c r="B218" s="38"/>
      <c r="C218" s="182" t="s">
        <v>440</v>
      </c>
      <c r="D218" s="182" t="s">
        <v>239</v>
      </c>
      <c r="E218" s="183" t="s">
        <v>3770</v>
      </c>
      <c r="F218" s="184" t="s">
        <v>3771</v>
      </c>
      <c r="G218" s="185" t="s">
        <v>141</v>
      </c>
      <c r="H218" s="186">
        <v>0.6</v>
      </c>
      <c r="I218" s="187"/>
      <c r="J218" s="188">
        <f>ROUND(I218*H218,2)</f>
        <v>0</v>
      </c>
      <c r="K218" s="184" t="s">
        <v>242</v>
      </c>
      <c r="L218" s="42"/>
      <c r="M218" s="189" t="s">
        <v>19</v>
      </c>
      <c r="N218" s="190" t="s">
        <v>48</v>
      </c>
      <c r="O218" s="67"/>
      <c r="P218" s="191">
        <f>O218*H218</f>
        <v>0</v>
      </c>
      <c r="Q218" s="191">
        <v>2.64E-3</v>
      </c>
      <c r="R218" s="191">
        <f>Q218*H218</f>
        <v>1.5839999999999999E-3</v>
      </c>
      <c r="S218" s="191">
        <v>0</v>
      </c>
      <c r="T218" s="192">
        <f>S218*H218</f>
        <v>0</v>
      </c>
      <c r="U218" s="37"/>
      <c r="V218" s="37"/>
      <c r="W218" s="37"/>
      <c r="X218" s="37"/>
      <c r="Y218" s="37"/>
      <c r="Z218" s="37"/>
      <c r="AA218" s="37"/>
      <c r="AB218" s="37"/>
      <c r="AC218" s="37"/>
      <c r="AD218" s="37"/>
      <c r="AE218" s="37"/>
      <c r="AR218" s="193" t="s">
        <v>243</v>
      </c>
      <c r="AT218" s="193" t="s">
        <v>239</v>
      </c>
      <c r="AU218" s="193" t="s">
        <v>88</v>
      </c>
      <c r="AY218" s="20" t="s">
        <v>237</v>
      </c>
      <c r="BE218" s="194">
        <f>IF(N218="základní",J218,0)</f>
        <v>0</v>
      </c>
      <c r="BF218" s="194">
        <f>IF(N218="snížená",J218,0)</f>
        <v>0</v>
      </c>
      <c r="BG218" s="194">
        <f>IF(N218="zákl. přenesená",J218,0)</f>
        <v>0</v>
      </c>
      <c r="BH218" s="194">
        <f>IF(N218="sníž. přenesená",J218,0)</f>
        <v>0</v>
      </c>
      <c r="BI218" s="194">
        <f>IF(N218="nulová",J218,0)</f>
        <v>0</v>
      </c>
      <c r="BJ218" s="20" t="s">
        <v>88</v>
      </c>
      <c r="BK218" s="194">
        <f>ROUND(I218*H218,2)</f>
        <v>0</v>
      </c>
      <c r="BL218" s="20" t="s">
        <v>243</v>
      </c>
      <c r="BM218" s="193" t="s">
        <v>3772</v>
      </c>
    </row>
    <row r="219" spans="1:65" s="2" customFormat="1" ht="10.199999999999999">
      <c r="A219" s="37"/>
      <c r="B219" s="38"/>
      <c r="C219" s="39"/>
      <c r="D219" s="195" t="s">
        <v>245</v>
      </c>
      <c r="E219" s="39"/>
      <c r="F219" s="196" t="s">
        <v>3773</v>
      </c>
      <c r="G219" s="39"/>
      <c r="H219" s="39"/>
      <c r="I219" s="197"/>
      <c r="J219" s="39"/>
      <c r="K219" s="39"/>
      <c r="L219" s="42"/>
      <c r="M219" s="198"/>
      <c r="N219" s="199"/>
      <c r="O219" s="67"/>
      <c r="P219" s="67"/>
      <c r="Q219" s="67"/>
      <c r="R219" s="67"/>
      <c r="S219" s="67"/>
      <c r="T219" s="68"/>
      <c r="U219" s="37"/>
      <c r="V219" s="37"/>
      <c r="W219" s="37"/>
      <c r="X219" s="37"/>
      <c r="Y219" s="37"/>
      <c r="Z219" s="37"/>
      <c r="AA219" s="37"/>
      <c r="AB219" s="37"/>
      <c r="AC219" s="37"/>
      <c r="AD219" s="37"/>
      <c r="AE219" s="37"/>
      <c r="AT219" s="20" t="s">
        <v>245</v>
      </c>
      <c r="AU219" s="20" t="s">
        <v>88</v>
      </c>
    </row>
    <row r="220" spans="1:65" s="14" customFormat="1" ht="10.199999999999999">
      <c r="B220" s="211"/>
      <c r="C220" s="212"/>
      <c r="D220" s="202" t="s">
        <v>247</v>
      </c>
      <c r="E220" s="213" t="s">
        <v>19</v>
      </c>
      <c r="F220" s="214" t="s">
        <v>3774</v>
      </c>
      <c r="G220" s="212"/>
      <c r="H220" s="215">
        <v>0.6</v>
      </c>
      <c r="I220" s="216"/>
      <c r="J220" s="212"/>
      <c r="K220" s="212"/>
      <c r="L220" s="217"/>
      <c r="M220" s="218"/>
      <c r="N220" s="219"/>
      <c r="O220" s="219"/>
      <c r="P220" s="219"/>
      <c r="Q220" s="219"/>
      <c r="R220" s="219"/>
      <c r="S220" s="219"/>
      <c r="T220" s="220"/>
      <c r="AT220" s="221" t="s">
        <v>247</v>
      </c>
      <c r="AU220" s="221" t="s">
        <v>88</v>
      </c>
      <c r="AV220" s="14" t="s">
        <v>88</v>
      </c>
      <c r="AW220" s="14" t="s">
        <v>37</v>
      </c>
      <c r="AX220" s="14" t="s">
        <v>83</v>
      </c>
      <c r="AY220" s="221" t="s">
        <v>237</v>
      </c>
    </row>
    <row r="221" spans="1:65" s="2" customFormat="1" ht="16.5" customHeight="1">
      <c r="A221" s="37"/>
      <c r="B221" s="38"/>
      <c r="C221" s="182" t="s">
        <v>446</v>
      </c>
      <c r="D221" s="182" t="s">
        <v>239</v>
      </c>
      <c r="E221" s="183" t="s">
        <v>3775</v>
      </c>
      <c r="F221" s="184" t="s">
        <v>3776</v>
      </c>
      <c r="G221" s="185" t="s">
        <v>141</v>
      </c>
      <c r="H221" s="186">
        <v>0.6</v>
      </c>
      <c r="I221" s="187"/>
      <c r="J221" s="188">
        <f>ROUND(I221*H221,2)</f>
        <v>0</v>
      </c>
      <c r="K221" s="184" t="s">
        <v>242</v>
      </c>
      <c r="L221" s="42"/>
      <c r="M221" s="189" t="s">
        <v>19</v>
      </c>
      <c r="N221" s="190" t="s">
        <v>48</v>
      </c>
      <c r="O221" s="67"/>
      <c r="P221" s="191">
        <f>O221*H221</f>
        <v>0</v>
      </c>
      <c r="Q221" s="191">
        <v>0</v>
      </c>
      <c r="R221" s="191">
        <f>Q221*H221</f>
        <v>0</v>
      </c>
      <c r="S221" s="191">
        <v>0</v>
      </c>
      <c r="T221" s="192">
        <f>S221*H221</f>
        <v>0</v>
      </c>
      <c r="U221" s="37"/>
      <c r="V221" s="37"/>
      <c r="W221" s="37"/>
      <c r="X221" s="37"/>
      <c r="Y221" s="37"/>
      <c r="Z221" s="37"/>
      <c r="AA221" s="37"/>
      <c r="AB221" s="37"/>
      <c r="AC221" s="37"/>
      <c r="AD221" s="37"/>
      <c r="AE221" s="37"/>
      <c r="AR221" s="193" t="s">
        <v>243</v>
      </c>
      <c r="AT221" s="193" t="s">
        <v>239</v>
      </c>
      <c r="AU221" s="193" t="s">
        <v>88</v>
      </c>
      <c r="AY221" s="20" t="s">
        <v>237</v>
      </c>
      <c r="BE221" s="194">
        <f>IF(N221="základní",J221,0)</f>
        <v>0</v>
      </c>
      <c r="BF221" s="194">
        <f>IF(N221="snížená",J221,0)</f>
        <v>0</v>
      </c>
      <c r="BG221" s="194">
        <f>IF(N221="zákl. přenesená",J221,0)</f>
        <v>0</v>
      </c>
      <c r="BH221" s="194">
        <f>IF(N221="sníž. přenesená",J221,0)</f>
        <v>0</v>
      </c>
      <c r="BI221" s="194">
        <f>IF(N221="nulová",J221,0)</f>
        <v>0</v>
      </c>
      <c r="BJ221" s="20" t="s">
        <v>88</v>
      </c>
      <c r="BK221" s="194">
        <f>ROUND(I221*H221,2)</f>
        <v>0</v>
      </c>
      <c r="BL221" s="20" t="s">
        <v>243</v>
      </c>
      <c r="BM221" s="193" t="s">
        <v>3777</v>
      </c>
    </row>
    <row r="222" spans="1:65" s="2" customFormat="1" ht="10.199999999999999">
      <c r="A222" s="37"/>
      <c r="B222" s="38"/>
      <c r="C222" s="39"/>
      <c r="D222" s="195" t="s">
        <v>245</v>
      </c>
      <c r="E222" s="39"/>
      <c r="F222" s="196" t="s">
        <v>3778</v>
      </c>
      <c r="G222" s="39"/>
      <c r="H222" s="39"/>
      <c r="I222" s="197"/>
      <c r="J222" s="39"/>
      <c r="K222" s="39"/>
      <c r="L222" s="42"/>
      <c r="M222" s="198"/>
      <c r="N222" s="199"/>
      <c r="O222" s="67"/>
      <c r="P222" s="67"/>
      <c r="Q222" s="67"/>
      <c r="R222" s="67"/>
      <c r="S222" s="67"/>
      <c r="T222" s="68"/>
      <c r="U222" s="37"/>
      <c r="V222" s="37"/>
      <c r="W222" s="37"/>
      <c r="X222" s="37"/>
      <c r="Y222" s="37"/>
      <c r="Z222" s="37"/>
      <c r="AA222" s="37"/>
      <c r="AB222" s="37"/>
      <c r="AC222" s="37"/>
      <c r="AD222" s="37"/>
      <c r="AE222" s="37"/>
      <c r="AT222" s="20" t="s">
        <v>245</v>
      </c>
      <c r="AU222" s="20" t="s">
        <v>88</v>
      </c>
    </row>
    <row r="223" spans="1:65" s="2" customFormat="1" ht="44.25" customHeight="1">
      <c r="A223" s="37"/>
      <c r="B223" s="38"/>
      <c r="C223" s="182" t="s">
        <v>452</v>
      </c>
      <c r="D223" s="182" t="s">
        <v>239</v>
      </c>
      <c r="E223" s="183" t="s">
        <v>3779</v>
      </c>
      <c r="F223" s="184" t="s">
        <v>3780</v>
      </c>
      <c r="G223" s="185" t="s">
        <v>141</v>
      </c>
      <c r="H223" s="186">
        <v>13.125</v>
      </c>
      <c r="I223" s="187"/>
      <c r="J223" s="188">
        <f>ROUND(I223*H223,2)</f>
        <v>0</v>
      </c>
      <c r="K223" s="184" t="s">
        <v>242</v>
      </c>
      <c r="L223" s="42"/>
      <c r="M223" s="189" t="s">
        <v>19</v>
      </c>
      <c r="N223" s="190" t="s">
        <v>48</v>
      </c>
      <c r="O223" s="67"/>
      <c r="P223" s="191">
        <f>O223*H223</f>
        <v>0</v>
      </c>
      <c r="Q223" s="191">
        <v>0.36063000000000001</v>
      </c>
      <c r="R223" s="191">
        <f>Q223*H223</f>
        <v>4.7332687499999997</v>
      </c>
      <c r="S223" s="191">
        <v>0</v>
      </c>
      <c r="T223" s="192">
        <f>S223*H223</f>
        <v>0</v>
      </c>
      <c r="U223" s="37"/>
      <c r="V223" s="37"/>
      <c r="W223" s="37"/>
      <c r="X223" s="37"/>
      <c r="Y223" s="37"/>
      <c r="Z223" s="37"/>
      <c r="AA223" s="37"/>
      <c r="AB223" s="37"/>
      <c r="AC223" s="37"/>
      <c r="AD223" s="37"/>
      <c r="AE223" s="37"/>
      <c r="AR223" s="193" t="s">
        <v>243</v>
      </c>
      <c r="AT223" s="193" t="s">
        <v>239</v>
      </c>
      <c r="AU223" s="193" t="s">
        <v>88</v>
      </c>
      <c r="AY223" s="20" t="s">
        <v>237</v>
      </c>
      <c r="BE223" s="194">
        <f>IF(N223="základní",J223,0)</f>
        <v>0</v>
      </c>
      <c r="BF223" s="194">
        <f>IF(N223="snížená",J223,0)</f>
        <v>0</v>
      </c>
      <c r="BG223" s="194">
        <f>IF(N223="zákl. přenesená",J223,0)</f>
        <v>0</v>
      </c>
      <c r="BH223" s="194">
        <f>IF(N223="sníž. přenesená",J223,0)</f>
        <v>0</v>
      </c>
      <c r="BI223" s="194">
        <f>IF(N223="nulová",J223,0)</f>
        <v>0</v>
      </c>
      <c r="BJ223" s="20" t="s">
        <v>88</v>
      </c>
      <c r="BK223" s="194">
        <f>ROUND(I223*H223,2)</f>
        <v>0</v>
      </c>
      <c r="BL223" s="20" t="s">
        <v>243</v>
      </c>
      <c r="BM223" s="193" t="s">
        <v>3781</v>
      </c>
    </row>
    <row r="224" spans="1:65" s="2" customFormat="1" ht="10.199999999999999">
      <c r="A224" s="37"/>
      <c r="B224" s="38"/>
      <c r="C224" s="39"/>
      <c r="D224" s="195" t="s">
        <v>245</v>
      </c>
      <c r="E224" s="39"/>
      <c r="F224" s="196" t="s">
        <v>3782</v>
      </c>
      <c r="G224" s="39"/>
      <c r="H224" s="39"/>
      <c r="I224" s="197"/>
      <c r="J224" s="39"/>
      <c r="K224" s="39"/>
      <c r="L224" s="42"/>
      <c r="M224" s="198"/>
      <c r="N224" s="199"/>
      <c r="O224" s="67"/>
      <c r="P224" s="67"/>
      <c r="Q224" s="67"/>
      <c r="R224" s="67"/>
      <c r="S224" s="67"/>
      <c r="T224" s="68"/>
      <c r="U224" s="37"/>
      <c r="V224" s="37"/>
      <c r="W224" s="37"/>
      <c r="X224" s="37"/>
      <c r="Y224" s="37"/>
      <c r="Z224" s="37"/>
      <c r="AA224" s="37"/>
      <c r="AB224" s="37"/>
      <c r="AC224" s="37"/>
      <c r="AD224" s="37"/>
      <c r="AE224" s="37"/>
      <c r="AT224" s="20" t="s">
        <v>245</v>
      </c>
      <c r="AU224" s="20" t="s">
        <v>88</v>
      </c>
    </row>
    <row r="225" spans="1:65" s="14" customFormat="1" ht="10.199999999999999">
      <c r="B225" s="211"/>
      <c r="C225" s="212"/>
      <c r="D225" s="202" t="s">
        <v>247</v>
      </c>
      <c r="E225" s="213" t="s">
        <v>19</v>
      </c>
      <c r="F225" s="214" t="s">
        <v>3783</v>
      </c>
      <c r="G225" s="212"/>
      <c r="H225" s="215">
        <v>13.125</v>
      </c>
      <c r="I225" s="216"/>
      <c r="J225" s="212"/>
      <c r="K225" s="212"/>
      <c r="L225" s="217"/>
      <c r="M225" s="218"/>
      <c r="N225" s="219"/>
      <c r="O225" s="219"/>
      <c r="P225" s="219"/>
      <c r="Q225" s="219"/>
      <c r="R225" s="219"/>
      <c r="S225" s="219"/>
      <c r="T225" s="220"/>
      <c r="AT225" s="221" t="s">
        <v>247</v>
      </c>
      <c r="AU225" s="221" t="s">
        <v>88</v>
      </c>
      <c r="AV225" s="14" t="s">
        <v>88</v>
      </c>
      <c r="AW225" s="14" t="s">
        <v>37</v>
      </c>
      <c r="AX225" s="14" t="s">
        <v>83</v>
      </c>
      <c r="AY225" s="221" t="s">
        <v>237</v>
      </c>
    </row>
    <row r="226" spans="1:65" s="2" customFormat="1" ht="55.5" customHeight="1">
      <c r="A226" s="37"/>
      <c r="B226" s="38"/>
      <c r="C226" s="182" t="s">
        <v>471</v>
      </c>
      <c r="D226" s="182" t="s">
        <v>239</v>
      </c>
      <c r="E226" s="183" t="s">
        <v>3784</v>
      </c>
      <c r="F226" s="184" t="s">
        <v>3785</v>
      </c>
      <c r="G226" s="185" t="s">
        <v>304</v>
      </c>
      <c r="H226" s="186">
        <v>9.8000000000000004E-2</v>
      </c>
      <c r="I226" s="187"/>
      <c r="J226" s="188">
        <f>ROUND(I226*H226,2)</f>
        <v>0</v>
      </c>
      <c r="K226" s="184" t="s">
        <v>242</v>
      </c>
      <c r="L226" s="42"/>
      <c r="M226" s="189" t="s">
        <v>19</v>
      </c>
      <c r="N226" s="190" t="s">
        <v>48</v>
      </c>
      <c r="O226" s="67"/>
      <c r="P226" s="191">
        <f>O226*H226</f>
        <v>0</v>
      </c>
      <c r="Q226" s="191">
        <v>1.0593999999999999</v>
      </c>
      <c r="R226" s="191">
        <f>Q226*H226</f>
        <v>0.10382119999999999</v>
      </c>
      <c r="S226" s="191">
        <v>0</v>
      </c>
      <c r="T226" s="192">
        <f>S226*H226</f>
        <v>0</v>
      </c>
      <c r="U226" s="37"/>
      <c r="V226" s="37"/>
      <c r="W226" s="37"/>
      <c r="X226" s="37"/>
      <c r="Y226" s="37"/>
      <c r="Z226" s="37"/>
      <c r="AA226" s="37"/>
      <c r="AB226" s="37"/>
      <c r="AC226" s="37"/>
      <c r="AD226" s="37"/>
      <c r="AE226" s="37"/>
      <c r="AR226" s="193" t="s">
        <v>243</v>
      </c>
      <c r="AT226" s="193" t="s">
        <v>239</v>
      </c>
      <c r="AU226" s="193" t="s">
        <v>88</v>
      </c>
      <c r="AY226" s="20" t="s">
        <v>237</v>
      </c>
      <c r="BE226" s="194">
        <f>IF(N226="základní",J226,0)</f>
        <v>0</v>
      </c>
      <c r="BF226" s="194">
        <f>IF(N226="snížená",J226,0)</f>
        <v>0</v>
      </c>
      <c r="BG226" s="194">
        <f>IF(N226="zákl. přenesená",J226,0)</f>
        <v>0</v>
      </c>
      <c r="BH226" s="194">
        <f>IF(N226="sníž. přenesená",J226,0)</f>
        <v>0</v>
      </c>
      <c r="BI226" s="194">
        <f>IF(N226="nulová",J226,0)</f>
        <v>0</v>
      </c>
      <c r="BJ226" s="20" t="s">
        <v>88</v>
      </c>
      <c r="BK226" s="194">
        <f>ROUND(I226*H226,2)</f>
        <v>0</v>
      </c>
      <c r="BL226" s="20" t="s">
        <v>243</v>
      </c>
      <c r="BM226" s="193" t="s">
        <v>3786</v>
      </c>
    </row>
    <row r="227" spans="1:65" s="2" customFormat="1" ht="10.199999999999999">
      <c r="A227" s="37"/>
      <c r="B227" s="38"/>
      <c r="C227" s="39"/>
      <c r="D227" s="195" t="s">
        <v>245</v>
      </c>
      <c r="E227" s="39"/>
      <c r="F227" s="196" t="s">
        <v>3787</v>
      </c>
      <c r="G227" s="39"/>
      <c r="H227" s="39"/>
      <c r="I227" s="197"/>
      <c r="J227" s="39"/>
      <c r="K227" s="39"/>
      <c r="L227" s="42"/>
      <c r="M227" s="198"/>
      <c r="N227" s="199"/>
      <c r="O227" s="67"/>
      <c r="P227" s="67"/>
      <c r="Q227" s="67"/>
      <c r="R227" s="67"/>
      <c r="S227" s="67"/>
      <c r="T227" s="68"/>
      <c r="U227" s="37"/>
      <c r="V227" s="37"/>
      <c r="W227" s="37"/>
      <c r="X227" s="37"/>
      <c r="Y227" s="37"/>
      <c r="Z227" s="37"/>
      <c r="AA227" s="37"/>
      <c r="AB227" s="37"/>
      <c r="AC227" s="37"/>
      <c r="AD227" s="37"/>
      <c r="AE227" s="37"/>
      <c r="AT227" s="20" t="s">
        <v>245</v>
      </c>
      <c r="AU227" s="20" t="s">
        <v>88</v>
      </c>
    </row>
    <row r="228" spans="1:65" s="13" customFormat="1" ht="10.199999999999999">
      <c r="B228" s="200"/>
      <c r="C228" s="201"/>
      <c r="D228" s="202" t="s">
        <v>247</v>
      </c>
      <c r="E228" s="203" t="s">
        <v>19</v>
      </c>
      <c r="F228" s="204" t="s">
        <v>3788</v>
      </c>
      <c r="G228" s="201"/>
      <c r="H228" s="203" t="s">
        <v>19</v>
      </c>
      <c r="I228" s="205"/>
      <c r="J228" s="201"/>
      <c r="K228" s="201"/>
      <c r="L228" s="206"/>
      <c r="M228" s="207"/>
      <c r="N228" s="208"/>
      <c r="O228" s="208"/>
      <c r="P228" s="208"/>
      <c r="Q228" s="208"/>
      <c r="R228" s="208"/>
      <c r="S228" s="208"/>
      <c r="T228" s="209"/>
      <c r="AT228" s="210" t="s">
        <v>247</v>
      </c>
      <c r="AU228" s="210" t="s">
        <v>88</v>
      </c>
      <c r="AV228" s="13" t="s">
        <v>83</v>
      </c>
      <c r="AW228" s="13" t="s">
        <v>37</v>
      </c>
      <c r="AX228" s="13" t="s">
        <v>76</v>
      </c>
      <c r="AY228" s="210" t="s">
        <v>237</v>
      </c>
    </row>
    <row r="229" spans="1:65" s="14" customFormat="1" ht="10.199999999999999">
      <c r="B229" s="211"/>
      <c r="C229" s="212"/>
      <c r="D229" s="202" t="s">
        <v>247</v>
      </c>
      <c r="E229" s="213" t="s">
        <v>19</v>
      </c>
      <c r="F229" s="214" t="s">
        <v>3789</v>
      </c>
      <c r="G229" s="212"/>
      <c r="H229" s="215">
        <v>9.8000000000000004E-2</v>
      </c>
      <c r="I229" s="216"/>
      <c r="J229" s="212"/>
      <c r="K229" s="212"/>
      <c r="L229" s="217"/>
      <c r="M229" s="218"/>
      <c r="N229" s="219"/>
      <c r="O229" s="219"/>
      <c r="P229" s="219"/>
      <c r="Q229" s="219"/>
      <c r="R229" s="219"/>
      <c r="S229" s="219"/>
      <c r="T229" s="220"/>
      <c r="AT229" s="221" t="s">
        <v>247</v>
      </c>
      <c r="AU229" s="221" t="s">
        <v>88</v>
      </c>
      <c r="AV229" s="14" t="s">
        <v>88</v>
      </c>
      <c r="AW229" s="14" t="s">
        <v>37</v>
      </c>
      <c r="AX229" s="14" t="s">
        <v>83</v>
      </c>
      <c r="AY229" s="221" t="s">
        <v>237</v>
      </c>
    </row>
    <row r="230" spans="1:65" s="2" customFormat="1" ht="37.799999999999997" customHeight="1">
      <c r="A230" s="37"/>
      <c r="B230" s="38"/>
      <c r="C230" s="182" t="s">
        <v>476</v>
      </c>
      <c r="D230" s="182" t="s">
        <v>239</v>
      </c>
      <c r="E230" s="183" t="s">
        <v>3790</v>
      </c>
      <c r="F230" s="184" t="s">
        <v>3791</v>
      </c>
      <c r="G230" s="185" t="s">
        <v>519</v>
      </c>
      <c r="H230" s="186">
        <v>4.6760000000000002</v>
      </c>
      <c r="I230" s="187"/>
      <c r="J230" s="188">
        <f>ROUND(I230*H230,2)</f>
        <v>0</v>
      </c>
      <c r="K230" s="184" t="s">
        <v>242</v>
      </c>
      <c r="L230" s="42"/>
      <c r="M230" s="189" t="s">
        <v>19</v>
      </c>
      <c r="N230" s="190" t="s">
        <v>48</v>
      </c>
      <c r="O230" s="67"/>
      <c r="P230" s="191">
        <f>O230*H230</f>
        <v>0</v>
      </c>
      <c r="Q230" s="191">
        <v>2.3656999999999999</v>
      </c>
      <c r="R230" s="191">
        <f>Q230*H230</f>
        <v>11.062013199999999</v>
      </c>
      <c r="S230" s="191">
        <v>0</v>
      </c>
      <c r="T230" s="192">
        <f>S230*H230</f>
        <v>0</v>
      </c>
      <c r="U230" s="37"/>
      <c r="V230" s="37"/>
      <c r="W230" s="37"/>
      <c r="X230" s="37"/>
      <c r="Y230" s="37"/>
      <c r="Z230" s="37"/>
      <c r="AA230" s="37"/>
      <c r="AB230" s="37"/>
      <c r="AC230" s="37"/>
      <c r="AD230" s="37"/>
      <c r="AE230" s="37"/>
      <c r="AR230" s="193" t="s">
        <v>243</v>
      </c>
      <c r="AT230" s="193" t="s">
        <v>239</v>
      </c>
      <c r="AU230" s="193" t="s">
        <v>88</v>
      </c>
      <c r="AY230" s="20" t="s">
        <v>237</v>
      </c>
      <c r="BE230" s="194">
        <f>IF(N230="základní",J230,0)</f>
        <v>0</v>
      </c>
      <c r="BF230" s="194">
        <f>IF(N230="snížená",J230,0)</f>
        <v>0</v>
      </c>
      <c r="BG230" s="194">
        <f>IF(N230="zákl. přenesená",J230,0)</f>
        <v>0</v>
      </c>
      <c r="BH230" s="194">
        <f>IF(N230="sníž. přenesená",J230,0)</f>
        <v>0</v>
      </c>
      <c r="BI230" s="194">
        <f>IF(N230="nulová",J230,0)</f>
        <v>0</v>
      </c>
      <c r="BJ230" s="20" t="s">
        <v>88</v>
      </c>
      <c r="BK230" s="194">
        <f>ROUND(I230*H230,2)</f>
        <v>0</v>
      </c>
      <c r="BL230" s="20" t="s">
        <v>243</v>
      </c>
      <c r="BM230" s="193" t="s">
        <v>3792</v>
      </c>
    </row>
    <row r="231" spans="1:65" s="2" customFormat="1" ht="10.199999999999999">
      <c r="A231" s="37"/>
      <c r="B231" s="38"/>
      <c r="C231" s="39"/>
      <c r="D231" s="195" t="s">
        <v>245</v>
      </c>
      <c r="E231" s="39"/>
      <c r="F231" s="196" t="s">
        <v>3793</v>
      </c>
      <c r="G231" s="39"/>
      <c r="H231" s="39"/>
      <c r="I231" s="197"/>
      <c r="J231" s="39"/>
      <c r="K231" s="39"/>
      <c r="L231" s="42"/>
      <c r="M231" s="198"/>
      <c r="N231" s="199"/>
      <c r="O231" s="67"/>
      <c r="P231" s="67"/>
      <c r="Q231" s="67"/>
      <c r="R231" s="67"/>
      <c r="S231" s="67"/>
      <c r="T231" s="68"/>
      <c r="U231" s="37"/>
      <c r="V231" s="37"/>
      <c r="W231" s="37"/>
      <c r="X231" s="37"/>
      <c r="Y231" s="37"/>
      <c r="Z231" s="37"/>
      <c r="AA231" s="37"/>
      <c r="AB231" s="37"/>
      <c r="AC231" s="37"/>
      <c r="AD231" s="37"/>
      <c r="AE231" s="37"/>
      <c r="AT231" s="20" t="s">
        <v>245</v>
      </c>
      <c r="AU231" s="20" t="s">
        <v>88</v>
      </c>
    </row>
    <row r="232" spans="1:65" s="13" customFormat="1" ht="10.199999999999999">
      <c r="B232" s="200"/>
      <c r="C232" s="201"/>
      <c r="D232" s="202" t="s">
        <v>247</v>
      </c>
      <c r="E232" s="203" t="s">
        <v>19</v>
      </c>
      <c r="F232" s="204" t="s">
        <v>3794</v>
      </c>
      <c r="G232" s="201"/>
      <c r="H232" s="203" t="s">
        <v>19</v>
      </c>
      <c r="I232" s="205"/>
      <c r="J232" s="201"/>
      <c r="K232" s="201"/>
      <c r="L232" s="206"/>
      <c r="M232" s="207"/>
      <c r="N232" s="208"/>
      <c r="O232" s="208"/>
      <c r="P232" s="208"/>
      <c r="Q232" s="208"/>
      <c r="R232" s="208"/>
      <c r="S232" s="208"/>
      <c r="T232" s="209"/>
      <c r="AT232" s="210" t="s">
        <v>247</v>
      </c>
      <c r="AU232" s="210" t="s">
        <v>88</v>
      </c>
      <c r="AV232" s="13" t="s">
        <v>83</v>
      </c>
      <c r="AW232" s="13" t="s">
        <v>37</v>
      </c>
      <c r="AX232" s="13" t="s">
        <v>76</v>
      </c>
      <c r="AY232" s="210" t="s">
        <v>237</v>
      </c>
    </row>
    <row r="233" spans="1:65" s="14" customFormat="1" ht="10.199999999999999">
      <c r="B233" s="211"/>
      <c r="C233" s="212"/>
      <c r="D233" s="202" t="s">
        <v>247</v>
      </c>
      <c r="E233" s="213" t="s">
        <v>19</v>
      </c>
      <c r="F233" s="214" t="s">
        <v>3795</v>
      </c>
      <c r="G233" s="212"/>
      <c r="H233" s="215">
        <v>2.048</v>
      </c>
      <c r="I233" s="216"/>
      <c r="J233" s="212"/>
      <c r="K233" s="212"/>
      <c r="L233" s="217"/>
      <c r="M233" s="218"/>
      <c r="N233" s="219"/>
      <c r="O233" s="219"/>
      <c r="P233" s="219"/>
      <c r="Q233" s="219"/>
      <c r="R233" s="219"/>
      <c r="S233" s="219"/>
      <c r="T233" s="220"/>
      <c r="AT233" s="221" t="s">
        <v>247</v>
      </c>
      <c r="AU233" s="221" t="s">
        <v>88</v>
      </c>
      <c r="AV233" s="14" t="s">
        <v>88</v>
      </c>
      <c r="AW233" s="14" t="s">
        <v>37</v>
      </c>
      <c r="AX233" s="14" t="s">
        <v>76</v>
      </c>
      <c r="AY233" s="221" t="s">
        <v>237</v>
      </c>
    </row>
    <row r="234" spans="1:65" s="14" customFormat="1" ht="10.199999999999999">
      <c r="B234" s="211"/>
      <c r="C234" s="212"/>
      <c r="D234" s="202" t="s">
        <v>247</v>
      </c>
      <c r="E234" s="213" t="s">
        <v>19</v>
      </c>
      <c r="F234" s="214" t="s">
        <v>3796</v>
      </c>
      <c r="G234" s="212"/>
      <c r="H234" s="215">
        <v>2.016</v>
      </c>
      <c r="I234" s="216"/>
      <c r="J234" s="212"/>
      <c r="K234" s="212"/>
      <c r="L234" s="217"/>
      <c r="M234" s="218"/>
      <c r="N234" s="219"/>
      <c r="O234" s="219"/>
      <c r="P234" s="219"/>
      <c r="Q234" s="219"/>
      <c r="R234" s="219"/>
      <c r="S234" s="219"/>
      <c r="T234" s="220"/>
      <c r="AT234" s="221" t="s">
        <v>247</v>
      </c>
      <c r="AU234" s="221" t="s">
        <v>88</v>
      </c>
      <c r="AV234" s="14" t="s">
        <v>88</v>
      </c>
      <c r="AW234" s="14" t="s">
        <v>37</v>
      </c>
      <c r="AX234" s="14" t="s">
        <v>76</v>
      </c>
      <c r="AY234" s="221" t="s">
        <v>237</v>
      </c>
    </row>
    <row r="235" spans="1:65" s="14" customFormat="1" ht="10.199999999999999">
      <c r="B235" s="211"/>
      <c r="C235" s="212"/>
      <c r="D235" s="202" t="s">
        <v>247</v>
      </c>
      <c r="E235" s="213" t="s">
        <v>19</v>
      </c>
      <c r="F235" s="214" t="s">
        <v>3797</v>
      </c>
      <c r="G235" s="212"/>
      <c r="H235" s="215">
        <v>0.61199999999999999</v>
      </c>
      <c r="I235" s="216"/>
      <c r="J235" s="212"/>
      <c r="K235" s="212"/>
      <c r="L235" s="217"/>
      <c r="M235" s="218"/>
      <c r="N235" s="219"/>
      <c r="O235" s="219"/>
      <c r="P235" s="219"/>
      <c r="Q235" s="219"/>
      <c r="R235" s="219"/>
      <c r="S235" s="219"/>
      <c r="T235" s="220"/>
      <c r="AT235" s="221" t="s">
        <v>247</v>
      </c>
      <c r="AU235" s="221" t="s">
        <v>88</v>
      </c>
      <c r="AV235" s="14" t="s">
        <v>88</v>
      </c>
      <c r="AW235" s="14" t="s">
        <v>37</v>
      </c>
      <c r="AX235" s="14" t="s">
        <v>76</v>
      </c>
      <c r="AY235" s="221" t="s">
        <v>237</v>
      </c>
    </row>
    <row r="236" spans="1:65" s="16" customFormat="1" ht="10.199999999999999">
      <c r="B236" s="233"/>
      <c r="C236" s="234"/>
      <c r="D236" s="202" t="s">
        <v>247</v>
      </c>
      <c r="E236" s="235" t="s">
        <v>19</v>
      </c>
      <c r="F236" s="236" t="s">
        <v>260</v>
      </c>
      <c r="G236" s="234"/>
      <c r="H236" s="237">
        <v>4.6760000000000002</v>
      </c>
      <c r="I236" s="238"/>
      <c r="J236" s="234"/>
      <c r="K236" s="234"/>
      <c r="L236" s="239"/>
      <c r="M236" s="240"/>
      <c r="N236" s="241"/>
      <c r="O236" s="241"/>
      <c r="P236" s="241"/>
      <c r="Q236" s="241"/>
      <c r="R236" s="241"/>
      <c r="S236" s="241"/>
      <c r="T236" s="242"/>
      <c r="AT236" s="243" t="s">
        <v>247</v>
      </c>
      <c r="AU236" s="243" t="s">
        <v>88</v>
      </c>
      <c r="AV236" s="16" t="s">
        <v>243</v>
      </c>
      <c r="AW236" s="16" t="s">
        <v>37</v>
      </c>
      <c r="AX236" s="16" t="s">
        <v>83</v>
      </c>
      <c r="AY236" s="243" t="s">
        <v>237</v>
      </c>
    </row>
    <row r="237" spans="1:65" s="12" customFormat="1" ht="22.8" customHeight="1">
      <c r="B237" s="166"/>
      <c r="C237" s="167"/>
      <c r="D237" s="168" t="s">
        <v>75</v>
      </c>
      <c r="E237" s="180" t="s">
        <v>92</v>
      </c>
      <c r="F237" s="180" t="s">
        <v>238</v>
      </c>
      <c r="G237" s="167"/>
      <c r="H237" s="167"/>
      <c r="I237" s="170"/>
      <c r="J237" s="181">
        <f>BK237</f>
        <v>0</v>
      </c>
      <c r="K237" s="167"/>
      <c r="L237" s="172"/>
      <c r="M237" s="173"/>
      <c r="N237" s="174"/>
      <c r="O237" s="174"/>
      <c r="P237" s="175">
        <f>SUM(P238:P330)</f>
        <v>0</v>
      </c>
      <c r="Q237" s="174"/>
      <c r="R237" s="175">
        <f>SUM(R238:R330)</f>
        <v>65.848669060000006</v>
      </c>
      <c r="S237" s="174"/>
      <c r="T237" s="176">
        <f>SUM(T238:T330)</f>
        <v>0</v>
      </c>
      <c r="AR237" s="177" t="s">
        <v>83</v>
      </c>
      <c r="AT237" s="178" t="s">
        <v>75</v>
      </c>
      <c r="AU237" s="178" t="s">
        <v>83</v>
      </c>
      <c r="AY237" s="177" t="s">
        <v>237</v>
      </c>
      <c r="BK237" s="179">
        <f>SUM(BK238:BK330)</f>
        <v>0</v>
      </c>
    </row>
    <row r="238" spans="1:65" s="2" customFormat="1" ht="37.799999999999997" customHeight="1">
      <c r="A238" s="37"/>
      <c r="B238" s="38"/>
      <c r="C238" s="182" t="s">
        <v>485</v>
      </c>
      <c r="D238" s="182" t="s">
        <v>239</v>
      </c>
      <c r="E238" s="183" t="s">
        <v>3798</v>
      </c>
      <c r="F238" s="184" t="s">
        <v>3799</v>
      </c>
      <c r="G238" s="185" t="s">
        <v>141</v>
      </c>
      <c r="H238" s="186">
        <v>0.70799999999999996</v>
      </c>
      <c r="I238" s="187"/>
      <c r="J238" s="188">
        <f>ROUND(I238*H238,2)</f>
        <v>0</v>
      </c>
      <c r="K238" s="184" t="s">
        <v>242</v>
      </c>
      <c r="L238" s="42"/>
      <c r="M238" s="189" t="s">
        <v>19</v>
      </c>
      <c r="N238" s="190" t="s">
        <v>48</v>
      </c>
      <c r="O238" s="67"/>
      <c r="P238" s="191">
        <f>O238*H238</f>
        <v>0</v>
      </c>
      <c r="Q238" s="191">
        <v>0.31180999999999998</v>
      </c>
      <c r="R238" s="191">
        <f>Q238*H238</f>
        <v>0.22076147999999998</v>
      </c>
      <c r="S238" s="191">
        <v>0</v>
      </c>
      <c r="T238" s="192">
        <f>S238*H238</f>
        <v>0</v>
      </c>
      <c r="U238" s="37"/>
      <c r="V238" s="37"/>
      <c r="W238" s="37"/>
      <c r="X238" s="37"/>
      <c r="Y238" s="37"/>
      <c r="Z238" s="37"/>
      <c r="AA238" s="37"/>
      <c r="AB238" s="37"/>
      <c r="AC238" s="37"/>
      <c r="AD238" s="37"/>
      <c r="AE238" s="37"/>
      <c r="AR238" s="193" t="s">
        <v>243</v>
      </c>
      <c r="AT238" s="193" t="s">
        <v>239</v>
      </c>
      <c r="AU238" s="193" t="s">
        <v>88</v>
      </c>
      <c r="AY238" s="20" t="s">
        <v>237</v>
      </c>
      <c r="BE238" s="194">
        <f>IF(N238="základní",J238,0)</f>
        <v>0</v>
      </c>
      <c r="BF238" s="194">
        <f>IF(N238="snížená",J238,0)</f>
        <v>0</v>
      </c>
      <c r="BG238" s="194">
        <f>IF(N238="zákl. přenesená",J238,0)</f>
        <v>0</v>
      </c>
      <c r="BH238" s="194">
        <f>IF(N238="sníž. přenesená",J238,0)</f>
        <v>0</v>
      </c>
      <c r="BI238" s="194">
        <f>IF(N238="nulová",J238,0)</f>
        <v>0</v>
      </c>
      <c r="BJ238" s="20" t="s">
        <v>88</v>
      </c>
      <c r="BK238" s="194">
        <f>ROUND(I238*H238,2)</f>
        <v>0</v>
      </c>
      <c r="BL238" s="20" t="s">
        <v>243</v>
      </c>
      <c r="BM238" s="193" t="s">
        <v>3800</v>
      </c>
    </row>
    <row r="239" spans="1:65" s="2" customFormat="1" ht="10.199999999999999">
      <c r="A239" s="37"/>
      <c r="B239" s="38"/>
      <c r="C239" s="39"/>
      <c r="D239" s="195" t="s">
        <v>245</v>
      </c>
      <c r="E239" s="39"/>
      <c r="F239" s="196" t="s">
        <v>3801</v>
      </c>
      <c r="G239" s="39"/>
      <c r="H239" s="39"/>
      <c r="I239" s="197"/>
      <c r="J239" s="39"/>
      <c r="K239" s="39"/>
      <c r="L239" s="42"/>
      <c r="M239" s="198"/>
      <c r="N239" s="199"/>
      <c r="O239" s="67"/>
      <c r="P239" s="67"/>
      <c r="Q239" s="67"/>
      <c r="R239" s="67"/>
      <c r="S239" s="67"/>
      <c r="T239" s="68"/>
      <c r="U239" s="37"/>
      <c r="V239" s="37"/>
      <c r="W239" s="37"/>
      <c r="X239" s="37"/>
      <c r="Y239" s="37"/>
      <c r="Z239" s="37"/>
      <c r="AA239" s="37"/>
      <c r="AB239" s="37"/>
      <c r="AC239" s="37"/>
      <c r="AD239" s="37"/>
      <c r="AE239" s="37"/>
      <c r="AT239" s="20" t="s">
        <v>245</v>
      </c>
      <c r="AU239" s="20" t="s">
        <v>88</v>
      </c>
    </row>
    <row r="240" spans="1:65" s="14" customFormat="1" ht="10.199999999999999">
      <c r="B240" s="211"/>
      <c r="C240" s="212"/>
      <c r="D240" s="202" t="s">
        <v>247</v>
      </c>
      <c r="E240" s="213" t="s">
        <v>19</v>
      </c>
      <c r="F240" s="214" t="s">
        <v>3802</v>
      </c>
      <c r="G240" s="212"/>
      <c r="H240" s="215">
        <v>0.70799999999999996</v>
      </c>
      <c r="I240" s="216"/>
      <c r="J240" s="212"/>
      <c r="K240" s="212"/>
      <c r="L240" s="217"/>
      <c r="M240" s="218"/>
      <c r="N240" s="219"/>
      <c r="O240" s="219"/>
      <c r="P240" s="219"/>
      <c r="Q240" s="219"/>
      <c r="R240" s="219"/>
      <c r="S240" s="219"/>
      <c r="T240" s="220"/>
      <c r="AT240" s="221" t="s">
        <v>247</v>
      </c>
      <c r="AU240" s="221" t="s">
        <v>88</v>
      </c>
      <c r="AV240" s="14" t="s">
        <v>88</v>
      </c>
      <c r="AW240" s="14" t="s">
        <v>37</v>
      </c>
      <c r="AX240" s="14" t="s">
        <v>83</v>
      </c>
      <c r="AY240" s="221" t="s">
        <v>237</v>
      </c>
    </row>
    <row r="241" spans="1:65" s="2" customFormat="1" ht="44.25" customHeight="1">
      <c r="A241" s="37"/>
      <c r="B241" s="38"/>
      <c r="C241" s="182" t="s">
        <v>508</v>
      </c>
      <c r="D241" s="182" t="s">
        <v>239</v>
      </c>
      <c r="E241" s="183" t="s">
        <v>272</v>
      </c>
      <c r="F241" s="184" t="s">
        <v>273</v>
      </c>
      <c r="G241" s="185" t="s">
        <v>141</v>
      </c>
      <c r="H241" s="186">
        <v>4.5</v>
      </c>
      <c r="I241" s="187"/>
      <c r="J241" s="188">
        <f>ROUND(I241*H241,2)</f>
        <v>0</v>
      </c>
      <c r="K241" s="184" t="s">
        <v>242</v>
      </c>
      <c r="L241" s="42"/>
      <c r="M241" s="189" t="s">
        <v>19</v>
      </c>
      <c r="N241" s="190" t="s">
        <v>48</v>
      </c>
      <c r="O241" s="67"/>
      <c r="P241" s="191">
        <f>O241*H241</f>
        <v>0</v>
      </c>
      <c r="Q241" s="191">
        <v>0.30624000000000001</v>
      </c>
      <c r="R241" s="191">
        <f>Q241*H241</f>
        <v>1.37808</v>
      </c>
      <c r="S241" s="191">
        <v>0</v>
      </c>
      <c r="T241" s="192">
        <f>S241*H241</f>
        <v>0</v>
      </c>
      <c r="U241" s="37"/>
      <c r="V241" s="37"/>
      <c r="W241" s="37"/>
      <c r="X241" s="37"/>
      <c r="Y241" s="37"/>
      <c r="Z241" s="37"/>
      <c r="AA241" s="37"/>
      <c r="AB241" s="37"/>
      <c r="AC241" s="37"/>
      <c r="AD241" s="37"/>
      <c r="AE241" s="37"/>
      <c r="AR241" s="193" t="s">
        <v>243</v>
      </c>
      <c r="AT241" s="193" t="s">
        <v>239</v>
      </c>
      <c r="AU241" s="193" t="s">
        <v>88</v>
      </c>
      <c r="AY241" s="20" t="s">
        <v>237</v>
      </c>
      <c r="BE241" s="194">
        <f>IF(N241="základní",J241,0)</f>
        <v>0</v>
      </c>
      <c r="BF241" s="194">
        <f>IF(N241="snížená",J241,0)</f>
        <v>0</v>
      </c>
      <c r="BG241" s="194">
        <f>IF(N241="zákl. přenesená",J241,0)</f>
        <v>0</v>
      </c>
      <c r="BH241" s="194">
        <f>IF(N241="sníž. přenesená",J241,0)</f>
        <v>0</v>
      </c>
      <c r="BI241" s="194">
        <f>IF(N241="nulová",J241,0)</f>
        <v>0</v>
      </c>
      <c r="BJ241" s="20" t="s">
        <v>88</v>
      </c>
      <c r="BK241" s="194">
        <f>ROUND(I241*H241,2)</f>
        <v>0</v>
      </c>
      <c r="BL241" s="20" t="s">
        <v>243</v>
      </c>
      <c r="BM241" s="193" t="s">
        <v>3803</v>
      </c>
    </row>
    <row r="242" spans="1:65" s="2" customFormat="1" ht="10.199999999999999">
      <c r="A242" s="37"/>
      <c r="B242" s="38"/>
      <c r="C242" s="39"/>
      <c r="D242" s="195" t="s">
        <v>245</v>
      </c>
      <c r="E242" s="39"/>
      <c r="F242" s="196" t="s">
        <v>275</v>
      </c>
      <c r="G242" s="39"/>
      <c r="H242" s="39"/>
      <c r="I242" s="197"/>
      <c r="J242" s="39"/>
      <c r="K242" s="39"/>
      <c r="L242" s="42"/>
      <c r="M242" s="198"/>
      <c r="N242" s="199"/>
      <c r="O242" s="67"/>
      <c r="P242" s="67"/>
      <c r="Q242" s="67"/>
      <c r="R242" s="67"/>
      <c r="S242" s="67"/>
      <c r="T242" s="68"/>
      <c r="U242" s="37"/>
      <c r="V242" s="37"/>
      <c r="W242" s="37"/>
      <c r="X242" s="37"/>
      <c r="Y242" s="37"/>
      <c r="Z242" s="37"/>
      <c r="AA242" s="37"/>
      <c r="AB242" s="37"/>
      <c r="AC242" s="37"/>
      <c r="AD242" s="37"/>
      <c r="AE242" s="37"/>
      <c r="AT242" s="20" t="s">
        <v>245</v>
      </c>
      <c r="AU242" s="20" t="s">
        <v>88</v>
      </c>
    </row>
    <row r="243" spans="1:65" s="14" customFormat="1" ht="10.199999999999999">
      <c r="B243" s="211"/>
      <c r="C243" s="212"/>
      <c r="D243" s="202" t="s">
        <v>247</v>
      </c>
      <c r="E243" s="213" t="s">
        <v>19</v>
      </c>
      <c r="F243" s="214" t="s">
        <v>3804</v>
      </c>
      <c r="G243" s="212"/>
      <c r="H243" s="215">
        <v>2.25</v>
      </c>
      <c r="I243" s="216"/>
      <c r="J243" s="212"/>
      <c r="K243" s="212"/>
      <c r="L243" s="217"/>
      <c r="M243" s="218"/>
      <c r="N243" s="219"/>
      <c r="O243" s="219"/>
      <c r="P243" s="219"/>
      <c r="Q243" s="219"/>
      <c r="R243" s="219"/>
      <c r="S243" s="219"/>
      <c r="T243" s="220"/>
      <c r="AT243" s="221" t="s">
        <v>247</v>
      </c>
      <c r="AU243" s="221" t="s">
        <v>88</v>
      </c>
      <c r="AV243" s="14" t="s">
        <v>88</v>
      </c>
      <c r="AW243" s="14" t="s">
        <v>37</v>
      </c>
      <c r="AX243" s="14" t="s">
        <v>76</v>
      </c>
      <c r="AY243" s="221" t="s">
        <v>237</v>
      </c>
    </row>
    <row r="244" spans="1:65" s="14" customFormat="1" ht="10.199999999999999">
      <c r="B244" s="211"/>
      <c r="C244" s="212"/>
      <c r="D244" s="202" t="s">
        <v>247</v>
      </c>
      <c r="E244" s="213" t="s">
        <v>19</v>
      </c>
      <c r="F244" s="214" t="s">
        <v>3805</v>
      </c>
      <c r="G244" s="212"/>
      <c r="H244" s="215">
        <v>2.25</v>
      </c>
      <c r="I244" s="216"/>
      <c r="J244" s="212"/>
      <c r="K244" s="212"/>
      <c r="L244" s="217"/>
      <c r="M244" s="218"/>
      <c r="N244" s="219"/>
      <c r="O244" s="219"/>
      <c r="P244" s="219"/>
      <c r="Q244" s="219"/>
      <c r="R244" s="219"/>
      <c r="S244" s="219"/>
      <c r="T244" s="220"/>
      <c r="AT244" s="221" t="s">
        <v>247</v>
      </c>
      <c r="AU244" s="221" t="s">
        <v>88</v>
      </c>
      <c r="AV244" s="14" t="s">
        <v>88</v>
      </c>
      <c r="AW244" s="14" t="s">
        <v>37</v>
      </c>
      <c r="AX244" s="14" t="s">
        <v>76</v>
      </c>
      <c r="AY244" s="221" t="s">
        <v>237</v>
      </c>
    </row>
    <row r="245" spans="1:65" s="16" customFormat="1" ht="10.199999999999999">
      <c r="B245" s="233"/>
      <c r="C245" s="234"/>
      <c r="D245" s="202" t="s">
        <v>247</v>
      </c>
      <c r="E245" s="235" t="s">
        <v>19</v>
      </c>
      <c r="F245" s="236" t="s">
        <v>260</v>
      </c>
      <c r="G245" s="234"/>
      <c r="H245" s="237">
        <v>4.5</v>
      </c>
      <c r="I245" s="238"/>
      <c r="J245" s="234"/>
      <c r="K245" s="234"/>
      <c r="L245" s="239"/>
      <c r="M245" s="240"/>
      <c r="N245" s="241"/>
      <c r="O245" s="241"/>
      <c r="P245" s="241"/>
      <c r="Q245" s="241"/>
      <c r="R245" s="241"/>
      <c r="S245" s="241"/>
      <c r="T245" s="242"/>
      <c r="AT245" s="243" t="s">
        <v>247</v>
      </c>
      <c r="AU245" s="243" t="s">
        <v>88</v>
      </c>
      <c r="AV245" s="16" t="s">
        <v>243</v>
      </c>
      <c r="AW245" s="16" t="s">
        <v>37</v>
      </c>
      <c r="AX245" s="16" t="s">
        <v>83</v>
      </c>
      <c r="AY245" s="243" t="s">
        <v>237</v>
      </c>
    </row>
    <row r="246" spans="1:65" s="2" customFormat="1" ht="37.799999999999997" customHeight="1">
      <c r="A246" s="37"/>
      <c r="B246" s="38"/>
      <c r="C246" s="182" t="s">
        <v>516</v>
      </c>
      <c r="D246" s="182" t="s">
        <v>239</v>
      </c>
      <c r="E246" s="183" t="s">
        <v>3806</v>
      </c>
      <c r="F246" s="184" t="s">
        <v>3807</v>
      </c>
      <c r="G246" s="185" t="s">
        <v>141</v>
      </c>
      <c r="H246" s="186">
        <v>31.858000000000001</v>
      </c>
      <c r="I246" s="187"/>
      <c r="J246" s="188">
        <f>ROUND(I246*H246,2)</f>
        <v>0</v>
      </c>
      <c r="K246" s="184" t="s">
        <v>242</v>
      </c>
      <c r="L246" s="42"/>
      <c r="M246" s="189" t="s">
        <v>19</v>
      </c>
      <c r="N246" s="190" t="s">
        <v>48</v>
      </c>
      <c r="O246" s="67"/>
      <c r="P246" s="191">
        <f>O246*H246</f>
        <v>0</v>
      </c>
      <c r="Q246" s="191">
        <v>0.22897999999999999</v>
      </c>
      <c r="R246" s="191">
        <f>Q246*H246</f>
        <v>7.2948448399999997</v>
      </c>
      <c r="S246" s="191">
        <v>0</v>
      </c>
      <c r="T246" s="192">
        <f>S246*H246</f>
        <v>0</v>
      </c>
      <c r="U246" s="37"/>
      <c r="V246" s="37"/>
      <c r="W246" s="37"/>
      <c r="X246" s="37"/>
      <c r="Y246" s="37"/>
      <c r="Z246" s="37"/>
      <c r="AA246" s="37"/>
      <c r="AB246" s="37"/>
      <c r="AC246" s="37"/>
      <c r="AD246" s="37"/>
      <c r="AE246" s="37"/>
      <c r="AR246" s="193" t="s">
        <v>243</v>
      </c>
      <c r="AT246" s="193" t="s">
        <v>239</v>
      </c>
      <c r="AU246" s="193" t="s">
        <v>88</v>
      </c>
      <c r="AY246" s="20" t="s">
        <v>237</v>
      </c>
      <c r="BE246" s="194">
        <f>IF(N246="základní",J246,0)</f>
        <v>0</v>
      </c>
      <c r="BF246" s="194">
        <f>IF(N246="snížená",J246,0)</f>
        <v>0</v>
      </c>
      <c r="BG246" s="194">
        <f>IF(N246="zákl. přenesená",J246,0)</f>
        <v>0</v>
      </c>
      <c r="BH246" s="194">
        <f>IF(N246="sníž. přenesená",J246,0)</f>
        <v>0</v>
      </c>
      <c r="BI246" s="194">
        <f>IF(N246="nulová",J246,0)</f>
        <v>0</v>
      </c>
      <c r="BJ246" s="20" t="s">
        <v>88</v>
      </c>
      <c r="BK246" s="194">
        <f>ROUND(I246*H246,2)</f>
        <v>0</v>
      </c>
      <c r="BL246" s="20" t="s">
        <v>243</v>
      </c>
      <c r="BM246" s="193" t="s">
        <v>3808</v>
      </c>
    </row>
    <row r="247" spans="1:65" s="2" customFormat="1" ht="10.199999999999999">
      <c r="A247" s="37"/>
      <c r="B247" s="38"/>
      <c r="C247" s="39"/>
      <c r="D247" s="195" t="s">
        <v>245</v>
      </c>
      <c r="E247" s="39"/>
      <c r="F247" s="196" t="s">
        <v>3809</v>
      </c>
      <c r="G247" s="39"/>
      <c r="H247" s="39"/>
      <c r="I247" s="197"/>
      <c r="J247" s="39"/>
      <c r="K247" s="39"/>
      <c r="L247" s="42"/>
      <c r="M247" s="198"/>
      <c r="N247" s="199"/>
      <c r="O247" s="67"/>
      <c r="P247" s="67"/>
      <c r="Q247" s="67"/>
      <c r="R247" s="67"/>
      <c r="S247" s="67"/>
      <c r="T247" s="68"/>
      <c r="U247" s="37"/>
      <c r="V247" s="37"/>
      <c r="W247" s="37"/>
      <c r="X247" s="37"/>
      <c r="Y247" s="37"/>
      <c r="Z247" s="37"/>
      <c r="AA247" s="37"/>
      <c r="AB247" s="37"/>
      <c r="AC247" s="37"/>
      <c r="AD247" s="37"/>
      <c r="AE247" s="37"/>
      <c r="AT247" s="20" t="s">
        <v>245</v>
      </c>
      <c r="AU247" s="20" t="s">
        <v>88</v>
      </c>
    </row>
    <row r="248" spans="1:65" s="14" customFormat="1" ht="10.199999999999999">
      <c r="B248" s="211"/>
      <c r="C248" s="212"/>
      <c r="D248" s="202" t="s">
        <v>247</v>
      </c>
      <c r="E248" s="213" t="s">
        <v>19</v>
      </c>
      <c r="F248" s="214" t="s">
        <v>3810</v>
      </c>
      <c r="G248" s="212"/>
      <c r="H248" s="215">
        <v>6.72</v>
      </c>
      <c r="I248" s="216"/>
      <c r="J248" s="212"/>
      <c r="K248" s="212"/>
      <c r="L248" s="217"/>
      <c r="M248" s="218"/>
      <c r="N248" s="219"/>
      <c r="O248" s="219"/>
      <c r="P248" s="219"/>
      <c r="Q248" s="219"/>
      <c r="R248" s="219"/>
      <c r="S248" s="219"/>
      <c r="T248" s="220"/>
      <c r="AT248" s="221" t="s">
        <v>247</v>
      </c>
      <c r="AU248" s="221" t="s">
        <v>88</v>
      </c>
      <c r="AV248" s="14" t="s">
        <v>88</v>
      </c>
      <c r="AW248" s="14" t="s">
        <v>37</v>
      </c>
      <c r="AX248" s="14" t="s">
        <v>76</v>
      </c>
      <c r="AY248" s="221" t="s">
        <v>237</v>
      </c>
    </row>
    <row r="249" spans="1:65" s="14" customFormat="1" ht="10.199999999999999">
      <c r="B249" s="211"/>
      <c r="C249" s="212"/>
      <c r="D249" s="202" t="s">
        <v>247</v>
      </c>
      <c r="E249" s="213" t="s">
        <v>19</v>
      </c>
      <c r="F249" s="214" t="s">
        <v>3811</v>
      </c>
      <c r="G249" s="212"/>
      <c r="H249" s="215">
        <v>12.657999999999999</v>
      </c>
      <c r="I249" s="216"/>
      <c r="J249" s="212"/>
      <c r="K249" s="212"/>
      <c r="L249" s="217"/>
      <c r="M249" s="218"/>
      <c r="N249" s="219"/>
      <c r="O249" s="219"/>
      <c r="P249" s="219"/>
      <c r="Q249" s="219"/>
      <c r="R249" s="219"/>
      <c r="S249" s="219"/>
      <c r="T249" s="220"/>
      <c r="AT249" s="221" t="s">
        <v>247</v>
      </c>
      <c r="AU249" s="221" t="s">
        <v>88</v>
      </c>
      <c r="AV249" s="14" t="s">
        <v>88</v>
      </c>
      <c r="AW249" s="14" t="s">
        <v>37</v>
      </c>
      <c r="AX249" s="14" t="s">
        <v>76</v>
      </c>
      <c r="AY249" s="221" t="s">
        <v>237</v>
      </c>
    </row>
    <row r="250" spans="1:65" s="14" customFormat="1" ht="10.199999999999999">
      <c r="B250" s="211"/>
      <c r="C250" s="212"/>
      <c r="D250" s="202" t="s">
        <v>247</v>
      </c>
      <c r="E250" s="213" t="s">
        <v>19</v>
      </c>
      <c r="F250" s="214" t="s">
        <v>3812</v>
      </c>
      <c r="G250" s="212"/>
      <c r="H250" s="215">
        <v>6.72</v>
      </c>
      <c r="I250" s="216"/>
      <c r="J250" s="212"/>
      <c r="K250" s="212"/>
      <c r="L250" s="217"/>
      <c r="M250" s="218"/>
      <c r="N250" s="219"/>
      <c r="O250" s="219"/>
      <c r="P250" s="219"/>
      <c r="Q250" s="219"/>
      <c r="R250" s="219"/>
      <c r="S250" s="219"/>
      <c r="T250" s="220"/>
      <c r="AT250" s="221" t="s">
        <v>247</v>
      </c>
      <c r="AU250" s="221" t="s">
        <v>88</v>
      </c>
      <c r="AV250" s="14" t="s">
        <v>88</v>
      </c>
      <c r="AW250" s="14" t="s">
        <v>37</v>
      </c>
      <c r="AX250" s="14" t="s">
        <v>76</v>
      </c>
      <c r="AY250" s="221" t="s">
        <v>237</v>
      </c>
    </row>
    <row r="251" spans="1:65" s="14" customFormat="1" ht="10.199999999999999">
      <c r="B251" s="211"/>
      <c r="C251" s="212"/>
      <c r="D251" s="202" t="s">
        <v>247</v>
      </c>
      <c r="E251" s="213" t="s">
        <v>19</v>
      </c>
      <c r="F251" s="214" t="s">
        <v>3813</v>
      </c>
      <c r="G251" s="212"/>
      <c r="H251" s="215">
        <v>5.76</v>
      </c>
      <c r="I251" s="216"/>
      <c r="J251" s="212"/>
      <c r="K251" s="212"/>
      <c r="L251" s="217"/>
      <c r="M251" s="218"/>
      <c r="N251" s="219"/>
      <c r="O251" s="219"/>
      <c r="P251" s="219"/>
      <c r="Q251" s="219"/>
      <c r="R251" s="219"/>
      <c r="S251" s="219"/>
      <c r="T251" s="220"/>
      <c r="AT251" s="221" t="s">
        <v>247</v>
      </c>
      <c r="AU251" s="221" t="s">
        <v>88</v>
      </c>
      <c r="AV251" s="14" t="s">
        <v>88</v>
      </c>
      <c r="AW251" s="14" t="s">
        <v>37</v>
      </c>
      <c r="AX251" s="14" t="s">
        <v>76</v>
      </c>
      <c r="AY251" s="221" t="s">
        <v>237</v>
      </c>
    </row>
    <row r="252" spans="1:65" s="16" customFormat="1" ht="10.199999999999999">
      <c r="B252" s="233"/>
      <c r="C252" s="234"/>
      <c r="D252" s="202" t="s">
        <v>247</v>
      </c>
      <c r="E252" s="235" t="s">
        <v>19</v>
      </c>
      <c r="F252" s="236" t="s">
        <v>260</v>
      </c>
      <c r="G252" s="234"/>
      <c r="H252" s="237">
        <v>31.858000000000001</v>
      </c>
      <c r="I252" s="238"/>
      <c r="J252" s="234"/>
      <c r="K252" s="234"/>
      <c r="L252" s="239"/>
      <c r="M252" s="240"/>
      <c r="N252" s="241"/>
      <c r="O252" s="241"/>
      <c r="P252" s="241"/>
      <c r="Q252" s="241"/>
      <c r="R252" s="241"/>
      <c r="S252" s="241"/>
      <c r="T252" s="242"/>
      <c r="AT252" s="243" t="s">
        <v>247</v>
      </c>
      <c r="AU252" s="243" t="s">
        <v>88</v>
      </c>
      <c r="AV252" s="16" t="s">
        <v>243</v>
      </c>
      <c r="AW252" s="16" t="s">
        <v>37</v>
      </c>
      <c r="AX252" s="16" t="s">
        <v>83</v>
      </c>
      <c r="AY252" s="243" t="s">
        <v>237</v>
      </c>
    </row>
    <row r="253" spans="1:65" s="2" customFormat="1" ht="33" customHeight="1">
      <c r="A253" s="37"/>
      <c r="B253" s="38"/>
      <c r="C253" s="182" t="s">
        <v>523</v>
      </c>
      <c r="D253" s="182" t="s">
        <v>239</v>
      </c>
      <c r="E253" s="183" t="s">
        <v>3814</v>
      </c>
      <c r="F253" s="184" t="s">
        <v>3815</v>
      </c>
      <c r="G253" s="185" t="s">
        <v>519</v>
      </c>
      <c r="H253" s="186">
        <v>19.024000000000001</v>
      </c>
      <c r="I253" s="187"/>
      <c r="J253" s="188">
        <f>ROUND(I253*H253,2)</f>
        <v>0</v>
      </c>
      <c r="K253" s="184" t="s">
        <v>242</v>
      </c>
      <c r="L253" s="42"/>
      <c r="M253" s="189" t="s">
        <v>19</v>
      </c>
      <c r="N253" s="190" t="s">
        <v>48</v>
      </c>
      <c r="O253" s="67"/>
      <c r="P253" s="191">
        <f>O253*H253</f>
        <v>0</v>
      </c>
      <c r="Q253" s="191">
        <v>2.5018699999999998</v>
      </c>
      <c r="R253" s="191">
        <f>Q253*H253</f>
        <v>47.595574880000001</v>
      </c>
      <c r="S253" s="191">
        <v>0</v>
      </c>
      <c r="T253" s="192">
        <f>S253*H253</f>
        <v>0</v>
      </c>
      <c r="U253" s="37"/>
      <c r="V253" s="37"/>
      <c r="W253" s="37"/>
      <c r="X253" s="37"/>
      <c r="Y253" s="37"/>
      <c r="Z253" s="37"/>
      <c r="AA253" s="37"/>
      <c r="AB253" s="37"/>
      <c r="AC253" s="37"/>
      <c r="AD253" s="37"/>
      <c r="AE253" s="37"/>
      <c r="AR253" s="193" t="s">
        <v>243</v>
      </c>
      <c r="AT253" s="193" t="s">
        <v>239</v>
      </c>
      <c r="AU253" s="193" t="s">
        <v>88</v>
      </c>
      <c r="AY253" s="20" t="s">
        <v>237</v>
      </c>
      <c r="BE253" s="194">
        <f>IF(N253="základní",J253,0)</f>
        <v>0</v>
      </c>
      <c r="BF253" s="194">
        <f>IF(N253="snížená",J253,0)</f>
        <v>0</v>
      </c>
      <c r="BG253" s="194">
        <f>IF(N253="zákl. přenesená",J253,0)</f>
        <v>0</v>
      </c>
      <c r="BH253" s="194">
        <f>IF(N253="sníž. přenesená",J253,0)</f>
        <v>0</v>
      </c>
      <c r="BI253" s="194">
        <f>IF(N253="nulová",J253,0)</f>
        <v>0</v>
      </c>
      <c r="BJ253" s="20" t="s">
        <v>88</v>
      </c>
      <c r="BK253" s="194">
        <f>ROUND(I253*H253,2)</f>
        <v>0</v>
      </c>
      <c r="BL253" s="20" t="s">
        <v>243</v>
      </c>
      <c r="BM253" s="193" t="s">
        <v>3816</v>
      </c>
    </row>
    <row r="254" spans="1:65" s="2" customFormat="1" ht="10.199999999999999">
      <c r="A254" s="37"/>
      <c r="B254" s="38"/>
      <c r="C254" s="39"/>
      <c r="D254" s="195" t="s">
        <v>245</v>
      </c>
      <c r="E254" s="39"/>
      <c r="F254" s="196" t="s">
        <v>3817</v>
      </c>
      <c r="G254" s="39"/>
      <c r="H254" s="39"/>
      <c r="I254" s="197"/>
      <c r="J254" s="39"/>
      <c r="K254" s="39"/>
      <c r="L254" s="42"/>
      <c r="M254" s="198"/>
      <c r="N254" s="199"/>
      <c r="O254" s="67"/>
      <c r="P254" s="67"/>
      <c r="Q254" s="67"/>
      <c r="R254" s="67"/>
      <c r="S254" s="67"/>
      <c r="T254" s="68"/>
      <c r="U254" s="37"/>
      <c r="V254" s="37"/>
      <c r="W254" s="37"/>
      <c r="X254" s="37"/>
      <c r="Y254" s="37"/>
      <c r="Z254" s="37"/>
      <c r="AA254" s="37"/>
      <c r="AB254" s="37"/>
      <c r="AC254" s="37"/>
      <c r="AD254" s="37"/>
      <c r="AE254" s="37"/>
      <c r="AT254" s="20" t="s">
        <v>245</v>
      </c>
      <c r="AU254" s="20" t="s">
        <v>88</v>
      </c>
    </row>
    <row r="255" spans="1:65" s="13" customFormat="1" ht="10.199999999999999">
      <c r="B255" s="200"/>
      <c r="C255" s="201"/>
      <c r="D255" s="202" t="s">
        <v>247</v>
      </c>
      <c r="E255" s="203" t="s">
        <v>19</v>
      </c>
      <c r="F255" s="204" t="s">
        <v>3818</v>
      </c>
      <c r="G255" s="201"/>
      <c r="H255" s="203" t="s">
        <v>19</v>
      </c>
      <c r="I255" s="205"/>
      <c r="J255" s="201"/>
      <c r="K255" s="201"/>
      <c r="L255" s="206"/>
      <c r="M255" s="207"/>
      <c r="N255" s="208"/>
      <c r="O255" s="208"/>
      <c r="P255" s="208"/>
      <c r="Q255" s="208"/>
      <c r="R255" s="208"/>
      <c r="S255" s="208"/>
      <c r="T255" s="209"/>
      <c r="AT255" s="210" t="s">
        <v>247</v>
      </c>
      <c r="AU255" s="210" t="s">
        <v>88</v>
      </c>
      <c r="AV255" s="13" t="s">
        <v>83</v>
      </c>
      <c r="AW255" s="13" t="s">
        <v>37</v>
      </c>
      <c r="AX255" s="13" t="s">
        <v>76</v>
      </c>
      <c r="AY255" s="210" t="s">
        <v>237</v>
      </c>
    </row>
    <row r="256" spans="1:65" s="14" customFormat="1" ht="10.199999999999999">
      <c r="B256" s="211"/>
      <c r="C256" s="212"/>
      <c r="D256" s="202" t="s">
        <v>247</v>
      </c>
      <c r="E256" s="213" t="s">
        <v>19</v>
      </c>
      <c r="F256" s="214" t="s">
        <v>3819</v>
      </c>
      <c r="G256" s="212"/>
      <c r="H256" s="215">
        <v>21.652000000000001</v>
      </c>
      <c r="I256" s="216"/>
      <c r="J256" s="212"/>
      <c r="K256" s="212"/>
      <c r="L256" s="217"/>
      <c r="M256" s="218"/>
      <c r="N256" s="219"/>
      <c r="O256" s="219"/>
      <c r="P256" s="219"/>
      <c r="Q256" s="219"/>
      <c r="R256" s="219"/>
      <c r="S256" s="219"/>
      <c r="T256" s="220"/>
      <c r="AT256" s="221" t="s">
        <v>247</v>
      </c>
      <c r="AU256" s="221" t="s">
        <v>88</v>
      </c>
      <c r="AV256" s="14" t="s">
        <v>88</v>
      </c>
      <c r="AW256" s="14" t="s">
        <v>37</v>
      </c>
      <c r="AX256" s="14" t="s">
        <v>76</v>
      </c>
      <c r="AY256" s="221" t="s">
        <v>237</v>
      </c>
    </row>
    <row r="257" spans="1:65" s="14" customFormat="1" ht="10.199999999999999">
      <c r="B257" s="211"/>
      <c r="C257" s="212"/>
      <c r="D257" s="202" t="s">
        <v>247</v>
      </c>
      <c r="E257" s="213" t="s">
        <v>19</v>
      </c>
      <c r="F257" s="214" t="s">
        <v>3820</v>
      </c>
      <c r="G257" s="212"/>
      <c r="H257" s="215">
        <v>-2.6280000000000001</v>
      </c>
      <c r="I257" s="216"/>
      <c r="J257" s="212"/>
      <c r="K257" s="212"/>
      <c r="L257" s="217"/>
      <c r="M257" s="218"/>
      <c r="N257" s="219"/>
      <c r="O257" s="219"/>
      <c r="P257" s="219"/>
      <c r="Q257" s="219"/>
      <c r="R257" s="219"/>
      <c r="S257" s="219"/>
      <c r="T257" s="220"/>
      <c r="AT257" s="221" t="s">
        <v>247</v>
      </c>
      <c r="AU257" s="221" t="s">
        <v>88</v>
      </c>
      <c r="AV257" s="14" t="s">
        <v>88</v>
      </c>
      <c r="AW257" s="14" t="s">
        <v>37</v>
      </c>
      <c r="AX257" s="14" t="s">
        <v>76</v>
      </c>
      <c r="AY257" s="221" t="s">
        <v>237</v>
      </c>
    </row>
    <row r="258" spans="1:65" s="16" customFormat="1" ht="10.199999999999999">
      <c r="B258" s="233"/>
      <c r="C258" s="234"/>
      <c r="D258" s="202" t="s">
        <v>247</v>
      </c>
      <c r="E258" s="235" t="s">
        <v>19</v>
      </c>
      <c r="F258" s="236" t="s">
        <v>260</v>
      </c>
      <c r="G258" s="234"/>
      <c r="H258" s="237">
        <v>19.024000000000001</v>
      </c>
      <c r="I258" s="238"/>
      <c r="J258" s="234"/>
      <c r="K258" s="234"/>
      <c r="L258" s="239"/>
      <c r="M258" s="240"/>
      <c r="N258" s="241"/>
      <c r="O258" s="241"/>
      <c r="P258" s="241"/>
      <c r="Q258" s="241"/>
      <c r="R258" s="241"/>
      <c r="S258" s="241"/>
      <c r="T258" s="242"/>
      <c r="AT258" s="243" t="s">
        <v>247</v>
      </c>
      <c r="AU258" s="243" t="s">
        <v>88</v>
      </c>
      <c r="AV258" s="16" t="s">
        <v>243</v>
      </c>
      <c r="AW258" s="16" t="s">
        <v>37</v>
      </c>
      <c r="AX258" s="16" t="s">
        <v>83</v>
      </c>
      <c r="AY258" s="243" t="s">
        <v>237</v>
      </c>
    </row>
    <row r="259" spans="1:65" s="2" customFormat="1" ht="24.15" customHeight="1">
      <c r="A259" s="37"/>
      <c r="B259" s="38"/>
      <c r="C259" s="182" t="s">
        <v>529</v>
      </c>
      <c r="D259" s="182" t="s">
        <v>239</v>
      </c>
      <c r="E259" s="183" t="s">
        <v>3821</v>
      </c>
      <c r="F259" s="184" t="s">
        <v>3822</v>
      </c>
      <c r="G259" s="185" t="s">
        <v>141</v>
      </c>
      <c r="H259" s="186">
        <v>85.616</v>
      </c>
      <c r="I259" s="187"/>
      <c r="J259" s="188">
        <f>ROUND(I259*H259,2)</f>
        <v>0</v>
      </c>
      <c r="K259" s="184" t="s">
        <v>242</v>
      </c>
      <c r="L259" s="42"/>
      <c r="M259" s="189" t="s">
        <v>19</v>
      </c>
      <c r="N259" s="190" t="s">
        <v>48</v>
      </c>
      <c r="O259" s="67"/>
      <c r="P259" s="191">
        <f>O259*H259</f>
        <v>0</v>
      </c>
      <c r="Q259" s="191">
        <v>3.46E-3</v>
      </c>
      <c r="R259" s="191">
        <f>Q259*H259</f>
        <v>0.29623136</v>
      </c>
      <c r="S259" s="191">
        <v>0</v>
      </c>
      <c r="T259" s="192">
        <f>S259*H259</f>
        <v>0</v>
      </c>
      <c r="U259" s="37"/>
      <c r="V259" s="37"/>
      <c r="W259" s="37"/>
      <c r="X259" s="37"/>
      <c r="Y259" s="37"/>
      <c r="Z259" s="37"/>
      <c r="AA259" s="37"/>
      <c r="AB259" s="37"/>
      <c r="AC259" s="37"/>
      <c r="AD259" s="37"/>
      <c r="AE259" s="37"/>
      <c r="AR259" s="193" t="s">
        <v>243</v>
      </c>
      <c r="AT259" s="193" t="s">
        <v>239</v>
      </c>
      <c r="AU259" s="193" t="s">
        <v>88</v>
      </c>
      <c r="AY259" s="20" t="s">
        <v>237</v>
      </c>
      <c r="BE259" s="194">
        <f>IF(N259="základní",J259,0)</f>
        <v>0</v>
      </c>
      <c r="BF259" s="194">
        <f>IF(N259="snížená",J259,0)</f>
        <v>0</v>
      </c>
      <c r="BG259" s="194">
        <f>IF(N259="zákl. přenesená",J259,0)</f>
        <v>0</v>
      </c>
      <c r="BH259" s="194">
        <f>IF(N259="sníž. přenesená",J259,0)</f>
        <v>0</v>
      </c>
      <c r="BI259" s="194">
        <f>IF(N259="nulová",J259,0)</f>
        <v>0</v>
      </c>
      <c r="BJ259" s="20" t="s">
        <v>88</v>
      </c>
      <c r="BK259" s="194">
        <f>ROUND(I259*H259,2)</f>
        <v>0</v>
      </c>
      <c r="BL259" s="20" t="s">
        <v>243</v>
      </c>
      <c r="BM259" s="193" t="s">
        <v>3823</v>
      </c>
    </row>
    <row r="260" spans="1:65" s="2" customFormat="1" ht="10.199999999999999">
      <c r="A260" s="37"/>
      <c r="B260" s="38"/>
      <c r="C260" s="39"/>
      <c r="D260" s="195" t="s">
        <v>245</v>
      </c>
      <c r="E260" s="39"/>
      <c r="F260" s="196" t="s">
        <v>3824</v>
      </c>
      <c r="G260" s="39"/>
      <c r="H260" s="39"/>
      <c r="I260" s="197"/>
      <c r="J260" s="39"/>
      <c r="K260" s="39"/>
      <c r="L260" s="42"/>
      <c r="M260" s="198"/>
      <c r="N260" s="199"/>
      <c r="O260" s="67"/>
      <c r="P260" s="67"/>
      <c r="Q260" s="67"/>
      <c r="R260" s="67"/>
      <c r="S260" s="67"/>
      <c r="T260" s="68"/>
      <c r="U260" s="37"/>
      <c r="V260" s="37"/>
      <c r="W260" s="37"/>
      <c r="X260" s="37"/>
      <c r="Y260" s="37"/>
      <c r="Z260" s="37"/>
      <c r="AA260" s="37"/>
      <c r="AB260" s="37"/>
      <c r="AC260" s="37"/>
      <c r="AD260" s="37"/>
      <c r="AE260" s="37"/>
      <c r="AT260" s="20" t="s">
        <v>245</v>
      </c>
      <c r="AU260" s="20" t="s">
        <v>88</v>
      </c>
    </row>
    <row r="261" spans="1:65" s="13" customFormat="1" ht="10.199999999999999">
      <c r="B261" s="200"/>
      <c r="C261" s="201"/>
      <c r="D261" s="202" t="s">
        <v>247</v>
      </c>
      <c r="E261" s="203" t="s">
        <v>19</v>
      </c>
      <c r="F261" s="204" t="s">
        <v>3818</v>
      </c>
      <c r="G261" s="201"/>
      <c r="H261" s="203" t="s">
        <v>19</v>
      </c>
      <c r="I261" s="205"/>
      <c r="J261" s="201"/>
      <c r="K261" s="201"/>
      <c r="L261" s="206"/>
      <c r="M261" s="207"/>
      <c r="N261" s="208"/>
      <c r="O261" s="208"/>
      <c r="P261" s="208"/>
      <c r="Q261" s="208"/>
      <c r="R261" s="208"/>
      <c r="S261" s="208"/>
      <c r="T261" s="209"/>
      <c r="AT261" s="210" t="s">
        <v>247</v>
      </c>
      <c r="AU261" s="210" t="s">
        <v>88</v>
      </c>
      <c r="AV261" s="13" t="s">
        <v>83</v>
      </c>
      <c r="AW261" s="13" t="s">
        <v>37</v>
      </c>
      <c r="AX261" s="13" t="s">
        <v>76</v>
      </c>
      <c r="AY261" s="210" t="s">
        <v>237</v>
      </c>
    </row>
    <row r="262" spans="1:65" s="14" customFormat="1" ht="10.199999999999999">
      <c r="B262" s="211"/>
      <c r="C262" s="212"/>
      <c r="D262" s="202" t="s">
        <v>247</v>
      </c>
      <c r="E262" s="213" t="s">
        <v>19</v>
      </c>
      <c r="F262" s="214" t="s">
        <v>3825</v>
      </c>
      <c r="G262" s="212"/>
      <c r="H262" s="215">
        <v>97.64</v>
      </c>
      <c r="I262" s="216"/>
      <c r="J262" s="212"/>
      <c r="K262" s="212"/>
      <c r="L262" s="217"/>
      <c r="M262" s="218"/>
      <c r="N262" s="219"/>
      <c r="O262" s="219"/>
      <c r="P262" s="219"/>
      <c r="Q262" s="219"/>
      <c r="R262" s="219"/>
      <c r="S262" s="219"/>
      <c r="T262" s="220"/>
      <c r="AT262" s="221" t="s">
        <v>247</v>
      </c>
      <c r="AU262" s="221" t="s">
        <v>88</v>
      </c>
      <c r="AV262" s="14" t="s">
        <v>88</v>
      </c>
      <c r="AW262" s="14" t="s">
        <v>37</v>
      </c>
      <c r="AX262" s="14" t="s">
        <v>76</v>
      </c>
      <c r="AY262" s="221" t="s">
        <v>237</v>
      </c>
    </row>
    <row r="263" spans="1:65" s="14" customFormat="1" ht="10.199999999999999">
      <c r="B263" s="211"/>
      <c r="C263" s="212"/>
      <c r="D263" s="202" t="s">
        <v>247</v>
      </c>
      <c r="E263" s="213" t="s">
        <v>19</v>
      </c>
      <c r="F263" s="214" t="s">
        <v>3826</v>
      </c>
      <c r="G263" s="212"/>
      <c r="H263" s="215">
        <v>-13.14</v>
      </c>
      <c r="I263" s="216"/>
      <c r="J263" s="212"/>
      <c r="K263" s="212"/>
      <c r="L263" s="217"/>
      <c r="M263" s="218"/>
      <c r="N263" s="219"/>
      <c r="O263" s="219"/>
      <c r="P263" s="219"/>
      <c r="Q263" s="219"/>
      <c r="R263" s="219"/>
      <c r="S263" s="219"/>
      <c r="T263" s="220"/>
      <c r="AT263" s="221" t="s">
        <v>247</v>
      </c>
      <c r="AU263" s="221" t="s">
        <v>88</v>
      </c>
      <c r="AV263" s="14" t="s">
        <v>88</v>
      </c>
      <c r="AW263" s="14" t="s">
        <v>37</v>
      </c>
      <c r="AX263" s="14" t="s">
        <v>76</v>
      </c>
      <c r="AY263" s="221" t="s">
        <v>237</v>
      </c>
    </row>
    <row r="264" spans="1:65" s="14" customFormat="1" ht="10.199999999999999">
      <c r="B264" s="211"/>
      <c r="C264" s="212"/>
      <c r="D264" s="202" t="s">
        <v>247</v>
      </c>
      <c r="E264" s="213" t="s">
        <v>19</v>
      </c>
      <c r="F264" s="214" t="s">
        <v>3827</v>
      </c>
      <c r="G264" s="212"/>
      <c r="H264" s="215">
        <v>1.1160000000000001</v>
      </c>
      <c r="I264" s="216"/>
      <c r="J264" s="212"/>
      <c r="K264" s="212"/>
      <c r="L264" s="217"/>
      <c r="M264" s="218"/>
      <c r="N264" s="219"/>
      <c r="O264" s="219"/>
      <c r="P264" s="219"/>
      <c r="Q264" s="219"/>
      <c r="R264" s="219"/>
      <c r="S264" s="219"/>
      <c r="T264" s="220"/>
      <c r="AT264" s="221" t="s">
        <v>247</v>
      </c>
      <c r="AU264" s="221" t="s">
        <v>88</v>
      </c>
      <c r="AV264" s="14" t="s">
        <v>88</v>
      </c>
      <c r="AW264" s="14" t="s">
        <v>37</v>
      </c>
      <c r="AX264" s="14" t="s">
        <v>76</v>
      </c>
      <c r="AY264" s="221" t="s">
        <v>237</v>
      </c>
    </row>
    <row r="265" spans="1:65" s="16" customFormat="1" ht="10.199999999999999">
      <c r="B265" s="233"/>
      <c r="C265" s="234"/>
      <c r="D265" s="202" t="s">
        <v>247</v>
      </c>
      <c r="E265" s="235" t="s">
        <v>19</v>
      </c>
      <c r="F265" s="236" t="s">
        <v>260</v>
      </c>
      <c r="G265" s="234"/>
      <c r="H265" s="237">
        <v>85.616</v>
      </c>
      <c r="I265" s="238"/>
      <c r="J265" s="234"/>
      <c r="K265" s="234"/>
      <c r="L265" s="239"/>
      <c r="M265" s="240"/>
      <c r="N265" s="241"/>
      <c r="O265" s="241"/>
      <c r="P265" s="241"/>
      <c r="Q265" s="241"/>
      <c r="R265" s="241"/>
      <c r="S265" s="241"/>
      <c r="T265" s="242"/>
      <c r="AT265" s="243" t="s">
        <v>247</v>
      </c>
      <c r="AU265" s="243" t="s">
        <v>88</v>
      </c>
      <c r="AV265" s="16" t="s">
        <v>243</v>
      </c>
      <c r="AW265" s="16" t="s">
        <v>37</v>
      </c>
      <c r="AX265" s="16" t="s">
        <v>83</v>
      </c>
      <c r="AY265" s="243" t="s">
        <v>237</v>
      </c>
    </row>
    <row r="266" spans="1:65" s="2" customFormat="1" ht="24.15" customHeight="1">
      <c r="A266" s="37"/>
      <c r="B266" s="38"/>
      <c r="C266" s="182" t="s">
        <v>535</v>
      </c>
      <c r="D266" s="182" t="s">
        <v>239</v>
      </c>
      <c r="E266" s="183" t="s">
        <v>3828</v>
      </c>
      <c r="F266" s="184" t="s">
        <v>3829</v>
      </c>
      <c r="G266" s="185" t="s">
        <v>141</v>
      </c>
      <c r="H266" s="186">
        <v>85.616</v>
      </c>
      <c r="I266" s="187"/>
      <c r="J266" s="188">
        <f>ROUND(I266*H266,2)</f>
        <v>0</v>
      </c>
      <c r="K266" s="184" t="s">
        <v>242</v>
      </c>
      <c r="L266" s="42"/>
      <c r="M266" s="189" t="s">
        <v>19</v>
      </c>
      <c r="N266" s="190" t="s">
        <v>48</v>
      </c>
      <c r="O266" s="67"/>
      <c r="P266" s="191">
        <f>O266*H266</f>
        <v>0</v>
      </c>
      <c r="Q266" s="191">
        <v>0</v>
      </c>
      <c r="R266" s="191">
        <f>Q266*H266</f>
        <v>0</v>
      </c>
      <c r="S266" s="191">
        <v>0</v>
      </c>
      <c r="T266" s="192">
        <f>S266*H266</f>
        <v>0</v>
      </c>
      <c r="U266" s="37"/>
      <c r="V266" s="37"/>
      <c r="W266" s="37"/>
      <c r="X266" s="37"/>
      <c r="Y266" s="37"/>
      <c r="Z266" s="37"/>
      <c r="AA266" s="37"/>
      <c r="AB266" s="37"/>
      <c r="AC266" s="37"/>
      <c r="AD266" s="37"/>
      <c r="AE266" s="37"/>
      <c r="AR266" s="193" t="s">
        <v>243</v>
      </c>
      <c r="AT266" s="193" t="s">
        <v>239</v>
      </c>
      <c r="AU266" s="193" t="s">
        <v>88</v>
      </c>
      <c r="AY266" s="20" t="s">
        <v>237</v>
      </c>
      <c r="BE266" s="194">
        <f>IF(N266="základní",J266,0)</f>
        <v>0</v>
      </c>
      <c r="BF266" s="194">
        <f>IF(N266="snížená",J266,0)</f>
        <v>0</v>
      </c>
      <c r="BG266" s="194">
        <f>IF(N266="zákl. přenesená",J266,0)</f>
        <v>0</v>
      </c>
      <c r="BH266" s="194">
        <f>IF(N266="sníž. přenesená",J266,0)</f>
        <v>0</v>
      </c>
      <c r="BI266" s="194">
        <f>IF(N266="nulová",J266,0)</f>
        <v>0</v>
      </c>
      <c r="BJ266" s="20" t="s">
        <v>88</v>
      </c>
      <c r="BK266" s="194">
        <f>ROUND(I266*H266,2)</f>
        <v>0</v>
      </c>
      <c r="BL266" s="20" t="s">
        <v>243</v>
      </c>
      <c r="BM266" s="193" t="s">
        <v>3830</v>
      </c>
    </row>
    <row r="267" spans="1:65" s="2" customFormat="1" ht="10.199999999999999">
      <c r="A267" s="37"/>
      <c r="B267" s="38"/>
      <c r="C267" s="39"/>
      <c r="D267" s="195" t="s">
        <v>245</v>
      </c>
      <c r="E267" s="39"/>
      <c r="F267" s="196" t="s">
        <v>3831</v>
      </c>
      <c r="G267" s="39"/>
      <c r="H267" s="39"/>
      <c r="I267" s="197"/>
      <c r="J267" s="39"/>
      <c r="K267" s="39"/>
      <c r="L267" s="42"/>
      <c r="M267" s="198"/>
      <c r="N267" s="199"/>
      <c r="O267" s="67"/>
      <c r="P267" s="67"/>
      <c r="Q267" s="67"/>
      <c r="R267" s="67"/>
      <c r="S267" s="67"/>
      <c r="T267" s="68"/>
      <c r="U267" s="37"/>
      <c r="V267" s="37"/>
      <c r="W267" s="37"/>
      <c r="X267" s="37"/>
      <c r="Y267" s="37"/>
      <c r="Z267" s="37"/>
      <c r="AA267" s="37"/>
      <c r="AB267" s="37"/>
      <c r="AC267" s="37"/>
      <c r="AD267" s="37"/>
      <c r="AE267" s="37"/>
      <c r="AT267" s="20" t="s">
        <v>245</v>
      </c>
      <c r="AU267" s="20" t="s">
        <v>88</v>
      </c>
    </row>
    <row r="268" spans="1:65" s="2" customFormat="1" ht="37.799999999999997" customHeight="1">
      <c r="A268" s="37"/>
      <c r="B268" s="38"/>
      <c r="C268" s="182" t="s">
        <v>545</v>
      </c>
      <c r="D268" s="182" t="s">
        <v>239</v>
      </c>
      <c r="E268" s="183" t="s">
        <v>3832</v>
      </c>
      <c r="F268" s="184" t="s">
        <v>3833</v>
      </c>
      <c r="G268" s="185" t="s">
        <v>304</v>
      </c>
      <c r="H268" s="186">
        <v>1.712</v>
      </c>
      <c r="I268" s="187"/>
      <c r="J268" s="188">
        <f>ROUND(I268*H268,2)</f>
        <v>0</v>
      </c>
      <c r="K268" s="184" t="s">
        <v>242</v>
      </c>
      <c r="L268" s="42"/>
      <c r="M268" s="189" t="s">
        <v>19</v>
      </c>
      <c r="N268" s="190" t="s">
        <v>48</v>
      </c>
      <c r="O268" s="67"/>
      <c r="P268" s="191">
        <f>O268*H268</f>
        <v>0</v>
      </c>
      <c r="Q268" s="191">
        <v>1.04922</v>
      </c>
      <c r="R268" s="191">
        <f>Q268*H268</f>
        <v>1.79626464</v>
      </c>
      <c r="S268" s="191">
        <v>0</v>
      </c>
      <c r="T268" s="192">
        <f>S268*H268</f>
        <v>0</v>
      </c>
      <c r="U268" s="37"/>
      <c r="V268" s="37"/>
      <c r="W268" s="37"/>
      <c r="X268" s="37"/>
      <c r="Y268" s="37"/>
      <c r="Z268" s="37"/>
      <c r="AA268" s="37"/>
      <c r="AB268" s="37"/>
      <c r="AC268" s="37"/>
      <c r="AD268" s="37"/>
      <c r="AE268" s="37"/>
      <c r="AR268" s="193" t="s">
        <v>243</v>
      </c>
      <c r="AT268" s="193" t="s">
        <v>239</v>
      </c>
      <c r="AU268" s="193" t="s">
        <v>88</v>
      </c>
      <c r="AY268" s="20" t="s">
        <v>237</v>
      </c>
      <c r="BE268" s="194">
        <f>IF(N268="základní",J268,0)</f>
        <v>0</v>
      </c>
      <c r="BF268" s="194">
        <f>IF(N268="snížená",J268,0)</f>
        <v>0</v>
      </c>
      <c r="BG268" s="194">
        <f>IF(N268="zákl. přenesená",J268,0)</f>
        <v>0</v>
      </c>
      <c r="BH268" s="194">
        <f>IF(N268="sníž. přenesená",J268,0)</f>
        <v>0</v>
      </c>
      <c r="BI268" s="194">
        <f>IF(N268="nulová",J268,0)</f>
        <v>0</v>
      </c>
      <c r="BJ268" s="20" t="s">
        <v>88</v>
      </c>
      <c r="BK268" s="194">
        <f>ROUND(I268*H268,2)</f>
        <v>0</v>
      </c>
      <c r="BL268" s="20" t="s">
        <v>243</v>
      </c>
      <c r="BM268" s="193" t="s">
        <v>3834</v>
      </c>
    </row>
    <row r="269" spans="1:65" s="2" customFormat="1" ht="10.199999999999999">
      <c r="A269" s="37"/>
      <c r="B269" s="38"/>
      <c r="C269" s="39"/>
      <c r="D269" s="195" t="s">
        <v>245</v>
      </c>
      <c r="E269" s="39"/>
      <c r="F269" s="196" t="s">
        <v>3835</v>
      </c>
      <c r="G269" s="39"/>
      <c r="H269" s="39"/>
      <c r="I269" s="197"/>
      <c r="J269" s="39"/>
      <c r="K269" s="39"/>
      <c r="L269" s="42"/>
      <c r="M269" s="198"/>
      <c r="N269" s="199"/>
      <c r="O269" s="67"/>
      <c r="P269" s="67"/>
      <c r="Q269" s="67"/>
      <c r="R269" s="67"/>
      <c r="S269" s="67"/>
      <c r="T269" s="68"/>
      <c r="U269" s="37"/>
      <c r="V269" s="37"/>
      <c r="W269" s="37"/>
      <c r="X269" s="37"/>
      <c r="Y269" s="37"/>
      <c r="Z269" s="37"/>
      <c r="AA269" s="37"/>
      <c r="AB269" s="37"/>
      <c r="AC269" s="37"/>
      <c r="AD269" s="37"/>
      <c r="AE269" s="37"/>
      <c r="AT269" s="20" t="s">
        <v>245</v>
      </c>
      <c r="AU269" s="20" t="s">
        <v>88</v>
      </c>
    </row>
    <row r="270" spans="1:65" s="14" customFormat="1" ht="10.199999999999999">
      <c r="B270" s="211"/>
      <c r="C270" s="212"/>
      <c r="D270" s="202" t="s">
        <v>247</v>
      </c>
      <c r="E270" s="212"/>
      <c r="F270" s="214" t="s">
        <v>3836</v>
      </c>
      <c r="G270" s="212"/>
      <c r="H270" s="215">
        <v>1.712</v>
      </c>
      <c r="I270" s="216"/>
      <c r="J270" s="212"/>
      <c r="K270" s="212"/>
      <c r="L270" s="217"/>
      <c r="M270" s="218"/>
      <c r="N270" s="219"/>
      <c r="O270" s="219"/>
      <c r="P270" s="219"/>
      <c r="Q270" s="219"/>
      <c r="R270" s="219"/>
      <c r="S270" s="219"/>
      <c r="T270" s="220"/>
      <c r="AT270" s="221" t="s">
        <v>247</v>
      </c>
      <c r="AU270" s="221" t="s">
        <v>88</v>
      </c>
      <c r="AV270" s="14" t="s">
        <v>88</v>
      </c>
      <c r="AW270" s="14" t="s">
        <v>4</v>
      </c>
      <c r="AX270" s="14" t="s">
        <v>83</v>
      </c>
      <c r="AY270" s="221" t="s">
        <v>237</v>
      </c>
    </row>
    <row r="271" spans="1:65" s="2" customFormat="1" ht="44.25" customHeight="1">
      <c r="A271" s="37"/>
      <c r="B271" s="38"/>
      <c r="C271" s="182" t="s">
        <v>550</v>
      </c>
      <c r="D271" s="182" t="s">
        <v>239</v>
      </c>
      <c r="E271" s="183" t="s">
        <v>3837</v>
      </c>
      <c r="F271" s="184" t="s">
        <v>3838</v>
      </c>
      <c r="G271" s="185" t="s">
        <v>290</v>
      </c>
      <c r="H271" s="186">
        <v>2</v>
      </c>
      <c r="I271" s="187"/>
      <c r="J271" s="188">
        <f>ROUND(I271*H271,2)</f>
        <v>0</v>
      </c>
      <c r="K271" s="184" t="s">
        <v>242</v>
      </c>
      <c r="L271" s="42"/>
      <c r="M271" s="189" t="s">
        <v>19</v>
      </c>
      <c r="N271" s="190" t="s">
        <v>48</v>
      </c>
      <c r="O271" s="67"/>
      <c r="P271" s="191">
        <f>O271*H271</f>
        <v>0</v>
      </c>
      <c r="Q271" s="191">
        <v>2.6280000000000001E-2</v>
      </c>
      <c r="R271" s="191">
        <f>Q271*H271</f>
        <v>5.2560000000000003E-2</v>
      </c>
      <c r="S271" s="191">
        <v>0</v>
      </c>
      <c r="T271" s="192">
        <f>S271*H271</f>
        <v>0</v>
      </c>
      <c r="U271" s="37"/>
      <c r="V271" s="37"/>
      <c r="W271" s="37"/>
      <c r="X271" s="37"/>
      <c r="Y271" s="37"/>
      <c r="Z271" s="37"/>
      <c r="AA271" s="37"/>
      <c r="AB271" s="37"/>
      <c r="AC271" s="37"/>
      <c r="AD271" s="37"/>
      <c r="AE271" s="37"/>
      <c r="AR271" s="193" t="s">
        <v>243</v>
      </c>
      <c r="AT271" s="193" t="s">
        <v>239</v>
      </c>
      <c r="AU271" s="193" t="s">
        <v>88</v>
      </c>
      <c r="AY271" s="20" t="s">
        <v>237</v>
      </c>
      <c r="BE271" s="194">
        <f>IF(N271="základní",J271,0)</f>
        <v>0</v>
      </c>
      <c r="BF271" s="194">
        <f>IF(N271="snížená",J271,0)</f>
        <v>0</v>
      </c>
      <c r="BG271" s="194">
        <f>IF(N271="zákl. přenesená",J271,0)</f>
        <v>0</v>
      </c>
      <c r="BH271" s="194">
        <f>IF(N271="sníž. přenesená",J271,0)</f>
        <v>0</v>
      </c>
      <c r="BI271" s="194">
        <f>IF(N271="nulová",J271,0)</f>
        <v>0</v>
      </c>
      <c r="BJ271" s="20" t="s">
        <v>88</v>
      </c>
      <c r="BK271" s="194">
        <f>ROUND(I271*H271,2)</f>
        <v>0</v>
      </c>
      <c r="BL271" s="20" t="s">
        <v>243</v>
      </c>
      <c r="BM271" s="193" t="s">
        <v>3839</v>
      </c>
    </row>
    <row r="272" spans="1:65" s="2" customFormat="1" ht="10.199999999999999">
      <c r="A272" s="37"/>
      <c r="B272" s="38"/>
      <c r="C272" s="39"/>
      <c r="D272" s="195" t="s">
        <v>245</v>
      </c>
      <c r="E272" s="39"/>
      <c r="F272" s="196" t="s">
        <v>3840</v>
      </c>
      <c r="G272" s="39"/>
      <c r="H272" s="39"/>
      <c r="I272" s="197"/>
      <c r="J272" s="39"/>
      <c r="K272" s="39"/>
      <c r="L272" s="42"/>
      <c r="M272" s="198"/>
      <c r="N272" s="199"/>
      <c r="O272" s="67"/>
      <c r="P272" s="67"/>
      <c r="Q272" s="67"/>
      <c r="R272" s="67"/>
      <c r="S272" s="67"/>
      <c r="T272" s="68"/>
      <c r="U272" s="37"/>
      <c r="V272" s="37"/>
      <c r="W272" s="37"/>
      <c r="X272" s="37"/>
      <c r="Y272" s="37"/>
      <c r="Z272" s="37"/>
      <c r="AA272" s="37"/>
      <c r="AB272" s="37"/>
      <c r="AC272" s="37"/>
      <c r="AD272" s="37"/>
      <c r="AE272" s="37"/>
      <c r="AT272" s="20" t="s">
        <v>245</v>
      </c>
      <c r="AU272" s="20" t="s">
        <v>88</v>
      </c>
    </row>
    <row r="273" spans="1:65" s="14" customFormat="1" ht="10.199999999999999">
      <c r="B273" s="211"/>
      <c r="C273" s="212"/>
      <c r="D273" s="202" t="s">
        <v>247</v>
      </c>
      <c r="E273" s="213" t="s">
        <v>19</v>
      </c>
      <c r="F273" s="214" t="s">
        <v>3841</v>
      </c>
      <c r="G273" s="212"/>
      <c r="H273" s="215">
        <v>2</v>
      </c>
      <c r="I273" s="216"/>
      <c r="J273" s="212"/>
      <c r="K273" s="212"/>
      <c r="L273" s="217"/>
      <c r="M273" s="218"/>
      <c r="N273" s="219"/>
      <c r="O273" s="219"/>
      <c r="P273" s="219"/>
      <c r="Q273" s="219"/>
      <c r="R273" s="219"/>
      <c r="S273" s="219"/>
      <c r="T273" s="220"/>
      <c r="AT273" s="221" t="s">
        <v>247</v>
      </c>
      <c r="AU273" s="221" t="s">
        <v>88</v>
      </c>
      <c r="AV273" s="14" t="s">
        <v>88</v>
      </c>
      <c r="AW273" s="14" t="s">
        <v>37</v>
      </c>
      <c r="AX273" s="14" t="s">
        <v>83</v>
      </c>
      <c r="AY273" s="221" t="s">
        <v>237</v>
      </c>
    </row>
    <row r="274" spans="1:65" s="2" customFormat="1" ht="44.25" customHeight="1">
      <c r="A274" s="37"/>
      <c r="B274" s="38"/>
      <c r="C274" s="182" t="s">
        <v>555</v>
      </c>
      <c r="D274" s="182" t="s">
        <v>239</v>
      </c>
      <c r="E274" s="183" t="s">
        <v>3837</v>
      </c>
      <c r="F274" s="184" t="s">
        <v>3838</v>
      </c>
      <c r="G274" s="185" t="s">
        <v>290</v>
      </c>
      <c r="H274" s="186">
        <v>2</v>
      </c>
      <c r="I274" s="187"/>
      <c r="J274" s="188">
        <f>ROUND(I274*H274,2)</f>
        <v>0</v>
      </c>
      <c r="K274" s="184" t="s">
        <v>242</v>
      </c>
      <c r="L274" s="42"/>
      <c r="M274" s="189" t="s">
        <v>19</v>
      </c>
      <c r="N274" s="190" t="s">
        <v>48</v>
      </c>
      <c r="O274" s="67"/>
      <c r="P274" s="191">
        <f>O274*H274</f>
        <v>0</v>
      </c>
      <c r="Q274" s="191">
        <v>2.6280000000000001E-2</v>
      </c>
      <c r="R274" s="191">
        <f>Q274*H274</f>
        <v>5.2560000000000003E-2</v>
      </c>
      <c r="S274" s="191">
        <v>0</v>
      </c>
      <c r="T274" s="192">
        <f>S274*H274</f>
        <v>0</v>
      </c>
      <c r="U274" s="37"/>
      <c r="V274" s="37"/>
      <c r="W274" s="37"/>
      <c r="X274" s="37"/>
      <c r="Y274" s="37"/>
      <c r="Z274" s="37"/>
      <c r="AA274" s="37"/>
      <c r="AB274" s="37"/>
      <c r="AC274" s="37"/>
      <c r="AD274" s="37"/>
      <c r="AE274" s="37"/>
      <c r="AR274" s="193" t="s">
        <v>243</v>
      </c>
      <c r="AT274" s="193" t="s">
        <v>239</v>
      </c>
      <c r="AU274" s="193" t="s">
        <v>88</v>
      </c>
      <c r="AY274" s="20" t="s">
        <v>237</v>
      </c>
      <c r="BE274" s="194">
        <f>IF(N274="základní",J274,0)</f>
        <v>0</v>
      </c>
      <c r="BF274" s="194">
        <f>IF(N274="snížená",J274,0)</f>
        <v>0</v>
      </c>
      <c r="BG274" s="194">
        <f>IF(N274="zákl. přenesená",J274,0)</f>
        <v>0</v>
      </c>
      <c r="BH274" s="194">
        <f>IF(N274="sníž. přenesená",J274,0)</f>
        <v>0</v>
      </c>
      <c r="BI274" s="194">
        <f>IF(N274="nulová",J274,0)</f>
        <v>0</v>
      </c>
      <c r="BJ274" s="20" t="s">
        <v>88</v>
      </c>
      <c r="BK274" s="194">
        <f>ROUND(I274*H274,2)</f>
        <v>0</v>
      </c>
      <c r="BL274" s="20" t="s">
        <v>243</v>
      </c>
      <c r="BM274" s="193" t="s">
        <v>3842</v>
      </c>
    </row>
    <row r="275" spans="1:65" s="2" customFormat="1" ht="10.199999999999999">
      <c r="A275" s="37"/>
      <c r="B275" s="38"/>
      <c r="C275" s="39"/>
      <c r="D275" s="195" t="s">
        <v>245</v>
      </c>
      <c r="E275" s="39"/>
      <c r="F275" s="196" t="s">
        <v>3840</v>
      </c>
      <c r="G275" s="39"/>
      <c r="H275" s="39"/>
      <c r="I275" s="197"/>
      <c r="J275" s="39"/>
      <c r="K275" s="39"/>
      <c r="L275" s="42"/>
      <c r="M275" s="198"/>
      <c r="N275" s="199"/>
      <c r="O275" s="67"/>
      <c r="P275" s="67"/>
      <c r="Q275" s="67"/>
      <c r="R275" s="67"/>
      <c r="S275" s="67"/>
      <c r="T275" s="68"/>
      <c r="U275" s="37"/>
      <c r="V275" s="37"/>
      <c r="W275" s="37"/>
      <c r="X275" s="37"/>
      <c r="Y275" s="37"/>
      <c r="Z275" s="37"/>
      <c r="AA275" s="37"/>
      <c r="AB275" s="37"/>
      <c r="AC275" s="37"/>
      <c r="AD275" s="37"/>
      <c r="AE275" s="37"/>
      <c r="AT275" s="20" t="s">
        <v>245</v>
      </c>
      <c r="AU275" s="20" t="s">
        <v>88</v>
      </c>
    </row>
    <row r="276" spans="1:65" s="14" customFormat="1" ht="10.199999999999999">
      <c r="B276" s="211"/>
      <c r="C276" s="212"/>
      <c r="D276" s="202" t="s">
        <v>247</v>
      </c>
      <c r="E276" s="213" t="s">
        <v>19</v>
      </c>
      <c r="F276" s="214" t="s">
        <v>3843</v>
      </c>
      <c r="G276" s="212"/>
      <c r="H276" s="215">
        <v>2</v>
      </c>
      <c r="I276" s="216"/>
      <c r="J276" s="212"/>
      <c r="K276" s="212"/>
      <c r="L276" s="217"/>
      <c r="M276" s="218"/>
      <c r="N276" s="219"/>
      <c r="O276" s="219"/>
      <c r="P276" s="219"/>
      <c r="Q276" s="219"/>
      <c r="R276" s="219"/>
      <c r="S276" s="219"/>
      <c r="T276" s="220"/>
      <c r="AT276" s="221" t="s">
        <v>247</v>
      </c>
      <c r="AU276" s="221" t="s">
        <v>88</v>
      </c>
      <c r="AV276" s="14" t="s">
        <v>88</v>
      </c>
      <c r="AW276" s="14" t="s">
        <v>37</v>
      </c>
      <c r="AX276" s="14" t="s">
        <v>83</v>
      </c>
      <c r="AY276" s="221" t="s">
        <v>237</v>
      </c>
    </row>
    <row r="277" spans="1:65" s="2" customFormat="1" ht="24.15" customHeight="1">
      <c r="A277" s="37"/>
      <c r="B277" s="38"/>
      <c r="C277" s="182" t="s">
        <v>567</v>
      </c>
      <c r="D277" s="182" t="s">
        <v>239</v>
      </c>
      <c r="E277" s="183" t="s">
        <v>3844</v>
      </c>
      <c r="F277" s="184" t="s">
        <v>3845</v>
      </c>
      <c r="G277" s="185" t="s">
        <v>519</v>
      </c>
      <c r="H277" s="186">
        <v>0.27</v>
      </c>
      <c r="I277" s="187"/>
      <c r="J277" s="188">
        <f>ROUND(I277*H277,2)</f>
        <v>0</v>
      </c>
      <c r="K277" s="184" t="s">
        <v>242</v>
      </c>
      <c r="L277" s="42"/>
      <c r="M277" s="189" t="s">
        <v>19</v>
      </c>
      <c r="N277" s="190" t="s">
        <v>48</v>
      </c>
      <c r="O277" s="67"/>
      <c r="P277" s="191">
        <f>O277*H277</f>
        <v>0</v>
      </c>
      <c r="Q277" s="191">
        <v>1.94302</v>
      </c>
      <c r="R277" s="191">
        <f>Q277*H277</f>
        <v>0.52461540000000007</v>
      </c>
      <c r="S277" s="191">
        <v>0</v>
      </c>
      <c r="T277" s="192">
        <f>S277*H277</f>
        <v>0</v>
      </c>
      <c r="U277" s="37"/>
      <c r="V277" s="37"/>
      <c r="W277" s="37"/>
      <c r="X277" s="37"/>
      <c r="Y277" s="37"/>
      <c r="Z277" s="37"/>
      <c r="AA277" s="37"/>
      <c r="AB277" s="37"/>
      <c r="AC277" s="37"/>
      <c r="AD277" s="37"/>
      <c r="AE277" s="37"/>
      <c r="AR277" s="193" t="s">
        <v>243</v>
      </c>
      <c r="AT277" s="193" t="s">
        <v>239</v>
      </c>
      <c r="AU277" s="193" t="s">
        <v>88</v>
      </c>
      <c r="AY277" s="20" t="s">
        <v>237</v>
      </c>
      <c r="BE277" s="194">
        <f>IF(N277="základní",J277,0)</f>
        <v>0</v>
      </c>
      <c r="BF277" s="194">
        <f>IF(N277="snížená",J277,0)</f>
        <v>0</v>
      </c>
      <c r="BG277" s="194">
        <f>IF(N277="zákl. přenesená",J277,0)</f>
        <v>0</v>
      </c>
      <c r="BH277" s="194">
        <f>IF(N277="sníž. přenesená",J277,0)</f>
        <v>0</v>
      </c>
      <c r="BI277" s="194">
        <f>IF(N277="nulová",J277,0)</f>
        <v>0</v>
      </c>
      <c r="BJ277" s="20" t="s">
        <v>88</v>
      </c>
      <c r="BK277" s="194">
        <f>ROUND(I277*H277,2)</f>
        <v>0</v>
      </c>
      <c r="BL277" s="20" t="s">
        <v>243</v>
      </c>
      <c r="BM277" s="193" t="s">
        <v>3846</v>
      </c>
    </row>
    <row r="278" spans="1:65" s="2" customFormat="1" ht="10.199999999999999">
      <c r="A278" s="37"/>
      <c r="B278" s="38"/>
      <c r="C278" s="39"/>
      <c r="D278" s="195" t="s">
        <v>245</v>
      </c>
      <c r="E278" s="39"/>
      <c r="F278" s="196" t="s">
        <v>3847</v>
      </c>
      <c r="G278" s="39"/>
      <c r="H278" s="39"/>
      <c r="I278" s="197"/>
      <c r="J278" s="39"/>
      <c r="K278" s="39"/>
      <c r="L278" s="42"/>
      <c r="M278" s="198"/>
      <c r="N278" s="199"/>
      <c r="O278" s="67"/>
      <c r="P278" s="67"/>
      <c r="Q278" s="67"/>
      <c r="R278" s="67"/>
      <c r="S278" s="67"/>
      <c r="T278" s="68"/>
      <c r="U278" s="37"/>
      <c r="V278" s="37"/>
      <c r="W278" s="37"/>
      <c r="X278" s="37"/>
      <c r="Y278" s="37"/>
      <c r="Z278" s="37"/>
      <c r="AA278" s="37"/>
      <c r="AB278" s="37"/>
      <c r="AC278" s="37"/>
      <c r="AD278" s="37"/>
      <c r="AE278" s="37"/>
      <c r="AT278" s="20" t="s">
        <v>245</v>
      </c>
      <c r="AU278" s="20" t="s">
        <v>88</v>
      </c>
    </row>
    <row r="279" spans="1:65" s="13" customFormat="1" ht="10.199999999999999">
      <c r="B279" s="200"/>
      <c r="C279" s="201"/>
      <c r="D279" s="202" t="s">
        <v>247</v>
      </c>
      <c r="E279" s="203" t="s">
        <v>19</v>
      </c>
      <c r="F279" s="204" t="s">
        <v>3848</v>
      </c>
      <c r="G279" s="201"/>
      <c r="H279" s="203" t="s">
        <v>19</v>
      </c>
      <c r="I279" s="205"/>
      <c r="J279" s="201"/>
      <c r="K279" s="201"/>
      <c r="L279" s="206"/>
      <c r="M279" s="207"/>
      <c r="N279" s="208"/>
      <c r="O279" s="208"/>
      <c r="P279" s="208"/>
      <c r="Q279" s="208"/>
      <c r="R279" s="208"/>
      <c r="S279" s="208"/>
      <c r="T279" s="209"/>
      <c r="AT279" s="210" t="s">
        <v>247</v>
      </c>
      <c r="AU279" s="210" t="s">
        <v>88</v>
      </c>
      <c r="AV279" s="13" t="s">
        <v>83</v>
      </c>
      <c r="AW279" s="13" t="s">
        <v>37</v>
      </c>
      <c r="AX279" s="13" t="s">
        <v>76</v>
      </c>
      <c r="AY279" s="210" t="s">
        <v>237</v>
      </c>
    </row>
    <row r="280" spans="1:65" s="14" customFormat="1" ht="10.199999999999999">
      <c r="B280" s="211"/>
      <c r="C280" s="212"/>
      <c r="D280" s="202" t="s">
        <v>247</v>
      </c>
      <c r="E280" s="213" t="s">
        <v>19</v>
      </c>
      <c r="F280" s="214" t="s">
        <v>3849</v>
      </c>
      <c r="G280" s="212"/>
      <c r="H280" s="215">
        <v>0.09</v>
      </c>
      <c r="I280" s="216"/>
      <c r="J280" s="212"/>
      <c r="K280" s="212"/>
      <c r="L280" s="217"/>
      <c r="M280" s="218"/>
      <c r="N280" s="219"/>
      <c r="O280" s="219"/>
      <c r="P280" s="219"/>
      <c r="Q280" s="219"/>
      <c r="R280" s="219"/>
      <c r="S280" s="219"/>
      <c r="T280" s="220"/>
      <c r="AT280" s="221" t="s">
        <v>247</v>
      </c>
      <c r="AU280" s="221" t="s">
        <v>88</v>
      </c>
      <c r="AV280" s="14" t="s">
        <v>88</v>
      </c>
      <c r="AW280" s="14" t="s">
        <v>37</v>
      </c>
      <c r="AX280" s="14" t="s">
        <v>76</v>
      </c>
      <c r="AY280" s="221" t="s">
        <v>237</v>
      </c>
    </row>
    <row r="281" spans="1:65" s="14" customFormat="1" ht="10.199999999999999">
      <c r="B281" s="211"/>
      <c r="C281" s="212"/>
      <c r="D281" s="202" t="s">
        <v>247</v>
      </c>
      <c r="E281" s="213" t="s">
        <v>19</v>
      </c>
      <c r="F281" s="214" t="s">
        <v>3850</v>
      </c>
      <c r="G281" s="212"/>
      <c r="H281" s="215">
        <v>0.09</v>
      </c>
      <c r="I281" s="216"/>
      <c r="J281" s="212"/>
      <c r="K281" s="212"/>
      <c r="L281" s="217"/>
      <c r="M281" s="218"/>
      <c r="N281" s="219"/>
      <c r="O281" s="219"/>
      <c r="P281" s="219"/>
      <c r="Q281" s="219"/>
      <c r="R281" s="219"/>
      <c r="S281" s="219"/>
      <c r="T281" s="220"/>
      <c r="AT281" s="221" t="s">
        <v>247</v>
      </c>
      <c r="AU281" s="221" t="s">
        <v>88</v>
      </c>
      <c r="AV281" s="14" t="s">
        <v>88</v>
      </c>
      <c r="AW281" s="14" t="s">
        <v>37</v>
      </c>
      <c r="AX281" s="14" t="s">
        <v>76</v>
      </c>
      <c r="AY281" s="221" t="s">
        <v>237</v>
      </c>
    </row>
    <row r="282" spans="1:65" s="14" customFormat="1" ht="10.199999999999999">
      <c r="B282" s="211"/>
      <c r="C282" s="212"/>
      <c r="D282" s="202" t="s">
        <v>247</v>
      </c>
      <c r="E282" s="213" t="s">
        <v>19</v>
      </c>
      <c r="F282" s="214" t="s">
        <v>3851</v>
      </c>
      <c r="G282" s="212"/>
      <c r="H282" s="215">
        <v>0.09</v>
      </c>
      <c r="I282" s="216"/>
      <c r="J282" s="212"/>
      <c r="K282" s="212"/>
      <c r="L282" s="217"/>
      <c r="M282" s="218"/>
      <c r="N282" s="219"/>
      <c r="O282" s="219"/>
      <c r="P282" s="219"/>
      <c r="Q282" s="219"/>
      <c r="R282" s="219"/>
      <c r="S282" s="219"/>
      <c r="T282" s="220"/>
      <c r="AT282" s="221" t="s">
        <v>247</v>
      </c>
      <c r="AU282" s="221" t="s">
        <v>88</v>
      </c>
      <c r="AV282" s="14" t="s">
        <v>88</v>
      </c>
      <c r="AW282" s="14" t="s">
        <v>37</v>
      </c>
      <c r="AX282" s="14" t="s">
        <v>76</v>
      </c>
      <c r="AY282" s="221" t="s">
        <v>237</v>
      </c>
    </row>
    <row r="283" spans="1:65" s="16" customFormat="1" ht="10.199999999999999">
      <c r="B283" s="233"/>
      <c r="C283" s="234"/>
      <c r="D283" s="202" t="s">
        <v>247</v>
      </c>
      <c r="E283" s="235" t="s">
        <v>19</v>
      </c>
      <c r="F283" s="236" t="s">
        <v>260</v>
      </c>
      <c r="G283" s="234"/>
      <c r="H283" s="237">
        <v>0.27</v>
      </c>
      <c r="I283" s="238"/>
      <c r="J283" s="234"/>
      <c r="K283" s="234"/>
      <c r="L283" s="239"/>
      <c r="M283" s="240"/>
      <c r="N283" s="241"/>
      <c r="O283" s="241"/>
      <c r="P283" s="241"/>
      <c r="Q283" s="241"/>
      <c r="R283" s="241"/>
      <c r="S283" s="241"/>
      <c r="T283" s="242"/>
      <c r="AT283" s="243" t="s">
        <v>247</v>
      </c>
      <c r="AU283" s="243" t="s">
        <v>88</v>
      </c>
      <c r="AV283" s="16" t="s">
        <v>243</v>
      </c>
      <c r="AW283" s="16" t="s">
        <v>37</v>
      </c>
      <c r="AX283" s="16" t="s">
        <v>83</v>
      </c>
      <c r="AY283" s="243" t="s">
        <v>237</v>
      </c>
    </row>
    <row r="284" spans="1:65" s="2" customFormat="1" ht="37.799999999999997" customHeight="1">
      <c r="A284" s="37"/>
      <c r="B284" s="38"/>
      <c r="C284" s="182" t="s">
        <v>572</v>
      </c>
      <c r="D284" s="182" t="s">
        <v>239</v>
      </c>
      <c r="E284" s="183" t="s">
        <v>302</v>
      </c>
      <c r="F284" s="184" t="s">
        <v>303</v>
      </c>
      <c r="G284" s="185" t="s">
        <v>304</v>
      </c>
      <c r="H284" s="186">
        <v>0.36499999999999999</v>
      </c>
      <c r="I284" s="187"/>
      <c r="J284" s="188">
        <f>ROUND(I284*H284,2)</f>
        <v>0</v>
      </c>
      <c r="K284" s="184" t="s">
        <v>242</v>
      </c>
      <c r="L284" s="42"/>
      <c r="M284" s="189" t="s">
        <v>19</v>
      </c>
      <c r="N284" s="190" t="s">
        <v>48</v>
      </c>
      <c r="O284" s="67"/>
      <c r="P284" s="191">
        <f>O284*H284</f>
        <v>0</v>
      </c>
      <c r="Q284" s="191">
        <v>1.9539999999999998E-2</v>
      </c>
      <c r="R284" s="191">
        <f>Q284*H284</f>
        <v>7.1320999999999989E-3</v>
      </c>
      <c r="S284" s="191">
        <v>0</v>
      </c>
      <c r="T284" s="192">
        <f>S284*H284</f>
        <v>0</v>
      </c>
      <c r="U284" s="37"/>
      <c r="V284" s="37"/>
      <c r="W284" s="37"/>
      <c r="X284" s="37"/>
      <c r="Y284" s="37"/>
      <c r="Z284" s="37"/>
      <c r="AA284" s="37"/>
      <c r="AB284" s="37"/>
      <c r="AC284" s="37"/>
      <c r="AD284" s="37"/>
      <c r="AE284" s="37"/>
      <c r="AR284" s="193" t="s">
        <v>243</v>
      </c>
      <c r="AT284" s="193" t="s">
        <v>239</v>
      </c>
      <c r="AU284" s="193" t="s">
        <v>88</v>
      </c>
      <c r="AY284" s="20" t="s">
        <v>237</v>
      </c>
      <c r="BE284" s="194">
        <f>IF(N284="základní",J284,0)</f>
        <v>0</v>
      </c>
      <c r="BF284" s="194">
        <f>IF(N284="snížená",J284,0)</f>
        <v>0</v>
      </c>
      <c r="BG284" s="194">
        <f>IF(N284="zákl. přenesená",J284,0)</f>
        <v>0</v>
      </c>
      <c r="BH284" s="194">
        <f>IF(N284="sníž. přenesená",J284,0)</f>
        <v>0</v>
      </c>
      <c r="BI284" s="194">
        <f>IF(N284="nulová",J284,0)</f>
        <v>0</v>
      </c>
      <c r="BJ284" s="20" t="s">
        <v>88</v>
      </c>
      <c r="BK284" s="194">
        <f>ROUND(I284*H284,2)</f>
        <v>0</v>
      </c>
      <c r="BL284" s="20" t="s">
        <v>243</v>
      </c>
      <c r="BM284" s="193" t="s">
        <v>3852</v>
      </c>
    </row>
    <row r="285" spans="1:65" s="2" customFormat="1" ht="10.199999999999999">
      <c r="A285" s="37"/>
      <c r="B285" s="38"/>
      <c r="C285" s="39"/>
      <c r="D285" s="195" t="s">
        <v>245</v>
      </c>
      <c r="E285" s="39"/>
      <c r="F285" s="196" t="s">
        <v>306</v>
      </c>
      <c r="G285" s="39"/>
      <c r="H285" s="39"/>
      <c r="I285" s="197"/>
      <c r="J285" s="39"/>
      <c r="K285" s="39"/>
      <c r="L285" s="42"/>
      <c r="M285" s="198"/>
      <c r="N285" s="199"/>
      <c r="O285" s="67"/>
      <c r="P285" s="67"/>
      <c r="Q285" s="67"/>
      <c r="R285" s="67"/>
      <c r="S285" s="67"/>
      <c r="T285" s="68"/>
      <c r="U285" s="37"/>
      <c r="V285" s="37"/>
      <c r="W285" s="37"/>
      <c r="X285" s="37"/>
      <c r="Y285" s="37"/>
      <c r="Z285" s="37"/>
      <c r="AA285" s="37"/>
      <c r="AB285" s="37"/>
      <c r="AC285" s="37"/>
      <c r="AD285" s="37"/>
      <c r="AE285" s="37"/>
      <c r="AT285" s="20" t="s">
        <v>245</v>
      </c>
      <c r="AU285" s="20" t="s">
        <v>88</v>
      </c>
    </row>
    <row r="286" spans="1:65" s="13" customFormat="1" ht="10.199999999999999">
      <c r="B286" s="200"/>
      <c r="C286" s="201"/>
      <c r="D286" s="202" t="s">
        <v>247</v>
      </c>
      <c r="E286" s="203" t="s">
        <v>19</v>
      </c>
      <c r="F286" s="204" t="s">
        <v>3853</v>
      </c>
      <c r="G286" s="201"/>
      <c r="H286" s="203" t="s">
        <v>19</v>
      </c>
      <c r="I286" s="205"/>
      <c r="J286" s="201"/>
      <c r="K286" s="201"/>
      <c r="L286" s="206"/>
      <c r="M286" s="207"/>
      <c r="N286" s="208"/>
      <c r="O286" s="208"/>
      <c r="P286" s="208"/>
      <c r="Q286" s="208"/>
      <c r="R286" s="208"/>
      <c r="S286" s="208"/>
      <c r="T286" s="209"/>
      <c r="AT286" s="210" t="s">
        <v>247</v>
      </c>
      <c r="AU286" s="210" t="s">
        <v>88</v>
      </c>
      <c r="AV286" s="13" t="s">
        <v>83</v>
      </c>
      <c r="AW286" s="13" t="s">
        <v>37</v>
      </c>
      <c r="AX286" s="13" t="s">
        <v>76</v>
      </c>
      <c r="AY286" s="210" t="s">
        <v>237</v>
      </c>
    </row>
    <row r="287" spans="1:65" s="13" customFormat="1" ht="10.199999999999999">
      <c r="B287" s="200"/>
      <c r="C287" s="201"/>
      <c r="D287" s="202" t="s">
        <v>247</v>
      </c>
      <c r="E287" s="203" t="s">
        <v>19</v>
      </c>
      <c r="F287" s="204" t="s">
        <v>3854</v>
      </c>
      <c r="G287" s="201"/>
      <c r="H287" s="203" t="s">
        <v>19</v>
      </c>
      <c r="I287" s="205"/>
      <c r="J287" s="201"/>
      <c r="K287" s="201"/>
      <c r="L287" s="206"/>
      <c r="M287" s="207"/>
      <c r="N287" s="208"/>
      <c r="O287" s="208"/>
      <c r="P287" s="208"/>
      <c r="Q287" s="208"/>
      <c r="R287" s="208"/>
      <c r="S287" s="208"/>
      <c r="T287" s="209"/>
      <c r="AT287" s="210" t="s">
        <v>247</v>
      </c>
      <c r="AU287" s="210" t="s">
        <v>88</v>
      </c>
      <c r="AV287" s="13" t="s">
        <v>83</v>
      </c>
      <c r="AW287" s="13" t="s">
        <v>37</v>
      </c>
      <c r="AX287" s="13" t="s">
        <v>76</v>
      </c>
      <c r="AY287" s="210" t="s">
        <v>237</v>
      </c>
    </row>
    <row r="288" spans="1:65" s="14" customFormat="1" ht="10.199999999999999">
      <c r="B288" s="211"/>
      <c r="C288" s="212"/>
      <c r="D288" s="202" t="s">
        <v>247</v>
      </c>
      <c r="E288" s="213" t="s">
        <v>19</v>
      </c>
      <c r="F288" s="214" t="s">
        <v>3855</v>
      </c>
      <c r="G288" s="212"/>
      <c r="H288" s="215">
        <v>6.4</v>
      </c>
      <c r="I288" s="216"/>
      <c r="J288" s="212"/>
      <c r="K288" s="212"/>
      <c r="L288" s="217"/>
      <c r="M288" s="218"/>
      <c r="N288" s="219"/>
      <c r="O288" s="219"/>
      <c r="P288" s="219"/>
      <c r="Q288" s="219"/>
      <c r="R288" s="219"/>
      <c r="S288" s="219"/>
      <c r="T288" s="220"/>
      <c r="AT288" s="221" t="s">
        <v>247</v>
      </c>
      <c r="AU288" s="221" t="s">
        <v>88</v>
      </c>
      <c r="AV288" s="14" t="s">
        <v>88</v>
      </c>
      <c r="AW288" s="14" t="s">
        <v>37</v>
      </c>
      <c r="AX288" s="14" t="s">
        <v>76</v>
      </c>
      <c r="AY288" s="221" t="s">
        <v>237</v>
      </c>
    </row>
    <row r="289" spans="1:65" s="14" customFormat="1" ht="10.199999999999999">
      <c r="B289" s="211"/>
      <c r="C289" s="212"/>
      <c r="D289" s="202" t="s">
        <v>247</v>
      </c>
      <c r="E289" s="213" t="s">
        <v>19</v>
      </c>
      <c r="F289" s="214" t="s">
        <v>3856</v>
      </c>
      <c r="G289" s="212"/>
      <c r="H289" s="215">
        <v>5.2</v>
      </c>
      <c r="I289" s="216"/>
      <c r="J289" s="212"/>
      <c r="K289" s="212"/>
      <c r="L289" s="217"/>
      <c r="M289" s="218"/>
      <c r="N289" s="219"/>
      <c r="O289" s="219"/>
      <c r="P289" s="219"/>
      <c r="Q289" s="219"/>
      <c r="R289" s="219"/>
      <c r="S289" s="219"/>
      <c r="T289" s="220"/>
      <c r="AT289" s="221" t="s">
        <v>247</v>
      </c>
      <c r="AU289" s="221" t="s">
        <v>88</v>
      </c>
      <c r="AV289" s="14" t="s">
        <v>88</v>
      </c>
      <c r="AW289" s="14" t="s">
        <v>37</v>
      </c>
      <c r="AX289" s="14" t="s">
        <v>76</v>
      </c>
      <c r="AY289" s="221" t="s">
        <v>237</v>
      </c>
    </row>
    <row r="290" spans="1:65" s="13" customFormat="1" ht="10.199999999999999">
      <c r="B290" s="200"/>
      <c r="C290" s="201"/>
      <c r="D290" s="202" t="s">
        <v>247</v>
      </c>
      <c r="E290" s="203" t="s">
        <v>19</v>
      </c>
      <c r="F290" s="204" t="s">
        <v>3857</v>
      </c>
      <c r="G290" s="201"/>
      <c r="H290" s="203" t="s">
        <v>19</v>
      </c>
      <c r="I290" s="205"/>
      <c r="J290" s="201"/>
      <c r="K290" s="201"/>
      <c r="L290" s="206"/>
      <c r="M290" s="207"/>
      <c r="N290" s="208"/>
      <c r="O290" s="208"/>
      <c r="P290" s="208"/>
      <c r="Q290" s="208"/>
      <c r="R290" s="208"/>
      <c r="S290" s="208"/>
      <c r="T290" s="209"/>
      <c r="AT290" s="210" t="s">
        <v>247</v>
      </c>
      <c r="AU290" s="210" t="s">
        <v>88</v>
      </c>
      <c r="AV290" s="13" t="s">
        <v>83</v>
      </c>
      <c r="AW290" s="13" t="s">
        <v>37</v>
      </c>
      <c r="AX290" s="13" t="s">
        <v>76</v>
      </c>
      <c r="AY290" s="210" t="s">
        <v>237</v>
      </c>
    </row>
    <row r="291" spans="1:65" s="14" customFormat="1" ht="10.199999999999999">
      <c r="B291" s="211"/>
      <c r="C291" s="212"/>
      <c r="D291" s="202" t="s">
        <v>247</v>
      </c>
      <c r="E291" s="213" t="s">
        <v>19</v>
      </c>
      <c r="F291" s="214" t="s">
        <v>3855</v>
      </c>
      <c r="G291" s="212"/>
      <c r="H291" s="215">
        <v>6.4</v>
      </c>
      <c r="I291" s="216"/>
      <c r="J291" s="212"/>
      <c r="K291" s="212"/>
      <c r="L291" s="217"/>
      <c r="M291" s="218"/>
      <c r="N291" s="219"/>
      <c r="O291" s="219"/>
      <c r="P291" s="219"/>
      <c r="Q291" s="219"/>
      <c r="R291" s="219"/>
      <c r="S291" s="219"/>
      <c r="T291" s="220"/>
      <c r="AT291" s="221" t="s">
        <v>247</v>
      </c>
      <c r="AU291" s="221" t="s">
        <v>88</v>
      </c>
      <c r="AV291" s="14" t="s">
        <v>88</v>
      </c>
      <c r="AW291" s="14" t="s">
        <v>37</v>
      </c>
      <c r="AX291" s="14" t="s">
        <v>76</v>
      </c>
      <c r="AY291" s="221" t="s">
        <v>237</v>
      </c>
    </row>
    <row r="292" spans="1:65" s="13" customFormat="1" ht="10.199999999999999">
      <c r="B292" s="200"/>
      <c r="C292" s="201"/>
      <c r="D292" s="202" t="s">
        <v>247</v>
      </c>
      <c r="E292" s="203" t="s">
        <v>19</v>
      </c>
      <c r="F292" s="204" t="s">
        <v>3858</v>
      </c>
      <c r="G292" s="201"/>
      <c r="H292" s="203" t="s">
        <v>19</v>
      </c>
      <c r="I292" s="205"/>
      <c r="J292" s="201"/>
      <c r="K292" s="201"/>
      <c r="L292" s="206"/>
      <c r="M292" s="207"/>
      <c r="N292" s="208"/>
      <c r="O292" s="208"/>
      <c r="P292" s="208"/>
      <c r="Q292" s="208"/>
      <c r="R292" s="208"/>
      <c r="S292" s="208"/>
      <c r="T292" s="209"/>
      <c r="AT292" s="210" t="s">
        <v>247</v>
      </c>
      <c r="AU292" s="210" t="s">
        <v>88</v>
      </c>
      <c r="AV292" s="13" t="s">
        <v>83</v>
      </c>
      <c r="AW292" s="13" t="s">
        <v>37</v>
      </c>
      <c r="AX292" s="13" t="s">
        <v>76</v>
      </c>
      <c r="AY292" s="210" t="s">
        <v>237</v>
      </c>
    </row>
    <row r="293" spans="1:65" s="14" customFormat="1" ht="10.199999999999999">
      <c r="B293" s="211"/>
      <c r="C293" s="212"/>
      <c r="D293" s="202" t="s">
        <v>247</v>
      </c>
      <c r="E293" s="213" t="s">
        <v>19</v>
      </c>
      <c r="F293" s="214" t="s">
        <v>3855</v>
      </c>
      <c r="G293" s="212"/>
      <c r="H293" s="215">
        <v>6.4</v>
      </c>
      <c r="I293" s="216"/>
      <c r="J293" s="212"/>
      <c r="K293" s="212"/>
      <c r="L293" s="217"/>
      <c r="M293" s="218"/>
      <c r="N293" s="219"/>
      <c r="O293" s="219"/>
      <c r="P293" s="219"/>
      <c r="Q293" s="219"/>
      <c r="R293" s="219"/>
      <c r="S293" s="219"/>
      <c r="T293" s="220"/>
      <c r="AT293" s="221" t="s">
        <v>247</v>
      </c>
      <c r="AU293" s="221" t="s">
        <v>88</v>
      </c>
      <c r="AV293" s="14" t="s">
        <v>88</v>
      </c>
      <c r="AW293" s="14" t="s">
        <v>37</v>
      </c>
      <c r="AX293" s="14" t="s">
        <v>76</v>
      </c>
      <c r="AY293" s="221" t="s">
        <v>237</v>
      </c>
    </row>
    <row r="294" spans="1:65" s="13" customFormat="1" ht="10.199999999999999">
      <c r="B294" s="200"/>
      <c r="C294" s="201"/>
      <c r="D294" s="202" t="s">
        <v>247</v>
      </c>
      <c r="E294" s="203" t="s">
        <v>19</v>
      </c>
      <c r="F294" s="204" t="s">
        <v>256</v>
      </c>
      <c r="G294" s="201"/>
      <c r="H294" s="203" t="s">
        <v>19</v>
      </c>
      <c r="I294" s="205"/>
      <c r="J294" s="201"/>
      <c r="K294" s="201"/>
      <c r="L294" s="206"/>
      <c r="M294" s="207"/>
      <c r="N294" s="208"/>
      <c r="O294" s="208"/>
      <c r="P294" s="208"/>
      <c r="Q294" s="208"/>
      <c r="R294" s="208"/>
      <c r="S294" s="208"/>
      <c r="T294" s="209"/>
      <c r="AT294" s="210" t="s">
        <v>247</v>
      </c>
      <c r="AU294" s="210" t="s">
        <v>88</v>
      </c>
      <c r="AV294" s="13" t="s">
        <v>83</v>
      </c>
      <c r="AW294" s="13" t="s">
        <v>37</v>
      </c>
      <c r="AX294" s="13" t="s">
        <v>76</v>
      </c>
      <c r="AY294" s="210" t="s">
        <v>237</v>
      </c>
    </row>
    <row r="295" spans="1:65" s="14" customFormat="1" ht="10.199999999999999">
      <c r="B295" s="211"/>
      <c r="C295" s="212"/>
      <c r="D295" s="202" t="s">
        <v>247</v>
      </c>
      <c r="E295" s="213" t="s">
        <v>19</v>
      </c>
      <c r="F295" s="214" t="s">
        <v>3855</v>
      </c>
      <c r="G295" s="212"/>
      <c r="H295" s="215">
        <v>6.4</v>
      </c>
      <c r="I295" s="216"/>
      <c r="J295" s="212"/>
      <c r="K295" s="212"/>
      <c r="L295" s="217"/>
      <c r="M295" s="218"/>
      <c r="N295" s="219"/>
      <c r="O295" s="219"/>
      <c r="P295" s="219"/>
      <c r="Q295" s="219"/>
      <c r="R295" s="219"/>
      <c r="S295" s="219"/>
      <c r="T295" s="220"/>
      <c r="AT295" s="221" t="s">
        <v>247</v>
      </c>
      <c r="AU295" s="221" t="s">
        <v>88</v>
      </c>
      <c r="AV295" s="14" t="s">
        <v>88</v>
      </c>
      <c r="AW295" s="14" t="s">
        <v>37</v>
      </c>
      <c r="AX295" s="14" t="s">
        <v>76</v>
      </c>
      <c r="AY295" s="221" t="s">
        <v>237</v>
      </c>
    </row>
    <row r="296" spans="1:65" s="14" customFormat="1" ht="10.199999999999999">
      <c r="B296" s="211"/>
      <c r="C296" s="212"/>
      <c r="D296" s="202" t="s">
        <v>247</v>
      </c>
      <c r="E296" s="213" t="s">
        <v>19</v>
      </c>
      <c r="F296" s="214" t="s">
        <v>3856</v>
      </c>
      <c r="G296" s="212"/>
      <c r="H296" s="215">
        <v>5.2</v>
      </c>
      <c r="I296" s="216"/>
      <c r="J296" s="212"/>
      <c r="K296" s="212"/>
      <c r="L296" s="217"/>
      <c r="M296" s="218"/>
      <c r="N296" s="219"/>
      <c r="O296" s="219"/>
      <c r="P296" s="219"/>
      <c r="Q296" s="219"/>
      <c r="R296" s="219"/>
      <c r="S296" s="219"/>
      <c r="T296" s="220"/>
      <c r="AT296" s="221" t="s">
        <v>247</v>
      </c>
      <c r="AU296" s="221" t="s">
        <v>88</v>
      </c>
      <c r="AV296" s="14" t="s">
        <v>88</v>
      </c>
      <c r="AW296" s="14" t="s">
        <v>37</v>
      </c>
      <c r="AX296" s="14" t="s">
        <v>76</v>
      </c>
      <c r="AY296" s="221" t="s">
        <v>237</v>
      </c>
    </row>
    <row r="297" spans="1:65" s="15" customFormat="1" ht="10.199999999999999">
      <c r="B297" s="222"/>
      <c r="C297" s="223"/>
      <c r="D297" s="202" t="s">
        <v>247</v>
      </c>
      <c r="E297" s="224" t="s">
        <v>19</v>
      </c>
      <c r="F297" s="225" t="s">
        <v>251</v>
      </c>
      <c r="G297" s="223"/>
      <c r="H297" s="226">
        <v>36</v>
      </c>
      <c r="I297" s="227"/>
      <c r="J297" s="223"/>
      <c r="K297" s="223"/>
      <c r="L297" s="228"/>
      <c r="M297" s="229"/>
      <c r="N297" s="230"/>
      <c r="O297" s="230"/>
      <c r="P297" s="230"/>
      <c r="Q297" s="230"/>
      <c r="R297" s="230"/>
      <c r="S297" s="230"/>
      <c r="T297" s="231"/>
      <c r="AT297" s="232" t="s">
        <v>247</v>
      </c>
      <c r="AU297" s="232" t="s">
        <v>88</v>
      </c>
      <c r="AV297" s="15" t="s">
        <v>92</v>
      </c>
      <c r="AW297" s="15" t="s">
        <v>37</v>
      </c>
      <c r="AX297" s="15" t="s">
        <v>76</v>
      </c>
      <c r="AY297" s="232" t="s">
        <v>237</v>
      </c>
    </row>
    <row r="298" spans="1:65" s="14" customFormat="1" ht="10.199999999999999">
      <c r="B298" s="211"/>
      <c r="C298" s="212"/>
      <c r="D298" s="202" t="s">
        <v>247</v>
      </c>
      <c r="E298" s="213" t="s">
        <v>19</v>
      </c>
      <c r="F298" s="214" t="s">
        <v>3859</v>
      </c>
      <c r="G298" s="212"/>
      <c r="H298" s="215">
        <v>0.36499999999999999</v>
      </c>
      <c r="I298" s="216"/>
      <c r="J298" s="212"/>
      <c r="K298" s="212"/>
      <c r="L298" s="217"/>
      <c r="M298" s="218"/>
      <c r="N298" s="219"/>
      <c r="O298" s="219"/>
      <c r="P298" s="219"/>
      <c r="Q298" s="219"/>
      <c r="R298" s="219"/>
      <c r="S298" s="219"/>
      <c r="T298" s="220"/>
      <c r="AT298" s="221" t="s">
        <v>247</v>
      </c>
      <c r="AU298" s="221" t="s">
        <v>88</v>
      </c>
      <c r="AV298" s="14" t="s">
        <v>88</v>
      </c>
      <c r="AW298" s="14" t="s">
        <v>37</v>
      </c>
      <c r="AX298" s="14" t="s">
        <v>83</v>
      </c>
      <c r="AY298" s="221" t="s">
        <v>237</v>
      </c>
    </row>
    <row r="299" spans="1:65" s="2" customFormat="1" ht="21.75" customHeight="1">
      <c r="A299" s="37"/>
      <c r="B299" s="38"/>
      <c r="C299" s="244" t="s">
        <v>577</v>
      </c>
      <c r="D299" s="244" t="s">
        <v>296</v>
      </c>
      <c r="E299" s="245" t="s">
        <v>316</v>
      </c>
      <c r="F299" s="246" t="s">
        <v>317</v>
      </c>
      <c r="G299" s="247" t="s">
        <v>304</v>
      </c>
      <c r="H299" s="248">
        <v>0.36499999999999999</v>
      </c>
      <c r="I299" s="249"/>
      <c r="J299" s="250">
        <f>ROUND(I299*H299,2)</f>
        <v>0</v>
      </c>
      <c r="K299" s="246" t="s">
        <v>242</v>
      </c>
      <c r="L299" s="251"/>
      <c r="M299" s="252" t="s">
        <v>19</v>
      </c>
      <c r="N299" s="253" t="s">
        <v>48</v>
      </c>
      <c r="O299" s="67"/>
      <c r="P299" s="191">
        <f>O299*H299</f>
        <v>0</v>
      </c>
      <c r="Q299" s="191">
        <v>1</v>
      </c>
      <c r="R299" s="191">
        <f>Q299*H299</f>
        <v>0.36499999999999999</v>
      </c>
      <c r="S299" s="191">
        <v>0</v>
      </c>
      <c r="T299" s="192">
        <f>S299*H299</f>
        <v>0</v>
      </c>
      <c r="U299" s="37"/>
      <c r="V299" s="37"/>
      <c r="W299" s="37"/>
      <c r="X299" s="37"/>
      <c r="Y299" s="37"/>
      <c r="Z299" s="37"/>
      <c r="AA299" s="37"/>
      <c r="AB299" s="37"/>
      <c r="AC299" s="37"/>
      <c r="AD299" s="37"/>
      <c r="AE299" s="37"/>
      <c r="AR299" s="193" t="s">
        <v>299</v>
      </c>
      <c r="AT299" s="193" t="s">
        <v>296</v>
      </c>
      <c r="AU299" s="193" t="s">
        <v>88</v>
      </c>
      <c r="AY299" s="20" t="s">
        <v>237</v>
      </c>
      <c r="BE299" s="194">
        <f>IF(N299="základní",J299,0)</f>
        <v>0</v>
      </c>
      <c r="BF299" s="194">
        <f>IF(N299="snížená",J299,0)</f>
        <v>0</v>
      </c>
      <c r="BG299" s="194">
        <f>IF(N299="zákl. přenesená",J299,0)</f>
        <v>0</v>
      </c>
      <c r="BH299" s="194">
        <f>IF(N299="sníž. přenesená",J299,0)</f>
        <v>0</v>
      </c>
      <c r="BI299" s="194">
        <f>IF(N299="nulová",J299,0)</f>
        <v>0</v>
      </c>
      <c r="BJ299" s="20" t="s">
        <v>88</v>
      </c>
      <c r="BK299" s="194">
        <f>ROUND(I299*H299,2)</f>
        <v>0</v>
      </c>
      <c r="BL299" s="20" t="s">
        <v>243</v>
      </c>
      <c r="BM299" s="193" t="s">
        <v>3860</v>
      </c>
    </row>
    <row r="300" spans="1:65" s="2" customFormat="1" ht="55.5" customHeight="1">
      <c r="A300" s="37"/>
      <c r="B300" s="38"/>
      <c r="C300" s="182" t="s">
        <v>582</v>
      </c>
      <c r="D300" s="182" t="s">
        <v>239</v>
      </c>
      <c r="E300" s="183" t="s">
        <v>3861</v>
      </c>
      <c r="F300" s="184" t="s">
        <v>3862</v>
      </c>
      <c r="G300" s="185" t="s">
        <v>519</v>
      </c>
      <c r="H300" s="186">
        <v>2.298</v>
      </c>
      <c r="I300" s="187"/>
      <c r="J300" s="188">
        <f>ROUND(I300*H300,2)</f>
        <v>0</v>
      </c>
      <c r="K300" s="184" t="s">
        <v>242</v>
      </c>
      <c r="L300" s="42"/>
      <c r="M300" s="189" t="s">
        <v>19</v>
      </c>
      <c r="N300" s="190" t="s">
        <v>48</v>
      </c>
      <c r="O300" s="67"/>
      <c r="P300" s="191">
        <f>O300*H300</f>
        <v>0</v>
      </c>
      <c r="Q300" s="191">
        <v>1.89706</v>
      </c>
      <c r="R300" s="191">
        <f>Q300*H300</f>
        <v>4.3594438799999997</v>
      </c>
      <c r="S300" s="191">
        <v>0</v>
      </c>
      <c r="T300" s="192">
        <f>S300*H300</f>
        <v>0</v>
      </c>
      <c r="U300" s="37"/>
      <c r="V300" s="37"/>
      <c r="W300" s="37"/>
      <c r="X300" s="37"/>
      <c r="Y300" s="37"/>
      <c r="Z300" s="37"/>
      <c r="AA300" s="37"/>
      <c r="AB300" s="37"/>
      <c r="AC300" s="37"/>
      <c r="AD300" s="37"/>
      <c r="AE300" s="37"/>
      <c r="AR300" s="193" t="s">
        <v>243</v>
      </c>
      <c r="AT300" s="193" t="s">
        <v>239</v>
      </c>
      <c r="AU300" s="193" t="s">
        <v>88</v>
      </c>
      <c r="AY300" s="20" t="s">
        <v>237</v>
      </c>
      <c r="BE300" s="194">
        <f>IF(N300="základní",J300,0)</f>
        <v>0</v>
      </c>
      <c r="BF300" s="194">
        <f>IF(N300="snížená",J300,0)</f>
        <v>0</v>
      </c>
      <c r="BG300" s="194">
        <f>IF(N300="zákl. přenesená",J300,0)</f>
        <v>0</v>
      </c>
      <c r="BH300" s="194">
        <f>IF(N300="sníž. přenesená",J300,0)</f>
        <v>0</v>
      </c>
      <c r="BI300" s="194">
        <f>IF(N300="nulová",J300,0)</f>
        <v>0</v>
      </c>
      <c r="BJ300" s="20" t="s">
        <v>88</v>
      </c>
      <c r="BK300" s="194">
        <f>ROUND(I300*H300,2)</f>
        <v>0</v>
      </c>
      <c r="BL300" s="20" t="s">
        <v>243</v>
      </c>
      <c r="BM300" s="193" t="s">
        <v>3863</v>
      </c>
    </row>
    <row r="301" spans="1:65" s="2" customFormat="1" ht="10.199999999999999">
      <c r="A301" s="37"/>
      <c r="B301" s="38"/>
      <c r="C301" s="39"/>
      <c r="D301" s="195" t="s">
        <v>245</v>
      </c>
      <c r="E301" s="39"/>
      <c r="F301" s="196" t="s">
        <v>3864</v>
      </c>
      <c r="G301" s="39"/>
      <c r="H301" s="39"/>
      <c r="I301" s="197"/>
      <c r="J301" s="39"/>
      <c r="K301" s="39"/>
      <c r="L301" s="42"/>
      <c r="M301" s="198"/>
      <c r="N301" s="199"/>
      <c r="O301" s="67"/>
      <c r="P301" s="67"/>
      <c r="Q301" s="67"/>
      <c r="R301" s="67"/>
      <c r="S301" s="67"/>
      <c r="T301" s="68"/>
      <c r="U301" s="37"/>
      <c r="V301" s="37"/>
      <c r="W301" s="37"/>
      <c r="X301" s="37"/>
      <c r="Y301" s="37"/>
      <c r="Z301" s="37"/>
      <c r="AA301" s="37"/>
      <c r="AB301" s="37"/>
      <c r="AC301" s="37"/>
      <c r="AD301" s="37"/>
      <c r="AE301" s="37"/>
      <c r="AT301" s="20" t="s">
        <v>245</v>
      </c>
      <c r="AU301" s="20" t="s">
        <v>88</v>
      </c>
    </row>
    <row r="302" spans="1:65" s="14" customFormat="1" ht="10.199999999999999">
      <c r="B302" s="211"/>
      <c r="C302" s="212"/>
      <c r="D302" s="202" t="s">
        <v>247</v>
      </c>
      <c r="E302" s="213" t="s">
        <v>19</v>
      </c>
      <c r="F302" s="214" t="s">
        <v>3865</v>
      </c>
      <c r="G302" s="212"/>
      <c r="H302" s="215">
        <v>0.46200000000000002</v>
      </c>
      <c r="I302" s="216"/>
      <c r="J302" s="212"/>
      <c r="K302" s="212"/>
      <c r="L302" s="217"/>
      <c r="M302" s="218"/>
      <c r="N302" s="219"/>
      <c r="O302" s="219"/>
      <c r="P302" s="219"/>
      <c r="Q302" s="219"/>
      <c r="R302" s="219"/>
      <c r="S302" s="219"/>
      <c r="T302" s="220"/>
      <c r="AT302" s="221" t="s">
        <v>247</v>
      </c>
      <c r="AU302" s="221" t="s">
        <v>88</v>
      </c>
      <c r="AV302" s="14" t="s">
        <v>88</v>
      </c>
      <c r="AW302" s="14" t="s">
        <v>37</v>
      </c>
      <c r="AX302" s="14" t="s">
        <v>76</v>
      </c>
      <c r="AY302" s="221" t="s">
        <v>237</v>
      </c>
    </row>
    <row r="303" spans="1:65" s="14" customFormat="1" ht="10.199999999999999">
      <c r="B303" s="211"/>
      <c r="C303" s="212"/>
      <c r="D303" s="202" t="s">
        <v>247</v>
      </c>
      <c r="E303" s="213" t="s">
        <v>19</v>
      </c>
      <c r="F303" s="214" t="s">
        <v>3866</v>
      </c>
      <c r="G303" s="212"/>
      <c r="H303" s="215">
        <v>0.61199999999999999</v>
      </c>
      <c r="I303" s="216"/>
      <c r="J303" s="212"/>
      <c r="K303" s="212"/>
      <c r="L303" s="217"/>
      <c r="M303" s="218"/>
      <c r="N303" s="219"/>
      <c r="O303" s="219"/>
      <c r="P303" s="219"/>
      <c r="Q303" s="219"/>
      <c r="R303" s="219"/>
      <c r="S303" s="219"/>
      <c r="T303" s="220"/>
      <c r="AT303" s="221" t="s">
        <v>247</v>
      </c>
      <c r="AU303" s="221" t="s">
        <v>88</v>
      </c>
      <c r="AV303" s="14" t="s">
        <v>88</v>
      </c>
      <c r="AW303" s="14" t="s">
        <v>37</v>
      </c>
      <c r="AX303" s="14" t="s">
        <v>76</v>
      </c>
      <c r="AY303" s="221" t="s">
        <v>237</v>
      </c>
    </row>
    <row r="304" spans="1:65" s="14" customFormat="1" ht="10.199999999999999">
      <c r="B304" s="211"/>
      <c r="C304" s="212"/>
      <c r="D304" s="202" t="s">
        <v>247</v>
      </c>
      <c r="E304" s="213" t="s">
        <v>19</v>
      </c>
      <c r="F304" s="214" t="s">
        <v>3867</v>
      </c>
      <c r="G304" s="212"/>
      <c r="H304" s="215">
        <v>0.61199999999999999</v>
      </c>
      <c r="I304" s="216"/>
      <c r="J304" s="212"/>
      <c r="K304" s="212"/>
      <c r="L304" s="217"/>
      <c r="M304" s="218"/>
      <c r="N304" s="219"/>
      <c r="O304" s="219"/>
      <c r="P304" s="219"/>
      <c r="Q304" s="219"/>
      <c r="R304" s="219"/>
      <c r="S304" s="219"/>
      <c r="T304" s="220"/>
      <c r="AT304" s="221" t="s">
        <v>247</v>
      </c>
      <c r="AU304" s="221" t="s">
        <v>88</v>
      </c>
      <c r="AV304" s="14" t="s">
        <v>88</v>
      </c>
      <c r="AW304" s="14" t="s">
        <v>37</v>
      </c>
      <c r="AX304" s="14" t="s">
        <v>76</v>
      </c>
      <c r="AY304" s="221" t="s">
        <v>237</v>
      </c>
    </row>
    <row r="305" spans="1:65" s="14" customFormat="1" ht="10.199999999999999">
      <c r="B305" s="211"/>
      <c r="C305" s="212"/>
      <c r="D305" s="202" t="s">
        <v>247</v>
      </c>
      <c r="E305" s="213" t="s">
        <v>19</v>
      </c>
      <c r="F305" s="214" t="s">
        <v>3868</v>
      </c>
      <c r="G305" s="212"/>
      <c r="H305" s="215">
        <v>0.61199999999999999</v>
      </c>
      <c r="I305" s="216"/>
      <c r="J305" s="212"/>
      <c r="K305" s="212"/>
      <c r="L305" s="217"/>
      <c r="M305" s="218"/>
      <c r="N305" s="219"/>
      <c r="O305" s="219"/>
      <c r="P305" s="219"/>
      <c r="Q305" s="219"/>
      <c r="R305" s="219"/>
      <c r="S305" s="219"/>
      <c r="T305" s="220"/>
      <c r="AT305" s="221" t="s">
        <v>247</v>
      </c>
      <c r="AU305" s="221" t="s">
        <v>88</v>
      </c>
      <c r="AV305" s="14" t="s">
        <v>88</v>
      </c>
      <c r="AW305" s="14" t="s">
        <v>37</v>
      </c>
      <c r="AX305" s="14" t="s">
        <v>76</v>
      </c>
      <c r="AY305" s="221" t="s">
        <v>237</v>
      </c>
    </row>
    <row r="306" spans="1:65" s="16" customFormat="1" ht="10.199999999999999">
      <c r="B306" s="233"/>
      <c r="C306" s="234"/>
      <c r="D306" s="202" t="s">
        <v>247</v>
      </c>
      <c r="E306" s="235" t="s">
        <v>19</v>
      </c>
      <c r="F306" s="236" t="s">
        <v>260</v>
      </c>
      <c r="G306" s="234"/>
      <c r="H306" s="237">
        <v>2.298</v>
      </c>
      <c r="I306" s="238"/>
      <c r="J306" s="234"/>
      <c r="K306" s="234"/>
      <c r="L306" s="239"/>
      <c r="M306" s="240"/>
      <c r="N306" s="241"/>
      <c r="O306" s="241"/>
      <c r="P306" s="241"/>
      <c r="Q306" s="241"/>
      <c r="R306" s="241"/>
      <c r="S306" s="241"/>
      <c r="T306" s="242"/>
      <c r="AT306" s="243" t="s">
        <v>247</v>
      </c>
      <c r="AU306" s="243" t="s">
        <v>88</v>
      </c>
      <c r="AV306" s="16" t="s">
        <v>243</v>
      </c>
      <c r="AW306" s="16" t="s">
        <v>37</v>
      </c>
      <c r="AX306" s="16" t="s">
        <v>83</v>
      </c>
      <c r="AY306" s="243" t="s">
        <v>237</v>
      </c>
    </row>
    <row r="307" spans="1:65" s="2" customFormat="1" ht="37.799999999999997" customHeight="1">
      <c r="A307" s="37"/>
      <c r="B307" s="38"/>
      <c r="C307" s="182" t="s">
        <v>588</v>
      </c>
      <c r="D307" s="182" t="s">
        <v>239</v>
      </c>
      <c r="E307" s="183" t="s">
        <v>3869</v>
      </c>
      <c r="F307" s="184" t="s">
        <v>3870</v>
      </c>
      <c r="G307" s="185" t="s">
        <v>141</v>
      </c>
      <c r="H307" s="186">
        <v>8.6760000000000002</v>
      </c>
      <c r="I307" s="187"/>
      <c r="J307" s="188">
        <f>ROUND(I307*H307,2)</f>
        <v>0</v>
      </c>
      <c r="K307" s="184" t="s">
        <v>242</v>
      </c>
      <c r="L307" s="42"/>
      <c r="M307" s="189" t="s">
        <v>19</v>
      </c>
      <c r="N307" s="190" t="s">
        <v>48</v>
      </c>
      <c r="O307" s="67"/>
      <c r="P307" s="191">
        <f>O307*H307</f>
        <v>0</v>
      </c>
      <c r="Q307" s="191">
        <v>6.1719999999999997E-2</v>
      </c>
      <c r="R307" s="191">
        <f>Q307*H307</f>
        <v>0.53548271999999997</v>
      </c>
      <c r="S307" s="191">
        <v>0</v>
      </c>
      <c r="T307" s="192">
        <f>S307*H307</f>
        <v>0</v>
      </c>
      <c r="U307" s="37"/>
      <c r="V307" s="37"/>
      <c r="W307" s="37"/>
      <c r="X307" s="37"/>
      <c r="Y307" s="37"/>
      <c r="Z307" s="37"/>
      <c r="AA307" s="37"/>
      <c r="AB307" s="37"/>
      <c r="AC307" s="37"/>
      <c r="AD307" s="37"/>
      <c r="AE307" s="37"/>
      <c r="AR307" s="193" t="s">
        <v>243</v>
      </c>
      <c r="AT307" s="193" t="s">
        <v>239</v>
      </c>
      <c r="AU307" s="193" t="s">
        <v>88</v>
      </c>
      <c r="AY307" s="20" t="s">
        <v>237</v>
      </c>
      <c r="BE307" s="194">
        <f>IF(N307="základní",J307,0)</f>
        <v>0</v>
      </c>
      <c r="BF307" s="194">
        <f>IF(N307="snížená",J307,0)</f>
        <v>0</v>
      </c>
      <c r="BG307" s="194">
        <f>IF(N307="zákl. přenesená",J307,0)</f>
        <v>0</v>
      </c>
      <c r="BH307" s="194">
        <f>IF(N307="sníž. přenesená",J307,0)</f>
        <v>0</v>
      </c>
      <c r="BI307" s="194">
        <f>IF(N307="nulová",J307,0)</f>
        <v>0</v>
      </c>
      <c r="BJ307" s="20" t="s">
        <v>88</v>
      </c>
      <c r="BK307" s="194">
        <f>ROUND(I307*H307,2)</f>
        <v>0</v>
      </c>
      <c r="BL307" s="20" t="s">
        <v>243</v>
      </c>
      <c r="BM307" s="193" t="s">
        <v>3871</v>
      </c>
    </row>
    <row r="308" spans="1:65" s="2" customFormat="1" ht="10.199999999999999">
      <c r="A308" s="37"/>
      <c r="B308" s="38"/>
      <c r="C308" s="39"/>
      <c r="D308" s="195" t="s">
        <v>245</v>
      </c>
      <c r="E308" s="39"/>
      <c r="F308" s="196" t="s">
        <v>3872</v>
      </c>
      <c r="G308" s="39"/>
      <c r="H308" s="39"/>
      <c r="I308" s="197"/>
      <c r="J308" s="39"/>
      <c r="K308" s="39"/>
      <c r="L308" s="42"/>
      <c r="M308" s="198"/>
      <c r="N308" s="199"/>
      <c r="O308" s="67"/>
      <c r="P308" s="67"/>
      <c r="Q308" s="67"/>
      <c r="R308" s="67"/>
      <c r="S308" s="67"/>
      <c r="T308" s="68"/>
      <c r="U308" s="37"/>
      <c r="V308" s="37"/>
      <c r="W308" s="37"/>
      <c r="X308" s="37"/>
      <c r="Y308" s="37"/>
      <c r="Z308" s="37"/>
      <c r="AA308" s="37"/>
      <c r="AB308" s="37"/>
      <c r="AC308" s="37"/>
      <c r="AD308" s="37"/>
      <c r="AE308" s="37"/>
      <c r="AT308" s="20" t="s">
        <v>245</v>
      </c>
      <c r="AU308" s="20" t="s">
        <v>88</v>
      </c>
    </row>
    <row r="309" spans="1:65" s="13" customFormat="1" ht="10.199999999999999">
      <c r="B309" s="200"/>
      <c r="C309" s="201"/>
      <c r="D309" s="202" t="s">
        <v>247</v>
      </c>
      <c r="E309" s="203" t="s">
        <v>19</v>
      </c>
      <c r="F309" s="204" t="s">
        <v>3873</v>
      </c>
      <c r="G309" s="201"/>
      <c r="H309" s="203" t="s">
        <v>19</v>
      </c>
      <c r="I309" s="205"/>
      <c r="J309" s="201"/>
      <c r="K309" s="201"/>
      <c r="L309" s="206"/>
      <c r="M309" s="207"/>
      <c r="N309" s="208"/>
      <c r="O309" s="208"/>
      <c r="P309" s="208"/>
      <c r="Q309" s="208"/>
      <c r="R309" s="208"/>
      <c r="S309" s="208"/>
      <c r="T309" s="209"/>
      <c r="AT309" s="210" t="s">
        <v>247</v>
      </c>
      <c r="AU309" s="210" t="s">
        <v>88</v>
      </c>
      <c r="AV309" s="13" t="s">
        <v>83</v>
      </c>
      <c r="AW309" s="13" t="s">
        <v>37</v>
      </c>
      <c r="AX309" s="13" t="s">
        <v>76</v>
      </c>
      <c r="AY309" s="210" t="s">
        <v>237</v>
      </c>
    </row>
    <row r="310" spans="1:65" s="14" customFormat="1" ht="10.199999999999999">
      <c r="B310" s="211"/>
      <c r="C310" s="212"/>
      <c r="D310" s="202" t="s">
        <v>247</v>
      </c>
      <c r="E310" s="213" t="s">
        <v>19</v>
      </c>
      <c r="F310" s="214" t="s">
        <v>3874</v>
      </c>
      <c r="G310" s="212"/>
      <c r="H310" s="215">
        <v>8.6760000000000002</v>
      </c>
      <c r="I310" s="216"/>
      <c r="J310" s="212"/>
      <c r="K310" s="212"/>
      <c r="L310" s="217"/>
      <c r="M310" s="218"/>
      <c r="N310" s="219"/>
      <c r="O310" s="219"/>
      <c r="P310" s="219"/>
      <c r="Q310" s="219"/>
      <c r="R310" s="219"/>
      <c r="S310" s="219"/>
      <c r="T310" s="220"/>
      <c r="AT310" s="221" t="s">
        <v>247</v>
      </c>
      <c r="AU310" s="221" t="s">
        <v>88</v>
      </c>
      <c r="AV310" s="14" t="s">
        <v>88</v>
      </c>
      <c r="AW310" s="14" t="s">
        <v>37</v>
      </c>
      <c r="AX310" s="14" t="s">
        <v>83</v>
      </c>
      <c r="AY310" s="221" t="s">
        <v>237</v>
      </c>
    </row>
    <row r="311" spans="1:65" s="2" customFormat="1" ht="37.799999999999997" customHeight="1">
      <c r="A311" s="37"/>
      <c r="B311" s="38"/>
      <c r="C311" s="182" t="s">
        <v>597</v>
      </c>
      <c r="D311" s="182" t="s">
        <v>239</v>
      </c>
      <c r="E311" s="183" t="s">
        <v>331</v>
      </c>
      <c r="F311" s="184" t="s">
        <v>332</v>
      </c>
      <c r="G311" s="185" t="s">
        <v>141</v>
      </c>
      <c r="H311" s="186">
        <v>3.6</v>
      </c>
      <c r="I311" s="187"/>
      <c r="J311" s="188">
        <f>ROUND(I311*H311,2)</f>
        <v>0</v>
      </c>
      <c r="K311" s="184" t="s">
        <v>242</v>
      </c>
      <c r="L311" s="42"/>
      <c r="M311" s="189" t="s">
        <v>19</v>
      </c>
      <c r="N311" s="190" t="s">
        <v>48</v>
      </c>
      <c r="O311" s="67"/>
      <c r="P311" s="191">
        <f>O311*H311</f>
        <v>0</v>
      </c>
      <c r="Q311" s="191">
        <v>0.17818000000000001</v>
      </c>
      <c r="R311" s="191">
        <f>Q311*H311</f>
        <v>0.64144800000000002</v>
      </c>
      <c r="S311" s="191">
        <v>0</v>
      </c>
      <c r="T311" s="192">
        <f>S311*H311</f>
        <v>0</v>
      </c>
      <c r="U311" s="37"/>
      <c r="V311" s="37"/>
      <c r="W311" s="37"/>
      <c r="X311" s="37"/>
      <c r="Y311" s="37"/>
      <c r="Z311" s="37"/>
      <c r="AA311" s="37"/>
      <c r="AB311" s="37"/>
      <c r="AC311" s="37"/>
      <c r="AD311" s="37"/>
      <c r="AE311" s="37"/>
      <c r="AR311" s="193" t="s">
        <v>243</v>
      </c>
      <c r="AT311" s="193" t="s">
        <v>239</v>
      </c>
      <c r="AU311" s="193" t="s">
        <v>88</v>
      </c>
      <c r="AY311" s="20" t="s">
        <v>237</v>
      </c>
      <c r="BE311" s="194">
        <f>IF(N311="základní",J311,0)</f>
        <v>0</v>
      </c>
      <c r="BF311" s="194">
        <f>IF(N311="snížená",J311,0)</f>
        <v>0</v>
      </c>
      <c r="BG311" s="194">
        <f>IF(N311="zákl. přenesená",J311,0)</f>
        <v>0</v>
      </c>
      <c r="BH311" s="194">
        <f>IF(N311="sníž. přenesená",J311,0)</f>
        <v>0</v>
      </c>
      <c r="BI311" s="194">
        <f>IF(N311="nulová",J311,0)</f>
        <v>0</v>
      </c>
      <c r="BJ311" s="20" t="s">
        <v>88</v>
      </c>
      <c r="BK311" s="194">
        <f>ROUND(I311*H311,2)</f>
        <v>0</v>
      </c>
      <c r="BL311" s="20" t="s">
        <v>243</v>
      </c>
      <c r="BM311" s="193" t="s">
        <v>3875</v>
      </c>
    </row>
    <row r="312" spans="1:65" s="2" customFormat="1" ht="10.199999999999999">
      <c r="A312" s="37"/>
      <c r="B312" s="38"/>
      <c r="C312" s="39"/>
      <c r="D312" s="195" t="s">
        <v>245</v>
      </c>
      <c r="E312" s="39"/>
      <c r="F312" s="196" t="s">
        <v>334</v>
      </c>
      <c r="G312" s="39"/>
      <c r="H312" s="39"/>
      <c r="I312" s="197"/>
      <c r="J312" s="39"/>
      <c r="K312" s="39"/>
      <c r="L312" s="42"/>
      <c r="M312" s="198"/>
      <c r="N312" s="199"/>
      <c r="O312" s="67"/>
      <c r="P312" s="67"/>
      <c r="Q312" s="67"/>
      <c r="R312" s="67"/>
      <c r="S312" s="67"/>
      <c r="T312" s="68"/>
      <c r="U312" s="37"/>
      <c r="V312" s="37"/>
      <c r="W312" s="37"/>
      <c r="X312" s="37"/>
      <c r="Y312" s="37"/>
      <c r="Z312" s="37"/>
      <c r="AA312" s="37"/>
      <c r="AB312" s="37"/>
      <c r="AC312" s="37"/>
      <c r="AD312" s="37"/>
      <c r="AE312" s="37"/>
      <c r="AT312" s="20" t="s">
        <v>245</v>
      </c>
      <c r="AU312" s="20" t="s">
        <v>88</v>
      </c>
    </row>
    <row r="313" spans="1:65" s="13" customFormat="1" ht="10.199999999999999">
      <c r="B313" s="200"/>
      <c r="C313" s="201"/>
      <c r="D313" s="202" t="s">
        <v>247</v>
      </c>
      <c r="E313" s="203" t="s">
        <v>19</v>
      </c>
      <c r="F313" s="204" t="s">
        <v>3876</v>
      </c>
      <c r="G313" s="201"/>
      <c r="H313" s="203" t="s">
        <v>19</v>
      </c>
      <c r="I313" s="205"/>
      <c r="J313" s="201"/>
      <c r="K313" s="201"/>
      <c r="L313" s="206"/>
      <c r="M313" s="207"/>
      <c r="N313" s="208"/>
      <c r="O313" s="208"/>
      <c r="P313" s="208"/>
      <c r="Q313" s="208"/>
      <c r="R313" s="208"/>
      <c r="S313" s="208"/>
      <c r="T313" s="209"/>
      <c r="AT313" s="210" t="s">
        <v>247</v>
      </c>
      <c r="AU313" s="210" t="s">
        <v>88</v>
      </c>
      <c r="AV313" s="13" t="s">
        <v>83</v>
      </c>
      <c r="AW313" s="13" t="s">
        <v>37</v>
      </c>
      <c r="AX313" s="13" t="s">
        <v>76</v>
      </c>
      <c r="AY313" s="210" t="s">
        <v>237</v>
      </c>
    </row>
    <row r="314" spans="1:65" s="13" customFormat="1" ht="10.199999999999999">
      <c r="B314" s="200"/>
      <c r="C314" s="201"/>
      <c r="D314" s="202" t="s">
        <v>247</v>
      </c>
      <c r="E314" s="203" t="s">
        <v>19</v>
      </c>
      <c r="F314" s="204" t="s">
        <v>3854</v>
      </c>
      <c r="G314" s="201"/>
      <c r="H314" s="203" t="s">
        <v>19</v>
      </c>
      <c r="I314" s="205"/>
      <c r="J314" s="201"/>
      <c r="K314" s="201"/>
      <c r="L314" s="206"/>
      <c r="M314" s="207"/>
      <c r="N314" s="208"/>
      <c r="O314" s="208"/>
      <c r="P314" s="208"/>
      <c r="Q314" s="208"/>
      <c r="R314" s="208"/>
      <c r="S314" s="208"/>
      <c r="T314" s="209"/>
      <c r="AT314" s="210" t="s">
        <v>247</v>
      </c>
      <c r="AU314" s="210" t="s">
        <v>88</v>
      </c>
      <c r="AV314" s="13" t="s">
        <v>83</v>
      </c>
      <c r="AW314" s="13" t="s">
        <v>37</v>
      </c>
      <c r="AX314" s="13" t="s">
        <v>76</v>
      </c>
      <c r="AY314" s="210" t="s">
        <v>237</v>
      </c>
    </row>
    <row r="315" spans="1:65" s="14" customFormat="1" ht="10.199999999999999">
      <c r="B315" s="211"/>
      <c r="C315" s="212"/>
      <c r="D315" s="202" t="s">
        <v>247</v>
      </c>
      <c r="E315" s="213" t="s">
        <v>19</v>
      </c>
      <c r="F315" s="214" t="s">
        <v>3855</v>
      </c>
      <c r="G315" s="212"/>
      <c r="H315" s="215">
        <v>6.4</v>
      </c>
      <c r="I315" s="216"/>
      <c r="J315" s="212"/>
      <c r="K315" s="212"/>
      <c r="L315" s="217"/>
      <c r="M315" s="218"/>
      <c r="N315" s="219"/>
      <c r="O315" s="219"/>
      <c r="P315" s="219"/>
      <c r="Q315" s="219"/>
      <c r="R315" s="219"/>
      <c r="S315" s="219"/>
      <c r="T315" s="220"/>
      <c r="AT315" s="221" t="s">
        <v>247</v>
      </c>
      <c r="AU315" s="221" t="s">
        <v>88</v>
      </c>
      <c r="AV315" s="14" t="s">
        <v>88</v>
      </c>
      <c r="AW315" s="14" t="s">
        <v>37</v>
      </c>
      <c r="AX315" s="14" t="s">
        <v>76</v>
      </c>
      <c r="AY315" s="221" t="s">
        <v>237</v>
      </c>
    </row>
    <row r="316" spans="1:65" s="14" customFormat="1" ht="10.199999999999999">
      <c r="B316" s="211"/>
      <c r="C316" s="212"/>
      <c r="D316" s="202" t="s">
        <v>247</v>
      </c>
      <c r="E316" s="213" t="s">
        <v>19</v>
      </c>
      <c r="F316" s="214" t="s">
        <v>3856</v>
      </c>
      <c r="G316" s="212"/>
      <c r="H316" s="215">
        <v>5.2</v>
      </c>
      <c r="I316" s="216"/>
      <c r="J316" s="212"/>
      <c r="K316" s="212"/>
      <c r="L316" s="217"/>
      <c r="M316" s="218"/>
      <c r="N316" s="219"/>
      <c r="O316" s="219"/>
      <c r="P316" s="219"/>
      <c r="Q316" s="219"/>
      <c r="R316" s="219"/>
      <c r="S316" s="219"/>
      <c r="T316" s="220"/>
      <c r="AT316" s="221" t="s">
        <v>247</v>
      </c>
      <c r="AU316" s="221" t="s">
        <v>88</v>
      </c>
      <c r="AV316" s="14" t="s">
        <v>88</v>
      </c>
      <c r="AW316" s="14" t="s">
        <v>37</v>
      </c>
      <c r="AX316" s="14" t="s">
        <v>76</v>
      </c>
      <c r="AY316" s="221" t="s">
        <v>237</v>
      </c>
    </row>
    <row r="317" spans="1:65" s="13" customFormat="1" ht="10.199999999999999">
      <c r="B317" s="200"/>
      <c r="C317" s="201"/>
      <c r="D317" s="202" t="s">
        <v>247</v>
      </c>
      <c r="E317" s="203" t="s">
        <v>19</v>
      </c>
      <c r="F317" s="204" t="s">
        <v>3857</v>
      </c>
      <c r="G317" s="201"/>
      <c r="H317" s="203" t="s">
        <v>19</v>
      </c>
      <c r="I317" s="205"/>
      <c r="J317" s="201"/>
      <c r="K317" s="201"/>
      <c r="L317" s="206"/>
      <c r="M317" s="207"/>
      <c r="N317" s="208"/>
      <c r="O317" s="208"/>
      <c r="P317" s="208"/>
      <c r="Q317" s="208"/>
      <c r="R317" s="208"/>
      <c r="S317" s="208"/>
      <c r="T317" s="209"/>
      <c r="AT317" s="210" t="s">
        <v>247</v>
      </c>
      <c r="AU317" s="210" t="s">
        <v>88</v>
      </c>
      <c r="AV317" s="13" t="s">
        <v>83</v>
      </c>
      <c r="AW317" s="13" t="s">
        <v>37</v>
      </c>
      <c r="AX317" s="13" t="s">
        <v>76</v>
      </c>
      <c r="AY317" s="210" t="s">
        <v>237</v>
      </c>
    </row>
    <row r="318" spans="1:65" s="14" customFormat="1" ht="10.199999999999999">
      <c r="B318" s="211"/>
      <c r="C318" s="212"/>
      <c r="D318" s="202" t="s">
        <v>247</v>
      </c>
      <c r="E318" s="213" t="s">
        <v>19</v>
      </c>
      <c r="F318" s="214" t="s">
        <v>3855</v>
      </c>
      <c r="G318" s="212"/>
      <c r="H318" s="215">
        <v>6.4</v>
      </c>
      <c r="I318" s="216"/>
      <c r="J318" s="212"/>
      <c r="K318" s="212"/>
      <c r="L318" s="217"/>
      <c r="M318" s="218"/>
      <c r="N318" s="219"/>
      <c r="O318" s="219"/>
      <c r="P318" s="219"/>
      <c r="Q318" s="219"/>
      <c r="R318" s="219"/>
      <c r="S318" s="219"/>
      <c r="T318" s="220"/>
      <c r="AT318" s="221" t="s">
        <v>247</v>
      </c>
      <c r="AU318" s="221" t="s">
        <v>88</v>
      </c>
      <c r="AV318" s="14" t="s">
        <v>88</v>
      </c>
      <c r="AW318" s="14" t="s">
        <v>37</v>
      </c>
      <c r="AX318" s="14" t="s">
        <v>76</v>
      </c>
      <c r="AY318" s="221" t="s">
        <v>237</v>
      </c>
    </row>
    <row r="319" spans="1:65" s="13" customFormat="1" ht="10.199999999999999">
      <c r="B319" s="200"/>
      <c r="C319" s="201"/>
      <c r="D319" s="202" t="s">
        <v>247</v>
      </c>
      <c r="E319" s="203" t="s">
        <v>19</v>
      </c>
      <c r="F319" s="204" t="s">
        <v>3858</v>
      </c>
      <c r="G319" s="201"/>
      <c r="H319" s="203" t="s">
        <v>19</v>
      </c>
      <c r="I319" s="205"/>
      <c r="J319" s="201"/>
      <c r="K319" s="201"/>
      <c r="L319" s="206"/>
      <c r="M319" s="207"/>
      <c r="N319" s="208"/>
      <c r="O319" s="208"/>
      <c r="P319" s="208"/>
      <c r="Q319" s="208"/>
      <c r="R319" s="208"/>
      <c r="S319" s="208"/>
      <c r="T319" s="209"/>
      <c r="AT319" s="210" t="s">
        <v>247</v>
      </c>
      <c r="AU319" s="210" t="s">
        <v>88</v>
      </c>
      <c r="AV319" s="13" t="s">
        <v>83</v>
      </c>
      <c r="AW319" s="13" t="s">
        <v>37</v>
      </c>
      <c r="AX319" s="13" t="s">
        <v>76</v>
      </c>
      <c r="AY319" s="210" t="s">
        <v>237</v>
      </c>
    </row>
    <row r="320" spans="1:65" s="14" customFormat="1" ht="10.199999999999999">
      <c r="B320" s="211"/>
      <c r="C320" s="212"/>
      <c r="D320" s="202" t="s">
        <v>247</v>
      </c>
      <c r="E320" s="213" t="s">
        <v>19</v>
      </c>
      <c r="F320" s="214" t="s">
        <v>3855</v>
      </c>
      <c r="G320" s="212"/>
      <c r="H320" s="215">
        <v>6.4</v>
      </c>
      <c r="I320" s="216"/>
      <c r="J320" s="212"/>
      <c r="K320" s="212"/>
      <c r="L320" s="217"/>
      <c r="M320" s="218"/>
      <c r="N320" s="219"/>
      <c r="O320" s="219"/>
      <c r="P320" s="219"/>
      <c r="Q320" s="219"/>
      <c r="R320" s="219"/>
      <c r="S320" s="219"/>
      <c r="T320" s="220"/>
      <c r="AT320" s="221" t="s">
        <v>247</v>
      </c>
      <c r="AU320" s="221" t="s">
        <v>88</v>
      </c>
      <c r="AV320" s="14" t="s">
        <v>88</v>
      </c>
      <c r="AW320" s="14" t="s">
        <v>37</v>
      </c>
      <c r="AX320" s="14" t="s">
        <v>76</v>
      </c>
      <c r="AY320" s="221" t="s">
        <v>237</v>
      </c>
    </row>
    <row r="321" spans="1:65" s="13" customFormat="1" ht="10.199999999999999">
      <c r="B321" s="200"/>
      <c r="C321" s="201"/>
      <c r="D321" s="202" t="s">
        <v>247</v>
      </c>
      <c r="E321" s="203" t="s">
        <v>19</v>
      </c>
      <c r="F321" s="204" t="s">
        <v>256</v>
      </c>
      <c r="G321" s="201"/>
      <c r="H321" s="203" t="s">
        <v>19</v>
      </c>
      <c r="I321" s="205"/>
      <c r="J321" s="201"/>
      <c r="K321" s="201"/>
      <c r="L321" s="206"/>
      <c r="M321" s="207"/>
      <c r="N321" s="208"/>
      <c r="O321" s="208"/>
      <c r="P321" s="208"/>
      <c r="Q321" s="208"/>
      <c r="R321" s="208"/>
      <c r="S321" s="208"/>
      <c r="T321" s="209"/>
      <c r="AT321" s="210" t="s">
        <v>247</v>
      </c>
      <c r="AU321" s="210" t="s">
        <v>88</v>
      </c>
      <c r="AV321" s="13" t="s">
        <v>83</v>
      </c>
      <c r="AW321" s="13" t="s">
        <v>37</v>
      </c>
      <c r="AX321" s="13" t="s">
        <v>76</v>
      </c>
      <c r="AY321" s="210" t="s">
        <v>237</v>
      </c>
    </row>
    <row r="322" spans="1:65" s="14" customFormat="1" ht="10.199999999999999">
      <c r="B322" s="211"/>
      <c r="C322" s="212"/>
      <c r="D322" s="202" t="s">
        <v>247</v>
      </c>
      <c r="E322" s="213" t="s">
        <v>19</v>
      </c>
      <c r="F322" s="214" t="s">
        <v>3855</v>
      </c>
      <c r="G322" s="212"/>
      <c r="H322" s="215">
        <v>6.4</v>
      </c>
      <c r="I322" s="216"/>
      <c r="J322" s="212"/>
      <c r="K322" s="212"/>
      <c r="L322" s="217"/>
      <c r="M322" s="218"/>
      <c r="N322" s="219"/>
      <c r="O322" s="219"/>
      <c r="P322" s="219"/>
      <c r="Q322" s="219"/>
      <c r="R322" s="219"/>
      <c r="S322" s="219"/>
      <c r="T322" s="220"/>
      <c r="AT322" s="221" t="s">
        <v>247</v>
      </c>
      <c r="AU322" s="221" t="s">
        <v>88</v>
      </c>
      <c r="AV322" s="14" t="s">
        <v>88</v>
      </c>
      <c r="AW322" s="14" t="s">
        <v>37</v>
      </c>
      <c r="AX322" s="14" t="s">
        <v>76</v>
      </c>
      <c r="AY322" s="221" t="s">
        <v>237</v>
      </c>
    </row>
    <row r="323" spans="1:65" s="14" customFormat="1" ht="10.199999999999999">
      <c r="B323" s="211"/>
      <c r="C323" s="212"/>
      <c r="D323" s="202" t="s">
        <v>247</v>
      </c>
      <c r="E323" s="213" t="s">
        <v>19</v>
      </c>
      <c r="F323" s="214" t="s">
        <v>3856</v>
      </c>
      <c r="G323" s="212"/>
      <c r="H323" s="215">
        <v>5.2</v>
      </c>
      <c r="I323" s="216"/>
      <c r="J323" s="212"/>
      <c r="K323" s="212"/>
      <c r="L323" s="217"/>
      <c r="M323" s="218"/>
      <c r="N323" s="219"/>
      <c r="O323" s="219"/>
      <c r="P323" s="219"/>
      <c r="Q323" s="219"/>
      <c r="R323" s="219"/>
      <c r="S323" s="219"/>
      <c r="T323" s="220"/>
      <c r="AT323" s="221" t="s">
        <v>247</v>
      </c>
      <c r="AU323" s="221" t="s">
        <v>88</v>
      </c>
      <c r="AV323" s="14" t="s">
        <v>88</v>
      </c>
      <c r="AW323" s="14" t="s">
        <v>37</v>
      </c>
      <c r="AX323" s="14" t="s">
        <v>76</v>
      </c>
      <c r="AY323" s="221" t="s">
        <v>237</v>
      </c>
    </row>
    <row r="324" spans="1:65" s="15" customFormat="1" ht="10.199999999999999">
      <c r="B324" s="222"/>
      <c r="C324" s="223"/>
      <c r="D324" s="202" t="s">
        <v>247</v>
      </c>
      <c r="E324" s="224" t="s">
        <v>19</v>
      </c>
      <c r="F324" s="225" t="s">
        <v>251</v>
      </c>
      <c r="G324" s="223"/>
      <c r="H324" s="226">
        <v>36</v>
      </c>
      <c r="I324" s="227"/>
      <c r="J324" s="223"/>
      <c r="K324" s="223"/>
      <c r="L324" s="228"/>
      <c r="M324" s="229"/>
      <c r="N324" s="230"/>
      <c r="O324" s="230"/>
      <c r="P324" s="230"/>
      <c r="Q324" s="230"/>
      <c r="R324" s="230"/>
      <c r="S324" s="230"/>
      <c r="T324" s="231"/>
      <c r="AT324" s="232" t="s">
        <v>247</v>
      </c>
      <c r="AU324" s="232" t="s">
        <v>88</v>
      </c>
      <c r="AV324" s="15" t="s">
        <v>92</v>
      </c>
      <c r="AW324" s="15" t="s">
        <v>37</v>
      </c>
      <c r="AX324" s="15" t="s">
        <v>76</v>
      </c>
      <c r="AY324" s="232" t="s">
        <v>237</v>
      </c>
    </row>
    <row r="325" spans="1:65" s="14" customFormat="1" ht="10.199999999999999">
      <c r="B325" s="211"/>
      <c r="C325" s="212"/>
      <c r="D325" s="202" t="s">
        <v>247</v>
      </c>
      <c r="E325" s="213" t="s">
        <v>19</v>
      </c>
      <c r="F325" s="214" t="s">
        <v>3877</v>
      </c>
      <c r="G325" s="212"/>
      <c r="H325" s="215">
        <v>3.6</v>
      </c>
      <c r="I325" s="216"/>
      <c r="J325" s="212"/>
      <c r="K325" s="212"/>
      <c r="L325" s="217"/>
      <c r="M325" s="218"/>
      <c r="N325" s="219"/>
      <c r="O325" s="219"/>
      <c r="P325" s="219"/>
      <c r="Q325" s="219"/>
      <c r="R325" s="219"/>
      <c r="S325" s="219"/>
      <c r="T325" s="220"/>
      <c r="AT325" s="221" t="s">
        <v>247</v>
      </c>
      <c r="AU325" s="221" t="s">
        <v>88</v>
      </c>
      <c r="AV325" s="14" t="s">
        <v>88</v>
      </c>
      <c r="AW325" s="14" t="s">
        <v>37</v>
      </c>
      <c r="AX325" s="14" t="s">
        <v>83</v>
      </c>
      <c r="AY325" s="221" t="s">
        <v>237</v>
      </c>
    </row>
    <row r="326" spans="1:65" s="2" customFormat="1" ht="37.799999999999997" customHeight="1">
      <c r="A326" s="37"/>
      <c r="B326" s="38"/>
      <c r="C326" s="182" t="s">
        <v>603</v>
      </c>
      <c r="D326" s="182" t="s">
        <v>239</v>
      </c>
      <c r="E326" s="183" t="s">
        <v>3878</v>
      </c>
      <c r="F326" s="184" t="s">
        <v>3879</v>
      </c>
      <c r="G326" s="185" t="s">
        <v>141</v>
      </c>
      <c r="H326" s="186">
        <v>8.7360000000000007</v>
      </c>
      <c r="I326" s="187"/>
      <c r="J326" s="188">
        <f>ROUND(I326*H326,2)</f>
        <v>0</v>
      </c>
      <c r="K326" s="184" t="s">
        <v>242</v>
      </c>
      <c r="L326" s="42"/>
      <c r="M326" s="189" t="s">
        <v>19</v>
      </c>
      <c r="N326" s="190" t="s">
        <v>48</v>
      </c>
      <c r="O326" s="67"/>
      <c r="P326" s="191">
        <f>O326*H326</f>
        <v>0</v>
      </c>
      <c r="Q326" s="191">
        <v>8.3409999999999998E-2</v>
      </c>
      <c r="R326" s="191">
        <f>Q326*H326</f>
        <v>0.72866976000000006</v>
      </c>
      <c r="S326" s="191">
        <v>0</v>
      </c>
      <c r="T326" s="192">
        <f>S326*H326</f>
        <v>0</v>
      </c>
      <c r="U326" s="37"/>
      <c r="V326" s="37"/>
      <c r="W326" s="37"/>
      <c r="X326" s="37"/>
      <c r="Y326" s="37"/>
      <c r="Z326" s="37"/>
      <c r="AA326" s="37"/>
      <c r="AB326" s="37"/>
      <c r="AC326" s="37"/>
      <c r="AD326" s="37"/>
      <c r="AE326" s="37"/>
      <c r="AR326" s="193" t="s">
        <v>243</v>
      </c>
      <c r="AT326" s="193" t="s">
        <v>239</v>
      </c>
      <c r="AU326" s="193" t="s">
        <v>88</v>
      </c>
      <c r="AY326" s="20" t="s">
        <v>237</v>
      </c>
      <c r="BE326" s="194">
        <f>IF(N326="základní",J326,0)</f>
        <v>0</v>
      </c>
      <c r="BF326" s="194">
        <f>IF(N326="snížená",J326,0)</f>
        <v>0</v>
      </c>
      <c r="BG326" s="194">
        <f>IF(N326="zákl. přenesená",J326,0)</f>
        <v>0</v>
      </c>
      <c r="BH326" s="194">
        <f>IF(N326="sníž. přenesená",J326,0)</f>
        <v>0</v>
      </c>
      <c r="BI326" s="194">
        <f>IF(N326="nulová",J326,0)</f>
        <v>0</v>
      </c>
      <c r="BJ326" s="20" t="s">
        <v>88</v>
      </c>
      <c r="BK326" s="194">
        <f>ROUND(I326*H326,2)</f>
        <v>0</v>
      </c>
      <c r="BL326" s="20" t="s">
        <v>243</v>
      </c>
      <c r="BM326" s="193" t="s">
        <v>3880</v>
      </c>
    </row>
    <row r="327" spans="1:65" s="2" customFormat="1" ht="10.199999999999999">
      <c r="A327" s="37"/>
      <c r="B327" s="38"/>
      <c r="C327" s="39"/>
      <c r="D327" s="195" t="s">
        <v>245</v>
      </c>
      <c r="E327" s="39"/>
      <c r="F327" s="196" t="s">
        <v>3881</v>
      </c>
      <c r="G327" s="39"/>
      <c r="H327" s="39"/>
      <c r="I327" s="197"/>
      <c r="J327" s="39"/>
      <c r="K327" s="39"/>
      <c r="L327" s="42"/>
      <c r="M327" s="198"/>
      <c r="N327" s="199"/>
      <c r="O327" s="67"/>
      <c r="P327" s="67"/>
      <c r="Q327" s="67"/>
      <c r="R327" s="67"/>
      <c r="S327" s="67"/>
      <c r="T327" s="68"/>
      <c r="U327" s="37"/>
      <c r="V327" s="37"/>
      <c r="W327" s="37"/>
      <c r="X327" s="37"/>
      <c r="Y327" s="37"/>
      <c r="Z327" s="37"/>
      <c r="AA327" s="37"/>
      <c r="AB327" s="37"/>
      <c r="AC327" s="37"/>
      <c r="AD327" s="37"/>
      <c r="AE327" s="37"/>
      <c r="AT327" s="20" t="s">
        <v>245</v>
      </c>
      <c r="AU327" s="20" t="s">
        <v>88</v>
      </c>
    </row>
    <row r="328" spans="1:65" s="14" customFormat="1" ht="10.199999999999999">
      <c r="B328" s="211"/>
      <c r="C328" s="212"/>
      <c r="D328" s="202" t="s">
        <v>247</v>
      </c>
      <c r="E328" s="213" t="s">
        <v>19</v>
      </c>
      <c r="F328" s="214" t="s">
        <v>3882</v>
      </c>
      <c r="G328" s="212"/>
      <c r="H328" s="215">
        <v>4.3680000000000003</v>
      </c>
      <c r="I328" s="216"/>
      <c r="J328" s="212"/>
      <c r="K328" s="212"/>
      <c r="L328" s="217"/>
      <c r="M328" s="218"/>
      <c r="N328" s="219"/>
      <c r="O328" s="219"/>
      <c r="P328" s="219"/>
      <c r="Q328" s="219"/>
      <c r="R328" s="219"/>
      <c r="S328" s="219"/>
      <c r="T328" s="220"/>
      <c r="AT328" s="221" t="s">
        <v>247</v>
      </c>
      <c r="AU328" s="221" t="s">
        <v>88</v>
      </c>
      <c r="AV328" s="14" t="s">
        <v>88</v>
      </c>
      <c r="AW328" s="14" t="s">
        <v>37</v>
      </c>
      <c r="AX328" s="14" t="s">
        <v>76</v>
      </c>
      <c r="AY328" s="221" t="s">
        <v>237</v>
      </c>
    </row>
    <row r="329" spans="1:65" s="14" customFormat="1" ht="10.199999999999999">
      <c r="B329" s="211"/>
      <c r="C329" s="212"/>
      <c r="D329" s="202" t="s">
        <v>247</v>
      </c>
      <c r="E329" s="213" t="s">
        <v>19</v>
      </c>
      <c r="F329" s="214" t="s">
        <v>3883</v>
      </c>
      <c r="G329" s="212"/>
      <c r="H329" s="215">
        <v>4.3680000000000003</v>
      </c>
      <c r="I329" s="216"/>
      <c r="J329" s="212"/>
      <c r="K329" s="212"/>
      <c r="L329" s="217"/>
      <c r="M329" s="218"/>
      <c r="N329" s="219"/>
      <c r="O329" s="219"/>
      <c r="P329" s="219"/>
      <c r="Q329" s="219"/>
      <c r="R329" s="219"/>
      <c r="S329" s="219"/>
      <c r="T329" s="220"/>
      <c r="AT329" s="221" t="s">
        <v>247</v>
      </c>
      <c r="AU329" s="221" t="s">
        <v>88</v>
      </c>
      <c r="AV329" s="14" t="s">
        <v>88</v>
      </c>
      <c r="AW329" s="14" t="s">
        <v>37</v>
      </c>
      <c r="AX329" s="14" t="s">
        <v>76</v>
      </c>
      <c r="AY329" s="221" t="s">
        <v>237</v>
      </c>
    </row>
    <row r="330" spans="1:65" s="16" customFormat="1" ht="10.199999999999999">
      <c r="B330" s="233"/>
      <c r="C330" s="234"/>
      <c r="D330" s="202" t="s">
        <v>247</v>
      </c>
      <c r="E330" s="235" t="s">
        <v>19</v>
      </c>
      <c r="F330" s="236" t="s">
        <v>260</v>
      </c>
      <c r="G330" s="234"/>
      <c r="H330" s="237">
        <v>8.7360000000000007</v>
      </c>
      <c r="I330" s="238"/>
      <c r="J330" s="234"/>
      <c r="K330" s="234"/>
      <c r="L330" s="239"/>
      <c r="M330" s="240"/>
      <c r="N330" s="241"/>
      <c r="O330" s="241"/>
      <c r="P330" s="241"/>
      <c r="Q330" s="241"/>
      <c r="R330" s="241"/>
      <c r="S330" s="241"/>
      <c r="T330" s="242"/>
      <c r="AT330" s="243" t="s">
        <v>247</v>
      </c>
      <c r="AU330" s="243" t="s">
        <v>88</v>
      </c>
      <c r="AV330" s="16" t="s">
        <v>243</v>
      </c>
      <c r="AW330" s="16" t="s">
        <v>37</v>
      </c>
      <c r="AX330" s="16" t="s">
        <v>83</v>
      </c>
      <c r="AY330" s="243" t="s">
        <v>237</v>
      </c>
    </row>
    <row r="331" spans="1:65" s="12" customFormat="1" ht="22.8" customHeight="1">
      <c r="B331" s="166"/>
      <c r="C331" s="167"/>
      <c r="D331" s="168" t="s">
        <v>75</v>
      </c>
      <c r="E331" s="180" t="s">
        <v>243</v>
      </c>
      <c r="F331" s="180" t="s">
        <v>3884</v>
      </c>
      <c r="G331" s="167"/>
      <c r="H331" s="167"/>
      <c r="I331" s="170"/>
      <c r="J331" s="181">
        <f>BK331</f>
        <v>0</v>
      </c>
      <c r="K331" s="167"/>
      <c r="L331" s="172"/>
      <c r="M331" s="173"/>
      <c r="N331" s="174"/>
      <c r="O331" s="174"/>
      <c r="P331" s="175">
        <f>SUM(P332:P411)</f>
        <v>0</v>
      </c>
      <c r="Q331" s="174"/>
      <c r="R331" s="175">
        <f>SUM(R332:R411)</f>
        <v>10.662586449999999</v>
      </c>
      <c r="S331" s="174"/>
      <c r="T331" s="176">
        <f>SUM(T332:T411)</f>
        <v>0</v>
      </c>
      <c r="AR331" s="177" t="s">
        <v>83</v>
      </c>
      <c r="AT331" s="178" t="s">
        <v>75</v>
      </c>
      <c r="AU331" s="178" t="s">
        <v>83</v>
      </c>
      <c r="AY331" s="177" t="s">
        <v>237</v>
      </c>
      <c r="BK331" s="179">
        <f>SUM(BK332:BK411)</f>
        <v>0</v>
      </c>
    </row>
    <row r="332" spans="1:65" s="2" customFormat="1" ht="49.05" customHeight="1">
      <c r="A332" s="37"/>
      <c r="B332" s="38"/>
      <c r="C332" s="182" t="s">
        <v>611</v>
      </c>
      <c r="D332" s="182" t="s">
        <v>239</v>
      </c>
      <c r="E332" s="183" t="s">
        <v>3885</v>
      </c>
      <c r="F332" s="184" t="s">
        <v>3886</v>
      </c>
      <c r="G332" s="185" t="s">
        <v>519</v>
      </c>
      <c r="H332" s="186">
        <v>2.282</v>
      </c>
      <c r="I332" s="187"/>
      <c r="J332" s="188">
        <f>ROUND(I332*H332,2)</f>
        <v>0</v>
      </c>
      <c r="K332" s="184" t="s">
        <v>242</v>
      </c>
      <c r="L332" s="42"/>
      <c r="M332" s="189" t="s">
        <v>19</v>
      </c>
      <c r="N332" s="190" t="s">
        <v>48</v>
      </c>
      <c r="O332" s="67"/>
      <c r="P332" s="191">
        <f>O332*H332</f>
        <v>0</v>
      </c>
      <c r="Q332" s="191">
        <v>2.5020099999999998</v>
      </c>
      <c r="R332" s="191">
        <f>Q332*H332</f>
        <v>5.7095868199999993</v>
      </c>
      <c r="S332" s="191">
        <v>0</v>
      </c>
      <c r="T332" s="192">
        <f>S332*H332</f>
        <v>0</v>
      </c>
      <c r="U332" s="37"/>
      <c r="V332" s="37"/>
      <c r="W332" s="37"/>
      <c r="X332" s="37"/>
      <c r="Y332" s="37"/>
      <c r="Z332" s="37"/>
      <c r="AA332" s="37"/>
      <c r="AB332" s="37"/>
      <c r="AC332" s="37"/>
      <c r="AD332" s="37"/>
      <c r="AE332" s="37"/>
      <c r="AR332" s="193" t="s">
        <v>243</v>
      </c>
      <c r="AT332" s="193" t="s">
        <v>239</v>
      </c>
      <c r="AU332" s="193" t="s">
        <v>88</v>
      </c>
      <c r="AY332" s="20" t="s">
        <v>237</v>
      </c>
      <c r="BE332" s="194">
        <f>IF(N332="základní",J332,0)</f>
        <v>0</v>
      </c>
      <c r="BF332" s="194">
        <f>IF(N332="snížená",J332,0)</f>
        <v>0</v>
      </c>
      <c r="BG332" s="194">
        <f>IF(N332="zákl. přenesená",J332,0)</f>
        <v>0</v>
      </c>
      <c r="BH332" s="194">
        <f>IF(N332="sníž. přenesená",J332,0)</f>
        <v>0</v>
      </c>
      <c r="BI332" s="194">
        <f>IF(N332="nulová",J332,0)</f>
        <v>0</v>
      </c>
      <c r="BJ332" s="20" t="s">
        <v>88</v>
      </c>
      <c r="BK332" s="194">
        <f>ROUND(I332*H332,2)</f>
        <v>0</v>
      </c>
      <c r="BL332" s="20" t="s">
        <v>243</v>
      </c>
      <c r="BM332" s="193" t="s">
        <v>3887</v>
      </c>
    </row>
    <row r="333" spans="1:65" s="2" customFormat="1" ht="10.199999999999999">
      <c r="A333" s="37"/>
      <c r="B333" s="38"/>
      <c r="C333" s="39"/>
      <c r="D333" s="195" t="s">
        <v>245</v>
      </c>
      <c r="E333" s="39"/>
      <c r="F333" s="196" t="s">
        <v>3888</v>
      </c>
      <c r="G333" s="39"/>
      <c r="H333" s="39"/>
      <c r="I333" s="197"/>
      <c r="J333" s="39"/>
      <c r="K333" s="39"/>
      <c r="L333" s="42"/>
      <c r="M333" s="198"/>
      <c r="N333" s="199"/>
      <c r="O333" s="67"/>
      <c r="P333" s="67"/>
      <c r="Q333" s="67"/>
      <c r="R333" s="67"/>
      <c r="S333" s="67"/>
      <c r="T333" s="68"/>
      <c r="U333" s="37"/>
      <c r="V333" s="37"/>
      <c r="W333" s="37"/>
      <c r="X333" s="37"/>
      <c r="Y333" s="37"/>
      <c r="Z333" s="37"/>
      <c r="AA333" s="37"/>
      <c r="AB333" s="37"/>
      <c r="AC333" s="37"/>
      <c r="AD333" s="37"/>
      <c r="AE333" s="37"/>
      <c r="AT333" s="20" t="s">
        <v>245</v>
      </c>
      <c r="AU333" s="20" t="s">
        <v>88</v>
      </c>
    </row>
    <row r="334" spans="1:65" s="13" customFormat="1" ht="10.199999999999999">
      <c r="B334" s="200"/>
      <c r="C334" s="201"/>
      <c r="D334" s="202" t="s">
        <v>247</v>
      </c>
      <c r="E334" s="203" t="s">
        <v>19</v>
      </c>
      <c r="F334" s="204" t="s">
        <v>3889</v>
      </c>
      <c r="G334" s="201"/>
      <c r="H334" s="203" t="s">
        <v>19</v>
      </c>
      <c r="I334" s="205"/>
      <c r="J334" s="201"/>
      <c r="K334" s="201"/>
      <c r="L334" s="206"/>
      <c r="M334" s="207"/>
      <c r="N334" s="208"/>
      <c r="O334" s="208"/>
      <c r="P334" s="208"/>
      <c r="Q334" s="208"/>
      <c r="R334" s="208"/>
      <c r="S334" s="208"/>
      <c r="T334" s="209"/>
      <c r="AT334" s="210" t="s">
        <v>247</v>
      </c>
      <c r="AU334" s="210" t="s">
        <v>88</v>
      </c>
      <c r="AV334" s="13" t="s">
        <v>83</v>
      </c>
      <c r="AW334" s="13" t="s">
        <v>37</v>
      </c>
      <c r="AX334" s="13" t="s">
        <v>76</v>
      </c>
      <c r="AY334" s="210" t="s">
        <v>237</v>
      </c>
    </row>
    <row r="335" spans="1:65" s="14" customFormat="1" ht="10.199999999999999">
      <c r="B335" s="211"/>
      <c r="C335" s="212"/>
      <c r="D335" s="202" t="s">
        <v>247</v>
      </c>
      <c r="E335" s="213" t="s">
        <v>19</v>
      </c>
      <c r="F335" s="214" t="s">
        <v>3890</v>
      </c>
      <c r="G335" s="212"/>
      <c r="H335" s="215">
        <v>2.282</v>
      </c>
      <c r="I335" s="216"/>
      <c r="J335" s="212"/>
      <c r="K335" s="212"/>
      <c r="L335" s="217"/>
      <c r="M335" s="218"/>
      <c r="N335" s="219"/>
      <c r="O335" s="219"/>
      <c r="P335" s="219"/>
      <c r="Q335" s="219"/>
      <c r="R335" s="219"/>
      <c r="S335" s="219"/>
      <c r="T335" s="220"/>
      <c r="AT335" s="221" t="s">
        <v>247</v>
      </c>
      <c r="AU335" s="221" t="s">
        <v>88</v>
      </c>
      <c r="AV335" s="14" t="s">
        <v>88</v>
      </c>
      <c r="AW335" s="14" t="s">
        <v>37</v>
      </c>
      <c r="AX335" s="14" t="s">
        <v>83</v>
      </c>
      <c r="AY335" s="221" t="s">
        <v>237</v>
      </c>
    </row>
    <row r="336" spans="1:65" s="2" customFormat="1" ht="101.25" customHeight="1">
      <c r="A336" s="37"/>
      <c r="B336" s="38"/>
      <c r="C336" s="182" t="s">
        <v>617</v>
      </c>
      <c r="D336" s="182" t="s">
        <v>239</v>
      </c>
      <c r="E336" s="183" t="s">
        <v>3891</v>
      </c>
      <c r="F336" s="184" t="s">
        <v>3892</v>
      </c>
      <c r="G336" s="185" t="s">
        <v>141</v>
      </c>
      <c r="H336" s="186">
        <v>9.1280000000000001</v>
      </c>
      <c r="I336" s="187"/>
      <c r="J336" s="188">
        <f>ROUND(I336*H336,2)</f>
        <v>0</v>
      </c>
      <c r="K336" s="184" t="s">
        <v>242</v>
      </c>
      <c r="L336" s="42"/>
      <c r="M336" s="189" t="s">
        <v>19</v>
      </c>
      <c r="N336" s="190" t="s">
        <v>48</v>
      </c>
      <c r="O336" s="67"/>
      <c r="P336" s="191">
        <f>O336*H336</f>
        <v>0</v>
      </c>
      <c r="Q336" s="191">
        <v>8.1200000000000005E-3</v>
      </c>
      <c r="R336" s="191">
        <f>Q336*H336</f>
        <v>7.4119360000000009E-2</v>
      </c>
      <c r="S336" s="191">
        <v>0</v>
      </c>
      <c r="T336" s="192">
        <f>S336*H336</f>
        <v>0</v>
      </c>
      <c r="U336" s="37"/>
      <c r="V336" s="37"/>
      <c r="W336" s="37"/>
      <c r="X336" s="37"/>
      <c r="Y336" s="37"/>
      <c r="Z336" s="37"/>
      <c r="AA336" s="37"/>
      <c r="AB336" s="37"/>
      <c r="AC336" s="37"/>
      <c r="AD336" s="37"/>
      <c r="AE336" s="37"/>
      <c r="AR336" s="193" t="s">
        <v>243</v>
      </c>
      <c r="AT336" s="193" t="s">
        <v>239</v>
      </c>
      <c r="AU336" s="193" t="s">
        <v>88</v>
      </c>
      <c r="AY336" s="20" t="s">
        <v>237</v>
      </c>
      <c r="BE336" s="194">
        <f>IF(N336="základní",J336,0)</f>
        <v>0</v>
      </c>
      <c r="BF336" s="194">
        <f>IF(N336="snížená",J336,0)</f>
        <v>0</v>
      </c>
      <c r="BG336" s="194">
        <f>IF(N336="zákl. přenesená",J336,0)</f>
        <v>0</v>
      </c>
      <c r="BH336" s="194">
        <f>IF(N336="sníž. přenesená",J336,0)</f>
        <v>0</v>
      </c>
      <c r="BI336" s="194">
        <f>IF(N336="nulová",J336,0)</f>
        <v>0</v>
      </c>
      <c r="BJ336" s="20" t="s">
        <v>88</v>
      </c>
      <c r="BK336" s="194">
        <f>ROUND(I336*H336,2)</f>
        <v>0</v>
      </c>
      <c r="BL336" s="20" t="s">
        <v>243</v>
      </c>
      <c r="BM336" s="193" t="s">
        <v>3893</v>
      </c>
    </row>
    <row r="337" spans="1:65" s="2" customFormat="1" ht="10.199999999999999">
      <c r="A337" s="37"/>
      <c r="B337" s="38"/>
      <c r="C337" s="39"/>
      <c r="D337" s="195" t="s">
        <v>245</v>
      </c>
      <c r="E337" s="39"/>
      <c r="F337" s="196" t="s">
        <v>3894</v>
      </c>
      <c r="G337" s="39"/>
      <c r="H337" s="39"/>
      <c r="I337" s="197"/>
      <c r="J337" s="39"/>
      <c r="K337" s="39"/>
      <c r="L337" s="42"/>
      <c r="M337" s="198"/>
      <c r="N337" s="199"/>
      <c r="O337" s="67"/>
      <c r="P337" s="67"/>
      <c r="Q337" s="67"/>
      <c r="R337" s="67"/>
      <c r="S337" s="67"/>
      <c r="T337" s="68"/>
      <c r="U337" s="37"/>
      <c r="V337" s="37"/>
      <c r="W337" s="37"/>
      <c r="X337" s="37"/>
      <c r="Y337" s="37"/>
      <c r="Z337" s="37"/>
      <c r="AA337" s="37"/>
      <c r="AB337" s="37"/>
      <c r="AC337" s="37"/>
      <c r="AD337" s="37"/>
      <c r="AE337" s="37"/>
      <c r="AT337" s="20" t="s">
        <v>245</v>
      </c>
      <c r="AU337" s="20" t="s">
        <v>88</v>
      </c>
    </row>
    <row r="338" spans="1:65" s="13" customFormat="1" ht="10.199999999999999">
      <c r="B338" s="200"/>
      <c r="C338" s="201"/>
      <c r="D338" s="202" t="s">
        <v>247</v>
      </c>
      <c r="E338" s="203" t="s">
        <v>19</v>
      </c>
      <c r="F338" s="204" t="s">
        <v>3889</v>
      </c>
      <c r="G338" s="201"/>
      <c r="H338" s="203" t="s">
        <v>19</v>
      </c>
      <c r="I338" s="205"/>
      <c r="J338" s="201"/>
      <c r="K338" s="201"/>
      <c r="L338" s="206"/>
      <c r="M338" s="207"/>
      <c r="N338" s="208"/>
      <c r="O338" s="208"/>
      <c r="P338" s="208"/>
      <c r="Q338" s="208"/>
      <c r="R338" s="208"/>
      <c r="S338" s="208"/>
      <c r="T338" s="209"/>
      <c r="AT338" s="210" t="s">
        <v>247</v>
      </c>
      <c r="AU338" s="210" t="s">
        <v>88</v>
      </c>
      <c r="AV338" s="13" t="s">
        <v>83</v>
      </c>
      <c r="AW338" s="13" t="s">
        <v>37</v>
      </c>
      <c r="AX338" s="13" t="s">
        <v>76</v>
      </c>
      <c r="AY338" s="210" t="s">
        <v>237</v>
      </c>
    </row>
    <row r="339" spans="1:65" s="14" customFormat="1" ht="10.199999999999999">
      <c r="B339" s="211"/>
      <c r="C339" s="212"/>
      <c r="D339" s="202" t="s">
        <v>247</v>
      </c>
      <c r="E339" s="213" t="s">
        <v>19</v>
      </c>
      <c r="F339" s="214" t="s">
        <v>3895</v>
      </c>
      <c r="G339" s="212"/>
      <c r="H339" s="215">
        <v>9.1280000000000001</v>
      </c>
      <c r="I339" s="216"/>
      <c r="J339" s="212"/>
      <c r="K339" s="212"/>
      <c r="L339" s="217"/>
      <c r="M339" s="218"/>
      <c r="N339" s="219"/>
      <c r="O339" s="219"/>
      <c r="P339" s="219"/>
      <c r="Q339" s="219"/>
      <c r="R339" s="219"/>
      <c r="S339" s="219"/>
      <c r="T339" s="220"/>
      <c r="AT339" s="221" t="s">
        <v>247</v>
      </c>
      <c r="AU339" s="221" t="s">
        <v>88</v>
      </c>
      <c r="AV339" s="14" t="s">
        <v>88</v>
      </c>
      <c r="AW339" s="14" t="s">
        <v>37</v>
      </c>
      <c r="AX339" s="14" t="s">
        <v>83</v>
      </c>
      <c r="AY339" s="221" t="s">
        <v>237</v>
      </c>
    </row>
    <row r="340" spans="1:65" s="2" customFormat="1" ht="37.799999999999997" customHeight="1">
      <c r="A340" s="37"/>
      <c r="B340" s="38"/>
      <c r="C340" s="182" t="s">
        <v>624</v>
      </c>
      <c r="D340" s="182" t="s">
        <v>239</v>
      </c>
      <c r="E340" s="183" t="s">
        <v>3896</v>
      </c>
      <c r="F340" s="184" t="s">
        <v>3897</v>
      </c>
      <c r="G340" s="185" t="s">
        <v>141</v>
      </c>
      <c r="H340" s="186">
        <v>9.1280000000000001</v>
      </c>
      <c r="I340" s="187"/>
      <c r="J340" s="188">
        <f>ROUND(I340*H340,2)</f>
        <v>0</v>
      </c>
      <c r="K340" s="184" t="s">
        <v>242</v>
      </c>
      <c r="L340" s="42"/>
      <c r="M340" s="189" t="s">
        <v>19</v>
      </c>
      <c r="N340" s="190" t="s">
        <v>48</v>
      </c>
      <c r="O340" s="67"/>
      <c r="P340" s="191">
        <f>O340*H340</f>
        <v>0</v>
      </c>
      <c r="Q340" s="191">
        <v>8.0999999999999996E-4</v>
      </c>
      <c r="R340" s="191">
        <f>Q340*H340</f>
        <v>7.3936799999999997E-3</v>
      </c>
      <c r="S340" s="191">
        <v>0</v>
      </c>
      <c r="T340" s="192">
        <f>S340*H340</f>
        <v>0</v>
      </c>
      <c r="U340" s="37"/>
      <c r="V340" s="37"/>
      <c r="W340" s="37"/>
      <c r="X340" s="37"/>
      <c r="Y340" s="37"/>
      <c r="Z340" s="37"/>
      <c r="AA340" s="37"/>
      <c r="AB340" s="37"/>
      <c r="AC340" s="37"/>
      <c r="AD340" s="37"/>
      <c r="AE340" s="37"/>
      <c r="AR340" s="193" t="s">
        <v>243</v>
      </c>
      <c r="AT340" s="193" t="s">
        <v>239</v>
      </c>
      <c r="AU340" s="193" t="s">
        <v>88</v>
      </c>
      <c r="AY340" s="20" t="s">
        <v>237</v>
      </c>
      <c r="BE340" s="194">
        <f>IF(N340="základní",J340,0)</f>
        <v>0</v>
      </c>
      <c r="BF340" s="194">
        <f>IF(N340="snížená",J340,0)</f>
        <v>0</v>
      </c>
      <c r="BG340" s="194">
        <f>IF(N340="zákl. přenesená",J340,0)</f>
        <v>0</v>
      </c>
      <c r="BH340" s="194">
        <f>IF(N340="sníž. přenesená",J340,0)</f>
        <v>0</v>
      </c>
      <c r="BI340" s="194">
        <f>IF(N340="nulová",J340,0)</f>
        <v>0</v>
      </c>
      <c r="BJ340" s="20" t="s">
        <v>88</v>
      </c>
      <c r="BK340" s="194">
        <f>ROUND(I340*H340,2)</f>
        <v>0</v>
      </c>
      <c r="BL340" s="20" t="s">
        <v>243</v>
      </c>
      <c r="BM340" s="193" t="s">
        <v>3898</v>
      </c>
    </row>
    <row r="341" spans="1:65" s="2" customFormat="1" ht="10.199999999999999">
      <c r="A341" s="37"/>
      <c r="B341" s="38"/>
      <c r="C341" s="39"/>
      <c r="D341" s="195" t="s">
        <v>245</v>
      </c>
      <c r="E341" s="39"/>
      <c r="F341" s="196" t="s">
        <v>3899</v>
      </c>
      <c r="G341" s="39"/>
      <c r="H341" s="39"/>
      <c r="I341" s="197"/>
      <c r="J341" s="39"/>
      <c r="K341" s="39"/>
      <c r="L341" s="42"/>
      <c r="M341" s="198"/>
      <c r="N341" s="199"/>
      <c r="O341" s="67"/>
      <c r="P341" s="67"/>
      <c r="Q341" s="67"/>
      <c r="R341" s="67"/>
      <c r="S341" s="67"/>
      <c r="T341" s="68"/>
      <c r="U341" s="37"/>
      <c r="V341" s="37"/>
      <c r="W341" s="37"/>
      <c r="X341" s="37"/>
      <c r="Y341" s="37"/>
      <c r="Z341" s="37"/>
      <c r="AA341" s="37"/>
      <c r="AB341" s="37"/>
      <c r="AC341" s="37"/>
      <c r="AD341" s="37"/>
      <c r="AE341" s="37"/>
      <c r="AT341" s="20" t="s">
        <v>245</v>
      </c>
      <c r="AU341" s="20" t="s">
        <v>88</v>
      </c>
    </row>
    <row r="342" spans="1:65" s="13" customFormat="1" ht="10.199999999999999">
      <c r="B342" s="200"/>
      <c r="C342" s="201"/>
      <c r="D342" s="202" t="s">
        <v>247</v>
      </c>
      <c r="E342" s="203" t="s">
        <v>19</v>
      </c>
      <c r="F342" s="204" t="s">
        <v>3889</v>
      </c>
      <c r="G342" s="201"/>
      <c r="H342" s="203" t="s">
        <v>19</v>
      </c>
      <c r="I342" s="205"/>
      <c r="J342" s="201"/>
      <c r="K342" s="201"/>
      <c r="L342" s="206"/>
      <c r="M342" s="207"/>
      <c r="N342" s="208"/>
      <c r="O342" s="208"/>
      <c r="P342" s="208"/>
      <c r="Q342" s="208"/>
      <c r="R342" s="208"/>
      <c r="S342" s="208"/>
      <c r="T342" s="209"/>
      <c r="AT342" s="210" t="s">
        <v>247</v>
      </c>
      <c r="AU342" s="210" t="s">
        <v>88</v>
      </c>
      <c r="AV342" s="13" t="s">
        <v>83</v>
      </c>
      <c r="AW342" s="13" t="s">
        <v>37</v>
      </c>
      <c r="AX342" s="13" t="s">
        <v>76</v>
      </c>
      <c r="AY342" s="210" t="s">
        <v>237</v>
      </c>
    </row>
    <row r="343" spans="1:65" s="14" customFormat="1" ht="10.199999999999999">
      <c r="B343" s="211"/>
      <c r="C343" s="212"/>
      <c r="D343" s="202" t="s">
        <v>247</v>
      </c>
      <c r="E343" s="213" t="s">
        <v>19</v>
      </c>
      <c r="F343" s="214" t="s">
        <v>3895</v>
      </c>
      <c r="G343" s="212"/>
      <c r="H343" s="215">
        <v>9.1280000000000001</v>
      </c>
      <c r="I343" s="216"/>
      <c r="J343" s="212"/>
      <c r="K343" s="212"/>
      <c r="L343" s="217"/>
      <c r="M343" s="218"/>
      <c r="N343" s="219"/>
      <c r="O343" s="219"/>
      <c r="P343" s="219"/>
      <c r="Q343" s="219"/>
      <c r="R343" s="219"/>
      <c r="S343" s="219"/>
      <c r="T343" s="220"/>
      <c r="AT343" s="221" t="s">
        <v>247</v>
      </c>
      <c r="AU343" s="221" t="s">
        <v>88</v>
      </c>
      <c r="AV343" s="14" t="s">
        <v>88</v>
      </c>
      <c r="AW343" s="14" t="s">
        <v>37</v>
      </c>
      <c r="AX343" s="14" t="s">
        <v>83</v>
      </c>
      <c r="AY343" s="221" t="s">
        <v>237</v>
      </c>
    </row>
    <row r="344" spans="1:65" s="2" customFormat="1" ht="37.799999999999997" customHeight="1">
      <c r="A344" s="37"/>
      <c r="B344" s="38"/>
      <c r="C344" s="182" t="s">
        <v>633</v>
      </c>
      <c r="D344" s="182" t="s">
        <v>239</v>
      </c>
      <c r="E344" s="183" t="s">
        <v>3900</v>
      </c>
      <c r="F344" s="184" t="s">
        <v>3901</v>
      </c>
      <c r="G344" s="185" t="s">
        <v>141</v>
      </c>
      <c r="H344" s="186">
        <v>8.1080000000000005</v>
      </c>
      <c r="I344" s="187"/>
      <c r="J344" s="188">
        <f>ROUND(I344*H344,2)</f>
        <v>0</v>
      </c>
      <c r="K344" s="184" t="s">
        <v>242</v>
      </c>
      <c r="L344" s="42"/>
      <c r="M344" s="189" t="s">
        <v>19</v>
      </c>
      <c r="N344" s="190" t="s">
        <v>48</v>
      </c>
      <c r="O344" s="67"/>
      <c r="P344" s="191">
        <f>O344*H344</f>
        <v>0</v>
      </c>
      <c r="Q344" s="191">
        <v>0</v>
      </c>
      <c r="R344" s="191">
        <f>Q344*H344</f>
        <v>0</v>
      </c>
      <c r="S344" s="191">
        <v>0</v>
      </c>
      <c r="T344" s="192">
        <f>S344*H344</f>
        <v>0</v>
      </c>
      <c r="U344" s="37"/>
      <c r="V344" s="37"/>
      <c r="W344" s="37"/>
      <c r="X344" s="37"/>
      <c r="Y344" s="37"/>
      <c r="Z344" s="37"/>
      <c r="AA344" s="37"/>
      <c r="AB344" s="37"/>
      <c r="AC344" s="37"/>
      <c r="AD344" s="37"/>
      <c r="AE344" s="37"/>
      <c r="AR344" s="193" t="s">
        <v>243</v>
      </c>
      <c r="AT344" s="193" t="s">
        <v>239</v>
      </c>
      <c r="AU344" s="193" t="s">
        <v>88</v>
      </c>
      <c r="AY344" s="20" t="s">
        <v>237</v>
      </c>
      <c r="BE344" s="194">
        <f>IF(N344="základní",J344,0)</f>
        <v>0</v>
      </c>
      <c r="BF344" s="194">
        <f>IF(N344="snížená",J344,0)</f>
        <v>0</v>
      </c>
      <c r="BG344" s="194">
        <f>IF(N344="zákl. přenesená",J344,0)</f>
        <v>0</v>
      </c>
      <c r="BH344" s="194">
        <f>IF(N344="sníž. přenesená",J344,0)</f>
        <v>0</v>
      </c>
      <c r="BI344" s="194">
        <f>IF(N344="nulová",J344,0)</f>
        <v>0</v>
      </c>
      <c r="BJ344" s="20" t="s">
        <v>88</v>
      </c>
      <c r="BK344" s="194">
        <f>ROUND(I344*H344,2)</f>
        <v>0</v>
      </c>
      <c r="BL344" s="20" t="s">
        <v>243</v>
      </c>
      <c r="BM344" s="193" t="s">
        <v>3902</v>
      </c>
    </row>
    <row r="345" spans="1:65" s="2" customFormat="1" ht="10.199999999999999">
      <c r="A345" s="37"/>
      <c r="B345" s="38"/>
      <c r="C345" s="39"/>
      <c r="D345" s="195" t="s">
        <v>245</v>
      </c>
      <c r="E345" s="39"/>
      <c r="F345" s="196" t="s">
        <v>3903</v>
      </c>
      <c r="G345" s="39"/>
      <c r="H345" s="39"/>
      <c r="I345" s="197"/>
      <c r="J345" s="39"/>
      <c r="K345" s="39"/>
      <c r="L345" s="42"/>
      <c r="M345" s="198"/>
      <c r="N345" s="199"/>
      <c r="O345" s="67"/>
      <c r="P345" s="67"/>
      <c r="Q345" s="67"/>
      <c r="R345" s="67"/>
      <c r="S345" s="67"/>
      <c r="T345" s="68"/>
      <c r="U345" s="37"/>
      <c r="V345" s="37"/>
      <c r="W345" s="37"/>
      <c r="X345" s="37"/>
      <c r="Y345" s="37"/>
      <c r="Z345" s="37"/>
      <c r="AA345" s="37"/>
      <c r="AB345" s="37"/>
      <c r="AC345" s="37"/>
      <c r="AD345" s="37"/>
      <c r="AE345" s="37"/>
      <c r="AT345" s="20" t="s">
        <v>245</v>
      </c>
      <c r="AU345" s="20" t="s">
        <v>88</v>
      </c>
    </row>
    <row r="346" spans="1:65" s="2" customFormat="1" ht="78" customHeight="1">
      <c r="A346" s="37"/>
      <c r="B346" s="38"/>
      <c r="C346" s="182" t="s">
        <v>638</v>
      </c>
      <c r="D346" s="182" t="s">
        <v>239</v>
      </c>
      <c r="E346" s="183" t="s">
        <v>3904</v>
      </c>
      <c r="F346" s="184" t="s">
        <v>3905</v>
      </c>
      <c r="G346" s="185" t="s">
        <v>304</v>
      </c>
      <c r="H346" s="186">
        <v>3.6999999999999998E-2</v>
      </c>
      <c r="I346" s="187"/>
      <c r="J346" s="188">
        <f>ROUND(I346*H346,2)</f>
        <v>0</v>
      </c>
      <c r="K346" s="184" t="s">
        <v>242</v>
      </c>
      <c r="L346" s="42"/>
      <c r="M346" s="189" t="s">
        <v>19</v>
      </c>
      <c r="N346" s="190" t="s">
        <v>48</v>
      </c>
      <c r="O346" s="67"/>
      <c r="P346" s="191">
        <f>O346*H346</f>
        <v>0</v>
      </c>
      <c r="Q346" s="191">
        <v>1.06277</v>
      </c>
      <c r="R346" s="191">
        <f>Q346*H346</f>
        <v>3.9322489999999995E-2</v>
      </c>
      <c r="S346" s="191">
        <v>0</v>
      </c>
      <c r="T346" s="192">
        <f>S346*H346</f>
        <v>0</v>
      </c>
      <c r="U346" s="37"/>
      <c r="V346" s="37"/>
      <c r="W346" s="37"/>
      <c r="X346" s="37"/>
      <c r="Y346" s="37"/>
      <c r="Z346" s="37"/>
      <c r="AA346" s="37"/>
      <c r="AB346" s="37"/>
      <c r="AC346" s="37"/>
      <c r="AD346" s="37"/>
      <c r="AE346" s="37"/>
      <c r="AR346" s="193" t="s">
        <v>243</v>
      </c>
      <c r="AT346" s="193" t="s">
        <v>239</v>
      </c>
      <c r="AU346" s="193" t="s">
        <v>88</v>
      </c>
      <c r="AY346" s="20" t="s">
        <v>237</v>
      </c>
      <c r="BE346" s="194">
        <f>IF(N346="základní",J346,0)</f>
        <v>0</v>
      </c>
      <c r="BF346" s="194">
        <f>IF(N346="snížená",J346,0)</f>
        <v>0</v>
      </c>
      <c r="BG346" s="194">
        <f>IF(N346="zákl. přenesená",J346,0)</f>
        <v>0</v>
      </c>
      <c r="BH346" s="194">
        <f>IF(N346="sníž. přenesená",J346,0)</f>
        <v>0</v>
      </c>
      <c r="BI346" s="194">
        <f>IF(N346="nulová",J346,0)</f>
        <v>0</v>
      </c>
      <c r="BJ346" s="20" t="s">
        <v>88</v>
      </c>
      <c r="BK346" s="194">
        <f>ROUND(I346*H346,2)</f>
        <v>0</v>
      </c>
      <c r="BL346" s="20" t="s">
        <v>243</v>
      </c>
      <c r="BM346" s="193" t="s">
        <v>3906</v>
      </c>
    </row>
    <row r="347" spans="1:65" s="2" customFormat="1" ht="10.199999999999999">
      <c r="A347" s="37"/>
      <c r="B347" s="38"/>
      <c r="C347" s="39"/>
      <c r="D347" s="195" t="s">
        <v>245</v>
      </c>
      <c r="E347" s="39"/>
      <c r="F347" s="196" t="s">
        <v>3907</v>
      </c>
      <c r="G347" s="39"/>
      <c r="H347" s="39"/>
      <c r="I347" s="197"/>
      <c r="J347" s="39"/>
      <c r="K347" s="39"/>
      <c r="L347" s="42"/>
      <c r="M347" s="198"/>
      <c r="N347" s="199"/>
      <c r="O347" s="67"/>
      <c r="P347" s="67"/>
      <c r="Q347" s="67"/>
      <c r="R347" s="67"/>
      <c r="S347" s="67"/>
      <c r="T347" s="68"/>
      <c r="U347" s="37"/>
      <c r="V347" s="37"/>
      <c r="W347" s="37"/>
      <c r="X347" s="37"/>
      <c r="Y347" s="37"/>
      <c r="Z347" s="37"/>
      <c r="AA347" s="37"/>
      <c r="AB347" s="37"/>
      <c r="AC347" s="37"/>
      <c r="AD347" s="37"/>
      <c r="AE347" s="37"/>
      <c r="AT347" s="20" t="s">
        <v>245</v>
      </c>
      <c r="AU347" s="20" t="s">
        <v>88</v>
      </c>
    </row>
    <row r="348" spans="1:65" s="13" customFormat="1" ht="10.199999999999999">
      <c r="B348" s="200"/>
      <c r="C348" s="201"/>
      <c r="D348" s="202" t="s">
        <v>247</v>
      </c>
      <c r="E348" s="203" t="s">
        <v>19</v>
      </c>
      <c r="F348" s="204" t="s">
        <v>3908</v>
      </c>
      <c r="G348" s="201"/>
      <c r="H348" s="203" t="s">
        <v>19</v>
      </c>
      <c r="I348" s="205"/>
      <c r="J348" s="201"/>
      <c r="K348" s="201"/>
      <c r="L348" s="206"/>
      <c r="M348" s="207"/>
      <c r="N348" s="208"/>
      <c r="O348" s="208"/>
      <c r="P348" s="208"/>
      <c r="Q348" s="208"/>
      <c r="R348" s="208"/>
      <c r="S348" s="208"/>
      <c r="T348" s="209"/>
      <c r="AT348" s="210" t="s">
        <v>247</v>
      </c>
      <c r="AU348" s="210" t="s">
        <v>88</v>
      </c>
      <c r="AV348" s="13" t="s">
        <v>83</v>
      </c>
      <c r="AW348" s="13" t="s">
        <v>37</v>
      </c>
      <c r="AX348" s="13" t="s">
        <v>76</v>
      </c>
      <c r="AY348" s="210" t="s">
        <v>237</v>
      </c>
    </row>
    <row r="349" spans="1:65" s="13" customFormat="1" ht="10.199999999999999">
      <c r="B349" s="200"/>
      <c r="C349" s="201"/>
      <c r="D349" s="202" t="s">
        <v>247</v>
      </c>
      <c r="E349" s="203" t="s">
        <v>19</v>
      </c>
      <c r="F349" s="204" t="s">
        <v>3889</v>
      </c>
      <c r="G349" s="201"/>
      <c r="H349" s="203" t="s">
        <v>19</v>
      </c>
      <c r="I349" s="205"/>
      <c r="J349" s="201"/>
      <c r="K349" s="201"/>
      <c r="L349" s="206"/>
      <c r="M349" s="207"/>
      <c r="N349" s="208"/>
      <c r="O349" s="208"/>
      <c r="P349" s="208"/>
      <c r="Q349" s="208"/>
      <c r="R349" s="208"/>
      <c r="S349" s="208"/>
      <c r="T349" s="209"/>
      <c r="AT349" s="210" t="s">
        <v>247</v>
      </c>
      <c r="AU349" s="210" t="s">
        <v>88</v>
      </c>
      <c r="AV349" s="13" t="s">
        <v>83</v>
      </c>
      <c r="AW349" s="13" t="s">
        <v>37</v>
      </c>
      <c r="AX349" s="13" t="s">
        <v>76</v>
      </c>
      <c r="AY349" s="210" t="s">
        <v>237</v>
      </c>
    </row>
    <row r="350" spans="1:65" s="14" customFormat="1" ht="10.199999999999999">
      <c r="B350" s="211"/>
      <c r="C350" s="212"/>
      <c r="D350" s="202" t="s">
        <v>247</v>
      </c>
      <c r="E350" s="213" t="s">
        <v>19</v>
      </c>
      <c r="F350" s="214" t="s">
        <v>3909</v>
      </c>
      <c r="G350" s="212"/>
      <c r="H350" s="215">
        <v>3.6999999999999998E-2</v>
      </c>
      <c r="I350" s="216"/>
      <c r="J350" s="212"/>
      <c r="K350" s="212"/>
      <c r="L350" s="217"/>
      <c r="M350" s="218"/>
      <c r="N350" s="219"/>
      <c r="O350" s="219"/>
      <c r="P350" s="219"/>
      <c r="Q350" s="219"/>
      <c r="R350" s="219"/>
      <c r="S350" s="219"/>
      <c r="T350" s="220"/>
      <c r="AT350" s="221" t="s">
        <v>247</v>
      </c>
      <c r="AU350" s="221" t="s">
        <v>88</v>
      </c>
      <c r="AV350" s="14" t="s">
        <v>88</v>
      </c>
      <c r="AW350" s="14" t="s">
        <v>37</v>
      </c>
      <c r="AX350" s="14" t="s">
        <v>83</v>
      </c>
      <c r="AY350" s="221" t="s">
        <v>237</v>
      </c>
    </row>
    <row r="351" spans="1:65" s="2" customFormat="1" ht="49.05" customHeight="1">
      <c r="A351" s="37"/>
      <c r="B351" s="38"/>
      <c r="C351" s="182" t="s">
        <v>643</v>
      </c>
      <c r="D351" s="182" t="s">
        <v>239</v>
      </c>
      <c r="E351" s="183" t="s">
        <v>3885</v>
      </c>
      <c r="F351" s="184" t="s">
        <v>3886</v>
      </c>
      <c r="G351" s="185" t="s">
        <v>519</v>
      </c>
      <c r="H351" s="186">
        <v>0.93200000000000005</v>
      </c>
      <c r="I351" s="187"/>
      <c r="J351" s="188">
        <f>ROUND(I351*H351,2)</f>
        <v>0</v>
      </c>
      <c r="K351" s="184" t="s">
        <v>242</v>
      </c>
      <c r="L351" s="42"/>
      <c r="M351" s="189" t="s">
        <v>19</v>
      </c>
      <c r="N351" s="190" t="s">
        <v>48</v>
      </c>
      <c r="O351" s="67"/>
      <c r="P351" s="191">
        <f>O351*H351</f>
        <v>0</v>
      </c>
      <c r="Q351" s="191">
        <v>2.5020099999999998</v>
      </c>
      <c r="R351" s="191">
        <f>Q351*H351</f>
        <v>2.3318733200000001</v>
      </c>
      <c r="S351" s="191">
        <v>0</v>
      </c>
      <c r="T351" s="192">
        <f>S351*H351</f>
        <v>0</v>
      </c>
      <c r="U351" s="37"/>
      <c r="V351" s="37"/>
      <c r="W351" s="37"/>
      <c r="X351" s="37"/>
      <c r="Y351" s="37"/>
      <c r="Z351" s="37"/>
      <c r="AA351" s="37"/>
      <c r="AB351" s="37"/>
      <c r="AC351" s="37"/>
      <c r="AD351" s="37"/>
      <c r="AE351" s="37"/>
      <c r="AR351" s="193" t="s">
        <v>243</v>
      </c>
      <c r="AT351" s="193" t="s">
        <v>239</v>
      </c>
      <c r="AU351" s="193" t="s">
        <v>88</v>
      </c>
      <c r="AY351" s="20" t="s">
        <v>237</v>
      </c>
      <c r="BE351" s="194">
        <f>IF(N351="základní",J351,0)</f>
        <v>0</v>
      </c>
      <c r="BF351" s="194">
        <f>IF(N351="snížená",J351,0)</f>
        <v>0</v>
      </c>
      <c r="BG351" s="194">
        <f>IF(N351="zákl. přenesená",J351,0)</f>
        <v>0</v>
      </c>
      <c r="BH351" s="194">
        <f>IF(N351="sníž. přenesená",J351,0)</f>
        <v>0</v>
      </c>
      <c r="BI351" s="194">
        <f>IF(N351="nulová",J351,0)</f>
        <v>0</v>
      </c>
      <c r="BJ351" s="20" t="s">
        <v>88</v>
      </c>
      <c r="BK351" s="194">
        <f>ROUND(I351*H351,2)</f>
        <v>0</v>
      </c>
      <c r="BL351" s="20" t="s">
        <v>243</v>
      </c>
      <c r="BM351" s="193" t="s">
        <v>3910</v>
      </c>
    </row>
    <row r="352" spans="1:65" s="2" customFormat="1" ht="10.199999999999999">
      <c r="A352" s="37"/>
      <c r="B352" s="38"/>
      <c r="C352" s="39"/>
      <c r="D352" s="195" t="s">
        <v>245</v>
      </c>
      <c r="E352" s="39"/>
      <c r="F352" s="196" t="s">
        <v>3888</v>
      </c>
      <c r="G352" s="39"/>
      <c r="H352" s="39"/>
      <c r="I352" s="197"/>
      <c r="J352" s="39"/>
      <c r="K352" s="39"/>
      <c r="L352" s="42"/>
      <c r="M352" s="198"/>
      <c r="N352" s="199"/>
      <c r="O352" s="67"/>
      <c r="P352" s="67"/>
      <c r="Q352" s="67"/>
      <c r="R352" s="67"/>
      <c r="S352" s="67"/>
      <c r="T352" s="68"/>
      <c r="U352" s="37"/>
      <c r="V352" s="37"/>
      <c r="W352" s="37"/>
      <c r="X352" s="37"/>
      <c r="Y352" s="37"/>
      <c r="Z352" s="37"/>
      <c r="AA352" s="37"/>
      <c r="AB352" s="37"/>
      <c r="AC352" s="37"/>
      <c r="AD352" s="37"/>
      <c r="AE352" s="37"/>
      <c r="AT352" s="20" t="s">
        <v>245</v>
      </c>
      <c r="AU352" s="20" t="s">
        <v>88</v>
      </c>
    </row>
    <row r="353" spans="1:65" s="13" customFormat="1" ht="10.199999999999999">
      <c r="B353" s="200"/>
      <c r="C353" s="201"/>
      <c r="D353" s="202" t="s">
        <v>247</v>
      </c>
      <c r="E353" s="203" t="s">
        <v>19</v>
      </c>
      <c r="F353" s="204" t="s">
        <v>3911</v>
      </c>
      <c r="G353" s="201"/>
      <c r="H353" s="203" t="s">
        <v>19</v>
      </c>
      <c r="I353" s="205"/>
      <c r="J353" s="201"/>
      <c r="K353" s="201"/>
      <c r="L353" s="206"/>
      <c r="M353" s="207"/>
      <c r="N353" s="208"/>
      <c r="O353" s="208"/>
      <c r="P353" s="208"/>
      <c r="Q353" s="208"/>
      <c r="R353" s="208"/>
      <c r="S353" s="208"/>
      <c r="T353" s="209"/>
      <c r="AT353" s="210" t="s">
        <v>247</v>
      </c>
      <c r="AU353" s="210" t="s">
        <v>88</v>
      </c>
      <c r="AV353" s="13" t="s">
        <v>83</v>
      </c>
      <c r="AW353" s="13" t="s">
        <v>37</v>
      </c>
      <c r="AX353" s="13" t="s">
        <v>76</v>
      </c>
      <c r="AY353" s="210" t="s">
        <v>237</v>
      </c>
    </row>
    <row r="354" spans="1:65" s="14" customFormat="1" ht="10.199999999999999">
      <c r="B354" s="211"/>
      <c r="C354" s="212"/>
      <c r="D354" s="202" t="s">
        <v>247</v>
      </c>
      <c r="E354" s="213" t="s">
        <v>19</v>
      </c>
      <c r="F354" s="214" t="s">
        <v>3912</v>
      </c>
      <c r="G354" s="212"/>
      <c r="H354" s="215">
        <v>0.93200000000000005</v>
      </c>
      <c r="I354" s="216"/>
      <c r="J354" s="212"/>
      <c r="K354" s="212"/>
      <c r="L354" s="217"/>
      <c r="M354" s="218"/>
      <c r="N354" s="219"/>
      <c r="O354" s="219"/>
      <c r="P354" s="219"/>
      <c r="Q354" s="219"/>
      <c r="R354" s="219"/>
      <c r="S354" s="219"/>
      <c r="T354" s="220"/>
      <c r="AT354" s="221" t="s">
        <v>247</v>
      </c>
      <c r="AU354" s="221" t="s">
        <v>88</v>
      </c>
      <c r="AV354" s="14" t="s">
        <v>88</v>
      </c>
      <c r="AW354" s="14" t="s">
        <v>37</v>
      </c>
      <c r="AX354" s="14" t="s">
        <v>83</v>
      </c>
      <c r="AY354" s="221" t="s">
        <v>237</v>
      </c>
    </row>
    <row r="355" spans="1:65" s="2" customFormat="1" ht="37.799999999999997" customHeight="1">
      <c r="A355" s="37"/>
      <c r="B355" s="38"/>
      <c r="C355" s="182" t="s">
        <v>649</v>
      </c>
      <c r="D355" s="182" t="s">
        <v>239</v>
      </c>
      <c r="E355" s="183" t="s">
        <v>3913</v>
      </c>
      <c r="F355" s="184" t="s">
        <v>3914</v>
      </c>
      <c r="G355" s="185" t="s">
        <v>141</v>
      </c>
      <c r="H355" s="186">
        <v>6.4790000000000001</v>
      </c>
      <c r="I355" s="187"/>
      <c r="J355" s="188">
        <f>ROUND(I355*H355,2)</f>
        <v>0</v>
      </c>
      <c r="K355" s="184" t="s">
        <v>242</v>
      </c>
      <c r="L355" s="42"/>
      <c r="M355" s="189" t="s">
        <v>19</v>
      </c>
      <c r="N355" s="190" t="s">
        <v>48</v>
      </c>
      <c r="O355" s="67"/>
      <c r="P355" s="191">
        <f>O355*H355</f>
        <v>0</v>
      </c>
      <c r="Q355" s="191">
        <v>5.3299999999999997E-3</v>
      </c>
      <c r="R355" s="191">
        <f>Q355*H355</f>
        <v>3.4533069999999999E-2</v>
      </c>
      <c r="S355" s="191">
        <v>0</v>
      </c>
      <c r="T355" s="192">
        <f>S355*H355</f>
        <v>0</v>
      </c>
      <c r="U355" s="37"/>
      <c r="V355" s="37"/>
      <c r="W355" s="37"/>
      <c r="X355" s="37"/>
      <c r="Y355" s="37"/>
      <c r="Z355" s="37"/>
      <c r="AA355" s="37"/>
      <c r="AB355" s="37"/>
      <c r="AC355" s="37"/>
      <c r="AD355" s="37"/>
      <c r="AE355" s="37"/>
      <c r="AR355" s="193" t="s">
        <v>243</v>
      </c>
      <c r="AT355" s="193" t="s">
        <v>239</v>
      </c>
      <c r="AU355" s="193" t="s">
        <v>88</v>
      </c>
      <c r="AY355" s="20" t="s">
        <v>237</v>
      </c>
      <c r="BE355" s="194">
        <f>IF(N355="základní",J355,0)</f>
        <v>0</v>
      </c>
      <c r="BF355" s="194">
        <f>IF(N355="snížená",J355,0)</f>
        <v>0</v>
      </c>
      <c r="BG355" s="194">
        <f>IF(N355="zákl. přenesená",J355,0)</f>
        <v>0</v>
      </c>
      <c r="BH355" s="194">
        <f>IF(N355="sníž. přenesená",J355,0)</f>
        <v>0</v>
      </c>
      <c r="BI355" s="194">
        <f>IF(N355="nulová",J355,0)</f>
        <v>0</v>
      </c>
      <c r="BJ355" s="20" t="s">
        <v>88</v>
      </c>
      <c r="BK355" s="194">
        <f>ROUND(I355*H355,2)</f>
        <v>0</v>
      </c>
      <c r="BL355" s="20" t="s">
        <v>243</v>
      </c>
      <c r="BM355" s="193" t="s">
        <v>3915</v>
      </c>
    </row>
    <row r="356" spans="1:65" s="2" customFormat="1" ht="10.199999999999999">
      <c r="A356" s="37"/>
      <c r="B356" s="38"/>
      <c r="C356" s="39"/>
      <c r="D356" s="195" t="s">
        <v>245</v>
      </c>
      <c r="E356" s="39"/>
      <c r="F356" s="196" t="s">
        <v>3916</v>
      </c>
      <c r="G356" s="39"/>
      <c r="H356" s="39"/>
      <c r="I356" s="197"/>
      <c r="J356" s="39"/>
      <c r="K356" s="39"/>
      <c r="L356" s="42"/>
      <c r="M356" s="198"/>
      <c r="N356" s="199"/>
      <c r="O356" s="67"/>
      <c r="P356" s="67"/>
      <c r="Q356" s="67"/>
      <c r="R356" s="67"/>
      <c r="S356" s="67"/>
      <c r="T356" s="68"/>
      <c r="U356" s="37"/>
      <c r="V356" s="37"/>
      <c r="W356" s="37"/>
      <c r="X356" s="37"/>
      <c r="Y356" s="37"/>
      <c r="Z356" s="37"/>
      <c r="AA356" s="37"/>
      <c r="AB356" s="37"/>
      <c r="AC356" s="37"/>
      <c r="AD356" s="37"/>
      <c r="AE356" s="37"/>
      <c r="AT356" s="20" t="s">
        <v>245</v>
      </c>
      <c r="AU356" s="20" t="s">
        <v>88</v>
      </c>
    </row>
    <row r="357" spans="1:65" s="13" customFormat="1" ht="10.199999999999999">
      <c r="B357" s="200"/>
      <c r="C357" s="201"/>
      <c r="D357" s="202" t="s">
        <v>247</v>
      </c>
      <c r="E357" s="203" t="s">
        <v>19</v>
      </c>
      <c r="F357" s="204" t="s">
        <v>3911</v>
      </c>
      <c r="G357" s="201"/>
      <c r="H357" s="203" t="s">
        <v>19</v>
      </c>
      <c r="I357" s="205"/>
      <c r="J357" s="201"/>
      <c r="K357" s="201"/>
      <c r="L357" s="206"/>
      <c r="M357" s="207"/>
      <c r="N357" s="208"/>
      <c r="O357" s="208"/>
      <c r="P357" s="208"/>
      <c r="Q357" s="208"/>
      <c r="R357" s="208"/>
      <c r="S357" s="208"/>
      <c r="T357" s="209"/>
      <c r="AT357" s="210" t="s">
        <v>247</v>
      </c>
      <c r="AU357" s="210" t="s">
        <v>88</v>
      </c>
      <c r="AV357" s="13" t="s">
        <v>83</v>
      </c>
      <c r="AW357" s="13" t="s">
        <v>37</v>
      </c>
      <c r="AX357" s="13" t="s">
        <v>76</v>
      </c>
      <c r="AY357" s="210" t="s">
        <v>237</v>
      </c>
    </row>
    <row r="358" spans="1:65" s="14" customFormat="1" ht="10.199999999999999">
      <c r="B358" s="211"/>
      <c r="C358" s="212"/>
      <c r="D358" s="202" t="s">
        <v>247</v>
      </c>
      <c r="E358" s="213" t="s">
        <v>19</v>
      </c>
      <c r="F358" s="214" t="s">
        <v>3917</v>
      </c>
      <c r="G358" s="212"/>
      <c r="H358" s="215">
        <v>4.66</v>
      </c>
      <c r="I358" s="216"/>
      <c r="J358" s="212"/>
      <c r="K358" s="212"/>
      <c r="L358" s="217"/>
      <c r="M358" s="218"/>
      <c r="N358" s="219"/>
      <c r="O358" s="219"/>
      <c r="P358" s="219"/>
      <c r="Q358" s="219"/>
      <c r="R358" s="219"/>
      <c r="S358" s="219"/>
      <c r="T358" s="220"/>
      <c r="AT358" s="221" t="s">
        <v>247</v>
      </c>
      <c r="AU358" s="221" t="s">
        <v>88</v>
      </c>
      <c r="AV358" s="14" t="s">
        <v>88</v>
      </c>
      <c r="AW358" s="14" t="s">
        <v>37</v>
      </c>
      <c r="AX358" s="14" t="s">
        <v>76</v>
      </c>
      <c r="AY358" s="221" t="s">
        <v>237</v>
      </c>
    </row>
    <row r="359" spans="1:65" s="14" customFormat="1" ht="10.199999999999999">
      <c r="B359" s="211"/>
      <c r="C359" s="212"/>
      <c r="D359" s="202" t="s">
        <v>247</v>
      </c>
      <c r="E359" s="213" t="s">
        <v>19</v>
      </c>
      <c r="F359" s="214" t="s">
        <v>3918</v>
      </c>
      <c r="G359" s="212"/>
      <c r="H359" s="215">
        <v>1.819</v>
      </c>
      <c r="I359" s="216"/>
      <c r="J359" s="212"/>
      <c r="K359" s="212"/>
      <c r="L359" s="217"/>
      <c r="M359" s="218"/>
      <c r="N359" s="219"/>
      <c r="O359" s="219"/>
      <c r="P359" s="219"/>
      <c r="Q359" s="219"/>
      <c r="R359" s="219"/>
      <c r="S359" s="219"/>
      <c r="T359" s="220"/>
      <c r="AT359" s="221" t="s">
        <v>247</v>
      </c>
      <c r="AU359" s="221" t="s">
        <v>88</v>
      </c>
      <c r="AV359" s="14" t="s">
        <v>88</v>
      </c>
      <c r="AW359" s="14" t="s">
        <v>37</v>
      </c>
      <c r="AX359" s="14" t="s">
        <v>76</v>
      </c>
      <c r="AY359" s="221" t="s">
        <v>237</v>
      </c>
    </row>
    <row r="360" spans="1:65" s="16" customFormat="1" ht="10.199999999999999">
      <c r="B360" s="233"/>
      <c r="C360" s="234"/>
      <c r="D360" s="202" t="s">
        <v>247</v>
      </c>
      <c r="E360" s="235" t="s">
        <v>19</v>
      </c>
      <c r="F360" s="236" t="s">
        <v>260</v>
      </c>
      <c r="G360" s="234"/>
      <c r="H360" s="237">
        <v>6.4790000000000001</v>
      </c>
      <c r="I360" s="238"/>
      <c r="J360" s="234"/>
      <c r="K360" s="234"/>
      <c r="L360" s="239"/>
      <c r="M360" s="240"/>
      <c r="N360" s="241"/>
      <c r="O360" s="241"/>
      <c r="P360" s="241"/>
      <c r="Q360" s="241"/>
      <c r="R360" s="241"/>
      <c r="S360" s="241"/>
      <c r="T360" s="242"/>
      <c r="AT360" s="243" t="s">
        <v>247</v>
      </c>
      <c r="AU360" s="243" t="s">
        <v>88</v>
      </c>
      <c r="AV360" s="16" t="s">
        <v>243</v>
      </c>
      <c r="AW360" s="16" t="s">
        <v>37</v>
      </c>
      <c r="AX360" s="16" t="s">
        <v>83</v>
      </c>
      <c r="AY360" s="243" t="s">
        <v>237</v>
      </c>
    </row>
    <row r="361" spans="1:65" s="2" customFormat="1" ht="37.799999999999997" customHeight="1">
      <c r="A361" s="37"/>
      <c r="B361" s="38"/>
      <c r="C361" s="182" t="s">
        <v>653</v>
      </c>
      <c r="D361" s="182" t="s">
        <v>239</v>
      </c>
      <c r="E361" s="183" t="s">
        <v>3919</v>
      </c>
      <c r="F361" s="184" t="s">
        <v>3920</v>
      </c>
      <c r="G361" s="185" t="s">
        <v>141</v>
      </c>
      <c r="H361" s="186">
        <v>6.4790000000000001</v>
      </c>
      <c r="I361" s="187"/>
      <c r="J361" s="188">
        <f>ROUND(I361*H361,2)</f>
        <v>0</v>
      </c>
      <c r="K361" s="184" t="s">
        <v>242</v>
      </c>
      <c r="L361" s="42"/>
      <c r="M361" s="189" t="s">
        <v>19</v>
      </c>
      <c r="N361" s="190" t="s">
        <v>48</v>
      </c>
      <c r="O361" s="67"/>
      <c r="P361" s="191">
        <f>O361*H361</f>
        <v>0</v>
      </c>
      <c r="Q361" s="191">
        <v>0</v>
      </c>
      <c r="R361" s="191">
        <f>Q361*H361</f>
        <v>0</v>
      </c>
      <c r="S361" s="191">
        <v>0</v>
      </c>
      <c r="T361" s="192">
        <f>S361*H361</f>
        <v>0</v>
      </c>
      <c r="U361" s="37"/>
      <c r="V361" s="37"/>
      <c r="W361" s="37"/>
      <c r="X361" s="37"/>
      <c r="Y361" s="37"/>
      <c r="Z361" s="37"/>
      <c r="AA361" s="37"/>
      <c r="AB361" s="37"/>
      <c r="AC361" s="37"/>
      <c r="AD361" s="37"/>
      <c r="AE361" s="37"/>
      <c r="AR361" s="193" t="s">
        <v>243</v>
      </c>
      <c r="AT361" s="193" t="s">
        <v>239</v>
      </c>
      <c r="AU361" s="193" t="s">
        <v>88</v>
      </c>
      <c r="AY361" s="20" t="s">
        <v>237</v>
      </c>
      <c r="BE361" s="194">
        <f>IF(N361="základní",J361,0)</f>
        <v>0</v>
      </c>
      <c r="BF361" s="194">
        <f>IF(N361="snížená",J361,0)</f>
        <v>0</v>
      </c>
      <c r="BG361" s="194">
        <f>IF(N361="zákl. přenesená",J361,0)</f>
        <v>0</v>
      </c>
      <c r="BH361" s="194">
        <f>IF(N361="sníž. přenesená",J361,0)</f>
        <v>0</v>
      </c>
      <c r="BI361" s="194">
        <f>IF(N361="nulová",J361,0)</f>
        <v>0</v>
      </c>
      <c r="BJ361" s="20" t="s">
        <v>88</v>
      </c>
      <c r="BK361" s="194">
        <f>ROUND(I361*H361,2)</f>
        <v>0</v>
      </c>
      <c r="BL361" s="20" t="s">
        <v>243</v>
      </c>
      <c r="BM361" s="193" t="s">
        <v>3921</v>
      </c>
    </row>
    <row r="362" spans="1:65" s="2" customFormat="1" ht="10.199999999999999">
      <c r="A362" s="37"/>
      <c r="B362" s="38"/>
      <c r="C362" s="39"/>
      <c r="D362" s="195" t="s">
        <v>245</v>
      </c>
      <c r="E362" s="39"/>
      <c r="F362" s="196" t="s">
        <v>3922</v>
      </c>
      <c r="G362" s="39"/>
      <c r="H362" s="39"/>
      <c r="I362" s="197"/>
      <c r="J362" s="39"/>
      <c r="K362" s="39"/>
      <c r="L362" s="42"/>
      <c r="M362" s="198"/>
      <c r="N362" s="199"/>
      <c r="O362" s="67"/>
      <c r="P362" s="67"/>
      <c r="Q362" s="67"/>
      <c r="R362" s="67"/>
      <c r="S362" s="67"/>
      <c r="T362" s="68"/>
      <c r="U362" s="37"/>
      <c r="V362" s="37"/>
      <c r="W362" s="37"/>
      <c r="X362" s="37"/>
      <c r="Y362" s="37"/>
      <c r="Z362" s="37"/>
      <c r="AA362" s="37"/>
      <c r="AB362" s="37"/>
      <c r="AC362" s="37"/>
      <c r="AD362" s="37"/>
      <c r="AE362" s="37"/>
      <c r="AT362" s="20" t="s">
        <v>245</v>
      </c>
      <c r="AU362" s="20" t="s">
        <v>88</v>
      </c>
    </row>
    <row r="363" spans="1:65" s="2" customFormat="1" ht="37.799999999999997" customHeight="1">
      <c r="A363" s="37"/>
      <c r="B363" s="38"/>
      <c r="C363" s="182" t="s">
        <v>660</v>
      </c>
      <c r="D363" s="182" t="s">
        <v>239</v>
      </c>
      <c r="E363" s="183" t="s">
        <v>3923</v>
      </c>
      <c r="F363" s="184" t="s">
        <v>3924</v>
      </c>
      <c r="G363" s="185" t="s">
        <v>141</v>
      </c>
      <c r="H363" s="186">
        <v>6.4790000000000001</v>
      </c>
      <c r="I363" s="187"/>
      <c r="J363" s="188">
        <f>ROUND(I363*H363,2)</f>
        <v>0</v>
      </c>
      <c r="K363" s="184" t="s">
        <v>242</v>
      </c>
      <c r="L363" s="42"/>
      <c r="M363" s="189" t="s">
        <v>19</v>
      </c>
      <c r="N363" s="190" t="s">
        <v>48</v>
      </c>
      <c r="O363" s="67"/>
      <c r="P363" s="191">
        <f>O363*H363</f>
        <v>0</v>
      </c>
      <c r="Q363" s="191">
        <v>8.8000000000000003E-4</v>
      </c>
      <c r="R363" s="191">
        <f>Q363*H363</f>
        <v>5.7015199999999999E-3</v>
      </c>
      <c r="S363" s="191">
        <v>0</v>
      </c>
      <c r="T363" s="192">
        <f>S363*H363</f>
        <v>0</v>
      </c>
      <c r="U363" s="37"/>
      <c r="V363" s="37"/>
      <c r="W363" s="37"/>
      <c r="X363" s="37"/>
      <c r="Y363" s="37"/>
      <c r="Z363" s="37"/>
      <c r="AA363" s="37"/>
      <c r="AB363" s="37"/>
      <c r="AC363" s="37"/>
      <c r="AD363" s="37"/>
      <c r="AE363" s="37"/>
      <c r="AR363" s="193" t="s">
        <v>243</v>
      </c>
      <c r="AT363" s="193" t="s">
        <v>239</v>
      </c>
      <c r="AU363" s="193" t="s">
        <v>88</v>
      </c>
      <c r="AY363" s="20" t="s">
        <v>237</v>
      </c>
      <c r="BE363" s="194">
        <f>IF(N363="základní",J363,0)</f>
        <v>0</v>
      </c>
      <c r="BF363" s="194">
        <f>IF(N363="snížená",J363,0)</f>
        <v>0</v>
      </c>
      <c r="BG363" s="194">
        <f>IF(N363="zákl. přenesená",J363,0)</f>
        <v>0</v>
      </c>
      <c r="BH363" s="194">
        <f>IF(N363="sníž. přenesená",J363,0)</f>
        <v>0</v>
      </c>
      <c r="BI363" s="194">
        <f>IF(N363="nulová",J363,0)</f>
        <v>0</v>
      </c>
      <c r="BJ363" s="20" t="s">
        <v>88</v>
      </c>
      <c r="BK363" s="194">
        <f>ROUND(I363*H363,2)</f>
        <v>0</v>
      </c>
      <c r="BL363" s="20" t="s">
        <v>243</v>
      </c>
      <c r="BM363" s="193" t="s">
        <v>3925</v>
      </c>
    </row>
    <row r="364" spans="1:65" s="2" customFormat="1" ht="10.199999999999999">
      <c r="A364" s="37"/>
      <c r="B364" s="38"/>
      <c r="C364" s="39"/>
      <c r="D364" s="195" t="s">
        <v>245</v>
      </c>
      <c r="E364" s="39"/>
      <c r="F364" s="196" t="s">
        <v>3926</v>
      </c>
      <c r="G364" s="39"/>
      <c r="H364" s="39"/>
      <c r="I364" s="197"/>
      <c r="J364" s="39"/>
      <c r="K364" s="39"/>
      <c r="L364" s="42"/>
      <c r="M364" s="198"/>
      <c r="N364" s="199"/>
      <c r="O364" s="67"/>
      <c r="P364" s="67"/>
      <c r="Q364" s="67"/>
      <c r="R364" s="67"/>
      <c r="S364" s="67"/>
      <c r="T364" s="68"/>
      <c r="U364" s="37"/>
      <c r="V364" s="37"/>
      <c r="W364" s="37"/>
      <c r="X364" s="37"/>
      <c r="Y364" s="37"/>
      <c r="Z364" s="37"/>
      <c r="AA364" s="37"/>
      <c r="AB364" s="37"/>
      <c r="AC364" s="37"/>
      <c r="AD364" s="37"/>
      <c r="AE364" s="37"/>
      <c r="AT364" s="20" t="s">
        <v>245</v>
      </c>
      <c r="AU364" s="20" t="s">
        <v>88</v>
      </c>
    </row>
    <row r="365" spans="1:65" s="2" customFormat="1" ht="37.799999999999997" customHeight="1">
      <c r="A365" s="37"/>
      <c r="B365" s="38"/>
      <c r="C365" s="182" t="s">
        <v>670</v>
      </c>
      <c r="D365" s="182" t="s">
        <v>239</v>
      </c>
      <c r="E365" s="183" t="s">
        <v>3927</v>
      </c>
      <c r="F365" s="184" t="s">
        <v>3928</v>
      </c>
      <c r="G365" s="185" t="s">
        <v>141</v>
      </c>
      <c r="H365" s="186">
        <v>6.4790000000000001</v>
      </c>
      <c r="I365" s="187"/>
      <c r="J365" s="188">
        <f>ROUND(I365*H365,2)</f>
        <v>0</v>
      </c>
      <c r="K365" s="184" t="s">
        <v>242</v>
      </c>
      <c r="L365" s="42"/>
      <c r="M365" s="189" t="s">
        <v>19</v>
      </c>
      <c r="N365" s="190" t="s">
        <v>48</v>
      </c>
      <c r="O365" s="67"/>
      <c r="P365" s="191">
        <f>O365*H365</f>
        <v>0</v>
      </c>
      <c r="Q365" s="191">
        <v>0</v>
      </c>
      <c r="R365" s="191">
        <f>Q365*H365</f>
        <v>0</v>
      </c>
      <c r="S365" s="191">
        <v>0</v>
      </c>
      <c r="T365" s="192">
        <f>S365*H365</f>
        <v>0</v>
      </c>
      <c r="U365" s="37"/>
      <c r="V365" s="37"/>
      <c r="W365" s="37"/>
      <c r="X365" s="37"/>
      <c r="Y365" s="37"/>
      <c r="Z365" s="37"/>
      <c r="AA365" s="37"/>
      <c r="AB365" s="37"/>
      <c r="AC365" s="37"/>
      <c r="AD365" s="37"/>
      <c r="AE365" s="37"/>
      <c r="AR365" s="193" t="s">
        <v>243</v>
      </c>
      <c r="AT365" s="193" t="s">
        <v>239</v>
      </c>
      <c r="AU365" s="193" t="s">
        <v>88</v>
      </c>
      <c r="AY365" s="20" t="s">
        <v>237</v>
      </c>
      <c r="BE365" s="194">
        <f>IF(N365="základní",J365,0)</f>
        <v>0</v>
      </c>
      <c r="BF365" s="194">
        <f>IF(N365="snížená",J365,0)</f>
        <v>0</v>
      </c>
      <c r="BG365" s="194">
        <f>IF(N365="zákl. přenesená",J365,0)</f>
        <v>0</v>
      </c>
      <c r="BH365" s="194">
        <f>IF(N365="sníž. přenesená",J365,0)</f>
        <v>0</v>
      </c>
      <c r="BI365" s="194">
        <f>IF(N365="nulová",J365,0)</f>
        <v>0</v>
      </c>
      <c r="BJ365" s="20" t="s">
        <v>88</v>
      </c>
      <c r="BK365" s="194">
        <f>ROUND(I365*H365,2)</f>
        <v>0</v>
      </c>
      <c r="BL365" s="20" t="s">
        <v>243</v>
      </c>
      <c r="BM365" s="193" t="s">
        <v>3929</v>
      </c>
    </row>
    <row r="366" spans="1:65" s="2" customFormat="1" ht="10.199999999999999">
      <c r="A366" s="37"/>
      <c r="B366" s="38"/>
      <c r="C366" s="39"/>
      <c r="D366" s="195" t="s">
        <v>245</v>
      </c>
      <c r="E366" s="39"/>
      <c r="F366" s="196" t="s">
        <v>3930</v>
      </c>
      <c r="G366" s="39"/>
      <c r="H366" s="39"/>
      <c r="I366" s="197"/>
      <c r="J366" s="39"/>
      <c r="K366" s="39"/>
      <c r="L366" s="42"/>
      <c r="M366" s="198"/>
      <c r="N366" s="199"/>
      <c r="O366" s="67"/>
      <c r="P366" s="67"/>
      <c r="Q366" s="67"/>
      <c r="R366" s="67"/>
      <c r="S366" s="67"/>
      <c r="T366" s="68"/>
      <c r="U366" s="37"/>
      <c r="V366" s="37"/>
      <c r="W366" s="37"/>
      <c r="X366" s="37"/>
      <c r="Y366" s="37"/>
      <c r="Z366" s="37"/>
      <c r="AA366" s="37"/>
      <c r="AB366" s="37"/>
      <c r="AC366" s="37"/>
      <c r="AD366" s="37"/>
      <c r="AE366" s="37"/>
      <c r="AT366" s="20" t="s">
        <v>245</v>
      </c>
      <c r="AU366" s="20" t="s">
        <v>88</v>
      </c>
    </row>
    <row r="367" spans="1:65" s="2" customFormat="1" ht="78" customHeight="1">
      <c r="A367" s="37"/>
      <c r="B367" s="38"/>
      <c r="C367" s="182" t="s">
        <v>676</v>
      </c>
      <c r="D367" s="182" t="s">
        <v>239</v>
      </c>
      <c r="E367" s="183" t="s">
        <v>3931</v>
      </c>
      <c r="F367" s="184" t="s">
        <v>3932</v>
      </c>
      <c r="G367" s="185" t="s">
        <v>304</v>
      </c>
      <c r="H367" s="186">
        <v>3.0000000000000001E-3</v>
      </c>
      <c r="I367" s="187"/>
      <c r="J367" s="188">
        <f>ROUND(I367*H367,2)</f>
        <v>0</v>
      </c>
      <c r="K367" s="184" t="s">
        <v>242</v>
      </c>
      <c r="L367" s="42"/>
      <c r="M367" s="189" t="s">
        <v>19</v>
      </c>
      <c r="N367" s="190" t="s">
        <v>48</v>
      </c>
      <c r="O367" s="67"/>
      <c r="P367" s="191">
        <f>O367*H367</f>
        <v>0</v>
      </c>
      <c r="Q367" s="191">
        <v>1.05555</v>
      </c>
      <c r="R367" s="191">
        <f>Q367*H367</f>
        <v>3.16665E-3</v>
      </c>
      <c r="S367" s="191">
        <v>0</v>
      </c>
      <c r="T367" s="192">
        <f>S367*H367</f>
        <v>0</v>
      </c>
      <c r="U367" s="37"/>
      <c r="V367" s="37"/>
      <c r="W367" s="37"/>
      <c r="X367" s="37"/>
      <c r="Y367" s="37"/>
      <c r="Z367" s="37"/>
      <c r="AA367" s="37"/>
      <c r="AB367" s="37"/>
      <c r="AC367" s="37"/>
      <c r="AD367" s="37"/>
      <c r="AE367" s="37"/>
      <c r="AR367" s="193" t="s">
        <v>243</v>
      </c>
      <c r="AT367" s="193" t="s">
        <v>239</v>
      </c>
      <c r="AU367" s="193" t="s">
        <v>88</v>
      </c>
      <c r="AY367" s="20" t="s">
        <v>237</v>
      </c>
      <c r="BE367" s="194">
        <f>IF(N367="základní",J367,0)</f>
        <v>0</v>
      </c>
      <c r="BF367" s="194">
        <f>IF(N367="snížená",J367,0)</f>
        <v>0</v>
      </c>
      <c r="BG367" s="194">
        <f>IF(N367="zákl. přenesená",J367,0)</f>
        <v>0</v>
      </c>
      <c r="BH367" s="194">
        <f>IF(N367="sníž. přenesená",J367,0)</f>
        <v>0</v>
      </c>
      <c r="BI367" s="194">
        <f>IF(N367="nulová",J367,0)</f>
        <v>0</v>
      </c>
      <c r="BJ367" s="20" t="s">
        <v>88</v>
      </c>
      <c r="BK367" s="194">
        <f>ROUND(I367*H367,2)</f>
        <v>0</v>
      </c>
      <c r="BL367" s="20" t="s">
        <v>243</v>
      </c>
      <c r="BM367" s="193" t="s">
        <v>3933</v>
      </c>
    </row>
    <row r="368" spans="1:65" s="2" customFormat="1" ht="10.199999999999999">
      <c r="A368" s="37"/>
      <c r="B368" s="38"/>
      <c r="C368" s="39"/>
      <c r="D368" s="195" t="s">
        <v>245</v>
      </c>
      <c r="E368" s="39"/>
      <c r="F368" s="196" t="s">
        <v>3934</v>
      </c>
      <c r="G368" s="39"/>
      <c r="H368" s="39"/>
      <c r="I368" s="197"/>
      <c r="J368" s="39"/>
      <c r="K368" s="39"/>
      <c r="L368" s="42"/>
      <c r="M368" s="198"/>
      <c r="N368" s="199"/>
      <c r="O368" s="67"/>
      <c r="P368" s="67"/>
      <c r="Q368" s="67"/>
      <c r="R368" s="67"/>
      <c r="S368" s="67"/>
      <c r="T368" s="68"/>
      <c r="U368" s="37"/>
      <c r="V368" s="37"/>
      <c r="W368" s="37"/>
      <c r="X368" s="37"/>
      <c r="Y368" s="37"/>
      <c r="Z368" s="37"/>
      <c r="AA368" s="37"/>
      <c r="AB368" s="37"/>
      <c r="AC368" s="37"/>
      <c r="AD368" s="37"/>
      <c r="AE368" s="37"/>
      <c r="AT368" s="20" t="s">
        <v>245</v>
      </c>
      <c r="AU368" s="20" t="s">
        <v>88</v>
      </c>
    </row>
    <row r="369" spans="1:65" s="14" customFormat="1" ht="10.199999999999999">
      <c r="B369" s="211"/>
      <c r="C369" s="212"/>
      <c r="D369" s="202" t="s">
        <v>247</v>
      </c>
      <c r="E369" s="212"/>
      <c r="F369" s="214" t="s">
        <v>3935</v>
      </c>
      <c r="G369" s="212"/>
      <c r="H369" s="215">
        <v>3.0000000000000001E-3</v>
      </c>
      <c r="I369" s="216"/>
      <c r="J369" s="212"/>
      <c r="K369" s="212"/>
      <c r="L369" s="217"/>
      <c r="M369" s="218"/>
      <c r="N369" s="219"/>
      <c r="O369" s="219"/>
      <c r="P369" s="219"/>
      <c r="Q369" s="219"/>
      <c r="R369" s="219"/>
      <c r="S369" s="219"/>
      <c r="T369" s="220"/>
      <c r="AT369" s="221" t="s">
        <v>247</v>
      </c>
      <c r="AU369" s="221" t="s">
        <v>88</v>
      </c>
      <c r="AV369" s="14" t="s">
        <v>88</v>
      </c>
      <c r="AW369" s="14" t="s">
        <v>4</v>
      </c>
      <c r="AX369" s="14" t="s">
        <v>83</v>
      </c>
      <c r="AY369" s="221" t="s">
        <v>237</v>
      </c>
    </row>
    <row r="370" spans="1:65" s="2" customFormat="1" ht="78" customHeight="1">
      <c r="A370" s="37"/>
      <c r="B370" s="38"/>
      <c r="C370" s="182" t="s">
        <v>684</v>
      </c>
      <c r="D370" s="182" t="s">
        <v>239</v>
      </c>
      <c r="E370" s="183" t="s">
        <v>3931</v>
      </c>
      <c r="F370" s="184" t="s">
        <v>3932</v>
      </c>
      <c r="G370" s="185" t="s">
        <v>304</v>
      </c>
      <c r="H370" s="186">
        <v>0.06</v>
      </c>
      <c r="I370" s="187"/>
      <c r="J370" s="188">
        <f>ROUND(I370*H370,2)</f>
        <v>0</v>
      </c>
      <c r="K370" s="184" t="s">
        <v>242</v>
      </c>
      <c r="L370" s="42"/>
      <c r="M370" s="189" t="s">
        <v>19</v>
      </c>
      <c r="N370" s="190" t="s">
        <v>48</v>
      </c>
      <c r="O370" s="67"/>
      <c r="P370" s="191">
        <f>O370*H370</f>
        <v>0</v>
      </c>
      <c r="Q370" s="191">
        <v>1.05555</v>
      </c>
      <c r="R370" s="191">
        <f>Q370*H370</f>
        <v>6.3333E-2</v>
      </c>
      <c r="S370" s="191">
        <v>0</v>
      </c>
      <c r="T370" s="192">
        <f>S370*H370</f>
        <v>0</v>
      </c>
      <c r="U370" s="37"/>
      <c r="V370" s="37"/>
      <c r="W370" s="37"/>
      <c r="X370" s="37"/>
      <c r="Y370" s="37"/>
      <c r="Z370" s="37"/>
      <c r="AA370" s="37"/>
      <c r="AB370" s="37"/>
      <c r="AC370" s="37"/>
      <c r="AD370" s="37"/>
      <c r="AE370" s="37"/>
      <c r="AR370" s="193" t="s">
        <v>243</v>
      </c>
      <c r="AT370" s="193" t="s">
        <v>239</v>
      </c>
      <c r="AU370" s="193" t="s">
        <v>88</v>
      </c>
      <c r="AY370" s="20" t="s">
        <v>237</v>
      </c>
      <c r="BE370" s="194">
        <f>IF(N370="základní",J370,0)</f>
        <v>0</v>
      </c>
      <c r="BF370" s="194">
        <f>IF(N370="snížená",J370,0)</f>
        <v>0</v>
      </c>
      <c r="BG370" s="194">
        <f>IF(N370="zákl. přenesená",J370,0)</f>
        <v>0</v>
      </c>
      <c r="BH370" s="194">
        <f>IF(N370="sníž. přenesená",J370,0)</f>
        <v>0</v>
      </c>
      <c r="BI370" s="194">
        <f>IF(N370="nulová",J370,0)</f>
        <v>0</v>
      </c>
      <c r="BJ370" s="20" t="s">
        <v>88</v>
      </c>
      <c r="BK370" s="194">
        <f>ROUND(I370*H370,2)</f>
        <v>0</v>
      </c>
      <c r="BL370" s="20" t="s">
        <v>243</v>
      </c>
      <c r="BM370" s="193" t="s">
        <v>3936</v>
      </c>
    </row>
    <row r="371" spans="1:65" s="2" customFormat="1" ht="10.199999999999999">
      <c r="A371" s="37"/>
      <c r="B371" s="38"/>
      <c r="C371" s="39"/>
      <c r="D371" s="195" t="s">
        <v>245</v>
      </c>
      <c r="E371" s="39"/>
      <c r="F371" s="196" t="s">
        <v>3934</v>
      </c>
      <c r="G371" s="39"/>
      <c r="H371" s="39"/>
      <c r="I371" s="197"/>
      <c r="J371" s="39"/>
      <c r="K371" s="39"/>
      <c r="L371" s="42"/>
      <c r="M371" s="198"/>
      <c r="N371" s="199"/>
      <c r="O371" s="67"/>
      <c r="P371" s="67"/>
      <c r="Q371" s="67"/>
      <c r="R371" s="67"/>
      <c r="S371" s="67"/>
      <c r="T371" s="68"/>
      <c r="U371" s="37"/>
      <c r="V371" s="37"/>
      <c r="W371" s="37"/>
      <c r="X371" s="37"/>
      <c r="Y371" s="37"/>
      <c r="Z371" s="37"/>
      <c r="AA371" s="37"/>
      <c r="AB371" s="37"/>
      <c r="AC371" s="37"/>
      <c r="AD371" s="37"/>
      <c r="AE371" s="37"/>
      <c r="AT371" s="20" t="s">
        <v>245</v>
      </c>
      <c r="AU371" s="20" t="s">
        <v>88</v>
      </c>
    </row>
    <row r="372" spans="1:65" s="13" customFormat="1" ht="10.199999999999999">
      <c r="B372" s="200"/>
      <c r="C372" s="201"/>
      <c r="D372" s="202" t="s">
        <v>247</v>
      </c>
      <c r="E372" s="203" t="s">
        <v>19</v>
      </c>
      <c r="F372" s="204" t="s">
        <v>3937</v>
      </c>
      <c r="G372" s="201"/>
      <c r="H372" s="203" t="s">
        <v>19</v>
      </c>
      <c r="I372" s="205"/>
      <c r="J372" s="201"/>
      <c r="K372" s="201"/>
      <c r="L372" s="206"/>
      <c r="M372" s="207"/>
      <c r="N372" s="208"/>
      <c r="O372" s="208"/>
      <c r="P372" s="208"/>
      <c r="Q372" s="208"/>
      <c r="R372" s="208"/>
      <c r="S372" s="208"/>
      <c r="T372" s="209"/>
      <c r="AT372" s="210" t="s">
        <v>247</v>
      </c>
      <c r="AU372" s="210" t="s">
        <v>88</v>
      </c>
      <c r="AV372" s="13" t="s">
        <v>83</v>
      </c>
      <c r="AW372" s="13" t="s">
        <v>37</v>
      </c>
      <c r="AX372" s="13" t="s">
        <v>76</v>
      </c>
      <c r="AY372" s="210" t="s">
        <v>237</v>
      </c>
    </row>
    <row r="373" spans="1:65" s="14" customFormat="1" ht="10.199999999999999">
      <c r="B373" s="211"/>
      <c r="C373" s="212"/>
      <c r="D373" s="202" t="s">
        <v>247</v>
      </c>
      <c r="E373" s="213" t="s">
        <v>19</v>
      </c>
      <c r="F373" s="214" t="s">
        <v>3938</v>
      </c>
      <c r="G373" s="212"/>
      <c r="H373" s="215">
        <v>0.06</v>
      </c>
      <c r="I373" s="216"/>
      <c r="J373" s="212"/>
      <c r="K373" s="212"/>
      <c r="L373" s="217"/>
      <c r="M373" s="218"/>
      <c r="N373" s="219"/>
      <c r="O373" s="219"/>
      <c r="P373" s="219"/>
      <c r="Q373" s="219"/>
      <c r="R373" s="219"/>
      <c r="S373" s="219"/>
      <c r="T373" s="220"/>
      <c r="AT373" s="221" t="s">
        <v>247</v>
      </c>
      <c r="AU373" s="221" t="s">
        <v>88</v>
      </c>
      <c r="AV373" s="14" t="s">
        <v>88</v>
      </c>
      <c r="AW373" s="14" t="s">
        <v>37</v>
      </c>
      <c r="AX373" s="14" t="s">
        <v>83</v>
      </c>
      <c r="AY373" s="221" t="s">
        <v>237</v>
      </c>
    </row>
    <row r="374" spans="1:65" s="2" customFormat="1" ht="37.799999999999997" customHeight="1">
      <c r="A374" s="37"/>
      <c r="B374" s="38"/>
      <c r="C374" s="182" t="s">
        <v>692</v>
      </c>
      <c r="D374" s="182" t="s">
        <v>239</v>
      </c>
      <c r="E374" s="183" t="s">
        <v>3939</v>
      </c>
      <c r="F374" s="184" t="s">
        <v>3940</v>
      </c>
      <c r="G374" s="185" t="s">
        <v>304</v>
      </c>
      <c r="H374" s="186">
        <v>0.6</v>
      </c>
      <c r="I374" s="187"/>
      <c r="J374" s="188">
        <f>ROUND(I374*H374,2)</f>
        <v>0</v>
      </c>
      <c r="K374" s="184" t="s">
        <v>242</v>
      </c>
      <c r="L374" s="42"/>
      <c r="M374" s="189" t="s">
        <v>19</v>
      </c>
      <c r="N374" s="190" t="s">
        <v>48</v>
      </c>
      <c r="O374" s="67"/>
      <c r="P374" s="191">
        <f>O374*H374</f>
        <v>0</v>
      </c>
      <c r="Q374" s="191">
        <v>1.7090000000000001E-2</v>
      </c>
      <c r="R374" s="191">
        <f>Q374*H374</f>
        <v>1.0254000000000001E-2</v>
      </c>
      <c r="S374" s="191">
        <v>0</v>
      </c>
      <c r="T374" s="192">
        <f>S374*H374</f>
        <v>0</v>
      </c>
      <c r="U374" s="37"/>
      <c r="V374" s="37"/>
      <c r="W374" s="37"/>
      <c r="X374" s="37"/>
      <c r="Y374" s="37"/>
      <c r="Z374" s="37"/>
      <c r="AA374" s="37"/>
      <c r="AB374" s="37"/>
      <c r="AC374" s="37"/>
      <c r="AD374" s="37"/>
      <c r="AE374" s="37"/>
      <c r="AR374" s="193" t="s">
        <v>243</v>
      </c>
      <c r="AT374" s="193" t="s">
        <v>239</v>
      </c>
      <c r="AU374" s="193" t="s">
        <v>88</v>
      </c>
      <c r="AY374" s="20" t="s">
        <v>237</v>
      </c>
      <c r="BE374" s="194">
        <f>IF(N374="základní",J374,0)</f>
        <v>0</v>
      </c>
      <c r="BF374" s="194">
        <f>IF(N374="snížená",J374,0)</f>
        <v>0</v>
      </c>
      <c r="BG374" s="194">
        <f>IF(N374="zákl. přenesená",J374,0)</f>
        <v>0</v>
      </c>
      <c r="BH374" s="194">
        <f>IF(N374="sníž. přenesená",J374,0)</f>
        <v>0</v>
      </c>
      <c r="BI374" s="194">
        <f>IF(N374="nulová",J374,0)</f>
        <v>0</v>
      </c>
      <c r="BJ374" s="20" t="s">
        <v>88</v>
      </c>
      <c r="BK374" s="194">
        <f>ROUND(I374*H374,2)</f>
        <v>0</v>
      </c>
      <c r="BL374" s="20" t="s">
        <v>243</v>
      </c>
      <c r="BM374" s="193" t="s">
        <v>3941</v>
      </c>
    </row>
    <row r="375" spans="1:65" s="2" customFormat="1" ht="10.199999999999999">
      <c r="A375" s="37"/>
      <c r="B375" s="38"/>
      <c r="C375" s="39"/>
      <c r="D375" s="195" t="s">
        <v>245</v>
      </c>
      <c r="E375" s="39"/>
      <c r="F375" s="196" t="s">
        <v>3942</v>
      </c>
      <c r="G375" s="39"/>
      <c r="H375" s="39"/>
      <c r="I375" s="197"/>
      <c r="J375" s="39"/>
      <c r="K375" s="39"/>
      <c r="L375" s="42"/>
      <c r="M375" s="198"/>
      <c r="N375" s="199"/>
      <c r="O375" s="67"/>
      <c r="P375" s="67"/>
      <c r="Q375" s="67"/>
      <c r="R375" s="67"/>
      <c r="S375" s="67"/>
      <c r="T375" s="68"/>
      <c r="U375" s="37"/>
      <c r="V375" s="37"/>
      <c r="W375" s="37"/>
      <c r="X375" s="37"/>
      <c r="Y375" s="37"/>
      <c r="Z375" s="37"/>
      <c r="AA375" s="37"/>
      <c r="AB375" s="37"/>
      <c r="AC375" s="37"/>
      <c r="AD375" s="37"/>
      <c r="AE375" s="37"/>
      <c r="AT375" s="20" t="s">
        <v>245</v>
      </c>
      <c r="AU375" s="20" t="s">
        <v>88</v>
      </c>
    </row>
    <row r="376" spans="1:65" s="13" customFormat="1" ht="10.199999999999999">
      <c r="B376" s="200"/>
      <c r="C376" s="201"/>
      <c r="D376" s="202" t="s">
        <v>247</v>
      </c>
      <c r="E376" s="203" t="s">
        <v>19</v>
      </c>
      <c r="F376" s="204" t="s">
        <v>3943</v>
      </c>
      <c r="G376" s="201"/>
      <c r="H376" s="203" t="s">
        <v>19</v>
      </c>
      <c r="I376" s="205"/>
      <c r="J376" s="201"/>
      <c r="K376" s="201"/>
      <c r="L376" s="206"/>
      <c r="M376" s="207"/>
      <c r="N376" s="208"/>
      <c r="O376" s="208"/>
      <c r="P376" s="208"/>
      <c r="Q376" s="208"/>
      <c r="R376" s="208"/>
      <c r="S376" s="208"/>
      <c r="T376" s="209"/>
      <c r="AT376" s="210" t="s">
        <v>247</v>
      </c>
      <c r="AU376" s="210" t="s">
        <v>88</v>
      </c>
      <c r="AV376" s="13" t="s">
        <v>83</v>
      </c>
      <c r="AW376" s="13" t="s">
        <v>37</v>
      </c>
      <c r="AX376" s="13" t="s">
        <v>76</v>
      </c>
      <c r="AY376" s="210" t="s">
        <v>237</v>
      </c>
    </row>
    <row r="377" spans="1:65" s="14" customFormat="1" ht="10.199999999999999">
      <c r="B377" s="211"/>
      <c r="C377" s="212"/>
      <c r="D377" s="202" t="s">
        <v>247</v>
      </c>
      <c r="E377" s="213" t="s">
        <v>19</v>
      </c>
      <c r="F377" s="214" t="s">
        <v>3944</v>
      </c>
      <c r="G377" s="212"/>
      <c r="H377" s="215">
        <v>37.22</v>
      </c>
      <c r="I377" s="216"/>
      <c r="J377" s="212"/>
      <c r="K377" s="212"/>
      <c r="L377" s="217"/>
      <c r="M377" s="218"/>
      <c r="N377" s="219"/>
      <c r="O377" s="219"/>
      <c r="P377" s="219"/>
      <c r="Q377" s="219"/>
      <c r="R377" s="219"/>
      <c r="S377" s="219"/>
      <c r="T377" s="220"/>
      <c r="AT377" s="221" t="s">
        <v>247</v>
      </c>
      <c r="AU377" s="221" t="s">
        <v>88</v>
      </c>
      <c r="AV377" s="14" t="s">
        <v>88</v>
      </c>
      <c r="AW377" s="14" t="s">
        <v>37</v>
      </c>
      <c r="AX377" s="14" t="s">
        <v>76</v>
      </c>
      <c r="AY377" s="221" t="s">
        <v>237</v>
      </c>
    </row>
    <row r="378" spans="1:65" s="15" customFormat="1" ht="10.199999999999999">
      <c r="B378" s="222"/>
      <c r="C378" s="223"/>
      <c r="D378" s="202" t="s">
        <v>247</v>
      </c>
      <c r="E378" s="224" t="s">
        <v>19</v>
      </c>
      <c r="F378" s="225" t="s">
        <v>251</v>
      </c>
      <c r="G378" s="223"/>
      <c r="H378" s="226">
        <v>37.22</v>
      </c>
      <c r="I378" s="227"/>
      <c r="J378" s="223"/>
      <c r="K378" s="223"/>
      <c r="L378" s="228"/>
      <c r="M378" s="229"/>
      <c r="N378" s="230"/>
      <c r="O378" s="230"/>
      <c r="P378" s="230"/>
      <c r="Q378" s="230"/>
      <c r="R378" s="230"/>
      <c r="S378" s="230"/>
      <c r="T378" s="231"/>
      <c r="AT378" s="232" t="s">
        <v>247</v>
      </c>
      <c r="AU378" s="232" t="s">
        <v>88</v>
      </c>
      <c r="AV378" s="15" t="s">
        <v>92</v>
      </c>
      <c r="AW378" s="15" t="s">
        <v>37</v>
      </c>
      <c r="AX378" s="15" t="s">
        <v>76</v>
      </c>
      <c r="AY378" s="232" t="s">
        <v>237</v>
      </c>
    </row>
    <row r="379" spans="1:65" s="14" customFormat="1" ht="10.199999999999999">
      <c r="B379" s="211"/>
      <c r="C379" s="212"/>
      <c r="D379" s="202" t="s">
        <v>247</v>
      </c>
      <c r="E379" s="213" t="s">
        <v>19</v>
      </c>
      <c r="F379" s="214" t="s">
        <v>3945</v>
      </c>
      <c r="G379" s="212"/>
      <c r="H379" s="215">
        <v>0.6</v>
      </c>
      <c r="I379" s="216"/>
      <c r="J379" s="212"/>
      <c r="K379" s="212"/>
      <c r="L379" s="217"/>
      <c r="M379" s="218"/>
      <c r="N379" s="219"/>
      <c r="O379" s="219"/>
      <c r="P379" s="219"/>
      <c r="Q379" s="219"/>
      <c r="R379" s="219"/>
      <c r="S379" s="219"/>
      <c r="T379" s="220"/>
      <c r="AT379" s="221" t="s">
        <v>247</v>
      </c>
      <c r="AU379" s="221" t="s">
        <v>88</v>
      </c>
      <c r="AV379" s="14" t="s">
        <v>88</v>
      </c>
      <c r="AW379" s="14" t="s">
        <v>37</v>
      </c>
      <c r="AX379" s="14" t="s">
        <v>83</v>
      </c>
      <c r="AY379" s="221" t="s">
        <v>237</v>
      </c>
    </row>
    <row r="380" spans="1:65" s="2" customFormat="1" ht="21.75" customHeight="1">
      <c r="A380" s="37"/>
      <c r="B380" s="38"/>
      <c r="C380" s="244" t="s">
        <v>698</v>
      </c>
      <c r="D380" s="244" t="s">
        <v>296</v>
      </c>
      <c r="E380" s="245" t="s">
        <v>3946</v>
      </c>
      <c r="F380" s="246" t="s">
        <v>3947</v>
      </c>
      <c r="G380" s="247" t="s">
        <v>304</v>
      </c>
      <c r="H380" s="248">
        <v>0.6</v>
      </c>
      <c r="I380" s="249"/>
      <c r="J380" s="250">
        <f>ROUND(I380*H380,2)</f>
        <v>0</v>
      </c>
      <c r="K380" s="246" t="s">
        <v>242</v>
      </c>
      <c r="L380" s="251"/>
      <c r="M380" s="252" t="s">
        <v>19</v>
      </c>
      <c r="N380" s="253" t="s">
        <v>48</v>
      </c>
      <c r="O380" s="67"/>
      <c r="P380" s="191">
        <f>O380*H380</f>
        <v>0</v>
      </c>
      <c r="Q380" s="191">
        <v>1</v>
      </c>
      <c r="R380" s="191">
        <f>Q380*H380</f>
        <v>0.6</v>
      </c>
      <c r="S380" s="191">
        <v>0</v>
      </c>
      <c r="T380" s="192">
        <f>S380*H380</f>
        <v>0</v>
      </c>
      <c r="U380" s="37"/>
      <c r="V380" s="37"/>
      <c r="W380" s="37"/>
      <c r="X380" s="37"/>
      <c r="Y380" s="37"/>
      <c r="Z380" s="37"/>
      <c r="AA380" s="37"/>
      <c r="AB380" s="37"/>
      <c r="AC380" s="37"/>
      <c r="AD380" s="37"/>
      <c r="AE380" s="37"/>
      <c r="AR380" s="193" t="s">
        <v>299</v>
      </c>
      <c r="AT380" s="193" t="s">
        <v>296</v>
      </c>
      <c r="AU380" s="193" t="s">
        <v>88</v>
      </c>
      <c r="AY380" s="20" t="s">
        <v>237</v>
      </c>
      <c r="BE380" s="194">
        <f>IF(N380="základní",J380,0)</f>
        <v>0</v>
      </c>
      <c r="BF380" s="194">
        <f>IF(N380="snížená",J380,0)</f>
        <v>0</v>
      </c>
      <c r="BG380" s="194">
        <f>IF(N380="zákl. přenesená",J380,0)</f>
        <v>0</v>
      </c>
      <c r="BH380" s="194">
        <f>IF(N380="sníž. přenesená",J380,0)</f>
        <v>0</v>
      </c>
      <c r="BI380" s="194">
        <f>IF(N380="nulová",J380,0)</f>
        <v>0</v>
      </c>
      <c r="BJ380" s="20" t="s">
        <v>88</v>
      </c>
      <c r="BK380" s="194">
        <f>ROUND(I380*H380,2)</f>
        <v>0</v>
      </c>
      <c r="BL380" s="20" t="s">
        <v>243</v>
      </c>
      <c r="BM380" s="193" t="s">
        <v>3948</v>
      </c>
    </row>
    <row r="381" spans="1:65" s="2" customFormat="1" ht="37.799999999999997" customHeight="1">
      <c r="A381" s="37"/>
      <c r="B381" s="38"/>
      <c r="C381" s="182" t="s">
        <v>702</v>
      </c>
      <c r="D381" s="182" t="s">
        <v>239</v>
      </c>
      <c r="E381" s="183" t="s">
        <v>3939</v>
      </c>
      <c r="F381" s="184" t="s">
        <v>3940</v>
      </c>
      <c r="G381" s="185" t="s">
        <v>304</v>
      </c>
      <c r="H381" s="186">
        <v>0.503</v>
      </c>
      <c r="I381" s="187"/>
      <c r="J381" s="188">
        <f>ROUND(I381*H381,2)</f>
        <v>0</v>
      </c>
      <c r="K381" s="184" t="s">
        <v>242</v>
      </c>
      <c r="L381" s="42"/>
      <c r="M381" s="189" t="s">
        <v>19</v>
      </c>
      <c r="N381" s="190" t="s">
        <v>48</v>
      </c>
      <c r="O381" s="67"/>
      <c r="P381" s="191">
        <f>O381*H381</f>
        <v>0</v>
      </c>
      <c r="Q381" s="191">
        <v>1.7090000000000001E-2</v>
      </c>
      <c r="R381" s="191">
        <f>Q381*H381</f>
        <v>8.5962700000000013E-3</v>
      </c>
      <c r="S381" s="191">
        <v>0</v>
      </c>
      <c r="T381" s="192">
        <f>S381*H381</f>
        <v>0</v>
      </c>
      <c r="U381" s="37"/>
      <c r="V381" s="37"/>
      <c r="W381" s="37"/>
      <c r="X381" s="37"/>
      <c r="Y381" s="37"/>
      <c r="Z381" s="37"/>
      <c r="AA381" s="37"/>
      <c r="AB381" s="37"/>
      <c r="AC381" s="37"/>
      <c r="AD381" s="37"/>
      <c r="AE381" s="37"/>
      <c r="AR381" s="193" t="s">
        <v>243</v>
      </c>
      <c r="AT381" s="193" t="s">
        <v>239</v>
      </c>
      <c r="AU381" s="193" t="s">
        <v>88</v>
      </c>
      <c r="AY381" s="20" t="s">
        <v>237</v>
      </c>
      <c r="BE381" s="194">
        <f>IF(N381="základní",J381,0)</f>
        <v>0</v>
      </c>
      <c r="BF381" s="194">
        <f>IF(N381="snížená",J381,0)</f>
        <v>0</v>
      </c>
      <c r="BG381" s="194">
        <f>IF(N381="zákl. přenesená",J381,0)</f>
        <v>0</v>
      </c>
      <c r="BH381" s="194">
        <f>IF(N381="sníž. přenesená",J381,0)</f>
        <v>0</v>
      </c>
      <c r="BI381" s="194">
        <f>IF(N381="nulová",J381,0)</f>
        <v>0</v>
      </c>
      <c r="BJ381" s="20" t="s">
        <v>88</v>
      </c>
      <c r="BK381" s="194">
        <f>ROUND(I381*H381,2)</f>
        <v>0</v>
      </c>
      <c r="BL381" s="20" t="s">
        <v>243</v>
      </c>
      <c r="BM381" s="193" t="s">
        <v>3949</v>
      </c>
    </row>
    <row r="382" spans="1:65" s="2" customFormat="1" ht="10.199999999999999">
      <c r="A382" s="37"/>
      <c r="B382" s="38"/>
      <c r="C382" s="39"/>
      <c r="D382" s="195" t="s">
        <v>245</v>
      </c>
      <c r="E382" s="39"/>
      <c r="F382" s="196" t="s">
        <v>3942</v>
      </c>
      <c r="G382" s="39"/>
      <c r="H382" s="39"/>
      <c r="I382" s="197"/>
      <c r="J382" s="39"/>
      <c r="K382" s="39"/>
      <c r="L382" s="42"/>
      <c r="M382" s="198"/>
      <c r="N382" s="199"/>
      <c r="O382" s="67"/>
      <c r="P382" s="67"/>
      <c r="Q382" s="67"/>
      <c r="R382" s="67"/>
      <c r="S382" s="67"/>
      <c r="T382" s="68"/>
      <c r="U382" s="37"/>
      <c r="V382" s="37"/>
      <c r="W382" s="37"/>
      <c r="X382" s="37"/>
      <c r="Y382" s="37"/>
      <c r="Z382" s="37"/>
      <c r="AA382" s="37"/>
      <c r="AB382" s="37"/>
      <c r="AC382" s="37"/>
      <c r="AD382" s="37"/>
      <c r="AE382" s="37"/>
      <c r="AT382" s="20" t="s">
        <v>245</v>
      </c>
      <c r="AU382" s="20" t="s">
        <v>88</v>
      </c>
    </row>
    <row r="383" spans="1:65" s="13" customFormat="1" ht="10.199999999999999">
      <c r="B383" s="200"/>
      <c r="C383" s="201"/>
      <c r="D383" s="202" t="s">
        <v>247</v>
      </c>
      <c r="E383" s="203" t="s">
        <v>19</v>
      </c>
      <c r="F383" s="204" t="s">
        <v>3950</v>
      </c>
      <c r="G383" s="201"/>
      <c r="H383" s="203" t="s">
        <v>19</v>
      </c>
      <c r="I383" s="205"/>
      <c r="J383" s="201"/>
      <c r="K383" s="201"/>
      <c r="L383" s="206"/>
      <c r="M383" s="207"/>
      <c r="N383" s="208"/>
      <c r="O383" s="208"/>
      <c r="P383" s="208"/>
      <c r="Q383" s="208"/>
      <c r="R383" s="208"/>
      <c r="S383" s="208"/>
      <c r="T383" s="209"/>
      <c r="AT383" s="210" t="s">
        <v>247</v>
      </c>
      <c r="AU383" s="210" t="s">
        <v>88</v>
      </c>
      <c r="AV383" s="13" t="s">
        <v>83</v>
      </c>
      <c r="AW383" s="13" t="s">
        <v>37</v>
      </c>
      <c r="AX383" s="13" t="s">
        <v>76</v>
      </c>
      <c r="AY383" s="210" t="s">
        <v>237</v>
      </c>
    </row>
    <row r="384" spans="1:65" s="14" customFormat="1" ht="10.199999999999999">
      <c r="B384" s="211"/>
      <c r="C384" s="212"/>
      <c r="D384" s="202" t="s">
        <v>247</v>
      </c>
      <c r="E384" s="213" t="s">
        <v>19</v>
      </c>
      <c r="F384" s="214" t="s">
        <v>3951</v>
      </c>
      <c r="G384" s="212"/>
      <c r="H384" s="215">
        <v>0.503</v>
      </c>
      <c r="I384" s="216"/>
      <c r="J384" s="212"/>
      <c r="K384" s="212"/>
      <c r="L384" s="217"/>
      <c r="M384" s="218"/>
      <c r="N384" s="219"/>
      <c r="O384" s="219"/>
      <c r="P384" s="219"/>
      <c r="Q384" s="219"/>
      <c r="R384" s="219"/>
      <c r="S384" s="219"/>
      <c r="T384" s="220"/>
      <c r="AT384" s="221" t="s">
        <v>247</v>
      </c>
      <c r="AU384" s="221" t="s">
        <v>88</v>
      </c>
      <c r="AV384" s="14" t="s">
        <v>88</v>
      </c>
      <c r="AW384" s="14" t="s">
        <v>37</v>
      </c>
      <c r="AX384" s="14" t="s">
        <v>83</v>
      </c>
      <c r="AY384" s="221" t="s">
        <v>237</v>
      </c>
    </row>
    <row r="385" spans="1:65" s="2" customFormat="1" ht="21.75" customHeight="1">
      <c r="A385" s="37"/>
      <c r="B385" s="38"/>
      <c r="C385" s="244" t="s">
        <v>705</v>
      </c>
      <c r="D385" s="244" t="s">
        <v>296</v>
      </c>
      <c r="E385" s="245" t="s">
        <v>3032</v>
      </c>
      <c r="F385" s="246" t="s">
        <v>3033</v>
      </c>
      <c r="G385" s="247" t="s">
        <v>304</v>
      </c>
      <c r="H385" s="248">
        <v>0.503</v>
      </c>
      <c r="I385" s="249"/>
      <c r="J385" s="250">
        <f>ROUND(I385*H385,2)</f>
        <v>0</v>
      </c>
      <c r="K385" s="246" t="s">
        <v>242</v>
      </c>
      <c r="L385" s="251"/>
      <c r="M385" s="252" t="s">
        <v>19</v>
      </c>
      <c r="N385" s="253" t="s">
        <v>48</v>
      </c>
      <c r="O385" s="67"/>
      <c r="P385" s="191">
        <f>O385*H385</f>
        <v>0</v>
      </c>
      <c r="Q385" s="191">
        <v>1</v>
      </c>
      <c r="R385" s="191">
        <f>Q385*H385</f>
        <v>0.503</v>
      </c>
      <c r="S385" s="191">
        <v>0</v>
      </c>
      <c r="T385" s="192">
        <f>S385*H385</f>
        <v>0</v>
      </c>
      <c r="U385" s="37"/>
      <c r="V385" s="37"/>
      <c r="W385" s="37"/>
      <c r="X385" s="37"/>
      <c r="Y385" s="37"/>
      <c r="Z385" s="37"/>
      <c r="AA385" s="37"/>
      <c r="AB385" s="37"/>
      <c r="AC385" s="37"/>
      <c r="AD385" s="37"/>
      <c r="AE385" s="37"/>
      <c r="AR385" s="193" t="s">
        <v>299</v>
      </c>
      <c r="AT385" s="193" t="s">
        <v>296</v>
      </c>
      <c r="AU385" s="193" t="s">
        <v>88</v>
      </c>
      <c r="AY385" s="20" t="s">
        <v>237</v>
      </c>
      <c r="BE385" s="194">
        <f>IF(N385="základní",J385,0)</f>
        <v>0</v>
      </c>
      <c r="BF385" s="194">
        <f>IF(N385="snížená",J385,0)</f>
        <v>0</v>
      </c>
      <c r="BG385" s="194">
        <f>IF(N385="zákl. přenesená",J385,0)</f>
        <v>0</v>
      </c>
      <c r="BH385" s="194">
        <f>IF(N385="sníž. přenesená",J385,0)</f>
        <v>0</v>
      </c>
      <c r="BI385" s="194">
        <f>IF(N385="nulová",J385,0)</f>
        <v>0</v>
      </c>
      <c r="BJ385" s="20" t="s">
        <v>88</v>
      </c>
      <c r="BK385" s="194">
        <f>ROUND(I385*H385,2)</f>
        <v>0</v>
      </c>
      <c r="BL385" s="20" t="s">
        <v>243</v>
      </c>
      <c r="BM385" s="193" t="s">
        <v>3952</v>
      </c>
    </row>
    <row r="386" spans="1:65" s="2" customFormat="1" ht="33" customHeight="1">
      <c r="A386" s="37"/>
      <c r="B386" s="38"/>
      <c r="C386" s="182" t="s">
        <v>359</v>
      </c>
      <c r="D386" s="182" t="s">
        <v>239</v>
      </c>
      <c r="E386" s="183" t="s">
        <v>3953</v>
      </c>
      <c r="F386" s="184" t="s">
        <v>3954</v>
      </c>
      <c r="G386" s="185" t="s">
        <v>304</v>
      </c>
      <c r="H386" s="186">
        <v>0.219</v>
      </c>
      <c r="I386" s="187"/>
      <c r="J386" s="188">
        <f>ROUND(I386*H386,2)</f>
        <v>0</v>
      </c>
      <c r="K386" s="184" t="s">
        <v>242</v>
      </c>
      <c r="L386" s="42"/>
      <c r="M386" s="189" t="s">
        <v>19</v>
      </c>
      <c r="N386" s="190" t="s">
        <v>48</v>
      </c>
      <c r="O386" s="67"/>
      <c r="P386" s="191">
        <f>O386*H386</f>
        <v>0</v>
      </c>
      <c r="Q386" s="191">
        <v>1.221E-2</v>
      </c>
      <c r="R386" s="191">
        <f>Q386*H386</f>
        <v>2.6739900000000002E-3</v>
      </c>
      <c r="S386" s="191">
        <v>0</v>
      </c>
      <c r="T386" s="192">
        <f>S386*H386</f>
        <v>0</v>
      </c>
      <c r="U386" s="37"/>
      <c r="V386" s="37"/>
      <c r="W386" s="37"/>
      <c r="X386" s="37"/>
      <c r="Y386" s="37"/>
      <c r="Z386" s="37"/>
      <c r="AA386" s="37"/>
      <c r="AB386" s="37"/>
      <c r="AC386" s="37"/>
      <c r="AD386" s="37"/>
      <c r="AE386" s="37"/>
      <c r="AR386" s="193" t="s">
        <v>243</v>
      </c>
      <c r="AT386" s="193" t="s">
        <v>239</v>
      </c>
      <c r="AU386" s="193" t="s">
        <v>88</v>
      </c>
      <c r="AY386" s="20" t="s">
        <v>237</v>
      </c>
      <c r="BE386" s="194">
        <f>IF(N386="základní",J386,0)</f>
        <v>0</v>
      </c>
      <c r="BF386" s="194">
        <f>IF(N386="snížená",J386,0)</f>
        <v>0</v>
      </c>
      <c r="BG386" s="194">
        <f>IF(N386="zákl. přenesená",J386,0)</f>
        <v>0</v>
      </c>
      <c r="BH386" s="194">
        <f>IF(N386="sníž. přenesená",J386,0)</f>
        <v>0</v>
      </c>
      <c r="BI386" s="194">
        <f>IF(N386="nulová",J386,0)</f>
        <v>0</v>
      </c>
      <c r="BJ386" s="20" t="s">
        <v>88</v>
      </c>
      <c r="BK386" s="194">
        <f>ROUND(I386*H386,2)</f>
        <v>0</v>
      </c>
      <c r="BL386" s="20" t="s">
        <v>243</v>
      </c>
      <c r="BM386" s="193" t="s">
        <v>3955</v>
      </c>
    </row>
    <row r="387" spans="1:65" s="2" customFormat="1" ht="10.199999999999999">
      <c r="A387" s="37"/>
      <c r="B387" s="38"/>
      <c r="C387" s="39"/>
      <c r="D387" s="195" t="s">
        <v>245</v>
      </c>
      <c r="E387" s="39"/>
      <c r="F387" s="196" t="s">
        <v>3956</v>
      </c>
      <c r="G387" s="39"/>
      <c r="H387" s="39"/>
      <c r="I387" s="197"/>
      <c r="J387" s="39"/>
      <c r="K387" s="39"/>
      <c r="L387" s="42"/>
      <c r="M387" s="198"/>
      <c r="N387" s="199"/>
      <c r="O387" s="67"/>
      <c r="P387" s="67"/>
      <c r="Q387" s="67"/>
      <c r="R387" s="67"/>
      <c r="S387" s="67"/>
      <c r="T387" s="68"/>
      <c r="U387" s="37"/>
      <c r="V387" s="37"/>
      <c r="W387" s="37"/>
      <c r="X387" s="37"/>
      <c r="Y387" s="37"/>
      <c r="Z387" s="37"/>
      <c r="AA387" s="37"/>
      <c r="AB387" s="37"/>
      <c r="AC387" s="37"/>
      <c r="AD387" s="37"/>
      <c r="AE387" s="37"/>
      <c r="AT387" s="20" t="s">
        <v>245</v>
      </c>
      <c r="AU387" s="20" t="s">
        <v>88</v>
      </c>
    </row>
    <row r="388" spans="1:65" s="13" customFormat="1" ht="10.199999999999999">
      <c r="B388" s="200"/>
      <c r="C388" s="201"/>
      <c r="D388" s="202" t="s">
        <v>247</v>
      </c>
      <c r="E388" s="203" t="s">
        <v>19</v>
      </c>
      <c r="F388" s="204" t="s">
        <v>3957</v>
      </c>
      <c r="G388" s="201"/>
      <c r="H388" s="203" t="s">
        <v>19</v>
      </c>
      <c r="I388" s="205"/>
      <c r="J388" s="201"/>
      <c r="K388" s="201"/>
      <c r="L388" s="206"/>
      <c r="M388" s="207"/>
      <c r="N388" s="208"/>
      <c r="O388" s="208"/>
      <c r="P388" s="208"/>
      <c r="Q388" s="208"/>
      <c r="R388" s="208"/>
      <c r="S388" s="208"/>
      <c r="T388" s="209"/>
      <c r="AT388" s="210" t="s">
        <v>247</v>
      </c>
      <c r="AU388" s="210" t="s">
        <v>88</v>
      </c>
      <c r="AV388" s="13" t="s">
        <v>83</v>
      </c>
      <c r="AW388" s="13" t="s">
        <v>37</v>
      </c>
      <c r="AX388" s="13" t="s">
        <v>76</v>
      </c>
      <c r="AY388" s="210" t="s">
        <v>237</v>
      </c>
    </row>
    <row r="389" spans="1:65" s="14" customFormat="1" ht="10.199999999999999">
      <c r="B389" s="211"/>
      <c r="C389" s="212"/>
      <c r="D389" s="202" t="s">
        <v>247</v>
      </c>
      <c r="E389" s="213" t="s">
        <v>19</v>
      </c>
      <c r="F389" s="214" t="s">
        <v>3958</v>
      </c>
      <c r="G389" s="212"/>
      <c r="H389" s="215">
        <v>1.9</v>
      </c>
      <c r="I389" s="216"/>
      <c r="J389" s="212"/>
      <c r="K389" s="212"/>
      <c r="L389" s="217"/>
      <c r="M389" s="218"/>
      <c r="N389" s="219"/>
      <c r="O389" s="219"/>
      <c r="P389" s="219"/>
      <c r="Q389" s="219"/>
      <c r="R389" s="219"/>
      <c r="S389" s="219"/>
      <c r="T389" s="220"/>
      <c r="AT389" s="221" t="s">
        <v>247</v>
      </c>
      <c r="AU389" s="221" t="s">
        <v>88</v>
      </c>
      <c r="AV389" s="14" t="s">
        <v>88</v>
      </c>
      <c r="AW389" s="14" t="s">
        <v>37</v>
      </c>
      <c r="AX389" s="14" t="s">
        <v>76</v>
      </c>
      <c r="AY389" s="221" t="s">
        <v>237</v>
      </c>
    </row>
    <row r="390" spans="1:65" s="14" customFormat="1" ht="10.199999999999999">
      <c r="B390" s="211"/>
      <c r="C390" s="212"/>
      <c r="D390" s="202" t="s">
        <v>247</v>
      </c>
      <c r="E390" s="213" t="s">
        <v>19</v>
      </c>
      <c r="F390" s="214" t="s">
        <v>3959</v>
      </c>
      <c r="G390" s="212"/>
      <c r="H390" s="215">
        <v>1.9</v>
      </c>
      <c r="I390" s="216"/>
      <c r="J390" s="212"/>
      <c r="K390" s="212"/>
      <c r="L390" s="217"/>
      <c r="M390" s="218"/>
      <c r="N390" s="219"/>
      <c r="O390" s="219"/>
      <c r="P390" s="219"/>
      <c r="Q390" s="219"/>
      <c r="R390" s="219"/>
      <c r="S390" s="219"/>
      <c r="T390" s="220"/>
      <c r="AT390" s="221" t="s">
        <v>247</v>
      </c>
      <c r="AU390" s="221" t="s">
        <v>88</v>
      </c>
      <c r="AV390" s="14" t="s">
        <v>88</v>
      </c>
      <c r="AW390" s="14" t="s">
        <v>37</v>
      </c>
      <c r="AX390" s="14" t="s">
        <v>76</v>
      </c>
      <c r="AY390" s="221" t="s">
        <v>237</v>
      </c>
    </row>
    <row r="391" spans="1:65" s="14" customFormat="1" ht="10.199999999999999">
      <c r="B391" s="211"/>
      <c r="C391" s="212"/>
      <c r="D391" s="202" t="s">
        <v>247</v>
      </c>
      <c r="E391" s="213" t="s">
        <v>19</v>
      </c>
      <c r="F391" s="214" t="s">
        <v>3960</v>
      </c>
      <c r="G391" s="212"/>
      <c r="H391" s="215">
        <v>1.9</v>
      </c>
      <c r="I391" s="216"/>
      <c r="J391" s="212"/>
      <c r="K391" s="212"/>
      <c r="L391" s="217"/>
      <c r="M391" s="218"/>
      <c r="N391" s="219"/>
      <c r="O391" s="219"/>
      <c r="P391" s="219"/>
      <c r="Q391" s="219"/>
      <c r="R391" s="219"/>
      <c r="S391" s="219"/>
      <c r="T391" s="220"/>
      <c r="AT391" s="221" t="s">
        <v>247</v>
      </c>
      <c r="AU391" s="221" t="s">
        <v>88</v>
      </c>
      <c r="AV391" s="14" t="s">
        <v>88</v>
      </c>
      <c r="AW391" s="14" t="s">
        <v>37</v>
      </c>
      <c r="AX391" s="14" t="s">
        <v>76</v>
      </c>
      <c r="AY391" s="221" t="s">
        <v>237</v>
      </c>
    </row>
    <row r="392" spans="1:65" s="13" customFormat="1" ht="10.199999999999999">
      <c r="B392" s="200"/>
      <c r="C392" s="201"/>
      <c r="D392" s="202" t="s">
        <v>247</v>
      </c>
      <c r="E392" s="203" t="s">
        <v>19</v>
      </c>
      <c r="F392" s="204" t="s">
        <v>3961</v>
      </c>
      <c r="G392" s="201"/>
      <c r="H392" s="203" t="s">
        <v>19</v>
      </c>
      <c r="I392" s="205"/>
      <c r="J392" s="201"/>
      <c r="K392" s="201"/>
      <c r="L392" s="206"/>
      <c r="M392" s="207"/>
      <c r="N392" s="208"/>
      <c r="O392" s="208"/>
      <c r="P392" s="208"/>
      <c r="Q392" s="208"/>
      <c r="R392" s="208"/>
      <c r="S392" s="208"/>
      <c r="T392" s="209"/>
      <c r="AT392" s="210" t="s">
        <v>247</v>
      </c>
      <c r="AU392" s="210" t="s">
        <v>88</v>
      </c>
      <c r="AV392" s="13" t="s">
        <v>83</v>
      </c>
      <c r="AW392" s="13" t="s">
        <v>37</v>
      </c>
      <c r="AX392" s="13" t="s">
        <v>76</v>
      </c>
      <c r="AY392" s="210" t="s">
        <v>237</v>
      </c>
    </row>
    <row r="393" spans="1:65" s="14" customFormat="1" ht="10.199999999999999">
      <c r="B393" s="211"/>
      <c r="C393" s="212"/>
      <c r="D393" s="202" t="s">
        <v>247</v>
      </c>
      <c r="E393" s="213" t="s">
        <v>19</v>
      </c>
      <c r="F393" s="214" t="s">
        <v>3962</v>
      </c>
      <c r="G393" s="212"/>
      <c r="H393" s="215">
        <v>1.4</v>
      </c>
      <c r="I393" s="216"/>
      <c r="J393" s="212"/>
      <c r="K393" s="212"/>
      <c r="L393" s="217"/>
      <c r="M393" s="218"/>
      <c r="N393" s="219"/>
      <c r="O393" s="219"/>
      <c r="P393" s="219"/>
      <c r="Q393" s="219"/>
      <c r="R393" s="219"/>
      <c r="S393" s="219"/>
      <c r="T393" s="220"/>
      <c r="AT393" s="221" t="s">
        <v>247</v>
      </c>
      <c r="AU393" s="221" t="s">
        <v>88</v>
      </c>
      <c r="AV393" s="14" t="s">
        <v>88</v>
      </c>
      <c r="AW393" s="14" t="s">
        <v>37</v>
      </c>
      <c r="AX393" s="14" t="s">
        <v>76</v>
      </c>
      <c r="AY393" s="221" t="s">
        <v>237</v>
      </c>
    </row>
    <row r="394" spans="1:65" s="15" customFormat="1" ht="10.199999999999999">
      <c r="B394" s="222"/>
      <c r="C394" s="223"/>
      <c r="D394" s="202" t="s">
        <v>247</v>
      </c>
      <c r="E394" s="224" t="s">
        <v>19</v>
      </c>
      <c r="F394" s="225" t="s">
        <v>251</v>
      </c>
      <c r="G394" s="223"/>
      <c r="H394" s="226">
        <v>7.1</v>
      </c>
      <c r="I394" s="227"/>
      <c r="J394" s="223"/>
      <c r="K394" s="223"/>
      <c r="L394" s="228"/>
      <c r="M394" s="229"/>
      <c r="N394" s="230"/>
      <c r="O394" s="230"/>
      <c r="P394" s="230"/>
      <c r="Q394" s="230"/>
      <c r="R394" s="230"/>
      <c r="S394" s="230"/>
      <c r="T394" s="231"/>
      <c r="AT394" s="232" t="s">
        <v>247</v>
      </c>
      <c r="AU394" s="232" t="s">
        <v>88</v>
      </c>
      <c r="AV394" s="15" t="s">
        <v>92</v>
      </c>
      <c r="AW394" s="15" t="s">
        <v>37</v>
      </c>
      <c r="AX394" s="15" t="s">
        <v>76</v>
      </c>
      <c r="AY394" s="232" t="s">
        <v>237</v>
      </c>
    </row>
    <row r="395" spans="1:65" s="14" customFormat="1" ht="10.199999999999999">
      <c r="B395" s="211"/>
      <c r="C395" s="212"/>
      <c r="D395" s="202" t="s">
        <v>247</v>
      </c>
      <c r="E395" s="213" t="s">
        <v>19</v>
      </c>
      <c r="F395" s="214" t="s">
        <v>3963</v>
      </c>
      <c r="G395" s="212"/>
      <c r="H395" s="215">
        <v>0.219</v>
      </c>
      <c r="I395" s="216"/>
      <c r="J395" s="212"/>
      <c r="K395" s="212"/>
      <c r="L395" s="217"/>
      <c r="M395" s="218"/>
      <c r="N395" s="219"/>
      <c r="O395" s="219"/>
      <c r="P395" s="219"/>
      <c r="Q395" s="219"/>
      <c r="R395" s="219"/>
      <c r="S395" s="219"/>
      <c r="T395" s="220"/>
      <c r="AT395" s="221" t="s">
        <v>247</v>
      </c>
      <c r="AU395" s="221" t="s">
        <v>88</v>
      </c>
      <c r="AV395" s="14" t="s">
        <v>88</v>
      </c>
      <c r="AW395" s="14" t="s">
        <v>37</v>
      </c>
      <c r="AX395" s="14" t="s">
        <v>83</v>
      </c>
      <c r="AY395" s="221" t="s">
        <v>237</v>
      </c>
    </row>
    <row r="396" spans="1:65" s="2" customFormat="1" ht="21.75" customHeight="1">
      <c r="A396" s="37"/>
      <c r="B396" s="38"/>
      <c r="C396" s="244" t="s">
        <v>713</v>
      </c>
      <c r="D396" s="244" t="s">
        <v>296</v>
      </c>
      <c r="E396" s="245" t="s">
        <v>3964</v>
      </c>
      <c r="F396" s="246" t="s">
        <v>3965</v>
      </c>
      <c r="G396" s="247" t="s">
        <v>304</v>
      </c>
      <c r="H396" s="248">
        <v>0.219</v>
      </c>
      <c r="I396" s="249"/>
      <c r="J396" s="250">
        <f>ROUND(I396*H396,2)</f>
        <v>0</v>
      </c>
      <c r="K396" s="246" t="s">
        <v>242</v>
      </c>
      <c r="L396" s="251"/>
      <c r="M396" s="252" t="s">
        <v>19</v>
      </c>
      <c r="N396" s="253" t="s">
        <v>48</v>
      </c>
      <c r="O396" s="67"/>
      <c r="P396" s="191">
        <f>O396*H396</f>
        <v>0</v>
      </c>
      <c r="Q396" s="191">
        <v>1</v>
      </c>
      <c r="R396" s="191">
        <f>Q396*H396</f>
        <v>0.219</v>
      </c>
      <c r="S396" s="191">
        <v>0</v>
      </c>
      <c r="T396" s="192">
        <f>S396*H396</f>
        <v>0</v>
      </c>
      <c r="U396" s="37"/>
      <c r="V396" s="37"/>
      <c r="W396" s="37"/>
      <c r="X396" s="37"/>
      <c r="Y396" s="37"/>
      <c r="Z396" s="37"/>
      <c r="AA396" s="37"/>
      <c r="AB396" s="37"/>
      <c r="AC396" s="37"/>
      <c r="AD396" s="37"/>
      <c r="AE396" s="37"/>
      <c r="AR396" s="193" t="s">
        <v>299</v>
      </c>
      <c r="AT396" s="193" t="s">
        <v>296</v>
      </c>
      <c r="AU396" s="193" t="s">
        <v>88</v>
      </c>
      <c r="AY396" s="20" t="s">
        <v>237</v>
      </c>
      <c r="BE396" s="194">
        <f>IF(N396="základní",J396,0)</f>
        <v>0</v>
      </c>
      <c r="BF396" s="194">
        <f>IF(N396="snížená",J396,0)</f>
        <v>0</v>
      </c>
      <c r="BG396" s="194">
        <f>IF(N396="zákl. přenesená",J396,0)</f>
        <v>0</v>
      </c>
      <c r="BH396" s="194">
        <f>IF(N396="sníž. přenesená",J396,0)</f>
        <v>0</v>
      </c>
      <c r="BI396" s="194">
        <f>IF(N396="nulová",J396,0)</f>
        <v>0</v>
      </c>
      <c r="BJ396" s="20" t="s">
        <v>88</v>
      </c>
      <c r="BK396" s="194">
        <f>ROUND(I396*H396,2)</f>
        <v>0</v>
      </c>
      <c r="BL396" s="20" t="s">
        <v>243</v>
      </c>
      <c r="BM396" s="193" t="s">
        <v>3966</v>
      </c>
    </row>
    <row r="397" spans="1:65" s="2" customFormat="1" ht="24.15" customHeight="1">
      <c r="A397" s="37"/>
      <c r="B397" s="38"/>
      <c r="C397" s="182" t="s">
        <v>717</v>
      </c>
      <c r="D397" s="182" t="s">
        <v>239</v>
      </c>
      <c r="E397" s="183" t="s">
        <v>3967</v>
      </c>
      <c r="F397" s="184" t="s">
        <v>3968</v>
      </c>
      <c r="G397" s="185" t="s">
        <v>519</v>
      </c>
      <c r="H397" s="186">
        <v>0.39100000000000001</v>
      </c>
      <c r="I397" s="187"/>
      <c r="J397" s="188">
        <f>ROUND(I397*H397,2)</f>
        <v>0</v>
      </c>
      <c r="K397" s="184" t="s">
        <v>242</v>
      </c>
      <c r="L397" s="42"/>
      <c r="M397" s="189" t="s">
        <v>19</v>
      </c>
      <c r="N397" s="190" t="s">
        <v>48</v>
      </c>
      <c r="O397" s="67"/>
      <c r="P397" s="191">
        <f>O397*H397</f>
        <v>0</v>
      </c>
      <c r="Q397" s="191">
        <v>2.5019800000000001</v>
      </c>
      <c r="R397" s="191">
        <f>Q397*H397</f>
        <v>0.9782741800000001</v>
      </c>
      <c r="S397" s="191">
        <v>0</v>
      </c>
      <c r="T397" s="192">
        <f>S397*H397</f>
        <v>0</v>
      </c>
      <c r="U397" s="37"/>
      <c r="V397" s="37"/>
      <c r="W397" s="37"/>
      <c r="X397" s="37"/>
      <c r="Y397" s="37"/>
      <c r="Z397" s="37"/>
      <c r="AA397" s="37"/>
      <c r="AB397" s="37"/>
      <c r="AC397" s="37"/>
      <c r="AD397" s="37"/>
      <c r="AE397" s="37"/>
      <c r="AR397" s="193" t="s">
        <v>243</v>
      </c>
      <c r="AT397" s="193" t="s">
        <v>239</v>
      </c>
      <c r="AU397" s="193" t="s">
        <v>88</v>
      </c>
      <c r="AY397" s="20" t="s">
        <v>237</v>
      </c>
      <c r="BE397" s="194">
        <f>IF(N397="základní",J397,0)</f>
        <v>0</v>
      </c>
      <c r="BF397" s="194">
        <f>IF(N397="snížená",J397,0)</f>
        <v>0</v>
      </c>
      <c r="BG397" s="194">
        <f>IF(N397="zákl. přenesená",J397,0)</f>
        <v>0</v>
      </c>
      <c r="BH397" s="194">
        <f>IF(N397="sníž. přenesená",J397,0)</f>
        <v>0</v>
      </c>
      <c r="BI397" s="194">
        <f>IF(N397="nulová",J397,0)</f>
        <v>0</v>
      </c>
      <c r="BJ397" s="20" t="s">
        <v>88</v>
      </c>
      <c r="BK397" s="194">
        <f>ROUND(I397*H397,2)</f>
        <v>0</v>
      </c>
      <c r="BL397" s="20" t="s">
        <v>243</v>
      </c>
      <c r="BM397" s="193" t="s">
        <v>3969</v>
      </c>
    </row>
    <row r="398" spans="1:65" s="2" customFormat="1" ht="10.199999999999999">
      <c r="A398" s="37"/>
      <c r="B398" s="38"/>
      <c r="C398" s="39"/>
      <c r="D398" s="195" t="s">
        <v>245</v>
      </c>
      <c r="E398" s="39"/>
      <c r="F398" s="196" t="s">
        <v>3970</v>
      </c>
      <c r="G398" s="39"/>
      <c r="H398" s="39"/>
      <c r="I398" s="197"/>
      <c r="J398" s="39"/>
      <c r="K398" s="39"/>
      <c r="L398" s="42"/>
      <c r="M398" s="198"/>
      <c r="N398" s="199"/>
      <c r="O398" s="67"/>
      <c r="P398" s="67"/>
      <c r="Q398" s="67"/>
      <c r="R398" s="67"/>
      <c r="S398" s="67"/>
      <c r="T398" s="68"/>
      <c r="U398" s="37"/>
      <c r="V398" s="37"/>
      <c r="W398" s="37"/>
      <c r="X398" s="37"/>
      <c r="Y398" s="37"/>
      <c r="Z398" s="37"/>
      <c r="AA398" s="37"/>
      <c r="AB398" s="37"/>
      <c r="AC398" s="37"/>
      <c r="AD398" s="37"/>
      <c r="AE398" s="37"/>
      <c r="AT398" s="20" t="s">
        <v>245</v>
      </c>
      <c r="AU398" s="20" t="s">
        <v>88</v>
      </c>
    </row>
    <row r="399" spans="1:65" s="13" customFormat="1" ht="10.199999999999999">
      <c r="B399" s="200"/>
      <c r="C399" s="201"/>
      <c r="D399" s="202" t="s">
        <v>247</v>
      </c>
      <c r="E399" s="203" t="s">
        <v>19</v>
      </c>
      <c r="F399" s="204" t="s">
        <v>3971</v>
      </c>
      <c r="G399" s="201"/>
      <c r="H399" s="203" t="s">
        <v>19</v>
      </c>
      <c r="I399" s="205"/>
      <c r="J399" s="201"/>
      <c r="K399" s="201"/>
      <c r="L399" s="206"/>
      <c r="M399" s="207"/>
      <c r="N399" s="208"/>
      <c r="O399" s="208"/>
      <c r="P399" s="208"/>
      <c r="Q399" s="208"/>
      <c r="R399" s="208"/>
      <c r="S399" s="208"/>
      <c r="T399" s="209"/>
      <c r="AT399" s="210" t="s">
        <v>247</v>
      </c>
      <c r="AU399" s="210" t="s">
        <v>88</v>
      </c>
      <c r="AV399" s="13" t="s">
        <v>83</v>
      </c>
      <c r="AW399" s="13" t="s">
        <v>37</v>
      </c>
      <c r="AX399" s="13" t="s">
        <v>76</v>
      </c>
      <c r="AY399" s="210" t="s">
        <v>237</v>
      </c>
    </row>
    <row r="400" spans="1:65" s="14" customFormat="1" ht="10.199999999999999">
      <c r="B400" s="211"/>
      <c r="C400" s="212"/>
      <c r="D400" s="202" t="s">
        <v>247</v>
      </c>
      <c r="E400" s="213" t="s">
        <v>19</v>
      </c>
      <c r="F400" s="214" t="s">
        <v>3972</v>
      </c>
      <c r="G400" s="212"/>
      <c r="H400" s="215">
        <v>0.39100000000000001</v>
      </c>
      <c r="I400" s="216"/>
      <c r="J400" s="212"/>
      <c r="K400" s="212"/>
      <c r="L400" s="217"/>
      <c r="M400" s="218"/>
      <c r="N400" s="219"/>
      <c r="O400" s="219"/>
      <c r="P400" s="219"/>
      <c r="Q400" s="219"/>
      <c r="R400" s="219"/>
      <c r="S400" s="219"/>
      <c r="T400" s="220"/>
      <c r="AT400" s="221" t="s">
        <v>247</v>
      </c>
      <c r="AU400" s="221" t="s">
        <v>88</v>
      </c>
      <c r="AV400" s="14" t="s">
        <v>88</v>
      </c>
      <c r="AW400" s="14" t="s">
        <v>37</v>
      </c>
      <c r="AX400" s="14" t="s">
        <v>83</v>
      </c>
      <c r="AY400" s="221" t="s">
        <v>237</v>
      </c>
    </row>
    <row r="401" spans="1:65" s="2" customFormat="1" ht="24.15" customHeight="1">
      <c r="A401" s="37"/>
      <c r="B401" s="38"/>
      <c r="C401" s="182" t="s">
        <v>425</v>
      </c>
      <c r="D401" s="182" t="s">
        <v>239</v>
      </c>
      <c r="E401" s="183" t="s">
        <v>3973</v>
      </c>
      <c r="F401" s="184" t="s">
        <v>3974</v>
      </c>
      <c r="G401" s="185" t="s">
        <v>141</v>
      </c>
      <c r="H401" s="186">
        <v>3.125</v>
      </c>
      <c r="I401" s="187"/>
      <c r="J401" s="188">
        <f>ROUND(I401*H401,2)</f>
        <v>0</v>
      </c>
      <c r="K401" s="184" t="s">
        <v>242</v>
      </c>
      <c r="L401" s="42"/>
      <c r="M401" s="189" t="s">
        <v>19</v>
      </c>
      <c r="N401" s="190" t="s">
        <v>48</v>
      </c>
      <c r="O401" s="67"/>
      <c r="P401" s="191">
        <f>O401*H401</f>
        <v>0</v>
      </c>
      <c r="Q401" s="191">
        <v>1.1169999999999999E-2</v>
      </c>
      <c r="R401" s="191">
        <f>Q401*H401</f>
        <v>3.490625E-2</v>
      </c>
      <c r="S401" s="191">
        <v>0</v>
      </c>
      <c r="T401" s="192">
        <f>S401*H401</f>
        <v>0</v>
      </c>
      <c r="U401" s="37"/>
      <c r="V401" s="37"/>
      <c r="W401" s="37"/>
      <c r="X401" s="37"/>
      <c r="Y401" s="37"/>
      <c r="Z401" s="37"/>
      <c r="AA401" s="37"/>
      <c r="AB401" s="37"/>
      <c r="AC401" s="37"/>
      <c r="AD401" s="37"/>
      <c r="AE401" s="37"/>
      <c r="AR401" s="193" t="s">
        <v>243</v>
      </c>
      <c r="AT401" s="193" t="s">
        <v>239</v>
      </c>
      <c r="AU401" s="193" t="s">
        <v>88</v>
      </c>
      <c r="AY401" s="20" t="s">
        <v>237</v>
      </c>
      <c r="BE401" s="194">
        <f>IF(N401="základní",J401,0)</f>
        <v>0</v>
      </c>
      <c r="BF401" s="194">
        <f>IF(N401="snížená",J401,0)</f>
        <v>0</v>
      </c>
      <c r="BG401" s="194">
        <f>IF(N401="zákl. přenesená",J401,0)</f>
        <v>0</v>
      </c>
      <c r="BH401" s="194">
        <f>IF(N401="sníž. přenesená",J401,0)</f>
        <v>0</v>
      </c>
      <c r="BI401" s="194">
        <f>IF(N401="nulová",J401,0)</f>
        <v>0</v>
      </c>
      <c r="BJ401" s="20" t="s">
        <v>88</v>
      </c>
      <c r="BK401" s="194">
        <f>ROUND(I401*H401,2)</f>
        <v>0</v>
      </c>
      <c r="BL401" s="20" t="s">
        <v>243</v>
      </c>
      <c r="BM401" s="193" t="s">
        <v>3975</v>
      </c>
    </row>
    <row r="402" spans="1:65" s="2" customFormat="1" ht="10.199999999999999">
      <c r="A402" s="37"/>
      <c r="B402" s="38"/>
      <c r="C402" s="39"/>
      <c r="D402" s="195" t="s">
        <v>245</v>
      </c>
      <c r="E402" s="39"/>
      <c r="F402" s="196" t="s">
        <v>3976</v>
      </c>
      <c r="G402" s="39"/>
      <c r="H402" s="39"/>
      <c r="I402" s="197"/>
      <c r="J402" s="39"/>
      <c r="K402" s="39"/>
      <c r="L402" s="42"/>
      <c r="M402" s="198"/>
      <c r="N402" s="199"/>
      <c r="O402" s="67"/>
      <c r="P402" s="67"/>
      <c r="Q402" s="67"/>
      <c r="R402" s="67"/>
      <c r="S402" s="67"/>
      <c r="T402" s="68"/>
      <c r="U402" s="37"/>
      <c r="V402" s="37"/>
      <c r="W402" s="37"/>
      <c r="X402" s="37"/>
      <c r="Y402" s="37"/>
      <c r="Z402" s="37"/>
      <c r="AA402" s="37"/>
      <c r="AB402" s="37"/>
      <c r="AC402" s="37"/>
      <c r="AD402" s="37"/>
      <c r="AE402" s="37"/>
      <c r="AT402" s="20" t="s">
        <v>245</v>
      </c>
      <c r="AU402" s="20" t="s">
        <v>88</v>
      </c>
    </row>
    <row r="403" spans="1:65" s="13" customFormat="1" ht="10.199999999999999">
      <c r="B403" s="200"/>
      <c r="C403" s="201"/>
      <c r="D403" s="202" t="s">
        <v>247</v>
      </c>
      <c r="E403" s="203" t="s">
        <v>19</v>
      </c>
      <c r="F403" s="204" t="s">
        <v>3971</v>
      </c>
      <c r="G403" s="201"/>
      <c r="H403" s="203" t="s">
        <v>19</v>
      </c>
      <c r="I403" s="205"/>
      <c r="J403" s="201"/>
      <c r="K403" s="201"/>
      <c r="L403" s="206"/>
      <c r="M403" s="207"/>
      <c r="N403" s="208"/>
      <c r="O403" s="208"/>
      <c r="P403" s="208"/>
      <c r="Q403" s="208"/>
      <c r="R403" s="208"/>
      <c r="S403" s="208"/>
      <c r="T403" s="209"/>
      <c r="AT403" s="210" t="s">
        <v>247</v>
      </c>
      <c r="AU403" s="210" t="s">
        <v>88</v>
      </c>
      <c r="AV403" s="13" t="s">
        <v>83</v>
      </c>
      <c r="AW403" s="13" t="s">
        <v>37</v>
      </c>
      <c r="AX403" s="13" t="s">
        <v>76</v>
      </c>
      <c r="AY403" s="210" t="s">
        <v>237</v>
      </c>
    </row>
    <row r="404" spans="1:65" s="14" customFormat="1" ht="10.199999999999999">
      <c r="B404" s="211"/>
      <c r="C404" s="212"/>
      <c r="D404" s="202" t="s">
        <v>247</v>
      </c>
      <c r="E404" s="213" t="s">
        <v>19</v>
      </c>
      <c r="F404" s="214" t="s">
        <v>3977</v>
      </c>
      <c r="G404" s="212"/>
      <c r="H404" s="215">
        <v>3.125</v>
      </c>
      <c r="I404" s="216"/>
      <c r="J404" s="212"/>
      <c r="K404" s="212"/>
      <c r="L404" s="217"/>
      <c r="M404" s="218"/>
      <c r="N404" s="219"/>
      <c r="O404" s="219"/>
      <c r="P404" s="219"/>
      <c r="Q404" s="219"/>
      <c r="R404" s="219"/>
      <c r="S404" s="219"/>
      <c r="T404" s="220"/>
      <c r="AT404" s="221" t="s">
        <v>247</v>
      </c>
      <c r="AU404" s="221" t="s">
        <v>88</v>
      </c>
      <c r="AV404" s="14" t="s">
        <v>88</v>
      </c>
      <c r="AW404" s="14" t="s">
        <v>37</v>
      </c>
      <c r="AX404" s="14" t="s">
        <v>83</v>
      </c>
      <c r="AY404" s="221" t="s">
        <v>237</v>
      </c>
    </row>
    <row r="405" spans="1:65" s="2" customFormat="1" ht="24.15" customHeight="1">
      <c r="A405" s="37"/>
      <c r="B405" s="38"/>
      <c r="C405" s="182" t="s">
        <v>726</v>
      </c>
      <c r="D405" s="182" t="s">
        <v>239</v>
      </c>
      <c r="E405" s="183" t="s">
        <v>3978</v>
      </c>
      <c r="F405" s="184" t="s">
        <v>3979</v>
      </c>
      <c r="G405" s="185" t="s">
        <v>141</v>
      </c>
      <c r="H405" s="186">
        <v>3.125</v>
      </c>
      <c r="I405" s="187"/>
      <c r="J405" s="188">
        <f>ROUND(I405*H405,2)</f>
        <v>0</v>
      </c>
      <c r="K405" s="184" t="s">
        <v>242</v>
      </c>
      <c r="L405" s="42"/>
      <c r="M405" s="189" t="s">
        <v>19</v>
      </c>
      <c r="N405" s="190" t="s">
        <v>48</v>
      </c>
      <c r="O405" s="67"/>
      <c r="P405" s="191">
        <f>O405*H405</f>
        <v>0</v>
      </c>
      <c r="Q405" s="191">
        <v>0</v>
      </c>
      <c r="R405" s="191">
        <f>Q405*H405</f>
        <v>0</v>
      </c>
      <c r="S405" s="191">
        <v>0</v>
      </c>
      <c r="T405" s="192">
        <f>S405*H405</f>
        <v>0</v>
      </c>
      <c r="U405" s="37"/>
      <c r="V405" s="37"/>
      <c r="W405" s="37"/>
      <c r="X405" s="37"/>
      <c r="Y405" s="37"/>
      <c r="Z405" s="37"/>
      <c r="AA405" s="37"/>
      <c r="AB405" s="37"/>
      <c r="AC405" s="37"/>
      <c r="AD405" s="37"/>
      <c r="AE405" s="37"/>
      <c r="AR405" s="193" t="s">
        <v>243</v>
      </c>
      <c r="AT405" s="193" t="s">
        <v>239</v>
      </c>
      <c r="AU405" s="193" t="s">
        <v>88</v>
      </c>
      <c r="AY405" s="20" t="s">
        <v>237</v>
      </c>
      <c r="BE405" s="194">
        <f>IF(N405="základní",J405,0)</f>
        <v>0</v>
      </c>
      <c r="BF405" s="194">
        <f>IF(N405="snížená",J405,0)</f>
        <v>0</v>
      </c>
      <c r="BG405" s="194">
        <f>IF(N405="zákl. přenesená",J405,0)</f>
        <v>0</v>
      </c>
      <c r="BH405" s="194">
        <f>IF(N405="sníž. přenesená",J405,0)</f>
        <v>0</v>
      </c>
      <c r="BI405" s="194">
        <f>IF(N405="nulová",J405,0)</f>
        <v>0</v>
      </c>
      <c r="BJ405" s="20" t="s">
        <v>88</v>
      </c>
      <c r="BK405" s="194">
        <f>ROUND(I405*H405,2)</f>
        <v>0</v>
      </c>
      <c r="BL405" s="20" t="s">
        <v>243</v>
      </c>
      <c r="BM405" s="193" t="s">
        <v>3980</v>
      </c>
    </row>
    <row r="406" spans="1:65" s="2" customFormat="1" ht="10.199999999999999">
      <c r="A406" s="37"/>
      <c r="B406" s="38"/>
      <c r="C406" s="39"/>
      <c r="D406" s="195" t="s">
        <v>245</v>
      </c>
      <c r="E406" s="39"/>
      <c r="F406" s="196" t="s">
        <v>3981</v>
      </c>
      <c r="G406" s="39"/>
      <c r="H406" s="39"/>
      <c r="I406" s="197"/>
      <c r="J406" s="39"/>
      <c r="K406" s="39"/>
      <c r="L406" s="42"/>
      <c r="M406" s="198"/>
      <c r="N406" s="199"/>
      <c r="O406" s="67"/>
      <c r="P406" s="67"/>
      <c r="Q406" s="67"/>
      <c r="R406" s="67"/>
      <c r="S406" s="67"/>
      <c r="T406" s="68"/>
      <c r="U406" s="37"/>
      <c r="V406" s="37"/>
      <c r="W406" s="37"/>
      <c r="X406" s="37"/>
      <c r="Y406" s="37"/>
      <c r="Z406" s="37"/>
      <c r="AA406" s="37"/>
      <c r="AB406" s="37"/>
      <c r="AC406" s="37"/>
      <c r="AD406" s="37"/>
      <c r="AE406" s="37"/>
      <c r="AT406" s="20" t="s">
        <v>245</v>
      </c>
      <c r="AU406" s="20" t="s">
        <v>88</v>
      </c>
    </row>
    <row r="407" spans="1:65" s="2" customFormat="1" ht="24.15" customHeight="1">
      <c r="A407" s="37"/>
      <c r="B407" s="38"/>
      <c r="C407" s="182" t="s">
        <v>733</v>
      </c>
      <c r="D407" s="182" t="s">
        <v>239</v>
      </c>
      <c r="E407" s="183" t="s">
        <v>3982</v>
      </c>
      <c r="F407" s="184" t="s">
        <v>3983</v>
      </c>
      <c r="G407" s="185" t="s">
        <v>304</v>
      </c>
      <c r="H407" s="186">
        <v>3.5000000000000003E-2</v>
      </c>
      <c r="I407" s="187"/>
      <c r="J407" s="188">
        <f>ROUND(I407*H407,2)</f>
        <v>0</v>
      </c>
      <c r="K407" s="184" t="s">
        <v>242</v>
      </c>
      <c r="L407" s="42"/>
      <c r="M407" s="189" t="s">
        <v>19</v>
      </c>
      <c r="N407" s="190" t="s">
        <v>48</v>
      </c>
      <c r="O407" s="67"/>
      <c r="P407" s="191">
        <f>O407*H407</f>
        <v>0</v>
      </c>
      <c r="Q407" s="191">
        <v>1.05291</v>
      </c>
      <c r="R407" s="191">
        <f>Q407*H407</f>
        <v>3.6851850000000005E-2</v>
      </c>
      <c r="S407" s="191">
        <v>0</v>
      </c>
      <c r="T407" s="192">
        <f>S407*H407</f>
        <v>0</v>
      </c>
      <c r="U407" s="37"/>
      <c r="V407" s="37"/>
      <c r="W407" s="37"/>
      <c r="X407" s="37"/>
      <c r="Y407" s="37"/>
      <c r="Z407" s="37"/>
      <c r="AA407" s="37"/>
      <c r="AB407" s="37"/>
      <c r="AC407" s="37"/>
      <c r="AD407" s="37"/>
      <c r="AE407" s="37"/>
      <c r="AR407" s="193" t="s">
        <v>243</v>
      </c>
      <c r="AT407" s="193" t="s">
        <v>239</v>
      </c>
      <c r="AU407" s="193" t="s">
        <v>88</v>
      </c>
      <c r="AY407" s="20" t="s">
        <v>237</v>
      </c>
      <c r="BE407" s="194">
        <f>IF(N407="základní",J407,0)</f>
        <v>0</v>
      </c>
      <c r="BF407" s="194">
        <f>IF(N407="snížená",J407,0)</f>
        <v>0</v>
      </c>
      <c r="BG407" s="194">
        <f>IF(N407="zákl. přenesená",J407,0)</f>
        <v>0</v>
      </c>
      <c r="BH407" s="194">
        <f>IF(N407="sníž. přenesená",J407,0)</f>
        <v>0</v>
      </c>
      <c r="BI407" s="194">
        <f>IF(N407="nulová",J407,0)</f>
        <v>0</v>
      </c>
      <c r="BJ407" s="20" t="s">
        <v>88</v>
      </c>
      <c r="BK407" s="194">
        <f>ROUND(I407*H407,2)</f>
        <v>0</v>
      </c>
      <c r="BL407" s="20" t="s">
        <v>243</v>
      </c>
      <c r="BM407" s="193" t="s">
        <v>3984</v>
      </c>
    </row>
    <row r="408" spans="1:65" s="2" customFormat="1" ht="10.199999999999999">
      <c r="A408" s="37"/>
      <c r="B408" s="38"/>
      <c r="C408" s="39"/>
      <c r="D408" s="195" t="s">
        <v>245</v>
      </c>
      <c r="E408" s="39"/>
      <c r="F408" s="196" t="s">
        <v>3985</v>
      </c>
      <c r="G408" s="39"/>
      <c r="H408" s="39"/>
      <c r="I408" s="197"/>
      <c r="J408" s="39"/>
      <c r="K408" s="39"/>
      <c r="L408" s="42"/>
      <c r="M408" s="198"/>
      <c r="N408" s="199"/>
      <c r="O408" s="67"/>
      <c r="P408" s="67"/>
      <c r="Q408" s="67"/>
      <c r="R408" s="67"/>
      <c r="S408" s="67"/>
      <c r="T408" s="68"/>
      <c r="U408" s="37"/>
      <c r="V408" s="37"/>
      <c r="W408" s="37"/>
      <c r="X408" s="37"/>
      <c r="Y408" s="37"/>
      <c r="Z408" s="37"/>
      <c r="AA408" s="37"/>
      <c r="AB408" s="37"/>
      <c r="AC408" s="37"/>
      <c r="AD408" s="37"/>
      <c r="AE408" s="37"/>
      <c r="AT408" s="20" t="s">
        <v>245</v>
      </c>
      <c r="AU408" s="20" t="s">
        <v>88</v>
      </c>
    </row>
    <row r="409" spans="1:65" s="2" customFormat="1" ht="19.2">
      <c r="A409" s="37"/>
      <c r="B409" s="38"/>
      <c r="C409" s="39"/>
      <c r="D409" s="202" t="s">
        <v>914</v>
      </c>
      <c r="E409" s="39"/>
      <c r="F409" s="254" t="s">
        <v>3986</v>
      </c>
      <c r="G409" s="39"/>
      <c r="H409" s="39"/>
      <c r="I409" s="197"/>
      <c r="J409" s="39"/>
      <c r="K409" s="39"/>
      <c r="L409" s="42"/>
      <c r="M409" s="198"/>
      <c r="N409" s="199"/>
      <c r="O409" s="67"/>
      <c r="P409" s="67"/>
      <c r="Q409" s="67"/>
      <c r="R409" s="67"/>
      <c r="S409" s="67"/>
      <c r="T409" s="68"/>
      <c r="U409" s="37"/>
      <c r="V409" s="37"/>
      <c r="W409" s="37"/>
      <c r="X409" s="37"/>
      <c r="Y409" s="37"/>
      <c r="Z409" s="37"/>
      <c r="AA409" s="37"/>
      <c r="AB409" s="37"/>
      <c r="AC409" s="37"/>
      <c r="AD409" s="37"/>
      <c r="AE409" s="37"/>
      <c r="AT409" s="20" t="s">
        <v>914</v>
      </c>
      <c r="AU409" s="20" t="s">
        <v>88</v>
      </c>
    </row>
    <row r="410" spans="1:65" s="13" customFormat="1" ht="10.199999999999999">
      <c r="B410" s="200"/>
      <c r="C410" s="201"/>
      <c r="D410" s="202" t="s">
        <v>247</v>
      </c>
      <c r="E410" s="203" t="s">
        <v>19</v>
      </c>
      <c r="F410" s="204" t="s">
        <v>3971</v>
      </c>
      <c r="G410" s="201"/>
      <c r="H410" s="203" t="s">
        <v>19</v>
      </c>
      <c r="I410" s="205"/>
      <c r="J410" s="201"/>
      <c r="K410" s="201"/>
      <c r="L410" s="206"/>
      <c r="M410" s="207"/>
      <c r="N410" s="208"/>
      <c r="O410" s="208"/>
      <c r="P410" s="208"/>
      <c r="Q410" s="208"/>
      <c r="R410" s="208"/>
      <c r="S410" s="208"/>
      <c r="T410" s="209"/>
      <c r="AT410" s="210" t="s">
        <v>247</v>
      </c>
      <c r="AU410" s="210" t="s">
        <v>88</v>
      </c>
      <c r="AV410" s="13" t="s">
        <v>83</v>
      </c>
      <c r="AW410" s="13" t="s">
        <v>37</v>
      </c>
      <c r="AX410" s="13" t="s">
        <v>76</v>
      </c>
      <c r="AY410" s="210" t="s">
        <v>237</v>
      </c>
    </row>
    <row r="411" spans="1:65" s="14" customFormat="1" ht="10.199999999999999">
      <c r="B411" s="211"/>
      <c r="C411" s="212"/>
      <c r="D411" s="202" t="s">
        <v>247</v>
      </c>
      <c r="E411" s="213" t="s">
        <v>19</v>
      </c>
      <c r="F411" s="214" t="s">
        <v>3987</v>
      </c>
      <c r="G411" s="212"/>
      <c r="H411" s="215">
        <v>3.5000000000000003E-2</v>
      </c>
      <c r="I411" s="216"/>
      <c r="J411" s="212"/>
      <c r="K411" s="212"/>
      <c r="L411" s="217"/>
      <c r="M411" s="218"/>
      <c r="N411" s="219"/>
      <c r="O411" s="219"/>
      <c r="P411" s="219"/>
      <c r="Q411" s="219"/>
      <c r="R411" s="219"/>
      <c r="S411" s="219"/>
      <c r="T411" s="220"/>
      <c r="AT411" s="221" t="s">
        <v>247</v>
      </c>
      <c r="AU411" s="221" t="s">
        <v>88</v>
      </c>
      <c r="AV411" s="14" t="s">
        <v>88</v>
      </c>
      <c r="AW411" s="14" t="s">
        <v>37</v>
      </c>
      <c r="AX411" s="14" t="s">
        <v>83</v>
      </c>
      <c r="AY411" s="221" t="s">
        <v>237</v>
      </c>
    </row>
    <row r="412" spans="1:65" s="12" customFormat="1" ht="22.8" customHeight="1">
      <c r="B412" s="166"/>
      <c r="C412" s="167"/>
      <c r="D412" s="168" t="s">
        <v>75</v>
      </c>
      <c r="E412" s="180" t="s">
        <v>359</v>
      </c>
      <c r="F412" s="180" t="s">
        <v>360</v>
      </c>
      <c r="G412" s="167"/>
      <c r="H412" s="167"/>
      <c r="I412" s="170"/>
      <c r="J412" s="181">
        <f>BK412</f>
        <v>0</v>
      </c>
      <c r="K412" s="167"/>
      <c r="L412" s="172"/>
      <c r="M412" s="173"/>
      <c r="N412" s="174"/>
      <c r="O412" s="174"/>
      <c r="P412" s="175">
        <f>SUM(P413:P456)</f>
        <v>0</v>
      </c>
      <c r="Q412" s="174"/>
      <c r="R412" s="175">
        <f>SUM(R413:R456)</f>
        <v>36.271388739999992</v>
      </c>
      <c r="S412" s="174"/>
      <c r="T412" s="176">
        <f>SUM(T413:T456)</f>
        <v>0</v>
      </c>
      <c r="AR412" s="177" t="s">
        <v>83</v>
      </c>
      <c r="AT412" s="178" t="s">
        <v>75</v>
      </c>
      <c r="AU412" s="178" t="s">
        <v>83</v>
      </c>
      <c r="AY412" s="177" t="s">
        <v>237</v>
      </c>
      <c r="BK412" s="179">
        <f>SUM(BK413:BK456)</f>
        <v>0</v>
      </c>
    </row>
    <row r="413" spans="1:65" s="2" customFormat="1" ht="49.05" customHeight="1">
      <c r="A413" s="37"/>
      <c r="B413" s="38"/>
      <c r="C413" s="182" t="s">
        <v>739</v>
      </c>
      <c r="D413" s="182" t="s">
        <v>239</v>
      </c>
      <c r="E413" s="183" t="s">
        <v>362</v>
      </c>
      <c r="F413" s="184" t="s">
        <v>363</v>
      </c>
      <c r="G413" s="185" t="s">
        <v>141</v>
      </c>
      <c r="H413" s="186">
        <v>241</v>
      </c>
      <c r="I413" s="187"/>
      <c r="J413" s="188">
        <f>ROUND(I413*H413,2)</f>
        <v>0</v>
      </c>
      <c r="K413" s="184" t="s">
        <v>242</v>
      </c>
      <c r="L413" s="42"/>
      <c r="M413" s="189" t="s">
        <v>19</v>
      </c>
      <c r="N413" s="190" t="s">
        <v>48</v>
      </c>
      <c r="O413" s="67"/>
      <c r="P413" s="191">
        <f>O413*H413</f>
        <v>0</v>
      </c>
      <c r="Q413" s="191">
        <v>2.9499999999999998E-2</v>
      </c>
      <c r="R413" s="191">
        <f>Q413*H413</f>
        <v>7.1094999999999997</v>
      </c>
      <c r="S413" s="191">
        <v>0</v>
      </c>
      <c r="T413" s="192">
        <f>S413*H413</f>
        <v>0</v>
      </c>
      <c r="U413" s="37"/>
      <c r="V413" s="37"/>
      <c r="W413" s="37"/>
      <c r="X413" s="37"/>
      <c r="Y413" s="37"/>
      <c r="Z413" s="37"/>
      <c r="AA413" s="37"/>
      <c r="AB413" s="37"/>
      <c r="AC413" s="37"/>
      <c r="AD413" s="37"/>
      <c r="AE413" s="37"/>
      <c r="AR413" s="193" t="s">
        <v>243</v>
      </c>
      <c r="AT413" s="193" t="s">
        <v>239</v>
      </c>
      <c r="AU413" s="193" t="s">
        <v>88</v>
      </c>
      <c r="AY413" s="20" t="s">
        <v>237</v>
      </c>
      <c r="BE413" s="194">
        <f>IF(N413="základní",J413,0)</f>
        <v>0</v>
      </c>
      <c r="BF413" s="194">
        <f>IF(N413="snížená",J413,0)</f>
        <v>0</v>
      </c>
      <c r="BG413" s="194">
        <f>IF(N413="zákl. přenesená",J413,0)</f>
        <v>0</v>
      </c>
      <c r="BH413" s="194">
        <f>IF(N413="sníž. přenesená",J413,0)</f>
        <v>0</v>
      </c>
      <c r="BI413" s="194">
        <f>IF(N413="nulová",J413,0)</f>
        <v>0</v>
      </c>
      <c r="BJ413" s="20" t="s">
        <v>88</v>
      </c>
      <c r="BK413" s="194">
        <f>ROUND(I413*H413,2)</f>
        <v>0</v>
      </c>
      <c r="BL413" s="20" t="s">
        <v>243</v>
      </c>
      <c r="BM413" s="193" t="s">
        <v>3988</v>
      </c>
    </row>
    <row r="414" spans="1:65" s="2" customFormat="1" ht="10.199999999999999">
      <c r="A414" s="37"/>
      <c r="B414" s="38"/>
      <c r="C414" s="39"/>
      <c r="D414" s="195" t="s">
        <v>245</v>
      </c>
      <c r="E414" s="39"/>
      <c r="F414" s="196" t="s">
        <v>365</v>
      </c>
      <c r="G414" s="39"/>
      <c r="H414" s="39"/>
      <c r="I414" s="197"/>
      <c r="J414" s="39"/>
      <c r="K414" s="39"/>
      <c r="L414" s="42"/>
      <c r="M414" s="198"/>
      <c r="N414" s="199"/>
      <c r="O414" s="67"/>
      <c r="P414" s="67"/>
      <c r="Q414" s="67"/>
      <c r="R414" s="67"/>
      <c r="S414" s="67"/>
      <c r="T414" s="68"/>
      <c r="U414" s="37"/>
      <c r="V414" s="37"/>
      <c r="W414" s="37"/>
      <c r="X414" s="37"/>
      <c r="Y414" s="37"/>
      <c r="Z414" s="37"/>
      <c r="AA414" s="37"/>
      <c r="AB414" s="37"/>
      <c r="AC414" s="37"/>
      <c r="AD414" s="37"/>
      <c r="AE414" s="37"/>
      <c r="AT414" s="20" t="s">
        <v>245</v>
      </c>
      <c r="AU414" s="20" t="s">
        <v>88</v>
      </c>
    </row>
    <row r="415" spans="1:65" s="14" customFormat="1" ht="10.199999999999999">
      <c r="B415" s="211"/>
      <c r="C415" s="212"/>
      <c r="D415" s="202" t="s">
        <v>247</v>
      </c>
      <c r="E415" s="213" t="s">
        <v>19</v>
      </c>
      <c r="F415" s="214" t="s">
        <v>143</v>
      </c>
      <c r="G415" s="212"/>
      <c r="H415" s="215">
        <v>241</v>
      </c>
      <c r="I415" s="216"/>
      <c r="J415" s="212"/>
      <c r="K415" s="212"/>
      <c r="L415" s="217"/>
      <c r="M415" s="218"/>
      <c r="N415" s="219"/>
      <c r="O415" s="219"/>
      <c r="P415" s="219"/>
      <c r="Q415" s="219"/>
      <c r="R415" s="219"/>
      <c r="S415" s="219"/>
      <c r="T415" s="220"/>
      <c r="AT415" s="221" t="s">
        <v>247</v>
      </c>
      <c r="AU415" s="221" t="s">
        <v>88</v>
      </c>
      <c r="AV415" s="14" t="s">
        <v>88</v>
      </c>
      <c r="AW415" s="14" t="s">
        <v>37</v>
      </c>
      <c r="AX415" s="14" t="s">
        <v>83</v>
      </c>
      <c r="AY415" s="221" t="s">
        <v>237</v>
      </c>
    </row>
    <row r="416" spans="1:65" s="2" customFormat="1" ht="24.15" customHeight="1">
      <c r="A416" s="37"/>
      <c r="B416" s="38"/>
      <c r="C416" s="182" t="s">
        <v>746</v>
      </c>
      <c r="D416" s="264" t="s">
        <v>239</v>
      </c>
      <c r="E416" s="183" t="s">
        <v>372</v>
      </c>
      <c r="F416" s="184" t="s">
        <v>373</v>
      </c>
      <c r="G416" s="185" t="s">
        <v>141</v>
      </c>
      <c r="H416" s="186">
        <v>242.84100000000001</v>
      </c>
      <c r="I416" s="187"/>
      <c r="J416" s="188">
        <f>ROUND(I416*H416,2)</f>
        <v>0</v>
      </c>
      <c r="K416" s="184" t="s">
        <v>242</v>
      </c>
      <c r="L416" s="42"/>
      <c r="M416" s="189" t="s">
        <v>19</v>
      </c>
      <c r="N416" s="190" t="s">
        <v>48</v>
      </c>
      <c r="O416" s="67"/>
      <c r="P416" s="191">
        <f>O416*H416</f>
        <v>0</v>
      </c>
      <c r="Q416" s="191">
        <v>2.5999999999999998E-4</v>
      </c>
      <c r="R416" s="191">
        <f>Q416*H416</f>
        <v>6.3138659999999999E-2</v>
      </c>
      <c r="S416" s="191">
        <v>0</v>
      </c>
      <c r="T416" s="192">
        <f>S416*H416</f>
        <v>0</v>
      </c>
      <c r="U416" s="37"/>
      <c r="V416" s="37"/>
      <c r="W416" s="37"/>
      <c r="X416" s="37"/>
      <c r="Y416" s="37"/>
      <c r="Z416" s="37"/>
      <c r="AA416" s="37"/>
      <c r="AB416" s="37"/>
      <c r="AC416" s="37"/>
      <c r="AD416" s="37"/>
      <c r="AE416" s="37"/>
      <c r="AR416" s="193" t="s">
        <v>243</v>
      </c>
      <c r="AT416" s="193" t="s">
        <v>239</v>
      </c>
      <c r="AU416" s="193" t="s">
        <v>88</v>
      </c>
      <c r="AY416" s="20" t="s">
        <v>237</v>
      </c>
      <c r="BE416" s="194">
        <f>IF(N416="základní",J416,0)</f>
        <v>0</v>
      </c>
      <c r="BF416" s="194">
        <f>IF(N416="snížená",J416,0)</f>
        <v>0</v>
      </c>
      <c r="BG416" s="194">
        <f>IF(N416="zákl. přenesená",J416,0)</f>
        <v>0</v>
      </c>
      <c r="BH416" s="194">
        <f>IF(N416="sníž. přenesená",J416,0)</f>
        <v>0</v>
      </c>
      <c r="BI416" s="194">
        <f>IF(N416="nulová",J416,0)</f>
        <v>0</v>
      </c>
      <c r="BJ416" s="20" t="s">
        <v>88</v>
      </c>
      <c r="BK416" s="194">
        <f>ROUND(I416*H416,2)</f>
        <v>0</v>
      </c>
      <c r="BL416" s="20" t="s">
        <v>243</v>
      </c>
      <c r="BM416" s="193" t="s">
        <v>3989</v>
      </c>
    </row>
    <row r="417" spans="1:51" s="2" customFormat="1" ht="10.199999999999999">
      <c r="A417" s="37"/>
      <c r="B417" s="38"/>
      <c r="C417" s="39"/>
      <c r="D417" s="195" t="s">
        <v>245</v>
      </c>
      <c r="E417" s="39"/>
      <c r="F417" s="196" t="s">
        <v>375</v>
      </c>
      <c r="G417" s="39"/>
      <c r="H417" s="39"/>
      <c r="I417" s="197"/>
      <c r="J417" s="39"/>
      <c r="K417" s="39"/>
      <c r="L417" s="42"/>
      <c r="M417" s="198"/>
      <c r="N417" s="199"/>
      <c r="O417" s="67"/>
      <c r="P417" s="67"/>
      <c r="Q417" s="67"/>
      <c r="R417" s="67"/>
      <c r="S417" s="67"/>
      <c r="T417" s="68"/>
      <c r="U417" s="37"/>
      <c r="V417" s="37"/>
      <c r="W417" s="37"/>
      <c r="X417" s="37"/>
      <c r="Y417" s="37"/>
      <c r="Z417" s="37"/>
      <c r="AA417" s="37"/>
      <c r="AB417" s="37"/>
      <c r="AC417" s="37"/>
      <c r="AD417" s="37"/>
      <c r="AE417" s="37"/>
      <c r="AT417" s="20" t="s">
        <v>245</v>
      </c>
      <c r="AU417" s="20" t="s">
        <v>88</v>
      </c>
    </row>
    <row r="418" spans="1:51" s="13" customFormat="1" ht="10.199999999999999">
      <c r="B418" s="200"/>
      <c r="C418" s="201"/>
      <c r="D418" s="202" t="s">
        <v>247</v>
      </c>
      <c r="E418" s="203" t="s">
        <v>19</v>
      </c>
      <c r="F418" s="204" t="s">
        <v>3854</v>
      </c>
      <c r="G418" s="201"/>
      <c r="H418" s="203" t="s">
        <v>19</v>
      </c>
      <c r="I418" s="205"/>
      <c r="J418" s="201"/>
      <c r="K418" s="201"/>
      <c r="L418" s="206"/>
      <c r="M418" s="207"/>
      <c r="N418" s="208"/>
      <c r="O418" s="208"/>
      <c r="P418" s="208"/>
      <c r="Q418" s="208"/>
      <c r="R418" s="208"/>
      <c r="S418" s="208"/>
      <c r="T418" s="209"/>
      <c r="AT418" s="210" t="s">
        <v>247</v>
      </c>
      <c r="AU418" s="210" t="s">
        <v>88</v>
      </c>
      <c r="AV418" s="13" t="s">
        <v>83</v>
      </c>
      <c r="AW418" s="13" t="s">
        <v>37</v>
      </c>
      <c r="AX418" s="13" t="s">
        <v>76</v>
      </c>
      <c r="AY418" s="210" t="s">
        <v>237</v>
      </c>
    </row>
    <row r="419" spans="1:51" s="14" customFormat="1" ht="10.199999999999999">
      <c r="B419" s="211"/>
      <c r="C419" s="212"/>
      <c r="D419" s="202" t="s">
        <v>247</v>
      </c>
      <c r="E419" s="213" t="s">
        <v>19</v>
      </c>
      <c r="F419" s="214" t="s">
        <v>3990</v>
      </c>
      <c r="G419" s="212"/>
      <c r="H419" s="215">
        <v>10.083</v>
      </c>
      <c r="I419" s="216"/>
      <c r="J419" s="212"/>
      <c r="K419" s="212"/>
      <c r="L419" s="217"/>
      <c r="M419" s="218"/>
      <c r="N419" s="219"/>
      <c r="O419" s="219"/>
      <c r="P419" s="219"/>
      <c r="Q419" s="219"/>
      <c r="R419" s="219"/>
      <c r="S419" s="219"/>
      <c r="T419" s="220"/>
      <c r="AT419" s="221" t="s">
        <v>247</v>
      </c>
      <c r="AU419" s="221" t="s">
        <v>88</v>
      </c>
      <c r="AV419" s="14" t="s">
        <v>88</v>
      </c>
      <c r="AW419" s="14" t="s">
        <v>37</v>
      </c>
      <c r="AX419" s="14" t="s">
        <v>76</v>
      </c>
      <c r="AY419" s="221" t="s">
        <v>237</v>
      </c>
    </row>
    <row r="420" spans="1:51" s="14" customFormat="1" ht="10.199999999999999">
      <c r="B420" s="211"/>
      <c r="C420" s="212"/>
      <c r="D420" s="202" t="s">
        <v>247</v>
      </c>
      <c r="E420" s="213" t="s">
        <v>19</v>
      </c>
      <c r="F420" s="214" t="s">
        <v>3991</v>
      </c>
      <c r="G420" s="212"/>
      <c r="H420" s="215">
        <v>6.3760000000000003</v>
      </c>
      <c r="I420" s="216"/>
      <c r="J420" s="212"/>
      <c r="K420" s="212"/>
      <c r="L420" s="217"/>
      <c r="M420" s="218"/>
      <c r="N420" s="219"/>
      <c r="O420" s="219"/>
      <c r="P420" s="219"/>
      <c r="Q420" s="219"/>
      <c r="R420" s="219"/>
      <c r="S420" s="219"/>
      <c r="T420" s="220"/>
      <c r="AT420" s="221" t="s">
        <v>247</v>
      </c>
      <c r="AU420" s="221" t="s">
        <v>88</v>
      </c>
      <c r="AV420" s="14" t="s">
        <v>88</v>
      </c>
      <c r="AW420" s="14" t="s">
        <v>37</v>
      </c>
      <c r="AX420" s="14" t="s">
        <v>76</v>
      </c>
      <c r="AY420" s="221" t="s">
        <v>237</v>
      </c>
    </row>
    <row r="421" spans="1:51" s="14" customFormat="1" ht="10.199999999999999">
      <c r="B421" s="211"/>
      <c r="C421" s="212"/>
      <c r="D421" s="202" t="s">
        <v>247</v>
      </c>
      <c r="E421" s="213" t="s">
        <v>19</v>
      </c>
      <c r="F421" s="214" t="s">
        <v>3992</v>
      </c>
      <c r="G421" s="212"/>
      <c r="H421" s="215">
        <v>3.4329999999999998</v>
      </c>
      <c r="I421" s="216"/>
      <c r="J421" s="212"/>
      <c r="K421" s="212"/>
      <c r="L421" s="217"/>
      <c r="M421" s="218"/>
      <c r="N421" s="219"/>
      <c r="O421" s="219"/>
      <c r="P421" s="219"/>
      <c r="Q421" s="219"/>
      <c r="R421" s="219"/>
      <c r="S421" s="219"/>
      <c r="T421" s="220"/>
      <c r="AT421" s="221" t="s">
        <v>247</v>
      </c>
      <c r="AU421" s="221" t="s">
        <v>88</v>
      </c>
      <c r="AV421" s="14" t="s">
        <v>88</v>
      </c>
      <c r="AW421" s="14" t="s">
        <v>37</v>
      </c>
      <c r="AX421" s="14" t="s">
        <v>76</v>
      </c>
      <c r="AY421" s="221" t="s">
        <v>237</v>
      </c>
    </row>
    <row r="422" spans="1:51" s="14" customFormat="1" ht="10.199999999999999">
      <c r="B422" s="211"/>
      <c r="C422" s="212"/>
      <c r="D422" s="202" t="s">
        <v>247</v>
      </c>
      <c r="E422" s="213" t="s">
        <v>19</v>
      </c>
      <c r="F422" s="214" t="s">
        <v>3993</v>
      </c>
      <c r="G422" s="212"/>
      <c r="H422" s="215">
        <v>5.1950000000000003</v>
      </c>
      <c r="I422" s="216"/>
      <c r="J422" s="212"/>
      <c r="K422" s="212"/>
      <c r="L422" s="217"/>
      <c r="M422" s="218"/>
      <c r="N422" s="219"/>
      <c r="O422" s="219"/>
      <c r="P422" s="219"/>
      <c r="Q422" s="219"/>
      <c r="R422" s="219"/>
      <c r="S422" s="219"/>
      <c r="T422" s="220"/>
      <c r="AT422" s="221" t="s">
        <v>247</v>
      </c>
      <c r="AU422" s="221" t="s">
        <v>88</v>
      </c>
      <c r="AV422" s="14" t="s">
        <v>88</v>
      </c>
      <c r="AW422" s="14" t="s">
        <v>37</v>
      </c>
      <c r="AX422" s="14" t="s">
        <v>76</v>
      </c>
      <c r="AY422" s="221" t="s">
        <v>237</v>
      </c>
    </row>
    <row r="423" spans="1:51" s="15" customFormat="1" ht="10.199999999999999">
      <c r="B423" s="222"/>
      <c r="C423" s="223"/>
      <c r="D423" s="202" t="s">
        <v>247</v>
      </c>
      <c r="E423" s="224" t="s">
        <v>19</v>
      </c>
      <c r="F423" s="225" t="s">
        <v>251</v>
      </c>
      <c r="G423" s="223"/>
      <c r="H423" s="226">
        <v>25.087</v>
      </c>
      <c r="I423" s="227"/>
      <c r="J423" s="223"/>
      <c r="K423" s="223"/>
      <c r="L423" s="228"/>
      <c r="M423" s="229"/>
      <c r="N423" s="230"/>
      <c r="O423" s="230"/>
      <c r="P423" s="230"/>
      <c r="Q423" s="230"/>
      <c r="R423" s="230"/>
      <c r="S423" s="230"/>
      <c r="T423" s="231"/>
      <c r="AT423" s="232" t="s">
        <v>247</v>
      </c>
      <c r="AU423" s="232" t="s">
        <v>88</v>
      </c>
      <c r="AV423" s="15" t="s">
        <v>92</v>
      </c>
      <c r="AW423" s="15" t="s">
        <v>37</v>
      </c>
      <c r="AX423" s="15" t="s">
        <v>76</v>
      </c>
      <c r="AY423" s="232" t="s">
        <v>237</v>
      </c>
    </row>
    <row r="424" spans="1:51" s="13" customFormat="1" ht="10.199999999999999">
      <c r="B424" s="200"/>
      <c r="C424" s="201"/>
      <c r="D424" s="202" t="s">
        <v>247</v>
      </c>
      <c r="E424" s="203" t="s">
        <v>19</v>
      </c>
      <c r="F424" s="204" t="s">
        <v>248</v>
      </c>
      <c r="G424" s="201"/>
      <c r="H424" s="203" t="s">
        <v>19</v>
      </c>
      <c r="I424" s="205"/>
      <c r="J424" s="201"/>
      <c r="K424" s="201"/>
      <c r="L424" s="206"/>
      <c r="M424" s="207"/>
      <c r="N424" s="208"/>
      <c r="O424" s="208"/>
      <c r="P424" s="208"/>
      <c r="Q424" s="208"/>
      <c r="R424" s="208"/>
      <c r="S424" s="208"/>
      <c r="T424" s="209"/>
      <c r="AT424" s="210" t="s">
        <v>247</v>
      </c>
      <c r="AU424" s="210" t="s">
        <v>88</v>
      </c>
      <c r="AV424" s="13" t="s">
        <v>83</v>
      </c>
      <c r="AW424" s="13" t="s">
        <v>37</v>
      </c>
      <c r="AX424" s="13" t="s">
        <v>76</v>
      </c>
      <c r="AY424" s="210" t="s">
        <v>237</v>
      </c>
    </row>
    <row r="425" spans="1:51" s="14" customFormat="1" ht="10.199999999999999">
      <c r="B425" s="211"/>
      <c r="C425" s="212"/>
      <c r="D425" s="202" t="s">
        <v>247</v>
      </c>
      <c r="E425" s="213" t="s">
        <v>19</v>
      </c>
      <c r="F425" s="214" t="s">
        <v>3994</v>
      </c>
      <c r="G425" s="212"/>
      <c r="H425" s="215">
        <v>17.603999999999999</v>
      </c>
      <c r="I425" s="216"/>
      <c r="J425" s="212"/>
      <c r="K425" s="212"/>
      <c r="L425" s="217"/>
      <c r="M425" s="218"/>
      <c r="N425" s="219"/>
      <c r="O425" s="219"/>
      <c r="P425" s="219"/>
      <c r="Q425" s="219"/>
      <c r="R425" s="219"/>
      <c r="S425" s="219"/>
      <c r="T425" s="220"/>
      <c r="AT425" s="221" t="s">
        <v>247</v>
      </c>
      <c r="AU425" s="221" t="s">
        <v>88</v>
      </c>
      <c r="AV425" s="14" t="s">
        <v>88</v>
      </c>
      <c r="AW425" s="14" t="s">
        <v>37</v>
      </c>
      <c r="AX425" s="14" t="s">
        <v>76</v>
      </c>
      <c r="AY425" s="221" t="s">
        <v>237</v>
      </c>
    </row>
    <row r="426" spans="1:51" s="14" customFormat="1" ht="10.199999999999999">
      <c r="B426" s="211"/>
      <c r="C426" s="212"/>
      <c r="D426" s="202" t="s">
        <v>247</v>
      </c>
      <c r="E426" s="213" t="s">
        <v>19</v>
      </c>
      <c r="F426" s="214" t="s">
        <v>3995</v>
      </c>
      <c r="G426" s="212"/>
      <c r="H426" s="215">
        <v>1.7110000000000001</v>
      </c>
      <c r="I426" s="216"/>
      <c r="J426" s="212"/>
      <c r="K426" s="212"/>
      <c r="L426" s="217"/>
      <c r="M426" s="218"/>
      <c r="N426" s="219"/>
      <c r="O426" s="219"/>
      <c r="P426" s="219"/>
      <c r="Q426" s="219"/>
      <c r="R426" s="219"/>
      <c r="S426" s="219"/>
      <c r="T426" s="220"/>
      <c r="AT426" s="221" t="s">
        <v>247</v>
      </c>
      <c r="AU426" s="221" t="s">
        <v>88</v>
      </c>
      <c r="AV426" s="14" t="s">
        <v>88</v>
      </c>
      <c r="AW426" s="14" t="s">
        <v>37</v>
      </c>
      <c r="AX426" s="14" t="s">
        <v>76</v>
      </c>
      <c r="AY426" s="221" t="s">
        <v>237</v>
      </c>
    </row>
    <row r="427" spans="1:51" s="14" customFormat="1" ht="10.199999999999999">
      <c r="B427" s="211"/>
      <c r="C427" s="212"/>
      <c r="D427" s="202" t="s">
        <v>247</v>
      </c>
      <c r="E427" s="213" t="s">
        <v>19</v>
      </c>
      <c r="F427" s="214" t="s">
        <v>3996</v>
      </c>
      <c r="G427" s="212"/>
      <c r="H427" s="215">
        <v>6.9349999999999996</v>
      </c>
      <c r="I427" s="216"/>
      <c r="J427" s="212"/>
      <c r="K427" s="212"/>
      <c r="L427" s="217"/>
      <c r="M427" s="218"/>
      <c r="N427" s="219"/>
      <c r="O427" s="219"/>
      <c r="P427" s="219"/>
      <c r="Q427" s="219"/>
      <c r="R427" s="219"/>
      <c r="S427" s="219"/>
      <c r="T427" s="220"/>
      <c r="AT427" s="221" t="s">
        <v>247</v>
      </c>
      <c r="AU427" s="221" t="s">
        <v>88</v>
      </c>
      <c r="AV427" s="14" t="s">
        <v>88</v>
      </c>
      <c r="AW427" s="14" t="s">
        <v>37</v>
      </c>
      <c r="AX427" s="14" t="s">
        <v>76</v>
      </c>
      <c r="AY427" s="221" t="s">
        <v>237</v>
      </c>
    </row>
    <row r="428" spans="1:51" s="14" customFormat="1" ht="10.199999999999999">
      <c r="B428" s="211"/>
      <c r="C428" s="212"/>
      <c r="D428" s="202" t="s">
        <v>247</v>
      </c>
      <c r="E428" s="213" t="s">
        <v>19</v>
      </c>
      <c r="F428" s="214" t="s">
        <v>3997</v>
      </c>
      <c r="G428" s="212"/>
      <c r="H428" s="215">
        <v>3.9049999999999998</v>
      </c>
      <c r="I428" s="216"/>
      <c r="J428" s="212"/>
      <c r="K428" s="212"/>
      <c r="L428" s="217"/>
      <c r="M428" s="218"/>
      <c r="N428" s="219"/>
      <c r="O428" s="219"/>
      <c r="P428" s="219"/>
      <c r="Q428" s="219"/>
      <c r="R428" s="219"/>
      <c r="S428" s="219"/>
      <c r="T428" s="220"/>
      <c r="AT428" s="221" t="s">
        <v>247</v>
      </c>
      <c r="AU428" s="221" t="s">
        <v>88</v>
      </c>
      <c r="AV428" s="14" t="s">
        <v>88</v>
      </c>
      <c r="AW428" s="14" t="s">
        <v>37</v>
      </c>
      <c r="AX428" s="14" t="s">
        <v>76</v>
      </c>
      <c r="AY428" s="221" t="s">
        <v>237</v>
      </c>
    </row>
    <row r="429" spans="1:51" s="14" customFormat="1" ht="10.199999999999999">
      <c r="B429" s="211"/>
      <c r="C429" s="212"/>
      <c r="D429" s="202" t="s">
        <v>247</v>
      </c>
      <c r="E429" s="213" t="s">
        <v>19</v>
      </c>
      <c r="F429" s="214" t="s">
        <v>3998</v>
      </c>
      <c r="G429" s="212"/>
      <c r="H429" s="215">
        <v>22.2</v>
      </c>
      <c r="I429" s="216"/>
      <c r="J429" s="212"/>
      <c r="K429" s="212"/>
      <c r="L429" s="217"/>
      <c r="M429" s="218"/>
      <c r="N429" s="219"/>
      <c r="O429" s="219"/>
      <c r="P429" s="219"/>
      <c r="Q429" s="219"/>
      <c r="R429" s="219"/>
      <c r="S429" s="219"/>
      <c r="T429" s="220"/>
      <c r="AT429" s="221" t="s">
        <v>247</v>
      </c>
      <c r="AU429" s="221" t="s">
        <v>88</v>
      </c>
      <c r="AV429" s="14" t="s">
        <v>88</v>
      </c>
      <c r="AW429" s="14" t="s">
        <v>37</v>
      </c>
      <c r="AX429" s="14" t="s">
        <v>76</v>
      </c>
      <c r="AY429" s="221" t="s">
        <v>237</v>
      </c>
    </row>
    <row r="430" spans="1:51" s="14" customFormat="1" ht="10.199999999999999">
      <c r="B430" s="211"/>
      <c r="C430" s="212"/>
      <c r="D430" s="202" t="s">
        <v>247</v>
      </c>
      <c r="E430" s="213" t="s">
        <v>19</v>
      </c>
      <c r="F430" s="214" t="s">
        <v>3999</v>
      </c>
      <c r="G430" s="212"/>
      <c r="H430" s="215">
        <v>18.972000000000001</v>
      </c>
      <c r="I430" s="216"/>
      <c r="J430" s="212"/>
      <c r="K430" s="212"/>
      <c r="L430" s="217"/>
      <c r="M430" s="218"/>
      <c r="N430" s="219"/>
      <c r="O430" s="219"/>
      <c r="P430" s="219"/>
      <c r="Q430" s="219"/>
      <c r="R430" s="219"/>
      <c r="S430" s="219"/>
      <c r="T430" s="220"/>
      <c r="AT430" s="221" t="s">
        <v>247</v>
      </c>
      <c r="AU430" s="221" t="s">
        <v>88</v>
      </c>
      <c r="AV430" s="14" t="s">
        <v>88</v>
      </c>
      <c r="AW430" s="14" t="s">
        <v>37</v>
      </c>
      <c r="AX430" s="14" t="s">
        <v>76</v>
      </c>
      <c r="AY430" s="221" t="s">
        <v>237</v>
      </c>
    </row>
    <row r="431" spans="1:51" s="14" customFormat="1" ht="10.199999999999999">
      <c r="B431" s="211"/>
      <c r="C431" s="212"/>
      <c r="D431" s="202" t="s">
        <v>247</v>
      </c>
      <c r="E431" s="213" t="s">
        <v>19</v>
      </c>
      <c r="F431" s="214" t="s">
        <v>4000</v>
      </c>
      <c r="G431" s="212"/>
      <c r="H431" s="215">
        <v>9.8089999999999993</v>
      </c>
      <c r="I431" s="216"/>
      <c r="J431" s="212"/>
      <c r="K431" s="212"/>
      <c r="L431" s="217"/>
      <c r="M431" s="218"/>
      <c r="N431" s="219"/>
      <c r="O431" s="219"/>
      <c r="P431" s="219"/>
      <c r="Q431" s="219"/>
      <c r="R431" s="219"/>
      <c r="S431" s="219"/>
      <c r="T431" s="220"/>
      <c r="AT431" s="221" t="s">
        <v>247</v>
      </c>
      <c r="AU431" s="221" t="s">
        <v>88</v>
      </c>
      <c r="AV431" s="14" t="s">
        <v>88</v>
      </c>
      <c r="AW431" s="14" t="s">
        <v>37</v>
      </c>
      <c r="AX431" s="14" t="s">
        <v>76</v>
      </c>
      <c r="AY431" s="221" t="s">
        <v>237</v>
      </c>
    </row>
    <row r="432" spans="1:51" s="15" customFormat="1" ht="10.199999999999999">
      <c r="B432" s="222"/>
      <c r="C432" s="223"/>
      <c r="D432" s="202" t="s">
        <v>247</v>
      </c>
      <c r="E432" s="224" t="s">
        <v>19</v>
      </c>
      <c r="F432" s="225" t="s">
        <v>251</v>
      </c>
      <c r="G432" s="223"/>
      <c r="H432" s="226">
        <v>81.135999999999996</v>
      </c>
      <c r="I432" s="227"/>
      <c r="J432" s="223"/>
      <c r="K432" s="223"/>
      <c r="L432" s="228"/>
      <c r="M432" s="229"/>
      <c r="N432" s="230"/>
      <c r="O432" s="230"/>
      <c r="P432" s="230"/>
      <c r="Q432" s="230"/>
      <c r="R432" s="230"/>
      <c r="S432" s="230"/>
      <c r="T432" s="231"/>
      <c r="AT432" s="232" t="s">
        <v>247</v>
      </c>
      <c r="AU432" s="232" t="s">
        <v>88</v>
      </c>
      <c r="AV432" s="15" t="s">
        <v>92</v>
      </c>
      <c r="AW432" s="15" t="s">
        <v>37</v>
      </c>
      <c r="AX432" s="15" t="s">
        <v>76</v>
      </c>
      <c r="AY432" s="232" t="s">
        <v>237</v>
      </c>
    </row>
    <row r="433" spans="2:51" s="13" customFormat="1" ht="10.199999999999999">
      <c r="B433" s="200"/>
      <c r="C433" s="201"/>
      <c r="D433" s="202" t="s">
        <v>247</v>
      </c>
      <c r="E433" s="203" t="s">
        <v>19</v>
      </c>
      <c r="F433" s="204" t="s">
        <v>252</v>
      </c>
      <c r="G433" s="201"/>
      <c r="H433" s="203" t="s">
        <v>19</v>
      </c>
      <c r="I433" s="205"/>
      <c r="J433" s="201"/>
      <c r="K433" s="201"/>
      <c r="L433" s="206"/>
      <c r="M433" s="207"/>
      <c r="N433" s="208"/>
      <c r="O433" s="208"/>
      <c r="P433" s="208"/>
      <c r="Q433" s="208"/>
      <c r="R433" s="208"/>
      <c r="S433" s="208"/>
      <c r="T433" s="209"/>
      <c r="AT433" s="210" t="s">
        <v>247</v>
      </c>
      <c r="AU433" s="210" t="s">
        <v>88</v>
      </c>
      <c r="AV433" s="13" t="s">
        <v>83</v>
      </c>
      <c r="AW433" s="13" t="s">
        <v>37</v>
      </c>
      <c r="AX433" s="13" t="s">
        <v>76</v>
      </c>
      <c r="AY433" s="210" t="s">
        <v>237</v>
      </c>
    </row>
    <row r="434" spans="2:51" s="14" customFormat="1" ht="10.199999999999999">
      <c r="B434" s="211"/>
      <c r="C434" s="212"/>
      <c r="D434" s="202" t="s">
        <v>247</v>
      </c>
      <c r="E434" s="213" t="s">
        <v>19</v>
      </c>
      <c r="F434" s="214" t="s">
        <v>4001</v>
      </c>
      <c r="G434" s="212"/>
      <c r="H434" s="215">
        <v>1.704</v>
      </c>
      <c r="I434" s="216"/>
      <c r="J434" s="212"/>
      <c r="K434" s="212"/>
      <c r="L434" s="217"/>
      <c r="M434" s="218"/>
      <c r="N434" s="219"/>
      <c r="O434" s="219"/>
      <c r="P434" s="219"/>
      <c r="Q434" s="219"/>
      <c r="R434" s="219"/>
      <c r="S434" s="219"/>
      <c r="T434" s="220"/>
      <c r="AT434" s="221" t="s">
        <v>247</v>
      </c>
      <c r="AU434" s="221" t="s">
        <v>88</v>
      </c>
      <c r="AV434" s="14" t="s">
        <v>88</v>
      </c>
      <c r="AW434" s="14" t="s">
        <v>37</v>
      </c>
      <c r="AX434" s="14" t="s">
        <v>76</v>
      </c>
      <c r="AY434" s="221" t="s">
        <v>237</v>
      </c>
    </row>
    <row r="435" spans="2:51" s="14" customFormat="1" ht="10.199999999999999">
      <c r="B435" s="211"/>
      <c r="C435" s="212"/>
      <c r="D435" s="202" t="s">
        <v>247</v>
      </c>
      <c r="E435" s="213" t="s">
        <v>19</v>
      </c>
      <c r="F435" s="214" t="s">
        <v>4002</v>
      </c>
      <c r="G435" s="212"/>
      <c r="H435" s="215">
        <v>15.917999999999999</v>
      </c>
      <c r="I435" s="216"/>
      <c r="J435" s="212"/>
      <c r="K435" s="212"/>
      <c r="L435" s="217"/>
      <c r="M435" s="218"/>
      <c r="N435" s="219"/>
      <c r="O435" s="219"/>
      <c r="P435" s="219"/>
      <c r="Q435" s="219"/>
      <c r="R435" s="219"/>
      <c r="S435" s="219"/>
      <c r="T435" s="220"/>
      <c r="AT435" s="221" t="s">
        <v>247</v>
      </c>
      <c r="AU435" s="221" t="s">
        <v>88</v>
      </c>
      <c r="AV435" s="14" t="s">
        <v>88</v>
      </c>
      <c r="AW435" s="14" t="s">
        <v>37</v>
      </c>
      <c r="AX435" s="14" t="s">
        <v>76</v>
      </c>
      <c r="AY435" s="221" t="s">
        <v>237</v>
      </c>
    </row>
    <row r="436" spans="2:51" s="14" customFormat="1" ht="10.199999999999999">
      <c r="B436" s="211"/>
      <c r="C436" s="212"/>
      <c r="D436" s="202" t="s">
        <v>247</v>
      </c>
      <c r="E436" s="213" t="s">
        <v>19</v>
      </c>
      <c r="F436" s="214" t="s">
        <v>4003</v>
      </c>
      <c r="G436" s="212"/>
      <c r="H436" s="215">
        <v>6.2880000000000003</v>
      </c>
      <c r="I436" s="216"/>
      <c r="J436" s="212"/>
      <c r="K436" s="212"/>
      <c r="L436" s="217"/>
      <c r="M436" s="218"/>
      <c r="N436" s="219"/>
      <c r="O436" s="219"/>
      <c r="P436" s="219"/>
      <c r="Q436" s="219"/>
      <c r="R436" s="219"/>
      <c r="S436" s="219"/>
      <c r="T436" s="220"/>
      <c r="AT436" s="221" t="s">
        <v>247</v>
      </c>
      <c r="AU436" s="221" t="s">
        <v>88</v>
      </c>
      <c r="AV436" s="14" t="s">
        <v>88</v>
      </c>
      <c r="AW436" s="14" t="s">
        <v>37</v>
      </c>
      <c r="AX436" s="14" t="s">
        <v>76</v>
      </c>
      <c r="AY436" s="221" t="s">
        <v>237</v>
      </c>
    </row>
    <row r="437" spans="2:51" s="14" customFormat="1" ht="10.199999999999999">
      <c r="B437" s="211"/>
      <c r="C437" s="212"/>
      <c r="D437" s="202" t="s">
        <v>247</v>
      </c>
      <c r="E437" s="213" t="s">
        <v>19</v>
      </c>
      <c r="F437" s="214" t="s">
        <v>4004</v>
      </c>
      <c r="G437" s="212"/>
      <c r="H437" s="215">
        <v>3.9369999999999998</v>
      </c>
      <c r="I437" s="216"/>
      <c r="J437" s="212"/>
      <c r="K437" s="212"/>
      <c r="L437" s="217"/>
      <c r="M437" s="218"/>
      <c r="N437" s="219"/>
      <c r="O437" s="219"/>
      <c r="P437" s="219"/>
      <c r="Q437" s="219"/>
      <c r="R437" s="219"/>
      <c r="S437" s="219"/>
      <c r="T437" s="220"/>
      <c r="AT437" s="221" t="s">
        <v>247</v>
      </c>
      <c r="AU437" s="221" t="s">
        <v>88</v>
      </c>
      <c r="AV437" s="14" t="s">
        <v>88</v>
      </c>
      <c r="AW437" s="14" t="s">
        <v>37</v>
      </c>
      <c r="AX437" s="14" t="s">
        <v>76</v>
      </c>
      <c r="AY437" s="221" t="s">
        <v>237</v>
      </c>
    </row>
    <row r="438" spans="2:51" s="14" customFormat="1" ht="10.199999999999999">
      <c r="B438" s="211"/>
      <c r="C438" s="212"/>
      <c r="D438" s="202" t="s">
        <v>247</v>
      </c>
      <c r="E438" s="213" t="s">
        <v>19</v>
      </c>
      <c r="F438" s="214" t="s">
        <v>4005</v>
      </c>
      <c r="G438" s="212"/>
      <c r="H438" s="215">
        <v>19.2</v>
      </c>
      <c r="I438" s="216"/>
      <c r="J438" s="212"/>
      <c r="K438" s="212"/>
      <c r="L438" s="217"/>
      <c r="M438" s="218"/>
      <c r="N438" s="219"/>
      <c r="O438" s="219"/>
      <c r="P438" s="219"/>
      <c r="Q438" s="219"/>
      <c r="R438" s="219"/>
      <c r="S438" s="219"/>
      <c r="T438" s="220"/>
      <c r="AT438" s="221" t="s">
        <v>247</v>
      </c>
      <c r="AU438" s="221" t="s">
        <v>88</v>
      </c>
      <c r="AV438" s="14" t="s">
        <v>88</v>
      </c>
      <c r="AW438" s="14" t="s">
        <v>37</v>
      </c>
      <c r="AX438" s="14" t="s">
        <v>76</v>
      </c>
      <c r="AY438" s="221" t="s">
        <v>237</v>
      </c>
    </row>
    <row r="439" spans="2:51" s="14" customFormat="1" ht="10.199999999999999">
      <c r="B439" s="211"/>
      <c r="C439" s="212"/>
      <c r="D439" s="202" t="s">
        <v>247</v>
      </c>
      <c r="E439" s="213" t="s">
        <v>19</v>
      </c>
      <c r="F439" s="214" t="s">
        <v>4006</v>
      </c>
      <c r="G439" s="212"/>
      <c r="H439" s="215">
        <v>20.052</v>
      </c>
      <c r="I439" s="216"/>
      <c r="J439" s="212"/>
      <c r="K439" s="212"/>
      <c r="L439" s="217"/>
      <c r="M439" s="218"/>
      <c r="N439" s="219"/>
      <c r="O439" s="219"/>
      <c r="P439" s="219"/>
      <c r="Q439" s="219"/>
      <c r="R439" s="219"/>
      <c r="S439" s="219"/>
      <c r="T439" s="220"/>
      <c r="AT439" s="221" t="s">
        <v>247</v>
      </c>
      <c r="AU439" s="221" t="s">
        <v>88</v>
      </c>
      <c r="AV439" s="14" t="s">
        <v>88</v>
      </c>
      <c r="AW439" s="14" t="s">
        <v>37</v>
      </c>
      <c r="AX439" s="14" t="s">
        <v>76</v>
      </c>
      <c r="AY439" s="221" t="s">
        <v>237</v>
      </c>
    </row>
    <row r="440" spans="2:51" s="15" customFormat="1" ht="10.199999999999999">
      <c r="B440" s="222"/>
      <c r="C440" s="223"/>
      <c r="D440" s="202" t="s">
        <v>247</v>
      </c>
      <c r="E440" s="224" t="s">
        <v>19</v>
      </c>
      <c r="F440" s="225" t="s">
        <v>251</v>
      </c>
      <c r="G440" s="223"/>
      <c r="H440" s="226">
        <v>67.099000000000004</v>
      </c>
      <c r="I440" s="227"/>
      <c r="J440" s="223"/>
      <c r="K440" s="223"/>
      <c r="L440" s="228"/>
      <c r="M440" s="229"/>
      <c r="N440" s="230"/>
      <c r="O440" s="230"/>
      <c r="P440" s="230"/>
      <c r="Q440" s="230"/>
      <c r="R440" s="230"/>
      <c r="S440" s="230"/>
      <c r="T440" s="231"/>
      <c r="AT440" s="232" t="s">
        <v>247</v>
      </c>
      <c r="AU440" s="232" t="s">
        <v>88</v>
      </c>
      <c r="AV440" s="15" t="s">
        <v>92</v>
      </c>
      <c r="AW440" s="15" t="s">
        <v>37</v>
      </c>
      <c r="AX440" s="15" t="s">
        <v>76</v>
      </c>
      <c r="AY440" s="232" t="s">
        <v>237</v>
      </c>
    </row>
    <row r="441" spans="2:51" s="13" customFormat="1" ht="10.199999999999999">
      <c r="B441" s="200"/>
      <c r="C441" s="201"/>
      <c r="D441" s="202" t="s">
        <v>247</v>
      </c>
      <c r="E441" s="203" t="s">
        <v>19</v>
      </c>
      <c r="F441" s="204" t="s">
        <v>256</v>
      </c>
      <c r="G441" s="201"/>
      <c r="H441" s="203" t="s">
        <v>19</v>
      </c>
      <c r="I441" s="205"/>
      <c r="J441" s="201"/>
      <c r="K441" s="201"/>
      <c r="L441" s="206"/>
      <c r="M441" s="207"/>
      <c r="N441" s="208"/>
      <c r="O441" s="208"/>
      <c r="P441" s="208"/>
      <c r="Q441" s="208"/>
      <c r="R441" s="208"/>
      <c r="S441" s="208"/>
      <c r="T441" s="209"/>
      <c r="AT441" s="210" t="s">
        <v>247</v>
      </c>
      <c r="AU441" s="210" t="s">
        <v>88</v>
      </c>
      <c r="AV441" s="13" t="s">
        <v>83</v>
      </c>
      <c r="AW441" s="13" t="s">
        <v>37</v>
      </c>
      <c r="AX441" s="13" t="s">
        <v>76</v>
      </c>
      <c r="AY441" s="210" t="s">
        <v>237</v>
      </c>
    </row>
    <row r="442" spans="2:51" s="14" customFormat="1" ht="10.199999999999999">
      <c r="B442" s="211"/>
      <c r="C442" s="212"/>
      <c r="D442" s="202" t="s">
        <v>247</v>
      </c>
      <c r="E442" s="213" t="s">
        <v>19</v>
      </c>
      <c r="F442" s="214" t="s">
        <v>4007</v>
      </c>
      <c r="G442" s="212"/>
      <c r="H442" s="215">
        <v>1.6779999999999999</v>
      </c>
      <c r="I442" s="216"/>
      <c r="J442" s="212"/>
      <c r="K442" s="212"/>
      <c r="L442" s="217"/>
      <c r="M442" s="218"/>
      <c r="N442" s="219"/>
      <c r="O442" s="219"/>
      <c r="P442" s="219"/>
      <c r="Q442" s="219"/>
      <c r="R442" s="219"/>
      <c r="S442" s="219"/>
      <c r="T442" s="220"/>
      <c r="AT442" s="221" t="s">
        <v>247</v>
      </c>
      <c r="AU442" s="221" t="s">
        <v>88</v>
      </c>
      <c r="AV442" s="14" t="s">
        <v>88</v>
      </c>
      <c r="AW442" s="14" t="s">
        <v>37</v>
      </c>
      <c r="AX442" s="14" t="s">
        <v>76</v>
      </c>
      <c r="AY442" s="221" t="s">
        <v>237</v>
      </c>
    </row>
    <row r="443" spans="2:51" s="14" customFormat="1" ht="10.199999999999999">
      <c r="B443" s="211"/>
      <c r="C443" s="212"/>
      <c r="D443" s="202" t="s">
        <v>247</v>
      </c>
      <c r="E443" s="213" t="s">
        <v>19</v>
      </c>
      <c r="F443" s="214" t="s">
        <v>4002</v>
      </c>
      <c r="G443" s="212"/>
      <c r="H443" s="215">
        <v>15.917999999999999</v>
      </c>
      <c r="I443" s="216"/>
      <c r="J443" s="212"/>
      <c r="K443" s="212"/>
      <c r="L443" s="217"/>
      <c r="M443" s="218"/>
      <c r="N443" s="219"/>
      <c r="O443" s="219"/>
      <c r="P443" s="219"/>
      <c r="Q443" s="219"/>
      <c r="R443" s="219"/>
      <c r="S443" s="219"/>
      <c r="T443" s="220"/>
      <c r="AT443" s="221" t="s">
        <v>247</v>
      </c>
      <c r="AU443" s="221" t="s">
        <v>88</v>
      </c>
      <c r="AV443" s="14" t="s">
        <v>88</v>
      </c>
      <c r="AW443" s="14" t="s">
        <v>37</v>
      </c>
      <c r="AX443" s="14" t="s">
        <v>76</v>
      </c>
      <c r="AY443" s="221" t="s">
        <v>237</v>
      </c>
    </row>
    <row r="444" spans="2:51" s="14" customFormat="1" ht="10.199999999999999">
      <c r="B444" s="211"/>
      <c r="C444" s="212"/>
      <c r="D444" s="202" t="s">
        <v>247</v>
      </c>
      <c r="E444" s="213" t="s">
        <v>19</v>
      </c>
      <c r="F444" s="214" t="s">
        <v>4008</v>
      </c>
      <c r="G444" s="212"/>
      <c r="H444" s="215">
        <v>6.6820000000000004</v>
      </c>
      <c r="I444" s="216"/>
      <c r="J444" s="212"/>
      <c r="K444" s="212"/>
      <c r="L444" s="217"/>
      <c r="M444" s="218"/>
      <c r="N444" s="219"/>
      <c r="O444" s="219"/>
      <c r="P444" s="219"/>
      <c r="Q444" s="219"/>
      <c r="R444" s="219"/>
      <c r="S444" s="219"/>
      <c r="T444" s="220"/>
      <c r="AT444" s="221" t="s">
        <v>247</v>
      </c>
      <c r="AU444" s="221" t="s">
        <v>88</v>
      </c>
      <c r="AV444" s="14" t="s">
        <v>88</v>
      </c>
      <c r="AW444" s="14" t="s">
        <v>37</v>
      </c>
      <c r="AX444" s="14" t="s">
        <v>76</v>
      </c>
      <c r="AY444" s="221" t="s">
        <v>237</v>
      </c>
    </row>
    <row r="445" spans="2:51" s="14" customFormat="1" ht="10.199999999999999">
      <c r="B445" s="211"/>
      <c r="C445" s="212"/>
      <c r="D445" s="202" t="s">
        <v>247</v>
      </c>
      <c r="E445" s="213" t="s">
        <v>19</v>
      </c>
      <c r="F445" s="214" t="s">
        <v>4009</v>
      </c>
      <c r="G445" s="212"/>
      <c r="H445" s="215">
        <v>5.9889999999999999</v>
      </c>
      <c r="I445" s="216"/>
      <c r="J445" s="212"/>
      <c r="K445" s="212"/>
      <c r="L445" s="217"/>
      <c r="M445" s="218"/>
      <c r="N445" s="219"/>
      <c r="O445" s="219"/>
      <c r="P445" s="219"/>
      <c r="Q445" s="219"/>
      <c r="R445" s="219"/>
      <c r="S445" s="219"/>
      <c r="T445" s="220"/>
      <c r="AT445" s="221" t="s">
        <v>247</v>
      </c>
      <c r="AU445" s="221" t="s">
        <v>88</v>
      </c>
      <c r="AV445" s="14" t="s">
        <v>88</v>
      </c>
      <c r="AW445" s="14" t="s">
        <v>37</v>
      </c>
      <c r="AX445" s="14" t="s">
        <v>76</v>
      </c>
      <c r="AY445" s="221" t="s">
        <v>237</v>
      </c>
    </row>
    <row r="446" spans="2:51" s="14" customFormat="1" ht="10.199999999999999">
      <c r="B446" s="211"/>
      <c r="C446" s="212"/>
      <c r="D446" s="202" t="s">
        <v>247</v>
      </c>
      <c r="E446" s="213" t="s">
        <v>19</v>
      </c>
      <c r="F446" s="214" t="s">
        <v>4010</v>
      </c>
      <c r="G446" s="212"/>
      <c r="H446" s="215">
        <v>19.2</v>
      </c>
      <c r="I446" s="216"/>
      <c r="J446" s="212"/>
      <c r="K446" s="212"/>
      <c r="L446" s="217"/>
      <c r="M446" s="218"/>
      <c r="N446" s="219"/>
      <c r="O446" s="219"/>
      <c r="P446" s="219"/>
      <c r="Q446" s="219"/>
      <c r="R446" s="219"/>
      <c r="S446" s="219"/>
      <c r="T446" s="220"/>
      <c r="AT446" s="221" t="s">
        <v>247</v>
      </c>
      <c r="AU446" s="221" t="s">
        <v>88</v>
      </c>
      <c r="AV446" s="14" t="s">
        <v>88</v>
      </c>
      <c r="AW446" s="14" t="s">
        <v>37</v>
      </c>
      <c r="AX446" s="14" t="s">
        <v>76</v>
      </c>
      <c r="AY446" s="221" t="s">
        <v>237</v>
      </c>
    </row>
    <row r="447" spans="2:51" s="14" customFormat="1" ht="10.199999999999999">
      <c r="B447" s="211"/>
      <c r="C447" s="212"/>
      <c r="D447" s="202" t="s">
        <v>247</v>
      </c>
      <c r="E447" s="213" t="s">
        <v>19</v>
      </c>
      <c r="F447" s="214" t="s">
        <v>4006</v>
      </c>
      <c r="G447" s="212"/>
      <c r="H447" s="215">
        <v>20.052</v>
      </c>
      <c r="I447" s="216"/>
      <c r="J447" s="212"/>
      <c r="K447" s="212"/>
      <c r="L447" s="217"/>
      <c r="M447" s="218"/>
      <c r="N447" s="219"/>
      <c r="O447" s="219"/>
      <c r="P447" s="219"/>
      <c r="Q447" s="219"/>
      <c r="R447" s="219"/>
      <c r="S447" s="219"/>
      <c r="T447" s="220"/>
      <c r="AT447" s="221" t="s">
        <v>247</v>
      </c>
      <c r="AU447" s="221" t="s">
        <v>88</v>
      </c>
      <c r="AV447" s="14" t="s">
        <v>88</v>
      </c>
      <c r="AW447" s="14" t="s">
        <v>37</v>
      </c>
      <c r="AX447" s="14" t="s">
        <v>76</v>
      </c>
      <c r="AY447" s="221" t="s">
        <v>237</v>
      </c>
    </row>
    <row r="448" spans="2:51" s="15" customFormat="1" ht="10.199999999999999">
      <c r="B448" s="222"/>
      <c r="C448" s="223"/>
      <c r="D448" s="202" t="s">
        <v>247</v>
      </c>
      <c r="E448" s="224" t="s">
        <v>19</v>
      </c>
      <c r="F448" s="225" t="s">
        <v>251</v>
      </c>
      <c r="G448" s="223"/>
      <c r="H448" s="226">
        <v>69.519000000000005</v>
      </c>
      <c r="I448" s="227"/>
      <c r="J448" s="223"/>
      <c r="K448" s="223"/>
      <c r="L448" s="228"/>
      <c r="M448" s="229"/>
      <c r="N448" s="230"/>
      <c r="O448" s="230"/>
      <c r="P448" s="230"/>
      <c r="Q448" s="230"/>
      <c r="R448" s="230"/>
      <c r="S448" s="230"/>
      <c r="T448" s="231"/>
      <c r="AT448" s="232" t="s">
        <v>247</v>
      </c>
      <c r="AU448" s="232" t="s">
        <v>88</v>
      </c>
      <c r="AV448" s="15" t="s">
        <v>92</v>
      </c>
      <c r="AW448" s="15" t="s">
        <v>37</v>
      </c>
      <c r="AX448" s="15" t="s">
        <v>76</v>
      </c>
      <c r="AY448" s="232" t="s">
        <v>237</v>
      </c>
    </row>
    <row r="449" spans="1:65" s="16" customFormat="1" ht="10.199999999999999">
      <c r="B449" s="233"/>
      <c r="C449" s="234"/>
      <c r="D449" s="202" t="s">
        <v>247</v>
      </c>
      <c r="E449" s="235" t="s">
        <v>19</v>
      </c>
      <c r="F449" s="236" t="s">
        <v>260</v>
      </c>
      <c r="G449" s="234"/>
      <c r="H449" s="237">
        <v>242.84100000000001</v>
      </c>
      <c r="I449" s="238"/>
      <c r="J449" s="234"/>
      <c r="K449" s="234"/>
      <c r="L449" s="239"/>
      <c r="M449" s="240"/>
      <c r="N449" s="241"/>
      <c r="O449" s="241"/>
      <c r="P449" s="241"/>
      <c r="Q449" s="241"/>
      <c r="R449" s="241"/>
      <c r="S449" s="241"/>
      <c r="T449" s="242"/>
      <c r="AT449" s="243" t="s">
        <v>247</v>
      </c>
      <c r="AU449" s="243" t="s">
        <v>88</v>
      </c>
      <c r="AV449" s="16" t="s">
        <v>243</v>
      </c>
      <c r="AW449" s="16" t="s">
        <v>37</v>
      </c>
      <c r="AX449" s="16" t="s">
        <v>83</v>
      </c>
      <c r="AY449" s="243" t="s">
        <v>237</v>
      </c>
    </row>
    <row r="450" spans="1:65" s="2" customFormat="1" ht="37.799999999999997" customHeight="1">
      <c r="A450" s="37"/>
      <c r="B450" s="38"/>
      <c r="C450" s="182" t="s">
        <v>756</v>
      </c>
      <c r="D450" s="264" t="s">
        <v>239</v>
      </c>
      <c r="E450" s="183" t="s">
        <v>390</v>
      </c>
      <c r="F450" s="184" t="s">
        <v>391</v>
      </c>
      <c r="G450" s="185" t="s">
        <v>141</v>
      </c>
      <c r="H450" s="186">
        <v>242.84100000000001</v>
      </c>
      <c r="I450" s="187"/>
      <c r="J450" s="188">
        <f>ROUND(I450*H450,2)</f>
        <v>0</v>
      </c>
      <c r="K450" s="184" t="s">
        <v>242</v>
      </c>
      <c r="L450" s="42"/>
      <c r="M450" s="189" t="s">
        <v>19</v>
      </c>
      <c r="N450" s="190" t="s">
        <v>48</v>
      </c>
      <c r="O450" s="67"/>
      <c r="P450" s="191">
        <f>O450*H450</f>
        <v>0</v>
      </c>
      <c r="Q450" s="191">
        <v>4.3800000000000002E-3</v>
      </c>
      <c r="R450" s="191">
        <f>Q450*H450</f>
        <v>1.0636435800000001</v>
      </c>
      <c r="S450" s="191">
        <v>0</v>
      </c>
      <c r="T450" s="192">
        <f>S450*H450</f>
        <v>0</v>
      </c>
      <c r="U450" s="37"/>
      <c r="V450" s="37"/>
      <c r="W450" s="37"/>
      <c r="X450" s="37"/>
      <c r="Y450" s="37"/>
      <c r="Z450" s="37"/>
      <c r="AA450" s="37"/>
      <c r="AB450" s="37"/>
      <c r="AC450" s="37"/>
      <c r="AD450" s="37"/>
      <c r="AE450" s="37"/>
      <c r="AR450" s="193" t="s">
        <v>243</v>
      </c>
      <c r="AT450" s="193" t="s">
        <v>239</v>
      </c>
      <c r="AU450" s="193" t="s">
        <v>88</v>
      </c>
      <c r="AY450" s="20" t="s">
        <v>237</v>
      </c>
      <c r="BE450" s="194">
        <f>IF(N450="základní",J450,0)</f>
        <v>0</v>
      </c>
      <c r="BF450" s="194">
        <f>IF(N450="snížená",J450,0)</f>
        <v>0</v>
      </c>
      <c r="BG450" s="194">
        <f>IF(N450="zákl. přenesená",J450,0)</f>
        <v>0</v>
      </c>
      <c r="BH450" s="194">
        <f>IF(N450="sníž. přenesená",J450,0)</f>
        <v>0</v>
      </c>
      <c r="BI450" s="194">
        <f>IF(N450="nulová",J450,0)</f>
        <v>0</v>
      </c>
      <c r="BJ450" s="20" t="s">
        <v>88</v>
      </c>
      <c r="BK450" s="194">
        <f>ROUND(I450*H450,2)</f>
        <v>0</v>
      </c>
      <c r="BL450" s="20" t="s">
        <v>243</v>
      </c>
      <c r="BM450" s="193" t="s">
        <v>4011</v>
      </c>
    </row>
    <row r="451" spans="1:65" s="2" customFormat="1" ht="10.199999999999999">
      <c r="A451" s="37"/>
      <c r="B451" s="38"/>
      <c r="C451" s="39"/>
      <c r="D451" s="195" t="s">
        <v>245</v>
      </c>
      <c r="E451" s="39"/>
      <c r="F451" s="196" t="s">
        <v>393</v>
      </c>
      <c r="G451" s="39"/>
      <c r="H451" s="39"/>
      <c r="I451" s="197"/>
      <c r="J451" s="39"/>
      <c r="K451" s="39"/>
      <c r="L451" s="42"/>
      <c r="M451" s="198"/>
      <c r="N451" s="199"/>
      <c r="O451" s="67"/>
      <c r="P451" s="67"/>
      <c r="Q451" s="67"/>
      <c r="R451" s="67"/>
      <c r="S451" s="67"/>
      <c r="T451" s="68"/>
      <c r="U451" s="37"/>
      <c r="V451" s="37"/>
      <c r="W451" s="37"/>
      <c r="X451" s="37"/>
      <c r="Y451" s="37"/>
      <c r="Z451" s="37"/>
      <c r="AA451" s="37"/>
      <c r="AB451" s="37"/>
      <c r="AC451" s="37"/>
      <c r="AD451" s="37"/>
      <c r="AE451" s="37"/>
      <c r="AT451" s="20" t="s">
        <v>245</v>
      </c>
      <c r="AU451" s="20" t="s">
        <v>88</v>
      </c>
    </row>
    <row r="452" spans="1:65" s="2" customFormat="1" ht="24.15" customHeight="1">
      <c r="A452" s="37"/>
      <c r="B452" s="38"/>
      <c r="C452" s="182" t="s">
        <v>772</v>
      </c>
      <c r="D452" s="264" t="s">
        <v>239</v>
      </c>
      <c r="E452" s="183" t="s">
        <v>395</v>
      </c>
      <c r="F452" s="184" t="s">
        <v>396</v>
      </c>
      <c r="G452" s="185" t="s">
        <v>141</v>
      </c>
      <c r="H452" s="186">
        <v>242.84100000000001</v>
      </c>
      <c r="I452" s="187"/>
      <c r="J452" s="188">
        <f>ROUND(I452*H452,2)</f>
        <v>0</v>
      </c>
      <c r="K452" s="184" t="s">
        <v>242</v>
      </c>
      <c r="L452" s="42"/>
      <c r="M452" s="189" t="s">
        <v>19</v>
      </c>
      <c r="N452" s="190" t="s">
        <v>48</v>
      </c>
      <c r="O452" s="67"/>
      <c r="P452" s="191">
        <f>O452*H452</f>
        <v>0</v>
      </c>
      <c r="Q452" s="191">
        <v>4.0000000000000001E-3</v>
      </c>
      <c r="R452" s="191">
        <f>Q452*H452</f>
        <v>0.97136400000000001</v>
      </c>
      <c r="S452" s="191">
        <v>0</v>
      </c>
      <c r="T452" s="192">
        <f>S452*H452</f>
        <v>0</v>
      </c>
      <c r="U452" s="37"/>
      <c r="V452" s="37"/>
      <c r="W452" s="37"/>
      <c r="X452" s="37"/>
      <c r="Y452" s="37"/>
      <c r="Z452" s="37"/>
      <c r="AA452" s="37"/>
      <c r="AB452" s="37"/>
      <c r="AC452" s="37"/>
      <c r="AD452" s="37"/>
      <c r="AE452" s="37"/>
      <c r="AR452" s="193" t="s">
        <v>243</v>
      </c>
      <c r="AT452" s="193" t="s">
        <v>239</v>
      </c>
      <c r="AU452" s="193" t="s">
        <v>88</v>
      </c>
      <c r="AY452" s="20" t="s">
        <v>237</v>
      </c>
      <c r="BE452" s="194">
        <f>IF(N452="základní",J452,0)</f>
        <v>0</v>
      </c>
      <c r="BF452" s="194">
        <f>IF(N452="snížená",J452,0)</f>
        <v>0</v>
      </c>
      <c r="BG452" s="194">
        <f>IF(N452="zákl. přenesená",J452,0)</f>
        <v>0</v>
      </c>
      <c r="BH452" s="194">
        <f>IF(N452="sníž. přenesená",J452,0)</f>
        <v>0</v>
      </c>
      <c r="BI452" s="194">
        <f>IF(N452="nulová",J452,0)</f>
        <v>0</v>
      </c>
      <c r="BJ452" s="20" t="s">
        <v>88</v>
      </c>
      <c r="BK452" s="194">
        <f>ROUND(I452*H452,2)</f>
        <v>0</v>
      </c>
      <c r="BL452" s="20" t="s">
        <v>243</v>
      </c>
      <c r="BM452" s="193" t="s">
        <v>4012</v>
      </c>
    </row>
    <row r="453" spans="1:65" s="2" customFormat="1" ht="10.199999999999999">
      <c r="A453" s="37"/>
      <c r="B453" s="38"/>
      <c r="C453" s="39"/>
      <c r="D453" s="195" t="s">
        <v>245</v>
      </c>
      <c r="E453" s="39"/>
      <c r="F453" s="196" t="s">
        <v>398</v>
      </c>
      <c r="G453" s="39"/>
      <c r="H453" s="39"/>
      <c r="I453" s="197"/>
      <c r="J453" s="39"/>
      <c r="K453" s="39"/>
      <c r="L453" s="42"/>
      <c r="M453" s="198"/>
      <c r="N453" s="199"/>
      <c r="O453" s="67"/>
      <c r="P453" s="67"/>
      <c r="Q453" s="67"/>
      <c r="R453" s="67"/>
      <c r="S453" s="67"/>
      <c r="T453" s="68"/>
      <c r="U453" s="37"/>
      <c r="V453" s="37"/>
      <c r="W453" s="37"/>
      <c r="X453" s="37"/>
      <c r="Y453" s="37"/>
      <c r="Z453" s="37"/>
      <c r="AA453" s="37"/>
      <c r="AB453" s="37"/>
      <c r="AC453" s="37"/>
      <c r="AD453" s="37"/>
      <c r="AE453" s="37"/>
      <c r="AT453" s="20" t="s">
        <v>245</v>
      </c>
      <c r="AU453" s="20" t="s">
        <v>88</v>
      </c>
    </row>
    <row r="454" spans="1:65" s="2" customFormat="1" ht="49.05" customHeight="1">
      <c r="A454" s="37"/>
      <c r="B454" s="38"/>
      <c r="C454" s="182" t="s">
        <v>790</v>
      </c>
      <c r="D454" s="182" t="s">
        <v>239</v>
      </c>
      <c r="E454" s="183" t="s">
        <v>367</v>
      </c>
      <c r="F454" s="184" t="s">
        <v>368</v>
      </c>
      <c r="G454" s="185" t="s">
        <v>141</v>
      </c>
      <c r="H454" s="186">
        <v>917.41499999999996</v>
      </c>
      <c r="I454" s="187"/>
      <c r="J454" s="188">
        <f>ROUND(I454*H454,2)</f>
        <v>0</v>
      </c>
      <c r="K454" s="184" t="s">
        <v>242</v>
      </c>
      <c r="L454" s="42"/>
      <c r="M454" s="189" t="s">
        <v>19</v>
      </c>
      <c r="N454" s="190" t="s">
        <v>48</v>
      </c>
      <c r="O454" s="67"/>
      <c r="P454" s="191">
        <f>O454*H454</f>
        <v>0</v>
      </c>
      <c r="Q454" s="191">
        <v>2.9499999999999998E-2</v>
      </c>
      <c r="R454" s="191">
        <f>Q454*H454</f>
        <v>27.063742499999996</v>
      </c>
      <c r="S454" s="191">
        <v>0</v>
      </c>
      <c r="T454" s="192">
        <f>S454*H454</f>
        <v>0</v>
      </c>
      <c r="U454" s="37"/>
      <c r="V454" s="37"/>
      <c r="W454" s="37"/>
      <c r="X454" s="37"/>
      <c r="Y454" s="37"/>
      <c r="Z454" s="37"/>
      <c r="AA454" s="37"/>
      <c r="AB454" s="37"/>
      <c r="AC454" s="37"/>
      <c r="AD454" s="37"/>
      <c r="AE454" s="37"/>
      <c r="AR454" s="193" t="s">
        <v>243</v>
      </c>
      <c r="AT454" s="193" t="s">
        <v>239</v>
      </c>
      <c r="AU454" s="193" t="s">
        <v>88</v>
      </c>
      <c r="AY454" s="20" t="s">
        <v>237</v>
      </c>
      <c r="BE454" s="194">
        <f>IF(N454="základní",J454,0)</f>
        <v>0</v>
      </c>
      <c r="BF454" s="194">
        <f>IF(N454="snížená",J454,0)</f>
        <v>0</v>
      </c>
      <c r="BG454" s="194">
        <f>IF(N454="zákl. přenesená",J454,0)</f>
        <v>0</v>
      </c>
      <c r="BH454" s="194">
        <f>IF(N454="sníž. přenesená",J454,0)</f>
        <v>0</v>
      </c>
      <c r="BI454" s="194">
        <f>IF(N454="nulová",J454,0)</f>
        <v>0</v>
      </c>
      <c r="BJ454" s="20" t="s">
        <v>88</v>
      </c>
      <c r="BK454" s="194">
        <f>ROUND(I454*H454,2)</f>
        <v>0</v>
      </c>
      <c r="BL454" s="20" t="s">
        <v>243</v>
      </c>
      <c r="BM454" s="193" t="s">
        <v>4013</v>
      </c>
    </row>
    <row r="455" spans="1:65" s="2" customFormat="1" ht="10.199999999999999">
      <c r="A455" s="37"/>
      <c r="B455" s="38"/>
      <c r="C455" s="39"/>
      <c r="D455" s="195" t="s">
        <v>245</v>
      </c>
      <c r="E455" s="39"/>
      <c r="F455" s="196" t="s">
        <v>370</v>
      </c>
      <c r="G455" s="39"/>
      <c r="H455" s="39"/>
      <c r="I455" s="197"/>
      <c r="J455" s="39"/>
      <c r="K455" s="39"/>
      <c r="L455" s="42"/>
      <c r="M455" s="198"/>
      <c r="N455" s="199"/>
      <c r="O455" s="67"/>
      <c r="P455" s="67"/>
      <c r="Q455" s="67"/>
      <c r="R455" s="67"/>
      <c r="S455" s="67"/>
      <c r="T455" s="68"/>
      <c r="U455" s="37"/>
      <c r="V455" s="37"/>
      <c r="W455" s="37"/>
      <c r="X455" s="37"/>
      <c r="Y455" s="37"/>
      <c r="Z455" s="37"/>
      <c r="AA455" s="37"/>
      <c r="AB455" s="37"/>
      <c r="AC455" s="37"/>
      <c r="AD455" s="37"/>
      <c r="AE455" s="37"/>
      <c r="AT455" s="20" t="s">
        <v>245</v>
      </c>
      <c r="AU455" s="20" t="s">
        <v>88</v>
      </c>
    </row>
    <row r="456" spans="1:65" s="14" customFormat="1" ht="10.199999999999999">
      <c r="B456" s="211"/>
      <c r="C456" s="212"/>
      <c r="D456" s="202" t="s">
        <v>247</v>
      </c>
      <c r="E456" s="213" t="s">
        <v>19</v>
      </c>
      <c r="F456" s="214" t="s">
        <v>3614</v>
      </c>
      <c r="G456" s="212"/>
      <c r="H456" s="215">
        <v>917.41499999999996</v>
      </c>
      <c r="I456" s="216"/>
      <c r="J456" s="212"/>
      <c r="K456" s="212"/>
      <c r="L456" s="217"/>
      <c r="M456" s="218"/>
      <c r="N456" s="219"/>
      <c r="O456" s="219"/>
      <c r="P456" s="219"/>
      <c r="Q456" s="219"/>
      <c r="R456" s="219"/>
      <c r="S456" s="219"/>
      <c r="T456" s="220"/>
      <c r="AT456" s="221" t="s">
        <v>247</v>
      </c>
      <c r="AU456" s="221" t="s">
        <v>88</v>
      </c>
      <c r="AV456" s="14" t="s">
        <v>88</v>
      </c>
      <c r="AW456" s="14" t="s">
        <v>37</v>
      </c>
      <c r="AX456" s="14" t="s">
        <v>83</v>
      </c>
      <c r="AY456" s="221" t="s">
        <v>237</v>
      </c>
    </row>
    <row r="457" spans="1:65" s="12" customFormat="1" ht="22.8" customHeight="1">
      <c r="B457" s="166"/>
      <c r="C457" s="167"/>
      <c r="D457" s="168" t="s">
        <v>75</v>
      </c>
      <c r="E457" s="180" t="s">
        <v>717</v>
      </c>
      <c r="F457" s="180" t="s">
        <v>3140</v>
      </c>
      <c r="G457" s="167"/>
      <c r="H457" s="167"/>
      <c r="I457" s="170"/>
      <c r="J457" s="181">
        <f>BK457</f>
        <v>0</v>
      </c>
      <c r="K457" s="167"/>
      <c r="L457" s="172"/>
      <c r="M457" s="173"/>
      <c r="N457" s="174"/>
      <c r="O457" s="174"/>
      <c r="P457" s="175">
        <f>SUM(P458:P478)</f>
        <v>0</v>
      </c>
      <c r="Q457" s="174"/>
      <c r="R457" s="175">
        <f>SUM(R458:R478)</f>
        <v>5.5046423799999991</v>
      </c>
      <c r="S457" s="174"/>
      <c r="T457" s="176">
        <f>SUM(T458:T478)</f>
        <v>0</v>
      </c>
      <c r="AR457" s="177" t="s">
        <v>83</v>
      </c>
      <c r="AT457" s="178" t="s">
        <v>75</v>
      </c>
      <c r="AU457" s="178" t="s">
        <v>83</v>
      </c>
      <c r="AY457" s="177" t="s">
        <v>237</v>
      </c>
      <c r="BK457" s="179">
        <f>SUM(BK458:BK478)</f>
        <v>0</v>
      </c>
    </row>
    <row r="458" spans="1:65" s="2" customFormat="1" ht="33" customHeight="1">
      <c r="A458" s="37"/>
      <c r="B458" s="38"/>
      <c r="C458" s="182" t="s">
        <v>804</v>
      </c>
      <c r="D458" s="182" t="s">
        <v>239</v>
      </c>
      <c r="E458" s="183" t="s">
        <v>4014</v>
      </c>
      <c r="F458" s="184" t="s">
        <v>4015</v>
      </c>
      <c r="G458" s="185" t="s">
        <v>519</v>
      </c>
      <c r="H458" s="186">
        <v>0.45600000000000002</v>
      </c>
      <c r="I458" s="187"/>
      <c r="J458" s="188">
        <f>ROUND(I458*H458,2)</f>
        <v>0</v>
      </c>
      <c r="K458" s="184" t="s">
        <v>242</v>
      </c>
      <c r="L458" s="42"/>
      <c r="M458" s="189" t="s">
        <v>19</v>
      </c>
      <c r="N458" s="190" t="s">
        <v>48</v>
      </c>
      <c r="O458" s="67"/>
      <c r="P458" s="191">
        <f>O458*H458</f>
        <v>0</v>
      </c>
      <c r="Q458" s="191">
        <v>2.5018699999999998</v>
      </c>
      <c r="R458" s="191">
        <f>Q458*H458</f>
        <v>1.14085272</v>
      </c>
      <c r="S458" s="191">
        <v>0</v>
      </c>
      <c r="T458" s="192">
        <f>S458*H458</f>
        <v>0</v>
      </c>
      <c r="U458" s="37"/>
      <c r="V458" s="37"/>
      <c r="W458" s="37"/>
      <c r="X458" s="37"/>
      <c r="Y458" s="37"/>
      <c r="Z458" s="37"/>
      <c r="AA458" s="37"/>
      <c r="AB458" s="37"/>
      <c r="AC458" s="37"/>
      <c r="AD458" s="37"/>
      <c r="AE458" s="37"/>
      <c r="AR458" s="193" t="s">
        <v>243</v>
      </c>
      <c r="AT458" s="193" t="s">
        <v>239</v>
      </c>
      <c r="AU458" s="193" t="s">
        <v>88</v>
      </c>
      <c r="AY458" s="20" t="s">
        <v>237</v>
      </c>
      <c r="BE458" s="194">
        <f>IF(N458="základní",J458,0)</f>
        <v>0</v>
      </c>
      <c r="BF458" s="194">
        <f>IF(N458="snížená",J458,0)</f>
        <v>0</v>
      </c>
      <c r="BG458" s="194">
        <f>IF(N458="zákl. přenesená",J458,0)</f>
        <v>0</v>
      </c>
      <c r="BH458" s="194">
        <f>IF(N458="sníž. přenesená",J458,0)</f>
        <v>0</v>
      </c>
      <c r="BI458" s="194">
        <f>IF(N458="nulová",J458,0)</f>
        <v>0</v>
      </c>
      <c r="BJ458" s="20" t="s">
        <v>88</v>
      </c>
      <c r="BK458" s="194">
        <f>ROUND(I458*H458,2)</f>
        <v>0</v>
      </c>
      <c r="BL458" s="20" t="s">
        <v>243</v>
      </c>
      <c r="BM458" s="193" t="s">
        <v>4016</v>
      </c>
    </row>
    <row r="459" spans="1:65" s="2" customFormat="1" ht="10.199999999999999">
      <c r="A459" s="37"/>
      <c r="B459" s="38"/>
      <c r="C459" s="39"/>
      <c r="D459" s="195" t="s">
        <v>245</v>
      </c>
      <c r="E459" s="39"/>
      <c r="F459" s="196" t="s">
        <v>4017</v>
      </c>
      <c r="G459" s="39"/>
      <c r="H459" s="39"/>
      <c r="I459" s="197"/>
      <c r="J459" s="39"/>
      <c r="K459" s="39"/>
      <c r="L459" s="42"/>
      <c r="M459" s="198"/>
      <c r="N459" s="199"/>
      <c r="O459" s="67"/>
      <c r="P459" s="67"/>
      <c r="Q459" s="67"/>
      <c r="R459" s="67"/>
      <c r="S459" s="67"/>
      <c r="T459" s="68"/>
      <c r="U459" s="37"/>
      <c r="V459" s="37"/>
      <c r="W459" s="37"/>
      <c r="X459" s="37"/>
      <c r="Y459" s="37"/>
      <c r="Z459" s="37"/>
      <c r="AA459" s="37"/>
      <c r="AB459" s="37"/>
      <c r="AC459" s="37"/>
      <c r="AD459" s="37"/>
      <c r="AE459" s="37"/>
      <c r="AT459" s="20" t="s">
        <v>245</v>
      </c>
      <c r="AU459" s="20" t="s">
        <v>88</v>
      </c>
    </row>
    <row r="460" spans="1:65" s="14" customFormat="1" ht="10.199999999999999">
      <c r="B460" s="211"/>
      <c r="C460" s="212"/>
      <c r="D460" s="202" t="s">
        <v>247</v>
      </c>
      <c r="E460" s="213" t="s">
        <v>19</v>
      </c>
      <c r="F460" s="214" t="s">
        <v>4018</v>
      </c>
      <c r="G460" s="212"/>
      <c r="H460" s="215">
        <v>0.45600000000000002</v>
      </c>
      <c r="I460" s="216"/>
      <c r="J460" s="212"/>
      <c r="K460" s="212"/>
      <c r="L460" s="217"/>
      <c r="M460" s="218"/>
      <c r="N460" s="219"/>
      <c r="O460" s="219"/>
      <c r="P460" s="219"/>
      <c r="Q460" s="219"/>
      <c r="R460" s="219"/>
      <c r="S460" s="219"/>
      <c r="T460" s="220"/>
      <c r="AT460" s="221" t="s">
        <v>247</v>
      </c>
      <c r="AU460" s="221" t="s">
        <v>88</v>
      </c>
      <c r="AV460" s="14" t="s">
        <v>88</v>
      </c>
      <c r="AW460" s="14" t="s">
        <v>37</v>
      </c>
      <c r="AX460" s="14" t="s">
        <v>83</v>
      </c>
      <c r="AY460" s="221" t="s">
        <v>237</v>
      </c>
    </row>
    <row r="461" spans="1:65" s="2" customFormat="1" ht="33" customHeight="1">
      <c r="A461" s="37"/>
      <c r="B461" s="38"/>
      <c r="C461" s="182" t="s">
        <v>817</v>
      </c>
      <c r="D461" s="182" t="s">
        <v>239</v>
      </c>
      <c r="E461" s="183" t="s">
        <v>4019</v>
      </c>
      <c r="F461" s="184" t="s">
        <v>4020</v>
      </c>
      <c r="G461" s="185" t="s">
        <v>519</v>
      </c>
      <c r="H461" s="186">
        <v>1.41</v>
      </c>
      <c r="I461" s="187"/>
      <c r="J461" s="188">
        <f>ROUND(I461*H461,2)</f>
        <v>0</v>
      </c>
      <c r="K461" s="184" t="s">
        <v>242</v>
      </c>
      <c r="L461" s="42"/>
      <c r="M461" s="189" t="s">
        <v>19</v>
      </c>
      <c r="N461" s="190" t="s">
        <v>48</v>
      </c>
      <c r="O461" s="67"/>
      <c r="P461" s="191">
        <f>O461*H461</f>
        <v>0</v>
      </c>
      <c r="Q461" s="191">
        <v>2.3010199999999998</v>
      </c>
      <c r="R461" s="191">
        <f>Q461*H461</f>
        <v>3.2444381999999994</v>
      </c>
      <c r="S461" s="191">
        <v>0</v>
      </c>
      <c r="T461" s="192">
        <f>S461*H461</f>
        <v>0</v>
      </c>
      <c r="U461" s="37"/>
      <c r="V461" s="37"/>
      <c r="W461" s="37"/>
      <c r="X461" s="37"/>
      <c r="Y461" s="37"/>
      <c r="Z461" s="37"/>
      <c r="AA461" s="37"/>
      <c r="AB461" s="37"/>
      <c r="AC461" s="37"/>
      <c r="AD461" s="37"/>
      <c r="AE461" s="37"/>
      <c r="AR461" s="193" t="s">
        <v>243</v>
      </c>
      <c r="AT461" s="193" t="s">
        <v>239</v>
      </c>
      <c r="AU461" s="193" t="s">
        <v>88</v>
      </c>
      <c r="AY461" s="20" t="s">
        <v>237</v>
      </c>
      <c r="BE461" s="194">
        <f>IF(N461="základní",J461,0)</f>
        <v>0</v>
      </c>
      <c r="BF461" s="194">
        <f>IF(N461="snížená",J461,0)</f>
        <v>0</v>
      </c>
      <c r="BG461" s="194">
        <f>IF(N461="zákl. přenesená",J461,0)</f>
        <v>0</v>
      </c>
      <c r="BH461" s="194">
        <f>IF(N461="sníž. přenesená",J461,0)</f>
        <v>0</v>
      </c>
      <c r="BI461" s="194">
        <f>IF(N461="nulová",J461,0)</f>
        <v>0</v>
      </c>
      <c r="BJ461" s="20" t="s">
        <v>88</v>
      </c>
      <c r="BK461" s="194">
        <f>ROUND(I461*H461,2)</f>
        <v>0</v>
      </c>
      <c r="BL461" s="20" t="s">
        <v>243</v>
      </c>
      <c r="BM461" s="193" t="s">
        <v>4021</v>
      </c>
    </row>
    <row r="462" spans="1:65" s="2" customFormat="1" ht="10.199999999999999">
      <c r="A462" s="37"/>
      <c r="B462" s="38"/>
      <c r="C462" s="39"/>
      <c r="D462" s="195" t="s">
        <v>245</v>
      </c>
      <c r="E462" s="39"/>
      <c r="F462" s="196" t="s">
        <v>4022</v>
      </c>
      <c r="G462" s="39"/>
      <c r="H462" s="39"/>
      <c r="I462" s="197"/>
      <c r="J462" s="39"/>
      <c r="K462" s="39"/>
      <c r="L462" s="42"/>
      <c r="M462" s="198"/>
      <c r="N462" s="199"/>
      <c r="O462" s="67"/>
      <c r="P462" s="67"/>
      <c r="Q462" s="67"/>
      <c r="R462" s="67"/>
      <c r="S462" s="67"/>
      <c r="T462" s="68"/>
      <c r="U462" s="37"/>
      <c r="V462" s="37"/>
      <c r="W462" s="37"/>
      <c r="X462" s="37"/>
      <c r="Y462" s="37"/>
      <c r="Z462" s="37"/>
      <c r="AA462" s="37"/>
      <c r="AB462" s="37"/>
      <c r="AC462" s="37"/>
      <c r="AD462" s="37"/>
      <c r="AE462" s="37"/>
      <c r="AT462" s="20" t="s">
        <v>245</v>
      </c>
      <c r="AU462" s="20" t="s">
        <v>88</v>
      </c>
    </row>
    <row r="463" spans="1:65" s="13" customFormat="1" ht="10.199999999999999">
      <c r="B463" s="200"/>
      <c r="C463" s="201"/>
      <c r="D463" s="202" t="s">
        <v>247</v>
      </c>
      <c r="E463" s="203" t="s">
        <v>19</v>
      </c>
      <c r="F463" s="204" t="s">
        <v>4023</v>
      </c>
      <c r="G463" s="201"/>
      <c r="H463" s="203" t="s">
        <v>19</v>
      </c>
      <c r="I463" s="205"/>
      <c r="J463" s="201"/>
      <c r="K463" s="201"/>
      <c r="L463" s="206"/>
      <c r="M463" s="207"/>
      <c r="N463" s="208"/>
      <c r="O463" s="208"/>
      <c r="P463" s="208"/>
      <c r="Q463" s="208"/>
      <c r="R463" s="208"/>
      <c r="S463" s="208"/>
      <c r="T463" s="209"/>
      <c r="AT463" s="210" t="s">
        <v>247</v>
      </c>
      <c r="AU463" s="210" t="s">
        <v>88</v>
      </c>
      <c r="AV463" s="13" t="s">
        <v>83</v>
      </c>
      <c r="AW463" s="13" t="s">
        <v>37</v>
      </c>
      <c r="AX463" s="13" t="s">
        <v>76</v>
      </c>
      <c r="AY463" s="210" t="s">
        <v>237</v>
      </c>
    </row>
    <row r="464" spans="1:65" s="14" customFormat="1" ht="10.199999999999999">
      <c r="B464" s="211"/>
      <c r="C464" s="212"/>
      <c r="D464" s="202" t="s">
        <v>247</v>
      </c>
      <c r="E464" s="213" t="s">
        <v>19</v>
      </c>
      <c r="F464" s="214" t="s">
        <v>4024</v>
      </c>
      <c r="G464" s="212"/>
      <c r="H464" s="215">
        <v>1.41</v>
      </c>
      <c r="I464" s="216"/>
      <c r="J464" s="212"/>
      <c r="K464" s="212"/>
      <c r="L464" s="217"/>
      <c r="M464" s="218"/>
      <c r="N464" s="219"/>
      <c r="O464" s="219"/>
      <c r="P464" s="219"/>
      <c r="Q464" s="219"/>
      <c r="R464" s="219"/>
      <c r="S464" s="219"/>
      <c r="T464" s="220"/>
      <c r="AT464" s="221" t="s">
        <v>247</v>
      </c>
      <c r="AU464" s="221" t="s">
        <v>88</v>
      </c>
      <c r="AV464" s="14" t="s">
        <v>88</v>
      </c>
      <c r="AW464" s="14" t="s">
        <v>37</v>
      </c>
      <c r="AX464" s="14" t="s">
        <v>83</v>
      </c>
      <c r="AY464" s="221" t="s">
        <v>237</v>
      </c>
    </row>
    <row r="465" spans="1:65" s="2" customFormat="1" ht="44.25" customHeight="1">
      <c r="A465" s="37"/>
      <c r="B465" s="38"/>
      <c r="C465" s="182" t="s">
        <v>830</v>
      </c>
      <c r="D465" s="182" t="s">
        <v>239</v>
      </c>
      <c r="E465" s="183" t="s">
        <v>4025</v>
      </c>
      <c r="F465" s="184" t="s">
        <v>4026</v>
      </c>
      <c r="G465" s="185" t="s">
        <v>519</v>
      </c>
      <c r="H465" s="186">
        <v>0.45600000000000002</v>
      </c>
      <c r="I465" s="187"/>
      <c r="J465" s="188">
        <f>ROUND(I465*H465,2)</f>
        <v>0</v>
      </c>
      <c r="K465" s="184" t="s">
        <v>242</v>
      </c>
      <c r="L465" s="42"/>
      <c r="M465" s="189" t="s">
        <v>19</v>
      </c>
      <c r="N465" s="190" t="s">
        <v>48</v>
      </c>
      <c r="O465" s="67"/>
      <c r="P465" s="191">
        <f>O465*H465</f>
        <v>0</v>
      </c>
      <c r="Q465" s="191">
        <v>0</v>
      </c>
      <c r="R465" s="191">
        <f>Q465*H465</f>
        <v>0</v>
      </c>
      <c r="S465" s="191">
        <v>0</v>
      </c>
      <c r="T465" s="192">
        <f>S465*H465</f>
        <v>0</v>
      </c>
      <c r="U465" s="37"/>
      <c r="V465" s="37"/>
      <c r="W465" s="37"/>
      <c r="X465" s="37"/>
      <c r="Y465" s="37"/>
      <c r="Z465" s="37"/>
      <c r="AA465" s="37"/>
      <c r="AB465" s="37"/>
      <c r="AC465" s="37"/>
      <c r="AD465" s="37"/>
      <c r="AE465" s="37"/>
      <c r="AR465" s="193" t="s">
        <v>243</v>
      </c>
      <c r="AT465" s="193" t="s">
        <v>239</v>
      </c>
      <c r="AU465" s="193" t="s">
        <v>88</v>
      </c>
      <c r="AY465" s="20" t="s">
        <v>237</v>
      </c>
      <c r="BE465" s="194">
        <f>IF(N465="základní",J465,0)</f>
        <v>0</v>
      </c>
      <c r="BF465" s="194">
        <f>IF(N465="snížená",J465,0)</f>
        <v>0</v>
      </c>
      <c r="BG465" s="194">
        <f>IF(N465="zákl. přenesená",J465,0)</f>
        <v>0</v>
      </c>
      <c r="BH465" s="194">
        <f>IF(N465="sníž. přenesená",J465,0)</f>
        <v>0</v>
      </c>
      <c r="BI465" s="194">
        <f>IF(N465="nulová",J465,0)</f>
        <v>0</v>
      </c>
      <c r="BJ465" s="20" t="s">
        <v>88</v>
      </c>
      <c r="BK465" s="194">
        <f>ROUND(I465*H465,2)</f>
        <v>0</v>
      </c>
      <c r="BL465" s="20" t="s">
        <v>243</v>
      </c>
      <c r="BM465" s="193" t="s">
        <v>4027</v>
      </c>
    </row>
    <row r="466" spans="1:65" s="2" customFormat="1" ht="10.199999999999999">
      <c r="A466" s="37"/>
      <c r="B466" s="38"/>
      <c r="C466" s="39"/>
      <c r="D466" s="195" t="s">
        <v>245</v>
      </c>
      <c r="E466" s="39"/>
      <c r="F466" s="196" t="s">
        <v>4028</v>
      </c>
      <c r="G466" s="39"/>
      <c r="H466" s="39"/>
      <c r="I466" s="197"/>
      <c r="J466" s="39"/>
      <c r="K466" s="39"/>
      <c r="L466" s="42"/>
      <c r="M466" s="198"/>
      <c r="N466" s="199"/>
      <c r="O466" s="67"/>
      <c r="P466" s="67"/>
      <c r="Q466" s="67"/>
      <c r="R466" s="67"/>
      <c r="S466" s="67"/>
      <c r="T466" s="68"/>
      <c r="U466" s="37"/>
      <c r="V466" s="37"/>
      <c r="W466" s="37"/>
      <c r="X466" s="37"/>
      <c r="Y466" s="37"/>
      <c r="Z466" s="37"/>
      <c r="AA466" s="37"/>
      <c r="AB466" s="37"/>
      <c r="AC466" s="37"/>
      <c r="AD466" s="37"/>
      <c r="AE466" s="37"/>
      <c r="AT466" s="20" t="s">
        <v>245</v>
      </c>
      <c r="AU466" s="20" t="s">
        <v>88</v>
      </c>
    </row>
    <row r="467" spans="1:65" s="14" customFormat="1" ht="10.199999999999999">
      <c r="B467" s="211"/>
      <c r="C467" s="212"/>
      <c r="D467" s="202" t="s">
        <v>247</v>
      </c>
      <c r="E467" s="213" t="s">
        <v>19</v>
      </c>
      <c r="F467" s="214" t="s">
        <v>4018</v>
      </c>
      <c r="G467" s="212"/>
      <c r="H467" s="215">
        <v>0.45600000000000002</v>
      </c>
      <c r="I467" s="216"/>
      <c r="J467" s="212"/>
      <c r="K467" s="212"/>
      <c r="L467" s="217"/>
      <c r="M467" s="218"/>
      <c r="N467" s="219"/>
      <c r="O467" s="219"/>
      <c r="P467" s="219"/>
      <c r="Q467" s="219"/>
      <c r="R467" s="219"/>
      <c r="S467" s="219"/>
      <c r="T467" s="220"/>
      <c r="AT467" s="221" t="s">
        <v>247</v>
      </c>
      <c r="AU467" s="221" t="s">
        <v>88</v>
      </c>
      <c r="AV467" s="14" t="s">
        <v>88</v>
      </c>
      <c r="AW467" s="14" t="s">
        <v>37</v>
      </c>
      <c r="AX467" s="14" t="s">
        <v>83</v>
      </c>
      <c r="AY467" s="221" t="s">
        <v>237</v>
      </c>
    </row>
    <row r="468" spans="1:65" s="2" customFormat="1" ht="44.25" customHeight="1">
      <c r="A468" s="37"/>
      <c r="B468" s="38"/>
      <c r="C468" s="182" t="s">
        <v>857</v>
      </c>
      <c r="D468" s="182" t="s">
        <v>239</v>
      </c>
      <c r="E468" s="183" t="s">
        <v>4029</v>
      </c>
      <c r="F468" s="184" t="s">
        <v>4030</v>
      </c>
      <c r="G468" s="185" t="s">
        <v>519</v>
      </c>
      <c r="H468" s="186">
        <v>1.41</v>
      </c>
      <c r="I468" s="187"/>
      <c r="J468" s="188">
        <f>ROUND(I468*H468,2)</f>
        <v>0</v>
      </c>
      <c r="K468" s="184" t="s">
        <v>242</v>
      </c>
      <c r="L468" s="42"/>
      <c r="M468" s="189" t="s">
        <v>19</v>
      </c>
      <c r="N468" s="190" t="s">
        <v>48</v>
      </c>
      <c r="O468" s="67"/>
      <c r="P468" s="191">
        <f>O468*H468</f>
        <v>0</v>
      </c>
      <c r="Q468" s="191">
        <v>0</v>
      </c>
      <c r="R468" s="191">
        <f>Q468*H468</f>
        <v>0</v>
      </c>
      <c r="S468" s="191">
        <v>0</v>
      </c>
      <c r="T468" s="192">
        <f>S468*H468</f>
        <v>0</v>
      </c>
      <c r="U468" s="37"/>
      <c r="V468" s="37"/>
      <c r="W468" s="37"/>
      <c r="X468" s="37"/>
      <c r="Y468" s="37"/>
      <c r="Z468" s="37"/>
      <c r="AA468" s="37"/>
      <c r="AB468" s="37"/>
      <c r="AC468" s="37"/>
      <c r="AD468" s="37"/>
      <c r="AE468" s="37"/>
      <c r="AR468" s="193" t="s">
        <v>243</v>
      </c>
      <c r="AT468" s="193" t="s">
        <v>239</v>
      </c>
      <c r="AU468" s="193" t="s">
        <v>88</v>
      </c>
      <c r="AY468" s="20" t="s">
        <v>237</v>
      </c>
      <c r="BE468" s="194">
        <f>IF(N468="základní",J468,0)</f>
        <v>0</v>
      </c>
      <c r="BF468" s="194">
        <f>IF(N468="snížená",J468,0)</f>
        <v>0</v>
      </c>
      <c r="BG468" s="194">
        <f>IF(N468="zákl. přenesená",J468,0)</f>
        <v>0</v>
      </c>
      <c r="BH468" s="194">
        <f>IF(N468="sníž. přenesená",J468,0)</f>
        <v>0</v>
      </c>
      <c r="BI468" s="194">
        <f>IF(N468="nulová",J468,0)</f>
        <v>0</v>
      </c>
      <c r="BJ468" s="20" t="s">
        <v>88</v>
      </c>
      <c r="BK468" s="194">
        <f>ROUND(I468*H468,2)</f>
        <v>0</v>
      </c>
      <c r="BL468" s="20" t="s">
        <v>243</v>
      </c>
      <c r="BM468" s="193" t="s">
        <v>4031</v>
      </c>
    </row>
    <row r="469" spans="1:65" s="2" customFormat="1" ht="10.199999999999999">
      <c r="A469" s="37"/>
      <c r="B469" s="38"/>
      <c r="C469" s="39"/>
      <c r="D469" s="195" t="s">
        <v>245</v>
      </c>
      <c r="E469" s="39"/>
      <c r="F469" s="196" t="s">
        <v>4032</v>
      </c>
      <c r="G469" s="39"/>
      <c r="H469" s="39"/>
      <c r="I469" s="197"/>
      <c r="J469" s="39"/>
      <c r="K469" s="39"/>
      <c r="L469" s="42"/>
      <c r="M469" s="198"/>
      <c r="N469" s="199"/>
      <c r="O469" s="67"/>
      <c r="P469" s="67"/>
      <c r="Q469" s="67"/>
      <c r="R469" s="67"/>
      <c r="S469" s="67"/>
      <c r="T469" s="68"/>
      <c r="U469" s="37"/>
      <c r="V469" s="37"/>
      <c r="W469" s="37"/>
      <c r="X469" s="37"/>
      <c r="Y469" s="37"/>
      <c r="Z469" s="37"/>
      <c r="AA469" s="37"/>
      <c r="AB469" s="37"/>
      <c r="AC469" s="37"/>
      <c r="AD469" s="37"/>
      <c r="AE469" s="37"/>
      <c r="AT469" s="20" t="s">
        <v>245</v>
      </c>
      <c r="AU469" s="20" t="s">
        <v>88</v>
      </c>
    </row>
    <row r="470" spans="1:65" s="13" customFormat="1" ht="10.199999999999999">
      <c r="B470" s="200"/>
      <c r="C470" s="201"/>
      <c r="D470" s="202" t="s">
        <v>247</v>
      </c>
      <c r="E470" s="203" t="s">
        <v>19</v>
      </c>
      <c r="F470" s="204" t="s">
        <v>4023</v>
      </c>
      <c r="G470" s="201"/>
      <c r="H470" s="203" t="s">
        <v>19</v>
      </c>
      <c r="I470" s="205"/>
      <c r="J470" s="201"/>
      <c r="K470" s="201"/>
      <c r="L470" s="206"/>
      <c r="M470" s="207"/>
      <c r="N470" s="208"/>
      <c r="O470" s="208"/>
      <c r="P470" s="208"/>
      <c r="Q470" s="208"/>
      <c r="R470" s="208"/>
      <c r="S470" s="208"/>
      <c r="T470" s="209"/>
      <c r="AT470" s="210" t="s">
        <v>247</v>
      </c>
      <c r="AU470" s="210" t="s">
        <v>88</v>
      </c>
      <c r="AV470" s="13" t="s">
        <v>83</v>
      </c>
      <c r="AW470" s="13" t="s">
        <v>37</v>
      </c>
      <c r="AX470" s="13" t="s">
        <v>76</v>
      </c>
      <c r="AY470" s="210" t="s">
        <v>237</v>
      </c>
    </row>
    <row r="471" spans="1:65" s="14" customFormat="1" ht="10.199999999999999">
      <c r="B471" s="211"/>
      <c r="C471" s="212"/>
      <c r="D471" s="202" t="s">
        <v>247</v>
      </c>
      <c r="E471" s="213" t="s">
        <v>19</v>
      </c>
      <c r="F471" s="214" t="s">
        <v>4024</v>
      </c>
      <c r="G471" s="212"/>
      <c r="H471" s="215">
        <v>1.41</v>
      </c>
      <c r="I471" s="216"/>
      <c r="J471" s="212"/>
      <c r="K471" s="212"/>
      <c r="L471" s="217"/>
      <c r="M471" s="218"/>
      <c r="N471" s="219"/>
      <c r="O471" s="219"/>
      <c r="P471" s="219"/>
      <c r="Q471" s="219"/>
      <c r="R471" s="219"/>
      <c r="S471" s="219"/>
      <c r="T471" s="220"/>
      <c r="AT471" s="221" t="s">
        <v>247</v>
      </c>
      <c r="AU471" s="221" t="s">
        <v>88</v>
      </c>
      <c r="AV471" s="14" t="s">
        <v>88</v>
      </c>
      <c r="AW471" s="14" t="s">
        <v>37</v>
      </c>
      <c r="AX471" s="14" t="s">
        <v>83</v>
      </c>
      <c r="AY471" s="221" t="s">
        <v>237</v>
      </c>
    </row>
    <row r="472" spans="1:65" s="2" customFormat="1" ht="21.75" customHeight="1">
      <c r="A472" s="37"/>
      <c r="B472" s="38"/>
      <c r="C472" s="182" t="s">
        <v>863</v>
      </c>
      <c r="D472" s="182" t="s">
        <v>239</v>
      </c>
      <c r="E472" s="183" t="s">
        <v>4033</v>
      </c>
      <c r="F472" s="184" t="s">
        <v>4034</v>
      </c>
      <c r="G472" s="185" t="s">
        <v>304</v>
      </c>
      <c r="H472" s="186">
        <v>9.8000000000000004E-2</v>
      </c>
      <c r="I472" s="187"/>
      <c r="J472" s="188">
        <f>ROUND(I472*H472,2)</f>
        <v>0</v>
      </c>
      <c r="K472" s="184" t="s">
        <v>242</v>
      </c>
      <c r="L472" s="42"/>
      <c r="M472" s="189" t="s">
        <v>19</v>
      </c>
      <c r="N472" s="190" t="s">
        <v>48</v>
      </c>
      <c r="O472" s="67"/>
      <c r="P472" s="191">
        <f>O472*H472</f>
        <v>0</v>
      </c>
      <c r="Q472" s="191">
        <v>1.06277</v>
      </c>
      <c r="R472" s="191">
        <f>Q472*H472</f>
        <v>0.10415146</v>
      </c>
      <c r="S472" s="191">
        <v>0</v>
      </c>
      <c r="T472" s="192">
        <f>S472*H472</f>
        <v>0</v>
      </c>
      <c r="U472" s="37"/>
      <c r="V472" s="37"/>
      <c r="W472" s="37"/>
      <c r="X472" s="37"/>
      <c r="Y472" s="37"/>
      <c r="Z472" s="37"/>
      <c r="AA472" s="37"/>
      <c r="AB472" s="37"/>
      <c r="AC472" s="37"/>
      <c r="AD472" s="37"/>
      <c r="AE472" s="37"/>
      <c r="AR472" s="193" t="s">
        <v>243</v>
      </c>
      <c r="AT472" s="193" t="s">
        <v>239</v>
      </c>
      <c r="AU472" s="193" t="s">
        <v>88</v>
      </c>
      <c r="AY472" s="20" t="s">
        <v>237</v>
      </c>
      <c r="BE472" s="194">
        <f>IF(N472="základní",J472,0)</f>
        <v>0</v>
      </c>
      <c r="BF472" s="194">
        <f>IF(N472="snížená",J472,0)</f>
        <v>0</v>
      </c>
      <c r="BG472" s="194">
        <f>IF(N472="zákl. přenesená",J472,0)</f>
        <v>0</v>
      </c>
      <c r="BH472" s="194">
        <f>IF(N472="sníž. přenesená",J472,0)</f>
        <v>0</v>
      </c>
      <c r="BI472" s="194">
        <f>IF(N472="nulová",J472,0)</f>
        <v>0</v>
      </c>
      <c r="BJ472" s="20" t="s">
        <v>88</v>
      </c>
      <c r="BK472" s="194">
        <f>ROUND(I472*H472,2)</f>
        <v>0</v>
      </c>
      <c r="BL472" s="20" t="s">
        <v>243</v>
      </c>
      <c r="BM472" s="193" t="s">
        <v>4035</v>
      </c>
    </row>
    <row r="473" spans="1:65" s="2" customFormat="1" ht="10.199999999999999">
      <c r="A473" s="37"/>
      <c r="B473" s="38"/>
      <c r="C473" s="39"/>
      <c r="D473" s="195" t="s">
        <v>245</v>
      </c>
      <c r="E473" s="39"/>
      <c r="F473" s="196" t="s">
        <v>4036</v>
      </c>
      <c r="G473" s="39"/>
      <c r="H473" s="39"/>
      <c r="I473" s="197"/>
      <c r="J473" s="39"/>
      <c r="K473" s="39"/>
      <c r="L473" s="42"/>
      <c r="M473" s="198"/>
      <c r="N473" s="199"/>
      <c r="O473" s="67"/>
      <c r="P473" s="67"/>
      <c r="Q473" s="67"/>
      <c r="R473" s="67"/>
      <c r="S473" s="67"/>
      <c r="T473" s="68"/>
      <c r="U473" s="37"/>
      <c r="V473" s="37"/>
      <c r="W473" s="37"/>
      <c r="X473" s="37"/>
      <c r="Y473" s="37"/>
      <c r="Z473" s="37"/>
      <c r="AA473" s="37"/>
      <c r="AB473" s="37"/>
      <c r="AC473" s="37"/>
      <c r="AD473" s="37"/>
      <c r="AE473" s="37"/>
      <c r="AT473" s="20" t="s">
        <v>245</v>
      </c>
      <c r="AU473" s="20" t="s">
        <v>88</v>
      </c>
    </row>
    <row r="474" spans="1:65" s="13" customFormat="1" ht="10.199999999999999">
      <c r="B474" s="200"/>
      <c r="C474" s="201"/>
      <c r="D474" s="202" t="s">
        <v>247</v>
      </c>
      <c r="E474" s="203" t="s">
        <v>19</v>
      </c>
      <c r="F474" s="204" t="s">
        <v>4037</v>
      </c>
      <c r="G474" s="201"/>
      <c r="H474" s="203" t="s">
        <v>19</v>
      </c>
      <c r="I474" s="205"/>
      <c r="J474" s="201"/>
      <c r="K474" s="201"/>
      <c r="L474" s="206"/>
      <c r="M474" s="207"/>
      <c r="N474" s="208"/>
      <c r="O474" s="208"/>
      <c r="P474" s="208"/>
      <c r="Q474" s="208"/>
      <c r="R474" s="208"/>
      <c r="S474" s="208"/>
      <c r="T474" s="209"/>
      <c r="AT474" s="210" t="s">
        <v>247</v>
      </c>
      <c r="AU474" s="210" t="s">
        <v>88</v>
      </c>
      <c r="AV474" s="13" t="s">
        <v>83</v>
      </c>
      <c r="AW474" s="13" t="s">
        <v>37</v>
      </c>
      <c r="AX474" s="13" t="s">
        <v>76</v>
      </c>
      <c r="AY474" s="210" t="s">
        <v>237</v>
      </c>
    </row>
    <row r="475" spans="1:65" s="14" customFormat="1" ht="10.199999999999999">
      <c r="B475" s="211"/>
      <c r="C475" s="212"/>
      <c r="D475" s="202" t="s">
        <v>247</v>
      </c>
      <c r="E475" s="213" t="s">
        <v>19</v>
      </c>
      <c r="F475" s="214" t="s">
        <v>4038</v>
      </c>
      <c r="G475" s="212"/>
      <c r="H475" s="215">
        <v>9.8000000000000004E-2</v>
      </c>
      <c r="I475" s="216"/>
      <c r="J475" s="212"/>
      <c r="K475" s="212"/>
      <c r="L475" s="217"/>
      <c r="M475" s="218"/>
      <c r="N475" s="219"/>
      <c r="O475" s="219"/>
      <c r="P475" s="219"/>
      <c r="Q475" s="219"/>
      <c r="R475" s="219"/>
      <c r="S475" s="219"/>
      <c r="T475" s="220"/>
      <c r="AT475" s="221" t="s">
        <v>247</v>
      </c>
      <c r="AU475" s="221" t="s">
        <v>88</v>
      </c>
      <c r="AV475" s="14" t="s">
        <v>88</v>
      </c>
      <c r="AW475" s="14" t="s">
        <v>37</v>
      </c>
      <c r="AX475" s="14" t="s">
        <v>83</v>
      </c>
      <c r="AY475" s="221" t="s">
        <v>237</v>
      </c>
    </row>
    <row r="476" spans="1:65" s="2" customFormat="1" ht="33" customHeight="1">
      <c r="A476" s="37"/>
      <c r="B476" s="38"/>
      <c r="C476" s="182" t="s">
        <v>881</v>
      </c>
      <c r="D476" s="182" t="s">
        <v>239</v>
      </c>
      <c r="E476" s="183" t="s">
        <v>4039</v>
      </c>
      <c r="F476" s="184" t="s">
        <v>4040</v>
      </c>
      <c r="G476" s="185" t="s">
        <v>519</v>
      </c>
      <c r="H476" s="186">
        <v>0.47</v>
      </c>
      <c r="I476" s="187"/>
      <c r="J476" s="188">
        <f>ROUND(I476*H476,2)</f>
        <v>0</v>
      </c>
      <c r="K476" s="184" t="s">
        <v>242</v>
      </c>
      <c r="L476" s="42"/>
      <c r="M476" s="189" t="s">
        <v>19</v>
      </c>
      <c r="N476" s="190" t="s">
        <v>48</v>
      </c>
      <c r="O476" s="67"/>
      <c r="P476" s="191">
        <f>O476*H476</f>
        <v>0</v>
      </c>
      <c r="Q476" s="191">
        <v>2.16</v>
      </c>
      <c r="R476" s="191">
        <f>Q476*H476</f>
        <v>1.0152000000000001</v>
      </c>
      <c r="S476" s="191">
        <v>0</v>
      </c>
      <c r="T476" s="192">
        <f>S476*H476</f>
        <v>0</v>
      </c>
      <c r="U476" s="37"/>
      <c r="V476" s="37"/>
      <c r="W476" s="37"/>
      <c r="X476" s="37"/>
      <c r="Y476" s="37"/>
      <c r="Z476" s="37"/>
      <c r="AA476" s="37"/>
      <c r="AB476" s="37"/>
      <c r="AC476" s="37"/>
      <c r="AD476" s="37"/>
      <c r="AE476" s="37"/>
      <c r="AR476" s="193" t="s">
        <v>243</v>
      </c>
      <c r="AT476" s="193" t="s">
        <v>239</v>
      </c>
      <c r="AU476" s="193" t="s">
        <v>88</v>
      </c>
      <c r="AY476" s="20" t="s">
        <v>237</v>
      </c>
      <c r="BE476" s="194">
        <f>IF(N476="základní",J476,0)</f>
        <v>0</v>
      </c>
      <c r="BF476" s="194">
        <f>IF(N476="snížená",J476,0)</f>
        <v>0</v>
      </c>
      <c r="BG476" s="194">
        <f>IF(N476="zákl. přenesená",J476,0)</f>
        <v>0</v>
      </c>
      <c r="BH476" s="194">
        <f>IF(N476="sníž. přenesená",J476,0)</f>
        <v>0</v>
      </c>
      <c r="BI476" s="194">
        <f>IF(N476="nulová",J476,0)</f>
        <v>0</v>
      </c>
      <c r="BJ476" s="20" t="s">
        <v>88</v>
      </c>
      <c r="BK476" s="194">
        <f>ROUND(I476*H476,2)</f>
        <v>0</v>
      </c>
      <c r="BL476" s="20" t="s">
        <v>243</v>
      </c>
      <c r="BM476" s="193" t="s">
        <v>4041</v>
      </c>
    </row>
    <row r="477" spans="1:65" s="2" customFormat="1" ht="10.199999999999999">
      <c r="A477" s="37"/>
      <c r="B477" s="38"/>
      <c r="C477" s="39"/>
      <c r="D477" s="195" t="s">
        <v>245</v>
      </c>
      <c r="E477" s="39"/>
      <c r="F477" s="196" t="s">
        <v>4042</v>
      </c>
      <c r="G477" s="39"/>
      <c r="H477" s="39"/>
      <c r="I477" s="197"/>
      <c r="J477" s="39"/>
      <c r="K477" s="39"/>
      <c r="L477" s="42"/>
      <c r="M477" s="198"/>
      <c r="N477" s="199"/>
      <c r="O477" s="67"/>
      <c r="P477" s="67"/>
      <c r="Q477" s="67"/>
      <c r="R477" s="67"/>
      <c r="S477" s="67"/>
      <c r="T477" s="68"/>
      <c r="U477" s="37"/>
      <c r="V477" s="37"/>
      <c r="W477" s="37"/>
      <c r="X477" s="37"/>
      <c r="Y477" s="37"/>
      <c r="Z477" s="37"/>
      <c r="AA477" s="37"/>
      <c r="AB477" s="37"/>
      <c r="AC477" s="37"/>
      <c r="AD477" s="37"/>
      <c r="AE477" s="37"/>
      <c r="AT477" s="20" t="s">
        <v>245</v>
      </c>
      <c r="AU477" s="20" t="s">
        <v>88</v>
      </c>
    </row>
    <row r="478" spans="1:65" s="14" customFormat="1" ht="10.199999999999999">
      <c r="B478" s="211"/>
      <c r="C478" s="212"/>
      <c r="D478" s="202" t="s">
        <v>247</v>
      </c>
      <c r="E478" s="213" t="s">
        <v>19</v>
      </c>
      <c r="F478" s="214" t="s">
        <v>4043</v>
      </c>
      <c r="G478" s="212"/>
      <c r="H478" s="215">
        <v>0.47</v>
      </c>
      <c r="I478" s="216"/>
      <c r="J478" s="212"/>
      <c r="K478" s="212"/>
      <c r="L478" s="217"/>
      <c r="M478" s="218"/>
      <c r="N478" s="219"/>
      <c r="O478" s="219"/>
      <c r="P478" s="219"/>
      <c r="Q478" s="219"/>
      <c r="R478" s="219"/>
      <c r="S478" s="219"/>
      <c r="T478" s="220"/>
      <c r="AT478" s="221" t="s">
        <v>247</v>
      </c>
      <c r="AU478" s="221" t="s">
        <v>88</v>
      </c>
      <c r="AV478" s="14" t="s">
        <v>88</v>
      </c>
      <c r="AW478" s="14" t="s">
        <v>37</v>
      </c>
      <c r="AX478" s="14" t="s">
        <v>83</v>
      </c>
      <c r="AY478" s="221" t="s">
        <v>237</v>
      </c>
    </row>
    <row r="479" spans="1:65" s="12" customFormat="1" ht="22.8" customHeight="1">
      <c r="B479" s="166"/>
      <c r="C479" s="167"/>
      <c r="D479" s="168" t="s">
        <v>75</v>
      </c>
      <c r="E479" s="180" t="s">
        <v>425</v>
      </c>
      <c r="F479" s="180" t="s">
        <v>426</v>
      </c>
      <c r="G479" s="167"/>
      <c r="H479" s="167"/>
      <c r="I479" s="170"/>
      <c r="J479" s="181">
        <f>BK479</f>
        <v>0</v>
      </c>
      <c r="K479" s="167"/>
      <c r="L479" s="172"/>
      <c r="M479" s="173"/>
      <c r="N479" s="174"/>
      <c r="O479" s="174"/>
      <c r="P479" s="175">
        <f>SUM(P480:P508)</f>
        <v>0</v>
      </c>
      <c r="Q479" s="174"/>
      <c r="R479" s="175">
        <f>SUM(R480:R508)</f>
        <v>3.5866100000000003</v>
      </c>
      <c r="S479" s="174"/>
      <c r="T479" s="176">
        <f>SUM(T480:T508)</f>
        <v>0</v>
      </c>
      <c r="AR479" s="177" t="s">
        <v>83</v>
      </c>
      <c r="AT479" s="178" t="s">
        <v>75</v>
      </c>
      <c r="AU479" s="178" t="s">
        <v>83</v>
      </c>
      <c r="AY479" s="177" t="s">
        <v>237</v>
      </c>
      <c r="BK479" s="179">
        <f>SUM(BK480:BK508)</f>
        <v>0</v>
      </c>
    </row>
    <row r="480" spans="1:65" s="2" customFormat="1" ht="37.799999999999997" customHeight="1">
      <c r="A480" s="37"/>
      <c r="B480" s="38"/>
      <c r="C480" s="182" t="s">
        <v>897</v>
      </c>
      <c r="D480" s="182" t="s">
        <v>239</v>
      </c>
      <c r="E480" s="183" t="s">
        <v>4044</v>
      </c>
      <c r="F480" s="184" t="s">
        <v>4045</v>
      </c>
      <c r="G480" s="185" t="s">
        <v>290</v>
      </c>
      <c r="H480" s="186">
        <v>1</v>
      </c>
      <c r="I480" s="187"/>
      <c r="J480" s="188">
        <f>ROUND(I480*H480,2)</f>
        <v>0</v>
      </c>
      <c r="K480" s="184" t="s">
        <v>242</v>
      </c>
      <c r="L480" s="42"/>
      <c r="M480" s="189" t="s">
        <v>19</v>
      </c>
      <c r="N480" s="190" t="s">
        <v>48</v>
      </c>
      <c r="O480" s="67"/>
      <c r="P480" s="191">
        <f>O480*H480</f>
        <v>0</v>
      </c>
      <c r="Q480" s="191">
        <v>4.8000000000000001E-4</v>
      </c>
      <c r="R480" s="191">
        <f>Q480*H480</f>
        <v>4.8000000000000001E-4</v>
      </c>
      <c r="S480" s="191">
        <v>0</v>
      </c>
      <c r="T480" s="192">
        <f>S480*H480</f>
        <v>0</v>
      </c>
      <c r="U480" s="37"/>
      <c r="V480" s="37"/>
      <c r="W480" s="37"/>
      <c r="X480" s="37"/>
      <c r="Y480" s="37"/>
      <c r="Z480" s="37"/>
      <c r="AA480" s="37"/>
      <c r="AB480" s="37"/>
      <c r="AC480" s="37"/>
      <c r="AD480" s="37"/>
      <c r="AE480" s="37"/>
      <c r="AR480" s="193" t="s">
        <v>243</v>
      </c>
      <c r="AT480" s="193" t="s">
        <v>239</v>
      </c>
      <c r="AU480" s="193" t="s">
        <v>88</v>
      </c>
      <c r="AY480" s="20" t="s">
        <v>237</v>
      </c>
      <c r="BE480" s="194">
        <f>IF(N480="základní",J480,0)</f>
        <v>0</v>
      </c>
      <c r="BF480" s="194">
        <f>IF(N480="snížená",J480,0)</f>
        <v>0</v>
      </c>
      <c r="BG480" s="194">
        <f>IF(N480="zákl. přenesená",J480,0)</f>
        <v>0</v>
      </c>
      <c r="BH480" s="194">
        <f>IF(N480="sníž. přenesená",J480,0)</f>
        <v>0</v>
      </c>
      <c r="BI480" s="194">
        <f>IF(N480="nulová",J480,0)</f>
        <v>0</v>
      </c>
      <c r="BJ480" s="20" t="s">
        <v>88</v>
      </c>
      <c r="BK480" s="194">
        <f>ROUND(I480*H480,2)</f>
        <v>0</v>
      </c>
      <c r="BL480" s="20" t="s">
        <v>243</v>
      </c>
      <c r="BM480" s="193" t="s">
        <v>4046</v>
      </c>
    </row>
    <row r="481" spans="1:65" s="2" customFormat="1" ht="10.199999999999999">
      <c r="A481" s="37"/>
      <c r="B481" s="38"/>
      <c r="C481" s="39"/>
      <c r="D481" s="195" t="s">
        <v>245</v>
      </c>
      <c r="E481" s="39"/>
      <c r="F481" s="196" t="s">
        <v>4047</v>
      </c>
      <c r="G481" s="39"/>
      <c r="H481" s="39"/>
      <c r="I481" s="197"/>
      <c r="J481" s="39"/>
      <c r="K481" s="39"/>
      <c r="L481" s="42"/>
      <c r="M481" s="198"/>
      <c r="N481" s="199"/>
      <c r="O481" s="67"/>
      <c r="P481" s="67"/>
      <c r="Q481" s="67"/>
      <c r="R481" s="67"/>
      <c r="S481" s="67"/>
      <c r="T481" s="68"/>
      <c r="U481" s="37"/>
      <c r="V481" s="37"/>
      <c r="W481" s="37"/>
      <c r="X481" s="37"/>
      <c r="Y481" s="37"/>
      <c r="Z481" s="37"/>
      <c r="AA481" s="37"/>
      <c r="AB481" s="37"/>
      <c r="AC481" s="37"/>
      <c r="AD481" s="37"/>
      <c r="AE481" s="37"/>
      <c r="AT481" s="20" t="s">
        <v>245</v>
      </c>
      <c r="AU481" s="20" t="s">
        <v>88</v>
      </c>
    </row>
    <row r="482" spans="1:65" s="14" customFormat="1" ht="10.199999999999999">
      <c r="B482" s="211"/>
      <c r="C482" s="212"/>
      <c r="D482" s="202" t="s">
        <v>247</v>
      </c>
      <c r="E482" s="213" t="s">
        <v>19</v>
      </c>
      <c r="F482" s="214" t="s">
        <v>4048</v>
      </c>
      <c r="G482" s="212"/>
      <c r="H482" s="215">
        <v>1</v>
      </c>
      <c r="I482" s="216"/>
      <c r="J482" s="212"/>
      <c r="K482" s="212"/>
      <c r="L482" s="217"/>
      <c r="M482" s="218"/>
      <c r="N482" s="219"/>
      <c r="O482" s="219"/>
      <c r="P482" s="219"/>
      <c r="Q482" s="219"/>
      <c r="R482" s="219"/>
      <c r="S482" s="219"/>
      <c r="T482" s="220"/>
      <c r="AT482" s="221" t="s">
        <v>247</v>
      </c>
      <c r="AU482" s="221" t="s">
        <v>88</v>
      </c>
      <c r="AV482" s="14" t="s">
        <v>88</v>
      </c>
      <c r="AW482" s="14" t="s">
        <v>37</v>
      </c>
      <c r="AX482" s="14" t="s">
        <v>83</v>
      </c>
      <c r="AY482" s="221" t="s">
        <v>237</v>
      </c>
    </row>
    <row r="483" spans="1:65" s="2" customFormat="1" ht="24.15" customHeight="1">
      <c r="A483" s="37"/>
      <c r="B483" s="38"/>
      <c r="C483" s="244" t="s">
        <v>910</v>
      </c>
      <c r="D483" s="244" t="s">
        <v>296</v>
      </c>
      <c r="E483" s="245" t="s">
        <v>4049</v>
      </c>
      <c r="F483" s="246" t="s">
        <v>4050</v>
      </c>
      <c r="G483" s="247" t="s">
        <v>290</v>
      </c>
      <c r="H483" s="248">
        <v>1</v>
      </c>
      <c r="I483" s="249"/>
      <c r="J483" s="250">
        <f>ROUND(I483*H483,2)</f>
        <v>0</v>
      </c>
      <c r="K483" s="246" t="s">
        <v>242</v>
      </c>
      <c r="L483" s="251"/>
      <c r="M483" s="252" t="s">
        <v>19</v>
      </c>
      <c r="N483" s="253" t="s">
        <v>48</v>
      </c>
      <c r="O483" s="67"/>
      <c r="P483" s="191">
        <f>O483*H483</f>
        <v>0</v>
      </c>
      <c r="Q483" s="191">
        <v>1.225E-2</v>
      </c>
      <c r="R483" s="191">
        <f>Q483*H483</f>
        <v>1.225E-2</v>
      </c>
      <c r="S483" s="191">
        <v>0</v>
      </c>
      <c r="T483" s="192">
        <f>S483*H483</f>
        <v>0</v>
      </c>
      <c r="U483" s="37"/>
      <c r="V483" s="37"/>
      <c r="W483" s="37"/>
      <c r="X483" s="37"/>
      <c r="Y483" s="37"/>
      <c r="Z483" s="37"/>
      <c r="AA483" s="37"/>
      <c r="AB483" s="37"/>
      <c r="AC483" s="37"/>
      <c r="AD483" s="37"/>
      <c r="AE483" s="37"/>
      <c r="AR483" s="193" t="s">
        <v>299</v>
      </c>
      <c r="AT483" s="193" t="s">
        <v>296</v>
      </c>
      <c r="AU483" s="193" t="s">
        <v>88</v>
      </c>
      <c r="AY483" s="20" t="s">
        <v>237</v>
      </c>
      <c r="BE483" s="194">
        <f>IF(N483="základní",J483,0)</f>
        <v>0</v>
      </c>
      <c r="BF483" s="194">
        <f>IF(N483="snížená",J483,0)</f>
        <v>0</v>
      </c>
      <c r="BG483" s="194">
        <f>IF(N483="zákl. přenesená",J483,0)</f>
        <v>0</v>
      </c>
      <c r="BH483" s="194">
        <f>IF(N483="sníž. přenesená",J483,0)</f>
        <v>0</v>
      </c>
      <c r="BI483" s="194">
        <f>IF(N483="nulová",J483,0)</f>
        <v>0</v>
      </c>
      <c r="BJ483" s="20" t="s">
        <v>88</v>
      </c>
      <c r="BK483" s="194">
        <f>ROUND(I483*H483,2)</f>
        <v>0</v>
      </c>
      <c r="BL483" s="20" t="s">
        <v>243</v>
      </c>
      <c r="BM483" s="193" t="s">
        <v>4051</v>
      </c>
    </row>
    <row r="484" spans="1:65" s="2" customFormat="1" ht="37.799999999999997" customHeight="1">
      <c r="A484" s="37"/>
      <c r="B484" s="38"/>
      <c r="C484" s="182" t="s">
        <v>922</v>
      </c>
      <c r="D484" s="182" t="s">
        <v>239</v>
      </c>
      <c r="E484" s="183" t="s">
        <v>4052</v>
      </c>
      <c r="F484" s="184" t="s">
        <v>4053</v>
      </c>
      <c r="G484" s="185" t="s">
        <v>290</v>
      </c>
      <c r="H484" s="186">
        <v>6</v>
      </c>
      <c r="I484" s="187"/>
      <c r="J484" s="188">
        <f>ROUND(I484*H484,2)</f>
        <v>0</v>
      </c>
      <c r="K484" s="184" t="s">
        <v>242</v>
      </c>
      <c r="L484" s="42"/>
      <c r="M484" s="189" t="s">
        <v>19</v>
      </c>
      <c r="N484" s="190" t="s">
        <v>48</v>
      </c>
      <c r="O484" s="67"/>
      <c r="P484" s="191">
        <f>O484*H484</f>
        <v>0</v>
      </c>
      <c r="Q484" s="191">
        <v>1.7770000000000001E-2</v>
      </c>
      <c r="R484" s="191">
        <f>Q484*H484</f>
        <v>0.10662000000000001</v>
      </c>
      <c r="S484" s="191">
        <v>0</v>
      </c>
      <c r="T484" s="192">
        <f>S484*H484</f>
        <v>0</v>
      </c>
      <c r="U484" s="37"/>
      <c r="V484" s="37"/>
      <c r="W484" s="37"/>
      <c r="X484" s="37"/>
      <c r="Y484" s="37"/>
      <c r="Z484" s="37"/>
      <c r="AA484" s="37"/>
      <c r="AB484" s="37"/>
      <c r="AC484" s="37"/>
      <c r="AD484" s="37"/>
      <c r="AE484" s="37"/>
      <c r="AR484" s="193" t="s">
        <v>243</v>
      </c>
      <c r="AT484" s="193" t="s">
        <v>239</v>
      </c>
      <c r="AU484" s="193" t="s">
        <v>88</v>
      </c>
      <c r="AY484" s="20" t="s">
        <v>237</v>
      </c>
      <c r="BE484" s="194">
        <f>IF(N484="základní",J484,0)</f>
        <v>0</v>
      </c>
      <c r="BF484" s="194">
        <f>IF(N484="snížená",J484,0)</f>
        <v>0</v>
      </c>
      <c r="BG484" s="194">
        <f>IF(N484="zákl. přenesená",J484,0)</f>
        <v>0</v>
      </c>
      <c r="BH484" s="194">
        <f>IF(N484="sníž. přenesená",J484,0)</f>
        <v>0</v>
      </c>
      <c r="BI484" s="194">
        <f>IF(N484="nulová",J484,0)</f>
        <v>0</v>
      </c>
      <c r="BJ484" s="20" t="s">
        <v>88</v>
      </c>
      <c r="BK484" s="194">
        <f>ROUND(I484*H484,2)</f>
        <v>0</v>
      </c>
      <c r="BL484" s="20" t="s">
        <v>243</v>
      </c>
      <c r="BM484" s="193" t="s">
        <v>4054</v>
      </c>
    </row>
    <row r="485" spans="1:65" s="2" customFormat="1" ht="10.199999999999999">
      <c r="A485" s="37"/>
      <c r="B485" s="38"/>
      <c r="C485" s="39"/>
      <c r="D485" s="195" t="s">
        <v>245</v>
      </c>
      <c r="E485" s="39"/>
      <c r="F485" s="196" t="s">
        <v>4055</v>
      </c>
      <c r="G485" s="39"/>
      <c r="H485" s="39"/>
      <c r="I485" s="197"/>
      <c r="J485" s="39"/>
      <c r="K485" s="39"/>
      <c r="L485" s="42"/>
      <c r="M485" s="198"/>
      <c r="N485" s="199"/>
      <c r="O485" s="67"/>
      <c r="P485" s="67"/>
      <c r="Q485" s="67"/>
      <c r="R485" s="67"/>
      <c r="S485" s="67"/>
      <c r="T485" s="68"/>
      <c r="U485" s="37"/>
      <c r="V485" s="37"/>
      <c r="W485" s="37"/>
      <c r="X485" s="37"/>
      <c r="Y485" s="37"/>
      <c r="Z485" s="37"/>
      <c r="AA485" s="37"/>
      <c r="AB485" s="37"/>
      <c r="AC485" s="37"/>
      <c r="AD485" s="37"/>
      <c r="AE485" s="37"/>
      <c r="AT485" s="20" t="s">
        <v>245</v>
      </c>
      <c r="AU485" s="20" t="s">
        <v>88</v>
      </c>
    </row>
    <row r="486" spans="1:65" s="14" customFormat="1" ht="10.199999999999999">
      <c r="B486" s="211"/>
      <c r="C486" s="212"/>
      <c r="D486" s="202" t="s">
        <v>247</v>
      </c>
      <c r="E486" s="213" t="s">
        <v>19</v>
      </c>
      <c r="F486" s="214" t="s">
        <v>4056</v>
      </c>
      <c r="G486" s="212"/>
      <c r="H486" s="215">
        <v>2</v>
      </c>
      <c r="I486" s="216"/>
      <c r="J486" s="212"/>
      <c r="K486" s="212"/>
      <c r="L486" s="217"/>
      <c r="M486" s="218"/>
      <c r="N486" s="219"/>
      <c r="O486" s="219"/>
      <c r="P486" s="219"/>
      <c r="Q486" s="219"/>
      <c r="R486" s="219"/>
      <c r="S486" s="219"/>
      <c r="T486" s="220"/>
      <c r="AT486" s="221" t="s">
        <v>247</v>
      </c>
      <c r="AU486" s="221" t="s">
        <v>88</v>
      </c>
      <c r="AV486" s="14" t="s">
        <v>88</v>
      </c>
      <c r="AW486" s="14" t="s">
        <v>37</v>
      </c>
      <c r="AX486" s="14" t="s">
        <v>76</v>
      </c>
      <c r="AY486" s="221" t="s">
        <v>237</v>
      </c>
    </row>
    <row r="487" spans="1:65" s="14" customFormat="1" ht="10.199999999999999">
      <c r="B487" s="211"/>
      <c r="C487" s="212"/>
      <c r="D487" s="202" t="s">
        <v>247</v>
      </c>
      <c r="E487" s="213" t="s">
        <v>19</v>
      </c>
      <c r="F487" s="214" t="s">
        <v>4057</v>
      </c>
      <c r="G487" s="212"/>
      <c r="H487" s="215">
        <v>4</v>
      </c>
      <c r="I487" s="216"/>
      <c r="J487" s="212"/>
      <c r="K487" s="212"/>
      <c r="L487" s="217"/>
      <c r="M487" s="218"/>
      <c r="N487" s="219"/>
      <c r="O487" s="219"/>
      <c r="P487" s="219"/>
      <c r="Q487" s="219"/>
      <c r="R487" s="219"/>
      <c r="S487" s="219"/>
      <c r="T487" s="220"/>
      <c r="AT487" s="221" t="s">
        <v>247</v>
      </c>
      <c r="AU487" s="221" t="s">
        <v>88</v>
      </c>
      <c r="AV487" s="14" t="s">
        <v>88</v>
      </c>
      <c r="AW487" s="14" t="s">
        <v>37</v>
      </c>
      <c r="AX487" s="14" t="s">
        <v>76</v>
      </c>
      <c r="AY487" s="221" t="s">
        <v>237</v>
      </c>
    </row>
    <row r="488" spans="1:65" s="16" customFormat="1" ht="10.199999999999999">
      <c r="B488" s="233"/>
      <c r="C488" s="234"/>
      <c r="D488" s="202" t="s">
        <v>247</v>
      </c>
      <c r="E488" s="235" t="s">
        <v>19</v>
      </c>
      <c r="F488" s="236" t="s">
        <v>260</v>
      </c>
      <c r="G488" s="234"/>
      <c r="H488" s="237">
        <v>6</v>
      </c>
      <c r="I488" s="238"/>
      <c r="J488" s="234"/>
      <c r="K488" s="234"/>
      <c r="L488" s="239"/>
      <c r="M488" s="240"/>
      <c r="N488" s="241"/>
      <c r="O488" s="241"/>
      <c r="P488" s="241"/>
      <c r="Q488" s="241"/>
      <c r="R488" s="241"/>
      <c r="S488" s="241"/>
      <c r="T488" s="242"/>
      <c r="AT488" s="243" t="s">
        <v>247</v>
      </c>
      <c r="AU488" s="243" t="s">
        <v>88</v>
      </c>
      <c r="AV488" s="16" t="s">
        <v>243</v>
      </c>
      <c r="AW488" s="16" t="s">
        <v>37</v>
      </c>
      <c r="AX488" s="16" t="s">
        <v>83</v>
      </c>
      <c r="AY488" s="243" t="s">
        <v>237</v>
      </c>
    </row>
    <row r="489" spans="1:65" s="2" customFormat="1" ht="24.15" customHeight="1">
      <c r="A489" s="37"/>
      <c r="B489" s="38"/>
      <c r="C489" s="244" t="s">
        <v>934</v>
      </c>
      <c r="D489" s="244" t="s">
        <v>296</v>
      </c>
      <c r="E489" s="245" t="s">
        <v>4058</v>
      </c>
      <c r="F489" s="246" t="s">
        <v>4059</v>
      </c>
      <c r="G489" s="247" t="s">
        <v>290</v>
      </c>
      <c r="H489" s="248">
        <v>6</v>
      </c>
      <c r="I489" s="249"/>
      <c r="J489" s="250">
        <f>ROUND(I489*H489,2)</f>
        <v>0</v>
      </c>
      <c r="K489" s="246" t="s">
        <v>242</v>
      </c>
      <c r="L489" s="251"/>
      <c r="M489" s="252" t="s">
        <v>19</v>
      </c>
      <c r="N489" s="253" t="s">
        <v>48</v>
      </c>
      <c r="O489" s="67"/>
      <c r="P489" s="191">
        <f>O489*H489</f>
        <v>0</v>
      </c>
      <c r="Q489" s="191">
        <v>1.2489999999999999E-2</v>
      </c>
      <c r="R489" s="191">
        <f>Q489*H489</f>
        <v>7.4939999999999993E-2</v>
      </c>
      <c r="S489" s="191">
        <v>0</v>
      </c>
      <c r="T489" s="192">
        <f>S489*H489</f>
        <v>0</v>
      </c>
      <c r="U489" s="37"/>
      <c r="V489" s="37"/>
      <c r="W489" s="37"/>
      <c r="X489" s="37"/>
      <c r="Y489" s="37"/>
      <c r="Z489" s="37"/>
      <c r="AA489" s="37"/>
      <c r="AB489" s="37"/>
      <c r="AC489" s="37"/>
      <c r="AD489" s="37"/>
      <c r="AE489" s="37"/>
      <c r="AR489" s="193" t="s">
        <v>299</v>
      </c>
      <c r="AT489" s="193" t="s">
        <v>296</v>
      </c>
      <c r="AU489" s="193" t="s">
        <v>88</v>
      </c>
      <c r="AY489" s="20" t="s">
        <v>237</v>
      </c>
      <c r="BE489" s="194">
        <f>IF(N489="základní",J489,0)</f>
        <v>0</v>
      </c>
      <c r="BF489" s="194">
        <f>IF(N489="snížená",J489,0)</f>
        <v>0</v>
      </c>
      <c r="BG489" s="194">
        <f>IF(N489="zákl. přenesená",J489,0)</f>
        <v>0</v>
      </c>
      <c r="BH489" s="194">
        <f>IF(N489="sníž. přenesená",J489,0)</f>
        <v>0</v>
      </c>
      <c r="BI489" s="194">
        <f>IF(N489="nulová",J489,0)</f>
        <v>0</v>
      </c>
      <c r="BJ489" s="20" t="s">
        <v>88</v>
      </c>
      <c r="BK489" s="194">
        <f>ROUND(I489*H489,2)</f>
        <v>0</v>
      </c>
      <c r="BL489" s="20" t="s">
        <v>243</v>
      </c>
      <c r="BM489" s="193" t="s">
        <v>4060</v>
      </c>
    </row>
    <row r="490" spans="1:65" s="2" customFormat="1" ht="37.799999999999997" customHeight="1">
      <c r="A490" s="37"/>
      <c r="B490" s="38"/>
      <c r="C490" s="182" t="s">
        <v>940</v>
      </c>
      <c r="D490" s="182" t="s">
        <v>239</v>
      </c>
      <c r="E490" s="183" t="s">
        <v>428</v>
      </c>
      <c r="F490" s="184" t="s">
        <v>429</v>
      </c>
      <c r="G490" s="185" t="s">
        <v>290</v>
      </c>
      <c r="H490" s="186">
        <v>4</v>
      </c>
      <c r="I490" s="187"/>
      <c r="J490" s="188">
        <f>ROUND(I490*H490,2)</f>
        <v>0</v>
      </c>
      <c r="K490" s="184" t="s">
        <v>242</v>
      </c>
      <c r="L490" s="42"/>
      <c r="M490" s="189" t="s">
        <v>19</v>
      </c>
      <c r="N490" s="190" t="s">
        <v>48</v>
      </c>
      <c r="O490" s="67"/>
      <c r="P490" s="191">
        <f>O490*H490</f>
        <v>0</v>
      </c>
      <c r="Q490" s="191">
        <v>0.42153000000000002</v>
      </c>
      <c r="R490" s="191">
        <f>Q490*H490</f>
        <v>1.6861200000000001</v>
      </c>
      <c r="S490" s="191">
        <v>0</v>
      </c>
      <c r="T490" s="192">
        <f>S490*H490</f>
        <v>0</v>
      </c>
      <c r="U490" s="37"/>
      <c r="V490" s="37"/>
      <c r="W490" s="37"/>
      <c r="X490" s="37"/>
      <c r="Y490" s="37"/>
      <c r="Z490" s="37"/>
      <c r="AA490" s="37"/>
      <c r="AB490" s="37"/>
      <c r="AC490" s="37"/>
      <c r="AD490" s="37"/>
      <c r="AE490" s="37"/>
      <c r="AR490" s="193" t="s">
        <v>243</v>
      </c>
      <c r="AT490" s="193" t="s">
        <v>239</v>
      </c>
      <c r="AU490" s="193" t="s">
        <v>88</v>
      </c>
      <c r="AY490" s="20" t="s">
        <v>237</v>
      </c>
      <c r="BE490" s="194">
        <f>IF(N490="základní",J490,0)</f>
        <v>0</v>
      </c>
      <c r="BF490" s="194">
        <f>IF(N490="snížená",J490,0)</f>
        <v>0</v>
      </c>
      <c r="BG490" s="194">
        <f>IF(N490="zákl. přenesená",J490,0)</f>
        <v>0</v>
      </c>
      <c r="BH490" s="194">
        <f>IF(N490="sníž. přenesená",J490,0)</f>
        <v>0</v>
      </c>
      <c r="BI490" s="194">
        <f>IF(N490="nulová",J490,0)</f>
        <v>0</v>
      </c>
      <c r="BJ490" s="20" t="s">
        <v>88</v>
      </c>
      <c r="BK490" s="194">
        <f>ROUND(I490*H490,2)</f>
        <v>0</v>
      </c>
      <c r="BL490" s="20" t="s">
        <v>243</v>
      </c>
      <c r="BM490" s="193" t="s">
        <v>4061</v>
      </c>
    </row>
    <row r="491" spans="1:65" s="2" customFormat="1" ht="10.199999999999999">
      <c r="A491" s="37"/>
      <c r="B491" s="38"/>
      <c r="C491" s="39"/>
      <c r="D491" s="195" t="s">
        <v>245</v>
      </c>
      <c r="E491" s="39"/>
      <c r="F491" s="196" t="s">
        <v>431</v>
      </c>
      <c r="G491" s="39"/>
      <c r="H491" s="39"/>
      <c r="I491" s="197"/>
      <c r="J491" s="39"/>
      <c r="K491" s="39"/>
      <c r="L491" s="42"/>
      <c r="M491" s="198"/>
      <c r="N491" s="199"/>
      <c r="O491" s="67"/>
      <c r="P491" s="67"/>
      <c r="Q491" s="67"/>
      <c r="R491" s="67"/>
      <c r="S491" s="67"/>
      <c r="T491" s="68"/>
      <c r="U491" s="37"/>
      <c r="V491" s="37"/>
      <c r="W491" s="37"/>
      <c r="X491" s="37"/>
      <c r="Y491" s="37"/>
      <c r="Z491" s="37"/>
      <c r="AA491" s="37"/>
      <c r="AB491" s="37"/>
      <c r="AC491" s="37"/>
      <c r="AD491" s="37"/>
      <c r="AE491" s="37"/>
      <c r="AT491" s="20" t="s">
        <v>245</v>
      </c>
      <c r="AU491" s="20" t="s">
        <v>88</v>
      </c>
    </row>
    <row r="492" spans="1:65" s="14" customFormat="1" ht="10.199999999999999">
      <c r="B492" s="211"/>
      <c r="C492" s="212"/>
      <c r="D492" s="202" t="s">
        <v>247</v>
      </c>
      <c r="E492" s="213" t="s">
        <v>19</v>
      </c>
      <c r="F492" s="214" t="s">
        <v>4062</v>
      </c>
      <c r="G492" s="212"/>
      <c r="H492" s="215">
        <v>2</v>
      </c>
      <c r="I492" s="216"/>
      <c r="J492" s="212"/>
      <c r="K492" s="212"/>
      <c r="L492" s="217"/>
      <c r="M492" s="218"/>
      <c r="N492" s="219"/>
      <c r="O492" s="219"/>
      <c r="P492" s="219"/>
      <c r="Q492" s="219"/>
      <c r="R492" s="219"/>
      <c r="S492" s="219"/>
      <c r="T492" s="220"/>
      <c r="AT492" s="221" t="s">
        <v>247</v>
      </c>
      <c r="AU492" s="221" t="s">
        <v>88</v>
      </c>
      <c r="AV492" s="14" t="s">
        <v>88</v>
      </c>
      <c r="AW492" s="14" t="s">
        <v>37</v>
      </c>
      <c r="AX492" s="14" t="s">
        <v>76</v>
      </c>
      <c r="AY492" s="221" t="s">
        <v>237</v>
      </c>
    </row>
    <row r="493" spans="1:65" s="14" customFormat="1" ht="10.199999999999999">
      <c r="B493" s="211"/>
      <c r="C493" s="212"/>
      <c r="D493" s="202" t="s">
        <v>247</v>
      </c>
      <c r="E493" s="213" t="s">
        <v>19</v>
      </c>
      <c r="F493" s="214" t="s">
        <v>4063</v>
      </c>
      <c r="G493" s="212"/>
      <c r="H493" s="215">
        <v>2</v>
      </c>
      <c r="I493" s="216"/>
      <c r="J493" s="212"/>
      <c r="K493" s="212"/>
      <c r="L493" s="217"/>
      <c r="M493" s="218"/>
      <c r="N493" s="219"/>
      <c r="O493" s="219"/>
      <c r="P493" s="219"/>
      <c r="Q493" s="219"/>
      <c r="R493" s="219"/>
      <c r="S493" s="219"/>
      <c r="T493" s="220"/>
      <c r="AT493" s="221" t="s">
        <v>247</v>
      </c>
      <c r="AU493" s="221" t="s">
        <v>88</v>
      </c>
      <c r="AV493" s="14" t="s">
        <v>88</v>
      </c>
      <c r="AW493" s="14" t="s">
        <v>37</v>
      </c>
      <c r="AX493" s="14" t="s">
        <v>76</v>
      </c>
      <c r="AY493" s="221" t="s">
        <v>237</v>
      </c>
    </row>
    <row r="494" spans="1:65" s="16" customFormat="1" ht="10.199999999999999">
      <c r="B494" s="233"/>
      <c r="C494" s="234"/>
      <c r="D494" s="202" t="s">
        <v>247</v>
      </c>
      <c r="E494" s="235" t="s">
        <v>19</v>
      </c>
      <c r="F494" s="236" t="s">
        <v>260</v>
      </c>
      <c r="G494" s="234"/>
      <c r="H494" s="237">
        <v>4</v>
      </c>
      <c r="I494" s="238"/>
      <c r="J494" s="234"/>
      <c r="K494" s="234"/>
      <c r="L494" s="239"/>
      <c r="M494" s="240"/>
      <c r="N494" s="241"/>
      <c r="O494" s="241"/>
      <c r="P494" s="241"/>
      <c r="Q494" s="241"/>
      <c r="R494" s="241"/>
      <c r="S494" s="241"/>
      <c r="T494" s="242"/>
      <c r="AT494" s="243" t="s">
        <v>247</v>
      </c>
      <c r="AU494" s="243" t="s">
        <v>88</v>
      </c>
      <c r="AV494" s="16" t="s">
        <v>243</v>
      </c>
      <c r="AW494" s="16" t="s">
        <v>37</v>
      </c>
      <c r="AX494" s="16" t="s">
        <v>83</v>
      </c>
      <c r="AY494" s="243" t="s">
        <v>237</v>
      </c>
    </row>
    <row r="495" spans="1:65" s="2" customFormat="1" ht="37.799999999999997" customHeight="1">
      <c r="A495" s="37"/>
      <c r="B495" s="38"/>
      <c r="C495" s="244" t="s">
        <v>945</v>
      </c>
      <c r="D495" s="244" t="s">
        <v>296</v>
      </c>
      <c r="E495" s="245" t="s">
        <v>437</v>
      </c>
      <c r="F495" s="246" t="s">
        <v>438</v>
      </c>
      <c r="G495" s="247" t="s">
        <v>290</v>
      </c>
      <c r="H495" s="248">
        <v>4</v>
      </c>
      <c r="I495" s="249"/>
      <c r="J495" s="250">
        <f>ROUND(I495*H495,2)</f>
        <v>0</v>
      </c>
      <c r="K495" s="246" t="s">
        <v>242</v>
      </c>
      <c r="L495" s="251"/>
      <c r="M495" s="252" t="s">
        <v>19</v>
      </c>
      <c r="N495" s="253" t="s">
        <v>48</v>
      </c>
      <c r="O495" s="67"/>
      <c r="P495" s="191">
        <f>O495*H495</f>
        <v>0</v>
      </c>
      <c r="Q495" s="191">
        <v>1.272E-2</v>
      </c>
      <c r="R495" s="191">
        <f>Q495*H495</f>
        <v>5.0880000000000002E-2</v>
      </c>
      <c r="S495" s="191">
        <v>0</v>
      </c>
      <c r="T495" s="192">
        <f>S495*H495</f>
        <v>0</v>
      </c>
      <c r="U495" s="37"/>
      <c r="V495" s="37"/>
      <c r="W495" s="37"/>
      <c r="X495" s="37"/>
      <c r="Y495" s="37"/>
      <c r="Z495" s="37"/>
      <c r="AA495" s="37"/>
      <c r="AB495" s="37"/>
      <c r="AC495" s="37"/>
      <c r="AD495" s="37"/>
      <c r="AE495" s="37"/>
      <c r="AR495" s="193" t="s">
        <v>299</v>
      </c>
      <c r="AT495" s="193" t="s">
        <v>296</v>
      </c>
      <c r="AU495" s="193" t="s">
        <v>88</v>
      </c>
      <c r="AY495" s="20" t="s">
        <v>237</v>
      </c>
      <c r="BE495" s="194">
        <f>IF(N495="základní",J495,0)</f>
        <v>0</v>
      </c>
      <c r="BF495" s="194">
        <f>IF(N495="snížená",J495,0)</f>
        <v>0</v>
      </c>
      <c r="BG495" s="194">
        <f>IF(N495="zákl. přenesená",J495,0)</f>
        <v>0</v>
      </c>
      <c r="BH495" s="194">
        <f>IF(N495="sníž. přenesená",J495,0)</f>
        <v>0</v>
      </c>
      <c r="BI495" s="194">
        <f>IF(N495="nulová",J495,0)</f>
        <v>0</v>
      </c>
      <c r="BJ495" s="20" t="s">
        <v>88</v>
      </c>
      <c r="BK495" s="194">
        <f>ROUND(I495*H495,2)</f>
        <v>0</v>
      </c>
      <c r="BL495" s="20" t="s">
        <v>243</v>
      </c>
      <c r="BM495" s="193" t="s">
        <v>4064</v>
      </c>
    </row>
    <row r="496" spans="1:65" s="2" customFormat="1" ht="37.799999999999997" customHeight="1">
      <c r="A496" s="37"/>
      <c r="B496" s="38"/>
      <c r="C496" s="182" t="s">
        <v>950</v>
      </c>
      <c r="D496" s="182" t="s">
        <v>239</v>
      </c>
      <c r="E496" s="183" t="s">
        <v>4052</v>
      </c>
      <c r="F496" s="184" t="s">
        <v>4053</v>
      </c>
      <c r="G496" s="185" t="s">
        <v>290</v>
      </c>
      <c r="H496" s="186">
        <v>1</v>
      </c>
      <c r="I496" s="187"/>
      <c r="J496" s="188">
        <f>ROUND(I496*H496,2)</f>
        <v>0</v>
      </c>
      <c r="K496" s="184" t="s">
        <v>242</v>
      </c>
      <c r="L496" s="42"/>
      <c r="M496" s="189" t="s">
        <v>19</v>
      </c>
      <c r="N496" s="190" t="s">
        <v>48</v>
      </c>
      <c r="O496" s="67"/>
      <c r="P496" s="191">
        <f>O496*H496</f>
        <v>0</v>
      </c>
      <c r="Q496" s="191">
        <v>1.7770000000000001E-2</v>
      </c>
      <c r="R496" s="191">
        <f>Q496*H496</f>
        <v>1.7770000000000001E-2</v>
      </c>
      <c r="S496" s="191">
        <v>0</v>
      </c>
      <c r="T496" s="192">
        <f>S496*H496</f>
        <v>0</v>
      </c>
      <c r="U496" s="37"/>
      <c r="V496" s="37"/>
      <c r="W496" s="37"/>
      <c r="X496" s="37"/>
      <c r="Y496" s="37"/>
      <c r="Z496" s="37"/>
      <c r="AA496" s="37"/>
      <c r="AB496" s="37"/>
      <c r="AC496" s="37"/>
      <c r="AD496" s="37"/>
      <c r="AE496" s="37"/>
      <c r="AR496" s="193" t="s">
        <v>243</v>
      </c>
      <c r="AT496" s="193" t="s">
        <v>239</v>
      </c>
      <c r="AU496" s="193" t="s">
        <v>88</v>
      </c>
      <c r="AY496" s="20" t="s">
        <v>237</v>
      </c>
      <c r="BE496" s="194">
        <f>IF(N496="základní",J496,0)</f>
        <v>0</v>
      </c>
      <c r="BF496" s="194">
        <f>IF(N496="snížená",J496,0)</f>
        <v>0</v>
      </c>
      <c r="BG496" s="194">
        <f>IF(N496="zákl. přenesená",J496,0)</f>
        <v>0</v>
      </c>
      <c r="BH496" s="194">
        <f>IF(N496="sníž. přenesená",J496,0)</f>
        <v>0</v>
      </c>
      <c r="BI496" s="194">
        <f>IF(N496="nulová",J496,0)</f>
        <v>0</v>
      </c>
      <c r="BJ496" s="20" t="s">
        <v>88</v>
      </c>
      <c r="BK496" s="194">
        <f>ROUND(I496*H496,2)</f>
        <v>0</v>
      </c>
      <c r="BL496" s="20" t="s">
        <v>243</v>
      </c>
      <c r="BM496" s="193" t="s">
        <v>4065</v>
      </c>
    </row>
    <row r="497" spans="1:65" s="2" customFormat="1" ht="10.199999999999999">
      <c r="A497" s="37"/>
      <c r="B497" s="38"/>
      <c r="C497" s="39"/>
      <c r="D497" s="195" t="s">
        <v>245</v>
      </c>
      <c r="E497" s="39"/>
      <c r="F497" s="196" t="s">
        <v>4055</v>
      </c>
      <c r="G497" s="39"/>
      <c r="H497" s="39"/>
      <c r="I497" s="197"/>
      <c r="J497" s="39"/>
      <c r="K497" s="39"/>
      <c r="L497" s="42"/>
      <c r="M497" s="198"/>
      <c r="N497" s="199"/>
      <c r="O497" s="67"/>
      <c r="P497" s="67"/>
      <c r="Q497" s="67"/>
      <c r="R497" s="67"/>
      <c r="S497" s="67"/>
      <c r="T497" s="68"/>
      <c r="U497" s="37"/>
      <c r="V497" s="37"/>
      <c r="W497" s="37"/>
      <c r="X497" s="37"/>
      <c r="Y497" s="37"/>
      <c r="Z497" s="37"/>
      <c r="AA497" s="37"/>
      <c r="AB497" s="37"/>
      <c r="AC497" s="37"/>
      <c r="AD497" s="37"/>
      <c r="AE497" s="37"/>
      <c r="AT497" s="20" t="s">
        <v>245</v>
      </c>
      <c r="AU497" s="20" t="s">
        <v>88</v>
      </c>
    </row>
    <row r="498" spans="1:65" s="14" customFormat="1" ht="10.199999999999999">
      <c r="B498" s="211"/>
      <c r="C498" s="212"/>
      <c r="D498" s="202" t="s">
        <v>247</v>
      </c>
      <c r="E498" s="213" t="s">
        <v>19</v>
      </c>
      <c r="F498" s="214" t="s">
        <v>4066</v>
      </c>
      <c r="G498" s="212"/>
      <c r="H498" s="215">
        <v>1</v>
      </c>
      <c r="I498" s="216"/>
      <c r="J498" s="212"/>
      <c r="K498" s="212"/>
      <c r="L498" s="217"/>
      <c r="M498" s="218"/>
      <c r="N498" s="219"/>
      <c r="O498" s="219"/>
      <c r="P498" s="219"/>
      <c r="Q498" s="219"/>
      <c r="R498" s="219"/>
      <c r="S498" s="219"/>
      <c r="T498" s="220"/>
      <c r="AT498" s="221" t="s">
        <v>247</v>
      </c>
      <c r="AU498" s="221" t="s">
        <v>88</v>
      </c>
      <c r="AV498" s="14" t="s">
        <v>88</v>
      </c>
      <c r="AW498" s="14" t="s">
        <v>37</v>
      </c>
      <c r="AX498" s="14" t="s">
        <v>83</v>
      </c>
      <c r="AY498" s="221" t="s">
        <v>237</v>
      </c>
    </row>
    <row r="499" spans="1:65" s="2" customFormat="1" ht="24.15" customHeight="1">
      <c r="A499" s="37"/>
      <c r="B499" s="38"/>
      <c r="C499" s="244" t="s">
        <v>955</v>
      </c>
      <c r="D499" s="244" t="s">
        <v>296</v>
      </c>
      <c r="E499" s="245" t="s">
        <v>4067</v>
      </c>
      <c r="F499" s="246" t="s">
        <v>4068</v>
      </c>
      <c r="G499" s="247" t="s">
        <v>290</v>
      </c>
      <c r="H499" s="248">
        <v>1</v>
      </c>
      <c r="I499" s="249"/>
      <c r="J499" s="250">
        <f>ROUND(I499*H499,2)</f>
        <v>0</v>
      </c>
      <c r="K499" s="246" t="s">
        <v>242</v>
      </c>
      <c r="L499" s="251"/>
      <c r="M499" s="252" t="s">
        <v>19</v>
      </c>
      <c r="N499" s="253" t="s">
        <v>48</v>
      </c>
      <c r="O499" s="67"/>
      <c r="P499" s="191">
        <f>O499*H499</f>
        <v>0</v>
      </c>
      <c r="Q499" s="191">
        <v>1.272E-2</v>
      </c>
      <c r="R499" s="191">
        <f>Q499*H499</f>
        <v>1.272E-2</v>
      </c>
      <c r="S499" s="191">
        <v>0</v>
      </c>
      <c r="T499" s="192">
        <f>S499*H499</f>
        <v>0</v>
      </c>
      <c r="U499" s="37"/>
      <c r="V499" s="37"/>
      <c r="W499" s="37"/>
      <c r="X499" s="37"/>
      <c r="Y499" s="37"/>
      <c r="Z499" s="37"/>
      <c r="AA499" s="37"/>
      <c r="AB499" s="37"/>
      <c r="AC499" s="37"/>
      <c r="AD499" s="37"/>
      <c r="AE499" s="37"/>
      <c r="AR499" s="193" t="s">
        <v>299</v>
      </c>
      <c r="AT499" s="193" t="s">
        <v>296</v>
      </c>
      <c r="AU499" s="193" t="s">
        <v>88</v>
      </c>
      <c r="AY499" s="20" t="s">
        <v>237</v>
      </c>
      <c r="BE499" s="194">
        <f>IF(N499="základní",J499,0)</f>
        <v>0</v>
      </c>
      <c r="BF499" s="194">
        <f>IF(N499="snížená",J499,0)</f>
        <v>0</v>
      </c>
      <c r="BG499" s="194">
        <f>IF(N499="zákl. přenesená",J499,0)</f>
        <v>0</v>
      </c>
      <c r="BH499" s="194">
        <f>IF(N499="sníž. přenesená",J499,0)</f>
        <v>0</v>
      </c>
      <c r="BI499" s="194">
        <f>IF(N499="nulová",J499,0)</f>
        <v>0</v>
      </c>
      <c r="BJ499" s="20" t="s">
        <v>88</v>
      </c>
      <c r="BK499" s="194">
        <f>ROUND(I499*H499,2)</f>
        <v>0</v>
      </c>
      <c r="BL499" s="20" t="s">
        <v>243</v>
      </c>
      <c r="BM499" s="193" t="s">
        <v>4069</v>
      </c>
    </row>
    <row r="500" spans="1:65" s="2" customFormat="1" ht="44.25" customHeight="1">
      <c r="A500" s="37"/>
      <c r="B500" s="38"/>
      <c r="C500" s="182" t="s">
        <v>959</v>
      </c>
      <c r="D500" s="182" t="s">
        <v>239</v>
      </c>
      <c r="E500" s="183" t="s">
        <v>4070</v>
      </c>
      <c r="F500" s="184" t="s">
        <v>4071</v>
      </c>
      <c r="G500" s="185" t="s">
        <v>290</v>
      </c>
      <c r="H500" s="186">
        <v>3</v>
      </c>
      <c r="I500" s="187"/>
      <c r="J500" s="188">
        <f>ROUND(I500*H500,2)</f>
        <v>0</v>
      </c>
      <c r="K500" s="184" t="s">
        <v>242</v>
      </c>
      <c r="L500" s="42"/>
      <c r="M500" s="189" t="s">
        <v>19</v>
      </c>
      <c r="N500" s="190" t="s">
        <v>48</v>
      </c>
      <c r="O500" s="67"/>
      <c r="P500" s="191">
        <f>O500*H500</f>
        <v>0</v>
      </c>
      <c r="Q500" s="191">
        <v>0.52571000000000001</v>
      </c>
      <c r="R500" s="191">
        <f>Q500*H500</f>
        <v>1.5771299999999999</v>
      </c>
      <c r="S500" s="191">
        <v>0</v>
      </c>
      <c r="T500" s="192">
        <f>S500*H500</f>
        <v>0</v>
      </c>
      <c r="U500" s="37"/>
      <c r="V500" s="37"/>
      <c r="W500" s="37"/>
      <c r="X500" s="37"/>
      <c r="Y500" s="37"/>
      <c r="Z500" s="37"/>
      <c r="AA500" s="37"/>
      <c r="AB500" s="37"/>
      <c r="AC500" s="37"/>
      <c r="AD500" s="37"/>
      <c r="AE500" s="37"/>
      <c r="AR500" s="193" t="s">
        <v>243</v>
      </c>
      <c r="AT500" s="193" t="s">
        <v>239</v>
      </c>
      <c r="AU500" s="193" t="s">
        <v>88</v>
      </c>
      <c r="AY500" s="20" t="s">
        <v>237</v>
      </c>
      <c r="BE500" s="194">
        <f>IF(N500="základní",J500,0)</f>
        <v>0</v>
      </c>
      <c r="BF500" s="194">
        <f>IF(N500="snížená",J500,0)</f>
        <v>0</v>
      </c>
      <c r="BG500" s="194">
        <f>IF(N500="zákl. přenesená",J500,0)</f>
        <v>0</v>
      </c>
      <c r="BH500" s="194">
        <f>IF(N500="sníž. přenesená",J500,0)</f>
        <v>0</v>
      </c>
      <c r="BI500" s="194">
        <f>IF(N500="nulová",J500,0)</f>
        <v>0</v>
      </c>
      <c r="BJ500" s="20" t="s">
        <v>88</v>
      </c>
      <c r="BK500" s="194">
        <f>ROUND(I500*H500,2)</f>
        <v>0</v>
      </c>
      <c r="BL500" s="20" t="s">
        <v>243</v>
      </c>
      <c r="BM500" s="193" t="s">
        <v>4072</v>
      </c>
    </row>
    <row r="501" spans="1:65" s="2" customFormat="1" ht="10.199999999999999">
      <c r="A501" s="37"/>
      <c r="B501" s="38"/>
      <c r="C501" s="39"/>
      <c r="D501" s="195" t="s">
        <v>245</v>
      </c>
      <c r="E501" s="39"/>
      <c r="F501" s="196" t="s">
        <v>4073</v>
      </c>
      <c r="G501" s="39"/>
      <c r="H501" s="39"/>
      <c r="I501" s="197"/>
      <c r="J501" s="39"/>
      <c r="K501" s="39"/>
      <c r="L501" s="42"/>
      <c r="M501" s="198"/>
      <c r="N501" s="199"/>
      <c r="O501" s="67"/>
      <c r="P501" s="67"/>
      <c r="Q501" s="67"/>
      <c r="R501" s="67"/>
      <c r="S501" s="67"/>
      <c r="T501" s="68"/>
      <c r="U501" s="37"/>
      <c r="V501" s="37"/>
      <c r="W501" s="37"/>
      <c r="X501" s="37"/>
      <c r="Y501" s="37"/>
      <c r="Z501" s="37"/>
      <c r="AA501" s="37"/>
      <c r="AB501" s="37"/>
      <c r="AC501" s="37"/>
      <c r="AD501" s="37"/>
      <c r="AE501" s="37"/>
      <c r="AT501" s="20" t="s">
        <v>245</v>
      </c>
      <c r="AU501" s="20" t="s">
        <v>88</v>
      </c>
    </row>
    <row r="502" spans="1:65" s="14" customFormat="1" ht="10.199999999999999">
      <c r="B502" s="211"/>
      <c r="C502" s="212"/>
      <c r="D502" s="202" t="s">
        <v>247</v>
      </c>
      <c r="E502" s="213" t="s">
        <v>19</v>
      </c>
      <c r="F502" s="214" t="s">
        <v>4074</v>
      </c>
      <c r="G502" s="212"/>
      <c r="H502" s="215">
        <v>2</v>
      </c>
      <c r="I502" s="216"/>
      <c r="J502" s="212"/>
      <c r="K502" s="212"/>
      <c r="L502" s="217"/>
      <c r="M502" s="218"/>
      <c r="N502" s="219"/>
      <c r="O502" s="219"/>
      <c r="P502" s="219"/>
      <c r="Q502" s="219"/>
      <c r="R502" s="219"/>
      <c r="S502" s="219"/>
      <c r="T502" s="220"/>
      <c r="AT502" s="221" t="s">
        <v>247</v>
      </c>
      <c r="AU502" s="221" t="s">
        <v>88</v>
      </c>
      <c r="AV502" s="14" t="s">
        <v>88</v>
      </c>
      <c r="AW502" s="14" t="s">
        <v>37</v>
      </c>
      <c r="AX502" s="14" t="s">
        <v>76</v>
      </c>
      <c r="AY502" s="221" t="s">
        <v>237</v>
      </c>
    </row>
    <row r="503" spans="1:65" s="14" customFormat="1" ht="10.199999999999999">
      <c r="B503" s="211"/>
      <c r="C503" s="212"/>
      <c r="D503" s="202" t="s">
        <v>247</v>
      </c>
      <c r="E503" s="213" t="s">
        <v>19</v>
      </c>
      <c r="F503" s="214" t="s">
        <v>4075</v>
      </c>
      <c r="G503" s="212"/>
      <c r="H503" s="215">
        <v>1</v>
      </c>
      <c r="I503" s="216"/>
      <c r="J503" s="212"/>
      <c r="K503" s="212"/>
      <c r="L503" s="217"/>
      <c r="M503" s="218"/>
      <c r="N503" s="219"/>
      <c r="O503" s="219"/>
      <c r="P503" s="219"/>
      <c r="Q503" s="219"/>
      <c r="R503" s="219"/>
      <c r="S503" s="219"/>
      <c r="T503" s="220"/>
      <c r="AT503" s="221" t="s">
        <v>247</v>
      </c>
      <c r="AU503" s="221" t="s">
        <v>88</v>
      </c>
      <c r="AV503" s="14" t="s">
        <v>88</v>
      </c>
      <c r="AW503" s="14" t="s">
        <v>37</v>
      </c>
      <c r="AX503" s="14" t="s">
        <v>76</v>
      </c>
      <c r="AY503" s="221" t="s">
        <v>237</v>
      </c>
    </row>
    <row r="504" spans="1:65" s="16" customFormat="1" ht="10.199999999999999">
      <c r="B504" s="233"/>
      <c r="C504" s="234"/>
      <c r="D504" s="202" t="s">
        <v>247</v>
      </c>
      <c r="E504" s="235" t="s">
        <v>19</v>
      </c>
      <c r="F504" s="236" t="s">
        <v>260</v>
      </c>
      <c r="G504" s="234"/>
      <c r="H504" s="237">
        <v>3</v>
      </c>
      <c r="I504" s="238"/>
      <c r="J504" s="234"/>
      <c r="K504" s="234"/>
      <c r="L504" s="239"/>
      <c r="M504" s="240"/>
      <c r="N504" s="241"/>
      <c r="O504" s="241"/>
      <c r="P504" s="241"/>
      <c r="Q504" s="241"/>
      <c r="R504" s="241"/>
      <c r="S504" s="241"/>
      <c r="T504" s="242"/>
      <c r="AT504" s="243" t="s">
        <v>247</v>
      </c>
      <c r="AU504" s="243" t="s">
        <v>88</v>
      </c>
      <c r="AV504" s="16" t="s">
        <v>243</v>
      </c>
      <c r="AW504" s="16" t="s">
        <v>37</v>
      </c>
      <c r="AX504" s="16" t="s">
        <v>83</v>
      </c>
      <c r="AY504" s="243" t="s">
        <v>237</v>
      </c>
    </row>
    <row r="505" spans="1:65" s="2" customFormat="1" ht="37.799999999999997" customHeight="1">
      <c r="A505" s="37"/>
      <c r="B505" s="38"/>
      <c r="C505" s="244" t="s">
        <v>967</v>
      </c>
      <c r="D505" s="244" t="s">
        <v>296</v>
      </c>
      <c r="E505" s="245" t="s">
        <v>4076</v>
      </c>
      <c r="F505" s="246" t="s">
        <v>4077</v>
      </c>
      <c r="G505" s="247" t="s">
        <v>290</v>
      </c>
      <c r="H505" s="248">
        <v>2</v>
      </c>
      <c r="I505" s="249"/>
      <c r="J505" s="250">
        <f>ROUND(I505*H505,2)</f>
        <v>0</v>
      </c>
      <c r="K505" s="246" t="s">
        <v>242</v>
      </c>
      <c r="L505" s="251"/>
      <c r="M505" s="252" t="s">
        <v>19</v>
      </c>
      <c r="N505" s="253" t="s">
        <v>48</v>
      </c>
      <c r="O505" s="67"/>
      <c r="P505" s="191">
        <f>O505*H505</f>
        <v>0</v>
      </c>
      <c r="Q505" s="191">
        <v>1.5900000000000001E-2</v>
      </c>
      <c r="R505" s="191">
        <f>Q505*H505</f>
        <v>3.1800000000000002E-2</v>
      </c>
      <c r="S505" s="191">
        <v>0</v>
      </c>
      <c r="T505" s="192">
        <f>S505*H505</f>
        <v>0</v>
      </c>
      <c r="U505" s="37"/>
      <c r="V505" s="37"/>
      <c r="W505" s="37"/>
      <c r="X505" s="37"/>
      <c r="Y505" s="37"/>
      <c r="Z505" s="37"/>
      <c r="AA505" s="37"/>
      <c r="AB505" s="37"/>
      <c r="AC505" s="37"/>
      <c r="AD505" s="37"/>
      <c r="AE505" s="37"/>
      <c r="AR505" s="193" t="s">
        <v>299</v>
      </c>
      <c r="AT505" s="193" t="s">
        <v>296</v>
      </c>
      <c r="AU505" s="193" t="s">
        <v>88</v>
      </c>
      <c r="AY505" s="20" t="s">
        <v>237</v>
      </c>
      <c r="BE505" s="194">
        <f>IF(N505="základní",J505,0)</f>
        <v>0</v>
      </c>
      <c r="BF505" s="194">
        <f>IF(N505="snížená",J505,0)</f>
        <v>0</v>
      </c>
      <c r="BG505" s="194">
        <f>IF(N505="zákl. přenesená",J505,0)</f>
        <v>0</v>
      </c>
      <c r="BH505" s="194">
        <f>IF(N505="sníž. přenesená",J505,0)</f>
        <v>0</v>
      </c>
      <c r="BI505" s="194">
        <f>IF(N505="nulová",J505,0)</f>
        <v>0</v>
      </c>
      <c r="BJ505" s="20" t="s">
        <v>88</v>
      </c>
      <c r="BK505" s="194">
        <f>ROUND(I505*H505,2)</f>
        <v>0</v>
      </c>
      <c r="BL505" s="20" t="s">
        <v>243</v>
      </c>
      <c r="BM505" s="193" t="s">
        <v>4078</v>
      </c>
    </row>
    <row r="506" spans="1:65" s="14" customFormat="1" ht="10.199999999999999">
      <c r="B506" s="211"/>
      <c r="C506" s="212"/>
      <c r="D506" s="202" t="s">
        <v>247</v>
      </c>
      <c r="E506" s="213" t="s">
        <v>19</v>
      </c>
      <c r="F506" s="214" t="s">
        <v>4074</v>
      </c>
      <c r="G506" s="212"/>
      <c r="H506" s="215">
        <v>2</v>
      </c>
      <c r="I506" s="216"/>
      <c r="J506" s="212"/>
      <c r="K506" s="212"/>
      <c r="L506" s="217"/>
      <c r="M506" s="218"/>
      <c r="N506" s="219"/>
      <c r="O506" s="219"/>
      <c r="P506" s="219"/>
      <c r="Q506" s="219"/>
      <c r="R506" s="219"/>
      <c r="S506" s="219"/>
      <c r="T506" s="220"/>
      <c r="AT506" s="221" t="s">
        <v>247</v>
      </c>
      <c r="AU506" s="221" t="s">
        <v>88</v>
      </c>
      <c r="AV506" s="14" t="s">
        <v>88</v>
      </c>
      <c r="AW506" s="14" t="s">
        <v>37</v>
      </c>
      <c r="AX506" s="14" t="s">
        <v>83</v>
      </c>
      <c r="AY506" s="221" t="s">
        <v>237</v>
      </c>
    </row>
    <row r="507" spans="1:65" s="2" customFormat="1" ht="33" customHeight="1">
      <c r="A507" s="37"/>
      <c r="B507" s="38"/>
      <c r="C507" s="244" t="s">
        <v>974</v>
      </c>
      <c r="D507" s="244" t="s">
        <v>296</v>
      </c>
      <c r="E507" s="245" t="s">
        <v>4079</v>
      </c>
      <c r="F507" s="246" t="s">
        <v>4080</v>
      </c>
      <c r="G507" s="247" t="s">
        <v>290</v>
      </c>
      <c r="H507" s="248">
        <v>1</v>
      </c>
      <c r="I507" s="249"/>
      <c r="J507" s="250">
        <f>ROUND(I507*H507,2)</f>
        <v>0</v>
      </c>
      <c r="K507" s="246" t="s">
        <v>19</v>
      </c>
      <c r="L507" s="251"/>
      <c r="M507" s="252" t="s">
        <v>19</v>
      </c>
      <c r="N507" s="253" t="s">
        <v>48</v>
      </c>
      <c r="O507" s="67"/>
      <c r="P507" s="191">
        <f>O507*H507</f>
        <v>0</v>
      </c>
      <c r="Q507" s="191">
        <v>1.5900000000000001E-2</v>
      </c>
      <c r="R507" s="191">
        <f>Q507*H507</f>
        <v>1.5900000000000001E-2</v>
      </c>
      <c r="S507" s="191">
        <v>0</v>
      </c>
      <c r="T507" s="192">
        <f>S507*H507</f>
        <v>0</v>
      </c>
      <c r="U507" s="37"/>
      <c r="V507" s="37"/>
      <c r="W507" s="37"/>
      <c r="X507" s="37"/>
      <c r="Y507" s="37"/>
      <c r="Z507" s="37"/>
      <c r="AA507" s="37"/>
      <c r="AB507" s="37"/>
      <c r="AC507" s="37"/>
      <c r="AD507" s="37"/>
      <c r="AE507" s="37"/>
      <c r="AR507" s="193" t="s">
        <v>299</v>
      </c>
      <c r="AT507" s="193" t="s">
        <v>296</v>
      </c>
      <c r="AU507" s="193" t="s">
        <v>88</v>
      </c>
      <c r="AY507" s="20" t="s">
        <v>237</v>
      </c>
      <c r="BE507" s="194">
        <f>IF(N507="základní",J507,0)</f>
        <v>0</v>
      </c>
      <c r="BF507" s="194">
        <f>IF(N507="snížená",J507,0)</f>
        <v>0</v>
      </c>
      <c r="BG507" s="194">
        <f>IF(N507="zákl. přenesená",J507,0)</f>
        <v>0</v>
      </c>
      <c r="BH507" s="194">
        <f>IF(N507="sníž. přenesená",J507,0)</f>
        <v>0</v>
      </c>
      <c r="BI507" s="194">
        <f>IF(N507="nulová",J507,0)</f>
        <v>0</v>
      </c>
      <c r="BJ507" s="20" t="s">
        <v>88</v>
      </c>
      <c r="BK507" s="194">
        <f>ROUND(I507*H507,2)</f>
        <v>0</v>
      </c>
      <c r="BL507" s="20" t="s">
        <v>243</v>
      </c>
      <c r="BM507" s="193" t="s">
        <v>4081</v>
      </c>
    </row>
    <row r="508" spans="1:65" s="14" customFormat="1" ht="10.199999999999999">
      <c r="B508" s="211"/>
      <c r="C508" s="212"/>
      <c r="D508" s="202" t="s">
        <v>247</v>
      </c>
      <c r="E508" s="213" t="s">
        <v>19</v>
      </c>
      <c r="F508" s="214" t="s">
        <v>4075</v>
      </c>
      <c r="G508" s="212"/>
      <c r="H508" s="215">
        <v>1</v>
      </c>
      <c r="I508" s="216"/>
      <c r="J508" s="212"/>
      <c r="K508" s="212"/>
      <c r="L508" s="217"/>
      <c r="M508" s="218"/>
      <c r="N508" s="219"/>
      <c r="O508" s="219"/>
      <c r="P508" s="219"/>
      <c r="Q508" s="219"/>
      <c r="R508" s="219"/>
      <c r="S508" s="219"/>
      <c r="T508" s="220"/>
      <c r="AT508" s="221" t="s">
        <v>247</v>
      </c>
      <c r="AU508" s="221" t="s">
        <v>88</v>
      </c>
      <c r="AV508" s="14" t="s">
        <v>88</v>
      </c>
      <c r="AW508" s="14" t="s">
        <v>37</v>
      </c>
      <c r="AX508" s="14" t="s">
        <v>83</v>
      </c>
      <c r="AY508" s="221" t="s">
        <v>237</v>
      </c>
    </row>
    <row r="509" spans="1:65" s="12" customFormat="1" ht="22.8" customHeight="1">
      <c r="B509" s="166"/>
      <c r="C509" s="167"/>
      <c r="D509" s="168" t="s">
        <v>75</v>
      </c>
      <c r="E509" s="180" t="s">
        <v>450</v>
      </c>
      <c r="F509" s="180" t="s">
        <v>451</v>
      </c>
      <c r="G509" s="167"/>
      <c r="H509" s="167"/>
      <c r="I509" s="170"/>
      <c r="J509" s="181">
        <f>BK509</f>
        <v>0</v>
      </c>
      <c r="K509" s="167"/>
      <c r="L509" s="172"/>
      <c r="M509" s="173"/>
      <c r="N509" s="174"/>
      <c r="O509" s="174"/>
      <c r="P509" s="175">
        <f>SUM(P510:P541)</f>
        <v>0</v>
      </c>
      <c r="Q509" s="174"/>
      <c r="R509" s="175">
        <f>SUM(R510:R541)</f>
        <v>1.53712E-2</v>
      </c>
      <c r="S509" s="174"/>
      <c r="T509" s="176">
        <f>SUM(T510:T541)</f>
        <v>0</v>
      </c>
      <c r="AR509" s="177" t="s">
        <v>83</v>
      </c>
      <c r="AT509" s="178" t="s">
        <v>75</v>
      </c>
      <c r="AU509" s="178" t="s">
        <v>83</v>
      </c>
      <c r="AY509" s="177" t="s">
        <v>237</v>
      </c>
      <c r="BK509" s="179">
        <f>SUM(BK510:BK541)</f>
        <v>0</v>
      </c>
    </row>
    <row r="510" spans="1:65" s="2" customFormat="1" ht="37.799999999999997" customHeight="1">
      <c r="A510" s="37"/>
      <c r="B510" s="38"/>
      <c r="C510" s="182" t="s">
        <v>980</v>
      </c>
      <c r="D510" s="182" t="s">
        <v>239</v>
      </c>
      <c r="E510" s="183" t="s">
        <v>453</v>
      </c>
      <c r="F510" s="184" t="s">
        <v>454</v>
      </c>
      <c r="G510" s="185" t="s">
        <v>141</v>
      </c>
      <c r="H510" s="186">
        <v>384.28</v>
      </c>
      <c r="I510" s="187"/>
      <c r="J510" s="188">
        <f>ROUND(I510*H510,2)</f>
        <v>0</v>
      </c>
      <c r="K510" s="184" t="s">
        <v>242</v>
      </c>
      <c r="L510" s="42"/>
      <c r="M510" s="189" t="s">
        <v>19</v>
      </c>
      <c r="N510" s="190" t="s">
        <v>48</v>
      </c>
      <c r="O510" s="67"/>
      <c r="P510" s="191">
        <f>O510*H510</f>
        <v>0</v>
      </c>
      <c r="Q510" s="191">
        <v>0</v>
      </c>
      <c r="R510" s="191">
        <f>Q510*H510</f>
        <v>0</v>
      </c>
      <c r="S510" s="191">
        <v>0</v>
      </c>
      <c r="T510" s="192">
        <f>S510*H510</f>
        <v>0</v>
      </c>
      <c r="U510" s="37"/>
      <c r="V510" s="37"/>
      <c r="W510" s="37"/>
      <c r="X510" s="37"/>
      <c r="Y510" s="37"/>
      <c r="Z510" s="37"/>
      <c r="AA510" s="37"/>
      <c r="AB510" s="37"/>
      <c r="AC510" s="37"/>
      <c r="AD510" s="37"/>
      <c r="AE510" s="37"/>
      <c r="AR510" s="193" t="s">
        <v>243</v>
      </c>
      <c r="AT510" s="193" t="s">
        <v>239</v>
      </c>
      <c r="AU510" s="193" t="s">
        <v>88</v>
      </c>
      <c r="AY510" s="20" t="s">
        <v>237</v>
      </c>
      <c r="BE510" s="194">
        <f>IF(N510="základní",J510,0)</f>
        <v>0</v>
      </c>
      <c r="BF510" s="194">
        <f>IF(N510="snížená",J510,0)</f>
        <v>0</v>
      </c>
      <c r="BG510" s="194">
        <f>IF(N510="zákl. přenesená",J510,0)</f>
        <v>0</v>
      </c>
      <c r="BH510" s="194">
        <f>IF(N510="sníž. přenesená",J510,0)</f>
        <v>0</v>
      </c>
      <c r="BI510" s="194">
        <f>IF(N510="nulová",J510,0)</f>
        <v>0</v>
      </c>
      <c r="BJ510" s="20" t="s">
        <v>88</v>
      </c>
      <c r="BK510" s="194">
        <f>ROUND(I510*H510,2)</f>
        <v>0</v>
      </c>
      <c r="BL510" s="20" t="s">
        <v>243</v>
      </c>
      <c r="BM510" s="193" t="s">
        <v>4082</v>
      </c>
    </row>
    <row r="511" spans="1:65" s="2" customFormat="1" ht="10.199999999999999">
      <c r="A511" s="37"/>
      <c r="B511" s="38"/>
      <c r="C511" s="39"/>
      <c r="D511" s="195" t="s">
        <v>245</v>
      </c>
      <c r="E511" s="39"/>
      <c r="F511" s="196" t="s">
        <v>456</v>
      </c>
      <c r="G511" s="39"/>
      <c r="H511" s="39"/>
      <c r="I511" s="197"/>
      <c r="J511" s="39"/>
      <c r="K511" s="39"/>
      <c r="L511" s="42"/>
      <c r="M511" s="198"/>
      <c r="N511" s="199"/>
      <c r="O511" s="67"/>
      <c r="P511" s="67"/>
      <c r="Q511" s="67"/>
      <c r="R511" s="67"/>
      <c r="S511" s="67"/>
      <c r="T511" s="68"/>
      <c r="U511" s="37"/>
      <c r="V511" s="37"/>
      <c r="W511" s="37"/>
      <c r="X511" s="37"/>
      <c r="Y511" s="37"/>
      <c r="Z511" s="37"/>
      <c r="AA511" s="37"/>
      <c r="AB511" s="37"/>
      <c r="AC511" s="37"/>
      <c r="AD511" s="37"/>
      <c r="AE511" s="37"/>
      <c r="AT511" s="20" t="s">
        <v>245</v>
      </c>
      <c r="AU511" s="20" t="s">
        <v>88</v>
      </c>
    </row>
    <row r="512" spans="1:65" s="13" customFormat="1" ht="10.199999999999999">
      <c r="B512" s="200"/>
      <c r="C512" s="201"/>
      <c r="D512" s="202" t="s">
        <v>247</v>
      </c>
      <c r="E512" s="203" t="s">
        <v>19</v>
      </c>
      <c r="F512" s="204" t="s">
        <v>3854</v>
      </c>
      <c r="G512" s="201"/>
      <c r="H512" s="203" t="s">
        <v>19</v>
      </c>
      <c r="I512" s="205"/>
      <c r="J512" s="201"/>
      <c r="K512" s="201"/>
      <c r="L512" s="206"/>
      <c r="M512" s="207"/>
      <c r="N512" s="208"/>
      <c r="O512" s="208"/>
      <c r="P512" s="208"/>
      <c r="Q512" s="208"/>
      <c r="R512" s="208"/>
      <c r="S512" s="208"/>
      <c r="T512" s="209"/>
      <c r="AT512" s="210" t="s">
        <v>247</v>
      </c>
      <c r="AU512" s="210" t="s">
        <v>88</v>
      </c>
      <c r="AV512" s="13" t="s">
        <v>83</v>
      </c>
      <c r="AW512" s="13" t="s">
        <v>37</v>
      </c>
      <c r="AX512" s="13" t="s">
        <v>76</v>
      </c>
      <c r="AY512" s="210" t="s">
        <v>237</v>
      </c>
    </row>
    <row r="513" spans="1:65" s="14" customFormat="1" ht="10.199999999999999">
      <c r="B513" s="211"/>
      <c r="C513" s="212"/>
      <c r="D513" s="202" t="s">
        <v>247</v>
      </c>
      <c r="E513" s="213" t="s">
        <v>19</v>
      </c>
      <c r="F513" s="214" t="s">
        <v>4083</v>
      </c>
      <c r="G513" s="212"/>
      <c r="H513" s="215">
        <v>62.37</v>
      </c>
      <c r="I513" s="216"/>
      <c r="J513" s="212"/>
      <c r="K513" s="212"/>
      <c r="L513" s="217"/>
      <c r="M513" s="218"/>
      <c r="N513" s="219"/>
      <c r="O513" s="219"/>
      <c r="P513" s="219"/>
      <c r="Q513" s="219"/>
      <c r="R513" s="219"/>
      <c r="S513" s="219"/>
      <c r="T513" s="220"/>
      <c r="AT513" s="221" t="s">
        <v>247</v>
      </c>
      <c r="AU513" s="221" t="s">
        <v>88</v>
      </c>
      <c r="AV513" s="14" t="s">
        <v>88</v>
      </c>
      <c r="AW513" s="14" t="s">
        <v>37</v>
      </c>
      <c r="AX513" s="14" t="s">
        <v>76</v>
      </c>
      <c r="AY513" s="221" t="s">
        <v>237</v>
      </c>
    </row>
    <row r="514" spans="1:65" s="15" customFormat="1" ht="10.199999999999999">
      <c r="B514" s="222"/>
      <c r="C514" s="223"/>
      <c r="D514" s="202" t="s">
        <v>247</v>
      </c>
      <c r="E514" s="224" t="s">
        <v>19</v>
      </c>
      <c r="F514" s="225" t="s">
        <v>251</v>
      </c>
      <c r="G514" s="223"/>
      <c r="H514" s="226">
        <v>62.37</v>
      </c>
      <c r="I514" s="227"/>
      <c r="J514" s="223"/>
      <c r="K514" s="223"/>
      <c r="L514" s="228"/>
      <c r="M514" s="229"/>
      <c r="N514" s="230"/>
      <c r="O514" s="230"/>
      <c r="P514" s="230"/>
      <c r="Q514" s="230"/>
      <c r="R514" s="230"/>
      <c r="S514" s="230"/>
      <c r="T514" s="231"/>
      <c r="AT514" s="232" t="s">
        <v>247</v>
      </c>
      <c r="AU514" s="232" t="s">
        <v>88</v>
      </c>
      <c r="AV514" s="15" t="s">
        <v>92</v>
      </c>
      <c r="AW514" s="15" t="s">
        <v>37</v>
      </c>
      <c r="AX514" s="15" t="s">
        <v>76</v>
      </c>
      <c r="AY514" s="232" t="s">
        <v>237</v>
      </c>
    </row>
    <row r="515" spans="1:65" s="13" customFormat="1" ht="10.199999999999999">
      <c r="B515" s="200"/>
      <c r="C515" s="201"/>
      <c r="D515" s="202" t="s">
        <v>247</v>
      </c>
      <c r="E515" s="203" t="s">
        <v>19</v>
      </c>
      <c r="F515" s="204" t="s">
        <v>248</v>
      </c>
      <c r="G515" s="201"/>
      <c r="H515" s="203" t="s">
        <v>19</v>
      </c>
      <c r="I515" s="205"/>
      <c r="J515" s="201"/>
      <c r="K515" s="201"/>
      <c r="L515" s="206"/>
      <c r="M515" s="207"/>
      <c r="N515" s="208"/>
      <c r="O515" s="208"/>
      <c r="P515" s="208"/>
      <c r="Q515" s="208"/>
      <c r="R515" s="208"/>
      <c r="S515" s="208"/>
      <c r="T515" s="209"/>
      <c r="AT515" s="210" t="s">
        <v>247</v>
      </c>
      <c r="AU515" s="210" t="s">
        <v>88</v>
      </c>
      <c r="AV515" s="13" t="s">
        <v>83</v>
      </c>
      <c r="AW515" s="13" t="s">
        <v>37</v>
      </c>
      <c r="AX515" s="13" t="s">
        <v>76</v>
      </c>
      <c r="AY515" s="210" t="s">
        <v>237</v>
      </c>
    </row>
    <row r="516" spans="1:65" s="14" customFormat="1" ht="10.199999999999999">
      <c r="B516" s="211"/>
      <c r="C516" s="212"/>
      <c r="D516" s="202" t="s">
        <v>247</v>
      </c>
      <c r="E516" s="213" t="s">
        <v>19</v>
      </c>
      <c r="F516" s="214" t="s">
        <v>4084</v>
      </c>
      <c r="G516" s="212"/>
      <c r="H516" s="215">
        <v>114.2</v>
      </c>
      <c r="I516" s="216"/>
      <c r="J516" s="212"/>
      <c r="K516" s="212"/>
      <c r="L516" s="217"/>
      <c r="M516" s="218"/>
      <c r="N516" s="219"/>
      <c r="O516" s="219"/>
      <c r="P516" s="219"/>
      <c r="Q516" s="219"/>
      <c r="R516" s="219"/>
      <c r="S516" s="219"/>
      <c r="T516" s="220"/>
      <c r="AT516" s="221" t="s">
        <v>247</v>
      </c>
      <c r="AU516" s="221" t="s">
        <v>88</v>
      </c>
      <c r="AV516" s="14" t="s">
        <v>88</v>
      </c>
      <c r="AW516" s="14" t="s">
        <v>37</v>
      </c>
      <c r="AX516" s="14" t="s">
        <v>76</v>
      </c>
      <c r="AY516" s="221" t="s">
        <v>237</v>
      </c>
    </row>
    <row r="517" spans="1:65" s="15" customFormat="1" ht="10.199999999999999">
      <c r="B517" s="222"/>
      <c r="C517" s="223"/>
      <c r="D517" s="202" t="s">
        <v>247</v>
      </c>
      <c r="E517" s="224" t="s">
        <v>19</v>
      </c>
      <c r="F517" s="225" t="s">
        <v>251</v>
      </c>
      <c r="G517" s="223"/>
      <c r="H517" s="226">
        <v>114.2</v>
      </c>
      <c r="I517" s="227"/>
      <c r="J517" s="223"/>
      <c r="K517" s="223"/>
      <c r="L517" s="228"/>
      <c r="M517" s="229"/>
      <c r="N517" s="230"/>
      <c r="O517" s="230"/>
      <c r="P517" s="230"/>
      <c r="Q517" s="230"/>
      <c r="R517" s="230"/>
      <c r="S517" s="230"/>
      <c r="T517" s="231"/>
      <c r="AT517" s="232" t="s">
        <v>247</v>
      </c>
      <c r="AU517" s="232" t="s">
        <v>88</v>
      </c>
      <c r="AV517" s="15" t="s">
        <v>92</v>
      </c>
      <c r="AW517" s="15" t="s">
        <v>37</v>
      </c>
      <c r="AX517" s="15" t="s">
        <v>76</v>
      </c>
      <c r="AY517" s="232" t="s">
        <v>237</v>
      </c>
    </row>
    <row r="518" spans="1:65" s="13" customFormat="1" ht="10.199999999999999">
      <c r="B518" s="200"/>
      <c r="C518" s="201"/>
      <c r="D518" s="202" t="s">
        <v>247</v>
      </c>
      <c r="E518" s="203" t="s">
        <v>19</v>
      </c>
      <c r="F518" s="204" t="s">
        <v>252</v>
      </c>
      <c r="G518" s="201"/>
      <c r="H518" s="203" t="s">
        <v>19</v>
      </c>
      <c r="I518" s="205"/>
      <c r="J518" s="201"/>
      <c r="K518" s="201"/>
      <c r="L518" s="206"/>
      <c r="M518" s="207"/>
      <c r="N518" s="208"/>
      <c r="O518" s="208"/>
      <c r="P518" s="208"/>
      <c r="Q518" s="208"/>
      <c r="R518" s="208"/>
      <c r="S518" s="208"/>
      <c r="T518" s="209"/>
      <c r="AT518" s="210" t="s">
        <v>247</v>
      </c>
      <c r="AU518" s="210" t="s">
        <v>88</v>
      </c>
      <c r="AV518" s="13" t="s">
        <v>83</v>
      </c>
      <c r="AW518" s="13" t="s">
        <v>37</v>
      </c>
      <c r="AX518" s="13" t="s">
        <v>76</v>
      </c>
      <c r="AY518" s="210" t="s">
        <v>237</v>
      </c>
    </row>
    <row r="519" spans="1:65" s="14" customFormat="1" ht="10.199999999999999">
      <c r="B519" s="211"/>
      <c r="C519" s="212"/>
      <c r="D519" s="202" t="s">
        <v>247</v>
      </c>
      <c r="E519" s="213" t="s">
        <v>19</v>
      </c>
      <c r="F519" s="214" t="s">
        <v>4085</v>
      </c>
      <c r="G519" s="212"/>
      <c r="H519" s="215">
        <v>103.71</v>
      </c>
      <c r="I519" s="216"/>
      <c r="J519" s="212"/>
      <c r="K519" s="212"/>
      <c r="L519" s="217"/>
      <c r="M519" s="218"/>
      <c r="N519" s="219"/>
      <c r="O519" s="219"/>
      <c r="P519" s="219"/>
      <c r="Q519" s="219"/>
      <c r="R519" s="219"/>
      <c r="S519" s="219"/>
      <c r="T519" s="220"/>
      <c r="AT519" s="221" t="s">
        <v>247</v>
      </c>
      <c r="AU519" s="221" t="s">
        <v>88</v>
      </c>
      <c r="AV519" s="14" t="s">
        <v>88</v>
      </c>
      <c r="AW519" s="14" t="s">
        <v>37</v>
      </c>
      <c r="AX519" s="14" t="s">
        <v>76</v>
      </c>
      <c r="AY519" s="221" t="s">
        <v>237</v>
      </c>
    </row>
    <row r="520" spans="1:65" s="15" customFormat="1" ht="10.199999999999999">
      <c r="B520" s="222"/>
      <c r="C520" s="223"/>
      <c r="D520" s="202" t="s">
        <v>247</v>
      </c>
      <c r="E520" s="224" t="s">
        <v>19</v>
      </c>
      <c r="F520" s="225" t="s">
        <v>251</v>
      </c>
      <c r="G520" s="223"/>
      <c r="H520" s="226">
        <v>103.71</v>
      </c>
      <c r="I520" s="227"/>
      <c r="J520" s="223"/>
      <c r="K520" s="223"/>
      <c r="L520" s="228"/>
      <c r="M520" s="229"/>
      <c r="N520" s="230"/>
      <c r="O520" s="230"/>
      <c r="P520" s="230"/>
      <c r="Q520" s="230"/>
      <c r="R520" s="230"/>
      <c r="S520" s="230"/>
      <c r="T520" s="231"/>
      <c r="AT520" s="232" t="s">
        <v>247</v>
      </c>
      <c r="AU520" s="232" t="s">
        <v>88</v>
      </c>
      <c r="AV520" s="15" t="s">
        <v>92</v>
      </c>
      <c r="AW520" s="15" t="s">
        <v>37</v>
      </c>
      <c r="AX520" s="15" t="s">
        <v>76</v>
      </c>
      <c r="AY520" s="232" t="s">
        <v>237</v>
      </c>
    </row>
    <row r="521" spans="1:65" s="13" customFormat="1" ht="10.199999999999999">
      <c r="B521" s="200"/>
      <c r="C521" s="201"/>
      <c r="D521" s="202" t="s">
        <v>247</v>
      </c>
      <c r="E521" s="203" t="s">
        <v>19</v>
      </c>
      <c r="F521" s="204" t="s">
        <v>256</v>
      </c>
      <c r="G521" s="201"/>
      <c r="H521" s="203" t="s">
        <v>19</v>
      </c>
      <c r="I521" s="205"/>
      <c r="J521" s="201"/>
      <c r="K521" s="201"/>
      <c r="L521" s="206"/>
      <c r="M521" s="207"/>
      <c r="N521" s="208"/>
      <c r="O521" s="208"/>
      <c r="P521" s="208"/>
      <c r="Q521" s="208"/>
      <c r="R521" s="208"/>
      <c r="S521" s="208"/>
      <c r="T521" s="209"/>
      <c r="AT521" s="210" t="s">
        <v>247</v>
      </c>
      <c r="AU521" s="210" t="s">
        <v>88</v>
      </c>
      <c r="AV521" s="13" t="s">
        <v>83</v>
      </c>
      <c r="AW521" s="13" t="s">
        <v>37</v>
      </c>
      <c r="AX521" s="13" t="s">
        <v>76</v>
      </c>
      <c r="AY521" s="210" t="s">
        <v>237</v>
      </c>
    </row>
    <row r="522" spans="1:65" s="14" customFormat="1" ht="10.199999999999999">
      <c r="B522" s="211"/>
      <c r="C522" s="212"/>
      <c r="D522" s="202" t="s">
        <v>247</v>
      </c>
      <c r="E522" s="213" t="s">
        <v>19</v>
      </c>
      <c r="F522" s="214" t="s">
        <v>4086</v>
      </c>
      <c r="G522" s="212"/>
      <c r="H522" s="215">
        <v>104</v>
      </c>
      <c r="I522" s="216"/>
      <c r="J522" s="212"/>
      <c r="K522" s="212"/>
      <c r="L522" s="217"/>
      <c r="M522" s="218"/>
      <c r="N522" s="219"/>
      <c r="O522" s="219"/>
      <c r="P522" s="219"/>
      <c r="Q522" s="219"/>
      <c r="R522" s="219"/>
      <c r="S522" s="219"/>
      <c r="T522" s="220"/>
      <c r="AT522" s="221" t="s">
        <v>247</v>
      </c>
      <c r="AU522" s="221" t="s">
        <v>88</v>
      </c>
      <c r="AV522" s="14" t="s">
        <v>88</v>
      </c>
      <c r="AW522" s="14" t="s">
        <v>37</v>
      </c>
      <c r="AX522" s="14" t="s">
        <v>76</v>
      </c>
      <c r="AY522" s="221" t="s">
        <v>237</v>
      </c>
    </row>
    <row r="523" spans="1:65" s="15" customFormat="1" ht="10.199999999999999">
      <c r="B523" s="222"/>
      <c r="C523" s="223"/>
      <c r="D523" s="202" t="s">
        <v>247</v>
      </c>
      <c r="E523" s="224" t="s">
        <v>19</v>
      </c>
      <c r="F523" s="225" t="s">
        <v>251</v>
      </c>
      <c r="G523" s="223"/>
      <c r="H523" s="226">
        <v>104</v>
      </c>
      <c r="I523" s="227"/>
      <c r="J523" s="223"/>
      <c r="K523" s="223"/>
      <c r="L523" s="228"/>
      <c r="M523" s="229"/>
      <c r="N523" s="230"/>
      <c r="O523" s="230"/>
      <c r="P523" s="230"/>
      <c r="Q523" s="230"/>
      <c r="R523" s="230"/>
      <c r="S523" s="230"/>
      <c r="T523" s="231"/>
      <c r="AT523" s="232" t="s">
        <v>247</v>
      </c>
      <c r="AU523" s="232" t="s">
        <v>88</v>
      </c>
      <c r="AV523" s="15" t="s">
        <v>92</v>
      </c>
      <c r="AW523" s="15" t="s">
        <v>37</v>
      </c>
      <c r="AX523" s="15" t="s">
        <v>76</v>
      </c>
      <c r="AY523" s="232" t="s">
        <v>237</v>
      </c>
    </row>
    <row r="524" spans="1:65" s="16" customFormat="1" ht="10.199999999999999">
      <c r="B524" s="233"/>
      <c r="C524" s="234"/>
      <c r="D524" s="202" t="s">
        <v>247</v>
      </c>
      <c r="E524" s="235" t="s">
        <v>19</v>
      </c>
      <c r="F524" s="236" t="s">
        <v>260</v>
      </c>
      <c r="G524" s="234"/>
      <c r="H524" s="237">
        <v>384.28</v>
      </c>
      <c r="I524" s="238"/>
      <c r="J524" s="234"/>
      <c r="K524" s="234"/>
      <c r="L524" s="239"/>
      <c r="M524" s="240"/>
      <c r="N524" s="241"/>
      <c r="O524" s="241"/>
      <c r="P524" s="241"/>
      <c r="Q524" s="241"/>
      <c r="R524" s="241"/>
      <c r="S524" s="241"/>
      <c r="T524" s="242"/>
      <c r="AT524" s="243" t="s">
        <v>247</v>
      </c>
      <c r="AU524" s="243" t="s">
        <v>88</v>
      </c>
      <c r="AV524" s="16" t="s">
        <v>243</v>
      </c>
      <c r="AW524" s="16" t="s">
        <v>37</v>
      </c>
      <c r="AX524" s="16" t="s">
        <v>83</v>
      </c>
      <c r="AY524" s="243" t="s">
        <v>237</v>
      </c>
    </row>
    <row r="525" spans="1:65" s="2" customFormat="1" ht="37.799999999999997" customHeight="1">
      <c r="A525" s="37"/>
      <c r="B525" s="38"/>
      <c r="C525" s="182" t="s">
        <v>985</v>
      </c>
      <c r="D525" s="182" t="s">
        <v>239</v>
      </c>
      <c r="E525" s="183" t="s">
        <v>4087</v>
      </c>
      <c r="F525" s="184" t="s">
        <v>4088</v>
      </c>
      <c r="G525" s="185" t="s">
        <v>141</v>
      </c>
      <c r="H525" s="186">
        <v>9.36</v>
      </c>
      <c r="I525" s="187"/>
      <c r="J525" s="188">
        <f>ROUND(I525*H525,2)</f>
        <v>0</v>
      </c>
      <c r="K525" s="184" t="s">
        <v>242</v>
      </c>
      <c r="L525" s="42"/>
      <c r="M525" s="189" t="s">
        <v>19</v>
      </c>
      <c r="N525" s="190" t="s">
        <v>48</v>
      </c>
      <c r="O525" s="67"/>
      <c r="P525" s="191">
        <f>O525*H525</f>
        <v>0</v>
      </c>
      <c r="Q525" s="191">
        <v>0</v>
      </c>
      <c r="R525" s="191">
        <f>Q525*H525</f>
        <v>0</v>
      </c>
      <c r="S525" s="191">
        <v>0</v>
      </c>
      <c r="T525" s="192">
        <f>S525*H525</f>
        <v>0</v>
      </c>
      <c r="U525" s="37"/>
      <c r="V525" s="37"/>
      <c r="W525" s="37"/>
      <c r="X525" s="37"/>
      <c r="Y525" s="37"/>
      <c r="Z525" s="37"/>
      <c r="AA525" s="37"/>
      <c r="AB525" s="37"/>
      <c r="AC525" s="37"/>
      <c r="AD525" s="37"/>
      <c r="AE525" s="37"/>
      <c r="AR525" s="193" t="s">
        <v>243</v>
      </c>
      <c r="AT525" s="193" t="s">
        <v>239</v>
      </c>
      <c r="AU525" s="193" t="s">
        <v>88</v>
      </c>
      <c r="AY525" s="20" t="s">
        <v>237</v>
      </c>
      <c r="BE525" s="194">
        <f>IF(N525="základní",J525,0)</f>
        <v>0</v>
      </c>
      <c r="BF525" s="194">
        <f>IF(N525="snížená",J525,0)</f>
        <v>0</v>
      </c>
      <c r="BG525" s="194">
        <f>IF(N525="zákl. přenesená",J525,0)</f>
        <v>0</v>
      </c>
      <c r="BH525" s="194">
        <f>IF(N525="sníž. přenesená",J525,0)</f>
        <v>0</v>
      </c>
      <c r="BI525" s="194">
        <f>IF(N525="nulová",J525,0)</f>
        <v>0</v>
      </c>
      <c r="BJ525" s="20" t="s">
        <v>88</v>
      </c>
      <c r="BK525" s="194">
        <f>ROUND(I525*H525,2)</f>
        <v>0</v>
      </c>
      <c r="BL525" s="20" t="s">
        <v>243</v>
      </c>
      <c r="BM525" s="193" t="s">
        <v>4089</v>
      </c>
    </row>
    <row r="526" spans="1:65" s="2" customFormat="1" ht="10.199999999999999">
      <c r="A526" s="37"/>
      <c r="B526" s="38"/>
      <c r="C526" s="39"/>
      <c r="D526" s="195" t="s">
        <v>245</v>
      </c>
      <c r="E526" s="39"/>
      <c r="F526" s="196" t="s">
        <v>4090</v>
      </c>
      <c r="G526" s="39"/>
      <c r="H526" s="39"/>
      <c r="I526" s="197"/>
      <c r="J526" s="39"/>
      <c r="K526" s="39"/>
      <c r="L526" s="42"/>
      <c r="M526" s="198"/>
      <c r="N526" s="199"/>
      <c r="O526" s="67"/>
      <c r="P526" s="67"/>
      <c r="Q526" s="67"/>
      <c r="R526" s="67"/>
      <c r="S526" s="67"/>
      <c r="T526" s="68"/>
      <c r="U526" s="37"/>
      <c r="V526" s="37"/>
      <c r="W526" s="37"/>
      <c r="X526" s="37"/>
      <c r="Y526" s="37"/>
      <c r="Z526" s="37"/>
      <c r="AA526" s="37"/>
      <c r="AB526" s="37"/>
      <c r="AC526" s="37"/>
      <c r="AD526" s="37"/>
      <c r="AE526" s="37"/>
      <c r="AT526" s="20" t="s">
        <v>245</v>
      </c>
      <c r="AU526" s="20" t="s">
        <v>88</v>
      </c>
    </row>
    <row r="527" spans="1:65" s="14" customFormat="1" ht="10.199999999999999">
      <c r="B527" s="211"/>
      <c r="C527" s="212"/>
      <c r="D527" s="202" t="s">
        <v>247</v>
      </c>
      <c r="E527" s="213" t="s">
        <v>19</v>
      </c>
      <c r="F527" s="214" t="s">
        <v>4091</v>
      </c>
      <c r="G527" s="212"/>
      <c r="H527" s="215">
        <v>9.36</v>
      </c>
      <c r="I527" s="216"/>
      <c r="J527" s="212"/>
      <c r="K527" s="212"/>
      <c r="L527" s="217"/>
      <c r="M527" s="218"/>
      <c r="N527" s="219"/>
      <c r="O527" s="219"/>
      <c r="P527" s="219"/>
      <c r="Q527" s="219"/>
      <c r="R527" s="219"/>
      <c r="S527" s="219"/>
      <c r="T527" s="220"/>
      <c r="AT527" s="221" t="s">
        <v>247</v>
      </c>
      <c r="AU527" s="221" t="s">
        <v>88</v>
      </c>
      <c r="AV527" s="14" t="s">
        <v>88</v>
      </c>
      <c r="AW527" s="14" t="s">
        <v>37</v>
      </c>
      <c r="AX527" s="14" t="s">
        <v>83</v>
      </c>
      <c r="AY527" s="221" t="s">
        <v>237</v>
      </c>
    </row>
    <row r="528" spans="1:65" s="2" customFormat="1" ht="44.25" customHeight="1">
      <c r="A528" s="37"/>
      <c r="B528" s="38"/>
      <c r="C528" s="182" t="s">
        <v>990</v>
      </c>
      <c r="D528" s="182" t="s">
        <v>239</v>
      </c>
      <c r="E528" s="183" t="s">
        <v>4092</v>
      </c>
      <c r="F528" s="184" t="s">
        <v>4093</v>
      </c>
      <c r="G528" s="185" t="s">
        <v>141</v>
      </c>
      <c r="H528" s="186">
        <v>4982.37</v>
      </c>
      <c r="I528" s="187"/>
      <c r="J528" s="188">
        <f>ROUND(I528*H528,2)</f>
        <v>0</v>
      </c>
      <c r="K528" s="184" t="s">
        <v>242</v>
      </c>
      <c r="L528" s="42"/>
      <c r="M528" s="189" t="s">
        <v>19</v>
      </c>
      <c r="N528" s="190" t="s">
        <v>48</v>
      </c>
      <c r="O528" s="67"/>
      <c r="P528" s="191">
        <f>O528*H528</f>
        <v>0</v>
      </c>
      <c r="Q528" s="191">
        <v>0</v>
      </c>
      <c r="R528" s="191">
        <f>Q528*H528</f>
        <v>0</v>
      </c>
      <c r="S528" s="191">
        <v>0</v>
      </c>
      <c r="T528" s="192">
        <f>S528*H528</f>
        <v>0</v>
      </c>
      <c r="U528" s="37"/>
      <c r="V528" s="37"/>
      <c r="W528" s="37"/>
      <c r="X528" s="37"/>
      <c r="Y528" s="37"/>
      <c r="Z528" s="37"/>
      <c r="AA528" s="37"/>
      <c r="AB528" s="37"/>
      <c r="AC528" s="37"/>
      <c r="AD528" s="37"/>
      <c r="AE528" s="37"/>
      <c r="AR528" s="193" t="s">
        <v>243</v>
      </c>
      <c r="AT528" s="193" t="s">
        <v>239</v>
      </c>
      <c r="AU528" s="193" t="s">
        <v>88</v>
      </c>
      <c r="AY528" s="20" t="s">
        <v>237</v>
      </c>
      <c r="BE528" s="194">
        <f>IF(N528="základní",J528,0)</f>
        <v>0</v>
      </c>
      <c r="BF528" s="194">
        <f>IF(N528="snížená",J528,0)</f>
        <v>0</v>
      </c>
      <c r="BG528" s="194">
        <f>IF(N528="zákl. přenesená",J528,0)</f>
        <v>0</v>
      </c>
      <c r="BH528" s="194">
        <f>IF(N528="sníž. přenesená",J528,0)</f>
        <v>0</v>
      </c>
      <c r="BI528" s="194">
        <f>IF(N528="nulová",J528,0)</f>
        <v>0</v>
      </c>
      <c r="BJ528" s="20" t="s">
        <v>88</v>
      </c>
      <c r="BK528" s="194">
        <f>ROUND(I528*H528,2)</f>
        <v>0</v>
      </c>
      <c r="BL528" s="20" t="s">
        <v>243</v>
      </c>
      <c r="BM528" s="193" t="s">
        <v>4094</v>
      </c>
    </row>
    <row r="529" spans="1:65" s="2" customFormat="1" ht="10.199999999999999">
      <c r="A529" s="37"/>
      <c r="B529" s="38"/>
      <c r="C529" s="39"/>
      <c r="D529" s="195" t="s">
        <v>245</v>
      </c>
      <c r="E529" s="39"/>
      <c r="F529" s="196" t="s">
        <v>4095</v>
      </c>
      <c r="G529" s="39"/>
      <c r="H529" s="39"/>
      <c r="I529" s="197"/>
      <c r="J529" s="39"/>
      <c r="K529" s="39"/>
      <c r="L529" s="42"/>
      <c r="M529" s="198"/>
      <c r="N529" s="199"/>
      <c r="O529" s="67"/>
      <c r="P529" s="67"/>
      <c r="Q529" s="67"/>
      <c r="R529" s="67"/>
      <c r="S529" s="67"/>
      <c r="T529" s="68"/>
      <c r="U529" s="37"/>
      <c r="V529" s="37"/>
      <c r="W529" s="37"/>
      <c r="X529" s="37"/>
      <c r="Y529" s="37"/>
      <c r="Z529" s="37"/>
      <c r="AA529" s="37"/>
      <c r="AB529" s="37"/>
      <c r="AC529" s="37"/>
      <c r="AD529" s="37"/>
      <c r="AE529" s="37"/>
      <c r="AT529" s="20" t="s">
        <v>245</v>
      </c>
      <c r="AU529" s="20" t="s">
        <v>88</v>
      </c>
    </row>
    <row r="530" spans="1:65" s="14" customFormat="1" ht="10.199999999999999">
      <c r="B530" s="211"/>
      <c r="C530" s="212"/>
      <c r="D530" s="202" t="s">
        <v>247</v>
      </c>
      <c r="E530" s="212"/>
      <c r="F530" s="214" t="s">
        <v>4096</v>
      </c>
      <c r="G530" s="212"/>
      <c r="H530" s="215">
        <v>4982.37</v>
      </c>
      <c r="I530" s="216"/>
      <c r="J530" s="212"/>
      <c r="K530" s="212"/>
      <c r="L530" s="217"/>
      <c r="M530" s="218"/>
      <c r="N530" s="219"/>
      <c r="O530" s="219"/>
      <c r="P530" s="219"/>
      <c r="Q530" s="219"/>
      <c r="R530" s="219"/>
      <c r="S530" s="219"/>
      <c r="T530" s="220"/>
      <c r="AT530" s="221" t="s">
        <v>247</v>
      </c>
      <c r="AU530" s="221" t="s">
        <v>88</v>
      </c>
      <c r="AV530" s="14" t="s">
        <v>88</v>
      </c>
      <c r="AW530" s="14" t="s">
        <v>4</v>
      </c>
      <c r="AX530" s="14" t="s">
        <v>83</v>
      </c>
      <c r="AY530" s="221" t="s">
        <v>237</v>
      </c>
    </row>
    <row r="531" spans="1:65" s="2" customFormat="1" ht="37.799999999999997" customHeight="1">
      <c r="A531" s="37"/>
      <c r="B531" s="38"/>
      <c r="C531" s="182" t="s">
        <v>994</v>
      </c>
      <c r="D531" s="182" t="s">
        <v>239</v>
      </c>
      <c r="E531" s="183" t="s">
        <v>4097</v>
      </c>
      <c r="F531" s="184" t="s">
        <v>4098</v>
      </c>
      <c r="G531" s="185" t="s">
        <v>141</v>
      </c>
      <c r="H531" s="186">
        <v>9.36</v>
      </c>
      <c r="I531" s="187"/>
      <c r="J531" s="188">
        <f>ROUND(I531*H531,2)</f>
        <v>0</v>
      </c>
      <c r="K531" s="184" t="s">
        <v>242</v>
      </c>
      <c r="L531" s="42"/>
      <c r="M531" s="189" t="s">
        <v>19</v>
      </c>
      <c r="N531" s="190" t="s">
        <v>48</v>
      </c>
      <c r="O531" s="67"/>
      <c r="P531" s="191">
        <f>O531*H531</f>
        <v>0</v>
      </c>
      <c r="Q531" s="191">
        <v>0</v>
      </c>
      <c r="R531" s="191">
        <f>Q531*H531</f>
        <v>0</v>
      </c>
      <c r="S531" s="191">
        <v>0</v>
      </c>
      <c r="T531" s="192">
        <f>S531*H531</f>
        <v>0</v>
      </c>
      <c r="U531" s="37"/>
      <c r="V531" s="37"/>
      <c r="W531" s="37"/>
      <c r="X531" s="37"/>
      <c r="Y531" s="37"/>
      <c r="Z531" s="37"/>
      <c r="AA531" s="37"/>
      <c r="AB531" s="37"/>
      <c r="AC531" s="37"/>
      <c r="AD531" s="37"/>
      <c r="AE531" s="37"/>
      <c r="AR531" s="193" t="s">
        <v>243</v>
      </c>
      <c r="AT531" s="193" t="s">
        <v>239</v>
      </c>
      <c r="AU531" s="193" t="s">
        <v>88</v>
      </c>
      <c r="AY531" s="20" t="s">
        <v>237</v>
      </c>
      <c r="BE531" s="194">
        <f>IF(N531="základní",J531,0)</f>
        <v>0</v>
      </c>
      <c r="BF531" s="194">
        <f>IF(N531="snížená",J531,0)</f>
        <v>0</v>
      </c>
      <c r="BG531" s="194">
        <f>IF(N531="zákl. přenesená",J531,0)</f>
        <v>0</v>
      </c>
      <c r="BH531" s="194">
        <f>IF(N531="sníž. přenesená",J531,0)</f>
        <v>0</v>
      </c>
      <c r="BI531" s="194">
        <f>IF(N531="nulová",J531,0)</f>
        <v>0</v>
      </c>
      <c r="BJ531" s="20" t="s">
        <v>88</v>
      </c>
      <c r="BK531" s="194">
        <f>ROUND(I531*H531,2)</f>
        <v>0</v>
      </c>
      <c r="BL531" s="20" t="s">
        <v>243</v>
      </c>
      <c r="BM531" s="193" t="s">
        <v>4099</v>
      </c>
    </row>
    <row r="532" spans="1:65" s="2" customFormat="1" ht="10.199999999999999">
      <c r="A532" s="37"/>
      <c r="B532" s="38"/>
      <c r="C532" s="39"/>
      <c r="D532" s="195" t="s">
        <v>245</v>
      </c>
      <c r="E532" s="39"/>
      <c r="F532" s="196" t="s">
        <v>4100</v>
      </c>
      <c r="G532" s="39"/>
      <c r="H532" s="39"/>
      <c r="I532" s="197"/>
      <c r="J532" s="39"/>
      <c r="K532" s="39"/>
      <c r="L532" s="42"/>
      <c r="M532" s="198"/>
      <c r="N532" s="199"/>
      <c r="O532" s="67"/>
      <c r="P532" s="67"/>
      <c r="Q532" s="67"/>
      <c r="R532" s="67"/>
      <c r="S532" s="67"/>
      <c r="T532" s="68"/>
      <c r="U532" s="37"/>
      <c r="V532" s="37"/>
      <c r="W532" s="37"/>
      <c r="X532" s="37"/>
      <c r="Y532" s="37"/>
      <c r="Z532" s="37"/>
      <c r="AA532" s="37"/>
      <c r="AB532" s="37"/>
      <c r="AC532" s="37"/>
      <c r="AD532" s="37"/>
      <c r="AE532" s="37"/>
      <c r="AT532" s="20" t="s">
        <v>245</v>
      </c>
      <c r="AU532" s="20" t="s">
        <v>88</v>
      </c>
    </row>
    <row r="533" spans="1:65" s="2" customFormat="1" ht="37.799999999999997" customHeight="1">
      <c r="A533" s="37"/>
      <c r="B533" s="38"/>
      <c r="C533" s="182" t="s">
        <v>996</v>
      </c>
      <c r="D533" s="182" t="s">
        <v>239</v>
      </c>
      <c r="E533" s="183" t="s">
        <v>4101</v>
      </c>
      <c r="F533" s="184" t="s">
        <v>4102</v>
      </c>
      <c r="G533" s="185" t="s">
        <v>154</v>
      </c>
      <c r="H533" s="186">
        <v>13.84</v>
      </c>
      <c r="I533" s="187"/>
      <c r="J533" s="188">
        <f>ROUND(I533*H533,2)</f>
        <v>0</v>
      </c>
      <c r="K533" s="184" t="s">
        <v>242</v>
      </c>
      <c r="L533" s="42"/>
      <c r="M533" s="189" t="s">
        <v>19</v>
      </c>
      <c r="N533" s="190" t="s">
        <v>48</v>
      </c>
      <c r="O533" s="67"/>
      <c r="P533" s="191">
        <f>O533*H533</f>
        <v>0</v>
      </c>
      <c r="Q533" s="191">
        <v>0</v>
      </c>
      <c r="R533" s="191">
        <f>Q533*H533</f>
        <v>0</v>
      </c>
      <c r="S533" s="191">
        <v>0</v>
      </c>
      <c r="T533" s="192">
        <f>S533*H533</f>
        <v>0</v>
      </c>
      <c r="U533" s="37"/>
      <c r="V533" s="37"/>
      <c r="W533" s="37"/>
      <c r="X533" s="37"/>
      <c r="Y533" s="37"/>
      <c r="Z533" s="37"/>
      <c r="AA533" s="37"/>
      <c r="AB533" s="37"/>
      <c r="AC533" s="37"/>
      <c r="AD533" s="37"/>
      <c r="AE533" s="37"/>
      <c r="AR533" s="193" t="s">
        <v>243</v>
      </c>
      <c r="AT533" s="193" t="s">
        <v>239</v>
      </c>
      <c r="AU533" s="193" t="s">
        <v>88</v>
      </c>
      <c r="AY533" s="20" t="s">
        <v>237</v>
      </c>
      <c r="BE533" s="194">
        <f>IF(N533="základní",J533,0)</f>
        <v>0</v>
      </c>
      <c r="BF533" s="194">
        <f>IF(N533="snížená",J533,0)</f>
        <v>0</v>
      </c>
      <c r="BG533" s="194">
        <f>IF(N533="zákl. přenesená",J533,0)</f>
        <v>0</v>
      </c>
      <c r="BH533" s="194">
        <f>IF(N533="sníž. přenesená",J533,0)</f>
        <v>0</v>
      </c>
      <c r="BI533" s="194">
        <f>IF(N533="nulová",J533,0)</f>
        <v>0</v>
      </c>
      <c r="BJ533" s="20" t="s">
        <v>88</v>
      </c>
      <c r="BK533" s="194">
        <f>ROUND(I533*H533,2)</f>
        <v>0</v>
      </c>
      <c r="BL533" s="20" t="s">
        <v>243</v>
      </c>
      <c r="BM533" s="193" t="s">
        <v>4103</v>
      </c>
    </row>
    <row r="534" spans="1:65" s="2" customFormat="1" ht="10.199999999999999">
      <c r="A534" s="37"/>
      <c r="B534" s="38"/>
      <c r="C534" s="39"/>
      <c r="D534" s="195" t="s">
        <v>245</v>
      </c>
      <c r="E534" s="39"/>
      <c r="F534" s="196" t="s">
        <v>4104</v>
      </c>
      <c r="G534" s="39"/>
      <c r="H534" s="39"/>
      <c r="I534" s="197"/>
      <c r="J534" s="39"/>
      <c r="K534" s="39"/>
      <c r="L534" s="42"/>
      <c r="M534" s="198"/>
      <c r="N534" s="199"/>
      <c r="O534" s="67"/>
      <c r="P534" s="67"/>
      <c r="Q534" s="67"/>
      <c r="R534" s="67"/>
      <c r="S534" s="67"/>
      <c r="T534" s="68"/>
      <c r="U534" s="37"/>
      <c r="V534" s="37"/>
      <c r="W534" s="37"/>
      <c r="X534" s="37"/>
      <c r="Y534" s="37"/>
      <c r="Z534" s="37"/>
      <c r="AA534" s="37"/>
      <c r="AB534" s="37"/>
      <c r="AC534" s="37"/>
      <c r="AD534" s="37"/>
      <c r="AE534" s="37"/>
      <c r="AT534" s="20" t="s">
        <v>245</v>
      </c>
      <c r="AU534" s="20" t="s">
        <v>88</v>
      </c>
    </row>
    <row r="535" spans="1:65" s="2" customFormat="1" ht="44.25" customHeight="1">
      <c r="A535" s="37"/>
      <c r="B535" s="38"/>
      <c r="C535" s="182" t="s">
        <v>450</v>
      </c>
      <c r="D535" s="182" t="s">
        <v>239</v>
      </c>
      <c r="E535" s="183" t="s">
        <v>4105</v>
      </c>
      <c r="F535" s="184" t="s">
        <v>4106</v>
      </c>
      <c r="G535" s="185" t="s">
        <v>154</v>
      </c>
      <c r="H535" s="186">
        <v>415.2</v>
      </c>
      <c r="I535" s="187"/>
      <c r="J535" s="188">
        <f>ROUND(I535*H535,2)</f>
        <v>0</v>
      </c>
      <c r="K535" s="184" t="s">
        <v>242</v>
      </c>
      <c r="L535" s="42"/>
      <c r="M535" s="189" t="s">
        <v>19</v>
      </c>
      <c r="N535" s="190" t="s">
        <v>48</v>
      </c>
      <c r="O535" s="67"/>
      <c r="P535" s="191">
        <f>O535*H535</f>
        <v>0</v>
      </c>
      <c r="Q535" s="191">
        <v>0</v>
      </c>
      <c r="R535" s="191">
        <f>Q535*H535</f>
        <v>0</v>
      </c>
      <c r="S535" s="191">
        <v>0</v>
      </c>
      <c r="T535" s="192">
        <f>S535*H535</f>
        <v>0</v>
      </c>
      <c r="U535" s="37"/>
      <c r="V535" s="37"/>
      <c r="W535" s="37"/>
      <c r="X535" s="37"/>
      <c r="Y535" s="37"/>
      <c r="Z535" s="37"/>
      <c r="AA535" s="37"/>
      <c r="AB535" s="37"/>
      <c r="AC535" s="37"/>
      <c r="AD535" s="37"/>
      <c r="AE535" s="37"/>
      <c r="AR535" s="193" t="s">
        <v>243</v>
      </c>
      <c r="AT535" s="193" t="s">
        <v>239</v>
      </c>
      <c r="AU535" s="193" t="s">
        <v>88</v>
      </c>
      <c r="AY535" s="20" t="s">
        <v>237</v>
      </c>
      <c r="BE535" s="194">
        <f>IF(N535="základní",J535,0)</f>
        <v>0</v>
      </c>
      <c r="BF535" s="194">
        <f>IF(N535="snížená",J535,0)</f>
        <v>0</v>
      </c>
      <c r="BG535" s="194">
        <f>IF(N535="zákl. přenesená",J535,0)</f>
        <v>0</v>
      </c>
      <c r="BH535" s="194">
        <f>IF(N535="sníž. přenesená",J535,0)</f>
        <v>0</v>
      </c>
      <c r="BI535" s="194">
        <f>IF(N535="nulová",J535,0)</f>
        <v>0</v>
      </c>
      <c r="BJ535" s="20" t="s">
        <v>88</v>
      </c>
      <c r="BK535" s="194">
        <f>ROUND(I535*H535,2)</f>
        <v>0</v>
      </c>
      <c r="BL535" s="20" t="s">
        <v>243</v>
      </c>
      <c r="BM535" s="193" t="s">
        <v>4107</v>
      </c>
    </row>
    <row r="536" spans="1:65" s="2" customFormat="1" ht="10.199999999999999">
      <c r="A536" s="37"/>
      <c r="B536" s="38"/>
      <c r="C536" s="39"/>
      <c r="D536" s="195" t="s">
        <v>245</v>
      </c>
      <c r="E536" s="39"/>
      <c r="F536" s="196" t="s">
        <v>4108</v>
      </c>
      <c r="G536" s="39"/>
      <c r="H536" s="39"/>
      <c r="I536" s="197"/>
      <c r="J536" s="39"/>
      <c r="K536" s="39"/>
      <c r="L536" s="42"/>
      <c r="M536" s="198"/>
      <c r="N536" s="199"/>
      <c r="O536" s="67"/>
      <c r="P536" s="67"/>
      <c r="Q536" s="67"/>
      <c r="R536" s="67"/>
      <c r="S536" s="67"/>
      <c r="T536" s="68"/>
      <c r="U536" s="37"/>
      <c r="V536" s="37"/>
      <c r="W536" s="37"/>
      <c r="X536" s="37"/>
      <c r="Y536" s="37"/>
      <c r="Z536" s="37"/>
      <c r="AA536" s="37"/>
      <c r="AB536" s="37"/>
      <c r="AC536" s="37"/>
      <c r="AD536" s="37"/>
      <c r="AE536" s="37"/>
      <c r="AT536" s="20" t="s">
        <v>245</v>
      </c>
      <c r="AU536" s="20" t="s">
        <v>88</v>
      </c>
    </row>
    <row r="537" spans="1:65" s="14" customFormat="1" ht="10.199999999999999">
      <c r="B537" s="211"/>
      <c r="C537" s="212"/>
      <c r="D537" s="202" t="s">
        <v>247</v>
      </c>
      <c r="E537" s="212"/>
      <c r="F537" s="214" t="s">
        <v>4109</v>
      </c>
      <c r="G537" s="212"/>
      <c r="H537" s="215">
        <v>415.2</v>
      </c>
      <c r="I537" s="216"/>
      <c r="J537" s="212"/>
      <c r="K537" s="212"/>
      <c r="L537" s="217"/>
      <c r="M537" s="218"/>
      <c r="N537" s="219"/>
      <c r="O537" s="219"/>
      <c r="P537" s="219"/>
      <c r="Q537" s="219"/>
      <c r="R537" s="219"/>
      <c r="S537" s="219"/>
      <c r="T537" s="220"/>
      <c r="AT537" s="221" t="s">
        <v>247</v>
      </c>
      <c r="AU537" s="221" t="s">
        <v>88</v>
      </c>
      <c r="AV537" s="14" t="s">
        <v>88</v>
      </c>
      <c r="AW537" s="14" t="s">
        <v>4</v>
      </c>
      <c r="AX537" s="14" t="s">
        <v>83</v>
      </c>
      <c r="AY537" s="221" t="s">
        <v>237</v>
      </c>
    </row>
    <row r="538" spans="1:65" s="2" customFormat="1" ht="37.799999999999997" customHeight="1">
      <c r="A538" s="37"/>
      <c r="B538" s="38"/>
      <c r="C538" s="182" t="s">
        <v>469</v>
      </c>
      <c r="D538" s="182" t="s">
        <v>239</v>
      </c>
      <c r="E538" s="183" t="s">
        <v>4110</v>
      </c>
      <c r="F538" s="184" t="s">
        <v>4111</v>
      </c>
      <c r="G538" s="185" t="s">
        <v>154</v>
      </c>
      <c r="H538" s="186">
        <v>13.84</v>
      </c>
      <c r="I538" s="187"/>
      <c r="J538" s="188">
        <f>ROUND(I538*H538,2)</f>
        <v>0</v>
      </c>
      <c r="K538" s="184" t="s">
        <v>242</v>
      </c>
      <c r="L538" s="42"/>
      <c r="M538" s="189" t="s">
        <v>19</v>
      </c>
      <c r="N538" s="190" t="s">
        <v>48</v>
      </c>
      <c r="O538" s="67"/>
      <c r="P538" s="191">
        <f>O538*H538</f>
        <v>0</v>
      </c>
      <c r="Q538" s="191">
        <v>0</v>
      </c>
      <c r="R538" s="191">
        <f>Q538*H538</f>
        <v>0</v>
      </c>
      <c r="S538" s="191">
        <v>0</v>
      </c>
      <c r="T538" s="192">
        <f>S538*H538</f>
        <v>0</v>
      </c>
      <c r="U538" s="37"/>
      <c r="V538" s="37"/>
      <c r="W538" s="37"/>
      <c r="X538" s="37"/>
      <c r="Y538" s="37"/>
      <c r="Z538" s="37"/>
      <c r="AA538" s="37"/>
      <c r="AB538" s="37"/>
      <c r="AC538" s="37"/>
      <c r="AD538" s="37"/>
      <c r="AE538" s="37"/>
      <c r="AR538" s="193" t="s">
        <v>243</v>
      </c>
      <c r="AT538" s="193" t="s">
        <v>239</v>
      </c>
      <c r="AU538" s="193" t="s">
        <v>88</v>
      </c>
      <c r="AY538" s="20" t="s">
        <v>237</v>
      </c>
      <c r="BE538" s="194">
        <f>IF(N538="základní",J538,0)</f>
        <v>0</v>
      </c>
      <c r="BF538" s="194">
        <f>IF(N538="snížená",J538,0)</f>
        <v>0</v>
      </c>
      <c r="BG538" s="194">
        <f>IF(N538="zákl. přenesená",J538,0)</f>
        <v>0</v>
      </c>
      <c r="BH538" s="194">
        <f>IF(N538="sníž. přenesená",J538,0)</f>
        <v>0</v>
      </c>
      <c r="BI538" s="194">
        <f>IF(N538="nulová",J538,0)</f>
        <v>0</v>
      </c>
      <c r="BJ538" s="20" t="s">
        <v>88</v>
      </c>
      <c r="BK538" s="194">
        <f>ROUND(I538*H538,2)</f>
        <v>0</v>
      </c>
      <c r="BL538" s="20" t="s">
        <v>243</v>
      </c>
      <c r="BM538" s="193" t="s">
        <v>4112</v>
      </c>
    </row>
    <row r="539" spans="1:65" s="2" customFormat="1" ht="10.199999999999999">
      <c r="A539" s="37"/>
      <c r="B539" s="38"/>
      <c r="C539" s="39"/>
      <c r="D539" s="195" t="s">
        <v>245</v>
      </c>
      <c r="E539" s="39"/>
      <c r="F539" s="196" t="s">
        <v>4113</v>
      </c>
      <c r="G539" s="39"/>
      <c r="H539" s="39"/>
      <c r="I539" s="197"/>
      <c r="J539" s="39"/>
      <c r="K539" s="39"/>
      <c r="L539" s="42"/>
      <c r="M539" s="198"/>
      <c r="N539" s="199"/>
      <c r="O539" s="67"/>
      <c r="P539" s="67"/>
      <c r="Q539" s="67"/>
      <c r="R539" s="67"/>
      <c r="S539" s="67"/>
      <c r="T539" s="68"/>
      <c r="U539" s="37"/>
      <c r="V539" s="37"/>
      <c r="W539" s="37"/>
      <c r="X539" s="37"/>
      <c r="Y539" s="37"/>
      <c r="Z539" s="37"/>
      <c r="AA539" s="37"/>
      <c r="AB539" s="37"/>
      <c r="AC539" s="37"/>
      <c r="AD539" s="37"/>
      <c r="AE539" s="37"/>
      <c r="AT539" s="20" t="s">
        <v>245</v>
      </c>
      <c r="AU539" s="20" t="s">
        <v>88</v>
      </c>
    </row>
    <row r="540" spans="1:65" s="2" customFormat="1" ht="37.799999999999997" customHeight="1">
      <c r="A540" s="37"/>
      <c r="B540" s="38"/>
      <c r="C540" s="182" t="s">
        <v>483</v>
      </c>
      <c r="D540" s="182" t="s">
        <v>239</v>
      </c>
      <c r="E540" s="183" t="s">
        <v>472</v>
      </c>
      <c r="F540" s="184" t="s">
        <v>473</v>
      </c>
      <c r="G540" s="185" t="s">
        <v>141</v>
      </c>
      <c r="H540" s="186">
        <v>384.28</v>
      </c>
      <c r="I540" s="187"/>
      <c r="J540" s="188">
        <f>ROUND(I540*H540,2)</f>
        <v>0</v>
      </c>
      <c r="K540" s="184" t="s">
        <v>242</v>
      </c>
      <c r="L540" s="42"/>
      <c r="M540" s="189" t="s">
        <v>19</v>
      </c>
      <c r="N540" s="190" t="s">
        <v>48</v>
      </c>
      <c r="O540" s="67"/>
      <c r="P540" s="191">
        <f>O540*H540</f>
        <v>0</v>
      </c>
      <c r="Q540" s="191">
        <v>4.0000000000000003E-5</v>
      </c>
      <c r="R540" s="191">
        <f>Q540*H540</f>
        <v>1.53712E-2</v>
      </c>
      <c r="S540" s="191">
        <v>0</v>
      </c>
      <c r="T540" s="192">
        <f>S540*H540</f>
        <v>0</v>
      </c>
      <c r="U540" s="37"/>
      <c r="V540" s="37"/>
      <c r="W540" s="37"/>
      <c r="X540" s="37"/>
      <c r="Y540" s="37"/>
      <c r="Z540" s="37"/>
      <c r="AA540" s="37"/>
      <c r="AB540" s="37"/>
      <c r="AC540" s="37"/>
      <c r="AD540" s="37"/>
      <c r="AE540" s="37"/>
      <c r="AR540" s="193" t="s">
        <v>243</v>
      </c>
      <c r="AT540" s="193" t="s">
        <v>239</v>
      </c>
      <c r="AU540" s="193" t="s">
        <v>88</v>
      </c>
      <c r="AY540" s="20" t="s">
        <v>237</v>
      </c>
      <c r="BE540" s="194">
        <f>IF(N540="základní",J540,0)</f>
        <v>0</v>
      </c>
      <c r="BF540" s="194">
        <f>IF(N540="snížená",J540,0)</f>
        <v>0</v>
      </c>
      <c r="BG540" s="194">
        <f>IF(N540="zákl. přenesená",J540,0)</f>
        <v>0</v>
      </c>
      <c r="BH540" s="194">
        <f>IF(N540="sníž. přenesená",J540,0)</f>
        <v>0</v>
      </c>
      <c r="BI540" s="194">
        <f>IF(N540="nulová",J540,0)</f>
        <v>0</v>
      </c>
      <c r="BJ540" s="20" t="s">
        <v>88</v>
      </c>
      <c r="BK540" s="194">
        <f>ROUND(I540*H540,2)</f>
        <v>0</v>
      </c>
      <c r="BL540" s="20" t="s">
        <v>243</v>
      </c>
      <c r="BM540" s="193" t="s">
        <v>4114</v>
      </c>
    </row>
    <row r="541" spans="1:65" s="2" customFormat="1" ht="10.199999999999999">
      <c r="A541" s="37"/>
      <c r="B541" s="38"/>
      <c r="C541" s="39"/>
      <c r="D541" s="195" t="s">
        <v>245</v>
      </c>
      <c r="E541" s="39"/>
      <c r="F541" s="196" t="s">
        <v>475</v>
      </c>
      <c r="G541" s="39"/>
      <c r="H541" s="39"/>
      <c r="I541" s="197"/>
      <c r="J541" s="39"/>
      <c r="K541" s="39"/>
      <c r="L541" s="42"/>
      <c r="M541" s="198"/>
      <c r="N541" s="199"/>
      <c r="O541" s="67"/>
      <c r="P541" s="67"/>
      <c r="Q541" s="67"/>
      <c r="R541" s="67"/>
      <c r="S541" s="67"/>
      <c r="T541" s="68"/>
      <c r="U541" s="37"/>
      <c r="V541" s="37"/>
      <c r="W541" s="37"/>
      <c r="X541" s="37"/>
      <c r="Y541" s="37"/>
      <c r="Z541" s="37"/>
      <c r="AA541" s="37"/>
      <c r="AB541" s="37"/>
      <c r="AC541" s="37"/>
      <c r="AD541" s="37"/>
      <c r="AE541" s="37"/>
      <c r="AT541" s="20" t="s">
        <v>245</v>
      </c>
      <c r="AU541" s="20" t="s">
        <v>88</v>
      </c>
    </row>
    <row r="542" spans="1:65" s="12" customFormat="1" ht="22.8" customHeight="1">
      <c r="B542" s="166"/>
      <c r="C542" s="167"/>
      <c r="D542" s="168" t="s">
        <v>75</v>
      </c>
      <c r="E542" s="180" t="s">
        <v>469</v>
      </c>
      <c r="F542" s="180" t="s">
        <v>470</v>
      </c>
      <c r="G542" s="167"/>
      <c r="H542" s="167"/>
      <c r="I542" s="170"/>
      <c r="J542" s="181">
        <f>BK542</f>
        <v>0</v>
      </c>
      <c r="K542" s="167"/>
      <c r="L542" s="172"/>
      <c r="M542" s="173"/>
      <c r="N542" s="174"/>
      <c r="O542" s="174"/>
      <c r="P542" s="175">
        <f>SUM(P543:P552)</f>
        <v>0</v>
      </c>
      <c r="Q542" s="174"/>
      <c r="R542" s="175">
        <f>SUM(R543:R552)</f>
        <v>0.1041316</v>
      </c>
      <c r="S542" s="174"/>
      <c r="T542" s="176">
        <f>SUM(T543:T552)</f>
        <v>0</v>
      </c>
      <c r="AR542" s="177" t="s">
        <v>83</v>
      </c>
      <c r="AT542" s="178" t="s">
        <v>75</v>
      </c>
      <c r="AU542" s="178" t="s">
        <v>83</v>
      </c>
      <c r="AY542" s="177" t="s">
        <v>237</v>
      </c>
      <c r="BK542" s="179">
        <f>SUM(BK543:BK552)</f>
        <v>0</v>
      </c>
    </row>
    <row r="543" spans="1:65" s="2" customFormat="1" ht="44.25" customHeight="1">
      <c r="A543" s="37"/>
      <c r="B543" s="38"/>
      <c r="C543" s="182" t="s">
        <v>1011</v>
      </c>
      <c r="D543" s="182" t="s">
        <v>239</v>
      </c>
      <c r="E543" s="183" t="s">
        <v>4115</v>
      </c>
      <c r="F543" s="184" t="s">
        <v>4116</v>
      </c>
      <c r="G543" s="185" t="s">
        <v>141</v>
      </c>
      <c r="H543" s="186">
        <v>102.128</v>
      </c>
      <c r="I543" s="187"/>
      <c r="J543" s="188">
        <f>ROUND(I543*H543,2)</f>
        <v>0</v>
      </c>
      <c r="K543" s="184" t="s">
        <v>242</v>
      </c>
      <c r="L543" s="42"/>
      <c r="M543" s="189" t="s">
        <v>19</v>
      </c>
      <c r="N543" s="190" t="s">
        <v>48</v>
      </c>
      <c r="O543" s="67"/>
      <c r="P543" s="191">
        <f>O543*H543</f>
        <v>0</v>
      </c>
      <c r="Q543" s="191">
        <v>9.5E-4</v>
      </c>
      <c r="R543" s="191">
        <f>Q543*H543</f>
        <v>9.70216E-2</v>
      </c>
      <c r="S543" s="191">
        <v>0</v>
      </c>
      <c r="T543" s="192">
        <f>S543*H543</f>
        <v>0</v>
      </c>
      <c r="U543" s="37"/>
      <c r="V543" s="37"/>
      <c r="W543" s="37"/>
      <c r="X543" s="37"/>
      <c r="Y543" s="37"/>
      <c r="Z543" s="37"/>
      <c r="AA543" s="37"/>
      <c r="AB543" s="37"/>
      <c r="AC543" s="37"/>
      <c r="AD543" s="37"/>
      <c r="AE543" s="37"/>
      <c r="AR543" s="193" t="s">
        <v>243</v>
      </c>
      <c r="AT543" s="193" t="s">
        <v>239</v>
      </c>
      <c r="AU543" s="193" t="s">
        <v>88</v>
      </c>
      <c r="AY543" s="20" t="s">
        <v>237</v>
      </c>
      <c r="BE543" s="194">
        <f>IF(N543="základní",J543,0)</f>
        <v>0</v>
      </c>
      <c r="BF543" s="194">
        <f>IF(N543="snížená",J543,0)</f>
        <v>0</v>
      </c>
      <c r="BG543" s="194">
        <f>IF(N543="zákl. přenesená",J543,0)</f>
        <v>0</v>
      </c>
      <c r="BH543" s="194">
        <f>IF(N543="sníž. přenesená",J543,0)</f>
        <v>0</v>
      </c>
      <c r="BI543" s="194">
        <f>IF(N543="nulová",J543,0)</f>
        <v>0</v>
      </c>
      <c r="BJ543" s="20" t="s">
        <v>88</v>
      </c>
      <c r="BK543" s="194">
        <f>ROUND(I543*H543,2)</f>
        <v>0</v>
      </c>
      <c r="BL543" s="20" t="s">
        <v>243</v>
      </c>
      <c r="BM543" s="193" t="s">
        <v>4117</v>
      </c>
    </row>
    <row r="544" spans="1:65" s="2" customFormat="1" ht="10.199999999999999">
      <c r="A544" s="37"/>
      <c r="B544" s="38"/>
      <c r="C544" s="39"/>
      <c r="D544" s="195" t="s">
        <v>245</v>
      </c>
      <c r="E544" s="39"/>
      <c r="F544" s="196" t="s">
        <v>4118</v>
      </c>
      <c r="G544" s="39"/>
      <c r="H544" s="39"/>
      <c r="I544" s="197"/>
      <c r="J544" s="39"/>
      <c r="K544" s="39"/>
      <c r="L544" s="42"/>
      <c r="M544" s="198"/>
      <c r="N544" s="199"/>
      <c r="O544" s="67"/>
      <c r="P544" s="67"/>
      <c r="Q544" s="67"/>
      <c r="R544" s="67"/>
      <c r="S544" s="67"/>
      <c r="T544" s="68"/>
      <c r="U544" s="37"/>
      <c r="V544" s="37"/>
      <c r="W544" s="37"/>
      <c r="X544" s="37"/>
      <c r="Y544" s="37"/>
      <c r="Z544" s="37"/>
      <c r="AA544" s="37"/>
      <c r="AB544" s="37"/>
      <c r="AC544" s="37"/>
      <c r="AD544" s="37"/>
      <c r="AE544" s="37"/>
      <c r="AT544" s="20" t="s">
        <v>245</v>
      </c>
      <c r="AU544" s="20" t="s">
        <v>88</v>
      </c>
    </row>
    <row r="545" spans="1:65" s="13" customFormat="1" ht="10.199999999999999">
      <c r="B545" s="200"/>
      <c r="C545" s="201"/>
      <c r="D545" s="202" t="s">
        <v>247</v>
      </c>
      <c r="E545" s="203" t="s">
        <v>19</v>
      </c>
      <c r="F545" s="204" t="s">
        <v>3818</v>
      </c>
      <c r="G545" s="201"/>
      <c r="H545" s="203" t="s">
        <v>19</v>
      </c>
      <c r="I545" s="205"/>
      <c r="J545" s="201"/>
      <c r="K545" s="201"/>
      <c r="L545" s="206"/>
      <c r="M545" s="207"/>
      <c r="N545" s="208"/>
      <c r="O545" s="208"/>
      <c r="P545" s="208"/>
      <c r="Q545" s="208"/>
      <c r="R545" s="208"/>
      <c r="S545" s="208"/>
      <c r="T545" s="209"/>
      <c r="AT545" s="210" t="s">
        <v>247</v>
      </c>
      <c r="AU545" s="210" t="s">
        <v>88</v>
      </c>
      <c r="AV545" s="13" t="s">
        <v>83</v>
      </c>
      <c r="AW545" s="13" t="s">
        <v>37</v>
      </c>
      <c r="AX545" s="13" t="s">
        <v>76</v>
      </c>
      <c r="AY545" s="210" t="s">
        <v>237</v>
      </c>
    </row>
    <row r="546" spans="1:65" s="14" customFormat="1" ht="10.199999999999999">
      <c r="B546" s="211"/>
      <c r="C546" s="212"/>
      <c r="D546" s="202" t="s">
        <v>247</v>
      </c>
      <c r="E546" s="213" t="s">
        <v>19</v>
      </c>
      <c r="F546" s="214" t="s">
        <v>4119</v>
      </c>
      <c r="G546" s="212"/>
      <c r="H546" s="215">
        <v>119.768</v>
      </c>
      <c r="I546" s="216"/>
      <c r="J546" s="212"/>
      <c r="K546" s="212"/>
      <c r="L546" s="217"/>
      <c r="M546" s="218"/>
      <c r="N546" s="219"/>
      <c r="O546" s="219"/>
      <c r="P546" s="219"/>
      <c r="Q546" s="219"/>
      <c r="R546" s="219"/>
      <c r="S546" s="219"/>
      <c r="T546" s="220"/>
      <c r="AT546" s="221" t="s">
        <v>247</v>
      </c>
      <c r="AU546" s="221" t="s">
        <v>88</v>
      </c>
      <c r="AV546" s="14" t="s">
        <v>88</v>
      </c>
      <c r="AW546" s="14" t="s">
        <v>37</v>
      </c>
      <c r="AX546" s="14" t="s">
        <v>76</v>
      </c>
      <c r="AY546" s="221" t="s">
        <v>237</v>
      </c>
    </row>
    <row r="547" spans="1:65" s="14" customFormat="1" ht="10.199999999999999">
      <c r="B547" s="211"/>
      <c r="C547" s="212"/>
      <c r="D547" s="202" t="s">
        <v>247</v>
      </c>
      <c r="E547" s="213" t="s">
        <v>19</v>
      </c>
      <c r="F547" s="214" t="s">
        <v>3826</v>
      </c>
      <c r="G547" s="212"/>
      <c r="H547" s="215">
        <v>-13.14</v>
      </c>
      <c r="I547" s="216"/>
      <c r="J547" s="212"/>
      <c r="K547" s="212"/>
      <c r="L547" s="217"/>
      <c r="M547" s="218"/>
      <c r="N547" s="219"/>
      <c r="O547" s="219"/>
      <c r="P547" s="219"/>
      <c r="Q547" s="219"/>
      <c r="R547" s="219"/>
      <c r="S547" s="219"/>
      <c r="T547" s="220"/>
      <c r="AT547" s="221" t="s">
        <v>247</v>
      </c>
      <c r="AU547" s="221" t="s">
        <v>88</v>
      </c>
      <c r="AV547" s="14" t="s">
        <v>88</v>
      </c>
      <c r="AW547" s="14" t="s">
        <v>37</v>
      </c>
      <c r="AX547" s="14" t="s">
        <v>76</v>
      </c>
      <c r="AY547" s="221" t="s">
        <v>237</v>
      </c>
    </row>
    <row r="548" spans="1:65" s="14" customFormat="1" ht="10.199999999999999">
      <c r="B548" s="211"/>
      <c r="C548" s="212"/>
      <c r="D548" s="202" t="s">
        <v>247</v>
      </c>
      <c r="E548" s="213" t="s">
        <v>19</v>
      </c>
      <c r="F548" s="214" t="s">
        <v>4120</v>
      </c>
      <c r="G548" s="212"/>
      <c r="H548" s="215">
        <v>-4.5</v>
      </c>
      <c r="I548" s="216"/>
      <c r="J548" s="212"/>
      <c r="K548" s="212"/>
      <c r="L548" s="217"/>
      <c r="M548" s="218"/>
      <c r="N548" s="219"/>
      <c r="O548" s="219"/>
      <c r="P548" s="219"/>
      <c r="Q548" s="219"/>
      <c r="R548" s="219"/>
      <c r="S548" s="219"/>
      <c r="T548" s="220"/>
      <c r="AT548" s="221" t="s">
        <v>247</v>
      </c>
      <c r="AU548" s="221" t="s">
        <v>88</v>
      </c>
      <c r="AV548" s="14" t="s">
        <v>88</v>
      </c>
      <c r="AW548" s="14" t="s">
        <v>37</v>
      </c>
      <c r="AX548" s="14" t="s">
        <v>76</v>
      </c>
      <c r="AY548" s="221" t="s">
        <v>237</v>
      </c>
    </row>
    <row r="549" spans="1:65" s="16" customFormat="1" ht="10.199999999999999">
      <c r="B549" s="233"/>
      <c r="C549" s="234"/>
      <c r="D549" s="202" t="s">
        <v>247</v>
      </c>
      <c r="E549" s="235" t="s">
        <v>19</v>
      </c>
      <c r="F549" s="236" t="s">
        <v>260</v>
      </c>
      <c r="G549" s="234"/>
      <c r="H549" s="237">
        <v>102.128</v>
      </c>
      <c r="I549" s="238"/>
      <c r="J549" s="234"/>
      <c r="K549" s="234"/>
      <c r="L549" s="239"/>
      <c r="M549" s="240"/>
      <c r="N549" s="241"/>
      <c r="O549" s="241"/>
      <c r="P549" s="241"/>
      <c r="Q549" s="241"/>
      <c r="R549" s="241"/>
      <c r="S549" s="241"/>
      <c r="T549" s="242"/>
      <c r="AT549" s="243" t="s">
        <v>247</v>
      </c>
      <c r="AU549" s="243" t="s">
        <v>88</v>
      </c>
      <c r="AV549" s="16" t="s">
        <v>243</v>
      </c>
      <c r="AW549" s="16" t="s">
        <v>37</v>
      </c>
      <c r="AX549" s="16" t="s">
        <v>83</v>
      </c>
      <c r="AY549" s="243" t="s">
        <v>237</v>
      </c>
    </row>
    <row r="550" spans="1:65" s="2" customFormat="1" ht="44.25" customHeight="1">
      <c r="A550" s="37"/>
      <c r="B550" s="38"/>
      <c r="C550" s="182" t="s">
        <v>1015</v>
      </c>
      <c r="D550" s="182" t="s">
        <v>239</v>
      </c>
      <c r="E550" s="183" t="s">
        <v>4121</v>
      </c>
      <c r="F550" s="184" t="s">
        <v>4122</v>
      </c>
      <c r="G550" s="185" t="s">
        <v>141</v>
      </c>
      <c r="H550" s="186">
        <v>4.5</v>
      </c>
      <c r="I550" s="187"/>
      <c r="J550" s="188">
        <f>ROUND(I550*H550,2)</f>
        <v>0</v>
      </c>
      <c r="K550" s="184" t="s">
        <v>242</v>
      </c>
      <c r="L550" s="42"/>
      <c r="M550" s="189" t="s">
        <v>19</v>
      </c>
      <c r="N550" s="190" t="s">
        <v>48</v>
      </c>
      <c r="O550" s="67"/>
      <c r="P550" s="191">
        <f>O550*H550</f>
        <v>0</v>
      </c>
      <c r="Q550" s="191">
        <v>1.58E-3</v>
      </c>
      <c r="R550" s="191">
        <f>Q550*H550</f>
        <v>7.11E-3</v>
      </c>
      <c r="S550" s="191">
        <v>0</v>
      </c>
      <c r="T550" s="192">
        <f>S550*H550</f>
        <v>0</v>
      </c>
      <c r="U550" s="37"/>
      <c r="V550" s="37"/>
      <c r="W550" s="37"/>
      <c r="X550" s="37"/>
      <c r="Y550" s="37"/>
      <c r="Z550" s="37"/>
      <c r="AA550" s="37"/>
      <c r="AB550" s="37"/>
      <c r="AC550" s="37"/>
      <c r="AD550" s="37"/>
      <c r="AE550" s="37"/>
      <c r="AR550" s="193" t="s">
        <v>243</v>
      </c>
      <c r="AT550" s="193" t="s">
        <v>239</v>
      </c>
      <c r="AU550" s="193" t="s">
        <v>88</v>
      </c>
      <c r="AY550" s="20" t="s">
        <v>237</v>
      </c>
      <c r="BE550" s="194">
        <f>IF(N550="základní",J550,0)</f>
        <v>0</v>
      </c>
      <c r="BF550" s="194">
        <f>IF(N550="snížená",J550,0)</f>
        <v>0</v>
      </c>
      <c r="BG550" s="194">
        <f>IF(N550="zákl. přenesená",J550,0)</f>
        <v>0</v>
      </c>
      <c r="BH550" s="194">
        <f>IF(N550="sníž. přenesená",J550,0)</f>
        <v>0</v>
      </c>
      <c r="BI550" s="194">
        <f>IF(N550="nulová",J550,0)</f>
        <v>0</v>
      </c>
      <c r="BJ550" s="20" t="s">
        <v>88</v>
      </c>
      <c r="BK550" s="194">
        <f>ROUND(I550*H550,2)</f>
        <v>0</v>
      </c>
      <c r="BL550" s="20" t="s">
        <v>243</v>
      </c>
      <c r="BM550" s="193" t="s">
        <v>4123</v>
      </c>
    </row>
    <row r="551" spans="1:65" s="2" customFormat="1" ht="10.199999999999999">
      <c r="A551" s="37"/>
      <c r="B551" s="38"/>
      <c r="C551" s="39"/>
      <c r="D551" s="195" t="s">
        <v>245</v>
      </c>
      <c r="E551" s="39"/>
      <c r="F551" s="196" t="s">
        <v>4124</v>
      </c>
      <c r="G551" s="39"/>
      <c r="H551" s="39"/>
      <c r="I551" s="197"/>
      <c r="J551" s="39"/>
      <c r="K551" s="39"/>
      <c r="L551" s="42"/>
      <c r="M551" s="198"/>
      <c r="N551" s="199"/>
      <c r="O551" s="67"/>
      <c r="P551" s="67"/>
      <c r="Q551" s="67"/>
      <c r="R551" s="67"/>
      <c r="S551" s="67"/>
      <c r="T551" s="68"/>
      <c r="U551" s="37"/>
      <c r="V551" s="37"/>
      <c r="W551" s="37"/>
      <c r="X551" s="37"/>
      <c r="Y551" s="37"/>
      <c r="Z551" s="37"/>
      <c r="AA551" s="37"/>
      <c r="AB551" s="37"/>
      <c r="AC551" s="37"/>
      <c r="AD551" s="37"/>
      <c r="AE551" s="37"/>
      <c r="AT551" s="20" t="s">
        <v>245</v>
      </c>
      <c r="AU551" s="20" t="s">
        <v>88</v>
      </c>
    </row>
    <row r="552" spans="1:65" s="14" customFormat="1" ht="10.199999999999999">
      <c r="B552" s="211"/>
      <c r="C552" s="212"/>
      <c r="D552" s="202" t="s">
        <v>247</v>
      </c>
      <c r="E552" s="213" t="s">
        <v>19</v>
      </c>
      <c r="F552" s="214" t="s">
        <v>3604</v>
      </c>
      <c r="G552" s="212"/>
      <c r="H552" s="215">
        <v>4.5</v>
      </c>
      <c r="I552" s="216"/>
      <c r="J552" s="212"/>
      <c r="K552" s="212"/>
      <c r="L552" s="217"/>
      <c r="M552" s="218"/>
      <c r="N552" s="219"/>
      <c r="O552" s="219"/>
      <c r="P552" s="219"/>
      <c r="Q552" s="219"/>
      <c r="R552" s="219"/>
      <c r="S552" s="219"/>
      <c r="T552" s="220"/>
      <c r="AT552" s="221" t="s">
        <v>247</v>
      </c>
      <c r="AU552" s="221" t="s">
        <v>88</v>
      </c>
      <c r="AV552" s="14" t="s">
        <v>88</v>
      </c>
      <c r="AW552" s="14" t="s">
        <v>37</v>
      </c>
      <c r="AX552" s="14" t="s">
        <v>83</v>
      </c>
      <c r="AY552" s="221" t="s">
        <v>237</v>
      </c>
    </row>
    <row r="553" spans="1:65" s="12" customFormat="1" ht="22.8" customHeight="1">
      <c r="B553" s="166"/>
      <c r="C553" s="167"/>
      <c r="D553" s="168" t="s">
        <v>75</v>
      </c>
      <c r="E553" s="180" t="s">
        <v>483</v>
      </c>
      <c r="F553" s="180" t="s">
        <v>484</v>
      </c>
      <c r="G553" s="167"/>
      <c r="H553" s="167"/>
      <c r="I553" s="170"/>
      <c r="J553" s="181">
        <f>BK553</f>
        <v>0</v>
      </c>
      <c r="K553" s="167"/>
      <c r="L553" s="172"/>
      <c r="M553" s="173"/>
      <c r="N553" s="174"/>
      <c r="O553" s="174"/>
      <c r="P553" s="175">
        <f>SUM(P554:P654)</f>
        <v>0</v>
      </c>
      <c r="Q553" s="174"/>
      <c r="R553" s="175">
        <f>SUM(R554:R654)</f>
        <v>0</v>
      </c>
      <c r="S553" s="174"/>
      <c r="T553" s="176">
        <f>SUM(T554:T654)</f>
        <v>54.567083999999994</v>
      </c>
      <c r="AR553" s="177" t="s">
        <v>83</v>
      </c>
      <c r="AT553" s="178" t="s">
        <v>75</v>
      </c>
      <c r="AU553" s="178" t="s">
        <v>83</v>
      </c>
      <c r="AY553" s="177" t="s">
        <v>237</v>
      </c>
      <c r="BK553" s="179">
        <f>SUM(BK554:BK654)</f>
        <v>0</v>
      </c>
    </row>
    <row r="554" spans="1:65" s="2" customFormat="1" ht="24.15" customHeight="1">
      <c r="A554" s="37"/>
      <c r="B554" s="38"/>
      <c r="C554" s="182" t="s">
        <v>1020</v>
      </c>
      <c r="D554" s="182" t="s">
        <v>239</v>
      </c>
      <c r="E554" s="183" t="s">
        <v>486</v>
      </c>
      <c r="F554" s="184" t="s">
        <v>487</v>
      </c>
      <c r="G554" s="185" t="s">
        <v>141</v>
      </c>
      <c r="H554" s="186">
        <v>23.716999999999999</v>
      </c>
      <c r="I554" s="187"/>
      <c r="J554" s="188">
        <f>ROUND(I554*H554,2)</f>
        <v>0</v>
      </c>
      <c r="K554" s="184" t="s">
        <v>242</v>
      </c>
      <c r="L554" s="42"/>
      <c r="M554" s="189" t="s">
        <v>19</v>
      </c>
      <c r="N554" s="190" t="s">
        <v>48</v>
      </c>
      <c r="O554" s="67"/>
      <c r="P554" s="191">
        <f>O554*H554</f>
        <v>0</v>
      </c>
      <c r="Q554" s="191">
        <v>0</v>
      </c>
      <c r="R554" s="191">
        <f>Q554*H554</f>
        <v>0</v>
      </c>
      <c r="S554" s="191">
        <v>0.20799999999999999</v>
      </c>
      <c r="T554" s="192">
        <f>S554*H554</f>
        <v>4.9331359999999993</v>
      </c>
      <c r="U554" s="37"/>
      <c r="V554" s="37"/>
      <c r="W554" s="37"/>
      <c r="X554" s="37"/>
      <c r="Y554" s="37"/>
      <c r="Z554" s="37"/>
      <c r="AA554" s="37"/>
      <c r="AB554" s="37"/>
      <c r="AC554" s="37"/>
      <c r="AD554" s="37"/>
      <c r="AE554" s="37"/>
      <c r="AR554" s="193" t="s">
        <v>243</v>
      </c>
      <c r="AT554" s="193" t="s">
        <v>239</v>
      </c>
      <c r="AU554" s="193" t="s">
        <v>88</v>
      </c>
      <c r="AY554" s="20" t="s">
        <v>237</v>
      </c>
      <c r="BE554" s="194">
        <f>IF(N554="základní",J554,0)</f>
        <v>0</v>
      </c>
      <c r="BF554" s="194">
        <f>IF(N554="snížená",J554,0)</f>
        <v>0</v>
      </c>
      <c r="BG554" s="194">
        <f>IF(N554="zákl. přenesená",J554,0)</f>
        <v>0</v>
      </c>
      <c r="BH554" s="194">
        <f>IF(N554="sníž. přenesená",J554,0)</f>
        <v>0</v>
      </c>
      <c r="BI554" s="194">
        <f>IF(N554="nulová",J554,0)</f>
        <v>0</v>
      </c>
      <c r="BJ554" s="20" t="s">
        <v>88</v>
      </c>
      <c r="BK554" s="194">
        <f>ROUND(I554*H554,2)</f>
        <v>0</v>
      </c>
      <c r="BL554" s="20" t="s">
        <v>243</v>
      </c>
      <c r="BM554" s="193" t="s">
        <v>4125</v>
      </c>
    </row>
    <row r="555" spans="1:65" s="2" customFormat="1" ht="10.199999999999999">
      <c r="A555" s="37"/>
      <c r="B555" s="38"/>
      <c r="C555" s="39"/>
      <c r="D555" s="195" t="s">
        <v>245</v>
      </c>
      <c r="E555" s="39"/>
      <c r="F555" s="196" t="s">
        <v>489</v>
      </c>
      <c r="G555" s="39"/>
      <c r="H555" s="39"/>
      <c r="I555" s="197"/>
      <c r="J555" s="39"/>
      <c r="K555" s="39"/>
      <c r="L555" s="42"/>
      <c r="M555" s="198"/>
      <c r="N555" s="199"/>
      <c r="O555" s="67"/>
      <c r="P555" s="67"/>
      <c r="Q555" s="67"/>
      <c r="R555" s="67"/>
      <c r="S555" s="67"/>
      <c r="T555" s="68"/>
      <c r="U555" s="37"/>
      <c r="V555" s="37"/>
      <c r="W555" s="37"/>
      <c r="X555" s="37"/>
      <c r="Y555" s="37"/>
      <c r="Z555" s="37"/>
      <c r="AA555" s="37"/>
      <c r="AB555" s="37"/>
      <c r="AC555" s="37"/>
      <c r="AD555" s="37"/>
      <c r="AE555" s="37"/>
      <c r="AT555" s="20" t="s">
        <v>245</v>
      </c>
      <c r="AU555" s="20" t="s">
        <v>88</v>
      </c>
    </row>
    <row r="556" spans="1:65" s="13" customFormat="1" ht="10.199999999999999">
      <c r="B556" s="200"/>
      <c r="C556" s="201"/>
      <c r="D556" s="202" t="s">
        <v>247</v>
      </c>
      <c r="E556" s="203" t="s">
        <v>19</v>
      </c>
      <c r="F556" s="204" t="s">
        <v>3854</v>
      </c>
      <c r="G556" s="201"/>
      <c r="H556" s="203" t="s">
        <v>19</v>
      </c>
      <c r="I556" s="205"/>
      <c r="J556" s="201"/>
      <c r="K556" s="201"/>
      <c r="L556" s="206"/>
      <c r="M556" s="207"/>
      <c r="N556" s="208"/>
      <c r="O556" s="208"/>
      <c r="P556" s="208"/>
      <c r="Q556" s="208"/>
      <c r="R556" s="208"/>
      <c r="S556" s="208"/>
      <c r="T556" s="209"/>
      <c r="AT556" s="210" t="s">
        <v>247</v>
      </c>
      <c r="AU556" s="210" t="s">
        <v>88</v>
      </c>
      <c r="AV556" s="13" t="s">
        <v>83</v>
      </c>
      <c r="AW556" s="13" t="s">
        <v>37</v>
      </c>
      <c r="AX556" s="13" t="s">
        <v>76</v>
      </c>
      <c r="AY556" s="210" t="s">
        <v>237</v>
      </c>
    </row>
    <row r="557" spans="1:65" s="14" customFormat="1" ht="10.199999999999999">
      <c r="B557" s="211"/>
      <c r="C557" s="212"/>
      <c r="D557" s="202" t="s">
        <v>247</v>
      </c>
      <c r="E557" s="213" t="s">
        <v>19</v>
      </c>
      <c r="F557" s="214" t="s">
        <v>4126</v>
      </c>
      <c r="G557" s="212"/>
      <c r="H557" s="215">
        <v>2.9390000000000001</v>
      </c>
      <c r="I557" s="216"/>
      <c r="J557" s="212"/>
      <c r="K557" s="212"/>
      <c r="L557" s="217"/>
      <c r="M557" s="218"/>
      <c r="N557" s="219"/>
      <c r="O557" s="219"/>
      <c r="P557" s="219"/>
      <c r="Q557" s="219"/>
      <c r="R557" s="219"/>
      <c r="S557" s="219"/>
      <c r="T557" s="220"/>
      <c r="AT557" s="221" t="s">
        <v>247</v>
      </c>
      <c r="AU557" s="221" t="s">
        <v>88</v>
      </c>
      <c r="AV557" s="14" t="s">
        <v>88</v>
      </c>
      <c r="AW557" s="14" t="s">
        <v>37</v>
      </c>
      <c r="AX557" s="14" t="s">
        <v>76</v>
      </c>
      <c r="AY557" s="221" t="s">
        <v>237</v>
      </c>
    </row>
    <row r="558" spans="1:65" s="15" customFormat="1" ht="10.199999999999999">
      <c r="B558" s="222"/>
      <c r="C558" s="223"/>
      <c r="D558" s="202" t="s">
        <v>247</v>
      </c>
      <c r="E558" s="224" t="s">
        <v>19</v>
      </c>
      <c r="F558" s="225" t="s">
        <v>251</v>
      </c>
      <c r="G558" s="223"/>
      <c r="H558" s="226">
        <v>2.9390000000000001</v>
      </c>
      <c r="I558" s="227"/>
      <c r="J558" s="223"/>
      <c r="K558" s="223"/>
      <c r="L558" s="228"/>
      <c r="M558" s="229"/>
      <c r="N558" s="230"/>
      <c r="O558" s="230"/>
      <c r="P558" s="230"/>
      <c r="Q558" s="230"/>
      <c r="R558" s="230"/>
      <c r="S558" s="230"/>
      <c r="T558" s="231"/>
      <c r="AT558" s="232" t="s">
        <v>247</v>
      </c>
      <c r="AU558" s="232" t="s">
        <v>88</v>
      </c>
      <c r="AV558" s="15" t="s">
        <v>92</v>
      </c>
      <c r="AW558" s="15" t="s">
        <v>37</v>
      </c>
      <c r="AX558" s="15" t="s">
        <v>76</v>
      </c>
      <c r="AY558" s="232" t="s">
        <v>237</v>
      </c>
    </row>
    <row r="559" spans="1:65" s="13" customFormat="1" ht="10.199999999999999">
      <c r="B559" s="200"/>
      <c r="C559" s="201"/>
      <c r="D559" s="202" t="s">
        <v>247</v>
      </c>
      <c r="E559" s="203" t="s">
        <v>19</v>
      </c>
      <c r="F559" s="204" t="s">
        <v>248</v>
      </c>
      <c r="G559" s="201"/>
      <c r="H559" s="203" t="s">
        <v>19</v>
      </c>
      <c r="I559" s="205"/>
      <c r="J559" s="201"/>
      <c r="K559" s="201"/>
      <c r="L559" s="206"/>
      <c r="M559" s="207"/>
      <c r="N559" s="208"/>
      <c r="O559" s="208"/>
      <c r="P559" s="208"/>
      <c r="Q559" s="208"/>
      <c r="R559" s="208"/>
      <c r="S559" s="208"/>
      <c r="T559" s="209"/>
      <c r="AT559" s="210" t="s">
        <v>247</v>
      </c>
      <c r="AU559" s="210" t="s">
        <v>88</v>
      </c>
      <c r="AV559" s="13" t="s">
        <v>83</v>
      </c>
      <c r="AW559" s="13" t="s">
        <v>37</v>
      </c>
      <c r="AX559" s="13" t="s">
        <v>76</v>
      </c>
      <c r="AY559" s="210" t="s">
        <v>237</v>
      </c>
    </row>
    <row r="560" spans="1:65" s="14" customFormat="1" ht="10.199999999999999">
      <c r="B560" s="211"/>
      <c r="C560" s="212"/>
      <c r="D560" s="202" t="s">
        <v>247</v>
      </c>
      <c r="E560" s="213" t="s">
        <v>19</v>
      </c>
      <c r="F560" s="214" t="s">
        <v>4127</v>
      </c>
      <c r="G560" s="212"/>
      <c r="H560" s="215">
        <v>4.0880000000000001</v>
      </c>
      <c r="I560" s="216"/>
      <c r="J560" s="212"/>
      <c r="K560" s="212"/>
      <c r="L560" s="217"/>
      <c r="M560" s="218"/>
      <c r="N560" s="219"/>
      <c r="O560" s="219"/>
      <c r="P560" s="219"/>
      <c r="Q560" s="219"/>
      <c r="R560" s="219"/>
      <c r="S560" s="219"/>
      <c r="T560" s="220"/>
      <c r="AT560" s="221" t="s">
        <v>247</v>
      </c>
      <c r="AU560" s="221" t="s">
        <v>88</v>
      </c>
      <c r="AV560" s="14" t="s">
        <v>88</v>
      </c>
      <c r="AW560" s="14" t="s">
        <v>37</v>
      </c>
      <c r="AX560" s="14" t="s">
        <v>76</v>
      </c>
      <c r="AY560" s="221" t="s">
        <v>237</v>
      </c>
    </row>
    <row r="561" spans="1:65" s="14" customFormat="1" ht="10.199999999999999">
      <c r="B561" s="211"/>
      <c r="C561" s="212"/>
      <c r="D561" s="202" t="s">
        <v>247</v>
      </c>
      <c r="E561" s="213" t="s">
        <v>19</v>
      </c>
      <c r="F561" s="214" t="s">
        <v>4128</v>
      </c>
      <c r="G561" s="212"/>
      <c r="H561" s="215">
        <v>2.8740000000000001</v>
      </c>
      <c r="I561" s="216"/>
      <c r="J561" s="212"/>
      <c r="K561" s="212"/>
      <c r="L561" s="217"/>
      <c r="M561" s="218"/>
      <c r="N561" s="219"/>
      <c r="O561" s="219"/>
      <c r="P561" s="219"/>
      <c r="Q561" s="219"/>
      <c r="R561" s="219"/>
      <c r="S561" s="219"/>
      <c r="T561" s="220"/>
      <c r="AT561" s="221" t="s">
        <v>247</v>
      </c>
      <c r="AU561" s="221" t="s">
        <v>88</v>
      </c>
      <c r="AV561" s="14" t="s">
        <v>88</v>
      </c>
      <c r="AW561" s="14" t="s">
        <v>37</v>
      </c>
      <c r="AX561" s="14" t="s">
        <v>76</v>
      </c>
      <c r="AY561" s="221" t="s">
        <v>237</v>
      </c>
    </row>
    <row r="562" spans="1:65" s="15" customFormat="1" ht="10.199999999999999">
      <c r="B562" s="222"/>
      <c r="C562" s="223"/>
      <c r="D562" s="202" t="s">
        <v>247</v>
      </c>
      <c r="E562" s="224" t="s">
        <v>19</v>
      </c>
      <c r="F562" s="225" t="s">
        <v>251</v>
      </c>
      <c r="G562" s="223"/>
      <c r="H562" s="226">
        <v>6.9619999999999997</v>
      </c>
      <c r="I562" s="227"/>
      <c r="J562" s="223"/>
      <c r="K562" s="223"/>
      <c r="L562" s="228"/>
      <c r="M562" s="229"/>
      <c r="N562" s="230"/>
      <c r="O562" s="230"/>
      <c r="P562" s="230"/>
      <c r="Q562" s="230"/>
      <c r="R562" s="230"/>
      <c r="S562" s="230"/>
      <c r="T562" s="231"/>
      <c r="AT562" s="232" t="s">
        <v>247</v>
      </c>
      <c r="AU562" s="232" t="s">
        <v>88</v>
      </c>
      <c r="AV562" s="15" t="s">
        <v>92</v>
      </c>
      <c r="AW562" s="15" t="s">
        <v>37</v>
      </c>
      <c r="AX562" s="15" t="s">
        <v>76</v>
      </c>
      <c r="AY562" s="232" t="s">
        <v>237</v>
      </c>
    </row>
    <row r="563" spans="1:65" s="13" customFormat="1" ht="10.199999999999999">
      <c r="B563" s="200"/>
      <c r="C563" s="201"/>
      <c r="D563" s="202" t="s">
        <v>247</v>
      </c>
      <c r="E563" s="203" t="s">
        <v>19</v>
      </c>
      <c r="F563" s="204" t="s">
        <v>252</v>
      </c>
      <c r="G563" s="201"/>
      <c r="H563" s="203" t="s">
        <v>19</v>
      </c>
      <c r="I563" s="205"/>
      <c r="J563" s="201"/>
      <c r="K563" s="201"/>
      <c r="L563" s="206"/>
      <c r="M563" s="207"/>
      <c r="N563" s="208"/>
      <c r="O563" s="208"/>
      <c r="P563" s="208"/>
      <c r="Q563" s="208"/>
      <c r="R563" s="208"/>
      <c r="S563" s="208"/>
      <c r="T563" s="209"/>
      <c r="AT563" s="210" t="s">
        <v>247</v>
      </c>
      <c r="AU563" s="210" t="s">
        <v>88</v>
      </c>
      <c r="AV563" s="13" t="s">
        <v>83</v>
      </c>
      <c r="AW563" s="13" t="s">
        <v>37</v>
      </c>
      <c r="AX563" s="13" t="s">
        <v>76</v>
      </c>
      <c r="AY563" s="210" t="s">
        <v>237</v>
      </c>
    </row>
    <row r="564" spans="1:65" s="14" customFormat="1" ht="10.199999999999999">
      <c r="B564" s="211"/>
      <c r="C564" s="212"/>
      <c r="D564" s="202" t="s">
        <v>247</v>
      </c>
      <c r="E564" s="213" t="s">
        <v>19</v>
      </c>
      <c r="F564" s="214" t="s">
        <v>4127</v>
      </c>
      <c r="G564" s="212"/>
      <c r="H564" s="215">
        <v>4.0880000000000001</v>
      </c>
      <c r="I564" s="216"/>
      <c r="J564" s="212"/>
      <c r="K564" s="212"/>
      <c r="L564" s="217"/>
      <c r="M564" s="218"/>
      <c r="N564" s="219"/>
      <c r="O564" s="219"/>
      <c r="P564" s="219"/>
      <c r="Q564" s="219"/>
      <c r="R564" s="219"/>
      <c r="S564" s="219"/>
      <c r="T564" s="220"/>
      <c r="AT564" s="221" t="s">
        <v>247</v>
      </c>
      <c r="AU564" s="221" t="s">
        <v>88</v>
      </c>
      <c r="AV564" s="14" t="s">
        <v>88</v>
      </c>
      <c r="AW564" s="14" t="s">
        <v>37</v>
      </c>
      <c r="AX564" s="14" t="s">
        <v>76</v>
      </c>
      <c r="AY564" s="221" t="s">
        <v>237</v>
      </c>
    </row>
    <row r="565" spans="1:65" s="14" customFormat="1" ht="10.199999999999999">
      <c r="B565" s="211"/>
      <c r="C565" s="212"/>
      <c r="D565" s="202" t="s">
        <v>247</v>
      </c>
      <c r="E565" s="213" t="s">
        <v>19</v>
      </c>
      <c r="F565" s="214" t="s">
        <v>4129</v>
      </c>
      <c r="G565" s="212"/>
      <c r="H565" s="215">
        <v>2.8559999999999999</v>
      </c>
      <c r="I565" s="216"/>
      <c r="J565" s="212"/>
      <c r="K565" s="212"/>
      <c r="L565" s="217"/>
      <c r="M565" s="218"/>
      <c r="N565" s="219"/>
      <c r="O565" s="219"/>
      <c r="P565" s="219"/>
      <c r="Q565" s="219"/>
      <c r="R565" s="219"/>
      <c r="S565" s="219"/>
      <c r="T565" s="220"/>
      <c r="AT565" s="221" t="s">
        <v>247</v>
      </c>
      <c r="AU565" s="221" t="s">
        <v>88</v>
      </c>
      <c r="AV565" s="14" t="s">
        <v>88</v>
      </c>
      <c r="AW565" s="14" t="s">
        <v>37</v>
      </c>
      <c r="AX565" s="14" t="s">
        <v>76</v>
      </c>
      <c r="AY565" s="221" t="s">
        <v>237</v>
      </c>
    </row>
    <row r="566" spans="1:65" s="15" customFormat="1" ht="10.199999999999999">
      <c r="B566" s="222"/>
      <c r="C566" s="223"/>
      <c r="D566" s="202" t="s">
        <v>247</v>
      </c>
      <c r="E566" s="224" t="s">
        <v>19</v>
      </c>
      <c r="F566" s="225" t="s">
        <v>251</v>
      </c>
      <c r="G566" s="223"/>
      <c r="H566" s="226">
        <v>6.944</v>
      </c>
      <c r="I566" s="227"/>
      <c r="J566" s="223"/>
      <c r="K566" s="223"/>
      <c r="L566" s="228"/>
      <c r="M566" s="229"/>
      <c r="N566" s="230"/>
      <c r="O566" s="230"/>
      <c r="P566" s="230"/>
      <c r="Q566" s="230"/>
      <c r="R566" s="230"/>
      <c r="S566" s="230"/>
      <c r="T566" s="231"/>
      <c r="AT566" s="232" t="s">
        <v>247</v>
      </c>
      <c r="AU566" s="232" t="s">
        <v>88</v>
      </c>
      <c r="AV566" s="15" t="s">
        <v>92</v>
      </c>
      <c r="AW566" s="15" t="s">
        <v>37</v>
      </c>
      <c r="AX566" s="15" t="s">
        <v>76</v>
      </c>
      <c r="AY566" s="232" t="s">
        <v>237</v>
      </c>
    </row>
    <row r="567" spans="1:65" s="13" customFormat="1" ht="10.199999999999999">
      <c r="B567" s="200"/>
      <c r="C567" s="201"/>
      <c r="D567" s="202" t="s">
        <v>247</v>
      </c>
      <c r="E567" s="203" t="s">
        <v>19</v>
      </c>
      <c r="F567" s="204" t="s">
        <v>256</v>
      </c>
      <c r="G567" s="201"/>
      <c r="H567" s="203" t="s">
        <v>19</v>
      </c>
      <c r="I567" s="205"/>
      <c r="J567" s="201"/>
      <c r="K567" s="201"/>
      <c r="L567" s="206"/>
      <c r="M567" s="207"/>
      <c r="N567" s="208"/>
      <c r="O567" s="208"/>
      <c r="P567" s="208"/>
      <c r="Q567" s="208"/>
      <c r="R567" s="208"/>
      <c r="S567" s="208"/>
      <c r="T567" s="209"/>
      <c r="AT567" s="210" t="s">
        <v>247</v>
      </c>
      <c r="AU567" s="210" t="s">
        <v>88</v>
      </c>
      <c r="AV567" s="13" t="s">
        <v>83</v>
      </c>
      <c r="AW567" s="13" t="s">
        <v>37</v>
      </c>
      <c r="AX567" s="13" t="s">
        <v>76</v>
      </c>
      <c r="AY567" s="210" t="s">
        <v>237</v>
      </c>
    </row>
    <row r="568" spans="1:65" s="14" customFormat="1" ht="10.199999999999999">
      <c r="B568" s="211"/>
      <c r="C568" s="212"/>
      <c r="D568" s="202" t="s">
        <v>247</v>
      </c>
      <c r="E568" s="213" t="s">
        <v>19</v>
      </c>
      <c r="F568" s="214" t="s">
        <v>4127</v>
      </c>
      <c r="G568" s="212"/>
      <c r="H568" s="215">
        <v>4.0880000000000001</v>
      </c>
      <c r="I568" s="216"/>
      <c r="J568" s="212"/>
      <c r="K568" s="212"/>
      <c r="L568" s="217"/>
      <c r="M568" s="218"/>
      <c r="N568" s="219"/>
      <c r="O568" s="219"/>
      <c r="P568" s="219"/>
      <c r="Q568" s="219"/>
      <c r="R568" s="219"/>
      <c r="S568" s="219"/>
      <c r="T568" s="220"/>
      <c r="AT568" s="221" t="s">
        <v>247</v>
      </c>
      <c r="AU568" s="221" t="s">
        <v>88</v>
      </c>
      <c r="AV568" s="14" t="s">
        <v>88</v>
      </c>
      <c r="AW568" s="14" t="s">
        <v>37</v>
      </c>
      <c r="AX568" s="14" t="s">
        <v>76</v>
      </c>
      <c r="AY568" s="221" t="s">
        <v>237</v>
      </c>
    </row>
    <row r="569" spans="1:65" s="14" customFormat="1" ht="10.199999999999999">
      <c r="B569" s="211"/>
      <c r="C569" s="212"/>
      <c r="D569" s="202" t="s">
        <v>247</v>
      </c>
      <c r="E569" s="213" t="s">
        <v>19</v>
      </c>
      <c r="F569" s="214" t="s">
        <v>4130</v>
      </c>
      <c r="G569" s="212"/>
      <c r="H569" s="215">
        <v>2.7839999999999998</v>
      </c>
      <c r="I569" s="216"/>
      <c r="J569" s="212"/>
      <c r="K569" s="212"/>
      <c r="L569" s="217"/>
      <c r="M569" s="218"/>
      <c r="N569" s="219"/>
      <c r="O569" s="219"/>
      <c r="P569" s="219"/>
      <c r="Q569" s="219"/>
      <c r="R569" s="219"/>
      <c r="S569" s="219"/>
      <c r="T569" s="220"/>
      <c r="AT569" s="221" t="s">
        <v>247</v>
      </c>
      <c r="AU569" s="221" t="s">
        <v>88</v>
      </c>
      <c r="AV569" s="14" t="s">
        <v>88</v>
      </c>
      <c r="AW569" s="14" t="s">
        <v>37</v>
      </c>
      <c r="AX569" s="14" t="s">
        <v>76</v>
      </c>
      <c r="AY569" s="221" t="s">
        <v>237</v>
      </c>
    </row>
    <row r="570" spans="1:65" s="15" customFormat="1" ht="10.199999999999999">
      <c r="B570" s="222"/>
      <c r="C570" s="223"/>
      <c r="D570" s="202" t="s">
        <v>247</v>
      </c>
      <c r="E570" s="224" t="s">
        <v>19</v>
      </c>
      <c r="F570" s="225" t="s">
        <v>251</v>
      </c>
      <c r="G570" s="223"/>
      <c r="H570" s="226">
        <v>6.8719999999999999</v>
      </c>
      <c r="I570" s="227"/>
      <c r="J570" s="223"/>
      <c r="K570" s="223"/>
      <c r="L570" s="228"/>
      <c r="M570" s="229"/>
      <c r="N570" s="230"/>
      <c r="O570" s="230"/>
      <c r="P570" s="230"/>
      <c r="Q570" s="230"/>
      <c r="R570" s="230"/>
      <c r="S570" s="230"/>
      <c r="T570" s="231"/>
      <c r="AT570" s="232" t="s">
        <v>247</v>
      </c>
      <c r="AU570" s="232" t="s">
        <v>88</v>
      </c>
      <c r="AV570" s="15" t="s">
        <v>92</v>
      </c>
      <c r="AW570" s="15" t="s">
        <v>37</v>
      </c>
      <c r="AX570" s="15" t="s">
        <v>76</v>
      </c>
      <c r="AY570" s="232" t="s">
        <v>237</v>
      </c>
    </row>
    <row r="571" spans="1:65" s="16" customFormat="1" ht="10.199999999999999">
      <c r="B571" s="233"/>
      <c r="C571" s="234"/>
      <c r="D571" s="202" t="s">
        <v>247</v>
      </c>
      <c r="E571" s="235" t="s">
        <v>19</v>
      </c>
      <c r="F571" s="236" t="s">
        <v>260</v>
      </c>
      <c r="G571" s="234"/>
      <c r="H571" s="237">
        <v>23.716999999999999</v>
      </c>
      <c r="I571" s="238"/>
      <c r="J571" s="234"/>
      <c r="K571" s="234"/>
      <c r="L571" s="239"/>
      <c r="M571" s="240"/>
      <c r="N571" s="241"/>
      <c r="O571" s="241"/>
      <c r="P571" s="241"/>
      <c r="Q571" s="241"/>
      <c r="R571" s="241"/>
      <c r="S571" s="241"/>
      <c r="T571" s="242"/>
      <c r="AT571" s="243" t="s">
        <v>247</v>
      </c>
      <c r="AU571" s="243" t="s">
        <v>88</v>
      </c>
      <c r="AV571" s="16" t="s">
        <v>243</v>
      </c>
      <c r="AW571" s="16" t="s">
        <v>37</v>
      </c>
      <c r="AX571" s="16" t="s">
        <v>83</v>
      </c>
      <c r="AY571" s="243" t="s">
        <v>237</v>
      </c>
    </row>
    <row r="572" spans="1:65" s="2" customFormat="1" ht="37.799999999999997" customHeight="1">
      <c r="A572" s="37"/>
      <c r="B572" s="38"/>
      <c r="C572" s="182" t="s">
        <v>1024</v>
      </c>
      <c r="D572" s="182" t="s">
        <v>239</v>
      </c>
      <c r="E572" s="183" t="s">
        <v>4131</v>
      </c>
      <c r="F572" s="184" t="s">
        <v>4132</v>
      </c>
      <c r="G572" s="185" t="s">
        <v>519</v>
      </c>
      <c r="H572" s="186">
        <v>4.0289999999999999</v>
      </c>
      <c r="I572" s="187"/>
      <c r="J572" s="188">
        <f>ROUND(I572*H572,2)</f>
        <v>0</v>
      </c>
      <c r="K572" s="184" t="s">
        <v>242</v>
      </c>
      <c r="L572" s="42"/>
      <c r="M572" s="189" t="s">
        <v>19</v>
      </c>
      <c r="N572" s="190" t="s">
        <v>48</v>
      </c>
      <c r="O572" s="67"/>
      <c r="P572" s="191">
        <f>O572*H572</f>
        <v>0</v>
      </c>
      <c r="Q572" s="191">
        <v>0</v>
      </c>
      <c r="R572" s="191">
        <f>Q572*H572</f>
        <v>0</v>
      </c>
      <c r="S572" s="191">
        <v>1.8</v>
      </c>
      <c r="T572" s="192">
        <f>S572*H572</f>
        <v>7.2522000000000002</v>
      </c>
      <c r="U572" s="37"/>
      <c r="V572" s="37"/>
      <c r="W572" s="37"/>
      <c r="X572" s="37"/>
      <c r="Y572" s="37"/>
      <c r="Z572" s="37"/>
      <c r="AA572" s="37"/>
      <c r="AB572" s="37"/>
      <c r="AC572" s="37"/>
      <c r="AD572" s="37"/>
      <c r="AE572" s="37"/>
      <c r="AR572" s="193" t="s">
        <v>243</v>
      </c>
      <c r="AT572" s="193" t="s">
        <v>239</v>
      </c>
      <c r="AU572" s="193" t="s">
        <v>88</v>
      </c>
      <c r="AY572" s="20" t="s">
        <v>237</v>
      </c>
      <c r="BE572" s="194">
        <f>IF(N572="základní",J572,0)</f>
        <v>0</v>
      </c>
      <c r="BF572" s="194">
        <f>IF(N572="snížená",J572,0)</f>
        <v>0</v>
      </c>
      <c r="BG572" s="194">
        <f>IF(N572="zákl. přenesená",J572,0)</f>
        <v>0</v>
      </c>
      <c r="BH572" s="194">
        <f>IF(N572="sníž. přenesená",J572,0)</f>
        <v>0</v>
      </c>
      <c r="BI572" s="194">
        <f>IF(N572="nulová",J572,0)</f>
        <v>0</v>
      </c>
      <c r="BJ572" s="20" t="s">
        <v>88</v>
      </c>
      <c r="BK572" s="194">
        <f>ROUND(I572*H572,2)</f>
        <v>0</v>
      </c>
      <c r="BL572" s="20" t="s">
        <v>243</v>
      </c>
      <c r="BM572" s="193" t="s">
        <v>4133</v>
      </c>
    </row>
    <row r="573" spans="1:65" s="2" customFormat="1" ht="10.199999999999999">
      <c r="A573" s="37"/>
      <c r="B573" s="38"/>
      <c r="C573" s="39"/>
      <c r="D573" s="195" t="s">
        <v>245</v>
      </c>
      <c r="E573" s="39"/>
      <c r="F573" s="196" t="s">
        <v>4134</v>
      </c>
      <c r="G573" s="39"/>
      <c r="H573" s="39"/>
      <c r="I573" s="197"/>
      <c r="J573" s="39"/>
      <c r="K573" s="39"/>
      <c r="L573" s="42"/>
      <c r="M573" s="198"/>
      <c r="N573" s="199"/>
      <c r="O573" s="67"/>
      <c r="P573" s="67"/>
      <c r="Q573" s="67"/>
      <c r="R573" s="67"/>
      <c r="S573" s="67"/>
      <c r="T573" s="68"/>
      <c r="U573" s="37"/>
      <c r="V573" s="37"/>
      <c r="W573" s="37"/>
      <c r="X573" s="37"/>
      <c r="Y573" s="37"/>
      <c r="Z573" s="37"/>
      <c r="AA573" s="37"/>
      <c r="AB573" s="37"/>
      <c r="AC573" s="37"/>
      <c r="AD573" s="37"/>
      <c r="AE573" s="37"/>
      <c r="AT573" s="20" t="s">
        <v>245</v>
      </c>
      <c r="AU573" s="20" t="s">
        <v>88</v>
      </c>
    </row>
    <row r="574" spans="1:65" s="13" customFormat="1" ht="10.199999999999999">
      <c r="B574" s="200"/>
      <c r="C574" s="201"/>
      <c r="D574" s="202" t="s">
        <v>247</v>
      </c>
      <c r="E574" s="203" t="s">
        <v>19</v>
      </c>
      <c r="F574" s="204" t="s">
        <v>3854</v>
      </c>
      <c r="G574" s="201"/>
      <c r="H574" s="203" t="s">
        <v>19</v>
      </c>
      <c r="I574" s="205"/>
      <c r="J574" s="201"/>
      <c r="K574" s="201"/>
      <c r="L574" s="206"/>
      <c r="M574" s="207"/>
      <c r="N574" s="208"/>
      <c r="O574" s="208"/>
      <c r="P574" s="208"/>
      <c r="Q574" s="208"/>
      <c r="R574" s="208"/>
      <c r="S574" s="208"/>
      <c r="T574" s="209"/>
      <c r="AT574" s="210" t="s">
        <v>247</v>
      </c>
      <c r="AU574" s="210" t="s">
        <v>88</v>
      </c>
      <c r="AV574" s="13" t="s">
        <v>83</v>
      </c>
      <c r="AW574" s="13" t="s">
        <v>37</v>
      </c>
      <c r="AX574" s="13" t="s">
        <v>76</v>
      </c>
      <c r="AY574" s="210" t="s">
        <v>237</v>
      </c>
    </row>
    <row r="575" spans="1:65" s="14" customFormat="1" ht="10.199999999999999">
      <c r="B575" s="211"/>
      <c r="C575" s="212"/>
      <c r="D575" s="202" t="s">
        <v>247</v>
      </c>
      <c r="E575" s="213" t="s">
        <v>19</v>
      </c>
      <c r="F575" s="214" t="s">
        <v>4135</v>
      </c>
      <c r="G575" s="212"/>
      <c r="H575" s="215">
        <v>3.165</v>
      </c>
      <c r="I575" s="216"/>
      <c r="J575" s="212"/>
      <c r="K575" s="212"/>
      <c r="L575" s="217"/>
      <c r="M575" s="218"/>
      <c r="N575" s="219"/>
      <c r="O575" s="219"/>
      <c r="P575" s="219"/>
      <c r="Q575" s="219"/>
      <c r="R575" s="219"/>
      <c r="S575" s="219"/>
      <c r="T575" s="220"/>
      <c r="AT575" s="221" t="s">
        <v>247</v>
      </c>
      <c r="AU575" s="221" t="s">
        <v>88</v>
      </c>
      <c r="AV575" s="14" t="s">
        <v>88</v>
      </c>
      <c r="AW575" s="14" t="s">
        <v>37</v>
      </c>
      <c r="AX575" s="14" t="s">
        <v>76</v>
      </c>
      <c r="AY575" s="221" t="s">
        <v>237</v>
      </c>
    </row>
    <row r="576" spans="1:65" s="15" customFormat="1" ht="10.199999999999999">
      <c r="B576" s="222"/>
      <c r="C576" s="223"/>
      <c r="D576" s="202" t="s">
        <v>247</v>
      </c>
      <c r="E576" s="224" t="s">
        <v>19</v>
      </c>
      <c r="F576" s="225" t="s">
        <v>251</v>
      </c>
      <c r="G576" s="223"/>
      <c r="H576" s="226">
        <v>3.165</v>
      </c>
      <c r="I576" s="227"/>
      <c r="J576" s="223"/>
      <c r="K576" s="223"/>
      <c r="L576" s="228"/>
      <c r="M576" s="229"/>
      <c r="N576" s="230"/>
      <c r="O576" s="230"/>
      <c r="P576" s="230"/>
      <c r="Q576" s="230"/>
      <c r="R576" s="230"/>
      <c r="S576" s="230"/>
      <c r="T576" s="231"/>
      <c r="AT576" s="232" t="s">
        <v>247</v>
      </c>
      <c r="AU576" s="232" t="s">
        <v>88</v>
      </c>
      <c r="AV576" s="15" t="s">
        <v>92</v>
      </c>
      <c r="AW576" s="15" t="s">
        <v>37</v>
      </c>
      <c r="AX576" s="15" t="s">
        <v>76</v>
      </c>
      <c r="AY576" s="232" t="s">
        <v>237</v>
      </c>
    </row>
    <row r="577" spans="1:65" s="13" customFormat="1" ht="10.199999999999999">
      <c r="B577" s="200"/>
      <c r="C577" s="201"/>
      <c r="D577" s="202" t="s">
        <v>247</v>
      </c>
      <c r="E577" s="203" t="s">
        <v>19</v>
      </c>
      <c r="F577" s="204" t="s">
        <v>248</v>
      </c>
      <c r="G577" s="201"/>
      <c r="H577" s="203" t="s">
        <v>19</v>
      </c>
      <c r="I577" s="205"/>
      <c r="J577" s="201"/>
      <c r="K577" s="201"/>
      <c r="L577" s="206"/>
      <c r="M577" s="207"/>
      <c r="N577" s="208"/>
      <c r="O577" s="208"/>
      <c r="P577" s="208"/>
      <c r="Q577" s="208"/>
      <c r="R577" s="208"/>
      <c r="S577" s="208"/>
      <c r="T577" s="209"/>
      <c r="AT577" s="210" t="s">
        <v>247</v>
      </c>
      <c r="AU577" s="210" t="s">
        <v>88</v>
      </c>
      <c r="AV577" s="13" t="s">
        <v>83</v>
      </c>
      <c r="AW577" s="13" t="s">
        <v>37</v>
      </c>
      <c r="AX577" s="13" t="s">
        <v>76</v>
      </c>
      <c r="AY577" s="210" t="s">
        <v>237</v>
      </c>
    </row>
    <row r="578" spans="1:65" s="14" customFormat="1" ht="10.199999999999999">
      <c r="B578" s="211"/>
      <c r="C578" s="212"/>
      <c r="D578" s="202" t="s">
        <v>247</v>
      </c>
      <c r="E578" s="213" t="s">
        <v>19</v>
      </c>
      <c r="F578" s="214" t="s">
        <v>4136</v>
      </c>
      <c r="G578" s="212"/>
      <c r="H578" s="215">
        <v>0.28799999999999998</v>
      </c>
      <c r="I578" s="216"/>
      <c r="J578" s="212"/>
      <c r="K578" s="212"/>
      <c r="L578" s="217"/>
      <c r="M578" s="218"/>
      <c r="N578" s="219"/>
      <c r="O578" s="219"/>
      <c r="P578" s="219"/>
      <c r="Q578" s="219"/>
      <c r="R578" s="219"/>
      <c r="S578" s="219"/>
      <c r="T578" s="220"/>
      <c r="AT578" s="221" t="s">
        <v>247</v>
      </c>
      <c r="AU578" s="221" t="s">
        <v>88</v>
      </c>
      <c r="AV578" s="14" t="s">
        <v>88</v>
      </c>
      <c r="AW578" s="14" t="s">
        <v>37</v>
      </c>
      <c r="AX578" s="14" t="s">
        <v>76</v>
      </c>
      <c r="AY578" s="221" t="s">
        <v>237</v>
      </c>
    </row>
    <row r="579" spans="1:65" s="15" customFormat="1" ht="10.199999999999999">
      <c r="B579" s="222"/>
      <c r="C579" s="223"/>
      <c r="D579" s="202" t="s">
        <v>247</v>
      </c>
      <c r="E579" s="224" t="s">
        <v>19</v>
      </c>
      <c r="F579" s="225" t="s">
        <v>251</v>
      </c>
      <c r="G579" s="223"/>
      <c r="H579" s="226">
        <v>0.28799999999999998</v>
      </c>
      <c r="I579" s="227"/>
      <c r="J579" s="223"/>
      <c r="K579" s="223"/>
      <c r="L579" s="228"/>
      <c r="M579" s="229"/>
      <c r="N579" s="230"/>
      <c r="O579" s="230"/>
      <c r="P579" s="230"/>
      <c r="Q579" s="230"/>
      <c r="R579" s="230"/>
      <c r="S579" s="230"/>
      <c r="T579" s="231"/>
      <c r="AT579" s="232" t="s">
        <v>247</v>
      </c>
      <c r="AU579" s="232" t="s">
        <v>88</v>
      </c>
      <c r="AV579" s="15" t="s">
        <v>92</v>
      </c>
      <c r="AW579" s="15" t="s">
        <v>37</v>
      </c>
      <c r="AX579" s="15" t="s">
        <v>76</v>
      </c>
      <c r="AY579" s="232" t="s">
        <v>237</v>
      </c>
    </row>
    <row r="580" spans="1:65" s="13" customFormat="1" ht="10.199999999999999">
      <c r="B580" s="200"/>
      <c r="C580" s="201"/>
      <c r="D580" s="202" t="s">
        <v>247</v>
      </c>
      <c r="E580" s="203" t="s">
        <v>19</v>
      </c>
      <c r="F580" s="204" t="s">
        <v>252</v>
      </c>
      <c r="G580" s="201"/>
      <c r="H580" s="203" t="s">
        <v>19</v>
      </c>
      <c r="I580" s="205"/>
      <c r="J580" s="201"/>
      <c r="K580" s="201"/>
      <c r="L580" s="206"/>
      <c r="M580" s="207"/>
      <c r="N580" s="208"/>
      <c r="O580" s="208"/>
      <c r="P580" s="208"/>
      <c r="Q580" s="208"/>
      <c r="R580" s="208"/>
      <c r="S580" s="208"/>
      <c r="T580" s="209"/>
      <c r="AT580" s="210" t="s">
        <v>247</v>
      </c>
      <c r="AU580" s="210" t="s">
        <v>88</v>
      </c>
      <c r="AV580" s="13" t="s">
        <v>83</v>
      </c>
      <c r="AW580" s="13" t="s">
        <v>37</v>
      </c>
      <c r="AX580" s="13" t="s">
        <v>76</v>
      </c>
      <c r="AY580" s="210" t="s">
        <v>237</v>
      </c>
    </row>
    <row r="581" spans="1:65" s="14" customFormat="1" ht="10.199999999999999">
      <c r="B581" s="211"/>
      <c r="C581" s="212"/>
      <c r="D581" s="202" t="s">
        <v>247</v>
      </c>
      <c r="E581" s="213" t="s">
        <v>19</v>
      </c>
      <c r="F581" s="214" t="s">
        <v>4136</v>
      </c>
      <c r="G581" s="212"/>
      <c r="H581" s="215">
        <v>0.28799999999999998</v>
      </c>
      <c r="I581" s="216"/>
      <c r="J581" s="212"/>
      <c r="K581" s="212"/>
      <c r="L581" s="217"/>
      <c r="M581" s="218"/>
      <c r="N581" s="219"/>
      <c r="O581" s="219"/>
      <c r="P581" s="219"/>
      <c r="Q581" s="219"/>
      <c r="R581" s="219"/>
      <c r="S581" s="219"/>
      <c r="T581" s="220"/>
      <c r="AT581" s="221" t="s">
        <v>247</v>
      </c>
      <c r="AU581" s="221" t="s">
        <v>88</v>
      </c>
      <c r="AV581" s="14" t="s">
        <v>88</v>
      </c>
      <c r="AW581" s="14" t="s">
        <v>37</v>
      </c>
      <c r="AX581" s="14" t="s">
        <v>76</v>
      </c>
      <c r="AY581" s="221" t="s">
        <v>237</v>
      </c>
    </row>
    <row r="582" spans="1:65" s="13" customFormat="1" ht="10.199999999999999">
      <c r="B582" s="200"/>
      <c r="C582" s="201"/>
      <c r="D582" s="202" t="s">
        <v>247</v>
      </c>
      <c r="E582" s="203" t="s">
        <v>19</v>
      </c>
      <c r="F582" s="204" t="s">
        <v>256</v>
      </c>
      <c r="G582" s="201"/>
      <c r="H582" s="203" t="s">
        <v>19</v>
      </c>
      <c r="I582" s="205"/>
      <c r="J582" s="201"/>
      <c r="K582" s="201"/>
      <c r="L582" s="206"/>
      <c r="M582" s="207"/>
      <c r="N582" s="208"/>
      <c r="O582" s="208"/>
      <c r="P582" s="208"/>
      <c r="Q582" s="208"/>
      <c r="R582" s="208"/>
      <c r="S582" s="208"/>
      <c r="T582" s="209"/>
      <c r="AT582" s="210" t="s">
        <v>247</v>
      </c>
      <c r="AU582" s="210" t="s">
        <v>88</v>
      </c>
      <c r="AV582" s="13" t="s">
        <v>83</v>
      </c>
      <c r="AW582" s="13" t="s">
        <v>37</v>
      </c>
      <c r="AX582" s="13" t="s">
        <v>76</v>
      </c>
      <c r="AY582" s="210" t="s">
        <v>237</v>
      </c>
    </row>
    <row r="583" spans="1:65" s="14" customFormat="1" ht="10.199999999999999">
      <c r="B583" s="211"/>
      <c r="C583" s="212"/>
      <c r="D583" s="202" t="s">
        <v>247</v>
      </c>
      <c r="E583" s="213" t="s">
        <v>19</v>
      </c>
      <c r="F583" s="214" t="s">
        <v>4136</v>
      </c>
      <c r="G583" s="212"/>
      <c r="H583" s="215">
        <v>0.28799999999999998</v>
      </c>
      <c r="I583" s="216"/>
      <c r="J583" s="212"/>
      <c r="K583" s="212"/>
      <c r="L583" s="217"/>
      <c r="M583" s="218"/>
      <c r="N583" s="219"/>
      <c r="O583" s="219"/>
      <c r="P583" s="219"/>
      <c r="Q583" s="219"/>
      <c r="R583" s="219"/>
      <c r="S583" s="219"/>
      <c r="T583" s="220"/>
      <c r="AT583" s="221" t="s">
        <v>247</v>
      </c>
      <c r="AU583" s="221" t="s">
        <v>88</v>
      </c>
      <c r="AV583" s="14" t="s">
        <v>88</v>
      </c>
      <c r="AW583" s="14" t="s">
        <v>37</v>
      </c>
      <c r="AX583" s="14" t="s">
        <v>76</v>
      </c>
      <c r="AY583" s="221" t="s">
        <v>237</v>
      </c>
    </row>
    <row r="584" spans="1:65" s="16" customFormat="1" ht="10.199999999999999">
      <c r="B584" s="233"/>
      <c r="C584" s="234"/>
      <c r="D584" s="202" t="s">
        <v>247</v>
      </c>
      <c r="E584" s="235" t="s">
        <v>19</v>
      </c>
      <c r="F584" s="236" t="s">
        <v>260</v>
      </c>
      <c r="G584" s="234"/>
      <c r="H584" s="237">
        <v>4.0289999999999999</v>
      </c>
      <c r="I584" s="238"/>
      <c r="J584" s="234"/>
      <c r="K584" s="234"/>
      <c r="L584" s="239"/>
      <c r="M584" s="240"/>
      <c r="N584" s="241"/>
      <c r="O584" s="241"/>
      <c r="P584" s="241"/>
      <c r="Q584" s="241"/>
      <c r="R584" s="241"/>
      <c r="S584" s="241"/>
      <c r="T584" s="242"/>
      <c r="AT584" s="243" t="s">
        <v>247</v>
      </c>
      <c r="AU584" s="243" t="s">
        <v>88</v>
      </c>
      <c r="AV584" s="16" t="s">
        <v>243</v>
      </c>
      <c r="AW584" s="16" t="s">
        <v>37</v>
      </c>
      <c r="AX584" s="16" t="s">
        <v>83</v>
      </c>
      <c r="AY584" s="243" t="s">
        <v>237</v>
      </c>
    </row>
    <row r="585" spans="1:65" s="2" customFormat="1" ht="24.15" customHeight="1">
      <c r="A585" s="37"/>
      <c r="B585" s="38"/>
      <c r="C585" s="182" t="s">
        <v>1026</v>
      </c>
      <c r="D585" s="182" t="s">
        <v>239</v>
      </c>
      <c r="E585" s="183" t="s">
        <v>524</v>
      </c>
      <c r="F585" s="184" t="s">
        <v>525</v>
      </c>
      <c r="G585" s="185" t="s">
        <v>141</v>
      </c>
      <c r="H585" s="186">
        <v>6.4720000000000004</v>
      </c>
      <c r="I585" s="187"/>
      <c r="J585" s="188">
        <f>ROUND(I585*H585,2)</f>
        <v>0</v>
      </c>
      <c r="K585" s="184" t="s">
        <v>242</v>
      </c>
      <c r="L585" s="42"/>
      <c r="M585" s="189" t="s">
        <v>19</v>
      </c>
      <c r="N585" s="190" t="s">
        <v>48</v>
      </c>
      <c r="O585" s="67"/>
      <c r="P585" s="191">
        <f>O585*H585</f>
        <v>0</v>
      </c>
      <c r="Q585" s="191">
        <v>0</v>
      </c>
      <c r="R585" s="191">
        <f>Q585*H585</f>
        <v>0</v>
      </c>
      <c r="S585" s="191">
        <v>0.1</v>
      </c>
      <c r="T585" s="192">
        <f>S585*H585</f>
        <v>0.64720000000000011</v>
      </c>
      <c r="U585" s="37"/>
      <c r="V585" s="37"/>
      <c r="W585" s="37"/>
      <c r="X585" s="37"/>
      <c r="Y585" s="37"/>
      <c r="Z585" s="37"/>
      <c r="AA585" s="37"/>
      <c r="AB585" s="37"/>
      <c r="AC585" s="37"/>
      <c r="AD585" s="37"/>
      <c r="AE585" s="37"/>
      <c r="AR585" s="193" t="s">
        <v>243</v>
      </c>
      <c r="AT585" s="193" t="s">
        <v>239</v>
      </c>
      <c r="AU585" s="193" t="s">
        <v>88</v>
      </c>
      <c r="AY585" s="20" t="s">
        <v>237</v>
      </c>
      <c r="BE585" s="194">
        <f>IF(N585="základní",J585,0)</f>
        <v>0</v>
      </c>
      <c r="BF585" s="194">
        <f>IF(N585="snížená",J585,0)</f>
        <v>0</v>
      </c>
      <c r="BG585" s="194">
        <f>IF(N585="zákl. přenesená",J585,0)</f>
        <v>0</v>
      </c>
      <c r="BH585" s="194">
        <f>IF(N585="sníž. přenesená",J585,0)</f>
        <v>0</v>
      </c>
      <c r="BI585" s="194">
        <f>IF(N585="nulová",J585,0)</f>
        <v>0</v>
      </c>
      <c r="BJ585" s="20" t="s">
        <v>88</v>
      </c>
      <c r="BK585" s="194">
        <f>ROUND(I585*H585,2)</f>
        <v>0</v>
      </c>
      <c r="BL585" s="20" t="s">
        <v>243</v>
      </c>
      <c r="BM585" s="193" t="s">
        <v>4137</v>
      </c>
    </row>
    <row r="586" spans="1:65" s="2" customFormat="1" ht="10.199999999999999">
      <c r="A586" s="37"/>
      <c r="B586" s="38"/>
      <c r="C586" s="39"/>
      <c r="D586" s="195" t="s">
        <v>245</v>
      </c>
      <c r="E586" s="39"/>
      <c r="F586" s="196" t="s">
        <v>527</v>
      </c>
      <c r="G586" s="39"/>
      <c r="H586" s="39"/>
      <c r="I586" s="197"/>
      <c r="J586" s="39"/>
      <c r="K586" s="39"/>
      <c r="L586" s="42"/>
      <c r="M586" s="198"/>
      <c r="N586" s="199"/>
      <c r="O586" s="67"/>
      <c r="P586" s="67"/>
      <c r="Q586" s="67"/>
      <c r="R586" s="67"/>
      <c r="S586" s="67"/>
      <c r="T586" s="68"/>
      <c r="U586" s="37"/>
      <c r="V586" s="37"/>
      <c r="W586" s="37"/>
      <c r="X586" s="37"/>
      <c r="Y586" s="37"/>
      <c r="Z586" s="37"/>
      <c r="AA586" s="37"/>
      <c r="AB586" s="37"/>
      <c r="AC586" s="37"/>
      <c r="AD586" s="37"/>
      <c r="AE586" s="37"/>
      <c r="AT586" s="20" t="s">
        <v>245</v>
      </c>
      <c r="AU586" s="20" t="s">
        <v>88</v>
      </c>
    </row>
    <row r="587" spans="1:65" s="13" customFormat="1" ht="10.199999999999999">
      <c r="B587" s="200"/>
      <c r="C587" s="201"/>
      <c r="D587" s="202" t="s">
        <v>247</v>
      </c>
      <c r="E587" s="203" t="s">
        <v>19</v>
      </c>
      <c r="F587" s="204" t="s">
        <v>3854</v>
      </c>
      <c r="G587" s="201"/>
      <c r="H587" s="203" t="s">
        <v>19</v>
      </c>
      <c r="I587" s="205"/>
      <c r="J587" s="201"/>
      <c r="K587" s="201"/>
      <c r="L587" s="206"/>
      <c r="M587" s="207"/>
      <c r="N587" s="208"/>
      <c r="O587" s="208"/>
      <c r="P587" s="208"/>
      <c r="Q587" s="208"/>
      <c r="R587" s="208"/>
      <c r="S587" s="208"/>
      <c r="T587" s="209"/>
      <c r="AT587" s="210" t="s">
        <v>247</v>
      </c>
      <c r="AU587" s="210" t="s">
        <v>88</v>
      </c>
      <c r="AV587" s="13" t="s">
        <v>83</v>
      </c>
      <c r="AW587" s="13" t="s">
        <v>37</v>
      </c>
      <c r="AX587" s="13" t="s">
        <v>76</v>
      </c>
      <c r="AY587" s="210" t="s">
        <v>237</v>
      </c>
    </row>
    <row r="588" spans="1:65" s="14" customFormat="1" ht="10.199999999999999">
      <c r="B588" s="211"/>
      <c r="C588" s="212"/>
      <c r="D588" s="202" t="s">
        <v>247</v>
      </c>
      <c r="E588" s="213" t="s">
        <v>19</v>
      </c>
      <c r="F588" s="214" t="s">
        <v>4138</v>
      </c>
      <c r="G588" s="212"/>
      <c r="H588" s="215">
        <v>0.94299999999999995</v>
      </c>
      <c r="I588" s="216"/>
      <c r="J588" s="212"/>
      <c r="K588" s="212"/>
      <c r="L588" s="217"/>
      <c r="M588" s="218"/>
      <c r="N588" s="219"/>
      <c r="O588" s="219"/>
      <c r="P588" s="219"/>
      <c r="Q588" s="219"/>
      <c r="R588" s="219"/>
      <c r="S588" s="219"/>
      <c r="T588" s="220"/>
      <c r="AT588" s="221" t="s">
        <v>247</v>
      </c>
      <c r="AU588" s="221" t="s">
        <v>88</v>
      </c>
      <c r="AV588" s="14" t="s">
        <v>88</v>
      </c>
      <c r="AW588" s="14" t="s">
        <v>37</v>
      </c>
      <c r="AX588" s="14" t="s">
        <v>76</v>
      </c>
      <c r="AY588" s="221" t="s">
        <v>237</v>
      </c>
    </row>
    <row r="589" spans="1:65" s="14" customFormat="1" ht="10.199999999999999">
      <c r="B589" s="211"/>
      <c r="C589" s="212"/>
      <c r="D589" s="202" t="s">
        <v>247</v>
      </c>
      <c r="E589" s="213" t="s">
        <v>19</v>
      </c>
      <c r="F589" s="214" t="s">
        <v>2660</v>
      </c>
      <c r="G589" s="212"/>
      <c r="H589" s="215">
        <v>2.7</v>
      </c>
      <c r="I589" s="216"/>
      <c r="J589" s="212"/>
      <c r="K589" s="212"/>
      <c r="L589" s="217"/>
      <c r="M589" s="218"/>
      <c r="N589" s="219"/>
      <c r="O589" s="219"/>
      <c r="P589" s="219"/>
      <c r="Q589" s="219"/>
      <c r="R589" s="219"/>
      <c r="S589" s="219"/>
      <c r="T589" s="220"/>
      <c r="AT589" s="221" t="s">
        <v>247</v>
      </c>
      <c r="AU589" s="221" t="s">
        <v>88</v>
      </c>
      <c r="AV589" s="14" t="s">
        <v>88</v>
      </c>
      <c r="AW589" s="14" t="s">
        <v>37</v>
      </c>
      <c r="AX589" s="14" t="s">
        <v>76</v>
      </c>
      <c r="AY589" s="221" t="s">
        <v>237</v>
      </c>
    </row>
    <row r="590" spans="1:65" s="13" customFormat="1" ht="10.199999999999999">
      <c r="B590" s="200"/>
      <c r="C590" s="201"/>
      <c r="D590" s="202" t="s">
        <v>247</v>
      </c>
      <c r="E590" s="203" t="s">
        <v>19</v>
      </c>
      <c r="F590" s="204" t="s">
        <v>248</v>
      </c>
      <c r="G590" s="201"/>
      <c r="H590" s="203" t="s">
        <v>19</v>
      </c>
      <c r="I590" s="205"/>
      <c r="J590" s="201"/>
      <c r="K590" s="201"/>
      <c r="L590" s="206"/>
      <c r="M590" s="207"/>
      <c r="N590" s="208"/>
      <c r="O590" s="208"/>
      <c r="P590" s="208"/>
      <c r="Q590" s="208"/>
      <c r="R590" s="208"/>
      <c r="S590" s="208"/>
      <c r="T590" s="209"/>
      <c r="AT590" s="210" t="s">
        <v>247</v>
      </c>
      <c r="AU590" s="210" t="s">
        <v>88</v>
      </c>
      <c r="AV590" s="13" t="s">
        <v>83</v>
      </c>
      <c r="AW590" s="13" t="s">
        <v>37</v>
      </c>
      <c r="AX590" s="13" t="s">
        <v>76</v>
      </c>
      <c r="AY590" s="210" t="s">
        <v>237</v>
      </c>
    </row>
    <row r="591" spans="1:65" s="14" customFormat="1" ht="10.199999999999999">
      <c r="B591" s="211"/>
      <c r="C591" s="212"/>
      <c r="D591" s="202" t="s">
        <v>247</v>
      </c>
      <c r="E591" s="213" t="s">
        <v>19</v>
      </c>
      <c r="F591" s="214" t="s">
        <v>4138</v>
      </c>
      <c r="G591" s="212"/>
      <c r="H591" s="215">
        <v>0.94299999999999995</v>
      </c>
      <c r="I591" s="216"/>
      <c r="J591" s="212"/>
      <c r="K591" s="212"/>
      <c r="L591" s="217"/>
      <c r="M591" s="218"/>
      <c r="N591" s="219"/>
      <c r="O591" s="219"/>
      <c r="P591" s="219"/>
      <c r="Q591" s="219"/>
      <c r="R591" s="219"/>
      <c r="S591" s="219"/>
      <c r="T591" s="220"/>
      <c r="AT591" s="221" t="s">
        <v>247</v>
      </c>
      <c r="AU591" s="221" t="s">
        <v>88</v>
      </c>
      <c r="AV591" s="14" t="s">
        <v>88</v>
      </c>
      <c r="AW591" s="14" t="s">
        <v>37</v>
      </c>
      <c r="AX591" s="14" t="s">
        <v>76</v>
      </c>
      <c r="AY591" s="221" t="s">
        <v>237</v>
      </c>
    </row>
    <row r="592" spans="1:65" s="13" customFormat="1" ht="10.199999999999999">
      <c r="B592" s="200"/>
      <c r="C592" s="201"/>
      <c r="D592" s="202" t="s">
        <v>247</v>
      </c>
      <c r="E592" s="203" t="s">
        <v>19</v>
      </c>
      <c r="F592" s="204" t="s">
        <v>252</v>
      </c>
      <c r="G592" s="201"/>
      <c r="H592" s="203" t="s">
        <v>19</v>
      </c>
      <c r="I592" s="205"/>
      <c r="J592" s="201"/>
      <c r="K592" s="201"/>
      <c r="L592" s="206"/>
      <c r="M592" s="207"/>
      <c r="N592" s="208"/>
      <c r="O592" s="208"/>
      <c r="P592" s="208"/>
      <c r="Q592" s="208"/>
      <c r="R592" s="208"/>
      <c r="S592" s="208"/>
      <c r="T592" s="209"/>
      <c r="AT592" s="210" t="s">
        <v>247</v>
      </c>
      <c r="AU592" s="210" t="s">
        <v>88</v>
      </c>
      <c r="AV592" s="13" t="s">
        <v>83</v>
      </c>
      <c r="AW592" s="13" t="s">
        <v>37</v>
      </c>
      <c r="AX592" s="13" t="s">
        <v>76</v>
      </c>
      <c r="AY592" s="210" t="s">
        <v>237</v>
      </c>
    </row>
    <row r="593" spans="1:65" s="14" customFormat="1" ht="10.199999999999999">
      <c r="B593" s="211"/>
      <c r="C593" s="212"/>
      <c r="D593" s="202" t="s">
        <v>247</v>
      </c>
      <c r="E593" s="213" t="s">
        <v>19</v>
      </c>
      <c r="F593" s="214" t="s">
        <v>4138</v>
      </c>
      <c r="G593" s="212"/>
      <c r="H593" s="215">
        <v>0.94299999999999995</v>
      </c>
      <c r="I593" s="216"/>
      <c r="J593" s="212"/>
      <c r="K593" s="212"/>
      <c r="L593" s="217"/>
      <c r="M593" s="218"/>
      <c r="N593" s="219"/>
      <c r="O593" s="219"/>
      <c r="P593" s="219"/>
      <c r="Q593" s="219"/>
      <c r="R593" s="219"/>
      <c r="S593" s="219"/>
      <c r="T593" s="220"/>
      <c r="AT593" s="221" t="s">
        <v>247</v>
      </c>
      <c r="AU593" s="221" t="s">
        <v>88</v>
      </c>
      <c r="AV593" s="14" t="s">
        <v>88</v>
      </c>
      <c r="AW593" s="14" t="s">
        <v>37</v>
      </c>
      <c r="AX593" s="14" t="s">
        <v>76</v>
      </c>
      <c r="AY593" s="221" t="s">
        <v>237</v>
      </c>
    </row>
    <row r="594" spans="1:65" s="13" customFormat="1" ht="10.199999999999999">
      <c r="B594" s="200"/>
      <c r="C594" s="201"/>
      <c r="D594" s="202" t="s">
        <v>247</v>
      </c>
      <c r="E594" s="203" t="s">
        <v>19</v>
      </c>
      <c r="F594" s="204" t="s">
        <v>256</v>
      </c>
      <c r="G594" s="201"/>
      <c r="H594" s="203" t="s">
        <v>19</v>
      </c>
      <c r="I594" s="205"/>
      <c r="J594" s="201"/>
      <c r="K594" s="201"/>
      <c r="L594" s="206"/>
      <c r="M594" s="207"/>
      <c r="N594" s="208"/>
      <c r="O594" s="208"/>
      <c r="P594" s="208"/>
      <c r="Q594" s="208"/>
      <c r="R594" s="208"/>
      <c r="S594" s="208"/>
      <c r="T594" s="209"/>
      <c r="AT594" s="210" t="s">
        <v>247</v>
      </c>
      <c r="AU594" s="210" t="s">
        <v>88</v>
      </c>
      <c r="AV594" s="13" t="s">
        <v>83</v>
      </c>
      <c r="AW594" s="13" t="s">
        <v>37</v>
      </c>
      <c r="AX594" s="13" t="s">
        <v>76</v>
      </c>
      <c r="AY594" s="210" t="s">
        <v>237</v>
      </c>
    </row>
    <row r="595" spans="1:65" s="14" customFormat="1" ht="10.199999999999999">
      <c r="B595" s="211"/>
      <c r="C595" s="212"/>
      <c r="D595" s="202" t="s">
        <v>247</v>
      </c>
      <c r="E595" s="213" t="s">
        <v>19</v>
      </c>
      <c r="F595" s="214" t="s">
        <v>4138</v>
      </c>
      <c r="G595" s="212"/>
      <c r="H595" s="215">
        <v>0.94299999999999995</v>
      </c>
      <c r="I595" s="216"/>
      <c r="J595" s="212"/>
      <c r="K595" s="212"/>
      <c r="L595" s="217"/>
      <c r="M595" s="218"/>
      <c r="N595" s="219"/>
      <c r="O595" s="219"/>
      <c r="P595" s="219"/>
      <c r="Q595" s="219"/>
      <c r="R595" s="219"/>
      <c r="S595" s="219"/>
      <c r="T595" s="220"/>
      <c r="AT595" s="221" t="s">
        <v>247</v>
      </c>
      <c r="AU595" s="221" t="s">
        <v>88</v>
      </c>
      <c r="AV595" s="14" t="s">
        <v>88</v>
      </c>
      <c r="AW595" s="14" t="s">
        <v>37</v>
      </c>
      <c r="AX595" s="14" t="s">
        <v>76</v>
      </c>
      <c r="AY595" s="221" t="s">
        <v>237</v>
      </c>
    </row>
    <row r="596" spans="1:65" s="16" customFormat="1" ht="10.199999999999999">
      <c r="B596" s="233"/>
      <c r="C596" s="234"/>
      <c r="D596" s="202" t="s">
        <v>247</v>
      </c>
      <c r="E596" s="235" t="s">
        <v>19</v>
      </c>
      <c r="F596" s="236" t="s">
        <v>260</v>
      </c>
      <c r="G596" s="234"/>
      <c r="H596" s="237">
        <v>6.4720000000000004</v>
      </c>
      <c r="I596" s="238"/>
      <c r="J596" s="234"/>
      <c r="K596" s="234"/>
      <c r="L596" s="239"/>
      <c r="M596" s="240"/>
      <c r="N596" s="241"/>
      <c r="O596" s="241"/>
      <c r="P596" s="241"/>
      <c r="Q596" s="241"/>
      <c r="R596" s="241"/>
      <c r="S596" s="241"/>
      <c r="T596" s="242"/>
      <c r="AT596" s="243" t="s">
        <v>247</v>
      </c>
      <c r="AU596" s="243" t="s">
        <v>88</v>
      </c>
      <c r="AV596" s="16" t="s">
        <v>243</v>
      </c>
      <c r="AW596" s="16" t="s">
        <v>37</v>
      </c>
      <c r="AX596" s="16" t="s">
        <v>83</v>
      </c>
      <c r="AY596" s="243" t="s">
        <v>237</v>
      </c>
    </row>
    <row r="597" spans="1:65" s="2" customFormat="1" ht="37.799999999999997" customHeight="1">
      <c r="A597" s="37"/>
      <c r="B597" s="38"/>
      <c r="C597" s="182" t="s">
        <v>1030</v>
      </c>
      <c r="D597" s="182" t="s">
        <v>239</v>
      </c>
      <c r="E597" s="183" t="s">
        <v>4139</v>
      </c>
      <c r="F597" s="184" t="s">
        <v>4140</v>
      </c>
      <c r="G597" s="185" t="s">
        <v>519</v>
      </c>
      <c r="H597" s="186">
        <v>7.9489999999999998</v>
      </c>
      <c r="I597" s="187"/>
      <c r="J597" s="188">
        <f>ROUND(I597*H597,2)</f>
        <v>0</v>
      </c>
      <c r="K597" s="184" t="s">
        <v>242</v>
      </c>
      <c r="L597" s="42"/>
      <c r="M597" s="189" t="s">
        <v>19</v>
      </c>
      <c r="N597" s="190" t="s">
        <v>48</v>
      </c>
      <c r="O597" s="67"/>
      <c r="P597" s="191">
        <f>O597*H597</f>
        <v>0</v>
      </c>
      <c r="Q597" s="191">
        <v>0</v>
      </c>
      <c r="R597" s="191">
        <f>Q597*H597</f>
        <v>0</v>
      </c>
      <c r="S597" s="191">
        <v>1.6</v>
      </c>
      <c r="T597" s="192">
        <f>S597*H597</f>
        <v>12.718400000000001</v>
      </c>
      <c r="U597" s="37"/>
      <c r="V597" s="37"/>
      <c r="W597" s="37"/>
      <c r="X597" s="37"/>
      <c r="Y597" s="37"/>
      <c r="Z597" s="37"/>
      <c r="AA597" s="37"/>
      <c r="AB597" s="37"/>
      <c r="AC597" s="37"/>
      <c r="AD597" s="37"/>
      <c r="AE597" s="37"/>
      <c r="AR597" s="193" t="s">
        <v>243</v>
      </c>
      <c r="AT597" s="193" t="s">
        <v>239</v>
      </c>
      <c r="AU597" s="193" t="s">
        <v>88</v>
      </c>
      <c r="AY597" s="20" t="s">
        <v>237</v>
      </c>
      <c r="BE597" s="194">
        <f>IF(N597="základní",J597,0)</f>
        <v>0</v>
      </c>
      <c r="BF597" s="194">
        <f>IF(N597="snížená",J597,0)</f>
        <v>0</v>
      </c>
      <c r="BG597" s="194">
        <f>IF(N597="zákl. přenesená",J597,0)</f>
        <v>0</v>
      </c>
      <c r="BH597" s="194">
        <f>IF(N597="sníž. přenesená",J597,0)</f>
        <v>0</v>
      </c>
      <c r="BI597" s="194">
        <f>IF(N597="nulová",J597,0)</f>
        <v>0</v>
      </c>
      <c r="BJ597" s="20" t="s">
        <v>88</v>
      </c>
      <c r="BK597" s="194">
        <f>ROUND(I597*H597,2)</f>
        <v>0</v>
      </c>
      <c r="BL597" s="20" t="s">
        <v>243</v>
      </c>
      <c r="BM597" s="193" t="s">
        <v>4141</v>
      </c>
    </row>
    <row r="598" spans="1:65" s="2" customFormat="1" ht="10.199999999999999">
      <c r="A598" s="37"/>
      <c r="B598" s="38"/>
      <c r="C598" s="39"/>
      <c r="D598" s="195" t="s">
        <v>245</v>
      </c>
      <c r="E598" s="39"/>
      <c r="F598" s="196" t="s">
        <v>4142</v>
      </c>
      <c r="G598" s="39"/>
      <c r="H598" s="39"/>
      <c r="I598" s="197"/>
      <c r="J598" s="39"/>
      <c r="K598" s="39"/>
      <c r="L598" s="42"/>
      <c r="M598" s="198"/>
      <c r="N598" s="199"/>
      <c r="O598" s="67"/>
      <c r="P598" s="67"/>
      <c r="Q598" s="67"/>
      <c r="R598" s="67"/>
      <c r="S598" s="67"/>
      <c r="T598" s="68"/>
      <c r="U598" s="37"/>
      <c r="V598" s="37"/>
      <c r="W598" s="37"/>
      <c r="X598" s="37"/>
      <c r="Y598" s="37"/>
      <c r="Z598" s="37"/>
      <c r="AA598" s="37"/>
      <c r="AB598" s="37"/>
      <c r="AC598" s="37"/>
      <c r="AD598" s="37"/>
      <c r="AE598" s="37"/>
      <c r="AT598" s="20" t="s">
        <v>245</v>
      </c>
      <c r="AU598" s="20" t="s">
        <v>88</v>
      </c>
    </row>
    <row r="599" spans="1:65" s="13" customFormat="1" ht="10.199999999999999">
      <c r="B599" s="200"/>
      <c r="C599" s="201"/>
      <c r="D599" s="202" t="s">
        <v>247</v>
      </c>
      <c r="E599" s="203" t="s">
        <v>19</v>
      </c>
      <c r="F599" s="204" t="s">
        <v>4143</v>
      </c>
      <c r="G599" s="201"/>
      <c r="H599" s="203" t="s">
        <v>19</v>
      </c>
      <c r="I599" s="205"/>
      <c r="J599" s="201"/>
      <c r="K599" s="201"/>
      <c r="L599" s="206"/>
      <c r="M599" s="207"/>
      <c r="N599" s="208"/>
      <c r="O599" s="208"/>
      <c r="P599" s="208"/>
      <c r="Q599" s="208"/>
      <c r="R599" s="208"/>
      <c r="S599" s="208"/>
      <c r="T599" s="209"/>
      <c r="AT599" s="210" t="s">
        <v>247</v>
      </c>
      <c r="AU599" s="210" t="s">
        <v>88</v>
      </c>
      <c r="AV599" s="13" t="s">
        <v>83</v>
      </c>
      <c r="AW599" s="13" t="s">
        <v>37</v>
      </c>
      <c r="AX599" s="13" t="s">
        <v>76</v>
      </c>
      <c r="AY599" s="210" t="s">
        <v>237</v>
      </c>
    </row>
    <row r="600" spans="1:65" s="14" customFormat="1" ht="10.199999999999999">
      <c r="B600" s="211"/>
      <c r="C600" s="212"/>
      <c r="D600" s="202" t="s">
        <v>247</v>
      </c>
      <c r="E600" s="213" t="s">
        <v>19</v>
      </c>
      <c r="F600" s="214" t="s">
        <v>4144</v>
      </c>
      <c r="G600" s="212"/>
      <c r="H600" s="215">
        <v>6.8540000000000001</v>
      </c>
      <c r="I600" s="216"/>
      <c r="J600" s="212"/>
      <c r="K600" s="212"/>
      <c r="L600" s="217"/>
      <c r="M600" s="218"/>
      <c r="N600" s="219"/>
      <c r="O600" s="219"/>
      <c r="P600" s="219"/>
      <c r="Q600" s="219"/>
      <c r="R600" s="219"/>
      <c r="S600" s="219"/>
      <c r="T600" s="220"/>
      <c r="AT600" s="221" t="s">
        <v>247</v>
      </c>
      <c r="AU600" s="221" t="s">
        <v>88</v>
      </c>
      <c r="AV600" s="14" t="s">
        <v>88</v>
      </c>
      <c r="AW600" s="14" t="s">
        <v>37</v>
      </c>
      <c r="AX600" s="14" t="s">
        <v>76</v>
      </c>
      <c r="AY600" s="221" t="s">
        <v>237</v>
      </c>
    </row>
    <row r="601" spans="1:65" s="14" customFormat="1" ht="10.199999999999999">
      <c r="B601" s="211"/>
      <c r="C601" s="212"/>
      <c r="D601" s="202" t="s">
        <v>247</v>
      </c>
      <c r="E601" s="213" t="s">
        <v>19</v>
      </c>
      <c r="F601" s="214" t="s">
        <v>4145</v>
      </c>
      <c r="G601" s="212"/>
      <c r="H601" s="215">
        <v>0.45200000000000001</v>
      </c>
      <c r="I601" s="216"/>
      <c r="J601" s="212"/>
      <c r="K601" s="212"/>
      <c r="L601" s="217"/>
      <c r="M601" s="218"/>
      <c r="N601" s="219"/>
      <c r="O601" s="219"/>
      <c r="P601" s="219"/>
      <c r="Q601" s="219"/>
      <c r="R601" s="219"/>
      <c r="S601" s="219"/>
      <c r="T601" s="220"/>
      <c r="AT601" s="221" t="s">
        <v>247</v>
      </c>
      <c r="AU601" s="221" t="s">
        <v>88</v>
      </c>
      <c r="AV601" s="14" t="s">
        <v>88</v>
      </c>
      <c r="AW601" s="14" t="s">
        <v>37</v>
      </c>
      <c r="AX601" s="14" t="s">
        <v>76</v>
      </c>
      <c r="AY601" s="221" t="s">
        <v>237</v>
      </c>
    </row>
    <row r="602" spans="1:65" s="14" customFormat="1" ht="10.199999999999999">
      <c r="B602" s="211"/>
      <c r="C602" s="212"/>
      <c r="D602" s="202" t="s">
        <v>247</v>
      </c>
      <c r="E602" s="213" t="s">
        <v>19</v>
      </c>
      <c r="F602" s="214" t="s">
        <v>4146</v>
      </c>
      <c r="G602" s="212"/>
      <c r="H602" s="215">
        <v>0.64300000000000002</v>
      </c>
      <c r="I602" s="216"/>
      <c r="J602" s="212"/>
      <c r="K602" s="212"/>
      <c r="L602" s="217"/>
      <c r="M602" s="218"/>
      <c r="N602" s="219"/>
      <c r="O602" s="219"/>
      <c r="P602" s="219"/>
      <c r="Q602" s="219"/>
      <c r="R602" s="219"/>
      <c r="S602" s="219"/>
      <c r="T602" s="220"/>
      <c r="AT602" s="221" t="s">
        <v>247</v>
      </c>
      <c r="AU602" s="221" t="s">
        <v>88</v>
      </c>
      <c r="AV602" s="14" t="s">
        <v>88</v>
      </c>
      <c r="AW602" s="14" t="s">
        <v>37</v>
      </c>
      <c r="AX602" s="14" t="s">
        <v>76</v>
      </c>
      <c r="AY602" s="221" t="s">
        <v>237</v>
      </c>
    </row>
    <row r="603" spans="1:65" s="16" customFormat="1" ht="10.199999999999999">
      <c r="B603" s="233"/>
      <c r="C603" s="234"/>
      <c r="D603" s="202" t="s">
        <v>247</v>
      </c>
      <c r="E603" s="235" t="s">
        <v>19</v>
      </c>
      <c r="F603" s="236" t="s">
        <v>260</v>
      </c>
      <c r="G603" s="234"/>
      <c r="H603" s="237">
        <v>7.9489999999999998</v>
      </c>
      <c r="I603" s="238"/>
      <c r="J603" s="234"/>
      <c r="K603" s="234"/>
      <c r="L603" s="239"/>
      <c r="M603" s="240"/>
      <c r="N603" s="241"/>
      <c r="O603" s="241"/>
      <c r="P603" s="241"/>
      <c r="Q603" s="241"/>
      <c r="R603" s="241"/>
      <c r="S603" s="241"/>
      <c r="T603" s="242"/>
      <c r="AT603" s="243" t="s">
        <v>247</v>
      </c>
      <c r="AU603" s="243" t="s">
        <v>88</v>
      </c>
      <c r="AV603" s="16" t="s">
        <v>243</v>
      </c>
      <c r="AW603" s="16" t="s">
        <v>37</v>
      </c>
      <c r="AX603" s="16" t="s">
        <v>83</v>
      </c>
      <c r="AY603" s="243" t="s">
        <v>237</v>
      </c>
    </row>
    <row r="604" spans="1:65" s="2" customFormat="1" ht="24.15" customHeight="1">
      <c r="A604" s="37"/>
      <c r="B604" s="38"/>
      <c r="C604" s="182" t="s">
        <v>1035</v>
      </c>
      <c r="D604" s="182" t="s">
        <v>239</v>
      </c>
      <c r="E604" s="183" t="s">
        <v>4147</v>
      </c>
      <c r="F604" s="184" t="s">
        <v>4148</v>
      </c>
      <c r="G604" s="185" t="s">
        <v>519</v>
      </c>
      <c r="H604" s="186">
        <v>0.86599999999999999</v>
      </c>
      <c r="I604" s="187"/>
      <c r="J604" s="188">
        <f>ROUND(I604*H604,2)</f>
        <v>0</v>
      </c>
      <c r="K604" s="184" t="s">
        <v>242</v>
      </c>
      <c r="L604" s="42"/>
      <c r="M604" s="189" t="s">
        <v>19</v>
      </c>
      <c r="N604" s="190" t="s">
        <v>48</v>
      </c>
      <c r="O604" s="67"/>
      <c r="P604" s="191">
        <f>O604*H604</f>
        <v>0</v>
      </c>
      <c r="Q604" s="191">
        <v>0</v>
      </c>
      <c r="R604" s="191">
        <f>Q604*H604</f>
        <v>0</v>
      </c>
      <c r="S604" s="191">
        <v>2.2000000000000002</v>
      </c>
      <c r="T604" s="192">
        <f>S604*H604</f>
        <v>1.9052000000000002</v>
      </c>
      <c r="U604" s="37"/>
      <c r="V604" s="37"/>
      <c r="W604" s="37"/>
      <c r="X604" s="37"/>
      <c r="Y604" s="37"/>
      <c r="Z604" s="37"/>
      <c r="AA604" s="37"/>
      <c r="AB604" s="37"/>
      <c r="AC604" s="37"/>
      <c r="AD604" s="37"/>
      <c r="AE604" s="37"/>
      <c r="AR604" s="193" t="s">
        <v>243</v>
      </c>
      <c r="AT604" s="193" t="s">
        <v>239</v>
      </c>
      <c r="AU604" s="193" t="s">
        <v>88</v>
      </c>
      <c r="AY604" s="20" t="s">
        <v>237</v>
      </c>
      <c r="BE604" s="194">
        <f>IF(N604="základní",J604,0)</f>
        <v>0</v>
      </c>
      <c r="BF604" s="194">
        <f>IF(N604="snížená",J604,0)</f>
        <v>0</v>
      </c>
      <c r="BG604" s="194">
        <f>IF(N604="zákl. přenesená",J604,0)</f>
        <v>0</v>
      </c>
      <c r="BH604" s="194">
        <f>IF(N604="sníž. přenesená",J604,0)</f>
        <v>0</v>
      </c>
      <c r="BI604" s="194">
        <f>IF(N604="nulová",J604,0)</f>
        <v>0</v>
      </c>
      <c r="BJ604" s="20" t="s">
        <v>88</v>
      </c>
      <c r="BK604" s="194">
        <f>ROUND(I604*H604,2)</f>
        <v>0</v>
      </c>
      <c r="BL604" s="20" t="s">
        <v>243</v>
      </c>
      <c r="BM604" s="193" t="s">
        <v>4149</v>
      </c>
    </row>
    <row r="605" spans="1:65" s="2" customFormat="1" ht="10.199999999999999">
      <c r="A605" s="37"/>
      <c r="B605" s="38"/>
      <c r="C605" s="39"/>
      <c r="D605" s="195" t="s">
        <v>245</v>
      </c>
      <c r="E605" s="39"/>
      <c r="F605" s="196" t="s">
        <v>4150</v>
      </c>
      <c r="G605" s="39"/>
      <c r="H605" s="39"/>
      <c r="I605" s="197"/>
      <c r="J605" s="39"/>
      <c r="K605" s="39"/>
      <c r="L605" s="42"/>
      <c r="M605" s="198"/>
      <c r="N605" s="199"/>
      <c r="O605" s="67"/>
      <c r="P605" s="67"/>
      <c r="Q605" s="67"/>
      <c r="R605" s="67"/>
      <c r="S605" s="67"/>
      <c r="T605" s="68"/>
      <c r="U605" s="37"/>
      <c r="V605" s="37"/>
      <c r="W605" s="37"/>
      <c r="X605" s="37"/>
      <c r="Y605" s="37"/>
      <c r="Z605" s="37"/>
      <c r="AA605" s="37"/>
      <c r="AB605" s="37"/>
      <c r="AC605" s="37"/>
      <c r="AD605" s="37"/>
      <c r="AE605" s="37"/>
      <c r="AT605" s="20" t="s">
        <v>245</v>
      </c>
      <c r="AU605" s="20" t="s">
        <v>88</v>
      </c>
    </row>
    <row r="606" spans="1:65" s="13" customFormat="1" ht="10.199999999999999">
      <c r="B606" s="200"/>
      <c r="C606" s="201"/>
      <c r="D606" s="202" t="s">
        <v>247</v>
      </c>
      <c r="E606" s="203" t="s">
        <v>19</v>
      </c>
      <c r="F606" s="204" t="s">
        <v>4151</v>
      </c>
      <c r="G606" s="201"/>
      <c r="H606" s="203" t="s">
        <v>19</v>
      </c>
      <c r="I606" s="205"/>
      <c r="J606" s="201"/>
      <c r="K606" s="201"/>
      <c r="L606" s="206"/>
      <c r="M606" s="207"/>
      <c r="N606" s="208"/>
      <c r="O606" s="208"/>
      <c r="P606" s="208"/>
      <c r="Q606" s="208"/>
      <c r="R606" s="208"/>
      <c r="S606" s="208"/>
      <c r="T606" s="209"/>
      <c r="AT606" s="210" t="s">
        <v>247</v>
      </c>
      <c r="AU606" s="210" t="s">
        <v>88</v>
      </c>
      <c r="AV606" s="13" t="s">
        <v>83</v>
      </c>
      <c r="AW606" s="13" t="s">
        <v>37</v>
      </c>
      <c r="AX606" s="13" t="s">
        <v>76</v>
      </c>
      <c r="AY606" s="210" t="s">
        <v>237</v>
      </c>
    </row>
    <row r="607" spans="1:65" s="14" customFormat="1" ht="10.199999999999999">
      <c r="B607" s="211"/>
      <c r="C607" s="212"/>
      <c r="D607" s="202" t="s">
        <v>247</v>
      </c>
      <c r="E607" s="213" t="s">
        <v>19</v>
      </c>
      <c r="F607" s="214" t="s">
        <v>4152</v>
      </c>
      <c r="G607" s="212"/>
      <c r="H607" s="215">
        <v>0.86599999999999999</v>
      </c>
      <c r="I607" s="216"/>
      <c r="J607" s="212"/>
      <c r="K607" s="212"/>
      <c r="L607" s="217"/>
      <c r="M607" s="218"/>
      <c r="N607" s="219"/>
      <c r="O607" s="219"/>
      <c r="P607" s="219"/>
      <c r="Q607" s="219"/>
      <c r="R607" s="219"/>
      <c r="S607" s="219"/>
      <c r="T607" s="220"/>
      <c r="AT607" s="221" t="s">
        <v>247</v>
      </c>
      <c r="AU607" s="221" t="s">
        <v>88</v>
      </c>
      <c r="AV607" s="14" t="s">
        <v>88</v>
      </c>
      <c r="AW607" s="14" t="s">
        <v>37</v>
      </c>
      <c r="AX607" s="14" t="s">
        <v>83</v>
      </c>
      <c r="AY607" s="221" t="s">
        <v>237</v>
      </c>
    </row>
    <row r="608" spans="1:65" s="2" customFormat="1" ht="37.799999999999997" customHeight="1">
      <c r="A608" s="37"/>
      <c r="B608" s="38"/>
      <c r="C608" s="182" t="s">
        <v>1039</v>
      </c>
      <c r="D608" s="182" t="s">
        <v>239</v>
      </c>
      <c r="E608" s="183" t="s">
        <v>536</v>
      </c>
      <c r="F608" s="184" t="s">
        <v>537</v>
      </c>
      <c r="G608" s="185" t="s">
        <v>141</v>
      </c>
      <c r="H608" s="186">
        <v>14.073</v>
      </c>
      <c r="I608" s="187"/>
      <c r="J608" s="188">
        <f>ROUND(I608*H608,2)</f>
        <v>0</v>
      </c>
      <c r="K608" s="184" t="s">
        <v>242</v>
      </c>
      <c r="L608" s="42"/>
      <c r="M608" s="189" t="s">
        <v>19</v>
      </c>
      <c r="N608" s="190" t="s">
        <v>48</v>
      </c>
      <c r="O608" s="67"/>
      <c r="P608" s="191">
        <f>O608*H608</f>
        <v>0</v>
      </c>
      <c r="Q608" s="191">
        <v>0</v>
      </c>
      <c r="R608" s="191">
        <f>Q608*H608</f>
        <v>0</v>
      </c>
      <c r="S608" s="191">
        <v>7.5999999999999998E-2</v>
      </c>
      <c r="T608" s="192">
        <f>S608*H608</f>
        <v>1.0695479999999999</v>
      </c>
      <c r="U608" s="37"/>
      <c r="V608" s="37"/>
      <c r="W608" s="37"/>
      <c r="X608" s="37"/>
      <c r="Y608" s="37"/>
      <c r="Z608" s="37"/>
      <c r="AA608" s="37"/>
      <c r="AB608" s="37"/>
      <c r="AC608" s="37"/>
      <c r="AD608" s="37"/>
      <c r="AE608" s="37"/>
      <c r="AR608" s="193" t="s">
        <v>243</v>
      </c>
      <c r="AT608" s="193" t="s">
        <v>239</v>
      </c>
      <c r="AU608" s="193" t="s">
        <v>88</v>
      </c>
      <c r="AY608" s="20" t="s">
        <v>237</v>
      </c>
      <c r="BE608" s="194">
        <f>IF(N608="základní",J608,0)</f>
        <v>0</v>
      </c>
      <c r="BF608" s="194">
        <f>IF(N608="snížená",J608,0)</f>
        <v>0</v>
      </c>
      <c r="BG608" s="194">
        <f>IF(N608="zákl. přenesená",J608,0)</f>
        <v>0</v>
      </c>
      <c r="BH608" s="194">
        <f>IF(N608="sníž. přenesená",J608,0)</f>
        <v>0</v>
      </c>
      <c r="BI608" s="194">
        <f>IF(N608="nulová",J608,0)</f>
        <v>0</v>
      </c>
      <c r="BJ608" s="20" t="s">
        <v>88</v>
      </c>
      <c r="BK608" s="194">
        <f>ROUND(I608*H608,2)</f>
        <v>0</v>
      </c>
      <c r="BL608" s="20" t="s">
        <v>243</v>
      </c>
      <c r="BM608" s="193" t="s">
        <v>4153</v>
      </c>
    </row>
    <row r="609" spans="1:51" s="2" customFormat="1" ht="10.199999999999999">
      <c r="A609" s="37"/>
      <c r="B609" s="38"/>
      <c r="C609" s="39"/>
      <c r="D609" s="195" t="s">
        <v>245</v>
      </c>
      <c r="E609" s="39"/>
      <c r="F609" s="196" t="s">
        <v>539</v>
      </c>
      <c r="G609" s="39"/>
      <c r="H609" s="39"/>
      <c r="I609" s="197"/>
      <c r="J609" s="39"/>
      <c r="K609" s="39"/>
      <c r="L609" s="42"/>
      <c r="M609" s="198"/>
      <c r="N609" s="199"/>
      <c r="O609" s="67"/>
      <c r="P609" s="67"/>
      <c r="Q609" s="67"/>
      <c r="R609" s="67"/>
      <c r="S609" s="67"/>
      <c r="T609" s="68"/>
      <c r="U609" s="37"/>
      <c r="V609" s="37"/>
      <c r="W609" s="37"/>
      <c r="X609" s="37"/>
      <c r="Y609" s="37"/>
      <c r="Z609" s="37"/>
      <c r="AA609" s="37"/>
      <c r="AB609" s="37"/>
      <c r="AC609" s="37"/>
      <c r="AD609" s="37"/>
      <c r="AE609" s="37"/>
      <c r="AT609" s="20" t="s">
        <v>245</v>
      </c>
      <c r="AU609" s="20" t="s">
        <v>88</v>
      </c>
    </row>
    <row r="610" spans="1:51" s="13" customFormat="1" ht="10.199999999999999">
      <c r="B610" s="200"/>
      <c r="C610" s="201"/>
      <c r="D610" s="202" t="s">
        <v>247</v>
      </c>
      <c r="E610" s="203" t="s">
        <v>19</v>
      </c>
      <c r="F610" s="204" t="s">
        <v>4154</v>
      </c>
      <c r="G610" s="201"/>
      <c r="H610" s="203" t="s">
        <v>19</v>
      </c>
      <c r="I610" s="205"/>
      <c r="J610" s="201"/>
      <c r="K610" s="201"/>
      <c r="L610" s="206"/>
      <c r="M610" s="207"/>
      <c r="N610" s="208"/>
      <c r="O610" s="208"/>
      <c r="P610" s="208"/>
      <c r="Q610" s="208"/>
      <c r="R610" s="208"/>
      <c r="S610" s="208"/>
      <c r="T610" s="209"/>
      <c r="AT610" s="210" t="s">
        <v>247</v>
      </c>
      <c r="AU610" s="210" t="s">
        <v>88</v>
      </c>
      <c r="AV610" s="13" t="s">
        <v>83</v>
      </c>
      <c r="AW610" s="13" t="s">
        <v>37</v>
      </c>
      <c r="AX610" s="13" t="s">
        <v>76</v>
      </c>
      <c r="AY610" s="210" t="s">
        <v>237</v>
      </c>
    </row>
    <row r="611" spans="1:51" s="14" customFormat="1" ht="10.199999999999999">
      <c r="B611" s="211"/>
      <c r="C611" s="212"/>
      <c r="D611" s="202" t="s">
        <v>247</v>
      </c>
      <c r="E611" s="213" t="s">
        <v>19</v>
      </c>
      <c r="F611" s="214" t="s">
        <v>4155</v>
      </c>
      <c r="G611" s="212"/>
      <c r="H611" s="215">
        <v>0.67300000000000004</v>
      </c>
      <c r="I611" s="216"/>
      <c r="J611" s="212"/>
      <c r="K611" s="212"/>
      <c r="L611" s="217"/>
      <c r="M611" s="218"/>
      <c r="N611" s="219"/>
      <c r="O611" s="219"/>
      <c r="P611" s="219"/>
      <c r="Q611" s="219"/>
      <c r="R611" s="219"/>
      <c r="S611" s="219"/>
      <c r="T611" s="220"/>
      <c r="AT611" s="221" t="s">
        <v>247</v>
      </c>
      <c r="AU611" s="221" t="s">
        <v>88</v>
      </c>
      <c r="AV611" s="14" t="s">
        <v>88</v>
      </c>
      <c r="AW611" s="14" t="s">
        <v>37</v>
      </c>
      <c r="AX611" s="14" t="s">
        <v>76</v>
      </c>
      <c r="AY611" s="221" t="s">
        <v>237</v>
      </c>
    </row>
    <row r="612" spans="1:51" s="14" customFormat="1" ht="10.199999999999999">
      <c r="B612" s="211"/>
      <c r="C612" s="212"/>
      <c r="D612" s="202" t="s">
        <v>247</v>
      </c>
      <c r="E612" s="213" t="s">
        <v>19</v>
      </c>
      <c r="F612" s="214" t="s">
        <v>4156</v>
      </c>
      <c r="G612" s="212"/>
      <c r="H612" s="215">
        <v>3.2</v>
      </c>
      <c r="I612" s="216"/>
      <c r="J612" s="212"/>
      <c r="K612" s="212"/>
      <c r="L612" s="217"/>
      <c r="M612" s="218"/>
      <c r="N612" s="219"/>
      <c r="O612" s="219"/>
      <c r="P612" s="219"/>
      <c r="Q612" s="219"/>
      <c r="R612" s="219"/>
      <c r="S612" s="219"/>
      <c r="T612" s="220"/>
      <c r="AT612" s="221" t="s">
        <v>247</v>
      </c>
      <c r="AU612" s="221" t="s">
        <v>88</v>
      </c>
      <c r="AV612" s="14" t="s">
        <v>88</v>
      </c>
      <c r="AW612" s="14" t="s">
        <v>37</v>
      </c>
      <c r="AX612" s="14" t="s">
        <v>76</v>
      </c>
      <c r="AY612" s="221" t="s">
        <v>237</v>
      </c>
    </row>
    <row r="613" spans="1:51" s="15" customFormat="1" ht="10.199999999999999">
      <c r="B613" s="222"/>
      <c r="C613" s="223"/>
      <c r="D613" s="202" t="s">
        <v>247</v>
      </c>
      <c r="E613" s="224" t="s">
        <v>19</v>
      </c>
      <c r="F613" s="225" t="s">
        <v>251</v>
      </c>
      <c r="G613" s="223"/>
      <c r="H613" s="226">
        <v>3.8730000000000002</v>
      </c>
      <c r="I613" s="227"/>
      <c r="J613" s="223"/>
      <c r="K613" s="223"/>
      <c r="L613" s="228"/>
      <c r="M613" s="229"/>
      <c r="N613" s="230"/>
      <c r="O613" s="230"/>
      <c r="P613" s="230"/>
      <c r="Q613" s="230"/>
      <c r="R613" s="230"/>
      <c r="S613" s="230"/>
      <c r="T613" s="231"/>
      <c r="AT613" s="232" t="s">
        <v>247</v>
      </c>
      <c r="AU613" s="232" t="s">
        <v>88</v>
      </c>
      <c r="AV613" s="15" t="s">
        <v>92</v>
      </c>
      <c r="AW613" s="15" t="s">
        <v>37</v>
      </c>
      <c r="AX613" s="15" t="s">
        <v>76</v>
      </c>
      <c r="AY613" s="232" t="s">
        <v>237</v>
      </c>
    </row>
    <row r="614" spans="1:51" s="13" customFormat="1" ht="10.199999999999999">
      <c r="B614" s="200"/>
      <c r="C614" s="201"/>
      <c r="D614" s="202" t="s">
        <v>247</v>
      </c>
      <c r="E614" s="203" t="s">
        <v>19</v>
      </c>
      <c r="F614" s="204" t="s">
        <v>248</v>
      </c>
      <c r="G614" s="201"/>
      <c r="H614" s="203" t="s">
        <v>19</v>
      </c>
      <c r="I614" s="205"/>
      <c r="J614" s="201"/>
      <c r="K614" s="201"/>
      <c r="L614" s="206"/>
      <c r="M614" s="207"/>
      <c r="N614" s="208"/>
      <c r="O614" s="208"/>
      <c r="P614" s="208"/>
      <c r="Q614" s="208"/>
      <c r="R614" s="208"/>
      <c r="S614" s="208"/>
      <c r="T614" s="209"/>
      <c r="AT614" s="210" t="s">
        <v>247</v>
      </c>
      <c r="AU614" s="210" t="s">
        <v>88</v>
      </c>
      <c r="AV614" s="13" t="s">
        <v>83</v>
      </c>
      <c r="AW614" s="13" t="s">
        <v>37</v>
      </c>
      <c r="AX614" s="13" t="s">
        <v>76</v>
      </c>
      <c r="AY614" s="210" t="s">
        <v>237</v>
      </c>
    </row>
    <row r="615" spans="1:51" s="14" customFormat="1" ht="10.199999999999999">
      <c r="B615" s="211"/>
      <c r="C615" s="212"/>
      <c r="D615" s="202" t="s">
        <v>247</v>
      </c>
      <c r="E615" s="213" t="s">
        <v>19</v>
      </c>
      <c r="F615" s="214" t="s">
        <v>4157</v>
      </c>
      <c r="G615" s="212"/>
      <c r="H615" s="215">
        <v>1.8</v>
      </c>
      <c r="I615" s="216"/>
      <c r="J615" s="212"/>
      <c r="K615" s="212"/>
      <c r="L615" s="217"/>
      <c r="M615" s="218"/>
      <c r="N615" s="219"/>
      <c r="O615" s="219"/>
      <c r="P615" s="219"/>
      <c r="Q615" s="219"/>
      <c r="R615" s="219"/>
      <c r="S615" s="219"/>
      <c r="T615" s="220"/>
      <c r="AT615" s="221" t="s">
        <v>247</v>
      </c>
      <c r="AU615" s="221" t="s">
        <v>88</v>
      </c>
      <c r="AV615" s="14" t="s">
        <v>88</v>
      </c>
      <c r="AW615" s="14" t="s">
        <v>37</v>
      </c>
      <c r="AX615" s="14" t="s">
        <v>76</v>
      </c>
      <c r="AY615" s="221" t="s">
        <v>237</v>
      </c>
    </row>
    <row r="616" spans="1:51" s="14" customFormat="1" ht="10.199999999999999">
      <c r="B616" s="211"/>
      <c r="C616" s="212"/>
      <c r="D616" s="202" t="s">
        <v>247</v>
      </c>
      <c r="E616" s="213" t="s">
        <v>19</v>
      </c>
      <c r="F616" s="214" t="s">
        <v>4158</v>
      </c>
      <c r="G616" s="212"/>
      <c r="H616" s="215">
        <v>1.6</v>
      </c>
      <c r="I616" s="216"/>
      <c r="J616" s="212"/>
      <c r="K616" s="212"/>
      <c r="L616" s="217"/>
      <c r="M616" s="218"/>
      <c r="N616" s="219"/>
      <c r="O616" s="219"/>
      <c r="P616" s="219"/>
      <c r="Q616" s="219"/>
      <c r="R616" s="219"/>
      <c r="S616" s="219"/>
      <c r="T616" s="220"/>
      <c r="AT616" s="221" t="s">
        <v>247</v>
      </c>
      <c r="AU616" s="221" t="s">
        <v>88</v>
      </c>
      <c r="AV616" s="14" t="s">
        <v>88</v>
      </c>
      <c r="AW616" s="14" t="s">
        <v>37</v>
      </c>
      <c r="AX616" s="14" t="s">
        <v>76</v>
      </c>
      <c r="AY616" s="221" t="s">
        <v>237</v>
      </c>
    </row>
    <row r="617" spans="1:51" s="15" customFormat="1" ht="10.199999999999999">
      <c r="B617" s="222"/>
      <c r="C617" s="223"/>
      <c r="D617" s="202" t="s">
        <v>247</v>
      </c>
      <c r="E617" s="224" t="s">
        <v>19</v>
      </c>
      <c r="F617" s="225" t="s">
        <v>251</v>
      </c>
      <c r="G617" s="223"/>
      <c r="H617" s="226">
        <v>3.4</v>
      </c>
      <c r="I617" s="227"/>
      <c r="J617" s="223"/>
      <c r="K617" s="223"/>
      <c r="L617" s="228"/>
      <c r="M617" s="229"/>
      <c r="N617" s="230"/>
      <c r="O617" s="230"/>
      <c r="P617" s="230"/>
      <c r="Q617" s="230"/>
      <c r="R617" s="230"/>
      <c r="S617" s="230"/>
      <c r="T617" s="231"/>
      <c r="AT617" s="232" t="s">
        <v>247</v>
      </c>
      <c r="AU617" s="232" t="s">
        <v>88</v>
      </c>
      <c r="AV617" s="15" t="s">
        <v>92</v>
      </c>
      <c r="AW617" s="15" t="s">
        <v>37</v>
      </c>
      <c r="AX617" s="15" t="s">
        <v>76</v>
      </c>
      <c r="AY617" s="232" t="s">
        <v>237</v>
      </c>
    </row>
    <row r="618" spans="1:51" s="13" customFormat="1" ht="10.199999999999999">
      <c r="B618" s="200"/>
      <c r="C618" s="201"/>
      <c r="D618" s="202" t="s">
        <v>247</v>
      </c>
      <c r="E618" s="203" t="s">
        <v>19</v>
      </c>
      <c r="F618" s="204" t="s">
        <v>252</v>
      </c>
      <c r="G618" s="201"/>
      <c r="H618" s="203" t="s">
        <v>19</v>
      </c>
      <c r="I618" s="205"/>
      <c r="J618" s="201"/>
      <c r="K618" s="201"/>
      <c r="L618" s="206"/>
      <c r="M618" s="207"/>
      <c r="N618" s="208"/>
      <c r="O618" s="208"/>
      <c r="P618" s="208"/>
      <c r="Q618" s="208"/>
      <c r="R618" s="208"/>
      <c r="S618" s="208"/>
      <c r="T618" s="209"/>
      <c r="AT618" s="210" t="s">
        <v>247</v>
      </c>
      <c r="AU618" s="210" t="s">
        <v>88</v>
      </c>
      <c r="AV618" s="13" t="s">
        <v>83</v>
      </c>
      <c r="AW618" s="13" t="s">
        <v>37</v>
      </c>
      <c r="AX618" s="13" t="s">
        <v>76</v>
      </c>
      <c r="AY618" s="210" t="s">
        <v>237</v>
      </c>
    </row>
    <row r="619" spans="1:51" s="14" customFormat="1" ht="10.199999999999999">
      <c r="B619" s="211"/>
      <c r="C619" s="212"/>
      <c r="D619" s="202" t="s">
        <v>247</v>
      </c>
      <c r="E619" s="213" t="s">
        <v>19</v>
      </c>
      <c r="F619" s="214" t="s">
        <v>4157</v>
      </c>
      <c r="G619" s="212"/>
      <c r="H619" s="215">
        <v>1.8</v>
      </c>
      <c r="I619" s="216"/>
      <c r="J619" s="212"/>
      <c r="K619" s="212"/>
      <c r="L619" s="217"/>
      <c r="M619" s="218"/>
      <c r="N619" s="219"/>
      <c r="O619" s="219"/>
      <c r="P619" s="219"/>
      <c r="Q619" s="219"/>
      <c r="R619" s="219"/>
      <c r="S619" s="219"/>
      <c r="T619" s="220"/>
      <c r="AT619" s="221" t="s">
        <v>247</v>
      </c>
      <c r="AU619" s="221" t="s">
        <v>88</v>
      </c>
      <c r="AV619" s="14" t="s">
        <v>88</v>
      </c>
      <c r="AW619" s="14" t="s">
        <v>37</v>
      </c>
      <c r="AX619" s="14" t="s">
        <v>76</v>
      </c>
      <c r="AY619" s="221" t="s">
        <v>237</v>
      </c>
    </row>
    <row r="620" spans="1:51" s="14" customFormat="1" ht="10.199999999999999">
      <c r="B620" s="211"/>
      <c r="C620" s="212"/>
      <c r="D620" s="202" t="s">
        <v>247</v>
      </c>
      <c r="E620" s="213" t="s">
        <v>19</v>
      </c>
      <c r="F620" s="214" t="s">
        <v>4158</v>
      </c>
      <c r="G620" s="212"/>
      <c r="H620" s="215">
        <v>1.6</v>
      </c>
      <c r="I620" s="216"/>
      <c r="J620" s="212"/>
      <c r="K620" s="212"/>
      <c r="L620" s="217"/>
      <c r="M620" s="218"/>
      <c r="N620" s="219"/>
      <c r="O620" s="219"/>
      <c r="P620" s="219"/>
      <c r="Q620" s="219"/>
      <c r="R620" s="219"/>
      <c r="S620" s="219"/>
      <c r="T620" s="220"/>
      <c r="AT620" s="221" t="s">
        <v>247</v>
      </c>
      <c r="AU620" s="221" t="s">
        <v>88</v>
      </c>
      <c r="AV620" s="14" t="s">
        <v>88</v>
      </c>
      <c r="AW620" s="14" t="s">
        <v>37</v>
      </c>
      <c r="AX620" s="14" t="s">
        <v>76</v>
      </c>
      <c r="AY620" s="221" t="s">
        <v>237</v>
      </c>
    </row>
    <row r="621" spans="1:51" s="15" customFormat="1" ht="10.199999999999999">
      <c r="B621" s="222"/>
      <c r="C621" s="223"/>
      <c r="D621" s="202" t="s">
        <v>247</v>
      </c>
      <c r="E621" s="224" t="s">
        <v>19</v>
      </c>
      <c r="F621" s="225" t="s">
        <v>251</v>
      </c>
      <c r="G621" s="223"/>
      <c r="H621" s="226">
        <v>3.4</v>
      </c>
      <c r="I621" s="227"/>
      <c r="J621" s="223"/>
      <c r="K621" s="223"/>
      <c r="L621" s="228"/>
      <c r="M621" s="229"/>
      <c r="N621" s="230"/>
      <c r="O621" s="230"/>
      <c r="P621" s="230"/>
      <c r="Q621" s="230"/>
      <c r="R621" s="230"/>
      <c r="S621" s="230"/>
      <c r="T621" s="231"/>
      <c r="AT621" s="232" t="s">
        <v>247</v>
      </c>
      <c r="AU621" s="232" t="s">
        <v>88</v>
      </c>
      <c r="AV621" s="15" t="s">
        <v>92</v>
      </c>
      <c r="AW621" s="15" t="s">
        <v>37</v>
      </c>
      <c r="AX621" s="15" t="s">
        <v>76</v>
      </c>
      <c r="AY621" s="232" t="s">
        <v>237</v>
      </c>
    </row>
    <row r="622" spans="1:51" s="13" customFormat="1" ht="10.199999999999999">
      <c r="B622" s="200"/>
      <c r="C622" s="201"/>
      <c r="D622" s="202" t="s">
        <v>247</v>
      </c>
      <c r="E622" s="203" t="s">
        <v>19</v>
      </c>
      <c r="F622" s="204" t="s">
        <v>256</v>
      </c>
      <c r="G622" s="201"/>
      <c r="H622" s="203" t="s">
        <v>19</v>
      </c>
      <c r="I622" s="205"/>
      <c r="J622" s="201"/>
      <c r="K622" s="201"/>
      <c r="L622" s="206"/>
      <c r="M622" s="207"/>
      <c r="N622" s="208"/>
      <c r="O622" s="208"/>
      <c r="P622" s="208"/>
      <c r="Q622" s="208"/>
      <c r="R622" s="208"/>
      <c r="S622" s="208"/>
      <c r="T622" s="209"/>
      <c r="AT622" s="210" t="s">
        <v>247</v>
      </c>
      <c r="AU622" s="210" t="s">
        <v>88</v>
      </c>
      <c r="AV622" s="13" t="s">
        <v>83</v>
      </c>
      <c r="AW622" s="13" t="s">
        <v>37</v>
      </c>
      <c r="AX622" s="13" t="s">
        <v>76</v>
      </c>
      <c r="AY622" s="210" t="s">
        <v>237</v>
      </c>
    </row>
    <row r="623" spans="1:51" s="14" customFormat="1" ht="10.199999999999999">
      <c r="B623" s="211"/>
      <c r="C623" s="212"/>
      <c r="D623" s="202" t="s">
        <v>247</v>
      </c>
      <c r="E623" s="213" t="s">
        <v>19</v>
      </c>
      <c r="F623" s="214" t="s">
        <v>4157</v>
      </c>
      <c r="G623" s="212"/>
      <c r="H623" s="215">
        <v>1.8</v>
      </c>
      <c r="I623" s="216"/>
      <c r="J623" s="212"/>
      <c r="K623" s="212"/>
      <c r="L623" s="217"/>
      <c r="M623" s="218"/>
      <c r="N623" s="219"/>
      <c r="O623" s="219"/>
      <c r="P623" s="219"/>
      <c r="Q623" s="219"/>
      <c r="R623" s="219"/>
      <c r="S623" s="219"/>
      <c r="T623" s="220"/>
      <c r="AT623" s="221" t="s">
        <v>247</v>
      </c>
      <c r="AU623" s="221" t="s">
        <v>88</v>
      </c>
      <c r="AV623" s="14" t="s">
        <v>88</v>
      </c>
      <c r="AW623" s="14" t="s">
        <v>37</v>
      </c>
      <c r="AX623" s="14" t="s">
        <v>76</v>
      </c>
      <c r="AY623" s="221" t="s">
        <v>237</v>
      </c>
    </row>
    <row r="624" spans="1:51" s="14" customFormat="1" ht="10.199999999999999">
      <c r="B624" s="211"/>
      <c r="C624" s="212"/>
      <c r="D624" s="202" t="s">
        <v>247</v>
      </c>
      <c r="E624" s="213" t="s">
        <v>19</v>
      </c>
      <c r="F624" s="214" t="s">
        <v>4158</v>
      </c>
      <c r="G624" s="212"/>
      <c r="H624" s="215">
        <v>1.6</v>
      </c>
      <c r="I624" s="216"/>
      <c r="J624" s="212"/>
      <c r="K624" s="212"/>
      <c r="L624" s="217"/>
      <c r="M624" s="218"/>
      <c r="N624" s="219"/>
      <c r="O624" s="219"/>
      <c r="P624" s="219"/>
      <c r="Q624" s="219"/>
      <c r="R624" s="219"/>
      <c r="S624" s="219"/>
      <c r="T624" s="220"/>
      <c r="AT624" s="221" t="s">
        <v>247</v>
      </c>
      <c r="AU624" s="221" t="s">
        <v>88</v>
      </c>
      <c r="AV624" s="14" t="s">
        <v>88</v>
      </c>
      <c r="AW624" s="14" t="s">
        <v>37</v>
      </c>
      <c r="AX624" s="14" t="s">
        <v>76</v>
      </c>
      <c r="AY624" s="221" t="s">
        <v>237</v>
      </c>
    </row>
    <row r="625" spans="1:65" s="15" customFormat="1" ht="10.199999999999999">
      <c r="B625" s="222"/>
      <c r="C625" s="223"/>
      <c r="D625" s="202" t="s">
        <v>247</v>
      </c>
      <c r="E625" s="224" t="s">
        <v>19</v>
      </c>
      <c r="F625" s="225" t="s">
        <v>251</v>
      </c>
      <c r="G625" s="223"/>
      <c r="H625" s="226">
        <v>3.4</v>
      </c>
      <c r="I625" s="227"/>
      <c r="J625" s="223"/>
      <c r="K625" s="223"/>
      <c r="L625" s="228"/>
      <c r="M625" s="229"/>
      <c r="N625" s="230"/>
      <c r="O625" s="230"/>
      <c r="P625" s="230"/>
      <c r="Q625" s="230"/>
      <c r="R625" s="230"/>
      <c r="S625" s="230"/>
      <c r="T625" s="231"/>
      <c r="AT625" s="232" t="s">
        <v>247</v>
      </c>
      <c r="AU625" s="232" t="s">
        <v>88</v>
      </c>
      <c r="AV625" s="15" t="s">
        <v>92</v>
      </c>
      <c r="AW625" s="15" t="s">
        <v>37</v>
      </c>
      <c r="AX625" s="15" t="s">
        <v>76</v>
      </c>
      <c r="AY625" s="232" t="s">
        <v>237</v>
      </c>
    </row>
    <row r="626" spans="1:65" s="16" customFormat="1" ht="10.199999999999999">
      <c r="B626" s="233"/>
      <c r="C626" s="234"/>
      <c r="D626" s="202" t="s">
        <v>247</v>
      </c>
      <c r="E626" s="235" t="s">
        <v>19</v>
      </c>
      <c r="F626" s="236" t="s">
        <v>260</v>
      </c>
      <c r="G626" s="234"/>
      <c r="H626" s="237">
        <v>14.073</v>
      </c>
      <c r="I626" s="238"/>
      <c r="J626" s="234"/>
      <c r="K626" s="234"/>
      <c r="L626" s="239"/>
      <c r="M626" s="240"/>
      <c r="N626" s="241"/>
      <c r="O626" s="241"/>
      <c r="P626" s="241"/>
      <c r="Q626" s="241"/>
      <c r="R626" s="241"/>
      <c r="S626" s="241"/>
      <c r="T626" s="242"/>
      <c r="AT626" s="243" t="s">
        <v>247</v>
      </c>
      <c r="AU626" s="243" t="s">
        <v>88</v>
      </c>
      <c r="AV626" s="16" t="s">
        <v>243</v>
      </c>
      <c r="AW626" s="16" t="s">
        <v>37</v>
      </c>
      <c r="AX626" s="16" t="s">
        <v>83</v>
      </c>
      <c r="AY626" s="243" t="s">
        <v>237</v>
      </c>
    </row>
    <row r="627" spans="1:65" s="2" customFormat="1" ht="37.799999999999997" customHeight="1">
      <c r="A627" s="37"/>
      <c r="B627" s="38"/>
      <c r="C627" s="182" t="s">
        <v>1044</v>
      </c>
      <c r="D627" s="182" t="s">
        <v>239</v>
      </c>
      <c r="E627" s="183" t="s">
        <v>4159</v>
      </c>
      <c r="F627" s="184" t="s">
        <v>4160</v>
      </c>
      <c r="G627" s="185" t="s">
        <v>141</v>
      </c>
      <c r="H627" s="186">
        <v>2.9</v>
      </c>
      <c r="I627" s="187"/>
      <c r="J627" s="188">
        <f>ROUND(I627*H627,2)</f>
        <v>0</v>
      </c>
      <c r="K627" s="184" t="s">
        <v>242</v>
      </c>
      <c r="L627" s="42"/>
      <c r="M627" s="189" t="s">
        <v>19</v>
      </c>
      <c r="N627" s="190" t="s">
        <v>48</v>
      </c>
      <c r="O627" s="67"/>
      <c r="P627" s="191">
        <f>O627*H627</f>
        <v>0</v>
      </c>
      <c r="Q627" s="191">
        <v>0</v>
      </c>
      <c r="R627" s="191">
        <f>Q627*H627</f>
        <v>0</v>
      </c>
      <c r="S627" s="191">
        <v>6.3E-2</v>
      </c>
      <c r="T627" s="192">
        <f>S627*H627</f>
        <v>0.1827</v>
      </c>
      <c r="U627" s="37"/>
      <c r="V627" s="37"/>
      <c r="W627" s="37"/>
      <c r="X627" s="37"/>
      <c r="Y627" s="37"/>
      <c r="Z627" s="37"/>
      <c r="AA627" s="37"/>
      <c r="AB627" s="37"/>
      <c r="AC627" s="37"/>
      <c r="AD627" s="37"/>
      <c r="AE627" s="37"/>
      <c r="AR627" s="193" t="s">
        <v>243</v>
      </c>
      <c r="AT627" s="193" t="s">
        <v>239</v>
      </c>
      <c r="AU627" s="193" t="s">
        <v>88</v>
      </c>
      <c r="AY627" s="20" t="s">
        <v>237</v>
      </c>
      <c r="BE627" s="194">
        <f>IF(N627="základní",J627,0)</f>
        <v>0</v>
      </c>
      <c r="BF627" s="194">
        <f>IF(N627="snížená",J627,0)</f>
        <v>0</v>
      </c>
      <c r="BG627" s="194">
        <f>IF(N627="zákl. přenesená",J627,0)</f>
        <v>0</v>
      </c>
      <c r="BH627" s="194">
        <f>IF(N627="sníž. přenesená",J627,0)</f>
        <v>0</v>
      </c>
      <c r="BI627" s="194">
        <f>IF(N627="nulová",J627,0)</f>
        <v>0</v>
      </c>
      <c r="BJ627" s="20" t="s">
        <v>88</v>
      </c>
      <c r="BK627" s="194">
        <f>ROUND(I627*H627,2)</f>
        <v>0</v>
      </c>
      <c r="BL627" s="20" t="s">
        <v>243</v>
      </c>
      <c r="BM627" s="193" t="s">
        <v>4161</v>
      </c>
    </row>
    <row r="628" spans="1:65" s="2" customFormat="1" ht="10.199999999999999">
      <c r="A628" s="37"/>
      <c r="B628" s="38"/>
      <c r="C628" s="39"/>
      <c r="D628" s="195" t="s">
        <v>245</v>
      </c>
      <c r="E628" s="39"/>
      <c r="F628" s="196" t="s">
        <v>4162</v>
      </c>
      <c r="G628" s="39"/>
      <c r="H628" s="39"/>
      <c r="I628" s="197"/>
      <c r="J628" s="39"/>
      <c r="K628" s="39"/>
      <c r="L628" s="42"/>
      <c r="M628" s="198"/>
      <c r="N628" s="199"/>
      <c r="O628" s="67"/>
      <c r="P628" s="67"/>
      <c r="Q628" s="67"/>
      <c r="R628" s="67"/>
      <c r="S628" s="67"/>
      <c r="T628" s="68"/>
      <c r="U628" s="37"/>
      <c r="V628" s="37"/>
      <c r="W628" s="37"/>
      <c r="X628" s="37"/>
      <c r="Y628" s="37"/>
      <c r="Z628" s="37"/>
      <c r="AA628" s="37"/>
      <c r="AB628" s="37"/>
      <c r="AC628" s="37"/>
      <c r="AD628" s="37"/>
      <c r="AE628" s="37"/>
      <c r="AT628" s="20" t="s">
        <v>245</v>
      </c>
      <c r="AU628" s="20" t="s">
        <v>88</v>
      </c>
    </row>
    <row r="629" spans="1:65" s="13" customFormat="1" ht="10.199999999999999">
      <c r="B629" s="200"/>
      <c r="C629" s="201"/>
      <c r="D629" s="202" t="s">
        <v>247</v>
      </c>
      <c r="E629" s="203" t="s">
        <v>19</v>
      </c>
      <c r="F629" s="204" t="s">
        <v>4163</v>
      </c>
      <c r="G629" s="201"/>
      <c r="H629" s="203" t="s">
        <v>19</v>
      </c>
      <c r="I629" s="205"/>
      <c r="J629" s="201"/>
      <c r="K629" s="201"/>
      <c r="L629" s="206"/>
      <c r="M629" s="207"/>
      <c r="N629" s="208"/>
      <c r="O629" s="208"/>
      <c r="P629" s="208"/>
      <c r="Q629" s="208"/>
      <c r="R629" s="208"/>
      <c r="S629" s="208"/>
      <c r="T629" s="209"/>
      <c r="AT629" s="210" t="s">
        <v>247</v>
      </c>
      <c r="AU629" s="210" t="s">
        <v>88</v>
      </c>
      <c r="AV629" s="13" t="s">
        <v>83</v>
      </c>
      <c r="AW629" s="13" t="s">
        <v>37</v>
      </c>
      <c r="AX629" s="13" t="s">
        <v>76</v>
      </c>
      <c r="AY629" s="210" t="s">
        <v>237</v>
      </c>
    </row>
    <row r="630" spans="1:65" s="14" customFormat="1" ht="10.199999999999999">
      <c r="B630" s="211"/>
      <c r="C630" s="212"/>
      <c r="D630" s="202" t="s">
        <v>247</v>
      </c>
      <c r="E630" s="213" t="s">
        <v>19</v>
      </c>
      <c r="F630" s="214" t="s">
        <v>4164</v>
      </c>
      <c r="G630" s="212"/>
      <c r="H630" s="215">
        <v>2.9</v>
      </c>
      <c r="I630" s="216"/>
      <c r="J630" s="212"/>
      <c r="K630" s="212"/>
      <c r="L630" s="217"/>
      <c r="M630" s="218"/>
      <c r="N630" s="219"/>
      <c r="O630" s="219"/>
      <c r="P630" s="219"/>
      <c r="Q630" s="219"/>
      <c r="R630" s="219"/>
      <c r="S630" s="219"/>
      <c r="T630" s="220"/>
      <c r="AT630" s="221" t="s">
        <v>247</v>
      </c>
      <c r="AU630" s="221" t="s">
        <v>88</v>
      </c>
      <c r="AV630" s="14" t="s">
        <v>88</v>
      </c>
      <c r="AW630" s="14" t="s">
        <v>37</v>
      </c>
      <c r="AX630" s="14" t="s">
        <v>83</v>
      </c>
      <c r="AY630" s="221" t="s">
        <v>237</v>
      </c>
    </row>
    <row r="631" spans="1:65" s="2" customFormat="1" ht="37.799999999999997" customHeight="1">
      <c r="A631" s="37"/>
      <c r="B631" s="38"/>
      <c r="C631" s="182" t="s">
        <v>1048</v>
      </c>
      <c r="D631" s="182" t="s">
        <v>239</v>
      </c>
      <c r="E631" s="183" t="s">
        <v>4165</v>
      </c>
      <c r="F631" s="184" t="s">
        <v>4166</v>
      </c>
      <c r="G631" s="185" t="s">
        <v>290</v>
      </c>
      <c r="H631" s="186">
        <v>27</v>
      </c>
      <c r="I631" s="187"/>
      <c r="J631" s="188">
        <f>ROUND(I631*H631,2)</f>
        <v>0</v>
      </c>
      <c r="K631" s="184" t="s">
        <v>242</v>
      </c>
      <c r="L631" s="42"/>
      <c r="M631" s="189" t="s">
        <v>19</v>
      </c>
      <c r="N631" s="190" t="s">
        <v>48</v>
      </c>
      <c r="O631" s="67"/>
      <c r="P631" s="191">
        <f>O631*H631</f>
        <v>0</v>
      </c>
      <c r="Q631" s="191">
        <v>0</v>
      </c>
      <c r="R631" s="191">
        <f>Q631*H631</f>
        <v>0</v>
      </c>
      <c r="S631" s="191">
        <v>3.1E-2</v>
      </c>
      <c r="T631" s="192">
        <f>S631*H631</f>
        <v>0.83699999999999997</v>
      </c>
      <c r="U631" s="37"/>
      <c r="V631" s="37"/>
      <c r="W631" s="37"/>
      <c r="X631" s="37"/>
      <c r="Y631" s="37"/>
      <c r="Z631" s="37"/>
      <c r="AA631" s="37"/>
      <c r="AB631" s="37"/>
      <c r="AC631" s="37"/>
      <c r="AD631" s="37"/>
      <c r="AE631" s="37"/>
      <c r="AR631" s="193" t="s">
        <v>243</v>
      </c>
      <c r="AT631" s="193" t="s">
        <v>239</v>
      </c>
      <c r="AU631" s="193" t="s">
        <v>88</v>
      </c>
      <c r="AY631" s="20" t="s">
        <v>237</v>
      </c>
      <c r="BE631" s="194">
        <f>IF(N631="základní",J631,0)</f>
        <v>0</v>
      </c>
      <c r="BF631" s="194">
        <f>IF(N631="snížená",J631,0)</f>
        <v>0</v>
      </c>
      <c r="BG631" s="194">
        <f>IF(N631="zákl. přenesená",J631,0)</f>
        <v>0</v>
      </c>
      <c r="BH631" s="194">
        <f>IF(N631="sníž. přenesená",J631,0)</f>
        <v>0</v>
      </c>
      <c r="BI631" s="194">
        <f>IF(N631="nulová",J631,0)</f>
        <v>0</v>
      </c>
      <c r="BJ631" s="20" t="s">
        <v>88</v>
      </c>
      <c r="BK631" s="194">
        <f>ROUND(I631*H631,2)</f>
        <v>0</v>
      </c>
      <c r="BL631" s="20" t="s">
        <v>243</v>
      </c>
      <c r="BM631" s="193" t="s">
        <v>4167</v>
      </c>
    </row>
    <row r="632" spans="1:65" s="2" customFormat="1" ht="10.199999999999999">
      <c r="A632" s="37"/>
      <c r="B632" s="38"/>
      <c r="C632" s="39"/>
      <c r="D632" s="195" t="s">
        <v>245</v>
      </c>
      <c r="E632" s="39"/>
      <c r="F632" s="196" t="s">
        <v>4168</v>
      </c>
      <c r="G632" s="39"/>
      <c r="H632" s="39"/>
      <c r="I632" s="197"/>
      <c r="J632" s="39"/>
      <c r="K632" s="39"/>
      <c r="L632" s="42"/>
      <c r="M632" s="198"/>
      <c r="N632" s="199"/>
      <c r="O632" s="67"/>
      <c r="P632" s="67"/>
      <c r="Q632" s="67"/>
      <c r="R632" s="67"/>
      <c r="S632" s="67"/>
      <c r="T632" s="68"/>
      <c r="U632" s="37"/>
      <c r="V632" s="37"/>
      <c r="W632" s="37"/>
      <c r="X632" s="37"/>
      <c r="Y632" s="37"/>
      <c r="Z632" s="37"/>
      <c r="AA632" s="37"/>
      <c r="AB632" s="37"/>
      <c r="AC632" s="37"/>
      <c r="AD632" s="37"/>
      <c r="AE632" s="37"/>
      <c r="AT632" s="20" t="s">
        <v>245</v>
      </c>
      <c r="AU632" s="20" t="s">
        <v>88</v>
      </c>
    </row>
    <row r="633" spans="1:65" s="14" customFormat="1" ht="10.199999999999999">
      <c r="B633" s="211"/>
      <c r="C633" s="212"/>
      <c r="D633" s="202" t="s">
        <v>247</v>
      </c>
      <c r="E633" s="213" t="s">
        <v>19</v>
      </c>
      <c r="F633" s="214" t="s">
        <v>4169</v>
      </c>
      <c r="G633" s="212"/>
      <c r="H633" s="215">
        <v>6</v>
      </c>
      <c r="I633" s="216"/>
      <c r="J633" s="212"/>
      <c r="K633" s="212"/>
      <c r="L633" s="217"/>
      <c r="M633" s="218"/>
      <c r="N633" s="219"/>
      <c r="O633" s="219"/>
      <c r="P633" s="219"/>
      <c r="Q633" s="219"/>
      <c r="R633" s="219"/>
      <c r="S633" s="219"/>
      <c r="T633" s="220"/>
      <c r="AT633" s="221" t="s">
        <v>247</v>
      </c>
      <c r="AU633" s="221" t="s">
        <v>88</v>
      </c>
      <c r="AV633" s="14" t="s">
        <v>88</v>
      </c>
      <c r="AW633" s="14" t="s">
        <v>37</v>
      </c>
      <c r="AX633" s="14" t="s">
        <v>76</v>
      </c>
      <c r="AY633" s="221" t="s">
        <v>237</v>
      </c>
    </row>
    <row r="634" spans="1:65" s="14" customFormat="1" ht="10.199999999999999">
      <c r="B634" s="211"/>
      <c r="C634" s="212"/>
      <c r="D634" s="202" t="s">
        <v>247</v>
      </c>
      <c r="E634" s="213" t="s">
        <v>19</v>
      </c>
      <c r="F634" s="214" t="s">
        <v>4170</v>
      </c>
      <c r="G634" s="212"/>
      <c r="H634" s="215">
        <v>10</v>
      </c>
      <c r="I634" s="216"/>
      <c r="J634" s="212"/>
      <c r="K634" s="212"/>
      <c r="L634" s="217"/>
      <c r="M634" s="218"/>
      <c r="N634" s="219"/>
      <c r="O634" s="219"/>
      <c r="P634" s="219"/>
      <c r="Q634" s="219"/>
      <c r="R634" s="219"/>
      <c r="S634" s="219"/>
      <c r="T634" s="220"/>
      <c r="AT634" s="221" t="s">
        <v>247</v>
      </c>
      <c r="AU634" s="221" t="s">
        <v>88</v>
      </c>
      <c r="AV634" s="14" t="s">
        <v>88</v>
      </c>
      <c r="AW634" s="14" t="s">
        <v>37</v>
      </c>
      <c r="AX634" s="14" t="s">
        <v>76</v>
      </c>
      <c r="AY634" s="221" t="s">
        <v>237</v>
      </c>
    </row>
    <row r="635" spans="1:65" s="14" customFormat="1" ht="10.199999999999999">
      <c r="B635" s="211"/>
      <c r="C635" s="212"/>
      <c r="D635" s="202" t="s">
        <v>247</v>
      </c>
      <c r="E635" s="213" t="s">
        <v>19</v>
      </c>
      <c r="F635" s="214" t="s">
        <v>4171</v>
      </c>
      <c r="G635" s="212"/>
      <c r="H635" s="215">
        <v>5</v>
      </c>
      <c r="I635" s="216"/>
      <c r="J635" s="212"/>
      <c r="K635" s="212"/>
      <c r="L635" s="217"/>
      <c r="M635" s="218"/>
      <c r="N635" s="219"/>
      <c r="O635" s="219"/>
      <c r="P635" s="219"/>
      <c r="Q635" s="219"/>
      <c r="R635" s="219"/>
      <c r="S635" s="219"/>
      <c r="T635" s="220"/>
      <c r="AT635" s="221" t="s">
        <v>247</v>
      </c>
      <c r="AU635" s="221" t="s">
        <v>88</v>
      </c>
      <c r="AV635" s="14" t="s">
        <v>88</v>
      </c>
      <c r="AW635" s="14" t="s">
        <v>37</v>
      </c>
      <c r="AX635" s="14" t="s">
        <v>76</v>
      </c>
      <c r="AY635" s="221" t="s">
        <v>237</v>
      </c>
    </row>
    <row r="636" spans="1:65" s="14" customFormat="1" ht="10.199999999999999">
      <c r="B636" s="211"/>
      <c r="C636" s="212"/>
      <c r="D636" s="202" t="s">
        <v>247</v>
      </c>
      <c r="E636" s="213" t="s">
        <v>19</v>
      </c>
      <c r="F636" s="214" t="s">
        <v>4172</v>
      </c>
      <c r="G636" s="212"/>
      <c r="H636" s="215">
        <v>6</v>
      </c>
      <c r="I636" s="216"/>
      <c r="J636" s="212"/>
      <c r="K636" s="212"/>
      <c r="L636" s="217"/>
      <c r="M636" s="218"/>
      <c r="N636" s="219"/>
      <c r="O636" s="219"/>
      <c r="P636" s="219"/>
      <c r="Q636" s="219"/>
      <c r="R636" s="219"/>
      <c r="S636" s="219"/>
      <c r="T636" s="220"/>
      <c r="AT636" s="221" t="s">
        <v>247</v>
      </c>
      <c r="AU636" s="221" t="s">
        <v>88</v>
      </c>
      <c r="AV636" s="14" t="s">
        <v>88</v>
      </c>
      <c r="AW636" s="14" t="s">
        <v>37</v>
      </c>
      <c r="AX636" s="14" t="s">
        <v>76</v>
      </c>
      <c r="AY636" s="221" t="s">
        <v>237</v>
      </c>
    </row>
    <row r="637" spans="1:65" s="16" customFormat="1" ht="10.199999999999999">
      <c r="B637" s="233"/>
      <c r="C637" s="234"/>
      <c r="D637" s="202" t="s">
        <v>247</v>
      </c>
      <c r="E637" s="235" t="s">
        <v>19</v>
      </c>
      <c r="F637" s="236" t="s">
        <v>260</v>
      </c>
      <c r="G637" s="234"/>
      <c r="H637" s="237">
        <v>27</v>
      </c>
      <c r="I637" s="238"/>
      <c r="J637" s="234"/>
      <c r="K637" s="234"/>
      <c r="L637" s="239"/>
      <c r="M637" s="240"/>
      <c r="N637" s="241"/>
      <c r="O637" s="241"/>
      <c r="P637" s="241"/>
      <c r="Q637" s="241"/>
      <c r="R637" s="241"/>
      <c r="S637" s="241"/>
      <c r="T637" s="242"/>
      <c r="AT637" s="243" t="s">
        <v>247</v>
      </c>
      <c r="AU637" s="243" t="s">
        <v>88</v>
      </c>
      <c r="AV637" s="16" t="s">
        <v>243</v>
      </c>
      <c r="AW637" s="16" t="s">
        <v>37</v>
      </c>
      <c r="AX637" s="16" t="s">
        <v>83</v>
      </c>
      <c r="AY637" s="243" t="s">
        <v>237</v>
      </c>
    </row>
    <row r="638" spans="1:65" s="2" customFormat="1" ht="37.799999999999997" customHeight="1">
      <c r="A638" s="37"/>
      <c r="B638" s="38"/>
      <c r="C638" s="182" t="s">
        <v>1053</v>
      </c>
      <c r="D638" s="182" t="s">
        <v>239</v>
      </c>
      <c r="E638" s="183" t="s">
        <v>4173</v>
      </c>
      <c r="F638" s="184" t="s">
        <v>4174</v>
      </c>
      <c r="G638" s="185" t="s">
        <v>154</v>
      </c>
      <c r="H638" s="186">
        <v>6.6</v>
      </c>
      <c r="I638" s="187"/>
      <c r="J638" s="188">
        <f>ROUND(I638*H638,2)</f>
        <v>0</v>
      </c>
      <c r="K638" s="184" t="s">
        <v>242</v>
      </c>
      <c r="L638" s="42"/>
      <c r="M638" s="189" t="s">
        <v>19</v>
      </c>
      <c r="N638" s="190" t="s">
        <v>48</v>
      </c>
      <c r="O638" s="67"/>
      <c r="P638" s="191">
        <f>O638*H638</f>
        <v>0</v>
      </c>
      <c r="Q638" s="191">
        <v>0</v>
      </c>
      <c r="R638" s="191">
        <f>Q638*H638</f>
        <v>0</v>
      </c>
      <c r="S638" s="191">
        <v>8.9999999999999993E-3</v>
      </c>
      <c r="T638" s="192">
        <f>S638*H638</f>
        <v>5.9399999999999994E-2</v>
      </c>
      <c r="U638" s="37"/>
      <c r="V638" s="37"/>
      <c r="W638" s="37"/>
      <c r="X638" s="37"/>
      <c r="Y638" s="37"/>
      <c r="Z638" s="37"/>
      <c r="AA638" s="37"/>
      <c r="AB638" s="37"/>
      <c r="AC638" s="37"/>
      <c r="AD638" s="37"/>
      <c r="AE638" s="37"/>
      <c r="AR638" s="193" t="s">
        <v>243</v>
      </c>
      <c r="AT638" s="193" t="s">
        <v>239</v>
      </c>
      <c r="AU638" s="193" t="s">
        <v>88</v>
      </c>
      <c r="AY638" s="20" t="s">
        <v>237</v>
      </c>
      <c r="BE638" s="194">
        <f>IF(N638="základní",J638,0)</f>
        <v>0</v>
      </c>
      <c r="BF638" s="194">
        <f>IF(N638="snížená",J638,0)</f>
        <v>0</v>
      </c>
      <c r="BG638" s="194">
        <f>IF(N638="zákl. přenesená",J638,0)</f>
        <v>0</v>
      </c>
      <c r="BH638" s="194">
        <f>IF(N638="sníž. přenesená",J638,0)</f>
        <v>0</v>
      </c>
      <c r="BI638" s="194">
        <f>IF(N638="nulová",J638,0)</f>
        <v>0</v>
      </c>
      <c r="BJ638" s="20" t="s">
        <v>88</v>
      </c>
      <c r="BK638" s="194">
        <f>ROUND(I638*H638,2)</f>
        <v>0</v>
      </c>
      <c r="BL638" s="20" t="s">
        <v>243</v>
      </c>
      <c r="BM638" s="193" t="s">
        <v>4175</v>
      </c>
    </row>
    <row r="639" spans="1:65" s="2" customFormat="1" ht="10.199999999999999">
      <c r="A639" s="37"/>
      <c r="B639" s="38"/>
      <c r="C639" s="39"/>
      <c r="D639" s="195" t="s">
        <v>245</v>
      </c>
      <c r="E639" s="39"/>
      <c r="F639" s="196" t="s">
        <v>4176</v>
      </c>
      <c r="G639" s="39"/>
      <c r="H639" s="39"/>
      <c r="I639" s="197"/>
      <c r="J639" s="39"/>
      <c r="K639" s="39"/>
      <c r="L639" s="42"/>
      <c r="M639" s="198"/>
      <c r="N639" s="199"/>
      <c r="O639" s="67"/>
      <c r="P639" s="67"/>
      <c r="Q639" s="67"/>
      <c r="R639" s="67"/>
      <c r="S639" s="67"/>
      <c r="T639" s="68"/>
      <c r="U639" s="37"/>
      <c r="V639" s="37"/>
      <c r="W639" s="37"/>
      <c r="X639" s="37"/>
      <c r="Y639" s="37"/>
      <c r="Z639" s="37"/>
      <c r="AA639" s="37"/>
      <c r="AB639" s="37"/>
      <c r="AC639" s="37"/>
      <c r="AD639" s="37"/>
      <c r="AE639" s="37"/>
      <c r="AT639" s="20" t="s">
        <v>245</v>
      </c>
      <c r="AU639" s="20" t="s">
        <v>88</v>
      </c>
    </row>
    <row r="640" spans="1:65" s="14" customFormat="1" ht="10.199999999999999">
      <c r="B640" s="211"/>
      <c r="C640" s="212"/>
      <c r="D640" s="202" t="s">
        <v>247</v>
      </c>
      <c r="E640" s="213" t="s">
        <v>19</v>
      </c>
      <c r="F640" s="214" t="s">
        <v>4177</v>
      </c>
      <c r="G640" s="212"/>
      <c r="H640" s="215">
        <v>6.6</v>
      </c>
      <c r="I640" s="216"/>
      <c r="J640" s="212"/>
      <c r="K640" s="212"/>
      <c r="L640" s="217"/>
      <c r="M640" s="218"/>
      <c r="N640" s="219"/>
      <c r="O640" s="219"/>
      <c r="P640" s="219"/>
      <c r="Q640" s="219"/>
      <c r="R640" s="219"/>
      <c r="S640" s="219"/>
      <c r="T640" s="220"/>
      <c r="AT640" s="221" t="s">
        <v>247</v>
      </c>
      <c r="AU640" s="221" t="s">
        <v>88</v>
      </c>
      <c r="AV640" s="14" t="s">
        <v>88</v>
      </c>
      <c r="AW640" s="14" t="s">
        <v>37</v>
      </c>
      <c r="AX640" s="14" t="s">
        <v>83</v>
      </c>
      <c r="AY640" s="221" t="s">
        <v>237</v>
      </c>
    </row>
    <row r="641" spans="1:65" s="2" customFormat="1" ht="49.05" customHeight="1">
      <c r="A641" s="37"/>
      <c r="B641" s="38"/>
      <c r="C641" s="182" t="s">
        <v>1055</v>
      </c>
      <c r="D641" s="182" t="s">
        <v>239</v>
      </c>
      <c r="E641" s="183" t="s">
        <v>4178</v>
      </c>
      <c r="F641" s="184" t="s">
        <v>4179</v>
      </c>
      <c r="G641" s="185" t="s">
        <v>154</v>
      </c>
      <c r="H641" s="186">
        <v>27.6</v>
      </c>
      <c r="I641" s="187"/>
      <c r="J641" s="188">
        <f>ROUND(I641*H641,2)</f>
        <v>0</v>
      </c>
      <c r="K641" s="184" t="s">
        <v>242</v>
      </c>
      <c r="L641" s="42"/>
      <c r="M641" s="189" t="s">
        <v>19</v>
      </c>
      <c r="N641" s="190" t="s">
        <v>48</v>
      </c>
      <c r="O641" s="67"/>
      <c r="P641" s="191">
        <f>O641*H641</f>
        <v>0</v>
      </c>
      <c r="Q641" s="191">
        <v>0</v>
      </c>
      <c r="R641" s="191">
        <f>Q641*H641</f>
        <v>0</v>
      </c>
      <c r="S641" s="191">
        <v>6.5000000000000002E-2</v>
      </c>
      <c r="T641" s="192">
        <f>S641*H641</f>
        <v>1.7940000000000003</v>
      </c>
      <c r="U641" s="37"/>
      <c r="V641" s="37"/>
      <c r="W641" s="37"/>
      <c r="X641" s="37"/>
      <c r="Y641" s="37"/>
      <c r="Z641" s="37"/>
      <c r="AA641" s="37"/>
      <c r="AB641" s="37"/>
      <c r="AC641" s="37"/>
      <c r="AD641" s="37"/>
      <c r="AE641" s="37"/>
      <c r="AR641" s="193" t="s">
        <v>243</v>
      </c>
      <c r="AT641" s="193" t="s">
        <v>239</v>
      </c>
      <c r="AU641" s="193" t="s">
        <v>88</v>
      </c>
      <c r="AY641" s="20" t="s">
        <v>237</v>
      </c>
      <c r="BE641" s="194">
        <f>IF(N641="základní",J641,0)</f>
        <v>0</v>
      </c>
      <c r="BF641" s="194">
        <f>IF(N641="snížená",J641,0)</f>
        <v>0</v>
      </c>
      <c r="BG641" s="194">
        <f>IF(N641="zákl. přenesená",J641,0)</f>
        <v>0</v>
      </c>
      <c r="BH641" s="194">
        <f>IF(N641="sníž. přenesená",J641,0)</f>
        <v>0</v>
      </c>
      <c r="BI641" s="194">
        <f>IF(N641="nulová",J641,0)</f>
        <v>0</v>
      </c>
      <c r="BJ641" s="20" t="s">
        <v>88</v>
      </c>
      <c r="BK641" s="194">
        <f>ROUND(I641*H641,2)</f>
        <v>0</v>
      </c>
      <c r="BL641" s="20" t="s">
        <v>243</v>
      </c>
      <c r="BM641" s="193" t="s">
        <v>4180</v>
      </c>
    </row>
    <row r="642" spans="1:65" s="2" customFormat="1" ht="10.199999999999999">
      <c r="A642" s="37"/>
      <c r="B642" s="38"/>
      <c r="C642" s="39"/>
      <c r="D642" s="195" t="s">
        <v>245</v>
      </c>
      <c r="E642" s="39"/>
      <c r="F642" s="196" t="s">
        <v>4181</v>
      </c>
      <c r="G642" s="39"/>
      <c r="H642" s="39"/>
      <c r="I642" s="197"/>
      <c r="J642" s="39"/>
      <c r="K642" s="39"/>
      <c r="L642" s="42"/>
      <c r="M642" s="198"/>
      <c r="N642" s="199"/>
      <c r="O642" s="67"/>
      <c r="P642" s="67"/>
      <c r="Q642" s="67"/>
      <c r="R642" s="67"/>
      <c r="S642" s="67"/>
      <c r="T642" s="68"/>
      <c r="U642" s="37"/>
      <c r="V642" s="37"/>
      <c r="W642" s="37"/>
      <c r="X642" s="37"/>
      <c r="Y642" s="37"/>
      <c r="Z642" s="37"/>
      <c r="AA642" s="37"/>
      <c r="AB642" s="37"/>
      <c r="AC642" s="37"/>
      <c r="AD642" s="37"/>
      <c r="AE642" s="37"/>
      <c r="AT642" s="20" t="s">
        <v>245</v>
      </c>
      <c r="AU642" s="20" t="s">
        <v>88</v>
      </c>
    </row>
    <row r="643" spans="1:65" s="13" customFormat="1" ht="10.199999999999999">
      <c r="B643" s="200"/>
      <c r="C643" s="201"/>
      <c r="D643" s="202" t="s">
        <v>247</v>
      </c>
      <c r="E643" s="203" t="s">
        <v>19</v>
      </c>
      <c r="F643" s="204" t="s">
        <v>481</v>
      </c>
      <c r="G643" s="201"/>
      <c r="H643" s="203" t="s">
        <v>19</v>
      </c>
      <c r="I643" s="205"/>
      <c r="J643" s="201"/>
      <c r="K643" s="201"/>
      <c r="L643" s="206"/>
      <c r="M643" s="207"/>
      <c r="N643" s="208"/>
      <c r="O643" s="208"/>
      <c r="P643" s="208"/>
      <c r="Q643" s="208"/>
      <c r="R643" s="208"/>
      <c r="S643" s="208"/>
      <c r="T643" s="209"/>
      <c r="AT643" s="210" t="s">
        <v>247</v>
      </c>
      <c r="AU643" s="210" t="s">
        <v>88</v>
      </c>
      <c r="AV643" s="13" t="s">
        <v>83</v>
      </c>
      <c r="AW643" s="13" t="s">
        <v>37</v>
      </c>
      <c r="AX643" s="13" t="s">
        <v>76</v>
      </c>
      <c r="AY643" s="210" t="s">
        <v>237</v>
      </c>
    </row>
    <row r="644" spans="1:65" s="14" customFormat="1" ht="10.199999999999999">
      <c r="B644" s="211"/>
      <c r="C644" s="212"/>
      <c r="D644" s="202" t="s">
        <v>247</v>
      </c>
      <c r="E644" s="213" t="s">
        <v>19</v>
      </c>
      <c r="F644" s="214" t="s">
        <v>4182</v>
      </c>
      <c r="G644" s="212"/>
      <c r="H644" s="215">
        <v>9.3000000000000007</v>
      </c>
      <c r="I644" s="216"/>
      <c r="J644" s="212"/>
      <c r="K644" s="212"/>
      <c r="L644" s="217"/>
      <c r="M644" s="218"/>
      <c r="N644" s="219"/>
      <c r="O644" s="219"/>
      <c r="P644" s="219"/>
      <c r="Q644" s="219"/>
      <c r="R644" s="219"/>
      <c r="S644" s="219"/>
      <c r="T644" s="220"/>
      <c r="AT644" s="221" t="s">
        <v>247</v>
      </c>
      <c r="AU644" s="221" t="s">
        <v>88</v>
      </c>
      <c r="AV644" s="14" t="s">
        <v>88</v>
      </c>
      <c r="AW644" s="14" t="s">
        <v>37</v>
      </c>
      <c r="AX644" s="14" t="s">
        <v>76</v>
      </c>
      <c r="AY644" s="221" t="s">
        <v>237</v>
      </c>
    </row>
    <row r="645" spans="1:65" s="14" customFormat="1" ht="10.199999999999999">
      <c r="B645" s="211"/>
      <c r="C645" s="212"/>
      <c r="D645" s="202" t="s">
        <v>247</v>
      </c>
      <c r="E645" s="213" t="s">
        <v>19</v>
      </c>
      <c r="F645" s="214" t="s">
        <v>4183</v>
      </c>
      <c r="G645" s="212"/>
      <c r="H645" s="215">
        <v>4.8</v>
      </c>
      <c r="I645" s="216"/>
      <c r="J645" s="212"/>
      <c r="K645" s="212"/>
      <c r="L645" s="217"/>
      <c r="M645" s="218"/>
      <c r="N645" s="219"/>
      <c r="O645" s="219"/>
      <c r="P645" s="219"/>
      <c r="Q645" s="219"/>
      <c r="R645" s="219"/>
      <c r="S645" s="219"/>
      <c r="T645" s="220"/>
      <c r="AT645" s="221" t="s">
        <v>247</v>
      </c>
      <c r="AU645" s="221" t="s">
        <v>88</v>
      </c>
      <c r="AV645" s="14" t="s">
        <v>88</v>
      </c>
      <c r="AW645" s="14" t="s">
        <v>37</v>
      </c>
      <c r="AX645" s="14" t="s">
        <v>76</v>
      </c>
      <c r="AY645" s="221" t="s">
        <v>237</v>
      </c>
    </row>
    <row r="646" spans="1:65" s="14" customFormat="1" ht="10.199999999999999">
      <c r="B646" s="211"/>
      <c r="C646" s="212"/>
      <c r="D646" s="202" t="s">
        <v>247</v>
      </c>
      <c r="E646" s="213" t="s">
        <v>19</v>
      </c>
      <c r="F646" s="214" t="s">
        <v>4184</v>
      </c>
      <c r="G646" s="212"/>
      <c r="H646" s="215">
        <v>4.8</v>
      </c>
      <c r="I646" s="216"/>
      <c r="J646" s="212"/>
      <c r="K646" s="212"/>
      <c r="L646" s="217"/>
      <c r="M646" s="218"/>
      <c r="N646" s="219"/>
      <c r="O646" s="219"/>
      <c r="P646" s="219"/>
      <c r="Q646" s="219"/>
      <c r="R646" s="219"/>
      <c r="S646" s="219"/>
      <c r="T646" s="220"/>
      <c r="AT646" s="221" t="s">
        <v>247</v>
      </c>
      <c r="AU646" s="221" t="s">
        <v>88</v>
      </c>
      <c r="AV646" s="14" t="s">
        <v>88</v>
      </c>
      <c r="AW646" s="14" t="s">
        <v>37</v>
      </c>
      <c r="AX646" s="14" t="s">
        <v>76</v>
      </c>
      <c r="AY646" s="221" t="s">
        <v>237</v>
      </c>
    </row>
    <row r="647" spans="1:65" s="14" customFormat="1" ht="10.199999999999999">
      <c r="B647" s="211"/>
      <c r="C647" s="212"/>
      <c r="D647" s="202" t="s">
        <v>247</v>
      </c>
      <c r="E647" s="213" t="s">
        <v>19</v>
      </c>
      <c r="F647" s="214" t="s">
        <v>4185</v>
      </c>
      <c r="G647" s="212"/>
      <c r="H647" s="215">
        <v>8.6999999999999993</v>
      </c>
      <c r="I647" s="216"/>
      <c r="J647" s="212"/>
      <c r="K647" s="212"/>
      <c r="L647" s="217"/>
      <c r="M647" s="218"/>
      <c r="N647" s="219"/>
      <c r="O647" s="219"/>
      <c r="P647" s="219"/>
      <c r="Q647" s="219"/>
      <c r="R647" s="219"/>
      <c r="S647" s="219"/>
      <c r="T647" s="220"/>
      <c r="AT647" s="221" t="s">
        <v>247</v>
      </c>
      <c r="AU647" s="221" t="s">
        <v>88</v>
      </c>
      <c r="AV647" s="14" t="s">
        <v>88</v>
      </c>
      <c r="AW647" s="14" t="s">
        <v>37</v>
      </c>
      <c r="AX647" s="14" t="s">
        <v>76</v>
      </c>
      <c r="AY647" s="221" t="s">
        <v>237</v>
      </c>
    </row>
    <row r="648" spans="1:65" s="16" customFormat="1" ht="10.199999999999999">
      <c r="B648" s="233"/>
      <c r="C648" s="234"/>
      <c r="D648" s="202" t="s">
        <v>247</v>
      </c>
      <c r="E648" s="235" t="s">
        <v>19</v>
      </c>
      <c r="F648" s="236" t="s">
        <v>260</v>
      </c>
      <c r="G648" s="234"/>
      <c r="H648" s="237">
        <v>27.6</v>
      </c>
      <c r="I648" s="238"/>
      <c r="J648" s="234"/>
      <c r="K648" s="234"/>
      <c r="L648" s="239"/>
      <c r="M648" s="240"/>
      <c r="N648" s="241"/>
      <c r="O648" s="241"/>
      <c r="P648" s="241"/>
      <c r="Q648" s="241"/>
      <c r="R648" s="241"/>
      <c r="S648" s="241"/>
      <c r="T648" s="242"/>
      <c r="AT648" s="243" t="s">
        <v>247</v>
      </c>
      <c r="AU648" s="243" t="s">
        <v>88</v>
      </c>
      <c r="AV648" s="16" t="s">
        <v>243</v>
      </c>
      <c r="AW648" s="16" t="s">
        <v>37</v>
      </c>
      <c r="AX648" s="16" t="s">
        <v>83</v>
      </c>
      <c r="AY648" s="243" t="s">
        <v>237</v>
      </c>
    </row>
    <row r="649" spans="1:65" s="2" customFormat="1" ht="33" customHeight="1">
      <c r="A649" s="37"/>
      <c r="B649" s="38"/>
      <c r="C649" s="182" t="s">
        <v>1060</v>
      </c>
      <c r="D649" s="182" t="s">
        <v>239</v>
      </c>
      <c r="E649" s="183" t="s">
        <v>546</v>
      </c>
      <c r="F649" s="184" t="s">
        <v>547</v>
      </c>
      <c r="G649" s="185" t="s">
        <v>141</v>
      </c>
      <c r="H649" s="186">
        <v>241</v>
      </c>
      <c r="I649" s="187"/>
      <c r="J649" s="188">
        <f>ROUND(I649*H649,2)</f>
        <v>0</v>
      </c>
      <c r="K649" s="184" t="s">
        <v>242</v>
      </c>
      <c r="L649" s="42"/>
      <c r="M649" s="189" t="s">
        <v>19</v>
      </c>
      <c r="N649" s="190" t="s">
        <v>48</v>
      </c>
      <c r="O649" s="67"/>
      <c r="P649" s="191">
        <f>O649*H649</f>
        <v>0</v>
      </c>
      <c r="Q649" s="191">
        <v>0</v>
      </c>
      <c r="R649" s="191">
        <f>Q649*H649</f>
        <v>0</v>
      </c>
      <c r="S649" s="191">
        <v>0.02</v>
      </c>
      <c r="T649" s="192">
        <f>S649*H649</f>
        <v>4.82</v>
      </c>
      <c r="U649" s="37"/>
      <c r="V649" s="37"/>
      <c r="W649" s="37"/>
      <c r="X649" s="37"/>
      <c r="Y649" s="37"/>
      <c r="Z649" s="37"/>
      <c r="AA649" s="37"/>
      <c r="AB649" s="37"/>
      <c r="AC649" s="37"/>
      <c r="AD649" s="37"/>
      <c r="AE649" s="37"/>
      <c r="AR649" s="193" t="s">
        <v>243</v>
      </c>
      <c r="AT649" s="193" t="s">
        <v>239</v>
      </c>
      <c r="AU649" s="193" t="s">
        <v>88</v>
      </c>
      <c r="AY649" s="20" t="s">
        <v>237</v>
      </c>
      <c r="BE649" s="194">
        <f>IF(N649="základní",J649,0)</f>
        <v>0</v>
      </c>
      <c r="BF649" s="194">
        <f>IF(N649="snížená",J649,0)</f>
        <v>0</v>
      </c>
      <c r="BG649" s="194">
        <f>IF(N649="zákl. přenesená",J649,0)</f>
        <v>0</v>
      </c>
      <c r="BH649" s="194">
        <f>IF(N649="sníž. přenesená",J649,0)</f>
        <v>0</v>
      </c>
      <c r="BI649" s="194">
        <f>IF(N649="nulová",J649,0)</f>
        <v>0</v>
      </c>
      <c r="BJ649" s="20" t="s">
        <v>88</v>
      </c>
      <c r="BK649" s="194">
        <f>ROUND(I649*H649,2)</f>
        <v>0</v>
      </c>
      <c r="BL649" s="20" t="s">
        <v>243</v>
      </c>
      <c r="BM649" s="193" t="s">
        <v>4186</v>
      </c>
    </row>
    <row r="650" spans="1:65" s="2" customFormat="1" ht="10.199999999999999">
      <c r="A650" s="37"/>
      <c r="B650" s="38"/>
      <c r="C650" s="39"/>
      <c r="D650" s="195" t="s">
        <v>245</v>
      </c>
      <c r="E650" s="39"/>
      <c r="F650" s="196" t="s">
        <v>549</v>
      </c>
      <c r="G650" s="39"/>
      <c r="H650" s="39"/>
      <c r="I650" s="197"/>
      <c r="J650" s="39"/>
      <c r="K650" s="39"/>
      <c r="L650" s="42"/>
      <c r="M650" s="198"/>
      <c r="N650" s="199"/>
      <c r="O650" s="67"/>
      <c r="P650" s="67"/>
      <c r="Q650" s="67"/>
      <c r="R650" s="67"/>
      <c r="S650" s="67"/>
      <c r="T650" s="68"/>
      <c r="U650" s="37"/>
      <c r="V650" s="37"/>
      <c r="W650" s="37"/>
      <c r="X650" s="37"/>
      <c r="Y650" s="37"/>
      <c r="Z650" s="37"/>
      <c r="AA650" s="37"/>
      <c r="AB650" s="37"/>
      <c r="AC650" s="37"/>
      <c r="AD650" s="37"/>
      <c r="AE650" s="37"/>
      <c r="AT650" s="20" t="s">
        <v>245</v>
      </c>
      <c r="AU650" s="20" t="s">
        <v>88</v>
      </c>
    </row>
    <row r="651" spans="1:65" s="14" customFormat="1" ht="10.199999999999999">
      <c r="B651" s="211"/>
      <c r="C651" s="212"/>
      <c r="D651" s="202" t="s">
        <v>247</v>
      </c>
      <c r="E651" s="213" t="s">
        <v>19</v>
      </c>
      <c r="F651" s="214" t="s">
        <v>143</v>
      </c>
      <c r="G651" s="212"/>
      <c r="H651" s="215">
        <v>241</v>
      </c>
      <c r="I651" s="216"/>
      <c r="J651" s="212"/>
      <c r="K651" s="212"/>
      <c r="L651" s="217"/>
      <c r="M651" s="218"/>
      <c r="N651" s="219"/>
      <c r="O651" s="219"/>
      <c r="P651" s="219"/>
      <c r="Q651" s="219"/>
      <c r="R651" s="219"/>
      <c r="S651" s="219"/>
      <c r="T651" s="220"/>
      <c r="AT651" s="221" t="s">
        <v>247</v>
      </c>
      <c r="AU651" s="221" t="s">
        <v>88</v>
      </c>
      <c r="AV651" s="14" t="s">
        <v>88</v>
      </c>
      <c r="AW651" s="14" t="s">
        <v>37</v>
      </c>
      <c r="AX651" s="14" t="s">
        <v>83</v>
      </c>
      <c r="AY651" s="221" t="s">
        <v>237</v>
      </c>
    </row>
    <row r="652" spans="1:65" s="2" customFormat="1" ht="37.799999999999997" customHeight="1">
      <c r="A652" s="37"/>
      <c r="B652" s="38"/>
      <c r="C652" s="182" t="s">
        <v>1064</v>
      </c>
      <c r="D652" s="182" t="s">
        <v>239</v>
      </c>
      <c r="E652" s="183" t="s">
        <v>551</v>
      </c>
      <c r="F652" s="184" t="s">
        <v>552</v>
      </c>
      <c r="G652" s="185" t="s">
        <v>141</v>
      </c>
      <c r="H652" s="186">
        <v>917.41499999999996</v>
      </c>
      <c r="I652" s="187"/>
      <c r="J652" s="188">
        <f>ROUND(I652*H652,2)</f>
        <v>0</v>
      </c>
      <c r="K652" s="184" t="s">
        <v>242</v>
      </c>
      <c r="L652" s="42"/>
      <c r="M652" s="189" t="s">
        <v>19</v>
      </c>
      <c r="N652" s="190" t="s">
        <v>48</v>
      </c>
      <c r="O652" s="67"/>
      <c r="P652" s="191">
        <f>O652*H652</f>
        <v>0</v>
      </c>
      <c r="Q652" s="191">
        <v>0</v>
      </c>
      <c r="R652" s="191">
        <f>Q652*H652</f>
        <v>0</v>
      </c>
      <c r="S652" s="191">
        <v>0.02</v>
      </c>
      <c r="T652" s="192">
        <f>S652*H652</f>
        <v>18.348299999999998</v>
      </c>
      <c r="U652" s="37"/>
      <c r="V652" s="37"/>
      <c r="W652" s="37"/>
      <c r="X652" s="37"/>
      <c r="Y652" s="37"/>
      <c r="Z652" s="37"/>
      <c r="AA652" s="37"/>
      <c r="AB652" s="37"/>
      <c r="AC652" s="37"/>
      <c r="AD652" s="37"/>
      <c r="AE652" s="37"/>
      <c r="AR652" s="193" t="s">
        <v>243</v>
      </c>
      <c r="AT652" s="193" t="s">
        <v>239</v>
      </c>
      <c r="AU652" s="193" t="s">
        <v>88</v>
      </c>
      <c r="AY652" s="20" t="s">
        <v>237</v>
      </c>
      <c r="BE652" s="194">
        <f>IF(N652="základní",J652,0)</f>
        <v>0</v>
      </c>
      <c r="BF652" s="194">
        <f>IF(N652="snížená",J652,0)</f>
        <v>0</v>
      </c>
      <c r="BG652" s="194">
        <f>IF(N652="zákl. přenesená",J652,0)</f>
        <v>0</v>
      </c>
      <c r="BH652" s="194">
        <f>IF(N652="sníž. přenesená",J652,0)</f>
        <v>0</v>
      </c>
      <c r="BI652" s="194">
        <f>IF(N652="nulová",J652,0)</f>
        <v>0</v>
      </c>
      <c r="BJ652" s="20" t="s">
        <v>88</v>
      </c>
      <c r="BK652" s="194">
        <f>ROUND(I652*H652,2)</f>
        <v>0</v>
      </c>
      <c r="BL652" s="20" t="s">
        <v>243</v>
      </c>
      <c r="BM652" s="193" t="s">
        <v>4187</v>
      </c>
    </row>
    <row r="653" spans="1:65" s="2" customFormat="1" ht="10.199999999999999">
      <c r="A653" s="37"/>
      <c r="B653" s="38"/>
      <c r="C653" s="39"/>
      <c r="D653" s="195" t="s">
        <v>245</v>
      </c>
      <c r="E653" s="39"/>
      <c r="F653" s="196" t="s">
        <v>554</v>
      </c>
      <c r="G653" s="39"/>
      <c r="H653" s="39"/>
      <c r="I653" s="197"/>
      <c r="J653" s="39"/>
      <c r="K653" s="39"/>
      <c r="L653" s="42"/>
      <c r="M653" s="198"/>
      <c r="N653" s="199"/>
      <c r="O653" s="67"/>
      <c r="P653" s="67"/>
      <c r="Q653" s="67"/>
      <c r="R653" s="67"/>
      <c r="S653" s="67"/>
      <c r="T653" s="68"/>
      <c r="U653" s="37"/>
      <c r="V653" s="37"/>
      <c r="W653" s="37"/>
      <c r="X653" s="37"/>
      <c r="Y653" s="37"/>
      <c r="Z653" s="37"/>
      <c r="AA653" s="37"/>
      <c r="AB653" s="37"/>
      <c r="AC653" s="37"/>
      <c r="AD653" s="37"/>
      <c r="AE653" s="37"/>
      <c r="AT653" s="20" t="s">
        <v>245</v>
      </c>
      <c r="AU653" s="20" t="s">
        <v>88</v>
      </c>
    </row>
    <row r="654" spans="1:65" s="14" customFormat="1" ht="10.199999999999999">
      <c r="B654" s="211"/>
      <c r="C654" s="212"/>
      <c r="D654" s="202" t="s">
        <v>247</v>
      </c>
      <c r="E654" s="213" t="s">
        <v>19</v>
      </c>
      <c r="F654" s="214" t="s">
        <v>3614</v>
      </c>
      <c r="G654" s="212"/>
      <c r="H654" s="215">
        <v>917.41499999999996</v>
      </c>
      <c r="I654" s="216"/>
      <c r="J654" s="212"/>
      <c r="K654" s="212"/>
      <c r="L654" s="217"/>
      <c r="M654" s="218"/>
      <c r="N654" s="219"/>
      <c r="O654" s="219"/>
      <c r="P654" s="219"/>
      <c r="Q654" s="219"/>
      <c r="R654" s="219"/>
      <c r="S654" s="219"/>
      <c r="T654" s="220"/>
      <c r="AT654" s="221" t="s">
        <v>247</v>
      </c>
      <c r="AU654" s="221" t="s">
        <v>88</v>
      </c>
      <c r="AV654" s="14" t="s">
        <v>88</v>
      </c>
      <c r="AW654" s="14" t="s">
        <v>37</v>
      </c>
      <c r="AX654" s="14" t="s">
        <v>83</v>
      </c>
      <c r="AY654" s="221" t="s">
        <v>237</v>
      </c>
    </row>
    <row r="655" spans="1:65" s="12" customFormat="1" ht="22.8" customHeight="1">
      <c r="B655" s="166"/>
      <c r="C655" s="167"/>
      <c r="D655" s="168" t="s">
        <v>75</v>
      </c>
      <c r="E655" s="180" t="s">
        <v>565</v>
      </c>
      <c r="F655" s="180" t="s">
        <v>566</v>
      </c>
      <c r="G655" s="167"/>
      <c r="H655" s="167"/>
      <c r="I655" s="170"/>
      <c r="J655" s="181">
        <f>BK655</f>
        <v>0</v>
      </c>
      <c r="K655" s="167"/>
      <c r="L655" s="172"/>
      <c r="M655" s="173"/>
      <c r="N655" s="174"/>
      <c r="O655" s="174"/>
      <c r="P655" s="175">
        <f>SUM(P656:P682)</f>
        <v>0</v>
      </c>
      <c r="Q655" s="174"/>
      <c r="R655" s="175">
        <f>SUM(R656:R682)</f>
        <v>0</v>
      </c>
      <c r="S655" s="174"/>
      <c r="T655" s="176">
        <f>SUM(T656:T682)</f>
        <v>0</v>
      </c>
      <c r="AR655" s="177" t="s">
        <v>83</v>
      </c>
      <c r="AT655" s="178" t="s">
        <v>75</v>
      </c>
      <c r="AU655" s="178" t="s">
        <v>83</v>
      </c>
      <c r="AY655" s="177" t="s">
        <v>237</v>
      </c>
      <c r="BK655" s="179">
        <f>SUM(BK656:BK682)</f>
        <v>0</v>
      </c>
    </row>
    <row r="656" spans="1:65" s="2" customFormat="1" ht="16.5" customHeight="1">
      <c r="A656" s="37"/>
      <c r="B656" s="38"/>
      <c r="C656" s="182" t="s">
        <v>1073</v>
      </c>
      <c r="D656" s="182" t="s">
        <v>239</v>
      </c>
      <c r="E656" s="183" t="s">
        <v>568</v>
      </c>
      <c r="F656" s="184" t="s">
        <v>569</v>
      </c>
      <c r="G656" s="185" t="s">
        <v>304</v>
      </c>
      <c r="H656" s="186">
        <v>63.445</v>
      </c>
      <c r="I656" s="187"/>
      <c r="J656" s="188">
        <f>ROUND(I656*H656,2)</f>
        <v>0</v>
      </c>
      <c r="K656" s="184" t="s">
        <v>242</v>
      </c>
      <c r="L656" s="42"/>
      <c r="M656" s="189" t="s">
        <v>19</v>
      </c>
      <c r="N656" s="190" t="s">
        <v>48</v>
      </c>
      <c r="O656" s="67"/>
      <c r="P656" s="191">
        <f>O656*H656</f>
        <v>0</v>
      </c>
      <c r="Q656" s="191">
        <v>0</v>
      </c>
      <c r="R656" s="191">
        <f>Q656*H656</f>
        <v>0</v>
      </c>
      <c r="S656" s="191">
        <v>0</v>
      </c>
      <c r="T656" s="192">
        <f>S656*H656</f>
        <v>0</v>
      </c>
      <c r="U656" s="37"/>
      <c r="V656" s="37"/>
      <c r="W656" s="37"/>
      <c r="X656" s="37"/>
      <c r="Y656" s="37"/>
      <c r="Z656" s="37"/>
      <c r="AA656" s="37"/>
      <c r="AB656" s="37"/>
      <c r="AC656" s="37"/>
      <c r="AD656" s="37"/>
      <c r="AE656" s="37"/>
      <c r="AR656" s="193" t="s">
        <v>243</v>
      </c>
      <c r="AT656" s="193" t="s">
        <v>239</v>
      </c>
      <c r="AU656" s="193" t="s">
        <v>88</v>
      </c>
      <c r="AY656" s="20" t="s">
        <v>237</v>
      </c>
      <c r="BE656" s="194">
        <f>IF(N656="základní",J656,0)</f>
        <v>0</v>
      </c>
      <c r="BF656" s="194">
        <f>IF(N656="snížená",J656,0)</f>
        <v>0</v>
      </c>
      <c r="BG656" s="194">
        <f>IF(N656="zákl. přenesená",J656,0)</f>
        <v>0</v>
      </c>
      <c r="BH656" s="194">
        <f>IF(N656="sníž. přenesená",J656,0)</f>
        <v>0</v>
      </c>
      <c r="BI656" s="194">
        <f>IF(N656="nulová",J656,0)</f>
        <v>0</v>
      </c>
      <c r="BJ656" s="20" t="s">
        <v>88</v>
      </c>
      <c r="BK656" s="194">
        <f>ROUND(I656*H656,2)</f>
        <v>0</v>
      </c>
      <c r="BL656" s="20" t="s">
        <v>243</v>
      </c>
      <c r="BM656" s="193" t="s">
        <v>4188</v>
      </c>
    </row>
    <row r="657" spans="1:65" s="2" customFormat="1" ht="10.199999999999999">
      <c r="A657" s="37"/>
      <c r="B657" s="38"/>
      <c r="C657" s="39"/>
      <c r="D657" s="195" t="s">
        <v>245</v>
      </c>
      <c r="E657" s="39"/>
      <c r="F657" s="196" t="s">
        <v>571</v>
      </c>
      <c r="G657" s="39"/>
      <c r="H657" s="39"/>
      <c r="I657" s="197"/>
      <c r="J657" s="39"/>
      <c r="K657" s="39"/>
      <c r="L657" s="42"/>
      <c r="M657" s="198"/>
      <c r="N657" s="199"/>
      <c r="O657" s="67"/>
      <c r="P657" s="67"/>
      <c r="Q657" s="67"/>
      <c r="R657" s="67"/>
      <c r="S657" s="67"/>
      <c r="T657" s="68"/>
      <c r="U657" s="37"/>
      <c r="V657" s="37"/>
      <c r="W657" s="37"/>
      <c r="X657" s="37"/>
      <c r="Y657" s="37"/>
      <c r="Z657" s="37"/>
      <c r="AA657" s="37"/>
      <c r="AB657" s="37"/>
      <c r="AC657" s="37"/>
      <c r="AD657" s="37"/>
      <c r="AE657" s="37"/>
      <c r="AT657" s="20" t="s">
        <v>245</v>
      </c>
      <c r="AU657" s="20" t="s">
        <v>88</v>
      </c>
    </row>
    <row r="658" spans="1:65" s="2" customFormat="1" ht="37.799999999999997" customHeight="1">
      <c r="A658" s="37"/>
      <c r="B658" s="38"/>
      <c r="C658" s="182" t="s">
        <v>1077</v>
      </c>
      <c r="D658" s="182" t="s">
        <v>239</v>
      </c>
      <c r="E658" s="183" t="s">
        <v>573</v>
      </c>
      <c r="F658" s="184" t="s">
        <v>574</v>
      </c>
      <c r="G658" s="185" t="s">
        <v>304</v>
      </c>
      <c r="H658" s="186">
        <v>63.445</v>
      </c>
      <c r="I658" s="187"/>
      <c r="J658" s="188">
        <f>ROUND(I658*H658,2)</f>
        <v>0</v>
      </c>
      <c r="K658" s="184" t="s">
        <v>242</v>
      </c>
      <c r="L658" s="42"/>
      <c r="M658" s="189" t="s">
        <v>19</v>
      </c>
      <c r="N658" s="190" t="s">
        <v>48</v>
      </c>
      <c r="O658" s="67"/>
      <c r="P658" s="191">
        <f>O658*H658</f>
        <v>0</v>
      </c>
      <c r="Q658" s="191">
        <v>0</v>
      </c>
      <c r="R658" s="191">
        <f>Q658*H658</f>
        <v>0</v>
      </c>
      <c r="S658" s="191">
        <v>0</v>
      </c>
      <c r="T658" s="192">
        <f>S658*H658</f>
        <v>0</v>
      </c>
      <c r="U658" s="37"/>
      <c r="V658" s="37"/>
      <c r="W658" s="37"/>
      <c r="X658" s="37"/>
      <c r="Y658" s="37"/>
      <c r="Z658" s="37"/>
      <c r="AA658" s="37"/>
      <c r="AB658" s="37"/>
      <c r="AC658" s="37"/>
      <c r="AD658" s="37"/>
      <c r="AE658" s="37"/>
      <c r="AR658" s="193" t="s">
        <v>243</v>
      </c>
      <c r="AT658" s="193" t="s">
        <v>239</v>
      </c>
      <c r="AU658" s="193" t="s">
        <v>88</v>
      </c>
      <c r="AY658" s="20" t="s">
        <v>237</v>
      </c>
      <c r="BE658" s="194">
        <f>IF(N658="základní",J658,0)</f>
        <v>0</v>
      </c>
      <c r="BF658" s="194">
        <f>IF(N658="snížená",J658,0)</f>
        <v>0</v>
      </c>
      <c r="BG658" s="194">
        <f>IF(N658="zákl. přenesená",J658,0)</f>
        <v>0</v>
      </c>
      <c r="BH658" s="194">
        <f>IF(N658="sníž. přenesená",J658,0)</f>
        <v>0</v>
      </c>
      <c r="BI658" s="194">
        <f>IF(N658="nulová",J658,0)</f>
        <v>0</v>
      </c>
      <c r="BJ658" s="20" t="s">
        <v>88</v>
      </c>
      <c r="BK658" s="194">
        <f>ROUND(I658*H658,2)</f>
        <v>0</v>
      </c>
      <c r="BL658" s="20" t="s">
        <v>243</v>
      </c>
      <c r="BM658" s="193" t="s">
        <v>4189</v>
      </c>
    </row>
    <row r="659" spans="1:65" s="2" customFormat="1" ht="10.199999999999999">
      <c r="A659" s="37"/>
      <c r="B659" s="38"/>
      <c r="C659" s="39"/>
      <c r="D659" s="195" t="s">
        <v>245</v>
      </c>
      <c r="E659" s="39"/>
      <c r="F659" s="196" t="s">
        <v>576</v>
      </c>
      <c r="G659" s="39"/>
      <c r="H659" s="39"/>
      <c r="I659" s="197"/>
      <c r="J659" s="39"/>
      <c r="K659" s="39"/>
      <c r="L659" s="42"/>
      <c r="M659" s="198"/>
      <c r="N659" s="199"/>
      <c r="O659" s="67"/>
      <c r="P659" s="67"/>
      <c r="Q659" s="67"/>
      <c r="R659" s="67"/>
      <c r="S659" s="67"/>
      <c r="T659" s="68"/>
      <c r="U659" s="37"/>
      <c r="V659" s="37"/>
      <c r="W659" s="37"/>
      <c r="X659" s="37"/>
      <c r="Y659" s="37"/>
      <c r="Z659" s="37"/>
      <c r="AA659" s="37"/>
      <c r="AB659" s="37"/>
      <c r="AC659" s="37"/>
      <c r="AD659" s="37"/>
      <c r="AE659" s="37"/>
      <c r="AT659" s="20" t="s">
        <v>245</v>
      </c>
      <c r="AU659" s="20" t="s">
        <v>88</v>
      </c>
    </row>
    <row r="660" spans="1:65" s="2" customFormat="1" ht="33" customHeight="1">
      <c r="A660" s="37"/>
      <c r="B660" s="38"/>
      <c r="C660" s="182" t="s">
        <v>1086</v>
      </c>
      <c r="D660" s="182" t="s">
        <v>239</v>
      </c>
      <c r="E660" s="183" t="s">
        <v>578</v>
      </c>
      <c r="F660" s="184" t="s">
        <v>579</v>
      </c>
      <c r="G660" s="185" t="s">
        <v>304</v>
      </c>
      <c r="H660" s="186">
        <v>63.445</v>
      </c>
      <c r="I660" s="187"/>
      <c r="J660" s="188">
        <f>ROUND(I660*H660,2)</f>
        <v>0</v>
      </c>
      <c r="K660" s="184" t="s">
        <v>242</v>
      </c>
      <c r="L660" s="42"/>
      <c r="M660" s="189" t="s">
        <v>19</v>
      </c>
      <c r="N660" s="190" t="s">
        <v>48</v>
      </c>
      <c r="O660" s="67"/>
      <c r="P660" s="191">
        <f>O660*H660</f>
        <v>0</v>
      </c>
      <c r="Q660" s="191">
        <v>0</v>
      </c>
      <c r="R660" s="191">
        <f>Q660*H660</f>
        <v>0</v>
      </c>
      <c r="S660" s="191">
        <v>0</v>
      </c>
      <c r="T660" s="192">
        <f>S660*H660</f>
        <v>0</v>
      </c>
      <c r="U660" s="37"/>
      <c r="V660" s="37"/>
      <c r="W660" s="37"/>
      <c r="X660" s="37"/>
      <c r="Y660" s="37"/>
      <c r="Z660" s="37"/>
      <c r="AA660" s="37"/>
      <c r="AB660" s="37"/>
      <c r="AC660" s="37"/>
      <c r="AD660" s="37"/>
      <c r="AE660" s="37"/>
      <c r="AR660" s="193" t="s">
        <v>243</v>
      </c>
      <c r="AT660" s="193" t="s">
        <v>239</v>
      </c>
      <c r="AU660" s="193" t="s">
        <v>88</v>
      </c>
      <c r="AY660" s="20" t="s">
        <v>237</v>
      </c>
      <c r="BE660" s="194">
        <f>IF(N660="základní",J660,0)</f>
        <v>0</v>
      </c>
      <c r="BF660" s="194">
        <f>IF(N660="snížená",J660,0)</f>
        <v>0</v>
      </c>
      <c r="BG660" s="194">
        <f>IF(N660="zákl. přenesená",J660,0)</f>
        <v>0</v>
      </c>
      <c r="BH660" s="194">
        <f>IF(N660="sníž. přenesená",J660,0)</f>
        <v>0</v>
      </c>
      <c r="BI660" s="194">
        <f>IF(N660="nulová",J660,0)</f>
        <v>0</v>
      </c>
      <c r="BJ660" s="20" t="s">
        <v>88</v>
      </c>
      <c r="BK660" s="194">
        <f>ROUND(I660*H660,2)</f>
        <v>0</v>
      </c>
      <c r="BL660" s="20" t="s">
        <v>243</v>
      </c>
      <c r="BM660" s="193" t="s">
        <v>4190</v>
      </c>
    </row>
    <row r="661" spans="1:65" s="2" customFormat="1" ht="10.199999999999999">
      <c r="A661" s="37"/>
      <c r="B661" s="38"/>
      <c r="C661" s="39"/>
      <c r="D661" s="195" t="s">
        <v>245</v>
      </c>
      <c r="E661" s="39"/>
      <c r="F661" s="196" t="s">
        <v>581</v>
      </c>
      <c r="G661" s="39"/>
      <c r="H661" s="39"/>
      <c r="I661" s="197"/>
      <c r="J661" s="39"/>
      <c r="K661" s="39"/>
      <c r="L661" s="42"/>
      <c r="M661" s="198"/>
      <c r="N661" s="199"/>
      <c r="O661" s="67"/>
      <c r="P661" s="67"/>
      <c r="Q661" s="67"/>
      <c r="R661" s="67"/>
      <c r="S661" s="67"/>
      <c r="T661" s="68"/>
      <c r="U661" s="37"/>
      <c r="V661" s="37"/>
      <c r="W661" s="37"/>
      <c r="X661" s="37"/>
      <c r="Y661" s="37"/>
      <c r="Z661" s="37"/>
      <c r="AA661" s="37"/>
      <c r="AB661" s="37"/>
      <c r="AC661" s="37"/>
      <c r="AD661" s="37"/>
      <c r="AE661" s="37"/>
      <c r="AT661" s="20" t="s">
        <v>245</v>
      </c>
      <c r="AU661" s="20" t="s">
        <v>88</v>
      </c>
    </row>
    <row r="662" spans="1:65" s="2" customFormat="1" ht="44.25" customHeight="1">
      <c r="A662" s="37"/>
      <c r="B662" s="38"/>
      <c r="C662" s="182" t="s">
        <v>1093</v>
      </c>
      <c r="D662" s="182" t="s">
        <v>239</v>
      </c>
      <c r="E662" s="183" t="s">
        <v>583</v>
      </c>
      <c r="F662" s="184" t="s">
        <v>584</v>
      </c>
      <c r="G662" s="185" t="s">
        <v>304</v>
      </c>
      <c r="H662" s="186">
        <v>888.23</v>
      </c>
      <c r="I662" s="187"/>
      <c r="J662" s="188">
        <f>ROUND(I662*H662,2)</f>
        <v>0</v>
      </c>
      <c r="K662" s="184" t="s">
        <v>242</v>
      </c>
      <c r="L662" s="42"/>
      <c r="M662" s="189" t="s">
        <v>19</v>
      </c>
      <c r="N662" s="190" t="s">
        <v>48</v>
      </c>
      <c r="O662" s="67"/>
      <c r="P662" s="191">
        <f>O662*H662</f>
        <v>0</v>
      </c>
      <c r="Q662" s="191">
        <v>0</v>
      </c>
      <c r="R662" s="191">
        <f>Q662*H662</f>
        <v>0</v>
      </c>
      <c r="S662" s="191">
        <v>0</v>
      </c>
      <c r="T662" s="192">
        <f>S662*H662</f>
        <v>0</v>
      </c>
      <c r="U662" s="37"/>
      <c r="V662" s="37"/>
      <c r="W662" s="37"/>
      <c r="X662" s="37"/>
      <c r="Y662" s="37"/>
      <c r="Z662" s="37"/>
      <c r="AA662" s="37"/>
      <c r="AB662" s="37"/>
      <c r="AC662" s="37"/>
      <c r="AD662" s="37"/>
      <c r="AE662" s="37"/>
      <c r="AR662" s="193" t="s">
        <v>243</v>
      </c>
      <c r="AT662" s="193" t="s">
        <v>239</v>
      </c>
      <c r="AU662" s="193" t="s">
        <v>88</v>
      </c>
      <c r="AY662" s="20" t="s">
        <v>237</v>
      </c>
      <c r="BE662" s="194">
        <f>IF(N662="základní",J662,0)</f>
        <v>0</v>
      </c>
      <c r="BF662" s="194">
        <f>IF(N662="snížená",J662,0)</f>
        <v>0</v>
      </c>
      <c r="BG662" s="194">
        <f>IF(N662="zákl. přenesená",J662,0)</f>
        <v>0</v>
      </c>
      <c r="BH662" s="194">
        <f>IF(N662="sníž. přenesená",J662,0)</f>
        <v>0</v>
      </c>
      <c r="BI662" s="194">
        <f>IF(N662="nulová",J662,0)</f>
        <v>0</v>
      </c>
      <c r="BJ662" s="20" t="s">
        <v>88</v>
      </c>
      <c r="BK662" s="194">
        <f>ROUND(I662*H662,2)</f>
        <v>0</v>
      </c>
      <c r="BL662" s="20" t="s">
        <v>243</v>
      </c>
      <c r="BM662" s="193" t="s">
        <v>4191</v>
      </c>
    </row>
    <row r="663" spans="1:65" s="2" customFormat="1" ht="10.199999999999999">
      <c r="A663" s="37"/>
      <c r="B663" s="38"/>
      <c r="C663" s="39"/>
      <c r="D663" s="195" t="s">
        <v>245</v>
      </c>
      <c r="E663" s="39"/>
      <c r="F663" s="196" t="s">
        <v>586</v>
      </c>
      <c r="G663" s="39"/>
      <c r="H663" s="39"/>
      <c r="I663" s="197"/>
      <c r="J663" s="39"/>
      <c r="K663" s="39"/>
      <c r="L663" s="42"/>
      <c r="M663" s="198"/>
      <c r="N663" s="199"/>
      <c r="O663" s="67"/>
      <c r="P663" s="67"/>
      <c r="Q663" s="67"/>
      <c r="R663" s="67"/>
      <c r="S663" s="67"/>
      <c r="T663" s="68"/>
      <c r="U663" s="37"/>
      <c r="V663" s="37"/>
      <c r="W663" s="37"/>
      <c r="X663" s="37"/>
      <c r="Y663" s="37"/>
      <c r="Z663" s="37"/>
      <c r="AA663" s="37"/>
      <c r="AB663" s="37"/>
      <c r="AC663" s="37"/>
      <c r="AD663" s="37"/>
      <c r="AE663" s="37"/>
      <c r="AT663" s="20" t="s">
        <v>245</v>
      </c>
      <c r="AU663" s="20" t="s">
        <v>88</v>
      </c>
    </row>
    <row r="664" spans="1:65" s="14" customFormat="1" ht="10.199999999999999">
      <c r="B664" s="211"/>
      <c r="C664" s="212"/>
      <c r="D664" s="202" t="s">
        <v>247</v>
      </c>
      <c r="E664" s="212"/>
      <c r="F664" s="214" t="s">
        <v>4192</v>
      </c>
      <c r="G664" s="212"/>
      <c r="H664" s="215">
        <v>888.23</v>
      </c>
      <c r="I664" s="216"/>
      <c r="J664" s="212"/>
      <c r="K664" s="212"/>
      <c r="L664" s="217"/>
      <c r="M664" s="218"/>
      <c r="N664" s="219"/>
      <c r="O664" s="219"/>
      <c r="P664" s="219"/>
      <c r="Q664" s="219"/>
      <c r="R664" s="219"/>
      <c r="S664" s="219"/>
      <c r="T664" s="220"/>
      <c r="AT664" s="221" t="s">
        <v>247</v>
      </c>
      <c r="AU664" s="221" t="s">
        <v>88</v>
      </c>
      <c r="AV664" s="14" t="s">
        <v>88</v>
      </c>
      <c r="AW664" s="14" t="s">
        <v>4</v>
      </c>
      <c r="AX664" s="14" t="s">
        <v>83</v>
      </c>
      <c r="AY664" s="221" t="s">
        <v>237</v>
      </c>
    </row>
    <row r="665" spans="1:65" s="2" customFormat="1" ht="44.25" customHeight="1">
      <c r="A665" s="37"/>
      <c r="B665" s="38"/>
      <c r="C665" s="182" t="s">
        <v>1101</v>
      </c>
      <c r="D665" s="182" t="s">
        <v>239</v>
      </c>
      <c r="E665" s="183" t="s">
        <v>589</v>
      </c>
      <c r="F665" s="184" t="s">
        <v>590</v>
      </c>
      <c r="G665" s="185" t="s">
        <v>304</v>
      </c>
      <c r="H665" s="186">
        <v>8.5990000000000002</v>
      </c>
      <c r="I665" s="187"/>
      <c r="J665" s="188">
        <f>ROUND(I665*H665,2)</f>
        <v>0</v>
      </c>
      <c r="K665" s="184" t="s">
        <v>242</v>
      </c>
      <c r="L665" s="42"/>
      <c r="M665" s="189" t="s">
        <v>19</v>
      </c>
      <c r="N665" s="190" t="s">
        <v>48</v>
      </c>
      <c r="O665" s="67"/>
      <c r="P665" s="191">
        <f>O665*H665</f>
        <v>0</v>
      </c>
      <c r="Q665" s="191">
        <v>0</v>
      </c>
      <c r="R665" s="191">
        <f>Q665*H665</f>
        <v>0</v>
      </c>
      <c r="S665" s="191">
        <v>0</v>
      </c>
      <c r="T665" s="192">
        <f>S665*H665</f>
        <v>0</v>
      </c>
      <c r="U665" s="37"/>
      <c r="V665" s="37"/>
      <c r="W665" s="37"/>
      <c r="X665" s="37"/>
      <c r="Y665" s="37"/>
      <c r="Z665" s="37"/>
      <c r="AA665" s="37"/>
      <c r="AB665" s="37"/>
      <c r="AC665" s="37"/>
      <c r="AD665" s="37"/>
      <c r="AE665" s="37"/>
      <c r="AR665" s="193" t="s">
        <v>243</v>
      </c>
      <c r="AT665" s="193" t="s">
        <v>239</v>
      </c>
      <c r="AU665" s="193" t="s">
        <v>88</v>
      </c>
      <c r="AY665" s="20" t="s">
        <v>237</v>
      </c>
      <c r="BE665" s="194">
        <f>IF(N665="základní",J665,0)</f>
        <v>0</v>
      </c>
      <c r="BF665" s="194">
        <f>IF(N665="snížená",J665,0)</f>
        <v>0</v>
      </c>
      <c r="BG665" s="194">
        <f>IF(N665="zákl. přenesená",J665,0)</f>
        <v>0</v>
      </c>
      <c r="BH665" s="194">
        <f>IF(N665="sníž. přenesená",J665,0)</f>
        <v>0</v>
      </c>
      <c r="BI665" s="194">
        <f>IF(N665="nulová",J665,0)</f>
        <v>0</v>
      </c>
      <c r="BJ665" s="20" t="s">
        <v>88</v>
      </c>
      <c r="BK665" s="194">
        <f>ROUND(I665*H665,2)</f>
        <v>0</v>
      </c>
      <c r="BL665" s="20" t="s">
        <v>243</v>
      </c>
      <c r="BM665" s="193" t="s">
        <v>4193</v>
      </c>
    </row>
    <row r="666" spans="1:65" s="2" customFormat="1" ht="10.199999999999999">
      <c r="A666" s="37"/>
      <c r="B666" s="38"/>
      <c r="C666" s="39"/>
      <c r="D666" s="195" t="s">
        <v>245</v>
      </c>
      <c r="E666" s="39"/>
      <c r="F666" s="196" t="s">
        <v>592</v>
      </c>
      <c r="G666" s="39"/>
      <c r="H666" s="39"/>
      <c r="I666" s="197"/>
      <c r="J666" s="39"/>
      <c r="K666" s="39"/>
      <c r="L666" s="42"/>
      <c r="M666" s="198"/>
      <c r="N666" s="199"/>
      <c r="O666" s="67"/>
      <c r="P666" s="67"/>
      <c r="Q666" s="67"/>
      <c r="R666" s="67"/>
      <c r="S666" s="67"/>
      <c r="T666" s="68"/>
      <c r="U666" s="37"/>
      <c r="V666" s="37"/>
      <c r="W666" s="37"/>
      <c r="X666" s="37"/>
      <c r="Y666" s="37"/>
      <c r="Z666" s="37"/>
      <c r="AA666" s="37"/>
      <c r="AB666" s="37"/>
      <c r="AC666" s="37"/>
      <c r="AD666" s="37"/>
      <c r="AE666" s="37"/>
      <c r="AT666" s="20" t="s">
        <v>245</v>
      </c>
      <c r="AU666" s="20" t="s">
        <v>88</v>
      </c>
    </row>
    <row r="667" spans="1:65" s="14" customFormat="1" ht="10.199999999999999">
      <c r="B667" s="211"/>
      <c r="C667" s="212"/>
      <c r="D667" s="202" t="s">
        <v>247</v>
      </c>
      <c r="E667" s="213" t="s">
        <v>19</v>
      </c>
      <c r="F667" s="214" t="s">
        <v>4194</v>
      </c>
      <c r="G667" s="212"/>
      <c r="H667" s="215">
        <v>63.445</v>
      </c>
      <c r="I667" s="216"/>
      <c r="J667" s="212"/>
      <c r="K667" s="212"/>
      <c r="L667" s="217"/>
      <c r="M667" s="218"/>
      <c r="N667" s="219"/>
      <c r="O667" s="219"/>
      <c r="P667" s="219"/>
      <c r="Q667" s="219"/>
      <c r="R667" s="219"/>
      <c r="S667" s="219"/>
      <c r="T667" s="220"/>
      <c r="AT667" s="221" t="s">
        <v>247</v>
      </c>
      <c r="AU667" s="221" t="s">
        <v>88</v>
      </c>
      <c r="AV667" s="14" t="s">
        <v>88</v>
      </c>
      <c r="AW667" s="14" t="s">
        <v>37</v>
      </c>
      <c r="AX667" s="14" t="s">
        <v>76</v>
      </c>
      <c r="AY667" s="221" t="s">
        <v>237</v>
      </c>
    </row>
    <row r="668" spans="1:65" s="14" customFormat="1" ht="10.199999999999999">
      <c r="B668" s="211"/>
      <c r="C668" s="212"/>
      <c r="D668" s="202" t="s">
        <v>247</v>
      </c>
      <c r="E668" s="213" t="s">
        <v>19</v>
      </c>
      <c r="F668" s="214" t="s">
        <v>4195</v>
      </c>
      <c r="G668" s="212"/>
      <c r="H668" s="215">
        <v>-53.314</v>
      </c>
      <c r="I668" s="216"/>
      <c r="J668" s="212"/>
      <c r="K668" s="212"/>
      <c r="L668" s="217"/>
      <c r="M668" s="218"/>
      <c r="N668" s="219"/>
      <c r="O668" s="219"/>
      <c r="P668" s="219"/>
      <c r="Q668" s="219"/>
      <c r="R668" s="219"/>
      <c r="S668" s="219"/>
      <c r="T668" s="220"/>
      <c r="AT668" s="221" t="s">
        <v>247</v>
      </c>
      <c r="AU668" s="221" t="s">
        <v>88</v>
      </c>
      <c r="AV668" s="14" t="s">
        <v>88</v>
      </c>
      <c r="AW668" s="14" t="s">
        <v>37</v>
      </c>
      <c r="AX668" s="14" t="s">
        <v>76</v>
      </c>
      <c r="AY668" s="221" t="s">
        <v>237</v>
      </c>
    </row>
    <row r="669" spans="1:65" s="14" customFormat="1" ht="10.199999999999999">
      <c r="B669" s="211"/>
      <c r="C669" s="212"/>
      <c r="D669" s="202" t="s">
        <v>247</v>
      </c>
      <c r="E669" s="213" t="s">
        <v>19</v>
      </c>
      <c r="F669" s="214" t="s">
        <v>4196</v>
      </c>
      <c r="G669" s="212"/>
      <c r="H669" s="215">
        <v>-1.304</v>
      </c>
      <c r="I669" s="216"/>
      <c r="J669" s="212"/>
      <c r="K669" s="212"/>
      <c r="L669" s="217"/>
      <c r="M669" s="218"/>
      <c r="N669" s="219"/>
      <c r="O669" s="219"/>
      <c r="P669" s="219"/>
      <c r="Q669" s="219"/>
      <c r="R669" s="219"/>
      <c r="S669" s="219"/>
      <c r="T669" s="220"/>
      <c r="AT669" s="221" t="s">
        <v>247</v>
      </c>
      <c r="AU669" s="221" t="s">
        <v>88</v>
      </c>
      <c r="AV669" s="14" t="s">
        <v>88</v>
      </c>
      <c r="AW669" s="14" t="s">
        <v>37</v>
      </c>
      <c r="AX669" s="14" t="s">
        <v>76</v>
      </c>
      <c r="AY669" s="221" t="s">
        <v>237</v>
      </c>
    </row>
    <row r="670" spans="1:65" s="14" customFormat="1" ht="10.199999999999999">
      <c r="B670" s="211"/>
      <c r="C670" s="212"/>
      <c r="D670" s="202" t="s">
        <v>247</v>
      </c>
      <c r="E670" s="213" t="s">
        <v>19</v>
      </c>
      <c r="F670" s="214" t="s">
        <v>4197</v>
      </c>
      <c r="G670" s="212"/>
      <c r="H670" s="215">
        <v>-0.22800000000000001</v>
      </c>
      <c r="I670" s="216"/>
      <c r="J670" s="212"/>
      <c r="K670" s="212"/>
      <c r="L670" s="217"/>
      <c r="M670" s="218"/>
      <c r="N670" s="219"/>
      <c r="O670" s="219"/>
      <c r="P670" s="219"/>
      <c r="Q670" s="219"/>
      <c r="R670" s="219"/>
      <c r="S670" s="219"/>
      <c r="T670" s="220"/>
      <c r="AT670" s="221" t="s">
        <v>247</v>
      </c>
      <c r="AU670" s="221" t="s">
        <v>88</v>
      </c>
      <c r="AV670" s="14" t="s">
        <v>88</v>
      </c>
      <c r="AW670" s="14" t="s">
        <v>37</v>
      </c>
      <c r="AX670" s="14" t="s">
        <v>76</v>
      </c>
      <c r="AY670" s="221" t="s">
        <v>237</v>
      </c>
    </row>
    <row r="671" spans="1:65" s="16" customFormat="1" ht="10.199999999999999">
      <c r="B671" s="233"/>
      <c r="C671" s="234"/>
      <c r="D671" s="202" t="s">
        <v>247</v>
      </c>
      <c r="E671" s="235" t="s">
        <v>19</v>
      </c>
      <c r="F671" s="236" t="s">
        <v>260</v>
      </c>
      <c r="G671" s="234"/>
      <c r="H671" s="237">
        <v>8.5990000000000002</v>
      </c>
      <c r="I671" s="238"/>
      <c r="J671" s="234"/>
      <c r="K671" s="234"/>
      <c r="L671" s="239"/>
      <c r="M671" s="240"/>
      <c r="N671" s="241"/>
      <c r="O671" s="241"/>
      <c r="P671" s="241"/>
      <c r="Q671" s="241"/>
      <c r="R671" s="241"/>
      <c r="S671" s="241"/>
      <c r="T671" s="242"/>
      <c r="AT671" s="243" t="s">
        <v>247</v>
      </c>
      <c r="AU671" s="243" t="s">
        <v>88</v>
      </c>
      <c r="AV671" s="16" t="s">
        <v>243</v>
      </c>
      <c r="AW671" s="16" t="s">
        <v>37</v>
      </c>
      <c r="AX671" s="16" t="s">
        <v>83</v>
      </c>
      <c r="AY671" s="243" t="s">
        <v>237</v>
      </c>
    </row>
    <row r="672" spans="1:65" s="2" customFormat="1" ht="55.5" customHeight="1">
      <c r="A672" s="37"/>
      <c r="B672" s="38"/>
      <c r="C672" s="182" t="s">
        <v>1106</v>
      </c>
      <c r="D672" s="182" t="s">
        <v>239</v>
      </c>
      <c r="E672" s="183" t="s">
        <v>604</v>
      </c>
      <c r="F672" s="184" t="s">
        <v>605</v>
      </c>
      <c r="G672" s="185" t="s">
        <v>304</v>
      </c>
      <c r="H672" s="186">
        <v>53.314</v>
      </c>
      <c r="I672" s="187"/>
      <c r="J672" s="188">
        <f>ROUND(I672*H672,2)</f>
        <v>0</v>
      </c>
      <c r="K672" s="184" t="s">
        <v>242</v>
      </c>
      <c r="L672" s="42"/>
      <c r="M672" s="189" t="s">
        <v>19</v>
      </c>
      <c r="N672" s="190" t="s">
        <v>48</v>
      </c>
      <c r="O672" s="67"/>
      <c r="P672" s="191">
        <f>O672*H672</f>
        <v>0</v>
      </c>
      <c r="Q672" s="191">
        <v>0</v>
      </c>
      <c r="R672" s="191">
        <f>Q672*H672</f>
        <v>0</v>
      </c>
      <c r="S672" s="191">
        <v>0</v>
      </c>
      <c r="T672" s="192">
        <f>S672*H672</f>
        <v>0</v>
      </c>
      <c r="U672" s="37"/>
      <c r="V672" s="37"/>
      <c r="W672" s="37"/>
      <c r="X672" s="37"/>
      <c r="Y672" s="37"/>
      <c r="Z672" s="37"/>
      <c r="AA672" s="37"/>
      <c r="AB672" s="37"/>
      <c r="AC672" s="37"/>
      <c r="AD672" s="37"/>
      <c r="AE672" s="37"/>
      <c r="AR672" s="193" t="s">
        <v>243</v>
      </c>
      <c r="AT672" s="193" t="s">
        <v>239</v>
      </c>
      <c r="AU672" s="193" t="s">
        <v>88</v>
      </c>
      <c r="AY672" s="20" t="s">
        <v>237</v>
      </c>
      <c r="BE672" s="194">
        <f>IF(N672="základní",J672,0)</f>
        <v>0</v>
      </c>
      <c r="BF672" s="194">
        <f>IF(N672="snížená",J672,0)</f>
        <v>0</v>
      </c>
      <c r="BG672" s="194">
        <f>IF(N672="zákl. přenesená",J672,0)</f>
        <v>0</v>
      </c>
      <c r="BH672" s="194">
        <f>IF(N672="sníž. přenesená",J672,0)</f>
        <v>0</v>
      </c>
      <c r="BI672" s="194">
        <f>IF(N672="nulová",J672,0)</f>
        <v>0</v>
      </c>
      <c r="BJ672" s="20" t="s">
        <v>88</v>
      </c>
      <c r="BK672" s="194">
        <f>ROUND(I672*H672,2)</f>
        <v>0</v>
      </c>
      <c r="BL672" s="20" t="s">
        <v>243</v>
      </c>
      <c r="BM672" s="193" t="s">
        <v>4198</v>
      </c>
    </row>
    <row r="673" spans="1:65" s="2" customFormat="1" ht="10.199999999999999">
      <c r="A673" s="37"/>
      <c r="B673" s="38"/>
      <c r="C673" s="39"/>
      <c r="D673" s="195" t="s">
        <v>245</v>
      </c>
      <c r="E673" s="39"/>
      <c r="F673" s="196" t="s">
        <v>607</v>
      </c>
      <c r="G673" s="39"/>
      <c r="H673" s="39"/>
      <c r="I673" s="197"/>
      <c r="J673" s="39"/>
      <c r="K673" s="39"/>
      <c r="L673" s="42"/>
      <c r="M673" s="198"/>
      <c r="N673" s="199"/>
      <c r="O673" s="67"/>
      <c r="P673" s="67"/>
      <c r="Q673" s="67"/>
      <c r="R673" s="67"/>
      <c r="S673" s="67"/>
      <c r="T673" s="68"/>
      <c r="U673" s="37"/>
      <c r="V673" s="37"/>
      <c r="W673" s="37"/>
      <c r="X673" s="37"/>
      <c r="Y673" s="37"/>
      <c r="Z673" s="37"/>
      <c r="AA673" s="37"/>
      <c r="AB673" s="37"/>
      <c r="AC673" s="37"/>
      <c r="AD673" s="37"/>
      <c r="AE673" s="37"/>
      <c r="AT673" s="20" t="s">
        <v>245</v>
      </c>
      <c r="AU673" s="20" t="s">
        <v>88</v>
      </c>
    </row>
    <row r="674" spans="1:65" s="14" customFormat="1" ht="10.199999999999999">
      <c r="B674" s="211"/>
      <c r="C674" s="212"/>
      <c r="D674" s="202" t="s">
        <v>247</v>
      </c>
      <c r="E674" s="213" t="s">
        <v>19</v>
      </c>
      <c r="F674" s="214" t="s">
        <v>4199</v>
      </c>
      <c r="G674" s="212"/>
      <c r="H674" s="215">
        <v>54.567</v>
      </c>
      <c r="I674" s="216"/>
      <c r="J674" s="212"/>
      <c r="K674" s="212"/>
      <c r="L674" s="217"/>
      <c r="M674" s="218"/>
      <c r="N674" s="219"/>
      <c r="O674" s="219"/>
      <c r="P674" s="219"/>
      <c r="Q674" s="219"/>
      <c r="R674" s="219"/>
      <c r="S674" s="219"/>
      <c r="T674" s="220"/>
      <c r="AT674" s="221" t="s">
        <v>247</v>
      </c>
      <c r="AU674" s="221" t="s">
        <v>88</v>
      </c>
      <c r="AV674" s="14" t="s">
        <v>88</v>
      </c>
      <c r="AW674" s="14" t="s">
        <v>37</v>
      </c>
      <c r="AX674" s="14" t="s">
        <v>76</v>
      </c>
      <c r="AY674" s="221" t="s">
        <v>237</v>
      </c>
    </row>
    <row r="675" spans="1:65" s="14" customFormat="1" ht="10.199999999999999">
      <c r="B675" s="211"/>
      <c r="C675" s="212"/>
      <c r="D675" s="202" t="s">
        <v>247</v>
      </c>
      <c r="E675" s="213" t="s">
        <v>19</v>
      </c>
      <c r="F675" s="214" t="s">
        <v>4200</v>
      </c>
      <c r="G675" s="212"/>
      <c r="H675" s="215">
        <v>-1.2529999999999999</v>
      </c>
      <c r="I675" s="216"/>
      <c r="J675" s="212"/>
      <c r="K675" s="212"/>
      <c r="L675" s="217"/>
      <c r="M675" s="218"/>
      <c r="N675" s="219"/>
      <c r="O675" s="219"/>
      <c r="P675" s="219"/>
      <c r="Q675" s="219"/>
      <c r="R675" s="219"/>
      <c r="S675" s="219"/>
      <c r="T675" s="220"/>
      <c r="AT675" s="221" t="s">
        <v>247</v>
      </c>
      <c r="AU675" s="221" t="s">
        <v>88</v>
      </c>
      <c r="AV675" s="14" t="s">
        <v>88</v>
      </c>
      <c r="AW675" s="14" t="s">
        <v>37</v>
      </c>
      <c r="AX675" s="14" t="s">
        <v>76</v>
      </c>
      <c r="AY675" s="221" t="s">
        <v>237</v>
      </c>
    </row>
    <row r="676" spans="1:65" s="16" customFormat="1" ht="10.199999999999999">
      <c r="B676" s="233"/>
      <c r="C676" s="234"/>
      <c r="D676" s="202" t="s">
        <v>247</v>
      </c>
      <c r="E676" s="235" t="s">
        <v>19</v>
      </c>
      <c r="F676" s="236" t="s">
        <v>260</v>
      </c>
      <c r="G676" s="234"/>
      <c r="H676" s="237">
        <v>53.314</v>
      </c>
      <c r="I676" s="238"/>
      <c r="J676" s="234"/>
      <c r="K676" s="234"/>
      <c r="L676" s="239"/>
      <c r="M676" s="240"/>
      <c r="N676" s="241"/>
      <c r="O676" s="241"/>
      <c r="P676" s="241"/>
      <c r="Q676" s="241"/>
      <c r="R676" s="241"/>
      <c r="S676" s="241"/>
      <c r="T676" s="242"/>
      <c r="AT676" s="243" t="s">
        <v>247</v>
      </c>
      <c r="AU676" s="243" t="s">
        <v>88</v>
      </c>
      <c r="AV676" s="16" t="s">
        <v>243</v>
      </c>
      <c r="AW676" s="16" t="s">
        <v>37</v>
      </c>
      <c r="AX676" s="16" t="s">
        <v>83</v>
      </c>
      <c r="AY676" s="243" t="s">
        <v>237</v>
      </c>
    </row>
    <row r="677" spans="1:65" s="2" customFormat="1" ht="16.5" customHeight="1">
      <c r="A677" s="37"/>
      <c r="B677" s="38"/>
      <c r="C677" s="182" t="s">
        <v>1112</v>
      </c>
      <c r="D677" s="182" t="s">
        <v>239</v>
      </c>
      <c r="E677" s="183" t="s">
        <v>612</v>
      </c>
      <c r="F677" s="184" t="s">
        <v>613</v>
      </c>
      <c r="G677" s="185" t="s">
        <v>304</v>
      </c>
      <c r="H677" s="186">
        <v>1.304</v>
      </c>
      <c r="I677" s="187"/>
      <c r="J677" s="188">
        <f>ROUND(I677*H677,2)</f>
        <v>0</v>
      </c>
      <c r="K677" s="184" t="s">
        <v>19</v>
      </c>
      <c r="L677" s="42"/>
      <c r="M677" s="189" t="s">
        <v>19</v>
      </c>
      <c r="N677" s="190" t="s">
        <v>48</v>
      </c>
      <c r="O677" s="67"/>
      <c r="P677" s="191">
        <f>O677*H677</f>
        <v>0</v>
      </c>
      <c r="Q677" s="191">
        <v>0</v>
      </c>
      <c r="R677" s="191">
        <f>Q677*H677</f>
        <v>0</v>
      </c>
      <c r="S677" s="191">
        <v>0</v>
      </c>
      <c r="T677" s="192">
        <f>S677*H677</f>
        <v>0</v>
      </c>
      <c r="U677" s="37"/>
      <c r="V677" s="37"/>
      <c r="W677" s="37"/>
      <c r="X677" s="37"/>
      <c r="Y677" s="37"/>
      <c r="Z677" s="37"/>
      <c r="AA677" s="37"/>
      <c r="AB677" s="37"/>
      <c r="AC677" s="37"/>
      <c r="AD677" s="37"/>
      <c r="AE677" s="37"/>
      <c r="AR677" s="193" t="s">
        <v>243</v>
      </c>
      <c r="AT677" s="193" t="s">
        <v>239</v>
      </c>
      <c r="AU677" s="193" t="s">
        <v>88</v>
      </c>
      <c r="AY677" s="20" t="s">
        <v>237</v>
      </c>
      <c r="BE677" s="194">
        <f>IF(N677="základní",J677,0)</f>
        <v>0</v>
      </c>
      <c r="BF677" s="194">
        <f>IF(N677="snížená",J677,0)</f>
        <v>0</v>
      </c>
      <c r="BG677" s="194">
        <f>IF(N677="zákl. přenesená",J677,0)</f>
        <v>0</v>
      </c>
      <c r="BH677" s="194">
        <f>IF(N677="sníž. přenesená",J677,0)</f>
        <v>0</v>
      </c>
      <c r="BI677" s="194">
        <f>IF(N677="nulová",J677,0)</f>
        <v>0</v>
      </c>
      <c r="BJ677" s="20" t="s">
        <v>88</v>
      </c>
      <c r="BK677" s="194">
        <f>ROUND(I677*H677,2)</f>
        <v>0</v>
      </c>
      <c r="BL677" s="20" t="s">
        <v>243</v>
      </c>
      <c r="BM677" s="193" t="s">
        <v>4201</v>
      </c>
    </row>
    <row r="678" spans="1:65" s="14" customFormat="1" ht="10.199999999999999">
      <c r="B678" s="211"/>
      <c r="C678" s="212"/>
      <c r="D678" s="202" t="s">
        <v>247</v>
      </c>
      <c r="E678" s="213" t="s">
        <v>19</v>
      </c>
      <c r="F678" s="214" t="s">
        <v>4202</v>
      </c>
      <c r="G678" s="212"/>
      <c r="H678" s="215">
        <v>1.2529999999999999</v>
      </c>
      <c r="I678" s="216"/>
      <c r="J678" s="212"/>
      <c r="K678" s="212"/>
      <c r="L678" s="217"/>
      <c r="M678" s="218"/>
      <c r="N678" s="219"/>
      <c r="O678" s="219"/>
      <c r="P678" s="219"/>
      <c r="Q678" s="219"/>
      <c r="R678" s="219"/>
      <c r="S678" s="219"/>
      <c r="T678" s="220"/>
      <c r="AT678" s="221" t="s">
        <v>247</v>
      </c>
      <c r="AU678" s="221" t="s">
        <v>88</v>
      </c>
      <c r="AV678" s="14" t="s">
        <v>88</v>
      </c>
      <c r="AW678" s="14" t="s">
        <v>37</v>
      </c>
      <c r="AX678" s="14" t="s">
        <v>76</v>
      </c>
      <c r="AY678" s="221" t="s">
        <v>237</v>
      </c>
    </row>
    <row r="679" spans="1:65" s="14" customFormat="1" ht="10.199999999999999">
      <c r="B679" s="211"/>
      <c r="C679" s="212"/>
      <c r="D679" s="202" t="s">
        <v>247</v>
      </c>
      <c r="E679" s="213" t="s">
        <v>19</v>
      </c>
      <c r="F679" s="214" t="s">
        <v>4203</v>
      </c>
      <c r="G679" s="212"/>
      <c r="H679" s="215">
        <v>5.0999999999999997E-2</v>
      </c>
      <c r="I679" s="216"/>
      <c r="J679" s="212"/>
      <c r="K679" s="212"/>
      <c r="L679" s="217"/>
      <c r="M679" s="218"/>
      <c r="N679" s="219"/>
      <c r="O679" s="219"/>
      <c r="P679" s="219"/>
      <c r="Q679" s="219"/>
      <c r="R679" s="219"/>
      <c r="S679" s="219"/>
      <c r="T679" s="220"/>
      <c r="AT679" s="221" t="s">
        <v>247</v>
      </c>
      <c r="AU679" s="221" t="s">
        <v>88</v>
      </c>
      <c r="AV679" s="14" t="s">
        <v>88</v>
      </c>
      <c r="AW679" s="14" t="s">
        <v>37</v>
      </c>
      <c r="AX679" s="14" t="s">
        <v>76</v>
      </c>
      <c r="AY679" s="221" t="s">
        <v>237</v>
      </c>
    </row>
    <row r="680" spans="1:65" s="16" customFormat="1" ht="10.199999999999999">
      <c r="B680" s="233"/>
      <c r="C680" s="234"/>
      <c r="D680" s="202" t="s">
        <v>247</v>
      </c>
      <c r="E680" s="235" t="s">
        <v>19</v>
      </c>
      <c r="F680" s="236" t="s">
        <v>260</v>
      </c>
      <c r="G680" s="234"/>
      <c r="H680" s="237">
        <v>1.3039999999999998</v>
      </c>
      <c r="I680" s="238"/>
      <c r="J680" s="234"/>
      <c r="K680" s="234"/>
      <c r="L680" s="239"/>
      <c r="M680" s="240"/>
      <c r="N680" s="241"/>
      <c r="O680" s="241"/>
      <c r="P680" s="241"/>
      <c r="Q680" s="241"/>
      <c r="R680" s="241"/>
      <c r="S680" s="241"/>
      <c r="T680" s="242"/>
      <c r="AT680" s="243" t="s">
        <v>247</v>
      </c>
      <c r="AU680" s="243" t="s">
        <v>88</v>
      </c>
      <c r="AV680" s="16" t="s">
        <v>243</v>
      </c>
      <c r="AW680" s="16" t="s">
        <v>37</v>
      </c>
      <c r="AX680" s="16" t="s">
        <v>83</v>
      </c>
      <c r="AY680" s="243" t="s">
        <v>237</v>
      </c>
    </row>
    <row r="681" spans="1:65" s="2" customFormat="1" ht="16.5" customHeight="1">
      <c r="A681" s="37"/>
      <c r="B681" s="38"/>
      <c r="C681" s="182" t="s">
        <v>1115</v>
      </c>
      <c r="D681" s="182" t="s">
        <v>239</v>
      </c>
      <c r="E681" s="183" t="s">
        <v>618</v>
      </c>
      <c r="F681" s="184" t="s">
        <v>619</v>
      </c>
      <c r="G681" s="185" t="s">
        <v>304</v>
      </c>
      <c r="H681" s="186">
        <v>0.22800000000000001</v>
      </c>
      <c r="I681" s="187"/>
      <c r="J681" s="188">
        <f>ROUND(I681*H681,2)</f>
        <v>0</v>
      </c>
      <c r="K681" s="184" t="s">
        <v>19</v>
      </c>
      <c r="L681" s="42"/>
      <c r="M681" s="189" t="s">
        <v>19</v>
      </c>
      <c r="N681" s="190" t="s">
        <v>48</v>
      </c>
      <c r="O681" s="67"/>
      <c r="P681" s="191">
        <f>O681*H681</f>
        <v>0</v>
      </c>
      <c r="Q681" s="191">
        <v>0</v>
      </c>
      <c r="R681" s="191">
        <f>Q681*H681</f>
        <v>0</v>
      </c>
      <c r="S681" s="191">
        <v>0</v>
      </c>
      <c r="T681" s="192">
        <f>S681*H681</f>
        <v>0</v>
      </c>
      <c r="U681" s="37"/>
      <c r="V681" s="37"/>
      <c r="W681" s="37"/>
      <c r="X681" s="37"/>
      <c r="Y681" s="37"/>
      <c r="Z681" s="37"/>
      <c r="AA681" s="37"/>
      <c r="AB681" s="37"/>
      <c r="AC681" s="37"/>
      <c r="AD681" s="37"/>
      <c r="AE681" s="37"/>
      <c r="AR681" s="193" t="s">
        <v>243</v>
      </c>
      <c r="AT681" s="193" t="s">
        <v>239</v>
      </c>
      <c r="AU681" s="193" t="s">
        <v>88</v>
      </c>
      <c r="AY681" s="20" t="s">
        <v>237</v>
      </c>
      <c r="BE681" s="194">
        <f>IF(N681="základní",J681,0)</f>
        <v>0</v>
      </c>
      <c r="BF681" s="194">
        <f>IF(N681="snížená",J681,0)</f>
        <v>0</v>
      </c>
      <c r="BG681" s="194">
        <f>IF(N681="zákl. přenesená",J681,0)</f>
        <v>0</v>
      </c>
      <c r="BH681" s="194">
        <f>IF(N681="sníž. přenesená",J681,0)</f>
        <v>0</v>
      </c>
      <c r="BI681" s="194">
        <f>IF(N681="nulová",J681,0)</f>
        <v>0</v>
      </c>
      <c r="BJ681" s="20" t="s">
        <v>88</v>
      </c>
      <c r="BK681" s="194">
        <f>ROUND(I681*H681,2)</f>
        <v>0</v>
      </c>
      <c r="BL681" s="20" t="s">
        <v>243</v>
      </c>
      <c r="BM681" s="193" t="s">
        <v>4204</v>
      </c>
    </row>
    <row r="682" spans="1:65" s="14" customFormat="1" ht="10.199999999999999">
      <c r="B682" s="211"/>
      <c r="C682" s="212"/>
      <c r="D682" s="202" t="s">
        <v>247</v>
      </c>
      <c r="E682" s="213" t="s">
        <v>19</v>
      </c>
      <c r="F682" s="214" t="s">
        <v>4205</v>
      </c>
      <c r="G682" s="212"/>
      <c r="H682" s="215">
        <v>0.22800000000000001</v>
      </c>
      <c r="I682" s="216"/>
      <c r="J682" s="212"/>
      <c r="K682" s="212"/>
      <c r="L682" s="217"/>
      <c r="M682" s="218"/>
      <c r="N682" s="219"/>
      <c r="O682" s="219"/>
      <c r="P682" s="219"/>
      <c r="Q682" s="219"/>
      <c r="R682" s="219"/>
      <c r="S682" s="219"/>
      <c r="T682" s="220"/>
      <c r="AT682" s="221" t="s">
        <v>247</v>
      </c>
      <c r="AU682" s="221" t="s">
        <v>88</v>
      </c>
      <c r="AV682" s="14" t="s">
        <v>88</v>
      </c>
      <c r="AW682" s="14" t="s">
        <v>37</v>
      </c>
      <c r="AX682" s="14" t="s">
        <v>83</v>
      </c>
      <c r="AY682" s="221" t="s">
        <v>237</v>
      </c>
    </row>
    <row r="683" spans="1:65" s="12" customFormat="1" ht="22.8" customHeight="1">
      <c r="B683" s="166"/>
      <c r="C683" s="167"/>
      <c r="D683" s="168" t="s">
        <v>75</v>
      </c>
      <c r="E683" s="180" t="s">
        <v>622</v>
      </c>
      <c r="F683" s="180" t="s">
        <v>623</v>
      </c>
      <c r="G683" s="167"/>
      <c r="H683" s="167"/>
      <c r="I683" s="170"/>
      <c r="J683" s="181">
        <f>BK683</f>
        <v>0</v>
      </c>
      <c r="K683" s="167"/>
      <c r="L683" s="172"/>
      <c r="M683" s="173"/>
      <c r="N683" s="174"/>
      <c r="O683" s="174"/>
      <c r="P683" s="175">
        <f>SUM(P684:P685)</f>
        <v>0</v>
      </c>
      <c r="Q683" s="174"/>
      <c r="R683" s="175">
        <f>SUM(R684:R685)</f>
        <v>0</v>
      </c>
      <c r="S683" s="174"/>
      <c r="T683" s="176">
        <f>SUM(T684:T685)</f>
        <v>0</v>
      </c>
      <c r="AR683" s="177" t="s">
        <v>83</v>
      </c>
      <c r="AT683" s="178" t="s">
        <v>75</v>
      </c>
      <c r="AU683" s="178" t="s">
        <v>83</v>
      </c>
      <c r="AY683" s="177" t="s">
        <v>237</v>
      </c>
      <c r="BK683" s="179">
        <f>SUM(BK684:BK685)</f>
        <v>0</v>
      </c>
    </row>
    <row r="684" spans="1:65" s="2" customFormat="1" ht="78" customHeight="1">
      <c r="A684" s="37"/>
      <c r="B684" s="38"/>
      <c r="C684" s="182" t="s">
        <v>1122</v>
      </c>
      <c r="D684" s="182" t="s">
        <v>239</v>
      </c>
      <c r="E684" s="183" t="s">
        <v>2736</v>
      </c>
      <c r="F684" s="184" t="s">
        <v>2737</v>
      </c>
      <c r="G684" s="185" t="s">
        <v>304</v>
      </c>
      <c r="H684" s="186">
        <v>156.71899999999999</v>
      </c>
      <c r="I684" s="187"/>
      <c r="J684" s="188">
        <f>ROUND(I684*H684,2)</f>
        <v>0</v>
      </c>
      <c r="K684" s="184" t="s">
        <v>242</v>
      </c>
      <c r="L684" s="42"/>
      <c r="M684" s="189" t="s">
        <v>19</v>
      </c>
      <c r="N684" s="190" t="s">
        <v>48</v>
      </c>
      <c r="O684" s="67"/>
      <c r="P684" s="191">
        <f>O684*H684</f>
        <v>0</v>
      </c>
      <c r="Q684" s="191">
        <v>0</v>
      </c>
      <c r="R684" s="191">
        <f>Q684*H684</f>
        <v>0</v>
      </c>
      <c r="S684" s="191">
        <v>0</v>
      </c>
      <c r="T684" s="192">
        <f>S684*H684</f>
        <v>0</v>
      </c>
      <c r="U684" s="37"/>
      <c r="V684" s="37"/>
      <c r="W684" s="37"/>
      <c r="X684" s="37"/>
      <c r="Y684" s="37"/>
      <c r="Z684" s="37"/>
      <c r="AA684" s="37"/>
      <c r="AB684" s="37"/>
      <c r="AC684" s="37"/>
      <c r="AD684" s="37"/>
      <c r="AE684" s="37"/>
      <c r="AR684" s="193" t="s">
        <v>243</v>
      </c>
      <c r="AT684" s="193" t="s">
        <v>239</v>
      </c>
      <c r="AU684" s="193" t="s">
        <v>88</v>
      </c>
      <c r="AY684" s="20" t="s">
        <v>237</v>
      </c>
      <c r="BE684" s="194">
        <f>IF(N684="základní",J684,0)</f>
        <v>0</v>
      </c>
      <c r="BF684" s="194">
        <f>IF(N684="snížená",J684,0)</f>
        <v>0</v>
      </c>
      <c r="BG684" s="194">
        <f>IF(N684="zákl. přenesená",J684,0)</f>
        <v>0</v>
      </c>
      <c r="BH684" s="194">
        <f>IF(N684="sníž. přenesená",J684,0)</f>
        <v>0</v>
      </c>
      <c r="BI684" s="194">
        <f>IF(N684="nulová",J684,0)</f>
        <v>0</v>
      </c>
      <c r="BJ684" s="20" t="s">
        <v>88</v>
      </c>
      <c r="BK684" s="194">
        <f>ROUND(I684*H684,2)</f>
        <v>0</v>
      </c>
      <c r="BL684" s="20" t="s">
        <v>243</v>
      </c>
      <c r="BM684" s="193" t="s">
        <v>4206</v>
      </c>
    </row>
    <row r="685" spans="1:65" s="2" customFormat="1" ht="10.199999999999999">
      <c r="A685" s="37"/>
      <c r="B685" s="38"/>
      <c r="C685" s="39"/>
      <c r="D685" s="195" t="s">
        <v>245</v>
      </c>
      <c r="E685" s="39"/>
      <c r="F685" s="196" t="s">
        <v>2739</v>
      </c>
      <c r="G685" s="39"/>
      <c r="H685" s="39"/>
      <c r="I685" s="197"/>
      <c r="J685" s="39"/>
      <c r="K685" s="39"/>
      <c r="L685" s="42"/>
      <c r="M685" s="198"/>
      <c r="N685" s="199"/>
      <c r="O685" s="67"/>
      <c r="P685" s="67"/>
      <c r="Q685" s="67"/>
      <c r="R685" s="67"/>
      <c r="S685" s="67"/>
      <c r="T685" s="68"/>
      <c r="U685" s="37"/>
      <c r="V685" s="37"/>
      <c r="W685" s="37"/>
      <c r="X685" s="37"/>
      <c r="Y685" s="37"/>
      <c r="Z685" s="37"/>
      <c r="AA685" s="37"/>
      <c r="AB685" s="37"/>
      <c r="AC685" s="37"/>
      <c r="AD685" s="37"/>
      <c r="AE685" s="37"/>
      <c r="AT685" s="20" t="s">
        <v>245</v>
      </c>
      <c r="AU685" s="20" t="s">
        <v>88</v>
      </c>
    </row>
    <row r="686" spans="1:65" s="12" customFormat="1" ht="25.95" customHeight="1">
      <c r="B686" s="166"/>
      <c r="C686" s="167"/>
      <c r="D686" s="168" t="s">
        <v>75</v>
      </c>
      <c r="E686" s="169" t="s">
        <v>629</v>
      </c>
      <c r="F686" s="169" t="s">
        <v>630</v>
      </c>
      <c r="G686" s="167"/>
      <c r="H686" s="167"/>
      <c r="I686" s="170"/>
      <c r="J686" s="171">
        <f>BK686</f>
        <v>0</v>
      </c>
      <c r="K686" s="167"/>
      <c r="L686" s="172"/>
      <c r="M686" s="173"/>
      <c r="N686" s="174"/>
      <c r="O686" s="174"/>
      <c r="P686" s="175">
        <f>P687+P718+P734+P744+P749+P755+P762+P768+P844+P949+P997+P1076+P1083+P1109+P1132+P1146</f>
        <v>0</v>
      </c>
      <c r="Q686" s="174"/>
      <c r="R686" s="175">
        <f>R687+R718+R734+R744+R749+R755+R762+R768+R844+R949+R997+R1076+R1083+R1109+R1132+R1146</f>
        <v>24.615213199999999</v>
      </c>
      <c r="S686" s="174"/>
      <c r="T686" s="176">
        <f>T687+T718+T734+T744+T749+T755+T762+T768+T844+T949+T997+T1076+T1083+T1109+T1132+T1146</f>
        <v>8.8783255899999993</v>
      </c>
      <c r="AR686" s="177" t="s">
        <v>88</v>
      </c>
      <c r="AT686" s="178" t="s">
        <v>75</v>
      </c>
      <c r="AU686" s="178" t="s">
        <v>76</v>
      </c>
      <c r="AY686" s="177" t="s">
        <v>237</v>
      </c>
      <c r="BK686" s="179">
        <f>BK687+BK718+BK734+BK744+BK749+BK755+BK762+BK768+BK844+BK949+BK997+BK1076+BK1083+BK1109+BK1132+BK1146</f>
        <v>0</v>
      </c>
    </row>
    <row r="687" spans="1:65" s="12" customFormat="1" ht="22.8" customHeight="1">
      <c r="B687" s="166"/>
      <c r="C687" s="167"/>
      <c r="D687" s="168" t="s">
        <v>75</v>
      </c>
      <c r="E687" s="180" t="s">
        <v>2740</v>
      </c>
      <c r="F687" s="180" t="s">
        <v>2741</v>
      </c>
      <c r="G687" s="167"/>
      <c r="H687" s="167"/>
      <c r="I687" s="170"/>
      <c r="J687" s="181">
        <f>BK687</f>
        <v>0</v>
      </c>
      <c r="K687" s="167"/>
      <c r="L687" s="172"/>
      <c r="M687" s="173"/>
      <c r="N687" s="174"/>
      <c r="O687" s="174"/>
      <c r="P687" s="175">
        <f>SUM(P688:P717)</f>
        <v>0</v>
      </c>
      <c r="Q687" s="174"/>
      <c r="R687" s="175">
        <f>SUM(R688:R717)</f>
        <v>0.33189940000000001</v>
      </c>
      <c r="S687" s="174"/>
      <c r="T687" s="176">
        <f>SUM(T688:T717)</f>
        <v>0</v>
      </c>
      <c r="AR687" s="177" t="s">
        <v>88</v>
      </c>
      <c r="AT687" s="178" t="s">
        <v>75</v>
      </c>
      <c r="AU687" s="178" t="s">
        <v>83</v>
      </c>
      <c r="AY687" s="177" t="s">
        <v>237</v>
      </c>
      <c r="BK687" s="179">
        <f>SUM(BK688:BK717)</f>
        <v>0</v>
      </c>
    </row>
    <row r="688" spans="1:65" s="2" customFormat="1" ht="37.799999999999997" customHeight="1">
      <c r="A688" s="37"/>
      <c r="B688" s="38"/>
      <c r="C688" s="182" t="s">
        <v>1127</v>
      </c>
      <c r="D688" s="182" t="s">
        <v>239</v>
      </c>
      <c r="E688" s="183" t="s">
        <v>2742</v>
      </c>
      <c r="F688" s="184" t="s">
        <v>2743</v>
      </c>
      <c r="G688" s="185" t="s">
        <v>141</v>
      </c>
      <c r="H688" s="186">
        <v>9.4</v>
      </c>
      <c r="I688" s="187"/>
      <c r="J688" s="188">
        <f>ROUND(I688*H688,2)</f>
        <v>0</v>
      </c>
      <c r="K688" s="184" t="s">
        <v>242</v>
      </c>
      <c r="L688" s="42"/>
      <c r="M688" s="189" t="s">
        <v>19</v>
      </c>
      <c r="N688" s="190" t="s">
        <v>48</v>
      </c>
      <c r="O688" s="67"/>
      <c r="P688" s="191">
        <f>O688*H688</f>
        <v>0</v>
      </c>
      <c r="Q688" s="191">
        <v>0</v>
      </c>
      <c r="R688" s="191">
        <f>Q688*H688</f>
        <v>0</v>
      </c>
      <c r="S688" s="191">
        <v>0</v>
      </c>
      <c r="T688" s="192">
        <f>S688*H688</f>
        <v>0</v>
      </c>
      <c r="U688" s="37"/>
      <c r="V688" s="37"/>
      <c r="W688" s="37"/>
      <c r="X688" s="37"/>
      <c r="Y688" s="37"/>
      <c r="Z688" s="37"/>
      <c r="AA688" s="37"/>
      <c r="AB688" s="37"/>
      <c r="AC688" s="37"/>
      <c r="AD688" s="37"/>
      <c r="AE688" s="37"/>
      <c r="AR688" s="193" t="s">
        <v>366</v>
      </c>
      <c r="AT688" s="193" t="s">
        <v>239</v>
      </c>
      <c r="AU688" s="193" t="s">
        <v>88</v>
      </c>
      <c r="AY688" s="20" t="s">
        <v>237</v>
      </c>
      <c r="BE688" s="194">
        <f>IF(N688="základní",J688,0)</f>
        <v>0</v>
      </c>
      <c r="BF688" s="194">
        <f>IF(N688="snížená",J688,0)</f>
        <v>0</v>
      </c>
      <c r="BG688" s="194">
        <f>IF(N688="zákl. přenesená",J688,0)</f>
        <v>0</v>
      </c>
      <c r="BH688" s="194">
        <f>IF(N688="sníž. přenesená",J688,0)</f>
        <v>0</v>
      </c>
      <c r="BI688" s="194">
        <f>IF(N688="nulová",J688,0)</f>
        <v>0</v>
      </c>
      <c r="BJ688" s="20" t="s">
        <v>88</v>
      </c>
      <c r="BK688" s="194">
        <f>ROUND(I688*H688,2)</f>
        <v>0</v>
      </c>
      <c r="BL688" s="20" t="s">
        <v>366</v>
      </c>
      <c r="BM688" s="193" t="s">
        <v>4207</v>
      </c>
    </row>
    <row r="689" spans="1:65" s="2" customFormat="1" ht="10.199999999999999">
      <c r="A689" s="37"/>
      <c r="B689" s="38"/>
      <c r="C689" s="39"/>
      <c r="D689" s="195" t="s">
        <v>245</v>
      </c>
      <c r="E689" s="39"/>
      <c r="F689" s="196" t="s">
        <v>2745</v>
      </c>
      <c r="G689" s="39"/>
      <c r="H689" s="39"/>
      <c r="I689" s="197"/>
      <c r="J689" s="39"/>
      <c r="K689" s="39"/>
      <c r="L689" s="42"/>
      <c r="M689" s="198"/>
      <c r="N689" s="199"/>
      <c r="O689" s="67"/>
      <c r="P689" s="67"/>
      <c r="Q689" s="67"/>
      <c r="R689" s="67"/>
      <c r="S689" s="67"/>
      <c r="T689" s="68"/>
      <c r="U689" s="37"/>
      <c r="V689" s="37"/>
      <c r="W689" s="37"/>
      <c r="X689" s="37"/>
      <c r="Y689" s="37"/>
      <c r="Z689" s="37"/>
      <c r="AA689" s="37"/>
      <c r="AB689" s="37"/>
      <c r="AC689" s="37"/>
      <c r="AD689" s="37"/>
      <c r="AE689" s="37"/>
      <c r="AT689" s="20" t="s">
        <v>245</v>
      </c>
      <c r="AU689" s="20" t="s">
        <v>88</v>
      </c>
    </row>
    <row r="690" spans="1:65" s="14" customFormat="1" ht="10.199999999999999">
      <c r="B690" s="211"/>
      <c r="C690" s="212"/>
      <c r="D690" s="202" t="s">
        <v>247</v>
      </c>
      <c r="E690" s="213" t="s">
        <v>19</v>
      </c>
      <c r="F690" s="214" t="s">
        <v>3598</v>
      </c>
      <c r="G690" s="212"/>
      <c r="H690" s="215">
        <v>9.4</v>
      </c>
      <c r="I690" s="216"/>
      <c r="J690" s="212"/>
      <c r="K690" s="212"/>
      <c r="L690" s="217"/>
      <c r="M690" s="218"/>
      <c r="N690" s="219"/>
      <c r="O690" s="219"/>
      <c r="P690" s="219"/>
      <c r="Q690" s="219"/>
      <c r="R690" s="219"/>
      <c r="S690" s="219"/>
      <c r="T690" s="220"/>
      <c r="AT690" s="221" t="s">
        <v>247</v>
      </c>
      <c r="AU690" s="221" t="s">
        <v>88</v>
      </c>
      <c r="AV690" s="14" t="s">
        <v>88</v>
      </c>
      <c r="AW690" s="14" t="s">
        <v>37</v>
      </c>
      <c r="AX690" s="14" t="s">
        <v>83</v>
      </c>
      <c r="AY690" s="221" t="s">
        <v>237</v>
      </c>
    </row>
    <row r="691" spans="1:65" s="2" customFormat="1" ht="16.5" customHeight="1">
      <c r="A691" s="37"/>
      <c r="B691" s="38"/>
      <c r="C691" s="244" t="s">
        <v>1134</v>
      </c>
      <c r="D691" s="244" t="s">
        <v>296</v>
      </c>
      <c r="E691" s="245" t="s">
        <v>2747</v>
      </c>
      <c r="F691" s="246" t="s">
        <v>2748</v>
      </c>
      <c r="G691" s="247" t="s">
        <v>304</v>
      </c>
      <c r="H691" s="248">
        <v>3.0000000000000001E-3</v>
      </c>
      <c r="I691" s="249"/>
      <c r="J691" s="250">
        <f>ROUND(I691*H691,2)</f>
        <v>0</v>
      </c>
      <c r="K691" s="246" t="s">
        <v>242</v>
      </c>
      <c r="L691" s="251"/>
      <c r="M691" s="252" t="s">
        <v>19</v>
      </c>
      <c r="N691" s="253" t="s">
        <v>48</v>
      </c>
      <c r="O691" s="67"/>
      <c r="P691" s="191">
        <f>O691*H691</f>
        <v>0</v>
      </c>
      <c r="Q691" s="191">
        <v>1</v>
      </c>
      <c r="R691" s="191">
        <f>Q691*H691</f>
        <v>3.0000000000000001E-3</v>
      </c>
      <c r="S691" s="191">
        <v>0</v>
      </c>
      <c r="T691" s="192">
        <f>S691*H691</f>
        <v>0</v>
      </c>
      <c r="U691" s="37"/>
      <c r="V691" s="37"/>
      <c r="W691" s="37"/>
      <c r="X691" s="37"/>
      <c r="Y691" s="37"/>
      <c r="Z691" s="37"/>
      <c r="AA691" s="37"/>
      <c r="AB691" s="37"/>
      <c r="AC691" s="37"/>
      <c r="AD691" s="37"/>
      <c r="AE691" s="37"/>
      <c r="AR691" s="193" t="s">
        <v>523</v>
      </c>
      <c r="AT691" s="193" t="s">
        <v>296</v>
      </c>
      <c r="AU691" s="193" t="s">
        <v>88</v>
      </c>
      <c r="AY691" s="20" t="s">
        <v>237</v>
      </c>
      <c r="BE691" s="194">
        <f>IF(N691="základní",J691,0)</f>
        <v>0</v>
      </c>
      <c r="BF691" s="194">
        <f>IF(N691="snížená",J691,0)</f>
        <v>0</v>
      </c>
      <c r="BG691" s="194">
        <f>IF(N691="zákl. přenesená",J691,0)</f>
        <v>0</v>
      </c>
      <c r="BH691" s="194">
        <f>IF(N691="sníž. přenesená",J691,0)</f>
        <v>0</v>
      </c>
      <c r="BI691" s="194">
        <f>IF(N691="nulová",J691,0)</f>
        <v>0</v>
      </c>
      <c r="BJ691" s="20" t="s">
        <v>88</v>
      </c>
      <c r="BK691" s="194">
        <f>ROUND(I691*H691,2)</f>
        <v>0</v>
      </c>
      <c r="BL691" s="20" t="s">
        <v>366</v>
      </c>
      <c r="BM691" s="193" t="s">
        <v>4208</v>
      </c>
    </row>
    <row r="692" spans="1:65" s="14" customFormat="1" ht="10.199999999999999">
      <c r="B692" s="211"/>
      <c r="C692" s="212"/>
      <c r="D692" s="202" t="s">
        <v>247</v>
      </c>
      <c r="E692" s="212"/>
      <c r="F692" s="214" t="s">
        <v>4209</v>
      </c>
      <c r="G692" s="212"/>
      <c r="H692" s="215">
        <v>3.0000000000000001E-3</v>
      </c>
      <c r="I692" s="216"/>
      <c r="J692" s="212"/>
      <c r="K692" s="212"/>
      <c r="L692" s="217"/>
      <c r="M692" s="218"/>
      <c r="N692" s="219"/>
      <c r="O692" s="219"/>
      <c r="P692" s="219"/>
      <c r="Q692" s="219"/>
      <c r="R692" s="219"/>
      <c r="S692" s="219"/>
      <c r="T692" s="220"/>
      <c r="AT692" s="221" t="s">
        <v>247</v>
      </c>
      <c r="AU692" s="221" t="s">
        <v>88</v>
      </c>
      <c r="AV692" s="14" t="s">
        <v>88</v>
      </c>
      <c r="AW692" s="14" t="s">
        <v>4</v>
      </c>
      <c r="AX692" s="14" t="s">
        <v>83</v>
      </c>
      <c r="AY692" s="221" t="s">
        <v>237</v>
      </c>
    </row>
    <row r="693" spans="1:65" s="2" customFormat="1" ht="33" customHeight="1">
      <c r="A693" s="37"/>
      <c r="B693" s="38"/>
      <c r="C693" s="182" t="s">
        <v>1140</v>
      </c>
      <c r="D693" s="182" t="s">
        <v>239</v>
      </c>
      <c r="E693" s="183" t="s">
        <v>2751</v>
      </c>
      <c r="F693" s="184" t="s">
        <v>2752</v>
      </c>
      <c r="G693" s="185" t="s">
        <v>141</v>
      </c>
      <c r="H693" s="186">
        <v>17.625</v>
      </c>
      <c r="I693" s="187"/>
      <c r="J693" s="188">
        <f>ROUND(I693*H693,2)</f>
        <v>0</v>
      </c>
      <c r="K693" s="184" t="s">
        <v>242</v>
      </c>
      <c r="L693" s="42"/>
      <c r="M693" s="189" t="s">
        <v>19</v>
      </c>
      <c r="N693" s="190" t="s">
        <v>48</v>
      </c>
      <c r="O693" s="67"/>
      <c r="P693" s="191">
        <f>O693*H693</f>
        <v>0</v>
      </c>
      <c r="Q693" s="191">
        <v>0</v>
      </c>
      <c r="R693" s="191">
        <f>Q693*H693</f>
        <v>0</v>
      </c>
      <c r="S693" s="191">
        <v>0</v>
      </c>
      <c r="T693" s="192">
        <f>S693*H693</f>
        <v>0</v>
      </c>
      <c r="U693" s="37"/>
      <c r="V693" s="37"/>
      <c r="W693" s="37"/>
      <c r="X693" s="37"/>
      <c r="Y693" s="37"/>
      <c r="Z693" s="37"/>
      <c r="AA693" s="37"/>
      <c r="AB693" s="37"/>
      <c r="AC693" s="37"/>
      <c r="AD693" s="37"/>
      <c r="AE693" s="37"/>
      <c r="AR693" s="193" t="s">
        <v>366</v>
      </c>
      <c r="AT693" s="193" t="s">
        <v>239</v>
      </c>
      <c r="AU693" s="193" t="s">
        <v>88</v>
      </c>
      <c r="AY693" s="20" t="s">
        <v>237</v>
      </c>
      <c r="BE693" s="194">
        <f>IF(N693="základní",J693,0)</f>
        <v>0</v>
      </c>
      <c r="BF693" s="194">
        <f>IF(N693="snížená",J693,0)</f>
        <v>0</v>
      </c>
      <c r="BG693" s="194">
        <f>IF(N693="zákl. přenesená",J693,0)</f>
        <v>0</v>
      </c>
      <c r="BH693" s="194">
        <f>IF(N693="sníž. přenesená",J693,0)</f>
        <v>0</v>
      </c>
      <c r="BI693" s="194">
        <f>IF(N693="nulová",J693,0)</f>
        <v>0</v>
      </c>
      <c r="BJ693" s="20" t="s">
        <v>88</v>
      </c>
      <c r="BK693" s="194">
        <f>ROUND(I693*H693,2)</f>
        <v>0</v>
      </c>
      <c r="BL693" s="20" t="s">
        <v>366</v>
      </c>
      <c r="BM693" s="193" t="s">
        <v>4210</v>
      </c>
    </row>
    <row r="694" spans="1:65" s="2" customFormat="1" ht="10.199999999999999">
      <c r="A694" s="37"/>
      <c r="B694" s="38"/>
      <c r="C694" s="39"/>
      <c r="D694" s="195" t="s">
        <v>245</v>
      </c>
      <c r="E694" s="39"/>
      <c r="F694" s="196" t="s">
        <v>2754</v>
      </c>
      <c r="G694" s="39"/>
      <c r="H694" s="39"/>
      <c r="I694" s="197"/>
      <c r="J694" s="39"/>
      <c r="K694" s="39"/>
      <c r="L694" s="42"/>
      <c r="M694" s="198"/>
      <c r="N694" s="199"/>
      <c r="O694" s="67"/>
      <c r="P694" s="67"/>
      <c r="Q694" s="67"/>
      <c r="R694" s="67"/>
      <c r="S694" s="67"/>
      <c r="T694" s="68"/>
      <c r="U694" s="37"/>
      <c r="V694" s="37"/>
      <c r="W694" s="37"/>
      <c r="X694" s="37"/>
      <c r="Y694" s="37"/>
      <c r="Z694" s="37"/>
      <c r="AA694" s="37"/>
      <c r="AB694" s="37"/>
      <c r="AC694" s="37"/>
      <c r="AD694" s="37"/>
      <c r="AE694" s="37"/>
      <c r="AT694" s="20" t="s">
        <v>245</v>
      </c>
      <c r="AU694" s="20" t="s">
        <v>88</v>
      </c>
    </row>
    <row r="695" spans="1:65" s="14" customFormat="1" ht="10.199999999999999">
      <c r="B695" s="211"/>
      <c r="C695" s="212"/>
      <c r="D695" s="202" t="s">
        <v>247</v>
      </c>
      <c r="E695" s="213" t="s">
        <v>19</v>
      </c>
      <c r="F695" s="214" t="s">
        <v>4211</v>
      </c>
      <c r="G695" s="212"/>
      <c r="H695" s="215">
        <v>17.625</v>
      </c>
      <c r="I695" s="216"/>
      <c r="J695" s="212"/>
      <c r="K695" s="212"/>
      <c r="L695" s="217"/>
      <c r="M695" s="218"/>
      <c r="N695" s="219"/>
      <c r="O695" s="219"/>
      <c r="P695" s="219"/>
      <c r="Q695" s="219"/>
      <c r="R695" s="219"/>
      <c r="S695" s="219"/>
      <c r="T695" s="220"/>
      <c r="AT695" s="221" t="s">
        <v>247</v>
      </c>
      <c r="AU695" s="221" t="s">
        <v>88</v>
      </c>
      <c r="AV695" s="14" t="s">
        <v>88</v>
      </c>
      <c r="AW695" s="14" t="s">
        <v>37</v>
      </c>
      <c r="AX695" s="14" t="s">
        <v>83</v>
      </c>
      <c r="AY695" s="221" t="s">
        <v>237</v>
      </c>
    </row>
    <row r="696" spans="1:65" s="2" customFormat="1" ht="16.5" customHeight="1">
      <c r="A696" s="37"/>
      <c r="B696" s="38"/>
      <c r="C696" s="244" t="s">
        <v>1145</v>
      </c>
      <c r="D696" s="244" t="s">
        <v>296</v>
      </c>
      <c r="E696" s="245" t="s">
        <v>2747</v>
      </c>
      <c r="F696" s="246" t="s">
        <v>2748</v>
      </c>
      <c r="G696" s="247" t="s">
        <v>304</v>
      </c>
      <c r="H696" s="248">
        <v>6.0000000000000001E-3</v>
      </c>
      <c r="I696" s="249"/>
      <c r="J696" s="250">
        <f>ROUND(I696*H696,2)</f>
        <v>0</v>
      </c>
      <c r="K696" s="246" t="s">
        <v>242</v>
      </c>
      <c r="L696" s="251"/>
      <c r="M696" s="252" t="s">
        <v>19</v>
      </c>
      <c r="N696" s="253" t="s">
        <v>48</v>
      </c>
      <c r="O696" s="67"/>
      <c r="P696" s="191">
        <f>O696*H696</f>
        <v>0</v>
      </c>
      <c r="Q696" s="191">
        <v>1</v>
      </c>
      <c r="R696" s="191">
        <f>Q696*H696</f>
        <v>6.0000000000000001E-3</v>
      </c>
      <c r="S696" s="191">
        <v>0</v>
      </c>
      <c r="T696" s="192">
        <f>S696*H696</f>
        <v>0</v>
      </c>
      <c r="U696" s="37"/>
      <c r="V696" s="37"/>
      <c r="W696" s="37"/>
      <c r="X696" s="37"/>
      <c r="Y696" s="37"/>
      <c r="Z696" s="37"/>
      <c r="AA696" s="37"/>
      <c r="AB696" s="37"/>
      <c r="AC696" s="37"/>
      <c r="AD696" s="37"/>
      <c r="AE696" s="37"/>
      <c r="AR696" s="193" t="s">
        <v>523</v>
      </c>
      <c r="AT696" s="193" t="s">
        <v>296</v>
      </c>
      <c r="AU696" s="193" t="s">
        <v>88</v>
      </c>
      <c r="AY696" s="20" t="s">
        <v>237</v>
      </c>
      <c r="BE696" s="194">
        <f>IF(N696="základní",J696,0)</f>
        <v>0</v>
      </c>
      <c r="BF696" s="194">
        <f>IF(N696="snížená",J696,0)</f>
        <v>0</v>
      </c>
      <c r="BG696" s="194">
        <f>IF(N696="zákl. přenesená",J696,0)</f>
        <v>0</v>
      </c>
      <c r="BH696" s="194">
        <f>IF(N696="sníž. přenesená",J696,0)</f>
        <v>0</v>
      </c>
      <c r="BI696" s="194">
        <f>IF(N696="nulová",J696,0)</f>
        <v>0</v>
      </c>
      <c r="BJ696" s="20" t="s">
        <v>88</v>
      </c>
      <c r="BK696" s="194">
        <f>ROUND(I696*H696,2)</f>
        <v>0</v>
      </c>
      <c r="BL696" s="20" t="s">
        <v>366</v>
      </c>
      <c r="BM696" s="193" t="s">
        <v>4212</v>
      </c>
    </row>
    <row r="697" spans="1:65" s="14" customFormat="1" ht="10.199999999999999">
      <c r="B697" s="211"/>
      <c r="C697" s="212"/>
      <c r="D697" s="202" t="s">
        <v>247</v>
      </c>
      <c r="E697" s="212"/>
      <c r="F697" s="214" t="s">
        <v>4213</v>
      </c>
      <c r="G697" s="212"/>
      <c r="H697" s="215">
        <v>6.0000000000000001E-3</v>
      </c>
      <c r="I697" s="216"/>
      <c r="J697" s="212"/>
      <c r="K697" s="212"/>
      <c r="L697" s="217"/>
      <c r="M697" s="218"/>
      <c r="N697" s="219"/>
      <c r="O697" s="219"/>
      <c r="P697" s="219"/>
      <c r="Q697" s="219"/>
      <c r="R697" s="219"/>
      <c r="S697" s="219"/>
      <c r="T697" s="220"/>
      <c r="AT697" s="221" t="s">
        <v>247</v>
      </c>
      <c r="AU697" s="221" t="s">
        <v>88</v>
      </c>
      <c r="AV697" s="14" t="s">
        <v>88</v>
      </c>
      <c r="AW697" s="14" t="s">
        <v>4</v>
      </c>
      <c r="AX697" s="14" t="s">
        <v>83</v>
      </c>
      <c r="AY697" s="221" t="s">
        <v>237</v>
      </c>
    </row>
    <row r="698" spans="1:65" s="2" customFormat="1" ht="24.15" customHeight="1">
      <c r="A698" s="37"/>
      <c r="B698" s="38"/>
      <c r="C698" s="182" t="s">
        <v>1150</v>
      </c>
      <c r="D698" s="182" t="s">
        <v>239</v>
      </c>
      <c r="E698" s="183" t="s">
        <v>2779</v>
      </c>
      <c r="F698" s="184" t="s">
        <v>2780</v>
      </c>
      <c r="G698" s="185" t="s">
        <v>141</v>
      </c>
      <c r="H698" s="186">
        <v>9.4</v>
      </c>
      <c r="I698" s="187"/>
      <c r="J698" s="188">
        <f>ROUND(I698*H698,2)</f>
        <v>0</v>
      </c>
      <c r="K698" s="184" t="s">
        <v>242</v>
      </c>
      <c r="L698" s="42"/>
      <c r="M698" s="189" t="s">
        <v>19</v>
      </c>
      <c r="N698" s="190" t="s">
        <v>48</v>
      </c>
      <c r="O698" s="67"/>
      <c r="P698" s="191">
        <f>O698*H698</f>
        <v>0</v>
      </c>
      <c r="Q698" s="191">
        <v>4.0000000000000002E-4</v>
      </c>
      <c r="R698" s="191">
        <f>Q698*H698</f>
        <v>3.7600000000000003E-3</v>
      </c>
      <c r="S698" s="191">
        <v>0</v>
      </c>
      <c r="T698" s="192">
        <f>S698*H698</f>
        <v>0</v>
      </c>
      <c r="U698" s="37"/>
      <c r="V698" s="37"/>
      <c r="W698" s="37"/>
      <c r="X698" s="37"/>
      <c r="Y698" s="37"/>
      <c r="Z698" s="37"/>
      <c r="AA698" s="37"/>
      <c r="AB698" s="37"/>
      <c r="AC698" s="37"/>
      <c r="AD698" s="37"/>
      <c r="AE698" s="37"/>
      <c r="AR698" s="193" t="s">
        <v>366</v>
      </c>
      <c r="AT698" s="193" t="s">
        <v>239</v>
      </c>
      <c r="AU698" s="193" t="s">
        <v>88</v>
      </c>
      <c r="AY698" s="20" t="s">
        <v>237</v>
      </c>
      <c r="BE698" s="194">
        <f>IF(N698="základní",J698,0)</f>
        <v>0</v>
      </c>
      <c r="BF698" s="194">
        <f>IF(N698="snížená",J698,0)</f>
        <v>0</v>
      </c>
      <c r="BG698" s="194">
        <f>IF(N698="zákl. přenesená",J698,0)</f>
        <v>0</v>
      </c>
      <c r="BH698" s="194">
        <f>IF(N698="sníž. přenesená",J698,0)</f>
        <v>0</v>
      </c>
      <c r="BI698" s="194">
        <f>IF(N698="nulová",J698,0)</f>
        <v>0</v>
      </c>
      <c r="BJ698" s="20" t="s">
        <v>88</v>
      </c>
      <c r="BK698" s="194">
        <f>ROUND(I698*H698,2)</f>
        <v>0</v>
      </c>
      <c r="BL698" s="20" t="s">
        <v>366</v>
      </c>
      <c r="BM698" s="193" t="s">
        <v>4214</v>
      </c>
    </row>
    <row r="699" spans="1:65" s="2" customFormat="1" ht="10.199999999999999">
      <c r="A699" s="37"/>
      <c r="B699" s="38"/>
      <c r="C699" s="39"/>
      <c r="D699" s="195" t="s">
        <v>245</v>
      </c>
      <c r="E699" s="39"/>
      <c r="F699" s="196" t="s">
        <v>2782</v>
      </c>
      <c r="G699" s="39"/>
      <c r="H699" s="39"/>
      <c r="I699" s="197"/>
      <c r="J699" s="39"/>
      <c r="K699" s="39"/>
      <c r="L699" s="42"/>
      <c r="M699" s="198"/>
      <c r="N699" s="199"/>
      <c r="O699" s="67"/>
      <c r="P699" s="67"/>
      <c r="Q699" s="67"/>
      <c r="R699" s="67"/>
      <c r="S699" s="67"/>
      <c r="T699" s="68"/>
      <c r="U699" s="37"/>
      <c r="V699" s="37"/>
      <c r="W699" s="37"/>
      <c r="X699" s="37"/>
      <c r="Y699" s="37"/>
      <c r="Z699" s="37"/>
      <c r="AA699" s="37"/>
      <c r="AB699" s="37"/>
      <c r="AC699" s="37"/>
      <c r="AD699" s="37"/>
      <c r="AE699" s="37"/>
      <c r="AT699" s="20" t="s">
        <v>245</v>
      </c>
      <c r="AU699" s="20" t="s">
        <v>88</v>
      </c>
    </row>
    <row r="700" spans="1:65" s="14" customFormat="1" ht="10.199999999999999">
      <c r="B700" s="211"/>
      <c r="C700" s="212"/>
      <c r="D700" s="202" t="s">
        <v>247</v>
      </c>
      <c r="E700" s="213" t="s">
        <v>19</v>
      </c>
      <c r="F700" s="214" t="s">
        <v>3598</v>
      </c>
      <c r="G700" s="212"/>
      <c r="H700" s="215">
        <v>9.4</v>
      </c>
      <c r="I700" s="216"/>
      <c r="J700" s="212"/>
      <c r="K700" s="212"/>
      <c r="L700" s="217"/>
      <c r="M700" s="218"/>
      <c r="N700" s="219"/>
      <c r="O700" s="219"/>
      <c r="P700" s="219"/>
      <c r="Q700" s="219"/>
      <c r="R700" s="219"/>
      <c r="S700" s="219"/>
      <c r="T700" s="220"/>
      <c r="AT700" s="221" t="s">
        <v>247</v>
      </c>
      <c r="AU700" s="221" t="s">
        <v>88</v>
      </c>
      <c r="AV700" s="14" t="s">
        <v>88</v>
      </c>
      <c r="AW700" s="14" t="s">
        <v>37</v>
      </c>
      <c r="AX700" s="14" t="s">
        <v>83</v>
      </c>
      <c r="AY700" s="221" t="s">
        <v>237</v>
      </c>
    </row>
    <row r="701" spans="1:65" s="2" customFormat="1" ht="49.05" customHeight="1">
      <c r="A701" s="37"/>
      <c r="B701" s="38"/>
      <c r="C701" s="244" t="s">
        <v>1156</v>
      </c>
      <c r="D701" s="244" t="s">
        <v>296</v>
      </c>
      <c r="E701" s="245" t="s">
        <v>2783</v>
      </c>
      <c r="F701" s="246" t="s">
        <v>2784</v>
      </c>
      <c r="G701" s="247" t="s">
        <v>141</v>
      </c>
      <c r="H701" s="248">
        <v>10.956</v>
      </c>
      <c r="I701" s="249"/>
      <c r="J701" s="250">
        <f>ROUND(I701*H701,2)</f>
        <v>0</v>
      </c>
      <c r="K701" s="246" t="s">
        <v>242</v>
      </c>
      <c r="L701" s="251"/>
      <c r="M701" s="252" t="s">
        <v>19</v>
      </c>
      <c r="N701" s="253" t="s">
        <v>48</v>
      </c>
      <c r="O701" s="67"/>
      <c r="P701" s="191">
        <f>O701*H701</f>
        <v>0</v>
      </c>
      <c r="Q701" s="191">
        <v>5.4000000000000003E-3</v>
      </c>
      <c r="R701" s="191">
        <f>Q701*H701</f>
        <v>5.9162400000000004E-2</v>
      </c>
      <c r="S701" s="191">
        <v>0</v>
      </c>
      <c r="T701" s="192">
        <f>S701*H701</f>
        <v>0</v>
      </c>
      <c r="U701" s="37"/>
      <c r="V701" s="37"/>
      <c r="W701" s="37"/>
      <c r="X701" s="37"/>
      <c r="Y701" s="37"/>
      <c r="Z701" s="37"/>
      <c r="AA701" s="37"/>
      <c r="AB701" s="37"/>
      <c r="AC701" s="37"/>
      <c r="AD701" s="37"/>
      <c r="AE701" s="37"/>
      <c r="AR701" s="193" t="s">
        <v>523</v>
      </c>
      <c r="AT701" s="193" t="s">
        <v>296</v>
      </c>
      <c r="AU701" s="193" t="s">
        <v>88</v>
      </c>
      <c r="AY701" s="20" t="s">
        <v>237</v>
      </c>
      <c r="BE701" s="194">
        <f>IF(N701="základní",J701,0)</f>
        <v>0</v>
      </c>
      <c r="BF701" s="194">
        <f>IF(N701="snížená",J701,0)</f>
        <v>0</v>
      </c>
      <c r="BG701" s="194">
        <f>IF(N701="zákl. přenesená",J701,0)</f>
        <v>0</v>
      </c>
      <c r="BH701" s="194">
        <f>IF(N701="sníž. přenesená",J701,0)</f>
        <v>0</v>
      </c>
      <c r="BI701" s="194">
        <f>IF(N701="nulová",J701,0)</f>
        <v>0</v>
      </c>
      <c r="BJ701" s="20" t="s">
        <v>88</v>
      </c>
      <c r="BK701" s="194">
        <f>ROUND(I701*H701,2)</f>
        <v>0</v>
      </c>
      <c r="BL701" s="20" t="s">
        <v>366</v>
      </c>
      <c r="BM701" s="193" t="s">
        <v>4215</v>
      </c>
    </row>
    <row r="702" spans="1:65" s="14" customFormat="1" ht="10.199999999999999">
      <c r="B702" s="211"/>
      <c r="C702" s="212"/>
      <c r="D702" s="202" t="s">
        <v>247</v>
      </c>
      <c r="E702" s="212"/>
      <c r="F702" s="214" t="s">
        <v>4216</v>
      </c>
      <c r="G702" s="212"/>
      <c r="H702" s="215">
        <v>10.956</v>
      </c>
      <c r="I702" s="216"/>
      <c r="J702" s="212"/>
      <c r="K702" s="212"/>
      <c r="L702" s="217"/>
      <c r="M702" s="218"/>
      <c r="N702" s="219"/>
      <c r="O702" s="219"/>
      <c r="P702" s="219"/>
      <c r="Q702" s="219"/>
      <c r="R702" s="219"/>
      <c r="S702" s="219"/>
      <c r="T702" s="220"/>
      <c r="AT702" s="221" t="s">
        <v>247</v>
      </c>
      <c r="AU702" s="221" t="s">
        <v>88</v>
      </c>
      <c r="AV702" s="14" t="s">
        <v>88</v>
      </c>
      <c r="AW702" s="14" t="s">
        <v>4</v>
      </c>
      <c r="AX702" s="14" t="s">
        <v>83</v>
      </c>
      <c r="AY702" s="221" t="s">
        <v>237</v>
      </c>
    </row>
    <row r="703" spans="1:65" s="2" customFormat="1" ht="24.15" customHeight="1">
      <c r="A703" s="37"/>
      <c r="B703" s="38"/>
      <c r="C703" s="182" t="s">
        <v>1162</v>
      </c>
      <c r="D703" s="182" t="s">
        <v>239</v>
      </c>
      <c r="E703" s="183" t="s">
        <v>4217</v>
      </c>
      <c r="F703" s="184" t="s">
        <v>4218</v>
      </c>
      <c r="G703" s="185" t="s">
        <v>141</v>
      </c>
      <c r="H703" s="186">
        <v>35.25</v>
      </c>
      <c r="I703" s="187"/>
      <c r="J703" s="188">
        <f>ROUND(I703*H703,2)</f>
        <v>0</v>
      </c>
      <c r="K703" s="184" t="s">
        <v>242</v>
      </c>
      <c r="L703" s="42"/>
      <c r="M703" s="189" t="s">
        <v>19</v>
      </c>
      <c r="N703" s="190" t="s">
        <v>48</v>
      </c>
      <c r="O703" s="67"/>
      <c r="P703" s="191">
        <f>O703*H703</f>
        <v>0</v>
      </c>
      <c r="Q703" s="191">
        <v>4.0000000000000002E-4</v>
      </c>
      <c r="R703" s="191">
        <f>Q703*H703</f>
        <v>1.4100000000000001E-2</v>
      </c>
      <c r="S703" s="191">
        <v>0</v>
      </c>
      <c r="T703" s="192">
        <f>S703*H703</f>
        <v>0</v>
      </c>
      <c r="U703" s="37"/>
      <c r="V703" s="37"/>
      <c r="W703" s="37"/>
      <c r="X703" s="37"/>
      <c r="Y703" s="37"/>
      <c r="Z703" s="37"/>
      <c r="AA703" s="37"/>
      <c r="AB703" s="37"/>
      <c r="AC703" s="37"/>
      <c r="AD703" s="37"/>
      <c r="AE703" s="37"/>
      <c r="AR703" s="193" t="s">
        <v>366</v>
      </c>
      <c r="AT703" s="193" t="s">
        <v>239</v>
      </c>
      <c r="AU703" s="193" t="s">
        <v>88</v>
      </c>
      <c r="AY703" s="20" t="s">
        <v>237</v>
      </c>
      <c r="BE703" s="194">
        <f>IF(N703="základní",J703,0)</f>
        <v>0</v>
      </c>
      <c r="BF703" s="194">
        <f>IF(N703="snížená",J703,0)</f>
        <v>0</v>
      </c>
      <c r="BG703" s="194">
        <f>IF(N703="zákl. přenesená",J703,0)</f>
        <v>0</v>
      </c>
      <c r="BH703" s="194">
        <f>IF(N703="sníž. přenesená",J703,0)</f>
        <v>0</v>
      </c>
      <c r="BI703" s="194">
        <f>IF(N703="nulová",J703,0)</f>
        <v>0</v>
      </c>
      <c r="BJ703" s="20" t="s">
        <v>88</v>
      </c>
      <c r="BK703" s="194">
        <f>ROUND(I703*H703,2)</f>
        <v>0</v>
      </c>
      <c r="BL703" s="20" t="s">
        <v>366</v>
      </c>
      <c r="BM703" s="193" t="s">
        <v>4219</v>
      </c>
    </row>
    <row r="704" spans="1:65" s="2" customFormat="1" ht="10.199999999999999">
      <c r="A704" s="37"/>
      <c r="B704" s="38"/>
      <c r="C704" s="39"/>
      <c r="D704" s="195" t="s">
        <v>245</v>
      </c>
      <c r="E704" s="39"/>
      <c r="F704" s="196" t="s">
        <v>4220</v>
      </c>
      <c r="G704" s="39"/>
      <c r="H704" s="39"/>
      <c r="I704" s="197"/>
      <c r="J704" s="39"/>
      <c r="K704" s="39"/>
      <c r="L704" s="42"/>
      <c r="M704" s="198"/>
      <c r="N704" s="199"/>
      <c r="O704" s="67"/>
      <c r="P704" s="67"/>
      <c r="Q704" s="67"/>
      <c r="R704" s="67"/>
      <c r="S704" s="67"/>
      <c r="T704" s="68"/>
      <c r="U704" s="37"/>
      <c r="V704" s="37"/>
      <c r="W704" s="37"/>
      <c r="X704" s="37"/>
      <c r="Y704" s="37"/>
      <c r="Z704" s="37"/>
      <c r="AA704" s="37"/>
      <c r="AB704" s="37"/>
      <c r="AC704" s="37"/>
      <c r="AD704" s="37"/>
      <c r="AE704" s="37"/>
      <c r="AT704" s="20" t="s">
        <v>245</v>
      </c>
      <c r="AU704" s="20" t="s">
        <v>88</v>
      </c>
    </row>
    <row r="705" spans="1:65" s="14" customFormat="1" ht="10.199999999999999">
      <c r="B705" s="211"/>
      <c r="C705" s="212"/>
      <c r="D705" s="202" t="s">
        <v>247</v>
      </c>
      <c r="E705" s="213" t="s">
        <v>19</v>
      </c>
      <c r="F705" s="214" t="s">
        <v>4221</v>
      </c>
      <c r="G705" s="212"/>
      <c r="H705" s="215">
        <v>35.25</v>
      </c>
      <c r="I705" s="216"/>
      <c r="J705" s="212"/>
      <c r="K705" s="212"/>
      <c r="L705" s="217"/>
      <c r="M705" s="218"/>
      <c r="N705" s="219"/>
      <c r="O705" s="219"/>
      <c r="P705" s="219"/>
      <c r="Q705" s="219"/>
      <c r="R705" s="219"/>
      <c r="S705" s="219"/>
      <c r="T705" s="220"/>
      <c r="AT705" s="221" t="s">
        <v>247</v>
      </c>
      <c r="AU705" s="221" t="s">
        <v>88</v>
      </c>
      <c r="AV705" s="14" t="s">
        <v>88</v>
      </c>
      <c r="AW705" s="14" t="s">
        <v>37</v>
      </c>
      <c r="AX705" s="14" t="s">
        <v>83</v>
      </c>
      <c r="AY705" s="221" t="s">
        <v>237</v>
      </c>
    </row>
    <row r="706" spans="1:65" s="2" customFormat="1" ht="49.05" customHeight="1">
      <c r="A706" s="37"/>
      <c r="B706" s="38"/>
      <c r="C706" s="244" t="s">
        <v>1166</v>
      </c>
      <c r="D706" s="244" t="s">
        <v>296</v>
      </c>
      <c r="E706" s="245" t="s">
        <v>2783</v>
      </c>
      <c r="F706" s="246" t="s">
        <v>2784</v>
      </c>
      <c r="G706" s="247" t="s">
        <v>141</v>
      </c>
      <c r="H706" s="248">
        <v>43.04</v>
      </c>
      <c r="I706" s="249"/>
      <c r="J706" s="250">
        <f>ROUND(I706*H706,2)</f>
        <v>0</v>
      </c>
      <c r="K706" s="246" t="s">
        <v>242</v>
      </c>
      <c r="L706" s="251"/>
      <c r="M706" s="252" t="s">
        <v>19</v>
      </c>
      <c r="N706" s="253" t="s">
        <v>48</v>
      </c>
      <c r="O706" s="67"/>
      <c r="P706" s="191">
        <f>O706*H706</f>
        <v>0</v>
      </c>
      <c r="Q706" s="191">
        <v>5.4000000000000003E-3</v>
      </c>
      <c r="R706" s="191">
        <f>Q706*H706</f>
        <v>0.23241600000000001</v>
      </c>
      <c r="S706" s="191">
        <v>0</v>
      </c>
      <c r="T706" s="192">
        <f>S706*H706</f>
        <v>0</v>
      </c>
      <c r="U706" s="37"/>
      <c r="V706" s="37"/>
      <c r="W706" s="37"/>
      <c r="X706" s="37"/>
      <c r="Y706" s="37"/>
      <c r="Z706" s="37"/>
      <c r="AA706" s="37"/>
      <c r="AB706" s="37"/>
      <c r="AC706" s="37"/>
      <c r="AD706" s="37"/>
      <c r="AE706" s="37"/>
      <c r="AR706" s="193" t="s">
        <v>523</v>
      </c>
      <c r="AT706" s="193" t="s">
        <v>296</v>
      </c>
      <c r="AU706" s="193" t="s">
        <v>88</v>
      </c>
      <c r="AY706" s="20" t="s">
        <v>237</v>
      </c>
      <c r="BE706" s="194">
        <f>IF(N706="základní",J706,0)</f>
        <v>0</v>
      </c>
      <c r="BF706" s="194">
        <f>IF(N706="snížená",J706,0)</f>
        <v>0</v>
      </c>
      <c r="BG706" s="194">
        <f>IF(N706="zákl. přenesená",J706,0)</f>
        <v>0</v>
      </c>
      <c r="BH706" s="194">
        <f>IF(N706="sníž. přenesená",J706,0)</f>
        <v>0</v>
      </c>
      <c r="BI706" s="194">
        <f>IF(N706="nulová",J706,0)</f>
        <v>0</v>
      </c>
      <c r="BJ706" s="20" t="s">
        <v>88</v>
      </c>
      <c r="BK706" s="194">
        <f>ROUND(I706*H706,2)</f>
        <v>0</v>
      </c>
      <c r="BL706" s="20" t="s">
        <v>366</v>
      </c>
      <c r="BM706" s="193" t="s">
        <v>4222</v>
      </c>
    </row>
    <row r="707" spans="1:65" s="14" customFormat="1" ht="10.199999999999999">
      <c r="B707" s="211"/>
      <c r="C707" s="212"/>
      <c r="D707" s="202" t="s">
        <v>247</v>
      </c>
      <c r="E707" s="212"/>
      <c r="F707" s="214" t="s">
        <v>4223</v>
      </c>
      <c r="G707" s="212"/>
      <c r="H707" s="215">
        <v>43.04</v>
      </c>
      <c r="I707" s="216"/>
      <c r="J707" s="212"/>
      <c r="K707" s="212"/>
      <c r="L707" s="217"/>
      <c r="M707" s="218"/>
      <c r="N707" s="219"/>
      <c r="O707" s="219"/>
      <c r="P707" s="219"/>
      <c r="Q707" s="219"/>
      <c r="R707" s="219"/>
      <c r="S707" s="219"/>
      <c r="T707" s="220"/>
      <c r="AT707" s="221" t="s">
        <v>247</v>
      </c>
      <c r="AU707" s="221" t="s">
        <v>88</v>
      </c>
      <c r="AV707" s="14" t="s">
        <v>88</v>
      </c>
      <c r="AW707" s="14" t="s">
        <v>4</v>
      </c>
      <c r="AX707" s="14" t="s">
        <v>83</v>
      </c>
      <c r="AY707" s="221" t="s">
        <v>237</v>
      </c>
    </row>
    <row r="708" spans="1:65" s="2" customFormat="1" ht="44.25" customHeight="1">
      <c r="A708" s="37"/>
      <c r="B708" s="38"/>
      <c r="C708" s="182" t="s">
        <v>1171</v>
      </c>
      <c r="D708" s="182" t="s">
        <v>239</v>
      </c>
      <c r="E708" s="183" t="s">
        <v>4224</v>
      </c>
      <c r="F708" s="184" t="s">
        <v>4225</v>
      </c>
      <c r="G708" s="185" t="s">
        <v>141</v>
      </c>
      <c r="H708" s="186">
        <v>13.125</v>
      </c>
      <c r="I708" s="187"/>
      <c r="J708" s="188">
        <f>ROUND(I708*H708,2)</f>
        <v>0</v>
      </c>
      <c r="K708" s="184" t="s">
        <v>242</v>
      </c>
      <c r="L708" s="42"/>
      <c r="M708" s="189" t="s">
        <v>19</v>
      </c>
      <c r="N708" s="190" t="s">
        <v>48</v>
      </c>
      <c r="O708" s="67"/>
      <c r="P708" s="191">
        <f>O708*H708</f>
        <v>0</v>
      </c>
      <c r="Q708" s="191">
        <v>8.0000000000000004E-4</v>
      </c>
      <c r="R708" s="191">
        <f>Q708*H708</f>
        <v>1.0500000000000001E-2</v>
      </c>
      <c r="S708" s="191">
        <v>0</v>
      </c>
      <c r="T708" s="192">
        <f>S708*H708</f>
        <v>0</v>
      </c>
      <c r="U708" s="37"/>
      <c r="V708" s="37"/>
      <c r="W708" s="37"/>
      <c r="X708" s="37"/>
      <c r="Y708" s="37"/>
      <c r="Z708" s="37"/>
      <c r="AA708" s="37"/>
      <c r="AB708" s="37"/>
      <c r="AC708" s="37"/>
      <c r="AD708" s="37"/>
      <c r="AE708" s="37"/>
      <c r="AR708" s="193" t="s">
        <v>366</v>
      </c>
      <c r="AT708" s="193" t="s">
        <v>239</v>
      </c>
      <c r="AU708" s="193" t="s">
        <v>88</v>
      </c>
      <c r="AY708" s="20" t="s">
        <v>237</v>
      </c>
      <c r="BE708" s="194">
        <f>IF(N708="základní",J708,0)</f>
        <v>0</v>
      </c>
      <c r="BF708" s="194">
        <f>IF(N708="snížená",J708,0)</f>
        <v>0</v>
      </c>
      <c r="BG708" s="194">
        <f>IF(N708="zákl. přenesená",J708,0)</f>
        <v>0</v>
      </c>
      <c r="BH708" s="194">
        <f>IF(N708="sníž. přenesená",J708,0)</f>
        <v>0</v>
      </c>
      <c r="BI708" s="194">
        <f>IF(N708="nulová",J708,0)</f>
        <v>0</v>
      </c>
      <c r="BJ708" s="20" t="s">
        <v>88</v>
      </c>
      <c r="BK708" s="194">
        <f>ROUND(I708*H708,2)</f>
        <v>0</v>
      </c>
      <c r="BL708" s="20" t="s">
        <v>366</v>
      </c>
      <c r="BM708" s="193" t="s">
        <v>4226</v>
      </c>
    </row>
    <row r="709" spans="1:65" s="2" customFormat="1" ht="10.199999999999999">
      <c r="A709" s="37"/>
      <c r="B709" s="38"/>
      <c r="C709" s="39"/>
      <c r="D709" s="195" t="s">
        <v>245</v>
      </c>
      <c r="E709" s="39"/>
      <c r="F709" s="196" t="s">
        <v>4227</v>
      </c>
      <c r="G709" s="39"/>
      <c r="H709" s="39"/>
      <c r="I709" s="197"/>
      <c r="J709" s="39"/>
      <c r="K709" s="39"/>
      <c r="L709" s="42"/>
      <c r="M709" s="198"/>
      <c r="N709" s="199"/>
      <c r="O709" s="67"/>
      <c r="P709" s="67"/>
      <c r="Q709" s="67"/>
      <c r="R709" s="67"/>
      <c r="S709" s="67"/>
      <c r="T709" s="68"/>
      <c r="U709" s="37"/>
      <c r="V709" s="37"/>
      <c r="W709" s="37"/>
      <c r="X709" s="37"/>
      <c r="Y709" s="37"/>
      <c r="Z709" s="37"/>
      <c r="AA709" s="37"/>
      <c r="AB709" s="37"/>
      <c r="AC709" s="37"/>
      <c r="AD709" s="37"/>
      <c r="AE709" s="37"/>
      <c r="AT709" s="20" t="s">
        <v>245</v>
      </c>
      <c r="AU709" s="20" t="s">
        <v>88</v>
      </c>
    </row>
    <row r="710" spans="1:65" s="14" customFormat="1" ht="10.199999999999999">
      <c r="B710" s="211"/>
      <c r="C710" s="212"/>
      <c r="D710" s="202" t="s">
        <v>247</v>
      </c>
      <c r="E710" s="213" t="s">
        <v>19</v>
      </c>
      <c r="F710" s="214" t="s">
        <v>3783</v>
      </c>
      <c r="G710" s="212"/>
      <c r="H710" s="215">
        <v>13.125</v>
      </c>
      <c r="I710" s="216"/>
      <c r="J710" s="212"/>
      <c r="K710" s="212"/>
      <c r="L710" s="217"/>
      <c r="M710" s="218"/>
      <c r="N710" s="219"/>
      <c r="O710" s="219"/>
      <c r="P710" s="219"/>
      <c r="Q710" s="219"/>
      <c r="R710" s="219"/>
      <c r="S710" s="219"/>
      <c r="T710" s="220"/>
      <c r="AT710" s="221" t="s">
        <v>247</v>
      </c>
      <c r="AU710" s="221" t="s">
        <v>88</v>
      </c>
      <c r="AV710" s="14" t="s">
        <v>88</v>
      </c>
      <c r="AW710" s="14" t="s">
        <v>37</v>
      </c>
      <c r="AX710" s="14" t="s">
        <v>83</v>
      </c>
      <c r="AY710" s="221" t="s">
        <v>237</v>
      </c>
    </row>
    <row r="711" spans="1:65" s="2" customFormat="1" ht="24.15" customHeight="1">
      <c r="A711" s="37"/>
      <c r="B711" s="38"/>
      <c r="C711" s="182" t="s">
        <v>1175</v>
      </c>
      <c r="D711" s="182" t="s">
        <v>239</v>
      </c>
      <c r="E711" s="183" t="s">
        <v>4228</v>
      </c>
      <c r="F711" s="184" t="s">
        <v>4229</v>
      </c>
      <c r="G711" s="185" t="s">
        <v>141</v>
      </c>
      <c r="H711" s="186">
        <v>9.4</v>
      </c>
      <c r="I711" s="187"/>
      <c r="J711" s="188">
        <f>ROUND(I711*H711,2)</f>
        <v>0</v>
      </c>
      <c r="K711" s="184" t="s">
        <v>242</v>
      </c>
      <c r="L711" s="42"/>
      <c r="M711" s="189" t="s">
        <v>19</v>
      </c>
      <c r="N711" s="190" t="s">
        <v>48</v>
      </c>
      <c r="O711" s="67"/>
      <c r="P711" s="191">
        <f>O711*H711</f>
        <v>0</v>
      </c>
      <c r="Q711" s="191">
        <v>0</v>
      </c>
      <c r="R711" s="191">
        <f>Q711*H711</f>
        <v>0</v>
      </c>
      <c r="S711" s="191">
        <v>0</v>
      </c>
      <c r="T711" s="192">
        <f>S711*H711</f>
        <v>0</v>
      </c>
      <c r="U711" s="37"/>
      <c r="V711" s="37"/>
      <c r="W711" s="37"/>
      <c r="X711" s="37"/>
      <c r="Y711" s="37"/>
      <c r="Z711" s="37"/>
      <c r="AA711" s="37"/>
      <c r="AB711" s="37"/>
      <c r="AC711" s="37"/>
      <c r="AD711" s="37"/>
      <c r="AE711" s="37"/>
      <c r="AR711" s="193" t="s">
        <v>366</v>
      </c>
      <c r="AT711" s="193" t="s">
        <v>239</v>
      </c>
      <c r="AU711" s="193" t="s">
        <v>88</v>
      </c>
      <c r="AY711" s="20" t="s">
        <v>237</v>
      </c>
      <c r="BE711" s="194">
        <f>IF(N711="základní",J711,0)</f>
        <v>0</v>
      </c>
      <c r="BF711" s="194">
        <f>IF(N711="snížená",J711,0)</f>
        <v>0</v>
      </c>
      <c r="BG711" s="194">
        <f>IF(N711="zákl. přenesená",J711,0)</f>
        <v>0</v>
      </c>
      <c r="BH711" s="194">
        <f>IF(N711="sníž. přenesená",J711,0)</f>
        <v>0</v>
      </c>
      <c r="BI711" s="194">
        <f>IF(N711="nulová",J711,0)</f>
        <v>0</v>
      </c>
      <c r="BJ711" s="20" t="s">
        <v>88</v>
      </c>
      <c r="BK711" s="194">
        <f>ROUND(I711*H711,2)</f>
        <v>0</v>
      </c>
      <c r="BL711" s="20" t="s">
        <v>366</v>
      </c>
      <c r="BM711" s="193" t="s">
        <v>4230</v>
      </c>
    </row>
    <row r="712" spans="1:65" s="2" customFormat="1" ht="10.199999999999999">
      <c r="A712" s="37"/>
      <c r="B712" s="38"/>
      <c r="C712" s="39"/>
      <c r="D712" s="195" t="s">
        <v>245</v>
      </c>
      <c r="E712" s="39"/>
      <c r="F712" s="196" t="s">
        <v>4231</v>
      </c>
      <c r="G712" s="39"/>
      <c r="H712" s="39"/>
      <c r="I712" s="197"/>
      <c r="J712" s="39"/>
      <c r="K712" s="39"/>
      <c r="L712" s="42"/>
      <c r="M712" s="198"/>
      <c r="N712" s="199"/>
      <c r="O712" s="67"/>
      <c r="P712" s="67"/>
      <c r="Q712" s="67"/>
      <c r="R712" s="67"/>
      <c r="S712" s="67"/>
      <c r="T712" s="68"/>
      <c r="U712" s="37"/>
      <c r="V712" s="37"/>
      <c r="W712" s="37"/>
      <c r="X712" s="37"/>
      <c r="Y712" s="37"/>
      <c r="Z712" s="37"/>
      <c r="AA712" s="37"/>
      <c r="AB712" s="37"/>
      <c r="AC712" s="37"/>
      <c r="AD712" s="37"/>
      <c r="AE712" s="37"/>
      <c r="AT712" s="20" t="s">
        <v>245</v>
      </c>
      <c r="AU712" s="20" t="s">
        <v>88</v>
      </c>
    </row>
    <row r="713" spans="1:65" s="14" customFormat="1" ht="10.199999999999999">
      <c r="B713" s="211"/>
      <c r="C713" s="212"/>
      <c r="D713" s="202" t="s">
        <v>247</v>
      </c>
      <c r="E713" s="213" t="s">
        <v>19</v>
      </c>
      <c r="F713" s="214" t="s">
        <v>3598</v>
      </c>
      <c r="G713" s="212"/>
      <c r="H713" s="215">
        <v>9.4</v>
      </c>
      <c r="I713" s="216"/>
      <c r="J713" s="212"/>
      <c r="K713" s="212"/>
      <c r="L713" s="217"/>
      <c r="M713" s="218"/>
      <c r="N713" s="219"/>
      <c r="O713" s="219"/>
      <c r="P713" s="219"/>
      <c r="Q713" s="219"/>
      <c r="R713" s="219"/>
      <c r="S713" s="219"/>
      <c r="T713" s="220"/>
      <c r="AT713" s="221" t="s">
        <v>247</v>
      </c>
      <c r="AU713" s="221" t="s">
        <v>88</v>
      </c>
      <c r="AV713" s="14" t="s">
        <v>88</v>
      </c>
      <c r="AW713" s="14" t="s">
        <v>37</v>
      </c>
      <c r="AX713" s="14" t="s">
        <v>83</v>
      </c>
      <c r="AY713" s="221" t="s">
        <v>237</v>
      </c>
    </row>
    <row r="714" spans="1:65" s="2" customFormat="1" ht="16.5" customHeight="1">
      <c r="A714" s="37"/>
      <c r="B714" s="38"/>
      <c r="C714" s="244" t="s">
        <v>1181</v>
      </c>
      <c r="D714" s="244" t="s">
        <v>296</v>
      </c>
      <c r="E714" s="245" t="s">
        <v>4232</v>
      </c>
      <c r="F714" s="246" t="s">
        <v>4233</v>
      </c>
      <c r="G714" s="247" t="s">
        <v>141</v>
      </c>
      <c r="H714" s="248">
        <v>9.8699999999999992</v>
      </c>
      <c r="I714" s="249"/>
      <c r="J714" s="250">
        <f>ROUND(I714*H714,2)</f>
        <v>0</v>
      </c>
      <c r="K714" s="246" t="s">
        <v>242</v>
      </c>
      <c r="L714" s="251"/>
      <c r="M714" s="252" t="s">
        <v>19</v>
      </c>
      <c r="N714" s="253" t="s">
        <v>48</v>
      </c>
      <c r="O714" s="67"/>
      <c r="P714" s="191">
        <f>O714*H714</f>
        <v>0</v>
      </c>
      <c r="Q714" s="191">
        <v>2.9999999999999997E-4</v>
      </c>
      <c r="R714" s="191">
        <f>Q714*H714</f>
        <v>2.9609999999999997E-3</v>
      </c>
      <c r="S714" s="191">
        <v>0</v>
      </c>
      <c r="T714" s="192">
        <f>S714*H714</f>
        <v>0</v>
      </c>
      <c r="U714" s="37"/>
      <c r="V714" s="37"/>
      <c r="W714" s="37"/>
      <c r="X714" s="37"/>
      <c r="Y714" s="37"/>
      <c r="Z714" s="37"/>
      <c r="AA714" s="37"/>
      <c r="AB714" s="37"/>
      <c r="AC714" s="37"/>
      <c r="AD714" s="37"/>
      <c r="AE714" s="37"/>
      <c r="AR714" s="193" t="s">
        <v>523</v>
      </c>
      <c r="AT714" s="193" t="s">
        <v>296</v>
      </c>
      <c r="AU714" s="193" t="s">
        <v>88</v>
      </c>
      <c r="AY714" s="20" t="s">
        <v>237</v>
      </c>
      <c r="BE714" s="194">
        <f>IF(N714="základní",J714,0)</f>
        <v>0</v>
      </c>
      <c r="BF714" s="194">
        <f>IF(N714="snížená",J714,0)</f>
        <v>0</v>
      </c>
      <c r="BG714" s="194">
        <f>IF(N714="zákl. přenesená",J714,0)</f>
        <v>0</v>
      </c>
      <c r="BH714" s="194">
        <f>IF(N714="sníž. přenesená",J714,0)</f>
        <v>0</v>
      </c>
      <c r="BI714" s="194">
        <f>IF(N714="nulová",J714,0)</f>
        <v>0</v>
      </c>
      <c r="BJ714" s="20" t="s">
        <v>88</v>
      </c>
      <c r="BK714" s="194">
        <f>ROUND(I714*H714,2)</f>
        <v>0</v>
      </c>
      <c r="BL714" s="20" t="s">
        <v>366</v>
      </c>
      <c r="BM714" s="193" t="s">
        <v>4234</v>
      </c>
    </row>
    <row r="715" spans="1:65" s="14" customFormat="1" ht="10.199999999999999">
      <c r="B715" s="211"/>
      <c r="C715" s="212"/>
      <c r="D715" s="202" t="s">
        <v>247</v>
      </c>
      <c r="E715" s="212"/>
      <c r="F715" s="214" t="s">
        <v>4235</v>
      </c>
      <c r="G715" s="212"/>
      <c r="H715" s="215">
        <v>9.8699999999999992</v>
      </c>
      <c r="I715" s="216"/>
      <c r="J715" s="212"/>
      <c r="K715" s="212"/>
      <c r="L715" s="217"/>
      <c r="M715" s="218"/>
      <c r="N715" s="219"/>
      <c r="O715" s="219"/>
      <c r="P715" s="219"/>
      <c r="Q715" s="219"/>
      <c r="R715" s="219"/>
      <c r="S715" s="219"/>
      <c r="T715" s="220"/>
      <c r="AT715" s="221" t="s">
        <v>247</v>
      </c>
      <c r="AU715" s="221" t="s">
        <v>88</v>
      </c>
      <c r="AV715" s="14" t="s">
        <v>88</v>
      </c>
      <c r="AW715" s="14" t="s">
        <v>4</v>
      </c>
      <c r="AX715" s="14" t="s">
        <v>83</v>
      </c>
      <c r="AY715" s="221" t="s">
        <v>237</v>
      </c>
    </row>
    <row r="716" spans="1:65" s="2" customFormat="1" ht="55.5" customHeight="1">
      <c r="A716" s="37"/>
      <c r="B716" s="38"/>
      <c r="C716" s="182" t="s">
        <v>1187</v>
      </c>
      <c r="D716" s="182" t="s">
        <v>239</v>
      </c>
      <c r="E716" s="183" t="s">
        <v>2807</v>
      </c>
      <c r="F716" s="184" t="s">
        <v>2808</v>
      </c>
      <c r="G716" s="185" t="s">
        <v>304</v>
      </c>
      <c r="H716" s="186">
        <v>0.33200000000000002</v>
      </c>
      <c r="I716" s="187"/>
      <c r="J716" s="188">
        <f>ROUND(I716*H716,2)</f>
        <v>0</v>
      </c>
      <c r="K716" s="184" t="s">
        <v>242</v>
      </c>
      <c r="L716" s="42"/>
      <c r="M716" s="189" t="s">
        <v>19</v>
      </c>
      <c r="N716" s="190" t="s">
        <v>48</v>
      </c>
      <c r="O716" s="67"/>
      <c r="P716" s="191">
        <f>O716*H716</f>
        <v>0</v>
      </c>
      <c r="Q716" s="191">
        <v>0</v>
      </c>
      <c r="R716" s="191">
        <f>Q716*H716</f>
        <v>0</v>
      </c>
      <c r="S716" s="191">
        <v>0</v>
      </c>
      <c r="T716" s="192">
        <f>S716*H716</f>
        <v>0</v>
      </c>
      <c r="U716" s="37"/>
      <c r="V716" s="37"/>
      <c r="W716" s="37"/>
      <c r="X716" s="37"/>
      <c r="Y716" s="37"/>
      <c r="Z716" s="37"/>
      <c r="AA716" s="37"/>
      <c r="AB716" s="37"/>
      <c r="AC716" s="37"/>
      <c r="AD716" s="37"/>
      <c r="AE716" s="37"/>
      <c r="AR716" s="193" t="s">
        <v>366</v>
      </c>
      <c r="AT716" s="193" t="s">
        <v>239</v>
      </c>
      <c r="AU716" s="193" t="s">
        <v>88</v>
      </c>
      <c r="AY716" s="20" t="s">
        <v>237</v>
      </c>
      <c r="BE716" s="194">
        <f>IF(N716="základní",J716,0)</f>
        <v>0</v>
      </c>
      <c r="BF716" s="194">
        <f>IF(N716="snížená",J716,0)</f>
        <v>0</v>
      </c>
      <c r="BG716" s="194">
        <f>IF(N716="zákl. přenesená",J716,0)</f>
        <v>0</v>
      </c>
      <c r="BH716" s="194">
        <f>IF(N716="sníž. přenesená",J716,0)</f>
        <v>0</v>
      </c>
      <c r="BI716" s="194">
        <f>IF(N716="nulová",J716,0)</f>
        <v>0</v>
      </c>
      <c r="BJ716" s="20" t="s">
        <v>88</v>
      </c>
      <c r="BK716" s="194">
        <f>ROUND(I716*H716,2)</f>
        <v>0</v>
      </c>
      <c r="BL716" s="20" t="s">
        <v>366</v>
      </c>
      <c r="BM716" s="193" t="s">
        <v>4236</v>
      </c>
    </row>
    <row r="717" spans="1:65" s="2" customFormat="1" ht="10.199999999999999">
      <c r="A717" s="37"/>
      <c r="B717" s="38"/>
      <c r="C717" s="39"/>
      <c r="D717" s="195" t="s">
        <v>245</v>
      </c>
      <c r="E717" s="39"/>
      <c r="F717" s="196" t="s">
        <v>2810</v>
      </c>
      <c r="G717" s="39"/>
      <c r="H717" s="39"/>
      <c r="I717" s="197"/>
      <c r="J717" s="39"/>
      <c r="K717" s="39"/>
      <c r="L717" s="42"/>
      <c r="M717" s="198"/>
      <c r="N717" s="199"/>
      <c r="O717" s="67"/>
      <c r="P717" s="67"/>
      <c r="Q717" s="67"/>
      <c r="R717" s="67"/>
      <c r="S717" s="67"/>
      <c r="T717" s="68"/>
      <c r="U717" s="37"/>
      <c r="V717" s="37"/>
      <c r="W717" s="37"/>
      <c r="X717" s="37"/>
      <c r="Y717" s="37"/>
      <c r="Z717" s="37"/>
      <c r="AA717" s="37"/>
      <c r="AB717" s="37"/>
      <c r="AC717" s="37"/>
      <c r="AD717" s="37"/>
      <c r="AE717" s="37"/>
      <c r="AT717" s="20" t="s">
        <v>245</v>
      </c>
      <c r="AU717" s="20" t="s">
        <v>88</v>
      </c>
    </row>
    <row r="718" spans="1:65" s="12" customFormat="1" ht="22.8" customHeight="1">
      <c r="B718" s="166"/>
      <c r="C718" s="167"/>
      <c r="D718" s="168" t="s">
        <v>75</v>
      </c>
      <c r="E718" s="180" t="s">
        <v>631</v>
      </c>
      <c r="F718" s="180" t="s">
        <v>632</v>
      </c>
      <c r="G718" s="167"/>
      <c r="H718" s="167"/>
      <c r="I718" s="170"/>
      <c r="J718" s="181">
        <f>BK718</f>
        <v>0</v>
      </c>
      <c r="K718" s="167"/>
      <c r="L718" s="172"/>
      <c r="M718" s="173"/>
      <c r="N718" s="174"/>
      <c r="O718" s="174"/>
      <c r="P718" s="175">
        <f>SUM(P719:P733)</f>
        <v>0</v>
      </c>
      <c r="Q718" s="174"/>
      <c r="R718" s="175">
        <f>SUM(R719:R733)</f>
        <v>5.7418000000000004E-2</v>
      </c>
      <c r="S718" s="174"/>
      <c r="T718" s="176">
        <f>SUM(T719:T733)</f>
        <v>0</v>
      </c>
      <c r="AR718" s="177" t="s">
        <v>88</v>
      </c>
      <c r="AT718" s="178" t="s">
        <v>75</v>
      </c>
      <c r="AU718" s="178" t="s">
        <v>83</v>
      </c>
      <c r="AY718" s="177" t="s">
        <v>237</v>
      </c>
      <c r="BK718" s="179">
        <f>SUM(BK719:BK733)</f>
        <v>0</v>
      </c>
    </row>
    <row r="719" spans="1:65" s="2" customFormat="1" ht="37.799999999999997" customHeight="1">
      <c r="A719" s="37"/>
      <c r="B719" s="38"/>
      <c r="C719" s="182" t="s">
        <v>1192</v>
      </c>
      <c r="D719" s="182" t="s">
        <v>239</v>
      </c>
      <c r="E719" s="183" t="s">
        <v>634</v>
      </c>
      <c r="F719" s="184" t="s">
        <v>635</v>
      </c>
      <c r="G719" s="185" t="s">
        <v>141</v>
      </c>
      <c r="H719" s="186">
        <v>7.6</v>
      </c>
      <c r="I719" s="187"/>
      <c r="J719" s="188">
        <f>ROUND(I719*H719,2)</f>
        <v>0</v>
      </c>
      <c r="K719" s="184" t="s">
        <v>242</v>
      </c>
      <c r="L719" s="42"/>
      <c r="M719" s="189" t="s">
        <v>19</v>
      </c>
      <c r="N719" s="190" t="s">
        <v>48</v>
      </c>
      <c r="O719" s="67"/>
      <c r="P719" s="191">
        <f>O719*H719</f>
        <v>0</v>
      </c>
      <c r="Q719" s="191">
        <v>0</v>
      </c>
      <c r="R719" s="191">
        <f>Q719*H719</f>
        <v>0</v>
      </c>
      <c r="S719" s="191">
        <v>0</v>
      </c>
      <c r="T719" s="192">
        <f>S719*H719</f>
        <v>0</v>
      </c>
      <c r="U719" s="37"/>
      <c r="V719" s="37"/>
      <c r="W719" s="37"/>
      <c r="X719" s="37"/>
      <c r="Y719" s="37"/>
      <c r="Z719" s="37"/>
      <c r="AA719" s="37"/>
      <c r="AB719" s="37"/>
      <c r="AC719" s="37"/>
      <c r="AD719" s="37"/>
      <c r="AE719" s="37"/>
      <c r="AR719" s="193" t="s">
        <v>366</v>
      </c>
      <c r="AT719" s="193" t="s">
        <v>239</v>
      </c>
      <c r="AU719" s="193" t="s">
        <v>88</v>
      </c>
      <c r="AY719" s="20" t="s">
        <v>237</v>
      </c>
      <c r="BE719" s="194">
        <f>IF(N719="základní",J719,0)</f>
        <v>0</v>
      </c>
      <c r="BF719" s="194">
        <f>IF(N719="snížená",J719,0)</f>
        <v>0</v>
      </c>
      <c r="BG719" s="194">
        <f>IF(N719="zákl. přenesená",J719,0)</f>
        <v>0</v>
      </c>
      <c r="BH719" s="194">
        <f>IF(N719="sníž. přenesená",J719,0)</f>
        <v>0</v>
      </c>
      <c r="BI719" s="194">
        <f>IF(N719="nulová",J719,0)</f>
        <v>0</v>
      </c>
      <c r="BJ719" s="20" t="s">
        <v>88</v>
      </c>
      <c r="BK719" s="194">
        <f>ROUND(I719*H719,2)</f>
        <v>0</v>
      </c>
      <c r="BL719" s="20" t="s">
        <v>366</v>
      </c>
      <c r="BM719" s="193" t="s">
        <v>4237</v>
      </c>
    </row>
    <row r="720" spans="1:65" s="2" customFormat="1" ht="10.199999999999999">
      <c r="A720" s="37"/>
      <c r="B720" s="38"/>
      <c r="C720" s="39"/>
      <c r="D720" s="195" t="s">
        <v>245</v>
      </c>
      <c r="E720" s="39"/>
      <c r="F720" s="196" t="s">
        <v>637</v>
      </c>
      <c r="G720" s="39"/>
      <c r="H720" s="39"/>
      <c r="I720" s="197"/>
      <c r="J720" s="39"/>
      <c r="K720" s="39"/>
      <c r="L720" s="42"/>
      <c r="M720" s="198"/>
      <c r="N720" s="199"/>
      <c r="O720" s="67"/>
      <c r="P720" s="67"/>
      <c r="Q720" s="67"/>
      <c r="R720" s="67"/>
      <c r="S720" s="67"/>
      <c r="T720" s="68"/>
      <c r="U720" s="37"/>
      <c r="V720" s="37"/>
      <c r="W720" s="37"/>
      <c r="X720" s="37"/>
      <c r="Y720" s="37"/>
      <c r="Z720" s="37"/>
      <c r="AA720" s="37"/>
      <c r="AB720" s="37"/>
      <c r="AC720" s="37"/>
      <c r="AD720" s="37"/>
      <c r="AE720" s="37"/>
      <c r="AT720" s="20" t="s">
        <v>245</v>
      </c>
      <c r="AU720" s="20" t="s">
        <v>88</v>
      </c>
    </row>
    <row r="721" spans="1:65" s="14" customFormat="1" ht="10.199999999999999">
      <c r="B721" s="211"/>
      <c r="C721" s="212"/>
      <c r="D721" s="202" t="s">
        <v>247</v>
      </c>
      <c r="E721" s="213" t="s">
        <v>19</v>
      </c>
      <c r="F721" s="214" t="s">
        <v>3583</v>
      </c>
      <c r="G721" s="212"/>
      <c r="H721" s="215">
        <v>7.6</v>
      </c>
      <c r="I721" s="216"/>
      <c r="J721" s="212"/>
      <c r="K721" s="212"/>
      <c r="L721" s="217"/>
      <c r="M721" s="218"/>
      <c r="N721" s="219"/>
      <c r="O721" s="219"/>
      <c r="P721" s="219"/>
      <c r="Q721" s="219"/>
      <c r="R721" s="219"/>
      <c r="S721" s="219"/>
      <c r="T721" s="220"/>
      <c r="AT721" s="221" t="s">
        <v>247</v>
      </c>
      <c r="AU721" s="221" t="s">
        <v>88</v>
      </c>
      <c r="AV721" s="14" t="s">
        <v>88</v>
      </c>
      <c r="AW721" s="14" t="s">
        <v>37</v>
      </c>
      <c r="AX721" s="14" t="s">
        <v>83</v>
      </c>
      <c r="AY721" s="221" t="s">
        <v>237</v>
      </c>
    </row>
    <row r="722" spans="1:65" s="2" customFormat="1" ht="24.15" customHeight="1">
      <c r="A722" s="37"/>
      <c r="B722" s="38"/>
      <c r="C722" s="244" t="s">
        <v>1213</v>
      </c>
      <c r="D722" s="244" t="s">
        <v>296</v>
      </c>
      <c r="E722" s="245" t="s">
        <v>4238</v>
      </c>
      <c r="F722" s="246" t="s">
        <v>4239</v>
      </c>
      <c r="G722" s="247" t="s">
        <v>141</v>
      </c>
      <c r="H722" s="248">
        <v>7.98</v>
      </c>
      <c r="I722" s="249"/>
      <c r="J722" s="250">
        <f>ROUND(I722*H722,2)</f>
        <v>0</v>
      </c>
      <c r="K722" s="246" t="s">
        <v>242</v>
      </c>
      <c r="L722" s="251"/>
      <c r="M722" s="252" t="s">
        <v>19</v>
      </c>
      <c r="N722" s="253" t="s">
        <v>48</v>
      </c>
      <c r="O722" s="67"/>
      <c r="P722" s="191">
        <f>O722*H722</f>
        <v>0</v>
      </c>
      <c r="Q722" s="191">
        <v>3.5000000000000001E-3</v>
      </c>
      <c r="R722" s="191">
        <f>Q722*H722</f>
        <v>2.7930000000000003E-2</v>
      </c>
      <c r="S722" s="191">
        <v>0</v>
      </c>
      <c r="T722" s="192">
        <f>S722*H722</f>
        <v>0</v>
      </c>
      <c r="U722" s="37"/>
      <c r="V722" s="37"/>
      <c r="W722" s="37"/>
      <c r="X722" s="37"/>
      <c r="Y722" s="37"/>
      <c r="Z722" s="37"/>
      <c r="AA722" s="37"/>
      <c r="AB722" s="37"/>
      <c r="AC722" s="37"/>
      <c r="AD722" s="37"/>
      <c r="AE722" s="37"/>
      <c r="AR722" s="193" t="s">
        <v>523</v>
      </c>
      <c r="AT722" s="193" t="s">
        <v>296</v>
      </c>
      <c r="AU722" s="193" t="s">
        <v>88</v>
      </c>
      <c r="AY722" s="20" t="s">
        <v>237</v>
      </c>
      <c r="BE722" s="194">
        <f>IF(N722="základní",J722,0)</f>
        <v>0</v>
      </c>
      <c r="BF722" s="194">
        <f>IF(N722="snížená",J722,0)</f>
        <v>0</v>
      </c>
      <c r="BG722" s="194">
        <f>IF(N722="zákl. přenesená",J722,0)</f>
        <v>0</v>
      </c>
      <c r="BH722" s="194">
        <f>IF(N722="sníž. přenesená",J722,0)</f>
        <v>0</v>
      </c>
      <c r="BI722" s="194">
        <f>IF(N722="nulová",J722,0)</f>
        <v>0</v>
      </c>
      <c r="BJ722" s="20" t="s">
        <v>88</v>
      </c>
      <c r="BK722" s="194">
        <f>ROUND(I722*H722,2)</f>
        <v>0</v>
      </c>
      <c r="BL722" s="20" t="s">
        <v>366</v>
      </c>
      <c r="BM722" s="193" t="s">
        <v>4240</v>
      </c>
    </row>
    <row r="723" spans="1:65" s="14" customFormat="1" ht="10.199999999999999">
      <c r="B723" s="211"/>
      <c r="C723" s="212"/>
      <c r="D723" s="202" t="s">
        <v>247</v>
      </c>
      <c r="E723" s="212"/>
      <c r="F723" s="214" t="s">
        <v>4241</v>
      </c>
      <c r="G723" s="212"/>
      <c r="H723" s="215">
        <v>7.98</v>
      </c>
      <c r="I723" s="216"/>
      <c r="J723" s="212"/>
      <c r="K723" s="212"/>
      <c r="L723" s="217"/>
      <c r="M723" s="218"/>
      <c r="N723" s="219"/>
      <c r="O723" s="219"/>
      <c r="P723" s="219"/>
      <c r="Q723" s="219"/>
      <c r="R723" s="219"/>
      <c r="S723" s="219"/>
      <c r="T723" s="220"/>
      <c r="AT723" s="221" t="s">
        <v>247</v>
      </c>
      <c r="AU723" s="221" t="s">
        <v>88</v>
      </c>
      <c r="AV723" s="14" t="s">
        <v>88</v>
      </c>
      <c r="AW723" s="14" t="s">
        <v>4</v>
      </c>
      <c r="AX723" s="14" t="s">
        <v>83</v>
      </c>
      <c r="AY723" s="221" t="s">
        <v>237</v>
      </c>
    </row>
    <row r="724" spans="1:65" s="2" customFormat="1" ht="24.15" customHeight="1">
      <c r="A724" s="37"/>
      <c r="B724" s="38"/>
      <c r="C724" s="182" t="s">
        <v>1226</v>
      </c>
      <c r="D724" s="182" t="s">
        <v>239</v>
      </c>
      <c r="E724" s="183" t="s">
        <v>644</v>
      </c>
      <c r="F724" s="184" t="s">
        <v>645</v>
      </c>
      <c r="G724" s="185" t="s">
        <v>154</v>
      </c>
      <c r="H724" s="186">
        <v>94.24</v>
      </c>
      <c r="I724" s="187"/>
      <c r="J724" s="188">
        <f>ROUND(I724*H724,2)</f>
        <v>0</v>
      </c>
      <c r="K724" s="184" t="s">
        <v>242</v>
      </c>
      <c r="L724" s="42"/>
      <c r="M724" s="189" t="s">
        <v>19</v>
      </c>
      <c r="N724" s="190" t="s">
        <v>48</v>
      </c>
      <c r="O724" s="67"/>
      <c r="P724" s="191">
        <f>O724*H724</f>
        <v>0</v>
      </c>
      <c r="Q724" s="191">
        <v>0</v>
      </c>
      <c r="R724" s="191">
        <f>Q724*H724</f>
        <v>0</v>
      </c>
      <c r="S724" s="191">
        <v>0</v>
      </c>
      <c r="T724" s="192">
        <f>S724*H724</f>
        <v>0</v>
      </c>
      <c r="U724" s="37"/>
      <c r="V724" s="37"/>
      <c r="W724" s="37"/>
      <c r="X724" s="37"/>
      <c r="Y724" s="37"/>
      <c r="Z724" s="37"/>
      <c r="AA724" s="37"/>
      <c r="AB724" s="37"/>
      <c r="AC724" s="37"/>
      <c r="AD724" s="37"/>
      <c r="AE724" s="37"/>
      <c r="AR724" s="193" t="s">
        <v>366</v>
      </c>
      <c r="AT724" s="193" t="s">
        <v>239</v>
      </c>
      <c r="AU724" s="193" t="s">
        <v>88</v>
      </c>
      <c r="AY724" s="20" t="s">
        <v>237</v>
      </c>
      <c r="BE724" s="194">
        <f>IF(N724="základní",J724,0)</f>
        <v>0</v>
      </c>
      <c r="BF724" s="194">
        <f>IF(N724="snížená",J724,0)</f>
        <v>0</v>
      </c>
      <c r="BG724" s="194">
        <f>IF(N724="zákl. přenesená",J724,0)</f>
        <v>0</v>
      </c>
      <c r="BH724" s="194">
        <f>IF(N724="sníž. přenesená",J724,0)</f>
        <v>0</v>
      </c>
      <c r="BI724" s="194">
        <f>IF(N724="nulová",J724,0)</f>
        <v>0</v>
      </c>
      <c r="BJ724" s="20" t="s">
        <v>88</v>
      </c>
      <c r="BK724" s="194">
        <f>ROUND(I724*H724,2)</f>
        <v>0</v>
      </c>
      <c r="BL724" s="20" t="s">
        <v>366</v>
      </c>
      <c r="BM724" s="193" t="s">
        <v>4242</v>
      </c>
    </row>
    <row r="725" spans="1:65" s="2" customFormat="1" ht="10.199999999999999">
      <c r="A725" s="37"/>
      <c r="B725" s="38"/>
      <c r="C725" s="39"/>
      <c r="D725" s="195" t="s">
        <v>245</v>
      </c>
      <c r="E725" s="39"/>
      <c r="F725" s="196" t="s">
        <v>647</v>
      </c>
      <c r="G725" s="39"/>
      <c r="H725" s="39"/>
      <c r="I725" s="197"/>
      <c r="J725" s="39"/>
      <c r="K725" s="39"/>
      <c r="L725" s="42"/>
      <c r="M725" s="198"/>
      <c r="N725" s="199"/>
      <c r="O725" s="67"/>
      <c r="P725" s="67"/>
      <c r="Q725" s="67"/>
      <c r="R725" s="67"/>
      <c r="S725" s="67"/>
      <c r="T725" s="68"/>
      <c r="U725" s="37"/>
      <c r="V725" s="37"/>
      <c r="W725" s="37"/>
      <c r="X725" s="37"/>
      <c r="Y725" s="37"/>
      <c r="Z725" s="37"/>
      <c r="AA725" s="37"/>
      <c r="AB725" s="37"/>
      <c r="AC725" s="37"/>
      <c r="AD725" s="37"/>
      <c r="AE725" s="37"/>
      <c r="AT725" s="20" t="s">
        <v>245</v>
      </c>
      <c r="AU725" s="20" t="s">
        <v>88</v>
      </c>
    </row>
    <row r="726" spans="1:65" s="14" customFormat="1" ht="10.199999999999999">
      <c r="B726" s="211"/>
      <c r="C726" s="212"/>
      <c r="D726" s="202" t="s">
        <v>247</v>
      </c>
      <c r="E726" s="213" t="s">
        <v>19</v>
      </c>
      <c r="F726" s="214" t="s">
        <v>3574</v>
      </c>
      <c r="G726" s="212"/>
      <c r="H726" s="215">
        <v>94.24</v>
      </c>
      <c r="I726" s="216"/>
      <c r="J726" s="212"/>
      <c r="K726" s="212"/>
      <c r="L726" s="217"/>
      <c r="M726" s="218"/>
      <c r="N726" s="219"/>
      <c r="O726" s="219"/>
      <c r="P726" s="219"/>
      <c r="Q726" s="219"/>
      <c r="R726" s="219"/>
      <c r="S726" s="219"/>
      <c r="T726" s="220"/>
      <c r="AT726" s="221" t="s">
        <v>247</v>
      </c>
      <c r="AU726" s="221" t="s">
        <v>88</v>
      </c>
      <c r="AV726" s="14" t="s">
        <v>88</v>
      </c>
      <c r="AW726" s="14" t="s">
        <v>37</v>
      </c>
      <c r="AX726" s="14" t="s">
        <v>83</v>
      </c>
      <c r="AY726" s="221" t="s">
        <v>237</v>
      </c>
    </row>
    <row r="727" spans="1:65" s="2" customFormat="1" ht="24.15" customHeight="1">
      <c r="A727" s="37"/>
      <c r="B727" s="38"/>
      <c r="C727" s="244" t="s">
        <v>1232</v>
      </c>
      <c r="D727" s="244" t="s">
        <v>296</v>
      </c>
      <c r="E727" s="245" t="s">
        <v>650</v>
      </c>
      <c r="F727" s="246" t="s">
        <v>651</v>
      </c>
      <c r="G727" s="247" t="s">
        <v>154</v>
      </c>
      <c r="H727" s="248">
        <v>94.24</v>
      </c>
      <c r="I727" s="249"/>
      <c r="J727" s="250">
        <f>ROUND(I727*H727,2)</f>
        <v>0</v>
      </c>
      <c r="K727" s="246" t="s">
        <v>242</v>
      </c>
      <c r="L727" s="251"/>
      <c r="M727" s="252" t="s">
        <v>19</v>
      </c>
      <c r="N727" s="253" t="s">
        <v>48</v>
      </c>
      <c r="O727" s="67"/>
      <c r="P727" s="191">
        <f>O727*H727</f>
        <v>0</v>
      </c>
      <c r="Q727" s="191">
        <v>2.9999999999999997E-4</v>
      </c>
      <c r="R727" s="191">
        <f>Q727*H727</f>
        <v>2.8271999999999995E-2</v>
      </c>
      <c r="S727" s="191">
        <v>0</v>
      </c>
      <c r="T727" s="192">
        <f>S727*H727</f>
        <v>0</v>
      </c>
      <c r="U727" s="37"/>
      <c r="V727" s="37"/>
      <c r="W727" s="37"/>
      <c r="X727" s="37"/>
      <c r="Y727" s="37"/>
      <c r="Z727" s="37"/>
      <c r="AA727" s="37"/>
      <c r="AB727" s="37"/>
      <c r="AC727" s="37"/>
      <c r="AD727" s="37"/>
      <c r="AE727" s="37"/>
      <c r="AR727" s="193" t="s">
        <v>523</v>
      </c>
      <c r="AT727" s="193" t="s">
        <v>296</v>
      </c>
      <c r="AU727" s="193" t="s">
        <v>88</v>
      </c>
      <c r="AY727" s="20" t="s">
        <v>237</v>
      </c>
      <c r="BE727" s="194">
        <f>IF(N727="základní",J727,0)</f>
        <v>0</v>
      </c>
      <c r="BF727" s="194">
        <f>IF(N727="snížená",J727,0)</f>
        <v>0</v>
      </c>
      <c r="BG727" s="194">
        <f>IF(N727="zákl. přenesená",J727,0)</f>
        <v>0</v>
      </c>
      <c r="BH727" s="194">
        <f>IF(N727="sníž. přenesená",J727,0)</f>
        <v>0</v>
      </c>
      <c r="BI727" s="194">
        <f>IF(N727="nulová",J727,0)</f>
        <v>0</v>
      </c>
      <c r="BJ727" s="20" t="s">
        <v>88</v>
      </c>
      <c r="BK727" s="194">
        <f>ROUND(I727*H727,2)</f>
        <v>0</v>
      </c>
      <c r="BL727" s="20" t="s">
        <v>366</v>
      </c>
      <c r="BM727" s="193" t="s">
        <v>4243</v>
      </c>
    </row>
    <row r="728" spans="1:65" s="2" customFormat="1" ht="44.25" customHeight="1">
      <c r="A728" s="37"/>
      <c r="B728" s="38"/>
      <c r="C728" s="182" t="s">
        <v>1238</v>
      </c>
      <c r="D728" s="182" t="s">
        <v>239</v>
      </c>
      <c r="E728" s="183" t="s">
        <v>4244</v>
      </c>
      <c r="F728" s="184" t="s">
        <v>4245</v>
      </c>
      <c r="G728" s="185" t="s">
        <v>141</v>
      </c>
      <c r="H728" s="186">
        <v>7.6</v>
      </c>
      <c r="I728" s="187"/>
      <c r="J728" s="188">
        <f>ROUND(I728*H728,2)</f>
        <v>0</v>
      </c>
      <c r="K728" s="184" t="s">
        <v>242</v>
      </c>
      <c r="L728" s="42"/>
      <c r="M728" s="189" t="s">
        <v>19</v>
      </c>
      <c r="N728" s="190" t="s">
        <v>48</v>
      </c>
      <c r="O728" s="67"/>
      <c r="P728" s="191">
        <f>O728*H728</f>
        <v>0</v>
      </c>
      <c r="Q728" s="191">
        <v>2.0000000000000002E-5</v>
      </c>
      <c r="R728" s="191">
        <f>Q728*H728</f>
        <v>1.5200000000000001E-4</v>
      </c>
      <c r="S728" s="191">
        <v>0</v>
      </c>
      <c r="T728" s="192">
        <f>S728*H728</f>
        <v>0</v>
      </c>
      <c r="U728" s="37"/>
      <c r="V728" s="37"/>
      <c r="W728" s="37"/>
      <c r="X728" s="37"/>
      <c r="Y728" s="37"/>
      <c r="Z728" s="37"/>
      <c r="AA728" s="37"/>
      <c r="AB728" s="37"/>
      <c r="AC728" s="37"/>
      <c r="AD728" s="37"/>
      <c r="AE728" s="37"/>
      <c r="AR728" s="193" t="s">
        <v>366</v>
      </c>
      <c r="AT728" s="193" t="s">
        <v>239</v>
      </c>
      <c r="AU728" s="193" t="s">
        <v>88</v>
      </c>
      <c r="AY728" s="20" t="s">
        <v>237</v>
      </c>
      <c r="BE728" s="194">
        <f>IF(N728="základní",J728,0)</f>
        <v>0</v>
      </c>
      <c r="BF728" s="194">
        <f>IF(N728="snížená",J728,0)</f>
        <v>0</v>
      </c>
      <c r="BG728" s="194">
        <f>IF(N728="zákl. přenesená",J728,0)</f>
        <v>0</v>
      </c>
      <c r="BH728" s="194">
        <f>IF(N728="sníž. přenesená",J728,0)</f>
        <v>0</v>
      </c>
      <c r="BI728" s="194">
        <f>IF(N728="nulová",J728,0)</f>
        <v>0</v>
      </c>
      <c r="BJ728" s="20" t="s">
        <v>88</v>
      </c>
      <c r="BK728" s="194">
        <f>ROUND(I728*H728,2)</f>
        <v>0</v>
      </c>
      <c r="BL728" s="20" t="s">
        <v>366</v>
      </c>
      <c r="BM728" s="193" t="s">
        <v>4246</v>
      </c>
    </row>
    <row r="729" spans="1:65" s="2" customFormat="1" ht="10.199999999999999">
      <c r="A729" s="37"/>
      <c r="B729" s="38"/>
      <c r="C729" s="39"/>
      <c r="D729" s="195" t="s">
        <v>245</v>
      </c>
      <c r="E729" s="39"/>
      <c r="F729" s="196" t="s">
        <v>4247</v>
      </c>
      <c r="G729" s="39"/>
      <c r="H729" s="39"/>
      <c r="I729" s="197"/>
      <c r="J729" s="39"/>
      <c r="K729" s="39"/>
      <c r="L729" s="42"/>
      <c r="M729" s="198"/>
      <c r="N729" s="199"/>
      <c r="O729" s="67"/>
      <c r="P729" s="67"/>
      <c r="Q729" s="67"/>
      <c r="R729" s="67"/>
      <c r="S729" s="67"/>
      <c r="T729" s="68"/>
      <c r="U729" s="37"/>
      <c r="V729" s="37"/>
      <c r="W729" s="37"/>
      <c r="X729" s="37"/>
      <c r="Y729" s="37"/>
      <c r="Z729" s="37"/>
      <c r="AA729" s="37"/>
      <c r="AB729" s="37"/>
      <c r="AC729" s="37"/>
      <c r="AD729" s="37"/>
      <c r="AE729" s="37"/>
      <c r="AT729" s="20" t="s">
        <v>245</v>
      </c>
      <c r="AU729" s="20" t="s">
        <v>88</v>
      </c>
    </row>
    <row r="730" spans="1:65" s="14" customFormat="1" ht="10.199999999999999">
      <c r="B730" s="211"/>
      <c r="C730" s="212"/>
      <c r="D730" s="202" t="s">
        <v>247</v>
      </c>
      <c r="E730" s="213" t="s">
        <v>19</v>
      </c>
      <c r="F730" s="214" t="s">
        <v>3583</v>
      </c>
      <c r="G730" s="212"/>
      <c r="H730" s="215">
        <v>7.6</v>
      </c>
      <c r="I730" s="216"/>
      <c r="J730" s="212"/>
      <c r="K730" s="212"/>
      <c r="L730" s="217"/>
      <c r="M730" s="218"/>
      <c r="N730" s="219"/>
      <c r="O730" s="219"/>
      <c r="P730" s="219"/>
      <c r="Q730" s="219"/>
      <c r="R730" s="219"/>
      <c r="S730" s="219"/>
      <c r="T730" s="220"/>
      <c r="AT730" s="221" t="s">
        <v>247</v>
      </c>
      <c r="AU730" s="221" t="s">
        <v>88</v>
      </c>
      <c r="AV730" s="14" t="s">
        <v>88</v>
      </c>
      <c r="AW730" s="14" t="s">
        <v>37</v>
      </c>
      <c r="AX730" s="14" t="s">
        <v>83</v>
      </c>
      <c r="AY730" s="221" t="s">
        <v>237</v>
      </c>
    </row>
    <row r="731" spans="1:65" s="2" customFormat="1" ht="24.15" customHeight="1">
      <c r="A731" s="37"/>
      <c r="B731" s="38"/>
      <c r="C731" s="244" t="s">
        <v>1257</v>
      </c>
      <c r="D731" s="244" t="s">
        <v>296</v>
      </c>
      <c r="E731" s="245" t="s">
        <v>4248</v>
      </c>
      <c r="F731" s="246" t="s">
        <v>4249</v>
      </c>
      <c r="G731" s="247" t="s">
        <v>141</v>
      </c>
      <c r="H731" s="248">
        <v>7.6</v>
      </c>
      <c r="I731" s="249"/>
      <c r="J731" s="250">
        <f>ROUND(I731*H731,2)</f>
        <v>0</v>
      </c>
      <c r="K731" s="246" t="s">
        <v>242</v>
      </c>
      <c r="L731" s="251"/>
      <c r="M731" s="252" t="s">
        <v>19</v>
      </c>
      <c r="N731" s="253" t="s">
        <v>48</v>
      </c>
      <c r="O731" s="67"/>
      <c r="P731" s="191">
        <f>O731*H731</f>
        <v>0</v>
      </c>
      <c r="Q731" s="191">
        <v>1.3999999999999999E-4</v>
      </c>
      <c r="R731" s="191">
        <f>Q731*H731</f>
        <v>1.0639999999999998E-3</v>
      </c>
      <c r="S731" s="191">
        <v>0</v>
      </c>
      <c r="T731" s="192">
        <f>S731*H731</f>
        <v>0</v>
      </c>
      <c r="U731" s="37"/>
      <c r="V731" s="37"/>
      <c r="W731" s="37"/>
      <c r="X731" s="37"/>
      <c r="Y731" s="37"/>
      <c r="Z731" s="37"/>
      <c r="AA731" s="37"/>
      <c r="AB731" s="37"/>
      <c r="AC731" s="37"/>
      <c r="AD731" s="37"/>
      <c r="AE731" s="37"/>
      <c r="AR731" s="193" t="s">
        <v>523</v>
      </c>
      <c r="AT731" s="193" t="s">
        <v>296</v>
      </c>
      <c r="AU731" s="193" t="s">
        <v>88</v>
      </c>
      <c r="AY731" s="20" t="s">
        <v>237</v>
      </c>
      <c r="BE731" s="194">
        <f>IF(N731="základní",J731,0)</f>
        <v>0</v>
      </c>
      <c r="BF731" s="194">
        <f>IF(N731="snížená",J731,0)</f>
        <v>0</v>
      </c>
      <c r="BG731" s="194">
        <f>IF(N731="zákl. přenesená",J731,0)</f>
        <v>0</v>
      </c>
      <c r="BH731" s="194">
        <f>IF(N731="sníž. přenesená",J731,0)</f>
        <v>0</v>
      </c>
      <c r="BI731" s="194">
        <f>IF(N731="nulová",J731,0)</f>
        <v>0</v>
      </c>
      <c r="BJ731" s="20" t="s">
        <v>88</v>
      </c>
      <c r="BK731" s="194">
        <f>ROUND(I731*H731,2)</f>
        <v>0</v>
      </c>
      <c r="BL731" s="20" t="s">
        <v>366</v>
      </c>
      <c r="BM731" s="193" t="s">
        <v>4250</v>
      </c>
    </row>
    <row r="732" spans="1:65" s="2" customFormat="1" ht="55.5" customHeight="1">
      <c r="A732" s="37"/>
      <c r="B732" s="38"/>
      <c r="C732" s="182" t="s">
        <v>1262</v>
      </c>
      <c r="D732" s="182" t="s">
        <v>239</v>
      </c>
      <c r="E732" s="183" t="s">
        <v>654</v>
      </c>
      <c r="F732" s="184" t="s">
        <v>655</v>
      </c>
      <c r="G732" s="185" t="s">
        <v>304</v>
      </c>
      <c r="H732" s="186">
        <v>5.7000000000000002E-2</v>
      </c>
      <c r="I732" s="187"/>
      <c r="J732" s="188">
        <f>ROUND(I732*H732,2)</f>
        <v>0</v>
      </c>
      <c r="K732" s="184" t="s">
        <v>242</v>
      </c>
      <c r="L732" s="42"/>
      <c r="M732" s="189" t="s">
        <v>19</v>
      </c>
      <c r="N732" s="190" t="s">
        <v>48</v>
      </c>
      <c r="O732" s="67"/>
      <c r="P732" s="191">
        <f>O732*H732</f>
        <v>0</v>
      </c>
      <c r="Q732" s="191">
        <v>0</v>
      </c>
      <c r="R732" s="191">
        <f>Q732*H732</f>
        <v>0</v>
      </c>
      <c r="S732" s="191">
        <v>0</v>
      </c>
      <c r="T732" s="192">
        <f>S732*H732</f>
        <v>0</v>
      </c>
      <c r="U732" s="37"/>
      <c r="V732" s="37"/>
      <c r="W732" s="37"/>
      <c r="X732" s="37"/>
      <c r="Y732" s="37"/>
      <c r="Z732" s="37"/>
      <c r="AA732" s="37"/>
      <c r="AB732" s="37"/>
      <c r="AC732" s="37"/>
      <c r="AD732" s="37"/>
      <c r="AE732" s="37"/>
      <c r="AR732" s="193" t="s">
        <v>366</v>
      </c>
      <c r="AT732" s="193" t="s">
        <v>239</v>
      </c>
      <c r="AU732" s="193" t="s">
        <v>88</v>
      </c>
      <c r="AY732" s="20" t="s">
        <v>237</v>
      </c>
      <c r="BE732" s="194">
        <f>IF(N732="základní",J732,0)</f>
        <v>0</v>
      </c>
      <c r="BF732" s="194">
        <f>IF(N732="snížená",J732,0)</f>
        <v>0</v>
      </c>
      <c r="BG732" s="194">
        <f>IF(N732="zákl. přenesená",J732,0)</f>
        <v>0</v>
      </c>
      <c r="BH732" s="194">
        <f>IF(N732="sníž. přenesená",J732,0)</f>
        <v>0</v>
      </c>
      <c r="BI732" s="194">
        <f>IF(N732="nulová",J732,0)</f>
        <v>0</v>
      </c>
      <c r="BJ732" s="20" t="s">
        <v>88</v>
      </c>
      <c r="BK732" s="194">
        <f>ROUND(I732*H732,2)</f>
        <v>0</v>
      </c>
      <c r="BL732" s="20" t="s">
        <v>366</v>
      </c>
      <c r="BM732" s="193" t="s">
        <v>4251</v>
      </c>
    </row>
    <row r="733" spans="1:65" s="2" customFormat="1" ht="10.199999999999999">
      <c r="A733" s="37"/>
      <c r="B733" s="38"/>
      <c r="C733" s="39"/>
      <c r="D733" s="195" t="s">
        <v>245</v>
      </c>
      <c r="E733" s="39"/>
      <c r="F733" s="196" t="s">
        <v>657</v>
      </c>
      <c r="G733" s="39"/>
      <c r="H733" s="39"/>
      <c r="I733" s="197"/>
      <c r="J733" s="39"/>
      <c r="K733" s="39"/>
      <c r="L733" s="42"/>
      <c r="M733" s="198"/>
      <c r="N733" s="199"/>
      <c r="O733" s="67"/>
      <c r="P733" s="67"/>
      <c r="Q733" s="67"/>
      <c r="R733" s="67"/>
      <c r="S733" s="67"/>
      <c r="T733" s="68"/>
      <c r="U733" s="37"/>
      <c r="V733" s="37"/>
      <c r="W733" s="37"/>
      <c r="X733" s="37"/>
      <c r="Y733" s="37"/>
      <c r="Z733" s="37"/>
      <c r="AA733" s="37"/>
      <c r="AB733" s="37"/>
      <c r="AC733" s="37"/>
      <c r="AD733" s="37"/>
      <c r="AE733" s="37"/>
      <c r="AT733" s="20" t="s">
        <v>245</v>
      </c>
      <c r="AU733" s="20" t="s">
        <v>88</v>
      </c>
    </row>
    <row r="734" spans="1:65" s="12" customFormat="1" ht="22.8" customHeight="1">
      <c r="B734" s="166"/>
      <c r="C734" s="167"/>
      <c r="D734" s="168" t="s">
        <v>75</v>
      </c>
      <c r="E734" s="180" t="s">
        <v>668</v>
      </c>
      <c r="F734" s="180" t="s">
        <v>669</v>
      </c>
      <c r="G734" s="167"/>
      <c r="H734" s="167"/>
      <c r="I734" s="170"/>
      <c r="J734" s="181">
        <f>BK734</f>
        <v>0</v>
      </c>
      <c r="K734" s="167"/>
      <c r="L734" s="172"/>
      <c r="M734" s="173"/>
      <c r="N734" s="174"/>
      <c r="O734" s="174"/>
      <c r="P734" s="175">
        <f>SUM(P735:P743)</f>
        <v>0</v>
      </c>
      <c r="Q734" s="174"/>
      <c r="R734" s="175">
        <f>SUM(R735:R743)</f>
        <v>0</v>
      </c>
      <c r="S734" s="174"/>
      <c r="T734" s="176">
        <f>SUM(T735:T743)</f>
        <v>1.9859999999999999E-2</v>
      </c>
      <c r="AR734" s="177" t="s">
        <v>88</v>
      </c>
      <c r="AT734" s="178" t="s">
        <v>75</v>
      </c>
      <c r="AU734" s="178" t="s">
        <v>83</v>
      </c>
      <c r="AY734" s="177" t="s">
        <v>237</v>
      </c>
      <c r="BK734" s="179">
        <f>SUM(BK735:BK743)</f>
        <v>0</v>
      </c>
    </row>
    <row r="735" spans="1:65" s="2" customFormat="1" ht="24.15" customHeight="1">
      <c r="A735" s="37"/>
      <c r="B735" s="38"/>
      <c r="C735" s="182" t="s">
        <v>1268</v>
      </c>
      <c r="D735" s="182" t="s">
        <v>239</v>
      </c>
      <c r="E735" s="183" t="s">
        <v>4252</v>
      </c>
      <c r="F735" s="184" t="s">
        <v>4253</v>
      </c>
      <c r="G735" s="185" t="s">
        <v>673</v>
      </c>
      <c r="H735" s="186">
        <v>1</v>
      </c>
      <c r="I735" s="187"/>
      <c r="J735" s="188">
        <f>ROUND(I735*H735,2)</f>
        <v>0</v>
      </c>
      <c r="K735" s="184" t="s">
        <v>242</v>
      </c>
      <c r="L735" s="42"/>
      <c r="M735" s="189" t="s">
        <v>19</v>
      </c>
      <c r="N735" s="190" t="s">
        <v>48</v>
      </c>
      <c r="O735" s="67"/>
      <c r="P735" s="191">
        <f>O735*H735</f>
        <v>0</v>
      </c>
      <c r="Q735" s="191">
        <v>0</v>
      </c>
      <c r="R735" s="191">
        <f>Q735*H735</f>
        <v>0</v>
      </c>
      <c r="S735" s="191">
        <v>1.7299999999999999E-2</v>
      </c>
      <c r="T735" s="192">
        <f>S735*H735</f>
        <v>1.7299999999999999E-2</v>
      </c>
      <c r="U735" s="37"/>
      <c r="V735" s="37"/>
      <c r="W735" s="37"/>
      <c r="X735" s="37"/>
      <c r="Y735" s="37"/>
      <c r="Z735" s="37"/>
      <c r="AA735" s="37"/>
      <c r="AB735" s="37"/>
      <c r="AC735" s="37"/>
      <c r="AD735" s="37"/>
      <c r="AE735" s="37"/>
      <c r="AR735" s="193" t="s">
        <v>366</v>
      </c>
      <c r="AT735" s="193" t="s">
        <v>239</v>
      </c>
      <c r="AU735" s="193" t="s">
        <v>88</v>
      </c>
      <c r="AY735" s="20" t="s">
        <v>237</v>
      </c>
      <c r="BE735" s="194">
        <f>IF(N735="základní",J735,0)</f>
        <v>0</v>
      </c>
      <c r="BF735" s="194">
        <f>IF(N735="snížená",J735,0)</f>
        <v>0</v>
      </c>
      <c r="BG735" s="194">
        <f>IF(N735="zákl. přenesená",J735,0)</f>
        <v>0</v>
      </c>
      <c r="BH735" s="194">
        <f>IF(N735="sníž. přenesená",J735,0)</f>
        <v>0</v>
      </c>
      <c r="BI735" s="194">
        <f>IF(N735="nulová",J735,0)</f>
        <v>0</v>
      </c>
      <c r="BJ735" s="20" t="s">
        <v>88</v>
      </c>
      <c r="BK735" s="194">
        <f>ROUND(I735*H735,2)</f>
        <v>0</v>
      </c>
      <c r="BL735" s="20" t="s">
        <v>366</v>
      </c>
      <c r="BM735" s="193" t="s">
        <v>4254</v>
      </c>
    </row>
    <row r="736" spans="1:65" s="2" customFormat="1" ht="10.199999999999999">
      <c r="A736" s="37"/>
      <c r="B736" s="38"/>
      <c r="C736" s="39"/>
      <c r="D736" s="195" t="s">
        <v>245</v>
      </c>
      <c r="E736" s="39"/>
      <c r="F736" s="196" t="s">
        <v>4255</v>
      </c>
      <c r="G736" s="39"/>
      <c r="H736" s="39"/>
      <c r="I736" s="197"/>
      <c r="J736" s="39"/>
      <c r="K736" s="39"/>
      <c r="L736" s="42"/>
      <c r="M736" s="198"/>
      <c r="N736" s="199"/>
      <c r="O736" s="67"/>
      <c r="P736" s="67"/>
      <c r="Q736" s="67"/>
      <c r="R736" s="67"/>
      <c r="S736" s="67"/>
      <c r="T736" s="68"/>
      <c r="U736" s="37"/>
      <c r="V736" s="37"/>
      <c r="W736" s="37"/>
      <c r="X736" s="37"/>
      <c r="Y736" s="37"/>
      <c r="Z736" s="37"/>
      <c r="AA736" s="37"/>
      <c r="AB736" s="37"/>
      <c r="AC736" s="37"/>
      <c r="AD736" s="37"/>
      <c r="AE736" s="37"/>
      <c r="AT736" s="20" t="s">
        <v>245</v>
      </c>
      <c r="AU736" s="20" t="s">
        <v>88</v>
      </c>
    </row>
    <row r="737" spans="1:65" s="14" customFormat="1" ht="10.199999999999999">
      <c r="B737" s="211"/>
      <c r="C737" s="212"/>
      <c r="D737" s="202" t="s">
        <v>247</v>
      </c>
      <c r="E737" s="213" t="s">
        <v>19</v>
      </c>
      <c r="F737" s="214" t="s">
        <v>4256</v>
      </c>
      <c r="G737" s="212"/>
      <c r="H737" s="215">
        <v>1</v>
      </c>
      <c r="I737" s="216"/>
      <c r="J737" s="212"/>
      <c r="K737" s="212"/>
      <c r="L737" s="217"/>
      <c r="M737" s="218"/>
      <c r="N737" s="219"/>
      <c r="O737" s="219"/>
      <c r="P737" s="219"/>
      <c r="Q737" s="219"/>
      <c r="R737" s="219"/>
      <c r="S737" s="219"/>
      <c r="T737" s="220"/>
      <c r="AT737" s="221" t="s">
        <v>247</v>
      </c>
      <c r="AU737" s="221" t="s">
        <v>88</v>
      </c>
      <c r="AV737" s="14" t="s">
        <v>88</v>
      </c>
      <c r="AW737" s="14" t="s">
        <v>37</v>
      </c>
      <c r="AX737" s="14" t="s">
        <v>83</v>
      </c>
      <c r="AY737" s="221" t="s">
        <v>237</v>
      </c>
    </row>
    <row r="738" spans="1:65" s="2" customFormat="1" ht="16.5" customHeight="1">
      <c r="A738" s="37"/>
      <c r="B738" s="38"/>
      <c r="C738" s="182" t="s">
        <v>1280</v>
      </c>
      <c r="D738" s="182" t="s">
        <v>239</v>
      </c>
      <c r="E738" s="183" t="s">
        <v>4257</v>
      </c>
      <c r="F738" s="184" t="s">
        <v>4258</v>
      </c>
      <c r="G738" s="185" t="s">
        <v>673</v>
      </c>
      <c r="H738" s="186">
        <v>1</v>
      </c>
      <c r="I738" s="187"/>
      <c r="J738" s="188">
        <f>ROUND(I738*H738,2)</f>
        <v>0</v>
      </c>
      <c r="K738" s="184" t="s">
        <v>242</v>
      </c>
      <c r="L738" s="42"/>
      <c r="M738" s="189" t="s">
        <v>19</v>
      </c>
      <c r="N738" s="190" t="s">
        <v>48</v>
      </c>
      <c r="O738" s="67"/>
      <c r="P738" s="191">
        <f>O738*H738</f>
        <v>0</v>
      </c>
      <c r="Q738" s="191">
        <v>0</v>
      </c>
      <c r="R738" s="191">
        <f>Q738*H738</f>
        <v>0</v>
      </c>
      <c r="S738" s="191">
        <v>8.5999999999999998E-4</v>
      </c>
      <c r="T738" s="192">
        <f>S738*H738</f>
        <v>8.5999999999999998E-4</v>
      </c>
      <c r="U738" s="37"/>
      <c r="V738" s="37"/>
      <c r="W738" s="37"/>
      <c r="X738" s="37"/>
      <c r="Y738" s="37"/>
      <c r="Z738" s="37"/>
      <c r="AA738" s="37"/>
      <c r="AB738" s="37"/>
      <c r="AC738" s="37"/>
      <c r="AD738" s="37"/>
      <c r="AE738" s="37"/>
      <c r="AR738" s="193" t="s">
        <v>366</v>
      </c>
      <c r="AT738" s="193" t="s">
        <v>239</v>
      </c>
      <c r="AU738" s="193" t="s">
        <v>88</v>
      </c>
      <c r="AY738" s="20" t="s">
        <v>237</v>
      </c>
      <c r="BE738" s="194">
        <f>IF(N738="základní",J738,0)</f>
        <v>0</v>
      </c>
      <c r="BF738" s="194">
        <f>IF(N738="snížená",J738,0)</f>
        <v>0</v>
      </c>
      <c r="BG738" s="194">
        <f>IF(N738="zákl. přenesená",J738,0)</f>
        <v>0</v>
      </c>
      <c r="BH738" s="194">
        <f>IF(N738="sníž. přenesená",J738,0)</f>
        <v>0</v>
      </c>
      <c r="BI738" s="194">
        <f>IF(N738="nulová",J738,0)</f>
        <v>0</v>
      </c>
      <c r="BJ738" s="20" t="s">
        <v>88</v>
      </c>
      <c r="BK738" s="194">
        <f>ROUND(I738*H738,2)</f>
        <v>0</v>
      </c>
      <c r="BL738" s="20" t="s">
        <v>366</v>
      </c>
      <c r="BM738" s="193" t="s">
        <v>4259</v>
      </c>
    </row>
    <row r="739" spans="1:65" s="2" customFormat="1" ht="10.199999999999999">
      <c r="A739" s="37"/>
      <c r="B739" s="38"/>
      <c r="C739" s="39"/>
      <c r="D739" s="195" t="s">
        <v>245</v>
      </c>
      <c r="E739" s="39"/>
      <c r="F739" s="196" t="s">
        <v>4260</v>
      </c>
      <c r="G739" s="39"/>
      <c r="H739" s="39"/>
      <c r="I739" s="197"/>
      <c r="J739" s="39"/>
      <c r="K739" s="39"/>
      <c r="L739" s="42"/>
      <c r="M739" s="198"/>
      <c r="N739" s="199"/>
      <c r="O739" s="67"/>
      <c r="P739" s="67"/>
      <c r="Q739" s="67"/>
      <c r="R739" s="67"/>
      <c r="S739" s="67"/>
      <c r="T739" s="68"/>
      <c r="U739" s="37"/>
      <c r="V739" s="37"/>
      <c r="W739" s="37"/>
      <c r="X739" s="37"/>
      <c r="Y739" s="37"/>
      <c r="Z739" s="37"/>
      <c r="AA739" s="37"/>
      <c r="AB739" s="37"/>
      <c r="AC739" s="37"/>
      <c r="AD739" s="37"/>
      <c r="AE739" s="37"/>
      <c r="AT739" s="20" t="s">
        <v>245</v>
      </c>
      <c r="AU739" s="20" t="s">
        <v>88</v>
      </c>
    </row>
    <row r="740" spans="1:65" s="14" customFormat="1" ht="10.199999999999999">
      <c r="B740" s="211"/>
      <c r="C740" s="212"/>
      <c r="D740" s="202" t="s">
        <v>247</v>
      </c>
      <c r="E740" s="213" t="s">
        <v>19</v>
      </c>
      <c r="F740" s="214" t="s">
        <v>4256</v>
      </c>
      <c r="G740" s="212"/>
      <c r="H740" s="215">
        <v>1</v>
      </c>
      <c r="I740" s="216"/>
      <c r="J740" s="212"/>
      <c r="K740" s="212"/>
      <c r="L740" s="217"/>
      <c r="M740" s="218"/>
      <c r="N740" s="219"/>
      <c r="O740" s="219"/>
      <c r="P740" s="219"/>
      <c r="Q740" s="219"/>
      <c r="R740" s="219"/>
      <c r="S740" s="219"/>
      <c r="T740" s="220"/>
      <c r="AT740" s="221" t="s">
        <v>247</v>
      </c>
      <c r="AU740" s="221" t="s">
        <v>88</v>
      </c>
      <c r="AV740" s="14" t="s">
        <v>88</v>
      </c>
      <c r="AW740" s="14" t="s">
        <v>37</v>
      </c>
      <c r="AX740" s="14" t="s">
        <v>83</v>
      </c>
      <c r="AY740" s="221" t="s">
        <v>237</v>
      </c>
    </row>
    <row r="741" spans="1:65" s="2" customFormat="1" ht="24.15" customHeight="1">
      <c r="A741" s="37"/>
      <c r="B741" s="38"/>
      <c r="C741" s="182" t="s">
        <v>1287</v>
      </c>
      <c r="D741" s="182" t="s">
        <v>239</v>
      </c>
      <c r="E741" s="183" t="s">
        <v>722</v>
      </c>
      <c r="F741" s="184" t="s">
        <v>723</v>
      </c>
      <c r="G741" s="185" t="s">
        <v>290</v>
      </c>
      <c r="H741" s="186">
        <v>2</v>
      </c>
      <c r="I741" s="187"/>
      <c r="J741" s="188">
        <f>ROUND(I741*H741,2)</f>
        <v>0</v>
      </c>
      <c r="K741" s="184" t="s">
        <v>242</v>
      </c>
      <c r="L741" s="42"/>
      <c r="M741" s="189" t="s">
        <v>19</v>
      </c>
      <c r="N741" s="190" t="s">
        <v>48</v>
      </c>
      <c r="O741" s="67"/>
      <c r="P741" s="191">
        <f>O741*H741</f>
        <v>0</v>
      </c>
      <c r="Q741" s="191">
        <v>0</v>
      </c>
      <c r="R741" s="191">
        <f>Q741*H741</f>
        <v>0</v>
      </c>
      <c r="S741" s="191">
        <v>8.4999999999999995E-4</v>
      </c>
      <c r="T741" s="192">
        <f>S741*H741</f>
        <v>1.6999999999999999E-3</v>
      </c>
      <c r="U741" s="37"/>
      <c r="V741" s="37"/>
      <c r="W741" s="37"/>
      <c r="X741" s="37"/>
      <c r="Y741" s="37"/>
      <c r="Z741" s="37"/>
      <c r="AA741" s="37"/>
      <c r="AB741" s="37"/>
      <c r="AC741" s="37"/>
      <c r="AD741" s="37"/>
      <c r="AE741" s="37"/>
      <c r="AR741" s="193" t="s">
        <v>366</v>
      </c>
      <c r="AT741" s="193" t="s">
        <v>239</v>
      </c>
      <c r="AU741" s="193" t="s">
        <v>88</v>
      </c>
      <c r="AY741" s="20" t="s">
        <v>237</v>
      </c>
      <c r="BE741" s="194">
        <f>IF(N741="základní",J741,0)</f>
        <v>0</v>
      </c>
      <c r="BF741" s="194">
        <f>IF(N741="snížená",J741,0)</f>
        <v>0</v>
      </c>
      <c r="BG741" s="194">
        <f>IF(N741="zákl. přenesená",J741,0)</f>
        <v>0</v>
      </c>
      <c r="BH741" s="194">
        <f>IF(N741="sníž. přenesená",J741,0)</f>
        <v>0</v>
      </c>
      <c r="BI741" s="194">
        <f>IF(N741="nulová",J741,0)</f>
        <v>0</v>
      </c>
      <c r="BJ741" s="20" t="s">
        <v>88</v>
      </c>
      <c r="BK741" s="194">
        <f>ROUND(I741*H741,2)</f>
        <v>0</v>
      </c>
      <c r="BL741" s="20" t="s">
        <v>366</v>
      </c>
      <c r="BM741" s="193" t="s">
        <v>4261</v>
      </c>
    </row>
    <row r="742" spans="1:65" s="2" customFormat="1" ht="10.199999999999999">
      <c r="A742" s="37"/>
      <c r="B742" s="38"/>
      <c r="C742" s="39"/>
      <c r="D742" s="195" t="s">
        <v>245</v>
      </c>
      <c r="E742" s="39"/>
      <c r="F742" s="196" t="s">
        <v>725</v>
      </c>
      <c r="G742" s="39"/>
      <c r="H742" s="39"/>
      <c r="I742" s="197"/>
      <c r="J742" s="39"/>
      <c r="K742" s="39"/>
      <c r="L742" s="42"/>
      <c r="M742" s="198"/>
      <c r="N742" s="199"/>
      <c r="O742" s="67"/>
      <c r="P742" s="67"/>
      <c r="Q742" s="67"/>
      <c r="R742" s="67"/>
      <c r="S742" s="67"/>
      <c r="T742" s="68"/>
      <c r="U742" s="37"/>
      <c r="V742" s="37"/>
      <c r="W742" s="37"/>
      <c r="X742" s="37"/>
      <c r="Y742" s="37"/>
      <c r="Z742" s="37"/>
      <c r="AA742" s="37"/>
      <c r="AB742" s="37"/>
      <c r="AC742" s="37"/>
      <c r="AD742" s="37"/>
      <c r="AE742" s="37"/>
      <c r="AT742" s="20" t="s">
        <v>245</v>
      </c>
      <c r="AU742" s="20" t="s">
        <v>88</v>
      </c>
    </row>
    <row r="743" spans="1:65" s="14" customFormat="1" ht="10.199999999999999">
      <c r="B743" s="211"/>
      <c r="C743" s="212"/>
      <c r="D743" s="202" t="s">
        <v>247</v>
      </c>
      <c r="E743" s="213" t="s">
        <v>19</v>
      </c>
      <c r="F743" s="214" t="s">
        <v>4262</v>
      </c>
      <c r="G743" s="212"/>
      <c r="H743" s="215">
        <v>2</v>
      </c>
      <c r="I743" s="216"/>
      <c r="J743" s="212"/>
      <c r="K743" s="212"/>
      <c r="L743" s="217"/>
      <c r="M743" s="218"/>
      <c r="N743" s="219"/>
      <c r="O743" s="219"/>
      <c r="P743" s="219"/>
      <c r="Q743" s="219"/>
      <c r="R743" s="219"/>
      <c r="S743" s="219"/>
      <c r="T743" s="220"/>
      <c r="AT743" s="221" t="s">
        <v>247</v>
      </c>
      <c r="AU743" s="221" t="s">
        <v>88</v>
      </c>
      <c r="AV743" s="14" t="s">
        <v>88</v>
      </c>
      <c r="AW743" s="14" t="s">
        <v>37</v>
      </c>
      <c r="AX743" s="14" t="s">
        <v>83</v>
      </c>
      <c r="AY743" s="221" t="s">
        <v>237</v>
      </c>
    </row>
    <row r="744" spans="1:65" s="12" customFormat="1" ht="22.8" customHeight="1">
      <c r="B744" s="166"/>
      <c r="C744" s="167"/>
      <c r="D744" s="168" t="s">
        <v>75</v>
      </c>
      <c r="E744" s="180" t="s">
        <v>4263</v>
      </c>
      <c r="F744" s="180" t="s">
        <v>4264</v>
      </c>
      <c r="G744" s="167"/>
      <c r="H744" s="167"/>
      <c r="I744" s="170"/>
      <c r="J744" s="181">
        <f>BK744</f>
        <v>0</v>
      </c>
      <c r="K744" s="167"/>
      <c r="L744" s="172"/>
      <c r="M744" s="173"/>
      <c r="N744" s="174"/>
      <c r="O744" s="174"/>
      <c r="P744" s="175">
        <f>SUM(P745:P748)</f>
        <v>0</v>
      </c>
      <c r="Q744" s="174"/>
      <c r="R744" s="175">
        <f>SUM(R745:R748)</f>
        <v>6.8000000000000005E-3</v>
      </c>
      <c r="S744" s="174"/>
      <c r="T744" s="176">
        <f>SUM(T745:T748)</f>
        <v>0</v>
      </c>
      <c r="AR744" s="177" t="s">
        <v>88</v>
      </c>
      <c r="AT744" s="178" t="s">
        <v>75</v>
      </c>
      <c r="AU744" s="178" t="s">
        <v>83</v>
      </c>
      <c r="AY744" s="177" t="s">
        <v>237</v>
      </c>
      <c r="BK744" s="179">
        <f>SUM(BK745:BK748)</f>
        <v>0</v>
      </c>
    </row>
    <row r="745" spans="1:65" s="2" customFormat="1" ht="37.799999999999997" customHeight="1">
      <c r="A745" s="37"/>
      <c r="B745" s="38"/>
      <c r="C745" s="182" t="s">
        <v>1292</v>
      </c>
      <c r="D745" s="182" t="s">
        <v>239</v>
      </c>
      <c r="E745" s="183" t="s">
        <v>4265</v>
      </c>
      <c r="F745" s="184" t="s">
        <v>4266</v>
      </c>
      <c r="G745" s="185" t="s">
        <v>290</v>
      </c>
      <c r="H745" s="186">
        <v>34</v>
      </c>
      <c r="I745" s="187"/>
      <c r="J745" s="188">
        <f>ROUND(I745*H745,2)</f>
        <v>0</v>
      </c>
      <c r="K745" s="184" t="s">
        <v>19</v>
      </c>
      <c r="L745" s="42"/>
      <c r="M745" s="189" t="s">
        <v>19</v>
      </c>
      <c r="N745" s="190" t="s">
        <v>48</v>
      </c>
      <c r="O745" s="67"/>
      <c r="P745" s="191">
        <f>O745*H745</f>
        <v>0</v>
      </c>
      <c r="Q745" s="191">
        <v>2.0000000000000001E-4</v>
      </c>
      <c r="R745" s="191">
        <f>Q745*H745</f>
        <v>6.8000000000000005E-3</v>
      </c>
      <c r="S745" s="191">
        <v>0</v>
      </c>
      <c r="T745" s="192">
        <f>S745*H745</f>
        <v>0</v>
      </c>
      <c r="U745" s="37"/>
      <c r="V745" s="37"/>
      <c r="W745" s="37"/>
      <c r="X745" s="37"/>
      <c r="Y745" s="37"/>
      <c r="Z745" s="37"/>
      <c r="AA745" s="37"/>
      <c r="AB745" s="37"/>
      <c r="AC745" s="37"/>
      <c r="AD745" s="37"/>
      <c r="AE745" s="37"/>
      <c r="AR745" s="193" t="s">
        <v>366</v>
      </c>
      <c r="AT745" s="193" t="s">
        <v>239</v>
      </c>
      <c r="AU745" s="193" t="s">
        <v>88</v>
      </c>
      <c r="AY745" s="20" t="s">
        <v>237</v>
      </c>
      <c r="BE745" s="194">
        <f>IF(N745="základní",J745,0)</f>
        <v>0</v>
      </c>
      <c r="BF745" s="194">
        <f>IF(N745="snížená",J745,0)</f>
        <v>0</v>
      </c>
      <c r="BG745" s="194">
        <f>IF(N745="zákl. přenesená",J745,0)</f>
        <v>0</v>
      </c>
      <c r="BH745" s="194">
        <f>IF(N745="sníž. přenesená",J745,0)</f>
        <v>0</v>
      </c>
      <c r="BI745" s="194">
        <f>IF(N745="nulová",J745,0)</f>
        <v>0</v>
      </c>
      <c r="BJ745" s="20" t="s">
        <v>88</v>
      </c>
      <c r="BK745" s="194">
        <f>ROUND(I745*H745,2)</f>
        <v>0</v>
      </c>
      <c r="BL745" s="20" t="s">
        <v>366</v>
      </c>
      <c r="BM745" s="193" t="s">
        <v>4267</v>
      </c>
    </row>
    <row r="746" spans="1:65" s="2" customFormat="1" ht="19.2">
      <c r="A746" s="37"/>
      <c r="B746" s="38"/>
      <c r="C746" s="39"/>
      <c r="D746" s="202" t="s">
        <v>914</v>
      </c>
      <c r="E746" s="39"/>
      <c r="F746" s="254" t="s">
        <v>4268</v>
      </c>
      <c r="G746" s="39"/>
      <c r="H746" s="39"/>
      <c r="I746" s="197"/>
      <c r="J746" s="39"/>
      <c r="K746" s="39"/>
      <c r="L746" s="42"/>
      <c r="M746" s="198"/>
      <c r="N746" s="199"/>
      <c r="O746" s="67"/>
      <c r="P746" s="67"/>
      <c r="Q746" s="67"/>
      <c r="R746" s="67"/>
      <c r="S746" s="67"/>
      <c r="T746" s="68"/>
      <c r="U746" s="37"/>
      <c r="V746" s="37"/>
      <c r="W746" s="37"/>
      <c r="X746" s="37"/>
      <c r="Y746" s="37"/>
      <c r="Z746" s="37"/>
      <c r="AA746" s="37"/>
      <c r="AB746" s="37"/>
      <c r="AC746" s="37"/>
      <c r="AD746" s="37"/>
      <c r="AE746" s="37"/>
      <c r="AT746" s="20" t="s">
        <v>914</v>
      </c>
      <c r="AU746" s="20" t="s">
        <v>88</v>
      </c>
    </row>
    <row r="747" spans="1:65" s="2" customFormat="1" ht="55.5" customHeight="1">
      <c r="A747" s="37"/>
      <c r="B747" s="38"/>
      <c r="C747" s="182" t="s">
        <v>1297</v>
      </c>
      <c r="D747" s="182" t="s">
        <v>239</v>
      </c>
      <c r="E747" s="183" t="s">
        <v>4269</v>
      </c>
      <c r="F747" s="184" t="s">
        <v>4270</v>
      </c>
      <c r="G747" s="185" t="s">
        <v>304</v>
      </c>
      <c r="H747" s="186">
        <v>7.0000000000000001E-3</v>
      </c>
      <c r="I747" s="187"/>
      <c r="J747" s="188">
        <f>ROUND(I747*H747,2)</f>
        <v>0</v>
      </c>
      <c r="K747" s="184" t="s">
        <v>242</v>
      </c>
      <c r="L747" s="42"/>
      <c r="M747" s="189" t="s">
        <v>19</v>
      </c>
      <c r="N747" s="190" t="s">
        <v>48</v>
      </c>
      <c r="O747" s="67"/>
      <c r="P747" s="191">
        <f>O747*H747</f>
        <v>0</v>
      </c>
      <c r="Q747" s="191">
        <v>0</v>
      </c>
      <c r="R747" s="191">
        <f>Q747*H747</f>
        <v>0</v>
      </c>
      <c r="S747" s="191">
        <v>0</v>
      </c>
      <c r="T747" s="192">
        <f>S747*H747</f>
        <v>0</v>
      </c>
      <c r="U747" s="37"/>
      <c r="V747" s="37"/>
      <c r="W747" s="37"/>
      <c r="X747" s="37"/>
      <c r="Y747" s="37"/>
      <c r="Z747" s="37"/>
      <c r="AA747" s="37"/>
      <c r="AB747" s="37"/>
      <c r="AC747" s="37"/>
      <c r="AD747" s="37"/>
      <c r="AE747" s="37"/>
      <c r="AR747" s="193" t="s">
        <v>366</v>
      </c>
      <c r="AT747" s="193" t="s">
        <v>239</v>
      </c>
      <c r="AU747" s="193" t="s">
        <v>88</v>
      </c>
      <c r="AY747" s="20" t="s">
        <v>237</v>
      </c>
      <c r="BE747" s="194">
        <f>IF(N747="základní",J747,0)</f>
        <v>0</v>
      </c>
      <c r="BF747" s="194">
        <f>IF(N747="snížená",J747,0)</f>
        <v>0</v>
      </c>
      <c r="BG747" s="194">
        <f>IF(N747="zákl. přenesená",J747,0)</f>
        <v>0</v>
      </c>
      <c r="BH747" s="194">
        <f>IF(N747="sníž. přenesená",J747,0)</f>
        <v>0</v>
      </c>
      <c r="BI747" s="194">
        <f>IF(N747="nulová",J747,0)</f>
        <v>0</v>
      </c>
      <c r="BJ747" s="20" t="s">
        <v>88</v>
      </c>
      <c r="BK747" s="194">
        <f>ROUND(I747*H747,2)</f>
        <v>0</v>
      </c>
      <c r="BL747" s="20" t="s">
        <v>366</v>
      </c>
      <c r="BM747" s="193" t="s">
        <v>4271</v>
      </c>
    </row>
    <row r="748" spans="1:65" s="2" customFormat="1" ht="10.199999999999999">
      <c r="A748" s="37"/>
      <c r="B748" s="38"/>
      <c r="C748" s="39"/>
      <c r="D748" s="195" t="s">
        <v>245</v>
      </c>
      <c r="E748" s="39"/>
      <c r="F748" s="196" t="s">
        <v>4272</v>
      </c>
      <c r="G748" s="39"/>
      <c r="H748" s="39"/>
      <c r="I748" s="197"/>
      <c r="J748" s="39"/>
      <c r="K748" s="39"/>
      <c r="L748" s="42"/>
      <c r="M748" s="198"/>
      <c r="N748" s="199"/>
      <c r="O748" s="67"/>
      <c r="P748" s="67"/>
      <c r="Q748" s="67"/>
      <c r="R748" s="67"/>
      <c r="S748" s="67"/>
      <c r="T748" s="68"/>
      <c r="U748" s="37"/>
      <c r="V748" s="37"/>
      <c r="W748" s="37"/>
      <c r="X748" s="37"/>
      <c r="Y748" s="37"/>
      <c r="Z748" s="37"/>
      <c r="AA748" s="37"/>
      <c r="AB748" s="37"/>
      <c r="AC748" s="37"/>
      <c r="AD748" s="37"/>
      <c r="AE748" s="37"/>
      <c r="AT748" s="20" t="s">
        <v>245</v>
      </c>
      <c r="AU748" s="20" t="s">
        <v>88</v>
      </c>
    </row>
    <row r="749" spans="1:65" s="12" customFormat="1" ht="22.8" customHeight="1">
      <c r="B749" s="166"/>
      <c r="C749" s="167"/>
      <c r="D749" s="168" t="s">
        <v>75</v>
      </c>
      <c r="E749" s="180" t="s">
        <v>731</v>
      </c>
      <c r="F749" s="180" t="s">
        <v>732</v>
      </c>
      <c r="G749" s="167"/>
      <c r="H749" s="167"/>
      <c r="I749" s="170"/>
      <c r="J749" s="181">
        <f>BK749</f>
        <v>0</v>
      </c>
      <c r="K749" s="167"/>
      <c r="L749" s="172"/>
      <c r="M749" s="173"/>
      <c r="N749" s="174"/>
      <c r="O749" s="174"/>
      <c r="P749" s="175">
        <f>SUM(P750:P754)</f>
        <v>0</v>
      </c>
      <c r="Q749" s="174"/>
      <c r="R749" s="175">
        <f>SUM(R750:R754)</f>
        <v>8.0000000000000004E-4</v>
      </c>
      <c r="S749" s="174"/>
      <c r="T749" s="176">
        <f>SUM(T750:T754)</f>
        <v>5.0800000000000005E-2</v>
      </c>
      <c r="AR749" s="177" t="s">
        <v>88</v>
      </c>
      <c r="AT749" s="178" t="s">
        <v>75</v>
      </c>
      <c r="AU749" s="178" t="s">
        <v>83</v>
      </c>
      <c r="AY749" s="177" t="s">
        <v>237</v>
      </c>
      <c r="BK749" s="179">
        <f>SUM(BK750:BK754)</f>
        <v>0</v>
      </c>
    </row>
    <row r="750" spans="1:65" s="2" customFormat="1" ht="21.75" customHeight="1">
      <c r="A750" s="37"/>
      <c r="B750" s="38"/>
      <c r="C750" s="182" t="s">
        <v>1302</v>
      </c>
      <c r="D750" s="182" t="s">
        <v>239</v>
      </c>
      <c r="E750" s="183" t="s">
        <v>734</v>
      </c>
      <c r="F750" s="184" t="s">
        <v>735</v>
      </c>
      <c r="G750" s="185" t="s">
        <v>154</v>
      </c>
      <c r="H750" s="186">
        <v>20</v>
      </c>
      <c r="I750" s="187"/>
      <c r="J750" s="188">
        <f>ROUND(I750*H750,2)</f>
        <v>0</v>
      </c>
      <c r="K750" s="184" t="s">
        <v>242</v>
      </c>
      <c r="L750" s="42"/>
      <c r="M750" s="189" t="s">
        <v>19</v>
      </c>
      <c r="N750" s="190" t="s">
        <v>48</v>
      </c>
      <c r="O750" s="67"/>
      <c r="P750" s="191">
        <f>O750*H750</f>
        <v>0</v>
      </c>
      <c r="Q750" s="191">
        <v>4.0000000000000003E-5</v>
      </c>
      <c r="R750" s="191">
        <f>Q750*H750</f>
        <v>8.0000000000000004E-4</v>
      </c>
      <c r="S750" s="191">
        <v>2.5400000000000002E-3</v>
      </c>
      <c r="T750" s="192">
        <f>S750*H750</f>
        <v>5.0800000000000005E-2</v>
      </c>
      <c r="U750" s="37"/>
      <c r="V750" s="37"/>
      <c r="W750" s="37"/>
      <c r="X750" s="37"/>
      <c r="Y750" s="37"/>
      <c r="Z750" s="37"/>
      <c r="AA750" s="37"/>
      <c r="AB750" s="37"/>
      <c r="AC750" s="37"/>
      <c r="AD750" s="37"/>
      <c r="AE750" s="37"/>
      <c r="AR750" s="193" t="s">
        <v>366</v>
      </c>
      <c r="AT750" s="193" t="s">
        <v>239</v>
      </c>
      <c r="AU750" s="193" t="s">
        <v>88</v>
      </c>
      <c r="AY750" s="20" t="s">
        <v>237</v>
      </c>
      <c r="BE750" s="194">
        <f>IF(N750="základní",J750,0)</f>
        <v>0</v>
      </c>
      <c r="BF750" s="194">
        <f>IF(N750="snížená",J750,0)</f>
        <v>0</v>
      </c>
      <c r="BG750" s="194">
        <f>IF(N750="zákl. přenesená",J750,0)</f>
        <v>0</v>
      </c>
      <c r="BH750" s="194">
        <f>IF(N750="sníž. přenesená",J750,0)</f>
        <v>0</v>
      </c>
      <c r="BI750" s="194">
        <f>IF(N750="nulová",J750,0)</f>
        <v>0</v>
      </c>
      <c r="BJ750" s="20" t="s">
        <v>88</v>
      </c>
      <c r="BK750" s="194">
        <f>ROUND(I750*H750,2)</f>
        <v>0</v>
      </c>
      <c r="BL750" s="20" t="s">
        <v>366</v>
      </c>
      <c r="BM750" s="193" t="s">
        <v>4273</v>
      </c>
    </row>
    <row r="751" spans="1:65" s="2" customFormat="1" ht="10.199999999999999">
      <c r="A751" s="37"/>
      <c r="B751" s="38"/>
      <c r="C751" s="39"/>
      <c r="D751" s="195" t="s">
        <v>245</v>
      </c>
      <c r="E751" s="39"/>
      <c r="F751" s="196" t="s">
        <v>737</v>
      </c>
      <c r="G751" s="39"/>
      <c r="H751" s="39"/>
      <c r="I751" s="197"/>
      <c r="J751" s="39"/>
      <c r="K751" s="39"/>
      <c r="L751" s="42"/>
      <c r="M751" s="198"/>
      <c r="N751" s="199"/>
      <c r="O751" s="67"/>
      <c r="P751" s="67"/>
      <c r="Q751" s="67"/>
      <c r="R751" s="67"/>
      <c r="S751" s="67"/>
      <c r="T751" s="68"/>
      <c r="U751" s="37"/>
      <c r="V751" s="37"/>
      <c r="W751" s="37"/>
      <c r="X751" s="37"/>
      <c r="Y751" s="37"/>
      <c r="Z751" s="37"/>
      <c r="AA751" s="37"/>
      <c r="AB751" s="37"/>
      <c r="AC751" s="37"/>
      <c r="AD751" s="37"/>
      <c r="AE751" s="37"/>
      <c r="AT751" s="20" t="s">
        <v>245</v>
      </c>
      <c r="AU751" s="20" t="s">
        <v>88</v>
      </c>
    </row>
    <row r="752" spans="1:65" s="14" customFormat="1" ht="10.199999999999999">
      <c r="B752" s="211"/>
      <c r="C752" s="212"/>
      <c r="D752" s="202" t="s">
        <v>247</v>
      </c>
      <c r="E752" s="213" t="s">
        <v>19</v>
      </c>
      <c r="F752" s="214" t="s">
        <v>4274</v>
      </c>
      <c r="G752" s="212"/>
      <c r="H752" s="215">
        <v>20</v>
      </c>
      <c r="I752" s="216"/>
      <c r="J752" s="212"/>
      <c r="K752" s="212"/>
      <c r="L752" s="217"/>
      <c r="M752" s="218"/>
      <c r="N752" s="219"/>
      <c r="O752" s="219"/>
      <c r="P752" s="219"/>
      <c r="Q752" s="219"/>
      <c r="R752" s="219"/>
      <c r="S752" s="219"/>
      <c r="T752" s="220"/>
      <c r="AT752" s="221" t="s">
        <v>247</v>
      </c>
      <c r="AU752" s="221" t="s">
        <v>88</v>
      </c>
      <c r="AV752" s="14" t="s">
        <v>88</v>
      </c>
      <c r="AW752" s="14" t="s">
        <v>37</v>
      </c>
      <c r="AX752" s="14" t="s">
        <v>83</v>
      </c>
      <c r="AY752" s="221" t="s">
        <v>237</v>
      </c>
    </row>
    <row r="753" spans="1:65" s="2" customFormat="1" ht="55.5" customHeight="1">
      <c r="A753" s="37"/>
      <c r="B753" s="38"/>
      <c r="C753" s="182" t="s">
        <v>1307</v>
      </c>
      <c r="D753" s="182" t="s">
        <v>239</v>
      </c>
      <c r="E753" s="183" t="s">
        <v>740</v>
      </c>
      <c r="F753" s="184" t="s">
        <v>741</v>
      </c>
      <c r="G753" s="185" t="s">
        <v>304</v>
      </c>
      <c r="H753" s="186">
        <v>1E-3</v>
      </c>
      <c r="I753" s="187"/>
      <c r="J753" s="188">
        <f>ROUND(I753*H753,2)</f>
        <v>0</v>
      </c>
      <c r="K753" s="184" t="s">
        <v>242</v>
      </c>
      <c r="L753" s="42"/>
      <c r="M753" s="189" t="s">
        <v>19</v>
      </c>
      <c r="N753" s="190" t="s">
        <v>48</v>
      </c>
      <c r="O753" s="67"/>
      <c r="P753" s="191">
        <f>O753*H753</f>
        <v>0</v>
      </c>
      <c r="Q753" s="191">
        <v>0</v>
      </c>
      <c r="R753" s="191">
        <f>Q753*H753</f>
        <v>0</v>
      </c>
      <c r="S753" s="191">
        <v>0</v>
      </c>
      <c r="T753" s="192">
        <f>S753*H753</f>
        <v>0</v>
      </c>
      <c r="U753" s="37"/>
      <c r="V753" s="37"/>
      <c r="W753" s="37"/>
      <c r="X753" s="37"/>
      <c r="Y753" s="37"/>
      <c r="Z753" s="37"/>
      <c r="AA753" s="37"/>
      <c r="AB753" s="37"/>
      <c r="AC753" s="37"/>
      <c r="AD753" s="37"/>
      <c r="AE753" s="37"/>
      <c r="AR753" s="193" t="s">
        <v>366</v>
      </c>
      <c r="AT753" s="193" t="s">
        <v>239</v>
      </c>
      <c r="AU753" s="193" t="s">
        <v>88</v>
      </c>
      <c r="AY753" s="20" t="s">
        <v>237</v>
      </c>
      <c r="BE753" s="194">
        <f>IF(N753="základní",J753,0)</f>
        <v>0</v>
      </c>
      <c r="BF753" s="194">
        <f>IF(N753="snížená",J753,0)</f>
        <v>0</v>
      </c>
      <c r="BG753" s="194">
        <f>IF(N753="zákl. přenesená",J753,0)</f>
        <v>0</v>
      </c>
      <c r="BH753" s="194">
        <f>IF(N753="sníž. přenesená",J753,0)</f>
        <v>0</v>
      </c>
      <c r="BI753" s="194">
        <f>IF(N753="nulová",J753,0)</f>
        <v>0</v>
      </c>
      <c r="BJ753" s="20" t="s">
        <v>88</v>
      </c>
      <c r="BK753" s="194">
        <f>ROUND(I753*H753,2)</f>
        <v>0</v>
      </c>
      <c r="BL753" s="20" t="s">
        <v>366</v>
      </c>
      <c r="BM753" s="193" t="s">
        <v>4275</v>
      </c>
    </row>
    <row r="754" spans="1:65" s="2" customFormat="1" ht="10.199999999999999">
      <c r="A754" s="37"/>
      <c r="B754" s="38"/>
      <c r="C754" s="39"/>
      <c r="D754" s="195" t="s">
        <v>245</v>
      </c>
      <c r="E754" s="39"/>
      <c r="F754" s="196" t="s">
        <v>743</v>
      </c>
      <c r="G754" s="39"/>
      <c r="H754" s="39"/>
      <c r="I754" s="197"/>
      <c r="J754" s="39"/>
      <c r="K754" s="39"/>
      <c r="L754" s="42"/>
      <c r="M754" s="198"/>
      <c r="N754" s="199"/>
      <c r="O754" s="67"/>
      <c r="P754" s="67"/>
      <c r="Q754" s="67"/>
      <c r="R754" s="67"/>
      <c r="S754" s="67"/>
      <c r="T754" s="68"/>
      <c r="U754" s="37"/>
      <c r="V754" s="37"/>
      <c r="W754" s="37"/>
      <c r="X754" s="37"/>
      <c r="Y754" s="37"/>
      <c r="Z754" s="37"/>
      <c r="AA754" s="37"/>
      <c r="AB754" s="37"/>
      <c r="AC754" s="37"/>
      <c r="AD754" s="37"/>
      <c r="AE754" s="37"/>
      <c r="AT754" s="20" t="s">
        <v>245</v>
      </c>
      <c r="AU754" s="20" t="s">
        <v>88</v>
      </c>
    </row>
    <row r="755" spans="1:65" s="12" customFormat="1" ht="22.8" customHeight="1">
      <c r="B755" s="166"/>
      <c r="C755" s="167"/>
      <c r="D755" s="168" t="s">
        <v>75</v>
      </c>
      <c r="E755" s="180" t="s">
        <v>744</v>
      </c>
      <c r="F755" s="180" t="s">
        <v>745</v>
      </c>
      <c r="G755" s="167"/>
      <c r="H755" s="167"/>
      <c r="I755" s="170"/>
      <c r="J755" s="181">
        <f>BK755</f>
        <v>0</v>
      </c>
      <c r="K755" s="167"/>
      <c r="L755" s="172"/>
      <c r="M755" s="173"/>
      <c r="N755" s="174"/>
      <c r="O755" s="174"/>
      <c r="P755" s="175">
        <f>SUM(P756:P761)</f>
        <v>0</v>
      </c>
      <c r="Q755" s="174"/>
      <c r="R755" s="175">
        <f>SUM(R756:R761)</f>
        <v>0</v>
      </c>
      <c r="S755" s="174"/>
      <c r="T755" s="176">
        <f>SUM(T756:T761)</f>
        <v>0.22848000000000002</v>
      </c>
      <c r="AR755" s="177" t="s">
        <v>88</v>
      </c>
      <c r="AT755" s="178" t="s">
        <v>75</v>
      </c>
      <c r="AU755" s="178" t="s">
        <v>83</v>
      </c>
      <c r="AY755" s="177" t="s">
        <v>237</v>
      </c>
      <c r="BK755" s="179">
        <f>SUM(BK756:BK761)</f>
        <v>0</v>
      </c>
    </row>
    <row r="756" spans="1:65" s="2" customFormat="1" ht="16.5" customHeight="1">
      <c r="A756" s="37"/>
      <c r="B756" s="38"/>
      <c r="C756" s="182" t="s">
        <v>1312</v>
      </c>
      <c r="D756" s="182" t="s">
        <v>239</v>
      </c>
      <c r="E756" s="183" t="s">
        <v>747</v>
      </c>
      <c r="F756" s="184" t="s">
        <v>748</v>
      </c>
      <c r="G756" s="185" t="s">
        <v>141</v>
      </c>
      <c r="H756" s="186">
        <v>9.6</v>
      </c>
      <c r="I756" s="187"/>
      <c r="J756" s="188">
        <f>ROUND(I756*H756,2)</f>
        <v>0</v>
      </c>
      <c r="K756" s="184" t="s">
        <v>242</v>
      </c>
      <c r="L756" s="42"/>
      <c r="M756" s="189" t="s">
        <v>19</v>
      </c>
      <c r="N756" s="190" t="s">
        <v>48</v>
      </c>
      <c r="O756" s="67"/>
      <c r="P756" s="191">
        <f>O756*H756</f>
        <v>0</v>
      </c>
      <c r="Q756" s="191">
        <v>0</v>
      </c>
      <c r="R756" s="191">
        <f>Q756*H756</f>
        <v>0</v>
      </c>
      <c r="S756" s="191">
        <v>2.3800000000000002E-2</v>
      </c>
      <c r="T756" s="192">
        <f>S756*H756</f>
        <v>0.22848000000000002</v>
      </c>
      <c r="U756" s="37"/>
      <c r="V756" s="37"/>
      <c r="W756" s="37"/>
      <c r="X756" s="37"/>
      <c r="Y756" s="37"/>
      <c r="Z756" s="37"/>
      <c r="AA756" s="37"/>
      <c r="AB756" s="37"/>
      <c r="AC756" s="37"/>
      <c r="AD756" s="37"/>
      <c r="AE756" s="37"/>
      <c r="AR756" s="193" t="s">
        <v>366</v>
      </c>
      <c r="AT756" s="193" t="s">
        <v>239</v>
      </c>
      <c r="AU756" s="193" t="s">
        <v>88</v>
      </c>
      <c r="AY756" s="20" t="s">
        <v>237</v>
      </c>
      <c r="BE756" s="194">
        <f>IF(N756="základní",J756,0)</f>
        <v>0</v>
      </c>
      <c r="BF756" s="194">
        <f>IF(N756="snížená",J756,0)</f>
        <v>0</v>
      </c>
      <c r="BG756" s="194">
        <f>IF(N756="zákl. přenesená",J756,0)</f>
        <v>0</v>
      </c>
      <c r="BH756" s="194">
        <f>IF(N756="sníž. přenesená",J756,0)</f>
        <v>0</v>
      </c>
      <c r="BI756" s="194">
        <f>IF(N756="nulová",J756,0)</f>
        <v>0</v>
      </c>
      <c r="BJ756" s="20" t="s">
        <v>88</v>
      </c>
      <c r="BK756" s="194">
        <f>ROUND(I756*H756,2)</f>
        <v>0</v>
      </c>
      <c r="BL756" s="20" t="s">
        <v>366</v>
      </c>
      <c r="BM756" s="193" t="s">
        <v>4276</v>
      </c>
    </row>
    <row r="757" spans="1:65" s="2" customFormat="1" ht="10.199999999999999">
      <c r="A757" s="37"/>
      <c r="B757" s="38"/>
      <c r="C757" s="39"/>
      <c r="D757" s="195" t="s">
        <v>245</v>
      </c>
      <c r="E757" s="39"/>
      <c r="F757" s="196" t="s">
        <v>750</v>
      </c>
      <c r="G757" s="39"/>
      <c r="H757" s="39"/>
      <c r="I757" s="197"/>
      <c r="J757" s="39"/>
      <c r="K757" s="39"/>
      <c r="L757" s="42"/>
      <c r="M757" s="198"/>
      <c r="N757" s="199"/>
      <c r="O757" s="67"/>
      <c r="P757" s="67"/>
      <c r="Q757" s="67"/>
      <c r="R757" s="67"/>
      <c r="S757" s="67"/>
      <c r="T757" s="68"/>
      <c r="U757" s="37"/>
      <c r="V757" s="37"/>
      <c r="W757" s="37"/>
      <c r="X757" s="37"/>
      <c r="Y757" s="37"/>
      <c r="Z757" s="37"/>
      <c r="AA757" s="37"/>
      <c r="AB757" s="37"/>
      <c r="AC757" s="37"/>
      <c r="AD757" s="37"/>
      <c r="AE757" s="37"/>
      <c r="AT757" s="20" t="s">
        <v>245</v>
      </c>
      <c r="AU757" s="20" t="s">
        <v>88</v>
      </c>
    </row>
    <row r="758" spans="1:65" s="14" customFormat="1" ht="10.199999999999999">
      <c r="B758" s="211"/>
      <c r="C758" s="212"/>
      <c r="D758" s="202" t="s">
        <v>247</v>
      </c>
      <c r="E758" s="213" t="s">
        <v>19</v>
      </c>
      <c r="F758" s="214" t="s">
        <v>4277</v>
      </c>
      <c r="G758" s="212"/>
      <c r="H758" s="215">
        <v>3.2</v>
      </c>
      <c r="I758" s="216"/>
      <c r="J758" s="212"/>
      <c r="K758" s="212"/>
      <c r="L758" s="217"/>
      <c r="M758" s="218"/>
      <c r="N758" s="219"/>
      <c r="O758" s="219"/>
      <c r="P758" s="219"/>
      <c r="Q758" s="219"/>
      <c r="R758" s="219"/>
      <c r="S758" s="219"/>
      <c r="T758" s="220"/>
      <c r="AT758" s="221" t="s">
        <v>247</v>
      </c>
      <c r="AU758" s="221" t="s">
        <v>88</v>
      </c>
      <c r="AV758" s="14" t="s">
        <v>88</v>
      </c>
      <c r="AW758" s="14" t="s">
        <v>37</v>
      </c>
      <c r="AX758" s="14" t="s">
        <v>76</v>
      </c>
      <c r="AY758" s="221" t="s">
        <v>237</v>
      </c>
    </row>
    <row r="759" spans="1:65" s="14" customFormat="1" ht="10.199999999999999">
      <c r="B759" s="211"/>
      <c r="C759" s="212"/>
      <c r="D759" s="202" t="s">
        <v>247</v>
      </c>
      <c r="E759" s="213" t="s">
        <v>19</v>
      </c>
      <c r="F759" s="214" t="s">
        <v>4278</v>
      </c>
      <c r="G759" s="212"/>
      <c r="H759" s="215">
        <v>3.2</v>
      </c>
      <c r="I759" s="216"/>
      <c r="J759" s="212"/>
      <c r="K759" s="212"/>
      <c r="L759" s="217"/>
      <c r="M759" s="218"/>
      <c r="N759" s="219"/>
      <c r="O759" s="219"/>
      <c r="P759" s="219"/>
      <c r="Q759" s="219"/>
      <c r="R759" s="219"/>
      <c r="S759" s="219"/>
      <c r="T759" s="220"/>
      <c r="AT759" s="221" t="s">
        <v>247</v>
      </c>
      <c r="AU759" s="221" t="s">
        <v>88</v>
      </c>
      <c r="AV759" s="14" t="s">
        <v>88</v>
      </c>
      <c r="AW759" s="14" t="s">
        <v>37</v>
      </c>
      <c r="AX759" s="14" t="s">
        <v>76</v>
      </c>
      <c r="AY759" s="221" t="s">
        <v>237</v>
      </c>
    </row>
    <row r="760" spans="1:65" s="14" customFormat="1" ht="10.199999999999999">
      <c r="B760" s="211"/>
      <c r="C760" s="212"/>
      <c r="D760" s="202" t="s">
        <v>247</v>
      </c>
      <c r="E760" s="213" t="s">
        <v>19</v>
      </c>
      <c r="F760" s="214" t="s">
        <v>4279</v>
      </c>
      <c r="G760" s="212"/>
      <c r="H760" s="215">
        <v>3.2</v>
      </c>
      <c r="I760" s="216"/>
      <c r="J760" s="212"/>
      <c r="K760" s="212"/>
      <c r="L760" s="217"/>
      <c r="M760" s="218"/>
      <c r="N760" s="219"/>
      <c r="O760" s="219"/>
      <c r="P760" s="219"/>
      <c r="Q760" s="219"/>
      <c r="R760" s="219"/>
      <c r="S760" s="219"/>
      <c r="T760" s="220"/>
      <c r="AT760" s="221" t="s">
        <v>247</v>
      </c>
      <c r="AU760" s="221" t="s">
        <v>88</v>
      </c>
      <c r="AV760" s="14" t="s">
        <v>88</v>
      </c>
      <c r="AW760" s="14" t="s">
        <v>37</v>
      </c>
      <c r="AX760" s="14" t="s">
        <v>76</v>
      </c>
      <c r="AY760" s="221" t="s">
        <v>237</v>
      </c>
    </row>
    <row r="761" spans="1:65" s="16" customFormat="1" ht="10.199999999999999">
      <c r="B761" s="233"/>
      <c r="C761" s="234"/>
      <c r="D761" s="202" t="s">
        <v>247</v>
      </c>
      <c r="E761" s="235" t="s">
        <v>19</v>
      </c>
      <c r="F761" s="236" t="s">
        <v>260</v>
      </c>
      <c r="G761" s="234"/>
      <c r="H761" s="237">
        <v>9.6</v>
      </c>
      <c r="I761" s="238"/>
      <c r="J761" s="234"/>
      <c r="K761" s="234"/>
      <c r="L761" s="239"/>
      <c r="M761" s="240"/>
      <c r="N761" s="241"/>
      <c r="O761" s="241"/>
      <c r="P761" s="241"/>
      <c r="Q761" s="241"/>
      <c r="R761" s="241"/>
      <c r="S761" s="241"/>
      <c r="T761" s="242"/>
      <c r="AT761" s="243" t="s">
        <v>247</v>
      </c>
      <c r="AU761" s="243" t="s">
        <v>88</v>
      </c>
      <c r="AV761" s="16" t="s">
        <v>243</v>
      </c>
      <c r="AW761" s="16" t="s">
        <v>37</v>
      </c>
      <c r="AX761" s="16" t="s">
        <v>83</v>
      </c>
      <c r="AY761" s="243" t="s">
        <v>237</v>
      </c>
    </row>
    <row r="762" spans="1:65" s="12" customFormat="1" ht="22.8" customHeight="1">
      <c r="B762" s="166"/>
      <c r="C762" s="167"/>
      <c r="D762" s="168" t="s">
        <v>75</v>
      </c>
      <c r="E762" s="180" t="s">
        <v>4280</v>
      </c>
      <c r="F762" s="180" t="s">
        <v>4281</v>
      </c>
      <c r="G762" s="167"/>
      <c r="H762" s="167"/>
      <c r="I762" s="170"/>
      <c r="J762" s="181">
        <f>BK762</f>
        <v>0</v>
      </c>
      <c r="K762" s="167"/>
      <c r="L762" s="172"/>
      <c r="M762" s="173"/>
      <c r="N762" s="174"/>
      <c r="O762" s="174"/>
      <c r="P762" s="175">
        <f>SUM(P763:P767)</f>
        <v>0</v>
      </c>
      <c r="Q762" s="174"/>
      <c r="R762" s="175">
        <f>SUM(R763:R767)</f>
        <v>2.5710000000000002</v>
      </c>
      <c r="S762" s="174"/>
      <c r="T762" s="176">
        <f>SUM(T763:T767)</f>
        <v>0</v>
      </c>
      <c r="AR762" s="177" t="s">
        <v>88</v>
      </c>
      <c r="AT762" s="178" t="s">
        <v>75</v>
      </c>
      <c r="AU762" s="178" t="s">
        <v>83</v>
      </c>
      <c r="AY762" s="177" t="s">
        <v>237</v>
      </c>
      <c r="BK762" s="179">
        <f>SUM(BK763:BK767)</f>
        <v>0</v>
      </c>
    </row>
    <row r="763" spans="1:65" s="2" customFormat="1" ht="37.799999999999997" customHeight="1">
      <c r="A763" s="37"/>
      <c r="B763" s="38"/>
      <c r="C763" s="182" t="s">
        <v>1316</v>
      </c>
      <c r="D763" s="182" t="s">
        <v>239</v>
      </c>
      <c r="E763" s="183" t="s">
        <v>4282</v>
      </c>
      <c r="F763" s="184" t="s">
        <v>4283</v>
      </c>
      <c r="G763" s="185" t="s">
        <v>290</v>
      </c>
      <c r="H763" s="186">
        <v>1</v>
      </c>
      <c r="I763" s="187"/>
      <c r="J763" s="188">
        <f>ROUND(I763*H763,2)</f>
        <v>0</v>
      </c>
      <c r="K763" s="184" t="s">
        <v>242</v>
      </c>
      <c r="L763" s="42"/>
      <c r="M763" s="189" t="s">
        <v>19</v>
      </c>
      <c r="N763" s="190" t="s">
        <v>48</v>
      </c>
      <c r="O763" s="67"/>
      <c r="P763" s="191">
        <f>O763*H763</f>
        <v>0</v>
      </c>
      <c r="Q763" s="191">
        <v>0</v>
      </c>
      <c r="R763" s="191">
        <f>Q763*H763</f>
        <v>0</v>
      </c>
      <c r="S763" s="191">
        <v>0</v>
      </c>
      <c r="T763" s="192">
        <f>S763*H763</f>
        <v>0</v>
      </c>
      <c r="U763" s="37"/>
      <c r="V763" s="37"/>
      <c r="W763" s="37"/>
      <c r="X763" s="37"/>
      <c r="Y763" s="37"/>
      <c r="Z763" s="37"/>
      <c r="AA763" s="37"/>
      <c r="AB763" s="37"/>
      <c r="AC763" s="37"/>
      <c r="AD763" s="37"/>
      <c r="AE763" s="37"/>
      <c r="AR763" s="193" t="s">
        <v>366</v>
      </c>
      <c r="AT763" s="193" t="s">
        <v>239</v>
      </c>
      <c r="AU763" s="193" t="s">
        <v>88</v>
      </c>
      <c r="AY763" s="20" t="s">
        <v>237</v>
      </c>
      <c r="BE763" s="194">
        <f>IF(N763="základní",J763,0)</f>
        <v>0</v>
      </c>
      <c r="BF763" s="194">
        <f>IF(N763="snížená",J763,0)</f>
        <v>0</v>
      </c>
      <c r="BG763" s="194">
        <f>IF(N763="zákl. přenesená",J763,0)</f>
        <v>0</v>
      </c>
      <c r="BH763" s="194">
        <f>IF(N763="sníž. přenesená",J763,0)</f>
        <v>0</v>
      </c>
      <c r="BI763" s="194">
        <f>IF(N763="nulová",J763,0)</f>
        <v>0</v>
      </c>
      <c r="BJ763" s="20" t="s">
        <v>88</v>
      </c>
      <c r="BK763" s="194">
        <f>ROUND(I763*H763,2)</f>
        <v>0</v>
      </c>
      <c r="BL763" s="20" t="s">
        <v>366</v>
      </c>
      <c r="BM763" s="193" t="s">
        <v>4284</v>
      </c>
    </row>
    <row r="764" spans="1:65" s="2" customFormat="1" ht="10.199999999999999">
      <c r="A764" s="37"/>
      <c r="B764" s="38"/>
      <c r="C764" s="39"/>
      <c r="D764" s="195" t="s">
        <v>245</v>
      </c>
      <c r="E764" s="39"/>
      <c r="F764" s="196" t="s">
        <v>4285</v>
      </c>
      <c r="G764" s="39"/>
      <c r="H764" s="39"/>
      <c r="I764" s="197"/>
      <c r="J764" s="39"/>
      <c r="K764" s="39"/>
      <c r="L764" s="42"/>
      <c r="M764" s="198"/>
      <c r="N764" s="199"/>
      <c r="O764" s="67"/>
      <c r="P764" s="67"/>
      <c r="Q764" s="67"/>
      <c r="R764" s="67"/>
      <c r="S764" s="67"/>
      <c r="T764" s="68"/>
      <c r="U764" s="37"/>
      <c r="V764" s="37"/>
      <c r="W764" s="37"/>
      <c r="X764" s="37"/>
      <c r="Y764" s="37"/>
      <c r="Z764" s="37"/>
      <c r="AA764" s="37"/>
      <c r="AB764" s="37"/>
      <c r="AC764" s="37"/>
      <c r="AD764" s="37"/>
      <c r="AE764" s="37"/>
      <c r="AT764" s="20" t="s">
        <v>245</v>
      </c>
      <c r="AU764" s="20" t="s">
        <v>88</v>
      </c>
    </row>
    <row r="765" spans="1:65" s="2" customFormat="1" ht="24.15" customHeight="1">
      <c r="A765" s="37"/>
      <c r="B765" s="38"/>
      <c r="C765" s="244" t="s">
        <v>1321</v>
      </c>
      <c r="D765" s="244" t="s">
        <v>296</v>
      </c>
      <c r="E765" s="245" t="s">
        <v>4286</v>
      </c>
      <c r="F765" s="246" t="s">
        <v>4287</v>
      </c>
      <c r="G765" s="247" t="s">
        <v>4288</v>
      </c>
      <c r="H765" s="248">
        <v>1</v>
      </c>
      <c r="I765" s="249"/>
      <c r="J765" s="250">
        <f>ROUND(I765*H765,2)</f>
        <v>0</v>
      </c>
      <c r="K765" s="246" t="s">
        <v>242</v>
      </c>
      <c r="L765" s="251"/>
      <c r="M765" s="252" t="s">
        <v>19</v>
      </c>
      <c r="N765" s="253" t="s">
        <v>48</v>
      </c>
      <c r="O765" s="67"/>
      <c r="P765" s="191">
        <f>O765*H765</f>
        <v>0</v>
      </c>
      <c r="Q765" s="191">
        <v>2.5710000000000002</v>
      </c>
      <c r="R765" s="191">
        <f>Q765*H765</f>
        <v>2.5710000000000002</v>
      </c>
      <c r="S765" s="191">
        <v>0</v>
      </c>
      <c r="T765" s="192">
        <f>S765*H765</f>
        <v>0</v>
      </c>
      <c r="U765" s="37"/>
      <c r="V765" s="37"/>
      <c r="W765" s="37"/>
      <c r="X765" s="37"/>
      <c r="Y765" s="37"/>
      <c r="Z765" s="37"/>
      <c r="AA765" s="37"/>
      <c r="AB765" s="37"/>
      <c r="AC765" s="37"/>
      <c r="AD765" s="37"/>
      <c r="AE765" s="37"/>
      <c r="AR765" s="193" t="s">
        <v>523</v>
      </c>
      <c r="AT765" s="193" t="s">
        <v>296</v>
      </c>
      <c r="AU765" s="193" t="s">
        <v>88</v>
      </c>
      <c r="AY765" s="20" t="s">
        <v>237</v>
      </c>
      <c r="BE765" s="194">
        <f>IF(N765="základní",J765,0)</f>
        <v>0</v>
      </c>
      <c r="BF765" s="194">
        <f>IF(N765="snížená",J765,0)</f>
        <v>0</v>
      </c>
      <c r="BG765" s="194">
        <f>IF(N765="zákl. přenesená",J765,0)</f>
        <v>0</v>
      </c>
      <c r="BH765" s="194">
        <f>IF(N765="sníž. přenesená",J765,0)</f>
        <v>0</v>
      </c>
      <c r="BI765" s="194">
        <f>IF(N765="nulová",J765,0)</f>
        <v>0</v>
      </c>
      <c r="BJ765" s="20" t="s">
        <v>88</v>
      </c>
      <c r="BK765" s="194">
        <f>ROUND(I765*H765,2)</f>
        <v>0</v>
      </c>
      <c r="BL765" s="20" t="s">
        <v>366</v>
      </c>
      <c r="BM765" s="193" t="s">
        <v>4289</v>
      </c>
    </row>
    <row r="766" spans="1:65" s="2" customFormat="1" ht="55.5" customHeight="1">
      <c r="A766" s="37"/>
      <c r="B766" s="38"/>
      <c r="C766" s="182" t="s">
        <v>1325</v>
      </c>
      <c r="D766" s="182" t="s">
        <v>239</v>
      </c>
      <c r="E766" s="183" t="s">
        <v>4290</v>
      </c>
      <c r="F766" s="184" t="s">
        <v>4291</v>
      </c>
      <c r="G766" s="185" t="s">
        <v>304</v>
      </c>
      <c r="H766" s="186">
        <v>2.5710000000000002</v>
      </c>
      <c r="I766" s="187"/>
      <c r="J766" s="188">
        <f>ROUND(I766*H766,2)</f>
        <v>0</v>
      </c>
      <c r="K766" s="184" t="s">
        <v>242</v>
      </c>
      <c r="L766" s="42"/>
      <c r="M766" s="189" t="s">
        <v>19</v>
      </c>
      <c r="N766" s="190" t="s">
        <v>48</v>
      </c>
      <c r="O766" s="67"/>
      <c r="P766" s="191">
        <f>O766*H766</f>
        <v>0</v>
      </c>
      <c r="Q766" s="191">
        <v>0</v>
      </c>
      <c r="R766" s="191">
        <f>Q766*H766</f>
        <v>0</v>
      </c>
      <c r="S766" s="191">
        <v>0</v>
      </c>
      <c r="T766" s="192">
        <f>S766*H766</f>
        <v>0</v>
      </c>
      <c r="U766" s="37"/>
      <c r="V766" s="37"/>
      <c r="W766" s="37"/>
      <c r="X766" s="37"/>
      <c r="Y766" s="37"/>
      <c r="Z766" s="37"/>
      <c r="AA766" s="37"/>
      <c r="AB766" s="37"/>
      <c r="AC766" s="37"/>
      <c r="AD766" s="37"/>
      <c r="AE766" s="37"/>
      <c r="AR766" s="193" t="s">
        <v>366</v>
      </c>
      <c r="AT766" s="193" t="s">
        <v>239</v>
      </c>
      <c r="AU766" s="193" t="s">
        <v>88</v>
      </c>
      <c r="AY766" s="20" t="s">
        <v>237</v>
      </c>
      <c r="BE766" s="194">
        <f>IF(N766="základní",J766,0)</f>
        <v>0</v>
      </c>
      <c r="BF766" s="194">
        <f>IF(N766="snížená",J766,0)</f>
        <v>0</v>
      </c>
      <c r="BG766" s="194">
        <f>IF(N766="zákl. přenesená",J766,0)</f>
        <v>0</v>
      </c>
      <c r="BH766" s="194">
        <f>IF(N766="sníž. přenesená",J766,0)</f>
        <v>0</v>
      </c>
      <c r="BI766" s="194">
        <f>IF(N766="nulová",J766,0)</f>
        <v>0</v>
      </c>
      <c r="BJ766" s="20" t="s">
        <v>88</v>
      </c>
      <c r="BK766" s="194">
        <f>ROUND(I766*H766,2)</f>
        <v>0</v>
      </c>
      <c r="BL766" s="20" t="s">
        <v>366</v>
      </c>
      <c r="BM766" s="193" t="s">
        <v>4292</v>
      </c>
    </row>
    <row r="767" spans="1:65" s="2" customFormat="1" ht="10.199999999999999">
      <c r="A767" s="37"/>
      <c r="B767" s="38"/>
      <c r="C767" s="39"/>
      <c r="D767" s="195" t="s">
        <v>245</v>
      </c>
      <c r="E767" s="39"/>
      <c r="F767" s="196" t="s">
        <v>4293</v>
      </c>
      <c r="G767" s="39"/>
      <c r="H767" s="39"/>
      <c r="I767" s="197"/>
      <c r="J767" s="39"/>
      <c r="K767" s="39"/>
      <c r="L767" s="42"/>
      <c r="M767" s="198"/>
      <c r="N767" s="199"/>
      <c r="O767" s="67"/>
      <c r="P767" s="67"/>
      <c r="Q767" s="67"/>
      <c r="R767" s="67"/>
      <c r="S767" s="67"/>
      <c r="T767" s="68"/>
      <c r="U767" s="37"/>
      <c r="V767" s="37"/>
      <c r="W767" s="37"/>
      <c r="X767" s="37"/>
      <c r="Y767" s="37"/>
      <c r="Z767" s="37"/>
      <c r="AA767" s="37"/>
      <c r="AB767" s="37"/>
      <c r="AC767" s="37"/>
      <c r="AD767" s="37"/>
      <c r="AE767" s="37"/>
      <c r="AT767" s="20" t="s">
        <v>245</v>
      </c>
      <c r="AU767" s="20" t="s">
        <v>88</v>
      </c>
    </row>
    <row r="768" spans="1:65" s="12" customFormat="1" ht="22.8" customHeight="1">
      <c r="B768" s="166"/>
      <c r="C768" s="167"/>
      <c r="D768" s="168" t="s">
        <v>75</v>
      </c>
      <c r="E768" s="180" t="s">
        <v>754</v>
      </c>
      <c r="F768" s="180" t="s">
        <v>755</v>
      </c>
      <c r="G768" s="167"/>
      <c r="H768" s="167"/>
      <c r="I768" s="170"/>
      <c r="J768" s="181">
        <f>BK768</f>
        <v>0</v>
      </c>
      <c r="K768" s="167"/>
      <c r="L768" s="172"/>
      <c r="M768" s="173"/>
      <c r="N768" s="174"/>
      <c r="O768" s="174"/>
      <c r="P768" s="175">
        <f>SUM(P769:P843)</f>
        <v>0</v>
      </c>
      <c r="Q768" s="174"/>
      <c r="R768" s="175">
        <f>SUM(R769:R843)</f>
        <v>6.0170743000000009</v>
      </c>
      <c r="S768" s="174"/>
      <c r="T768" s="176">
        <f>SUM(T769:T843)</f>
        <v>0</v>
      </c>
      <c r="AR768" s="177" t="s">
        <v>88</v>
      </c>
      <c r="AT768" s="178" t="s">
        <v>75</v>
      </c>
      <c r="AU768" s="178" t="s">
        <v>83</v>
      </c>
      <c r="AY768" s="177" t="s">
        <v>237</v>
      </c>
      <c r="BK768" s="179">
        <f>SUM(BK769:BK843)</f>
        <v>0</v>
      </c>
    </row>
    <row r="769" spans="1:65" s="2" customFormat="1" ht="55.5" customHeight="1">
      <c r="A769" s="37"/>
      <c r="B769" s="38"/>
      <c r="C769" s="182" t="s">
        <v>1332</v>
      </c>
      <c r="D769" s="182" t="s">
        <v>239</v>
      </c>
      <c r="E769" s="183" t="s">
        <v>757</v>
      </c>
      <c r="F769" s="184" t="s">
        <v>758</v>
      </c>
      <c r="G769" s="185" t="s">
        <v>141</v>
      </c>
      <c r="H769" s="186">
        <v>53.058</v>
      </c>
      <c r="I769" s="187"/>
      <c r="J769" s="188">
        <f>ROUND(I769*H769,2)</f>
        <v>0</v>
      </c>
      <c r="K769" s="184" t="s">
        <v>242</v>
      </c>
      <c r="L769" s="42"/>
      <c r="M769" s="189" t="s">
        <v>19</v>
      </c>
      <c r="N769" s="190" t="s">
        <v>48</v>
      </c>
      <c r="O769" s="67"/>
      <c r="P769" s="191">
        <f>O769*H769</f>
        <v>0</v>
      </c>
      <c r="Q769" s="191">
        <v>2.5510000000000001E-2</v>
      </c>
      <c r="R769" s="191">
        <f>Q769*H769</f>
        <v>1.3535095800000001</v>
      </c>
      <c r="S769" s="191">
        <v>0</v>
      </c>
      <c r="T769" s="192">
        <f>S769*H769</f>
        <v>0</v>
      </c>
      <c r="U769" s="37"/>
      <c r="V769" s="37"/>
      <c r="W769" s="37"/>
      <c r="X769" s="37"/>
      <c r="Y769" s="37"/>
      <c r="Z769" s="37"/>
      <c r="AA769" s="37"/>
      <c r="AB769" s="37"/>
      <c r="AC769" s="37"/>
      <c r="AD769" s="37"/>
      <c r="AE769" s="37"/>
      <c r="AR769" s="193" t="s">
        <v>366</v>
      </c>
      <c r="AT769" s="193" t="s">
        <v>239</v>
      </c>
      <c r="AU769" s="193" t="s">
        <v>88</v>
      </c>
      <c r="AY769" s="20" t="s">
        <v>237</v>
      </c>
      <c r="BE769" s="194">
        <f>IF(N769="základní",J769,0)</f>
        <v>0</v>
      </c>
      <c r="BF769" s="194">
        <f>IF(N769="snížená",J769,0)</f>
        <v>0</v>
      </c>
      <c r="BG769" s="194">
        <f>IF(N769="zákl. přenesená",J769,0)</f>
        <v>0</v>
      </c>
      <c r="BH769" s="194">
        <f>IF(N769="sníž. přenesená",J769,0)</f>
        <v>0</v>
      </c>
      <c r="BI769" s="194">
        <f>IF(N769="nulová",J769,0)</f>
        <v>0</v>
      </c>
      <c r="BJ769" s="20" t="s">
        <v>88</v>
      </c>
      <c r="BK769" s="194">
        <f>ROUND(I769*H769,2)</f>
        <v>0</v>
      </c>
      <c r="BL769" s="20" t="s">
        <v>366</v>
      </c>
      <c r="BM769" s="193" t="s">
        <v>4294</v>
      </c>
    </row>
    <row r="770" spans="1:65" s="2" customFormat="1" ht="10.199999999999999">
      <c r="A770" s="37"/>
      <c r="B770" s="38"/>
      <c r="C770" s="39"/>
      <c r="D770" s="195" t="s">
        <v>245</v>
      </c>
      <c r="E770" s="39"/>
      <c r="F770" s="196" t="s">
        <v>760</v>
      </c>
      <c r="G770" s="39"/>
      <c r="H770" s="39"/>
      <c r="I770" s="197"/>
      <c r="J770" s="39"/>
      <c r="K770" s="39"/>
      <c r="L770" s="42"/>
      <c r="M770" s="198"/>
      <c r="N770" s="199"/>
      <c r="O770" s="67"/>
      <c r="P770" s="67"/>
      <c r="Q770" s="67"/>
      <c r="R770" s="67"/>
      <c r="S770" s="67"/>
      <c r="T770" s="68"/>
      <c r="U770" s="37"/>
      <c r="V770" s="37"/>
      <c r="W770" s="37"/>
      <c r="X770" s="37"/>
      <c r="Y770" s="37"/>
      <c r="Z770" s="37"/>
      <c r="AA770" s="37"/>
      <c r="AB770" s="37"/>
      <c r="AC770" s="37"/>
      <c r="AD770" s="37"/>
      <c r="AE770" s="37"/>
      <c r="AT770" s="20" t="s">
        <v>245</v>
      </c>
      <c r="AU770" s="20" t="s">
        <v>88</v>
      </c>
    </row>
    <row r="771" spans="1:65" s="13" customFormat="1" ht="10.199999999999999">
      <c r="B771" s="200"/>
      <c r="C771" s="201"/>
      <c r="D771" s="202" t="s">
        <v>247</v>
      </c>
      <c r="E771" s="203" t="s">
        <v>19</v>
      </c>
      <c r="F771" s="204" t="s">
        <v>248</v>
      </c>
      <c r="G771" s="201"/>
      <c r="H771" s="203" t="s">
        <v>19</v>
      </c>
      <c r="I771" s="205"/>
      <c r="J771" s="201"/>
      <c r="K771" s="201"/>
      <c r="L771" s="206"/>
      <c r="M771" s="207"/>
      <c r="N771" s="208"/>
      <c r="O771" s="208"/>
      <c r="P771" s="208"/>
      <c r="Q771" s="208"/>
      <c r="R771" s="208"/>
      <c r="S771" s="208"/>
      <c r="T771" s="209"/>
      <c r="AT771" s="210" t="s">
        <v>247</v>
      </c>
      <c r="AU771" s="210" t="s">
        <v>88</v>
      </c>
      <c r="AV771" s="13" t="s">
        <v>83</v>
      </c>
      <c r="AW771" s="13" t="s">
        <v>37</v>
      </c>
      <c r="AX771" s="13" t="s">
        <v>76</v>
      </c>
      <c r="AY771" s="210" t="s">
        <v>237</v>
      </c>
    </row>
    <row r="772" spans="1:65" s="14" customFormat="1" ht="10.199999999999999">
      <c r="B772" s="211"/>
      <c r="C772" s="212"/>
      <c r="D772" s="202" t="s">
        <v>247</v>
      </c>
      <c r="E772" s="213" t="s">
        <v>19</v>
      </c>
      <c r="F772" s="214" t="s">
        <v>4295</v>
      </c>
      <c r="G772" s="212"/>
      <c r="H772" s="215">
        <v>12.212</v>
      </c>
      <c r="I772" s="216"/>
      <c r="J772" s="212"/>
      <c r="K772" s="212"/>
      <c r="L772" s="217"/>
      <c r="M772" s="218"/>
      <c r="N772" s="219"/>
      <c r="O772" s="219"/>
      <c r="P772" s="219"/>
      <c r="Q772" s="219"/>
      <c r="R772" s="219"/>
      <c r="S772" s="219"/>
      <c r="T772" s="220"/>
      <c r="AT772" s="221" t="s">
        <v>247</v>
      </c>
      <c r="AU772" s="221" t="s">
        <v>88</v>
      </c>
      <c r="AV772" s="14" t="s">
        <v>88</v>
      </c>
      <c r="AW772" s="14" t="s">
        <v>37</v>
      </c>
      <c r="AX772" s="14" t="s">
        <v>76</v>
      </c>
      <c r="AY772" s="221" t="s">
        <v>237</v>
      </c>
    </row>
    <row r="773" spans="1:65" s="13" customFormat="1" ht="10.199999999999999">
      <c r="B773" s="200"/>
      <c r="C773" s="201"/>
      <c r="D773" s="202" t="s">
        <v>247</v>
      </c>
      <c r="E773" s="203" t="s">
        <v>19</v>
      </c>
      <c r="F773" s="204" t="s">
        <v>252</v>
      </c>
      <c r="G773" s="201"/>
      <c r="H773" s="203" t="s">
        <v>19</v>
      </c>
      <c r="I773" s="205"/>
      <c r="J773" s="201"/>
      <c r="K773" s="201"/>
      <c r="L773" s="206"/>
      <c r="M773" s="207"/>
      <c r="N773" s="208"/>
      <c r="O773" s="208"/>
      <c r="P773" s="208"/>
      <c r="Q773" s="208"/>
      <c r="R773" s="208"/>
      <c r="S773" s="208"/>
      <c r="T773" s="209"/>
      <c r="AT773" s="210" t="s">
        <v>247</v>
      </c>
      <c r="AU773" s="210" t="s">
        <v>88</v>
      </c>
      <c r="AV773" s="13" t="s">
        <v>83</v>
      </c>
      <c r="AW773" s="13" t="s">
        <v>37</v>
      </c>
      <c r="AX773" s="13" t="s">
        <v>76</v>
      </c>
      <c r="AY773" s="210" t="s">
        <v>237</v>
      </c>
    </row>
    <row r="774" spans="1:65" s="14" customFormat="1" ht="10.199999999999999">
      <c r="B774" s="211"/>
      <c r="C774" s="212"/>
      <c r="D774" s="202" t="s">
        <v>247</v>
      </c>
      <c r="E774" s="213" t="s">
        <v>19</v>
      </c>
      <c r="F774" s="214" t="s">
        <v>4296</v>
      </c>
      <c r="G774" s="212"/>
      <c r="H774" s="215">
        <v>12.166</v>
      </c>
      <c r="I774" s="216"/>
      <c r="J774" s="212"/>
      <c r="K774" s="212"/>
      <c r="L774" s="217"/>
      <c r="M774" s="218"/>
      <c r="N774" s="219"/>
      <c r="O774" s="219"/>
      <c r="P774" s="219"/>
      <c r="Q774" s="219"/>
      <c r="R774" s="219"/>
      <c r="S774" s="219"/>
      <c r="T774" s="220"/>
      <c r="AT774" s="221" t="s">
        <v>247</v>
      </c>
      <c r="AU774" s="221" t="s">
        <v>88</v>
      </c>
      <c r="AV774" s="14" t="s">
        <v>88</v>
      </c>
      <c r="AW774" s="14" t="s">
        <v>37</v>
      </c>
      <c r="AX774" s="14" t="s">
        <v>76</v>
      </c>
      <c r="AY774" s="221" t="s">
        <v>237</v>
      </c>
    </row>
    <row r="775" spans="1:65" s="13" customFormat="1" ht="10.199999999999999">
      <c r="B775" s="200"/>
      <c r="C775" s="201"/>
      <c r="D775" s="202" t="s">
        <v>247</v>
      </c>
      <c r="E775" s="203" t="s">
        <v>19</v>
      </c>
      <c r="F775" s="204" t="s">
        <v>256</v>
      </c>
      <c r="G775" s="201"/>
      <c r="H775" s="203" t="s">
        <v>19</v>
      </c>
      <c r="I775" s="205"/>
      <c r="J775" s="201"/>
      <c r="K775" s="201"/>
      <c r="L775" s="206"/>
      <c r="M775" s="207"/>
      <c r="N775" s="208"/>
      <c r="O775" s="208"/>
      <c r="P775" s="208"/>
      <c r="Q775" s="208"/>
      <c r="R775" s="208"/>
      <c r="S775" s="208"/>
      <c r="T775" s="209"/>
      <c r="AT775" s="210" t="s">
        <v>247</v>
      </c>
      <c r="AU775" s="210" t="s">
        <v>88</v>
      </c>
      <c r="AV775" s="13" t="s">
        <v>83</v>
      </c>
      <c r="AW775" s="13" t="s">
        <v>37</v>
      </c>
      <c r="AX775" s="13" t="s">
        <v>76</v>
      </c>
      <c r="AY775" s="210" t="s">
        <v>237</v>
      </c>
    </row>
    <row r="776" spans="1:65" s="14" customFormat="1" ht="10.199999999999999">
      <c r="B776" s="211"/>
      <c r="C776" s="212"/>
      <c r="D776" s="202" t="s">
        <v>247</v>
      </c>
      <c r="E776" s="213" t="s">
        <v>19</v>
      </c>
      <c r="F776" s="214" t="s">
        <v>4297</v>
      </c>
      <c r="G776" s="212"/>
      <c r="H776" s="215">
        <v>11.981999999999999</v>
      </c>
      <c r="I776" s="216"/>
      <c r="J776" s="212"/>
      <c r="K776" s="212"/>
      <c r="L776" s="217"/>
      <c r="M776" s="218"/>
      <c r="N776" s="219"/>
      <c r="O776" s="219"/>
      <c r="P776" s="219"/>
      <c r="Q776" s="219"/>
      <c r="R776" s="219"/>
      <c r="S776" s="219"/>
      <c r="T776" s="220"/>
      <c r="AT776" s="221" t="s">
        <v>247</v>
      </c>
      <c r="AU776" s="221" t="s">
        <v>88</v>
      </c>
      <c r="AV776" s="14" t="s">
        <v>88</v>
      </c>
      <c r="AW776" s="14" t="s">
        <v>37</v>
      </c>
      <c r="AX776" s="14" t="s">
        <v>76</v>
      </c>
      <c r="AY776" s="221" t="s">
        <v>237</v>
      </c>
    </row>
    <row r="777" spans="1:65" s="14" customFormat="1" ht="10.199999999999999">
      <c r="B777" s="211"/>
      <c r="C777" s="212"/>
      <c r="D777" s="202" t="s">
        <v>247</v>
      </c>
      <c r="E777" s="213" t="s">
        <v>19</v>
      </c>
      <c r="F777" s="214" t="s">
        <v>4298</v>
      </c>
      <c r="G777" s="212"/>
      <c r="H777" s="215">
        <v>16.698</v>
      </c>
      <c r="I777" s="216"/>
      <c r="J777" s="212"/>
      <c r="K777" s="212"/>
      <c r="L777" s="217"/>
      <c r="M777" s="218"/>
      <c r="N777" s="219"/>
      <c r="O777" s="219"/>
      <c r="P777" s="219"/>
      <c r="Q777" s="219"/>
      <c r="R777" s="219"/>
      <c r="S777" s="219"/>
      <c r="T777" s="220"/>
      <c r="AT777" s="221" t="s">
        <v>247</v>
      </c>
      <c r="AU777" s="221" t="s">
        <v>88</v>
      </c>
      <c r="AV777" s="14" t="s">
        <v>88</v>
      </c>
      <c r="AW777" s="14" t="s">
        <v>37</v>
      </c>
      <c r="AX777" s="14" t="s">
        <v>76</v>
      </c>
      <c r="AY777" s="221" t="s">
        <v>237</v>
      </c>
    </row>
    <row r="778" spans="1:65" s="16" customFormat="1" ht="10.199999999999999">
      <c r="B778" s="233"/>
      <c r="C778" s="234"/>
      <c r="D778" s="202" t="s">
        <v>247</v>
      </c>
      <c r="E778" s="235" t="s">
        <v>19</v>
      </c>
      <c r="F778" s="236" t="s">
        <v>260</v>
      </c>
      <c r="G778" s="234"/>
      <c r="H778" s="237">
        <v>53.058</v>
      </c>
      <c r="I778" s="238"/>
      <c r="J778" s="234"/>
      <c r="K778" s="234"/>
      <c r="L778" s="239"/>
      <c r="M778" s="240"/>
      <c r="N778" s="241"/>
      <c r="O778" s="241"/>
      <c r="P778" s="241"/>
      <c r="Q778" s="241"/>
      <c r="R778" s="241"/>
      <c r="S778" s="241"/>
      <c r="T778" s="242"/>
      <c r="AT778" s="243" t="s">
        <v>247</v>
      </c>
      <c r="AU778" s="243" t="s">
        <v>88</v>
      </c>
      <c r="AV778" s="16" t="s">
        <v>243</v>
      </c>
      <c r="AW778" s="16" t="s">
        <v>37</v>
      </c>
      <c r="AX778" s="16" t="s">
        <v>83</v>
      </c>
      <c r="AY778" s="243" t="s">
        <v>237</v>
      </c>
    </row>
    <row r="779" spans="1:65" s="2" customFormat="1" ht="55.5" customHeight="1">
      <c r="A779" s="37"/>
      <c r="B779" s="38"/>
      <c r="C779" s="182" t="s">
        <v>1341</v>
      </c>
      <c r="D779" s="182" t="s">
        <v>239</v>
      </c>
      <c r="E779" s="183" t="s">
        <v>4299</v>
      </c>
      <c r="F779" s="184" t="s">
        <v>4300</v>
      </c>
      <c r="G779" s="185" t="s">
        <v>141</v>
      </c>
      <c r="H779" s="186">
        <v>39.634</v>
      </c>
      <c r="I779" s="187"/>
      <c r="J779" s="188">
        <f>ROUND(I779*H779,2)</f>
        <v>0</v>
      </c>
      <c r="K779" s="184" t="s">
        <v>242</v>
      </c>
      <c r="L779" s="42"/>
      <c r="M779" s="189" t="s">
        <v>19</v>
      </c>
      <c r="N779" s="190" t="s">
        <v>48</v>
      </c>
      <c r="O779" s="67"/>
      <c r="P779" s="191">
        <f>O779*H779</f>
        <v>0</v>
      </c>
      <c r="Q779" s="191">
        <v>3.3599999999999998E-2</v>
      </c>
      <c r="R779" s="191">
        <f>Q779*H779</f>
        <v>1.3317024</v>
      </c>
      <c r="S779" s="191">
        <v>0</v>
      </c>
      <c r="T779" s="192">
        <f>S779*H779</f>
        <v>0</v>
      </c>
      <c r="U779" s="37"/>
      <c r="V779" s="37"/>
      <c r="W779" s="37"/>
      <c r="X779" s="37"/>
      <c r="Y779" s="37"/>
      <c r="Z779" s="37"/>
      <c r="AA779" s="37"/>
      <c r="AB779" s="37"/>
      <c r="AC779" s="37"/>
      <c r="AD779" s="37"/>
      <c r="AE779" s="37"/>
      <c r="AR779" s="193" t="s">
        <v>366</v>
      </c>
      <c r="AT779" s="193" t="s">
        <v>239</v>
      </c>
      <c r="AU779" s="193" t="s">
        <v>88</v>
      </c>
      <c r="AY779" s="20" t="s">
        <v>237</v>
      </c>
      <c r="BE779" s="194">
        <f>IF(N779="základní",J779,0)</f>
        <v>0</v>
      </c>
      <c r="BF779" s="194">
        <f>IF(N779="snížená",J779,0)</f>
        <v>0</v>
      </c>
      <c r="BG779" s="194">
        <f>IF(N779="zákl. přenesená",J779,0)</f>
        <v>0</v>
      </c>
      <c r="BH779" s="194">
        <f>IF(N779="sníž. přenesená",J779,0)</f>
        <v>0</v>
      </c>
      <c r="BI779" s="194">
        <f>IF(N779="nulová",J779,0)</f>
        <v>0</v>
      </c>
      <c r="BJ779" s="20" t="s">
        <v>88</v>
      </c>
      <c r="BK779" s="194">
        <f>ROUND(I779*H779,2)</f>
        <v>0</v>
      </c>
      <c r="BL779" s="20" t="s">
        <v>366</v>
      </c>
      <c r="BM779" s="193" t="s">
        <v>4301</v>
      </c>
    </row>
    <row r="780" spans="1:65" s="2" customFormat="1" ht="10.199999999999999">
      <c r="A780" s="37"/>
      <c r="B780" s="38"/>
      <c r="C780" s="39"/>
      <c r="D780" s="195" t="s">
        <v>245</v>
      </c>
      <c r="E780" s="39"/>
      <c r="F780" s="196" t="s">
        <v>4302</v>
      </c>
      <c r="G780" s="39"/>
      <c r="H780" s="39"/>
      <c r="I780" s="197"/>
      <c r="J780" s="39"/>
      <c r="K780" s="39"/>
      <c r="L780" s="42"/>
      <c r="M780" s="198"/>
      <c r="N780" s="199"/>
      <c r="O780" s="67"/>
      <c r="P780" s="67"/>
      <c r="Q780" s="67"/>
      <c r="R780" s="67"/>
      <c r="S780" s="67"/>
      <c r="T780" s="68"/>
      <c r="U780" s="37"/>
      <c r="V780" s="37"/>
      <c r="W780" s="37"/>
      <c r="X780" s="37"/>
      <c r="Y780" s="37"/>
      <c r="Z780" s="37"/>
      <c r="AA780" s="37"/>
      <c r="AB780" s="37"/>
      <c r="AC780" s="37"/>
      <c r="AD780" s="37"/>
      <c r="AE780" s="37"/>
      <c r="AT780" s="20" t="s">
        <v>245</v>
      </c>
      <c r="AU780" s="20" t="s">
        <v>88</v>
      </c>
    </row>
    <row r="781" spans="1:65" s="13" customFormat="1" ht="10.199999999999999">
      <c r="B781" s="200"/>
      <c r="C781" s="201"/>
      <c r="D781" s="202" t="s">
        <v>247</v>
      </c>
      <c r="E781" s="203" t="s">
        <v>19</v>
      </c>
      <c r="F781" s="204" t="s">
        <v>4303</v>
      </c>
      <c r="G781" s="201"/>
      <c r="H781" s="203" t="s">
        <v>19</v>
      </c>
      <c r="I781" s="205"/>
      <c r="J781" s="201"/>
      <c r="K781" s="201"/>
      <c r="L781" s="206"/>
      <c r="M781" s="207"/>
      <c r="N781" s="208"/>
      <c r="O781" s="208"/>
      <c r="P781" s="208"/>
      <c r="Q781" s="208"/>
      <c r="R781" s="208"/>
      <c r="S781" s="208"/>
      <c r="T781" s="209"/>
      <c r="AT781" s="210" t="s">
        <v>247</v>
      </c>
      <c r="AU781" s="210" t="s">
        <v>88</v>
      </c>
      <c r="AV781" s="13" t="s">
        <v>83</v>
      </c>
      <c r="AW781" s="13" t="s">
        <v>37</v>
      </c>
      <c r="AX781" s="13" t="s">
        <v>76</v>
      </c>
      <c r="AY781" s="210" t="s">
        <v>237</v>
      </c>
    </row>
    <row r="782" spans="1:65" s="14" customFormat="1" ht="10.199999999999999">
      <c r="B782" s="211"/>
      <c r="C782" s="212"/>
      <c r="D782" s="202" t="s">
        <v>247</v>
      </c>
      <c r="E782" s="213" t="s">
        <v>19</v>
      </c>
      <c r="F782" s="214" t="s">
        <v>4304</v>
      </c>
      <c r="G782" s="212"/>
      <c r="H782" s="215">
        <v>3.4380000000000002</v>
      </c>
      <c r="I782" s="216"/>
      <c r="J782" s="212"/>
      <c r="K782" s="212"/>
      <c r="L782" s="217"/>
      <c r="M782" s="218"/>
      <c r="N782" s="219"/>
      <c r="O782" s="219"/>
      <c r="P782" s="219"/>
      <c r="Q782" s="219"/>
      <c r="R782" s="219"/>
      <c r="S782" s="219"/>
      <c r="T782" s="220"/>
      <c r="AT782" s="221" t="s">
        <v>247</v>
      </c>
      <c r="AU782" s="221" t="s">
        <v>88</v>
      </c>
      <c r="AV782" s="14" t="s">
        <v>88</v>
      </c>
      <c r="AW782" s="14" t="s">
        <v>37</v>
      </c>
      <c r="AX782" s="14" t="s">
        <v>76</v>
      </c>
      <c r="AY782" s="221" t="s">
        <v>237</v>
      </c>
    </row>
    <row r="783" spans="1:65" s="14" customFormat="1" ht="10.199999999999999">
      <c r="B783" s="211"/>
      <c r="C783" s="212"/>
      <c r="D783" s="202" t="s">
        <v>247</v>
      </c>
      <c r="E783" s="213" t="s">
        <v>19</v>
      </c>
      <c r="F783" s="214" t="s">
        <v>4305</v>
      </c>
      <c r="G783" s="212"/>
      <c r="H783" s="215">
        <v>21.219000000000001</v>
      </c>
      <c r="I783" s="216"/>
      <c r="J783" s="212"/>
      <c r="K783" s="212"/>
      <c r="L783" s="217"/>
      <c r="M783" s="218"/>
      <c r="N783" s="219"/>
      <c r="O783" s="219"/>
      <c r="P783" s="219"/>
      <c r="Q783" s="219"/>
      <c r="R783" s="219"/>
      <c r="S783" s="219"/>
      <c r="T783" s="220"/>
      <c r="AT783" s="221" t="s">
        <v>247</v>
      </c>
      <c r="AU783" s="221" t="s">
        <v>88</v>
      </c>
      <c r="AV783" s="14" t="s">
        <v>88</v>
      </c>
      <c r="AW783" s="14" t="s">
        <v>37</v>
      </c>
      <c r="AX783" s="14" t="s">
        <v>76</v>
      </c>
      <c r="AY783" s="221" t="s">
        <v>237</v>
      </c>
    </row>
    <row r="784" spans="1:65" s="14" customFormat="1" ht="10.199999999999999">
      <c r="B784" s="211"/>
      <c r="C784" s="212"/>
      <c r="D784" s="202" t="s">
        <v>247</v>
      </c>
      <c r="E784" s="213" t="s">
        <v>19</v>
      </c>
      <c r="F784" s="214" t="s">
        <v>4306</v>
      </c>
      <c r="G784" s="212"/>
      <c r="H784" s="215">
        <v>4.0279999999999996</v>
      </c>
      <c r="I784" s="216"/>
      <c r="J784" s="212"/>
      <c r="K784" s="212"/>
      <c r="L784" s="217"/>
      <c r="M784" s="218"/>
      <c r="N784" s="219"/>
      <c r="O784" s="219"/>
      <c r="P784" s="219"/>
      <c r="Q784" s="219"/>
      <c r="R784" s="219"/>
      <c r="S784" s="219"/>
      <c r="T784" s="220"/>
      <c r="AT784" s="221" t="s">
        <v>247</v>
      </c>
      <c r="AU784" s="221" t="s">
        <v>88</v>
      </c>
      <c r="AV784" s="14" t="s">
        <v>88</v>
      </c>
      <c r="AW784" s="14" t="s">
        <v>37</v>
      </c>
      <c r="AX784" s="14" t="s">
        <v>76</v>
      </c>
      <c r="AY784" s="221" t="s">
        <v>237</v>
      </c>
    </row>
    <row r="785" spans="1:65" s="15" customFormat="1" ht="10.199999999999999">
      <c r="B785" s="222"/>
      <c r="C785" s="223"/>
      <c r="D785" s="202" t="s">
        <v>247</v>
      </c>
      <c r="E785" s="224" t="s">
        <v>19</v>
      </c>
      <c r="F785" s="225" t="s">
        <v>251</v>
      </c>
      <c r="G785" s="223"/>
      <c r="H785" s="226">
        <v>28.684999999999999</v>
      </c>
      <c r="I785" s="227"/>
      <c r="J785" s="223"/>
      <c r="K785" s="223"/>
      <c r="L785" s="228"/>
      <c r="M785" s="229"/>
      <c r="N785" s="230"/>
      <c r="O785" s="230"/>
      <c r="P785" s="230"/>
      <c r="Q785" s="230"/>
      <c r="R785" s="230"/>
      <c r="S785" s="230"/>
      <c r="T785" s="231"/>
      <c r="AT785" s="232" t="s">
        <v>247</v>
      </c>
      <c r="AU785" s="232" t="s">
        <v>88</v>
      </c>
      <c r="AV785" s="15" t="s">
        <v>92</v>
      </c>
      <c r="AW785" s="15" t="s">
        <v>37</v>
      </c>
      <c r="AX785" s="15" t="s">
        <v>76</v>
      </c>
      <c r="AY785" s="232" t="s">
        <v>237</v>
      </c>
    </row>
    <row r="786" spans="1:65" s="13" customFormat="1" ht="10.199999999999999">
      <c r="B786" s="200"/>
      <c r="C786" s="201"/>
      <c r="D786" s="202" t="s">
        <v>247</v>
      </c>
      <c r="E786" s="203" t="s">
        <v>19</v>
      </c>
      <c r="F786" s="204" t="s">
        <v>3858</v>
      </c>
      <c r="G786" s="201"/>
      <c r="H786" s="203" t="s">
        <v>19</v>
      </c>
      <c r="I786" s="205"/>
      <c r="J786" s="201"/>
      <c r="K786" s="201"/>
      <c r="L786" s="206"/>
      <c r="M786" s="207"/>
      <c r="N786" s="208"/>
      <c r="O786" s="208"/>
      <c r="P786" s="208"/>
      <c r="Q786" s="208"/>
      <c r="R786" s="208"/>
      <c r="S786" s="208"/>
      <c r="T786" s="209"/>
      <c r="AT786" s="210" t="s">
        <v>247</v>
      </c>
      <c r="AU786" s="210" t="s">
        <v>88</v>
      </c>
      <c r="AV786" s="13" t="s">
        <v>83</v>
      </c>
      <c r="AW786" s="13" t="s">
        <v>37</v>
      </c>
      <c r="AX786" s="13" t="s">
        <v>76</v>
      </c>
      <c r="AY786" s="210" t="s">
        <v>237</v>
      </c>
    </row>
    <row r="787" spans="1:65" s="14" customFormat="1" ht="10.199999999999999">
      <c r="B787" s="211"/>
      <c r="C787" s="212"/>
      <c r="D787" s="202" t="s">
        <v>247</v>
      </c>
      <c r="E787" s="213" t="s">
        <v>19</v>
      </c>
      <c r="F787" s="214" t="s">
        <v>4307</v>
      </c>
      <c r="G787" s="212"/>
      <c r="H787" s="215">
        <v>3.4380000000000002</v>
      </c>
      <c r="I787" s="216"/>
      <c r="J787" s="212"/>
      <c r="K787" s="212"/>
      <c r="L787" s="217"/>
      <c r="M787" s="218"/>
      <c r="N787" s="219"/>
      <c r="O787" s="219"/>
      <c r="P787" s="219"/>
      <c r="Q787" s="219"/>
      <c r="R787" s="219"/>
      <c r="S787" s="219"/>
      <c r="T787" s="220"/>
      <c r="AT787" s="221" t="s">
        <v>247</v>
      </c>
      <c r="AU787" s="221" t="s">
        <v>88</v>
      </c>
      <c r="AV787" s="14" t="s">
        <v>88</v>
      </c>
      <c r="AW787" s="14" t="s">
        <v>37</v>
      </c>
      <c r="AX787" s="14" t="s">
        <v>76</v>
      </c>
      <c r="AY787" s="221" t="s">
        <v>237</v>
      </c>
    </row>
    <row r="788" spans="1:65" s="14" customFormat="1" ht="10.199999999999999">
      <c r="B788" s="211"/>
      <c r="C788" s="212"/>
      <c r="D788" s="202" t="s">
        <v>247</v>
      </c>
      <c r="E788" s="213" t="s">
        <v>19</v>
      </c>
      <c r="F788" s="214" t="s">
        <v>4308</v>
      </c>
      <c r="G788" s="212"/>
      <c r="H788" s="215">
        <v>4.0730000000000004</v>
      </c>
      <c r="I788" s="216"/>
      <c r="J788" s="212"/>
      <c r="K788" s="212"/>
      <c r="L788" s="217"/>
      <c r="M788" s="218"/>
      <c r="N788" s="219"/>
      <c r="O788" s="219"/>
      <c r="P788" s="219"/>
      <c r="Q788" s="219"/>
      <c r="R788" s="219"/>
      <c r="S788" s="219"/>
      <c r="T788" s="220"/>
      <c r="AT788" s="221" t="s">
        <v>247</v>
      </c>
      <c r="AU788" s="221" t="s">
        <v>88</v>
      </c>
      <c r="AV788" s="14" t="s">
        <v>88</v>
      </c>
      <c r="AW788" s="14" t="s">
        <v>37</v>
      </c>
      <c r="AX788" s="14" t="s">
        <v>76</v>
      </c>
      <c r="AY788" s="221" t="s">
        <v>237</v>
      </c>
    </row>
    <row r="789" spans="1:65" s="15" customFormat="1" ht="10.199999999999999">
      <c r="B789" s="222"/>
      <c r="C789" s="223"/>
      <c r="D789" s="202" t="s">
        <v>247</v>
      </c>
      <c r="E789" s="224" t="s">
        <v>19</v>
      </c>
      <c r="F789" s="225" t="s">
        <v>251</v>
      </c>
      <c r="G789" s="223"/>
      <c r="H789" s="226">
        <v>7.5110000000000001</v>
      </c>
      <c r="I789" s="227"/>
      <c r="J789" s="223"/>
      <c r="K789" s="223"/>
      <c r="L789" s="228"/>
      <c r="M789" s="229"/>
      <c r="N789" s="230"/>
      <c r="O789" s="230"/>
      <c r="P789" s="230"/>
      <c r="Q789" s="230"/>
      <c r="R789" s="230"/>
      <c r="S789" s="230"/>
      <c r="T789" s="231"/>
      <c r="AT789" s="232" t="s">
        <v>247</v>
      </c>
      <c r="AU789" s="232" t="s">
        <v>88</v>
      </c>
      <c r="AV789" s="15" t="s">
        <v>92</v>
      </c>
      <c r="AW789" s="15" t="s">
        <v>37</v>
      </c>
      <c r="AX789" s="15" t="s">
        <v>76</v>
      </c>
      <c r="AY789" s="232" t="s">
        <v>237</v>
      </c>
    </row>
    <row r="790" spans="1:65" s="13" customFormat="1" ht="10.199999999999999">
      <c r="B790" s="200"/>
      <c r="C790" s="201"/>
      <c r="D790" s="202" t="s">
        <v>247</v>
      </c>
      <c r="E790" s="203" t="s">
        <v>19</v>
      </c>
      <c r="F790" s="204" t="s">
        <v>256</v>
      </c>
      <c r="G790" s="201"/>
      <c r="H790" s="203" t="s">
        <v>19</v>
      </c>
      <c r="I790" s="205"/>
      <c r="J790" s="201"/>
      <c r="K790" s="201"/>
      <c r="L790" s="206"/>
      <c r="M790" s="207"/>
      <c r="N790" s="208"/>
      <c r="O790" s="208"/>
      <c r="P790" s="208"/>
      <c r="Q790" s="208"/>
      <c r="R790" s="208"/>
      <c r="S790" s="208"/>
      <c r="T790" s="209"/>
      <c r="AT790" s="210" t="s">
        <v>247</v>
      </c>
      <c r="AU790" s="210" t="s">
        <v>88</v>
      </c>
      <c r="AV790" s="13" t="s">
        <v>83</v>
      </c>
      <c r="AW790" s="13" t="s">
        <v>37</v>
      </c>
      <c r="AX790" s="13" t="s">
        <v>76</v>
      </c>
      <c r="AY790" s="210" t="s">
        <v>237</v>
      </c>
    </row>
    <row r="791" spans="1:65" s="14" customFormat="1" ht="10.199999999999999">
      <c r="B791" s="211"/>
      <c r="C791" s="212"/>
      <c r="D791" s="202" t="s">
        <v>247</v>
      </c>
      <c r="E791" s="213" t="s">
        <v>19</v>
      </c>
      <c r="F791" s="214" t="s">
        <v>4309</v>
      </c>
      <c r="G791" s="212"/>
      <c r="H791" s="215">
        <v>3.4380000000000002</v>
      </c>
      <c r="I791" s="216"/>
      <c r="J791" s="212"/>
      <c r="K791" s="212"/>
      <c r="L791" s="217"/>
      <c r="M791" s="218"/>
      <c r="N791" s="219"/>
      <c r="O791" s="219"/>
      <c r="P791" s="219"/>
      <c r="Q791" s="219"/>
      <c r="R791" s="219"/>
      <c r="S791" s="219"/>
      <c r="T791" s="220"/>
      <c r="AT791" s="221" t="s">
        <v>247</v>
      </c>
      <c r="AU791" s="221" t="s">
        <v>88</v>
      </c>
      <c r="AV791" s="14" t="s">
        <v>88</v>
      </c>
      <c r="AW791" s="14" t="s">
        <v>37</v>
      </c>
      <c r="AX791" s="14" t="s">
        <v>76</v>
      </c>
      <c r="AY791" s="221" t="s">
        <v>237</v>
      </c>
    </row>
    <row r="792" spans="1:65" s="13" customFormat="1" ht="10.199999999999999">
      <c r="B792" s="200"/>
      <c r="C792" s="201"/>
      <c r="D792" s="202" t="s">
        <v>247</v>
      </c>
      <c r="E792" s="203" t="s">
        <v>19</v>
      </c>
      <c r="F792" s="204" t="s">
        <v>4310</v>
      </c>
      <c r="G792" s="201"/>
      <c r="H792" s="203" t="s">
        <v>19</v>
      </c>
      <c r="I792" s="205"/>
      <c r="J792" s="201"/>
      <c r="K792" s="201"/>
      <c r="L792" s="206"/>
      <c r="M792" s="207"/>
      <c r="N792" s="208"/>
      <c r="O792" s="208"/>
      <c r="P792" s="208"/>
      <c r="Q792" s="208"/>
      <c r="R792" s="208"/>
      <c r="S792" s="208"/>
      <c r="T792" s="209"/>
      <c r="AT792" s="210" t="s">
        <v>247</v>
      </c>
      <c r="AU792" s="210" t="s">
        <v>88</v>
      </c>
      <c r="AV792" s="13" t="s">
        <v>83</v>
      </c>
      <c r="AW792" s="13" t="s">
        <v>37</v>
      </c>
      <c r="AX792" s="13" t="s">
        <v>76</v>
      </c>
      <c r="AY792" s="210" t="s">
        <v>237</v>
      </c>
    </row>
    <row r="793" spans="1:65" s="15" customFormat="1" ht="10.199999999999999">
      <c r="B793" s="222"/>
      <c r="C793" s="223"/>
      <c r="D793" s="202" t="s">
        <v>247</v>
      </c>
      <c r="E793" s="224" t="s">
        <v>19</v>
      </c>
      <c r="F793" s="225" t="s">
        <v>251</v>
      </c>
      <c r="G793" s="223"/>
      <c r="H793" s="226">
        <v>3.4380000000000002</v>
      </c>
      <c r="I793" s="227"/>
      <c r="J793" s="223"/>
      <c r="K793" s="223"/>
      <c r="L793" s="228"/>
      <c r="M793" s="229"/>
      <c r="N793" s="230"/>
      <c r="O793" s="230"/>
      <c r="P793" s="230"/>
      <c r="Q793" s="230"/>
      <c r="R793" s="230"/>
      <c r="S793" s="230"/>
      <c r="T793" s="231"/>
      <c r="AT793" s="232" t="s">
        <v>247</v>
      </c>
      <c r="AU793" s="232" t="s">
        <v>88</v>
      </c>
      <c r="AV793" s="15" t="s">
        <v>92</v>
      </c>
      <c r="AW793" s="15" t="s">
        <v>37</v>
      </c>
      <c r="AX793" s="15" t="s">
        <v>76</v>
      </c>
      <c r="AY793" s="232" t="s">
        <v>237</v>
      </c>
    </row>
    <row r="794" spans="1:65" s="16" customFormat="1" ht="10.199999999999999">
      <c r="B794" s="233"/>
      <c r="C794" s="234"/>
      <c r="D794" s="202" t="s">
        <v>247</v>
      </c>
      <c r="E794" s="235" t="s">
        <v>19</v>
      </c>
      <c r="F794" s="236" t="s">
        <v>260</v>
      </c>
      <c r="G794" s="234"/>
      <c r="H794" s="237">
        <v>39.634</v>
      </c>
      <c r="I794" s="238"/>
      <c r="J794" s="234"/>
      <c r="K794" s="234"/>
      <c r="L794" s="239"/>
      <c r="M794" s="240"/>
      <c r="N794" s="241"/>
      <c r="O794" s="241"/>
      <c r="P794" s="241"/>
      <c r="Q794" s="241"/>
      <c r="R794" s="241"/>
      <c r="S794" s="241"/>
      <c r="T794" s="242"/>
      <c r="AT794" s="243" t="s">
        <v>247</v>
      </c>
      <c r="AU794" s="243" t="s">
        <v>88</v>
      </c>
      <c r="AV794" s="16" t="s">
        <v>243</v>
      </c>
      <c r="AW794" s="16" t="s">
        <v>37</v>
      </c>
      <c r="AX794" s="16" t="s">
        <v>83</v>
      </c>
      <c r="AY794" s="243" t="s">
        <v>237</v>
      </c>
    </row>
    <row r="795" spans="1:65" s="2" customFormat="1" ht="33" customHeight="1">
      <c r="A795" s="37"/>
      <c r="B795" s="38"/>
      <c r="C795" s="182" t="s">
        <v>1371</v>
      </c>
      <c r="D795" s="182" t="s">
        <v>239</v>
      </c>
      <c r="E795" s="183" t="s">
        <v>858</v>
      </c>
      <c r="F795" s="184" t="s">
        <v>859</v>
      </c>
      <c r="G795" s="185" t="s">
        <v>141</v>
      </c>
      <c r="H795" s="186">
        <v>92.691999999999993</v>
      </c>
      <c r="I795" s="187"/>
      <c r="J795" s="188">
        <f>ROUND(I795*H795,2)</f>
        <v>0</v>
      </c>
      <c r="K795" s="184" t="s">
        <v>242</v>
      </c>
      <c r="L795" s="42"/>
      <c r="M795" s="189" t="s">
        <v>19</v>
      </c>
      <c r="N795" s="190" t="s">
        <v>48</v>
      </c>
      <c r="O795" s="67"/>
      <c r="P795" s="191">
        <f>O795*H795</f>
        <v>0</v>
      </c>
      <c r="Q795" s="191">
        <v>3.2000000000000002E-3</v>
      </c>
      <c r="R795" s="191">
        <f>Q795*H795</f>
        <v>0.2966144</v>
      </c>
      <c r="S795" s="191">
        <v>0</v>
      </c>
      <c r="T795" s="192">
        <f>S795*H795</f>
        <v>0</v>
      </c>
      <c r="U795" s="37"/>
      <c r="V795" s="37"/>
      <c r="W795" s="37"/>
      <c r="X795" s="37"/>
      <c r="Y795" s="37"/>
      <c r="Z795" s="37"/>
      <c r="AA795" s="37"/>
      <c r="AB795" s="37"/>
      <c r="AC795" s="37"/>
      <c r="AD795" s="37"/>
      <c r="AE795" s="37"/>
      <c r="AR795" s="193" t="s">
        <v>366</v>
      </c>
      <c r="AT795" s="193" t="s">
        <v>239</v>
      </c>
      <c r="AU795" s="193" t="s">
        <v>88</v>
      </c>
      <c r="AY795" s="20" t="s">
        <v>237</v>
      </c>
      <c r="BE795" s="194">
        <f>IF(N795="základní",J795,0)</f>
        <v>0</v>
      </c>
      <c r="BF795" s="194">
        <f>IF(N795="snížená",J795,0)</f>
        <v>0</v>
      </c>
      <c r="BG795" s="194">
        <f>IF(N795="zákl. přenesená",J795,0)</f>
        <v>0</v>
      </c>
      <c r="BH795" s="194">
        <f>IF(N795="sníž. přenesená",J795,0)</f>
        <v>0</v>
      </c>
      <c r="BI795" s="194">
        <f>IF(N795="nulová",J795,0)</f>
        <v>0</v>
      </c>
      <c r="BJ795" s="20" t="s">
        <v>88</v>
      </c>
      <c r="BK795" s="194">
        <f>ROUND(I795*H795,2)</f>
        <v>0</v>
      </c>
      <c r="BL795" s="20" t="s">
        <v>366</v>
      </c>
      <c r="BM795" s="193" t="s">
        <v>4311</v>
      </c>
    </row>
    <row r="796" spans="1:65" s="2" customFormat="1" ht="10.199999999999999">
      <c r="A796" s="37"/>
      <c r="B796" s="38"/>
      <c r="C796" s="39"/>
      <c r="D796" s="195" t="s">
        <v>245</v>
      </c>
      <c r="E796" s="39"/>
      <c r="F796" s="196" t="s">
        <v>861</v>
      </c>
      <c r="G796" s="39"/>
      <c r="H796" s="39"/>
      <c r="I796" s="197"/>
      <c r="J796" s="39"/>
      <c r="K796" s="39"/>
      <c r="L796" s="42"/>
      <c r="M796" s="198"/>
      <c r="N796" s="199"/>
      <c r="O796" s="67"/>
      <c r="P796" s="67"/>
      <c r="Q796" s="67"/>
      <c r="R796" s="67"/>
      <c r="S796" s="67"/>
      <c r="T796" s="68"/>
      <c r="U796" s="37"/>
      <c r="V796" s="37"/>
      <c r="W796" s="37"/>
      <c r="X796" s="37"/>
      <c r="Y796" s="37"/>
      <c r="Z796" s="37"/>
      <c r="AA796" s="37"/>
      <c r="AB796" s="37"/>
      <c r="AC796" s="37"/>
      <c r="AD796" s="37"/>
      <c r="AE796" s="37"/>
      <c r="AT796" s="20" t="s">
        <v>245</v>
      </c>
      <c r="AU796" s="20" t="s">
        <v>88</v>
      </c>
    </row>
    <row r="797" spans="1:65" s="14" customFormat="1" ht="10.199999999999999">
      <c r="B797" s="211"/>
      <c r="C797" s="212"/>
      <c r="D797" s="202" t="s">
        <v>247</v>
      </c>
      <c r="E797" s="213" t="s">
        <v>19</v>
      </c>
      <c r="F797" s="214" t="s">
        <v>4312</v>
      </c>
      <c r="G797" s="212"/>
      <c r="H797" s="215">
        <v>92.691999999999993</v>
      </c>
      <c r="I797" s="216"/>
      <c r="J797" s="212"/>
      <c r="K797" s="212"/>
      <c r="L797" s="217"/>
      <c r="M797" s="218"/>
      <c r="N797" s="219"/>
      <c r="O797" s="219"/>
      <c r="P797" s="219"/>
      <c r="Q797" s="219"/>
      <c r="R797" s="219"/>
      <c r="S797" s="219"/>
      <c r="T797" s="220"/>
      <c r="AT797" s="221" t="s">
        <v>247</v>
      </c>
      <c r="AU797" s="221" t="s">
        <v>88</v>
      </c>
      <c r="AV797" s="14" t="s">
        <v>88</v>
      </c>
      <c r="AW797" s="14" t="s">
        <v>37</v>
      </c>
      <c r="AX797" s="14" t="s">
        <v>83</v>
      </c>
      <c r="AY797" s="221" t="s">
        <v>237</v>
      </c>
    </row>
    <row r="798" spans="1:65" s="2" customFormat="1" ht="55.5" customHeight="1">
      <c r="A798" s="37"/>
      <c r="B798" s="38"/>
      <c r="C798" s="182" t="s">
        <v>1376</v>
      </c>
      <c r="D798" s="182" t="s">
        <v>239</v>
      </c>
      <c r="E798" s="183" t="s">
        <v>4313</v>
      </c>
      <c r="F798" s="184" t="s">
        <v>4314</v>
      </c>
      <c r="G798" s="185" t="s">
        <v>141</v>
      </c>
      <c r="H798" s="186">
        <v>11.568</v>
      </c>
      <c r="I798" s="187"/>
      <c r="J798" s="188">
        <f>ROUND(I798*H798,2)</f>
        <v>0</v>
      </c>
      <c r="K798" s="184" t="s">
        <v>242</v>
      </c>
      <c r="L798" s="42"/>
      <c r="M798" s="189" t="s">
        <v>19</v>
      </c>
      <c r="N798" s="190" t="s">
        <v>48</v>
      </c>
      <c r="O798" s="67"/>
      <c r="P798" s="191">
        <f>O798*H798</f>
        <v>0</v>
      </c>
      <c r="Q798" s="191">
        <v>1.3390000000000001E-2</v>
      </c>
      <c r="R798" s="191">
        <f>Q798*H798</f>
        <v>0.15489552000000001</v>
      </c>
      <c r="S798" s="191">
        <v>0</v>
      </c>
      <c r="T798" s="192">
        <f>S798*H798</f>
        <v>0</v>
      </c>
      <c r="U798" s="37"/>
      <c r="V798" s="37"/>
      <c r="W798" s="37"/>
      <c r="X798" s="37"/>
      <c r="Y798" s="37"/>
      <c r="Z798" s="37"/>
      <c r="AA798" s="37"/>
      <c r="AB798" s="37"/>
      <c r="AC798" s="37"/>
      <c r="AD798" s="37"/>
      <c r="AE798" s="37"/>
      <c r="AR798" s="193" t="s">
        <v>366</v>
      </c>
      <c r="AT798" s="193" t="s">
        <v>239</v>
      </c>
      <c r="AU798" s="193" t="s">
        <v>88</v>
      </c>
      <c r="AY798" s="20" t="s">
        <v>237</v>
      </c>
      <c r="BE798" s="194">
        <f>IF(N798="základní",J798,0)</f>
        <v>0</v>
      </c>
      <c r="BF798" s="194">
        <f>IF(N798="snížená",J798,0)</f>
        <v>0</v>
      </c>
      <c r="BG798" s="194">
        <f>IF(N798="zákl. přenesená",J798,0)</f>
        <v>0</v>
      </c>
      <c r="BH798" s="194">
        <f>IF(N798="sníž. přenesená",J798,0)</f>
        <v>0</v>
      </c>
      <c r="BI798" s="194">
        <f>IF(N798="nulová",J798,0)</f>
        <v>0</v>
      </c>
      <c r="BJ798" s="20" t="s">
        <v>88</v>
      </c>
      <c r="BK798" s="194">
        <f>ROUND(I798*H798,2)</f>
        <v>0</v>
      </c>
      <c r="BL798" s="20" t="s">
        <v>366</v>
      </c>
      <c r="BM798" s="193" t="s">
        <v>4315</v>
      </c>
    </row>
    <row r="799" spans="1:65" s="2" customFormat="1" ht="10.199999999999999">
      <c r="A799" s="37"/>
      <c r="B799" s="38"/>
      <c r="C799" s="39"/>
      <c r="D799" s="195" t="s">
        <v>245</v>
      </c>
      <c r="E799" s="39"/>
      <c r="F799" s="196" t="s">
        <v>4316</v>
      </c>
      <c r="G799" s="39"/>
      <c r="H799" s="39"/>
      <c r="I799" s="197"/>
      <c r="J799" s="39"/>
      <c r="K799" s="39"/>
      <c r="L799" s="42"/>
      <c r="M799" s="198"/>
      <c r="N799" s="199"/>
      <c r="O799" s="67"/>
      <c r="P799" s="67"/>
      <c r="Q799" s="67"/>
      <c r="R799" s="67"/>
      <c r="S799" s="67"/>
      <c r="T799" s="68"/>
      <c r="U799" s="37"/>
      <c r="V799" s="37"/>
      <c r="W799" s="37"/>
      <c r="X799" s="37"/>
      <c r="Y799" s="37"/>
      <c r="Z799" s="37"/>
      <c r="AA799" s="37"/>
      <c r="AB799" s="37"/>
      <c r="AC799" s="37"/>
      <c r="AD799" s="37"/>
      <c r="AE799" s="37"/>
      <c r="AT799" s="20" t="s">
        <v>245</v>
      </c>
      <c r="AU799" s="20" t="s">
        <v>88</v>
      </c>
    </row>
    <row r="800" spans="1:65" s="14" customFormat="1" ht="10.199999999999999">
      <c r="B800" s="211"/>
      <c r="C800" s="212"/>
      <c r="D800" s="202" t="s">
        <v>247</v>
      </c>
      <c r="E800" s="213" t="s">
        <v>19</v>
      </c>
      <c r="F800" s="214" t="s">
        <v>4317</v>
      </c>
      <c r="G800" s="212"/>
      <c r="H800" s="215">
        <v>3.8849999999999998</v>
      </c>
      <c r="I800" s="216"/>
      <c r="J800" s="212"/>
      <c r="K800" s="212"/>
      <c r="L800" s="217"/>
      <c r="M800" s="218"/>
      <c r="N800" s="219"/>
      <c r="O800" s="219"/>
      <c r="P800" s="219"/>
      <c r="Q800" s="219"/>
      <c r="R800" s="219"/>
      <c r="S800" s="219"/>
      <c r="T800" s="220"/>
      <c r="AT800" s="221" t="s">
        <v>247</v>
      </c>
      <c r="AU800" s="221" t="s">
        <v>88</v>
      </c>
      <c r="AV800" s="14" t="s">
        <v>88</v>
      </c>
      <c r="AW800" s="14" t="s">
        <v>37</v>
      </c>
      <c r="AX800" s="14" t="s">
        <v>76</v>
      </c>
      <c r="AY800" s="221" t="s">
        <v>237</v>
      </c>
    </row>
    <row r="801" spans="1:65" s="14" customFormat="1" ht="10.199999999999999">
      <c r="B801" s="211"/>
      <c r="C801" s="212"/>
      <c r="D801" s="202" t="s">
        <v>247</v>
      </c>
      <c r="E801" s="213" t="s">
        <v>19</v>
      </c>
      <c r="F801" s="214" t="s">
        <v>4318</v>
      </c>
      <c r="G801" s="212"/>
      <c r="H801" s="215">
        <v>3.871</v>
      </c>
      <c r="I801" s="216"/>
      <c r="J801" s="212"/>
      <c r="K801" s="212"/>
      <c r="L801" s="217"/>
      <c r="M801" s="218"/>
      <c r="N801" s="219"/>
      <c r="O801" s="219"/>
      <c r="P801" s="219"/>
      <c r="Q801" s="219"/>
      <c r="R801" s="219"/>
      <c r="S801" s="219"/>
      <c r="T801" s="220"/>
      <c r="AT801" s="221" t="s">
        <v>247</v>
      </c>
      <c r="AU801" s="221" t="s">
        <v>88</v>
      </c>
      <c r="AV801" s="14" t="s">
        <v>88</v>
      </c>
      <c r="AW801" s="14" t="s">
        <v>37</v>
      </c>
      <c r="AX801" s="14" t="s">
        <v>76</v>
      </c>
      <c r="AY801" s="221" t="s">
        <v>237</v>
      </c>
    </row>
    <row r="802" spans="1:65" s="14" customFormat="1" ht="10.199999999999999">
      <c r="B802" s="211"/>
      <c r="C802" s="212"/>
      <c r="D802" s="202" t="s">
        <v>247</v>
      </c>
      <c r="E802" s="213" t="s">
        <v>19</v>
      </c>
      <c r="F802" s="214" t="s">
        <v>4319</v>
      </c>
      <c r="G802" s="212"/>
      <c r="H802" s="215">
        <v>3.8119999999999998</v>
      </c>
      <c r="I802" s="216"/>
      <c r="J802" s="212"/>
      <c r="K802" s="212"/>
      <c r="L802" s="217"/>
      <c r="M802" s="218"/>
      <c r="N802" s="219"/>
      <c r="O802" s="219"/>
      <c r="P802" s="219"/>
      <c r="Q802" s="219"/>
      <c r="R802" s="219"/>
      <c r="S802" s="219"/>
      <c r="T802" s="220"/>
      <c r="AT802" s="221" t="s">
        <v>247</v>
      </c>
      <c r="AU802" s="221" t="s">
        <v>88</v>
      </c>
      <c r="AV802" s="14" t="s">
        <v>88</v>
      </c>
      <c r="AW802" s="14" t="s">
        <v>37</v>
      </c>
      <c r="AX802" s="14" t="s">
        <v>76</v>
      </c>
      <c r="AY802" s="221" t="s">
        <v>237</v>
      </c>
    </row>
    <row r="803" spans="1:65" s="16" customFormat="1" ht="10.199999999999999">
      <c r="B803" s="233"/>
      <c r="C803" s="234"/>
      <c r="D803" s="202" t="s">
        <v>247</v>
      </c>
      <c r="E803" s="235" t="s">
        <v>19</v>
      </c>
      <c r="F803" s="236" t="s">
        <v>260</v>
      </c>
      <c r="G803" s="234"/>
      <c r="H803" s="237">
        <v>11.568</v>
      </c>
      <c r="I803" s="238"/>
      <c r="J803" s="234"/>
      <c r="K803" s="234"/>
      <c r="L803" s="239"/>
      <c r="M803" s="240"/>
      <c r="N803" s="241"/>
      <c r="O803" s="241"/>
      <c r="P803" s="241"/>
      <c r="Q803" s="241"/>
      <c r="R803" s="241"/>
      <c r="S803" s="241"/>
      <c r="T803" s="242"/>
      <c r="AT803" s="243" t="s">
        <v>247</v>
      </c>
      <c r="AU803" s="243" t="s">
        <v>88</v>
      </c>
      <c r="AV803" s="16" t="s">
        <v>243</v>
      </c>
      <c r="AW803" s="16" t="s">
        <v>37</v>
      </c>
      <c r="AX803" s="16" t="s">
        <v>83</v>
      </c>
      <c r="AY803" s="243" t="s">
        <v>237</v>
      </c>
    </row>
    <row r="804" spans="1:65" s="2" customFormat="1" ht="37.799999999999997" customHeight="1">
      <c r="A804" s="37"/>
      <c r="B804" s="38"/>
      <c r="C804" s="182" t="s">
        <v>1381</v>
      </c>
      <c r="D804" s="182" t="s">
        <v>239</v>
      </c>
      <c r="E804" s="183" t="s">
        <v>935</v>
      </c>
      <c r="F804" s="184" t="s">
        <v>936</v>
      </c>
      <c r="G804" s="185" t="s">
        <v>141</v>
      </c>
      <c r="H804" s="186">
        <v>11.568</v>
      </c>
      <c r="I804" s="187"/>
      <c r="J804" s="188">
        <f>ROUND(I804*H804,2)</f>
        <v>0</v>
      </c>
      <c r="K804" s="184" t="s">
        <v>242</v>
      </c>
      <c r="L804" s="42"/>
      <c r="M804" s="189" t="s">
        <v>19</v>
      </c>
      <c r="N804" s="190" t="s">
        <v>48</v>
      </c>
      <c r="O804" s="67"/>
      <c r="P804" s="191">
        <f>O804*H804</f>
        <v>0</v>
      </c>
      <c r="Q804" s="191">
        <v>1.6000000000000001E-3</v>
      </c>
      <c r="R804" s="191">
        <f>Q804*H804</f>
        <v>1.8508799999999999E-2</v>
      </c>
      <c r="S804" s="191">
        <v>0</v>
      </c>
      <c r="T804" s="192">
        <f>S804*H804</f>
        <v>0</v>
      </c>
      <c r="U804" s="37"/>
      <c r="V804" s="37"/>
      <c r="W804" s="37"/>
      <c r="X804" s="37"/>
      <c r="Y804" s="37"/>
      <c r="Z804" s="37"/>
      <c r="AA804" s="37"/>
      <c r="AB804" s="37"/>
      <c r="AC804" s="37"/>
      <c r="AD804" s="37"/>
      <c r="AE804" s="37"/>
      <c r="AR804" s="193" t="s">
        <v>366</v>
      </c>
      <c r="AT804" s="193" t="s">
        <v>239</v>
      </c>
      <c r="AU804" s="193" t="s">
        <v>88</v>
      </c>
      <c r="AY804" s="20" t="s">
        <v>237</v>
      </c>
      <c r="BE804" s="194">
        <f>IF(N804="základní",J804,0)</f>
        <v>0</v>
      </c>
      <c r="BF804" s="194">
        <f>IF(N804="snížená",J804,0)</f>
        <v>0</v>
      </c>
      <c r="BG804" s="194">
        <f>IF(N804="zákl. přenesená",J804,0)</f>
        <v>0</v>
      </c>
      <c r="BH804" s="194">
        <f>IF(N804="sníž. přenesená",J804,0)</f>
        <v>0</v>
      </c>
      <c r="BI804" s="194">
        <f>IF(N804="nulová",J804,0)</f>
        <v>0</v>
      </c>
      <c r="BJ804" s="20" t="s">
        <v>88</v>
      </c>
      <c r="BK804" s="194">
        <f>ROUND(I804*H804,2)</f>
        <v>0</v>
      </c>
      <c r="BL804" s="20" t="s">
        <v>366</v>
      </c>
      <c r="BM804" s="193" t="s">
        <v>4320</v>
      </c>
    </row>
    <row r="805" spans="1:65" s="2" customFormat="1" ht="10.199999999999999">
      <c r="A805" s="37"/>
      <c r="B805" s="38"/>
      <c r="C805" s="39"/>
      <c r="D805" s="195" t="s">
        <v>245</v>
      </c>
      <c r="E805" s="39"/>
      <c r="F805" s="196" t="s">
        <v>938</v>
      </c>
      <c r="G805" s="39"/>
      <c r="H805" s="39"/>
      <c r="I805" s="197"/>
      <c r="J805" s="39"/>
      <c r="K805" s="39"/>
      <c r="L805" s="42"/>
      <c r="M805" s="198"/>
      <c r="N805" s="199"/>
      <c r="O805" s="67"/>
      <c r="P805" s="67"/>
      <c r="Q805" s="67"/>
      <c r="R805" s="67"/>
      <c r="S805" s="67"/>
      <c r="T805" s="68"/>
      <c r="U805" s="37"/>
      <c r="V805" s="37"/>
      <c r="W805" s="37"/>
      <c r="X805" s="37"/>
      <c r="Y805" s="37"/>
      <c r="Z805" s="37"/>
      <c r="AA805" s="37"/>
      <c r="AB805" s="37"/>
      <c r="AC805" s="37"/>
      <c r="AD805" s="37"/>
      <c r="AE805" s="37"/>
      <c r="AT805" s="20" t="s">
        <v>245</v>
      </c>
      <c r="AU805" s="20" t="s">
        <v>88</v>
      </c>
    </row>
    <row r="806" spans="1:65" s="2" customFormat="1" ht="49.05" customHeight="1">
      <c r="A806" s="37"/>
      <c r="B806" s="38"/>
      <c r="C806" s="182" t="s">
        <v>1402</v>
      </c>
      <c r="D806" s="182" t="s">
        <v>239</v>
      </c>
      <c r="E806" s="183" t="s">
        <v>4321</v>
      </c>
      <c r="F806" s="184" t="s">
        <v>4322</v>
      </c>
      <c r="G806" s="185" t="s">
        <v>141</v>
      </c>
      <c r="H806" s="186">
        <v>162.55699999999999</v>
      </c>
      <c r="I806" s="187"/>
      <c r="J806" s="188">
        <f>ROUND(I806*H806,2)</f>
        <v>0</v>
      </c>
      <c r="K806" s="184" t="s">
        <v>242</v>
      </c>
      <c r="L806" s="42"/>
      <c r="M806" s="189" t="s">
        <v>19</v>
      </c>
      <c r="N806" s="190" t="s">
        <v>48</v>
      </c>
      <c r="O806" s="67"/>
      <c r="P806" s="191">
        <f>O806*H806</f>
        <v>0</v>
      </c>
      <c r="Q806" s="191">
        <v>1.2200000000000001E-2</v>
      </c>
      <c r="R806" s="191">
        <f>Q806*H806</f>
        <v>1.9831954000000001</v>
      </c>
      <c r="S806" s="191">
        <v>0</v>
      </c>
      <c r="T806" s="192">
        <f>S806*H806</f>
        <v>0</v>
      </c>
      <c r="U806" s="37"/>
      <c r="V806" s="37"/>
      <c r="W806" s="37"/>
      <c r="X806" s="37"/>
      <c r="Y806" s="37"/>
      <c r="Z806" s="37"/>
      <c r="AA806" s="37"/>
      <c r="AB806" s="37"/>
      <c r="AC806" s="37"/>
      <c r="AD806" s="37"/>
      <c r="AE806" s="37"/>
      <c r="AR806" s="193" t="s">
        <v>366</v>
      </c>
      <c r="AT806" s="193" t="s">
        <v>239</v>
      </c>
      <c r="AU806" s="193" t="s">
        <v>88</v>
      </c>
      <c r="AY806" s="20" t="s">
        <v>237</v>
      </c>
      <c r="BE806" s="194">
        <f>IF(N806="základní",J806,0)</f>
        <v>0</v>
      </c>
      <c r="BF806" s="194">
        <f>IF(N806="snížená",J806,0)</f>
        <v>0</v>
      </c>
      <c r="BG806" s="194">
        <f>IF(N806="zákl. přenesená",J806,0)</f>
        <v>0</v>
      </c>
      <c r="BH806" s="194">
        <f>IF(N806="sníž. přenesená",J806,0)</f>
        <v>0</v>
      </c>
      <c r="BI806" s="194">
        <f>IF(N806="nulová",J806,0)</f>
        <v>0</v>
      </c>
      <c r="BJ806" s="20" t="s">
        <v>88</v>
      </c>
      <c r="BK806" s="194">
        <f>ROUND(I806*H806,2)</f>
        <v>0</v>
      </c>
      <c r="BL806" s="20" t="s">
        <v>366</v>
      </c>
      <c r="BM806" s="193" t="s">
        <v>4323</v>
      </c>
    </row>
    <row r="807" spans="1:65" s="2" customFormat="1" ht="10.199999999999999">
      <c r="A807" s="37"/>
      <c r="B807" s="38"/>
      <c r="C807" s="39"/>
      <c r="D807" s="195" t="s">
        <v>245</v>
      </c>
      <c r="E807" s="39"/>
      <c r="F807" s="196" t="s">
        <v>4324</v>
      </c>
      <c r="G807" s="39"/>
      <c r="H807" s="39"/>
      <c r="I807" s="197"/>
      <c r="J807" s="39"/>
      <c r="K807" s="39"/>
      <c r="L807" s="42"/>
      <c r="M807" s="198"/>
      <c r="N807" s="199"/>
      <c r="O807" s="67"/>
      <c r="P807" s="67"/>
      <c r="Q807" s="67"/>
      <c r="R807" s="67"/>
      <c r="S807" s="67"/>
      <c r="T807" s="68"/>
      <c r="U807" s="37"/>
      <c r="V807" s="37"/>
      <c r="W807" s="37"/>
      <c r="X807" s="37"/>
      <c r="Y807" s="37"/>
      <c r="Z807" s="37"/>
      <c r="AA807" s="37"/>
      <c r="AB807" s="37"/>
      <c r="AC807" s="37"/>
      <c r="AD807" s="37"/>
      <c r="AE807" s="37"/>
      <c r="AT807" s="20" t="s">
        <v>245</v>
      </c>
      <c r="AU807" s="20" t="s">
        <v>88</v>
      </c>
    </row>
    <row r="808" spans="1:65" s="14" customFormat="1" ht="10.199999999999999">
      <c r="B808" s="211"/>
      <c r="C808" s="212"/>
      <c r="D808" s="202" t="s">
        <v>247</v>
      </c>
      <c r="E808" s="213" t="s">
        <v>19</v>
      </c>
      <c r="F808" s="214" t="s">
        <v>3617</v>
      </c>
      <c r="G808" s="212"/>
      <c r="H808" s="215">
        <v>162.55699999999999</v>
      </c>
      <c r="I808" s="216"/>
      <c r="J808" s="212"/>
      <c r="K808" s="212"/>
      <c r="L808" s="217"/>
      <c r="M808" s="218"/>
      <c r="N808" s="219"/>
      <c r="O808" s="219"/>
      <c r="P808" s="219"/>
      <c r="Q808" s="219"/>
      <c r="R808" s="219"/>
      <c r="S808" s="219"/>
      <c r="T808" s="220"/>
      <c r="AT808" s="221" t="s">
        <v>247</v>
      </c>
      <c r="AU808" s="221" t="s">
        <v>88</v>
      </c>
      <c r="AV808" s="14" t="s">
        <v>88</v>
      </c>
      <c r="AW808" s="14" t="s">
        <v>37</v>
      </c>
      <c r="AX808" s="14" t="s">
        <v>83</v>
      </c>
      <c r="AY808" s="221" t="s">
        <v>237</v>
      </c>
    </row>
    <row r="809" spans="1:65" s="2" customFormat="1" ht="49.05" customHeight="1">
      <c r="A809" s="37"/>
      <c r="B809" s="38"/>
      <c r="C809" s="182" t="s">
        <v>1412</v>
      </c>
      <c r="D809" s="182" t="s">
        <v>239</v>
      </c>
      <c r="E809" s="183" t="s">
        <v>941</v>
      </c>
      <c r="F809" s="184" t="s">
        <v>942</v>
      </c>
      <c r="G809" s="185" t="s">
        <v>141</v>
      </c>
      <c r="H809" s="186">
        <v>3.84</v>
      </c>
      <c r="I809" s="187"/>
      <c r="J809" s="188">
        <f>ROUND(I809*H809,2)</f>
        <v>0</v>
      </c>
      <c r="K809" s="184" t="s">
        <v>242</v>
      </c>
      <c r="L809" s="42"/>
      <c r="M809" s="189" t="s">
        <v>19</v>
      </c>
      <c r="N809" s="190" t="s">
        <v>48</v>
      </c>
      <c r="O809" s="67"/>
      <c r="P809" s="191">
        <f>O809*H809</f>
        <v>0</v>
      </c>
      <c r="Q809" s="191">
        <v>1.26E-2</v>
      </c>
      <c r="R809" s="191">
        <f>Q809*H809</f>
        <v>4.8383999999999996E-2</v>
      </c>
      <c r="S809" s="191">
        <v>0</v>
      </c>
      <c r="T809" s="192">
        <f>S809*H809</f>
        <v>0</v>
      </c>
      <c r="U809" s="37"/>
      <c r="V809" s="37"/>
      <c r="W809" s="37"/>
      <c r="X809" s="37"/>
      <c r="Y809" s="37"/>
      <c r="Z809" s="37"/>
      <c r="AA809" s="37"/>
      <c r="AB809" s="37"/>
      <c r="AC809" s="37"/>
      <c r="AD809" s="37"/>
      <c r="AE809" s="37"/>
      <c r="AR809" s="193" t="s">
        <v>366</v>
      </c>
      <c r="AT809" s="193" t="s">
        <v>239</v>
      </c>
      <c r="AU809" s="193" t="s">
        <v>88</v>
      </c>
      <c r="AY809" s="20" t="s">
        <v>237</v>
      </c>
      <c r="BE809" s="194">
        <f>IF(N809="základní",J809,0)</f>
        <v>0</v>
      </c>
      <c r="BF809" s="194">
        <f>IF(N809="snížená",J809,0)</f>
        <v>0</v>
      </c>
      <c r="BG809" s="194">
        <f>IF(N809="zákl. přenesená",J809,0)</f>
        <v>0</v>
      </c>
      <c r="BH809" s="194">
        <f>IF(N809="sníž. přenesená",J809,0)</f>
        <v>0</v>
      </c>
      <c r="BI809" s="194">
        <f>IF(N809="nulová",J809,0)</f>
        <v>0</v>
      </c>
      <c r="BJ809" s="20" t="s">
        <v>88</v>
      </c>
      <c r="BK809" s="194">
        <f>ROUND(I809*H809,2)</f>
        <v>0</v>
      </c>
      <c r="BL809" s="20" t="s">
        <v>366</v>
      </c>
      <c r="BM809" s="193" t="s">
        <v>4325</v>
      </c>
    </row>
    <row r="810" spans="1:65" s="2" customFormat="1" ht="10.199999999999999">
      <c r="A810" s="37"/>
      <c r="B810" s="38"/>
      <c r="C810" s="39"/>
      <c r="D810" s="195" t="s">
        <v>245</v>
      </c>
      <c r="E810" s="39"/>
      <c r="F810" s="196" t="s">
        <v>944</v>
      </c>
      <c r="G810" s="39"/>
      <c r="H810" s="39"/>
      <c r="I810" s="197"/>
      <c r="J810" s="39"/>
      <c r="K810" s="39"/>
      <c r="L810" s="42"/>
      <c r="M810" s="198"/>
      <c r="N810" s="199"/>
      <c r="O810" s="67"/>
      <c r="P810" s="67"/>
      <c r="Q810" s="67"/>
      <c r="R810" s="67"/>
      <c r="S810" s="67"/>
      <c r="T810" s="68"/>
      <c r="U810" s="37"/>
      <c r="V810" s="37"/>
      <c r="W810" s="37"/>
      <c r="X810" s="37"/>
      <c r="Y810" s="37"/>
      <c r="Z810" s="37"/>
      <c r="AA810" s="37"/>
      <c r="AB810" s="37"/>
      <c r="AC810" s="37"/>
      <c r="AD810" s="37"/>
      <c r="AE810" s="37"/>
      <c r="AT810" s="20" t="s">
        <v>245</v>
      </c>
      <c r="AU810" s="20" t="s">
        <v>88</v>
      </c>
    </row>
    <row r="811" spans="1:65" s="14" customFormat="1" ht="10.199999999999999">
      <c r="B811" s="211"/>
      <c r="C811" s="212"/>
      <c r="D811" s="202" t="s">
        <v>247</v>
      </c>
      <c r="E811" s="213" t="s">
        <v>19</v>
      </c>
      <c r="F811" s="214" t="s">
        <v>147</v>
      </c>
      <c r="G811" s="212"/>
      <c r="H811" s="215">
        <v>3.84</v>
      </c>
      <c r="I811" s="216"/>
      <c r="J811" s="212"/>
      <c r="K811" s="212"/>
      <c r="L811" s="217"/>
      <c r="M811" s="218"/>
      <c r="N811" s="219"/>
      <c r="O811" s="219"/>
      <c r="P811" s="219"/>
      <c r="Q811" s="219"/>
      <c r="R811" s="219"/>
      <c r="S811" s="219"/>
      <c r="T811" s="220"/>
      <c r="AT811" s="221" t="s">
        <v>247</v>
      </c>
      <c r="AU811" s="221" t="s">
        <v>88</v>
      </c>
      <c r="AV811" s="14" t="s">
        <v>88</v>
      </c>
      <c r="AW811" s="14" t="s">
        <v>37</v>
      </c>
      <c r="AX811" s="14" t="s">
        <v>83</v>
      </c>
      <c r="AY811" s="221" t="s">
        <v>237</v>
      </c>
    </row>
    <row r="812" spans="1:65" s="2" customFormat="1" ht="55.5" customHeight="1">
      <c r="A812" s="37"/>
      <c r="B812" s="38"/>
      <c r="C812" s="182" t="s">
        <v>1417</v>
      </c>
      <c r="D812" s="182" t="s">
        <v>239</v>
      </c>
      <c r="E812" s="183" t="s">
        <v>4326</v>
      </c>
      <c r="F812" s="184" t="s">
        <v>4327</v>
      </c>
      <c r="G812" s="185" t="s">
        <v>141</v>
      </c>
      <c r="H812" s="186">
        <v>7.9</v>
      </c>
      <c r="I812" s="187"/>
      <c r="J812" s="188">
        <f>ROUND(I812*H812,2)</f>
        <v>0</v>
      </c>
      <c r="K812" s="184" t="s">
        <v>242</v>
      </c>
      <c r="L812" s="42"/>
      <c r="M812" s="189" t="s">
        <v>19</v>
      </c>
      <c r="N812" s="190" t="s">
        <v>48</v>
      </c>
      <c r="O812" s="67"/>
      <c r="P812" s="191">
        <f>O812*H812</f>
        <v>0</v>
      </c>
      <c r="Q812" s="191">
        <v>2.2610000000000002E-2</v>
      </c>
      <c r="R812" s="191">
        <f>Q812*H812</f>
        <v>0.17861900000000003</v>
      </c>
      <c r="S812" s="191">
        <v>0</v>
      </c>
      <c r="T812" s="192">
        <f>S812*H812</f>
        <v>0</v>
      </c>
      <c r="U812" s="37"/>
      <c r="V812" s="37"/>
      <c r="W812" s="37"/>
      <c r="X812" s="37"/>
      <c r="Y812" s="37"/>
      <c r="Z812" s="37"/>
      <c r="AA812" s="37"/>
      <c r="AB812" s="37"/>
      <c r="AC812" s="37"/>
      <c r="AD812" s="37"/>
      <c r="AE812" s="37"/>
      <c r="AR812" s="193" t="s">
        <v>366</v>
      </c>
      <c r="AT812" s="193" t="s">
        <v>239</v>
      </c>
      <c r="AU812" s="193" t="s">
        <v>88</v>
      </c>
      <c r="AY812" s="20" t="s">
        <v>237</v>
      </c>
      <c r="BE812" s="194">
        <f>IF(N812="základní",J812,0)</f>
        <v>0</v>
      </c>
      <c r="BF812" s="194">
        <f>IF(N812="snížená",J812,0)</f>
        <v>0</v>
      </c>
      <c r="BG812" s="194">
        <f>IF(N812="zákl. přenesená",J812,0)</f>
        <v>0</v>
      </c>
      <c r="BH812" s="194">
        <f>IF(N812="sníž. přenesená",J812,0)</f>
        <v>0</v>
      </c>
      <c r="BI812" s="194">
        <f>IF(N812="nulová",J812,0)</f>
        <v>0</v>
      </c>
      <c r="BJ812" s="20" t="s">
        <v>88</v>
      </c>
      <c r="BK812" s="194">
        <f>ROUND(I812*H812,2)</f>
        <v>0</v>
      </c>
      <c r="BL812" s="20" t="s">
        <v>366</v>
      </c>
      <c r="BM812" s="193" t="s">
        <v>4328</v>
      </c>
    </row>
    <row r="813" spans="1:65" s="2" customFormat="1" ht="10.199999999999999">
      <c r="A813" s="37"/>
      <c r="B813" s="38"/>
      <c r="C813" s="39"/>
      <c r="D813" s="195" t="s">
        <v>245</v>
      </c>
      <c r="E813" s="39"/>
      <c r="F813" s="196" t="s">
        <v>4329</v>
      </c>
      <c r="G813" s="39"/>
      <c r="H813" s="39"/>
      <c r="I813" s="197"/>
      <c r="J813" s="39"/>
      <c r="K813" s="39"/>
      <c r="L813" s="42"/>
      <c r="M813" s="198"/>
      <c r="N813" s="199"/>
      <c r="O813" s="67"/>
      <c r="P813" s="67"/>
      <c r="Q813" s="67"/>
      <c r="R813" s="67"/>
      <c r="S813" s="67"/>
      <c r="T813" s="68"/>
      <c r="U813" s="37"/>
      <c r="V813" s="37"/>
      <c r="W813" s="37"/>
      <c r="X813" s="37"/>
      <c r="Y813" s="37"/>
      <c r="Z813" s="37"/>
      <c r="AA813" s="37"/>
      <c r="AB813" s="37"/>
      <c r="AC813" s="37"/>
      <c r="AD813" s="37"/>
      <c r="AE813" s="37"/>
      <c r="AT813" s="20" t="s">
        <v>245</v>
      </c>
      <c r="AU813" s="20" t="s">
        <v>88</v>
      </c>
    </row>
    <row r="814" spans="1:65" s="14" customFormat="1" ht="10.199999999999999">
      <c r="B814" s="211"/>
      <c r="C814" s="212"/>
      <c r="D814" s="202" t="s">
        <v>247</v>
      </c>
      <c r="E814" s="213" t="s">
        <v>19</v>
      </c>
      <c r="F814" s="214" t="s">
        <v>180</v>
      </c>
      <c r="G814" s="212"/>
      <c r="H814" s="215">
        <v>7.9</v>
      </c>
      <c r="I814" s="216"/>
      <c r="J814" s="212"/>
      <c r="K814" s="212"/>
      <c r="L814" s="217"/>
      <c r="M814" s="218"/>
      <c r="N814" s="219"/>
      <c r="O814" s="219"/>
      <c r="P814" s="219"/>
      <c r="Q814" s="219"/>
      <c r="R814" s="219"/>
      <c r="S814" s="219"/>
      <c r="T814" s="220"/>
      <c r="AT814" s="221" t="s">
        <v>247</v>
      </c>
      <c r="AU814" s="221" t="s">
        <v>88</v>
      </c>
      <c r="AV814" s="14" t="s">
        <v>88</v>
      </c>
      <c r="AW814" s="14" t="s">
        <v>37</v>
      </c>
      <c r="AX814" s="14" t="s">
        <v>83</v>
      </c>
      <c r="AY814" s="221" t="s">
        <v>237</v>
      </c>
    </row>
    <row r="815" spans="1:65" s="2" customFormat="1" ht="33" customHeight="1">
      <c r="A815" s="37"/>
      <c r="B815" s="38"/>
      <c r="C815" s="182" t="s">
        <v>1421</v>
      </c>
      <c r="D815" s="182" t="s">
        <v>239</v>
      </c>
      <c r="E815" s="183" t="s">
        <v>946</v>
      </c>
      <c r="F815" s="184" t="s">
        <v>947</v>
      </c>
      <c r="G815" s="185" t="s">
        <v>141</v>
      </c>
      <c r="H815" s="186">
        <v>174.297</v>
      </c>
      <c r="I815" s="187"/>
      <c r="J815" s="188">
        <f>ROUND(I815*H815,2)</f>
        <v>0</v>
      </c>
      <c r="K815" s="184" t="s">
        <v>242</v>
      </c>
      <c r="L815" s="42"/>
      <c r="M815" s="189" t="s">
        <v>19</v>
      </c>
      <c r="N815" s="190" t="s">
        <v>48</v>
      </c>
      <c r="O815" s="67"/>
      <c r="P815" s="191">
        <f>O815*H815</f>
        <v>0</v>
      </c>
      <c r="Q815" s="191">
        <v>1.6000000000000001E-3</v>
      </c>
      <c r="R815" s="191">
        <f>Q815*H815</f>
        <v>0.27887519999999999</v>
      </c>
      <c r="S815" s="191">
        <v>0</v>
      </c>
      <c r="T815" s="192">
        <f>S815*H815</f>
        <v>0</v>
      </c>
      <c r="U815" s="37"/>
      <c r="V815" s="37"/>
      <c r="W815" s="37"/>
      <c r="X815" s="37"/>
      <c r="Y815" s="37"/>
      <c r="Z815" s="37"/>
      <c r="AA815" s="37"/>
      <c r="AB815" s="37"/>
      <c r="AC815" s="37"/>
      <c r="AD815" s="37"/>
      <c r="AE815" s="37"/>
      <c r="AR815" s="193" t="s">
        <v>366</v>
      </c>
      <c r="AT815" s="193" t="s">
        <v>239</v>
      </c>
      <c r="AU815" s="193" t="s">
        <v>88</v>
      </c>
      <c r="AY815" s="20" t="s">
        <v>237</v>
      </c>
      <c r="BE815" s="194">
        <f>IF(N815="základní",J815,0)</f>
        <v>0</v>
      </c>
      <c r="BF815" s="194">
        <f>IF(N815="snížená",J815,0)</f>
        <v>0</v>
      </c>
      <c r="BG815" s="194">
        <f>IF(N815="zákl. přenesená",J815,0)</f>
        <v>0</v>
      </c>
      <c r="BH815" s="194">
        <f>IF(N815="sníž. přenesená",J815,0)</f>
        <v>0</v>
      </c>
      <c r="BI815" s="194">
        <f>IF(N815="nulová",J815,0)</f>
        <v>0</v>
      </c>
      <c r="BJ815" s="20" t="s">
        <v>88</v>
      </c>
      <c r="BK815" s="194">
        <f>ROUND(I815*H815,2)</f>
        <v>0</v>
      </c>
      <c r="BL815" s="20" t="s">
        <v>366</v>
      </c>
      <c r="BM815" s="193" t="s">
        <v>4330</v>
      </c>
    </row>
    <row r="816" spans="1:65" s="2" customFormat="1" ht="10.199999999999999">
      <c r="A816" s="37"/>
      <c r="B816" s="38"/>
      <c r="C816" s="39"/>
      <c r="D816" s="195" t="s">
        <v>245</v>
      </c>
      <c r="E816" s="39"/>
      <c r="F816" s="196" t="s">
        <v>949</v>
      </c>
      <c r="G816" s="39"/>
      <c r="H816" s="39"/>
      <c r="I816" s="197"/>
      <c r="J816" s="39"/>
      <c r="K816" s="39"/>
      <c r="L816" s="42"/>
      <c r="M816" s="198"/>
      <c r="N816" s="199"/>
      <c r="O816" s="67"/>
      <c r="P816" s="67"/>
      <c r="Q816" s="67"/>
      <c r="R816" s="67"/>
      <c r="S816" s="67"/>
      <c r="T816" s="68"/>
      <c r="U816" s="37"/>
      <c r="V816" s="37"/>
      <c r="W816" s="37"/>
      <c r="X816" s="37"/>
      <c r="Y816" s="37"/>
      <c r="Z816" s="37"/>
      <c r="AA816" s="37"/>
      <c r="AB816" s="37"/>
      <c r="AC816" s="37"/>
      <c r="AD816" s="37"/>
      <c r="AE816" s="37"/>
      <c r="AT816" s="20" t="s">
        <v>245</v>
      </c>
      <c r="AU816" s="20" t="s">
        <v>88</v>
      </c>
    </row>
    <row r="817" spans="1:65" s="14" customFormat="1" ht="10.199999999999999">
      <c r="B817" s="211"/>
      <c r="C817" s="212"/>
      <c r="D817" s="202" t="s">
        <v>247</v>
      </c>
      <c r="E817" s="213" t="s">
        <v>19</v>
      </c>
      <c r="F817" s="214" t="s">
        <v>4331</v>
      </c>
      <c r="G817" s="212"/>
      <c r="H817" s="215">
        <v>174.297</v>
      </c>
      <c r="I817" s="216"/>
      <c r="J817" s="212"/>
      <c r="K817" s="212"/>
      <c r="L817" s="217"/>
      <c r="M817" s="218"/>
      <c r="N817" s="219"/>
      <c r="O817" s="219"/>
      <c r="P817" s="219"/>
      <c r="Q817" s="219"/>
      <c r="R817" s="219"/>
      <c r="S817" s="219"/>
      <c r="T817" s="220"/>
      <c r="AT817" s="221" t="s">
        <v>247</v>
      </c>
      <c r="AU817" s="221" t="s">
        <v>88</v>
      </c>
      <c r="AV817" s="14" t="s">
        <v>88</v>
      </c>
      <c r="AW817" s="14" t="s">
        <v>37</v>
      </c>
      <c r="AX817" s="14" t="s">
        <v>83</v>
      </c>
      <c r="AY817" s="221" t="s">
        <v>237</v>
      </c>
    </row>
    <row r="818" spans="1:65" s="2" customFormat="1" ht="37.799999999999997" customHeight="1">
      <c r="A818" s="37"/>
      <c r="B818" s="38"/>
      <c r="C818" s="182" t="s">
        <v>1453</v>
      </c>
      <c r="D818" s="182" t="s">
        <v>239</v>
      </c>
      <c r="E818" s="183" t="s">
        <v>4332</v>
      </c>
      <c r="F818" s="184" t="s">
        <v>4333</v>
      </c>
      <c r="G818" s="185" t="s">
        <v>290</v>
      </c>
      <c r="H818" s="186">
        <v>20</v>
      </c>
      <c r="I818" s="187"/>
      <c r="J818" s="188">
        <f>ROUND(I818*H818,2)</f>
        <v>0</v>
      </c>
      <c r="K818" s="184" t="s">
        <v>242</v>
      </c>
      <c r="L818" s="42"/>
      <c r="M818" s="189" t="s">
        <v>19</v>
      </c>
      <c r="N818" s="190" t="s">
        <v>48</v>
      </c>
      <c r="O818" s="67"/>
      <c r="P818" s="191">
        <f>O818*H818</f>
        <v>0</v>
      </c>
      <c r="Q818" s="191">
        <v>3.0000000000000001E-5</v>
      </c>
      <c r="R818" s="191">
        <f>Q818*H818</f>
        <v>6.0000000000000006E-4</v>
      </c>
      <c r="S818" s="191">
        <v>0</v>
      </c>
      <c r="T818" s="192">
        <f>S818*H818</f>
        <v>0</v>
      </c>
      <c r="U818" s="37"/>
      <c r="V818" s="37"/>
      <c r="W818" s="37"/>
      <c r="X818" s="37"/>
      <c r="Y818" s="37"/>
      <c r="Z818" s="37"/>
      <c r="AA818" s="37"/>
      <c r="AB818" s="37"/>
      <c r="AC818" s="37"/>
      <c r="AD818" s="37"/>
      <c r="AE818" s="37"/>
      <c r="AR818" s="193" t="s">
        <v>366</v>
      </c>
      <c r="AT818" s="193" t="s">
        <v>239</v>
      </c>
      <c r="AU818" s="193" t="s">
        <v>88</v>
      </c>
      <c r="AY818" s="20" t="s">
        <v>237</v>
      </c>
      <c r="BE818" s="194">
        <f>IF(N818="základní",J818,0)</f>
        <v>0</v>
      </c>
      <c r="BF818" s="194">
        <f>IF(N818="snížená",J818,0)</f>
        <v>0</v>
      </c>
      <c r="BG818" s="194">
        <f>IF(N818="zákl. přenesená",J818,0)</f>
        <v>0</v>
      </c>
      <c r="BH818" s="194">
        <f>IF(N818="sníž. přenesená",J818,0)</f>
        <v>0</v>
      </c>
      <c r="BI818" s="194">
        <f>IF(N818="nulová",J818,0)</f>
        <v>0</v>
      </c>
      <c r="BJ818" s="20" t="s">
        <v>88</v>
      </c>
      <c r="BK818" s="194">
        <f>ROUND(I818*H818,2)</f>
        <v>0</v>
      </c>
      <c r="BL818" s="20" t="s">
        <v>366</v>
      </c>
      <c r="BM818" s="193" t="s">
        <v>4334</v>
      </c>
    </row>
    <row r="819" spans="1:65" s="2" customFormat="1" ht="10.199999999999999">
      <c r="A819" s="37"/>
      <c r="B819" s="38"/>
      <c r="C819" s="39"/>
      <c r="D819" s="195" t="s">
        <v>245</v>
      </c>
      <c r="E819" s="39"/>
      <c r="F819" s="196" t="s">
        <v>4335</v>
      </c>
      <c r="G819" s="39"/>
      <c r="H819" s="39"/>
      <c r="I819" s="197"/>
      <c r="J819" s="39"/>
      <c r="K819" s="39"/>
      <c r="L819" s="42"/>
      <c r="M819" s="198"/>
      <c r="N819" s="199"/>
      <c r="O819" s="67"/>
      <c r="P819" s="67"/>
      <c r="Q819" s="67"/>
      <c r="R819" s="67"/>
      <c r="S819" s="67"/>
      <c r="T819" s="68"/>
      <c r="U819" s="37"/>
      <c r="V819" s="37"/>
      <c r="W819" s="37"/>
      <c r="X819" s="37"/>
      <c r="Y819" s="37"/>
      <c r="Z819" s="37"/>
      <c r="AA819" s="37"/>
      <c r="AB819" s="37"/>
      <c r="AC819" s="37"/>
      <c r="AD819" s="37"/>
      <c r="AE819" s="37"/>
      <c r="AT819" s="20" t="s">
        <v>245</v>
      </c>
      <c r="AU819" s="20" t="s">
        <v>88</v>
      </c>
    </row>
    <row r="820" spans="1:65" s="14" customFormat="1" ht="10.199999999999999">
      <c r="B820" s="211"/>
      <c r="C820" s="212"/>
      <c r="D820" s="202" t="s">
        <v>247</v>
      </c>
      <c r="E820" s="213" t="s">
        <v>19</v>
      </c>
      <c r="F820" s="214" t="s">
        <v>4336</v>
      </c>
      <c r="G820" s="212"/>
      <c r="H820" s="215">
        <v>20</v>
      </c>
      <c r="I820" s="216"/>
      <c r="J820" s="212"/>
      <c r="K820" s="212"/>
      <c r="L820" s="217"/>
      <c r="M820" s="218"/>
      <c r="N820" s="219"/>
      <c r="O820" s="219"/>
      <c r="P820" s="219"/>
      <c r="Q820" s="219"/>
      <c r="R820" s="219"/>
      <c r="S820" s="219"/>
      <c r="T820" s="220"/>
      <c r="AT820" s="221" t="s">
        <v>247</v>
      </c>
      <c r="AU820" s="221" t="s">
        <v>88</v>
      </c>
      <c r="AV820" s="14" t="s">
        <v>88</v>
      </c>
      <c r="AW820" s="14" t="s">
        <v>37</v>
      </c>
      <c r="AX820" s="14" t="s">
        <v>83</v>
      </c>
      <c r="AY820" s="221" t="s">
        <v>237</v>
      </c>
    </row>
    <row r="821" spans="1:65" s="2" customFormat="1" ht="24.15" customHeight="1">
      <c r="A821" s="37"/>
      <c r="B821" s="38"/>
      <c r="C821" s="244" t="s">
        <v>1457</v>
      </c>
      <c r="D821" s="244" t="s">
        <v>296</v>
      </c>
      <c r="E821" s="245" t="s">
        <v>4337</v>
      </c>
      <c r="F821" s="246" t="s">
        <v>4338</v>
      </c>
      <c r="G821" s="247" t="s">
        <v>290</v>
      </c>
      <c r="H821" s="248">
        <v>20</v>
      </c>
      <c r="I821" s="249"/>
      <c r="J821" s="250">
        <f>ROUND(I821*H821,2)</f>
        <v>0</v>
      </c>
      <c r="K821" s="246" t="s">
        <v>242</v>
      </c>
      <c r="L821" s="251"/>
      <c r="M821" s="252" t="s">
        <v>19</v>
      </c>
      <c r="N821" s="253" t="s">
        <v>48</v>
      </c>
      <c r="O821" s="67"/>
      <c r="P821" s="191">
        <f>O821*H821</f>
        <v>0</v>
      </c>
      <c r="Q821" s="191">
        <v>1.4E-3</v>
      </c>
      <c r="R821" s="191">
        <f>Q821*H821</f>
        <v>2.8000000000000001E-2</v>
      </c>
      <c r="S821" s="191">
        <v>0</v>
      </c>
      <c r="T821" s="192">
        <f>S821*H821</f>
        <v>0</v>
      </c>
      <c r="U821" s="37"/>
      <c r="V821" s="37"/>
      <c r="W821" s="37"/>
      <c r="X821" s="37"/>
      <c r="Y821" s="37"/>
      <c r="Z821" s="37"/>
      <c r="AA821" s="37"/>
      <c r="AB821" s="37"/>
      <c r="AC821" s="37"/>
      <c r="AD821" s="37"/>
      <c r="AE821" s="37"/>
      <c r="AR821" s="193" t="s">
        <v>523</v>
      </c>
      <c r="AT821" s="193" t="s">
        <v>296</v>
      </c>
      <c r="AU821" s="193" t="s">
        <v>88</v>
      </c>
      <c r="AY821" s="20" t="s">
        <v>237</v>
      </c>
      <c r="BE821" s="194">
        <f>IF(N821="základní",J821,0)</f>
        <v>0</v>
      </c>
      <c r="BF821" s="194">
        <f>IF(N821="snížená",J821,0)</f>
        <v>0</v>
      </c>
      <c r="BG821" s="194">
        <f>IF(N821="zákl. přenesená",J821,0)</f>
        <v>0</v>
      </c>
      <c r="BH821" s="194">
        <f>IF(N821="sníž. přenesená",J821,0)</f>
        <v>0</v>
      </c>
      <c r="BI821" s="194">
        <f>IF(N821="nulová",J821,0)</f>
        <v>0</v>
      </c>
      <c r="BJ821" s="20" t="s">
        <v>88</v>
      </c>
      <c r="BK821" s="194">
        <f>ROUND(I821*H821,2)</f>
        <v>0</v>
      </c>
      <c r="BL821" s="20" t="s">
        <v>366</v>
      </c>
      <c r="BM821" s="193" t="s">
        <v>4339</v>
      </c>
    </row>
    <row r="822" spans="1:65" s="2" customFormat="1" ht="37.799999999999997" customHeight="1">
      <c r="A822" s="37"/>
      <c r="B822" s="38"/>
      <c r="C822" s="182" t="s">
        <v>1462</v>
      </c>
      <c r="D822" s="182" t="s">
        <v>239</v>
      </c>
      <c r="E822" s="183" t="s">
        <v>4340</v>
      </c>
      <c r="F822" s="184" t="s">
        <v>4341</v>
      </c>
      <c r="G822" s="185" t="s">
        <v>290</v>
      </c>
      <c r="H822" s="186">
        <v>12</v>
      </c>
      <c r="I822" s="187"/>
      <c r="J822" s="188">
        <f>ROUND(I822*H822,2)</f>
        <v>0</v>
      </c>
      <c r="K822" s="184" t="s">
        <v>242</v>
      </c>
      <c r="L822" s="42"/>
      <c r="M822" s="189" t="s">
        <v>19</v>
      </c>
      <c r="N822" s="190" t="s">
        <v>48</v>
      </c>
      <c r="O822" s="67"/>
      <c r="P822" s="191">
        <f>O822*H822</f>
        <v>0</v>
      </c>
      <c r="Q822" s="191">
        <v>2.7E-4</v>
      </c>
      <c r="R822" s="191">
        <f>Q822*H822</f>
        <v>3.2399999999999998E-3</v>
      </c>
      <c r="S822" s="191">
        <v>0</v>
      </c>
      <c r="T822" s="192">
        <f>S822*H822</f>
        <v>0</v>
      </c>
      <c r="U822" s="37"/>
      <c r="V822" s="37"/>
      <c r="W822" s="37"/>
      <c r="X822" s="37"/>
      <c r="Y822" s="37"/>
      <c r="Z822" s="37"/>
      <c r="AA822" s="37"/>
      <c r="AB822" s="37"/>
      <c r="AC822" s="37"/>
      <c r="AD822" s="37"/>
      <c r="AE822" s="37"/>
      <c r="AR822" s="193" t="s">
        <v>366</v>
      </c>
      <c r="AT822" s="193" t="s">
        <v>239</v>
      </c>
      <c r="AU822" s="193" t="s">
        <v>88</v>
      </c>
      <c r="AY822" s="20" t="s">
        <v>237</v>
      </c>
      <c r="BE822" s="194">
        <f>IF(N822="základní",J822,0)</f>
        <v>0</v>
      </c>
      <c r="BF822" s="194">
        <f>IF(N822="snížená",J822,0)</f>
        <v>0</v>
      </c>
      <c r="BG822" s="194">
        <f>IF(N822="zákl. přenesená",J822,0)</f>
        <v>0</v>
      </c>
      <c r="BH822" s="194">
        <f>IF(N822="sníž. přenesená",J822,0)</f>
        <v>0</v>
      </c>
      <c r="BI822" s="194">
        <f>IF(N822="nulová",J822,0)</f>
        <v>0</v>
      </c>
      <c r="BJ822" s="20" t="s">
        <v>88</v>
      </c>
      <c r="BK822" s="194">
        <f>ROUND(I822*H822,2)</f>
        <v>0</v>
      </c>
      <c r="BL822" s="20" t="s">
        <v>366</v>
      </c>
      <c r="BM822" s="193" t="s">
        <v>4342</v>
      </c>
    </row>
    <row r="823" spans="1:65" s="2" customFormat="1" ht="10.199999999999999">
      <c r="A823" s="37"/>
      <c r="B823" s="38"/>
      <c r="C823" s="39"/>
      <c r="D823" s="195" t="s">
        <v>245</v>
      </c>
      <c r="E823" s="39"/>
      <c r="F823" s="196" t="s">
        <v>4343</v>
      </c>
      <c r="G823" s="39"/>
      <c r="H823" s="39"/>
      <c r="I823" s="197"/>
      <c r="J823" s="39"/>
      <c r="K823" s="39"/>
      <c r="L823" s="42"/>
      <c r="M823" s="198"/>
      <c r="N823" s="199"/>
      <c r="O823" s="67"/>
      <c r="P823" s="67"/>
      <c r="Q823" s="67"/>
      <c r="R823" s="67"/>
      <c r="S823" s="67"/>
      <c r="T823" s="68"/>
      <c r="U823" s="37"/>
      <c r="V823" s="37"/>
      <c r="W823" s="37"/>
      <c r="X823" s="37"/>
      <c r="Y823" s="37"/>
      <c r="Z823" s="37"/>
      <c r="AA823" s="37"/>
      <c r="AB823" s="37"/>
      <c r="AC823" s="37"/>
      <c r="AD823" s="37"/>
      <c r="AE823" s="37"/>
      <c r="AT823" s="20" t="s">
        <v>245</v>
      </c>
      <c r="AU823" s="20" t="s">
        <v>88</v>
      </c>
    </row>
    <row r="824" spans="1:65" s="14" customFormat="1" ht="10.199999999999999">
      <c r="B824" s="211"/>
      <c r="C824" s="212"/>
      <c r="D824" s="202" t="s">
        <v>247</v>
      </c>
      <c r="E824" s="213" t="s">
        <v>19</v>
      </c>
      <c r="F824" s="214" t="s">
        <v>4344</v>
      </c>
      <c r="G824" s="212"/>
      <c r="H824" s="215">
        <v>12</v>
      </c>
      <c r="I824" s="216"/>
      <c r="J824" s="212"/>
      <c r="K824" s="212"/>
      <c r="L824" s="217"/>
      <c r="M824" s="218"/>
      <c r="N824" s="219"/>
      <c r="O824" s="219"/>
      <c r="P824" s="219"/>
      <c r="Q824" s="219"/>
      <c r="R824" s="219"/>
      <c r="S824" s="219"/>
      <c r="T824" s="220"/>
      <c r="AT824" s="221" t="s">
        <v>247</v>
      </c>
      <c r="AU824" s="221" t="s">
        <v>88</v>
      </c>
      <c r="AV824" s="14" t="s">
        <v>88</v>
      </c>
      <c r="AW824" s="14" t="s">
        <v>37</v>
      </c>
      <c r="AX824" s="14" t="s">
        <v>83</v>
      </c>
      <c r="AY824" s="221" t="s">
        <v>237</v>
      </c>
    </row>
    <row r="825" spans="1:65" s="2" customFormat="1" ht="24.15" customHeight="1">
      <c r="A825" s="37"/>
      <c r="B825" s="38"/>
      <c r="C825" s="244" t="s">
        <v>1469</v>
      </c>
      <c r="D825" s="244" t="s">
        <v>296</v>
      </c>
      <c r="E825" s="245" t="s">
        <v>4345</v>
      </c>
      <c r="F825" s="246" t="s">
        <v>4346</v>
      </c>
      <c r="G825" s="247" t="s">
        <v>290</v>
      </c>
      <c r="H825" s="248">
        <v>12</v>
      </c>
      <c r="I825" s="249"/>
      <c r="J825" s="250">
        <f>ROUND(I825*H825,2)</f>
        <v>0</v>
      </c>
      <c r="K825" s="246" t="s">
        <v>242</v>
      </c>
      <c r="L825" s="251"/>
      <c r="M825" s="252" t="s">
        <v>19</v>
      </c>
      <c r="N825" s="253" t="s">
        <v>48</v>
      </c>
      <c r="O825" s="67"/>
      <c r="P825" s="191">
        <f>O825*H825</f>
        <v>0</v>
      </c>
      <c r="Q825" s="191">
        <v>4.7000000000000002E-3</v>
      </c>
      <c r="R825" s="191">
        <f>Q825*H825</f>
        <v>5.6400000000000006E-2</v>
      </c>
      <c r="S825" s="191">
        <v>0</v>
      </c>
      <c r="T825" s="192">
        <f>S825*H825</f>
        <v>0</v>
      </c>
      <c r="U825" s="37"/>
      <c r="V825" s="37"/>
      <c r="W825" s="37"/>
      <c r="X825" s="37"/>
      <c r="Y825" s="37"/>
      <c r="Z825" s="37"/>
      <c r="AA825" s="37"/>
      <c r="AB825" s="37"/>
      <c r="AC825" s="37"/>
      <c r="AD825" s="37"/>
      <c r="AE825" s="37"/>
      <c r="AR825" s="193" t="s">
        <v>523</v>
      </c>
      <c r="AT825" s="193" t="s">
        <v>296</v>
      </c>
      <c r="AU825" s="193" t="s">
        <v>88</v>
      </c>
      <c r="AY825" s="20" t="s">
        <v>237</v>
      </c>
      <c r="BE825" s="194">
        <f>IF(N825="základní",J825,0)</f>
        <v>0</v>
      </c>
      <c r="BF825" s="194">
        <f>IF(N825="snížená",J825,0)</f>
        <v>0</v>
      </c>
      <c r="BG825" s="194">
        <f>IF(N825="zákl. přenesená",J825,0)</f>
        <v>0</v>
      </c>
      <c r="BH825" s="194">
        <f>IF(N825="sníž. přenesená",J825,0)</f>
        <v>0</v>
      </c>
      <c r="BI825" s="194">
        <f>IF(N825="nulová",J825,0)</f>
        <v>0</v>
      </c>
      <c r="BJ825" s="20" t="s">
        <v>88</v>
      </c>
      <c r="BK825" s="194">
        <f>ROUND(I825*H825,2)</f>
        <v>0</v>
      </c>
      <c r="BL825" s="20" t="s">
        <v>366</v>
      </c>
      <c r="BM825" s="193" t="s">
        <v>4347</v>
      </c>
    </row>
    <row r="826" spans="1:65" s="2" customFormat="1" ht="33" customHeight="1">
      <c r="A826" s="37"/>
      <c r="B826" s="38"/>
      <c r="C826" s="182" t="s">
        <v>1479</v>
      </c>
      <c r="D826" s="182" t="s">
        <v>239</v>
      </c>
      <c r="E826" s="183" t="s">
        <v>4348</v>
      </c>
      <c r="F826" s="184" t="s">
        <v>4349</v>
      </c>
      <c r="G826" s="185" t="s">
        <v>290</v>
      </c>
      <c r="H826" s="186">
        <v>13</v>
      </c>
      <c r="I826" s="187"/>
      <c r="J826" s="188">
        <f>ROUND(I826*H826,2)</f>
        <v>0</v>
      </c>
      <c r="K826" s="184" t="s">
        <v>242</v>
      </c>
      <c r="L826" s="42"/>
      <c r="M826" s="189" t="s">
        <v>19</v>
      </c>
      <c r="N826" s="190" t="s">
        <v>48</v>
      </c>
      <c r="O826" s="67"/>
      <c r="P826" s="191">
        <f>O826*H826</f>
        <v>0</v>
      </c>
      <c r="Q826" s="191">
        <v>2.2000000000000001E-4</v>
      </c>
      <c r="R826" s="191">
        <f>Q826*H826</f>
        <v>2.8600000000000001E-3</v>
      </c>
      <c r="S826" s="191">
        <v>0</v>
      </c>
      <c r="T826" s="192">
        <f>S826*H826</f>
        <v>0</v>
      </c>
      <c r="U826" s="37"/>
      <c r="V826" s="37"/>
      <c r="W826" s="37"/>
      <c r="X826" s="37"/>
      <c r="Y826" s="37"/>
      <c r="Z826" s="37"/>
      <c r="AA826" s="37"/>
      <c r="AB826" s="37"/>
      <c r="AC826" s="37"/>
      <c r="AD826" s="37"/>
      <c r="AE826" s="37"/>
      <c r="AR826" s="193" t="s">
        <v>366</v>
      </c>
      <c r="AT826" s="193" t="s">
        <v>239</v>
      </c>
      <c r="AU826" s="193" t="s">
        <v>88</v>
      </c>
      <c r="AY826" s="20" t="s">
        <v>237</v>
      </c>
      <c r="BE826" s="194">
        <f>IF(N826="základní",J826,0)</f>
        <v>0</v>
      </c>
      <c r="BF826" s="194">
        <f>IF(N826="snížená",J826,0)</f>
        <v>0</v>
      </c>
      <c r="BG826" s="194">
        <f>IF(N826="zákl. přenesená",J826,0)</f>
        <v>0</v>
      </c>
      <c r="BH826" s="194">
        <f>IF(N826="sníž. přenesená",J826,0)</f>
        <v>0</v>
      </c>
      <c r="BI826" s="194">
        <f>IF(N826="nulová",J826,0)</f>
        <v>0</v>
      </c>
      <c r="BJ826" s="20" t="s">
        <v>88</v>
      </c>
      <c r="BK826" s="194">
        <f>ROUND(I826*H826,2)</f>
        <v>0</v>
      </c>
      <c r="BL826" s="20" t="s">
        <v>366</v>
      </c>
      <c r="BM826" s="193" t="s">
        <v>4350</v>
      </c>
    </row>
    <row r="827" spans="1:65" s="2" customFormat="1" ht="10.199999999999999">
      <c r="A827" s="37"/>
      <c r="B827" s="38"/>
      <c r="C827" s="39"/>
      <c r="D827" s="195" t="s">
        <v>245</v>
      </c>
      <c r="E827" s="39"/>
      <c r="F827" s="196" t="s">
        <v>4351</v>
      </c>
      <c r="G827" s="39"/>
      <c r="H827" s="39"/>
      <c r="I827" s="197"/>
      <c r="J827" s="39"/>
      <c r="K827" s="39"/>
      <c r="L827" s="42"/>
      <c r="M827" s="198"/>
      <c r="N827" s="199"/>
      <c r="O827" s="67"/>
      <c r="P827" s="67"/>
      <c r="Q827" s="67"/>
      <c r="R827" s="67"/>
      <c r="S827" s="67"/>
      <c r="T827" s="68"/>
      <c r="U827" s="37"/>
      <c r="V827" s="37"/>
      <c r="W827" s="37"/>
      <c r="X827" s="37"/>
      <c r="Y827" s="37"/>
      <c r="Z827" s="37"/>
      <c r="AA827" s="37"/>
      <c r="AB827" s="37"/>
      <c r="AC827" s="37"/>
      <c r="AD827" s="37"/>
      <c r="AE827" s="37"/>
      <c r="AT827" s="20" t="s">
        <v>245</v>
      </c>
      <c r="AU827" s="20" t="s">
        <v>88</v>
      </c>
    </row>
    <row r="828" spans="1:65" s="14" customFormat="1" ht="10.199999999999999">
      <c r="B828" s="211"/>
      <c r="C828" s="212"/>
      <c r="D828" s="202" t="s">
        <v>247</v>
      </c>
      <c r="E828" s="213" t="s">
        <v>19</v>
      </c>
      <c r="F828" s="214" t="s">
        <v>4352</v>
      </c>
      <c r="G828" s="212"/>
      <c r="H828" s="215">
        <v>1</v>
      </c>
      <c r="I828" s="216"/>
      <c r="J828" s="212"/>
      <c r="K828" s="212"/>
      <c r="L828" s="217"/>
      <c r="M828" s="218"/>
      <c r="N828" s="219"/>
      <c r="O828" s="219"/>
      <c r="P828" s="219"/>
      <c r="Q828" s="219"/>
      <c r="R828" s="219"/>
      <c r="S828" s="219"/>
      <c r="T828" s="220"/>
      <c r="AT828" s="221" t="s">
        <v>247</v>
      </c>
      <c r="AU828" s="221" t="s">
        <v>88</v>
      </c>
      <c r="AV828" s="14" t="s">
        <v>88</v>
      </c>
      <c r="AW828" s="14" t="s">
        <v>37</v>
      </c>
      <c r="AX828" s="14" t="s">
        <v>76</v>
      </c>
      <c r="AY828" s="221" t="s">
        <v>237</v>
      </c>
    </row>
    <row r="829" spans="1:65" s="14" customFormat="1" ht="10.199999999999999">
      <c r="B829" s="211"/>
      <c r="C829" s="212"/>
      <c r="D829" s="202" t="s">
        <v>247</v>
      </c>
      <c r="E829" s="213" t="s">
        <v>19</v>
      </c>
      <c r="F829" s="214" t="s">
        <v>4353</v>
      </c>
      <c r="G829" s="212"/>
      <c r="H829" s="215">
        <v>12</v>
      </c>
      <c r="I829" s="216"/>
      <c r="J829" s="212"/>
      <c r="K829" s="212"/>
      <c r="L829" s="217"/>
      <c r="M829" s="218"/>
      <c r="N829" s="219"/>
      <c r="O829" s="219"/>
      <c r="P829" s="219"/>
      <c r="Q829" s="219"/>
      <c r="R829" s="219"/>
      <c r="S829" s="219"/>
      <c r="T829" s="220"/>
      <c r="AT829" s="221" t="s">
        <v>247</v>
      </c>
      <c r="AU829" s="221" t="s">
        <v>88</v>
      </c>
      <c r="AV829" s="14" t="s">
        <v>88</v>
      </c>
      <c r="AW829" s="14" t="s">
        <v>37</v>
      </c>
      <c r="AX829" s="14" t="s">
        <v>76</v>
      </c>
      <c r="AY829" s="221" t="s">
        <v>237</v>
      </c>
    </row>
    <row r="830" spans="1:65" s="16" customFormat="1" ht="10.199999999999999">
      <c r="B830" s="233"/>
      <c r="C830" s="234"/>
      <c r="D830" s="202" t="s">
        <v>247</v>
      </c>
      <c r="E830" s="235" t="s">
        <v>19</v>
      </c>
      <c r="F830" s="236" t="s">
        <v>260</v>
      </c>
      <c r="G830" s="234"/>
      <c r="H830" s="237">
        <v>13</v>
      </c>
      <c r="I830" s="238"/>
      <c r="J830" s="234"/>
      <c r="K830" s="234"/>
      <c r="L830" s="239"/>
      <c r="M830" s="240"/>
      <c r="N830" s="241"/>
      <c r="O830" s="241"/>
      <c r="P830" s="241"/>
      <c r="Q830" s="241"/>
      <c r="R830" s="241"/>
      <c r="S830" s="241"/>
      <c r="T830" s="242"/>
      <c r="AT830" s="243" t="s">
        <v>247</v>
      </c>
      <c r="AU830" s="243" t="s">
        <v>88</v>
      </c>
      <c r="AV830" s="16" t="s">
        <v>243</v>
      </c>
      <c r="AW830" s="16" t="s">
        <v>37</v>
      </c>
      <c r="AX830" s="16" t="s">
        <v>83</v>
      </c>
      <c r="AY830" s="243" t="s">
        <v>237</v>
      </c>
    </row>
    <row r="831" spans="1:65" s="2" customFormat="1" ht="33" customHeight="1">
      <c r="A831" s="37"/>
      <c r="B831" s="38"/>
      <c r="C831" s="244" t="s">
        <v>1484</v>
      </c>
      <c r="D831" s="244" t="s">
        <v>296</v>
      </c>
      <c r="E831" s="245" t="s">
        <v>4354</v>
      </c>
      <c r="F831" s="246" t="s">
        <v>4355</v>
      </c>
      <c r="G831" s="247" t="s">
        <v>290</v>
      </c>
      <c r="H831" s="248">
        <v>13</v>
      </c>
      <c r="I831" s="249"/>
      <c r="J831" s="250">
        <f>ROUND(I831*H831,2)</f>
        <v>0</v>
      </c>
      <c r="K831" s="246" t="s">
        <v>242</v>
      </c>
      <c r="L831" s="251"/>
      <c r="M831" s="252" t="s">
        <v>19</v>
      </c>
      <c r="N831" s="253" t="s">
        <v>48</v>
      </c>
      <c r="O831" s="67"/>
      <c r="P831" s="191">
        <f>O831*H831</f>
        <v>0</v>
      </c>
      <c r="Q831" s="191">
        <v>1.2489999999999999E-2</v>
      </c>
      <c r="R831" s="191">
        <f>Q831*H831</f>
        <v>0.16236999999999999</v>
      </c>
      <c r="S831" s="191">
        <v>0</v>
      </c>
      <c r="T831" s="192">
        <f>S831*H831</f>
        <v>0</v>
      </c>
      <c r="U831" s="37"/>
      <c r="V831" s="37"/>
      <c r="W831" s="37"/>
      <c r="X831" s="37"/>
      <c r="Y831" s="37"/>
      <c r="Z831" s="37"/>
      <c r="AA831" s="37"/>
      <c r="AB831" s="37"/>
      <c r="AC831" s="37"/>
      <c r="AD831" s="37"/>
      <c r="AE831" s="37"/>
      <c r="AR831" s="193" t="s">
        <v>523</v>
      </c>
      <c r="AT831" s="193" t="s">
        <v>296</v>
      </c>
      <c r="AU831" s="193" t="s">
        <v>88</v>
      </c>
      <c r="AY831" s="20" t="s">
        <v>237</v>
      </c>
      <c r="BE831" s="194">
        <f>IF(N831="základní",J831,0)</f>
        <v>0</v>
      </c>
      <c r="BF831" s="194">
        <f>IF(N831="snížená",J831,0)</f>
        <v>0</v>
      </c>
      <c r="BG831" s="194">
        <f>IF(N831="zákl. přenesená",J831,0)</f>
        <v>0</v>
      </c>
      <c r="BH831" s="194">
        <f>IF(N831="sníž. přenesená",J831,0)</f>
        <v>0</v>
      </c>
      <c r="BI831" s="194">
        <f>IF(N831="nulová",J831,0)</f>
        <v>0</v>
      </c>
      <c r="BJ831" s="20" t="s">
        <v>88</v>
      </c>
      <c r="BK831" s="194">
        <f>ROUND(I831*H831,2)</f>
        <v>0</v>
      </c>
      <c r="BL831" s="20" t="s">
        <v>366</v>
      </c>
      <c r="BM831" s="193" t="s">
        <v>4356</v>
      </c>
    </row>
    <row r="832" spans="1:65" s="2" customFormat="1" ht="33" customHeight="1">
      <c r="A832" s="37"/>
      <c r="B832" s="38"/>
      <c r="C832" s="182" t="s">
        <v>1489</v>
      </c>
      <c r="D832" s="182" t="s">
        <v>239</v>
      </c>
      <c r="E832" s="183" t="s">
        <v>4348</v>
      </c>
      <c r="F832" s="184" t="s">
        <v>4349</v>
      </c>
      <c r="G832" s="185" t="s">
        <v>290</v>
      </c>
      <c r="H832" s="186">
        <v>3</v>
      </c>
      <c r="I832" s="187"/>
      <c r="J832" s="188">
        <f>ROUND(I832*H832,2)</f>
        <v>0</v>
      </c>
      <c r="K832" s="184" t="s">
        <v>242</v>
      </c>
      <c r="L832" s="42"/>
      <c r="M832" s="189" t="s">
        <v>19</v>
      </c>
      <c r="N832" s="190" t="s">
        <v>48</v>
      </c>
      <c r="O832" s="67"/>
      <c r="P832" s="191">
        <f>O832*H832</f>
        <v>0</v>
      </c>
      <c r="Q832" s="191">
        <v>2.2000000000000001E-4</v>
      </c>
      <c r="R832" s="191">
        <f>Q832*H832</f>
        <v>6.6E-4</v>
      </c>
      <c r="S832" s="191">
        <v>0</v>
      </c>
      <c r="T832" s="192">
        <f>S832*H832</f>
        <v>0</v>
      </c>
      <c r="U832" s="37"/>
      <c r="V832" s="37"/>
      <c r="W832" s="37"/>
      <c r="X832" s="37"/>
      <c r="Y832" s="37"/>
      <c r="Z832" s="37"/>
      <c r="AA832" s="37"/>
      <c r="AB832" s="37"/>
      <c r="AC832" s="37"/>
      <c r="AD832" s="37"/>
      <c r="AE832" s="37"/>
      <c r="AR832" s="193" t="s">
        <v>366</v>
      </c>
      <c r="AT832" s="193" t="s">
        <v>239</v>
      </c>
      <c r="AU832" s="193" t="s">
        <v>88</v>
      </c>
      <c r="AY832" s="20" t="s">
        <v>237</v>
      </c>
      <c r="BE832" s="194">
        <f>IF(N832="základní",J832,0)</f>
        <v>0</v>
      </c>
      <c r="BF832" s="194">
        <f>IF(N832="snížená",J832,0)</f>
        <v>0</v>
      </c>
      <c r="BG832" s="194">
        <f>IF(N832="zákl. přenesená",J832,0)</f>
        <v>0</v>
      </c>
      <c r="BH832" s="194">
        <f>IF(N832="sníž. přenesená",J832,0)</f>
        <v>0</v>
      </c>
      <c r="BI832" s="194">
        <f>IF(N832="nulová",J832,0)</f>
        <v>0</v>
      </c>
      <c r="BJ832" s="20" t="s">
        <v>88</v>
      </c>
      <c r="BK832" s="194">
        <f>ROUND(I832*H832,2)</f>
        <v>0</v>
      </c>
      <c r="BL832" s="20" t="s">
        <v>366</v>
      </c>
      <c r="BM832" s="193" t="s">
        <v>4357</v>
      </c>
    </row>
    <row r="833" spans="1:65" s="2" customFormat="1" ht="10.199999999999999">
      <c r="A833" s="37"/>
      <c r="B833" s="38"/>
      <c r="C833" s="39"/>
      <c r="D833" s="195" t="s">
        <v>245</v>
      </c>
      <c r="E833" s="39"/>
      <c r="F833" s="196" t="s">
        <v>4351</v>
      </c>
      <c r="G833" s="39"/>
      <c r="H833" s="39"/>
      <c r="I833" s="197"/>
      <c r="J833" s="39"/>
      <c r="K833" s="39"/>
      <c r="L833" s="42"/>
      <c r="M833" s="198"/>
      <c r="N833" s="199"/>
      <c r="O833" s="67"/>
      <c r="P833" s="67"/>
      <c r="Q833" s="67"/>
      <c r="R833" s="67"/>
      <c r="S833" s="67"/>
      <c r="T833" s="68"/>
      <c r="U833" s="37"/>
      <c r="V833" s="37"/>
      <c r="W833" s="37"/>
      <c r="X833" s="37"/>
      <c r="Y833" s="37"/>
      <c r="Z833" s="37"/>
      <c r="AA833" s="37"/>
      <c r="AB833" s="37"/>
      <c r="AC833" s="37"/>
      <c r="AD833" s="37"/>
      <c r="AE833" s="37"/>
      <c r="AT833" s="20" t="s">
        <v>245</v>
      </c>
      <c r="AU833" s="20" t="s">
        <v>88</v>
      </c>
    </row>
    <row r="834" spans="1:65" s="14" customFormat="1" ht="10.199999999999999">
      <c r="B834" s="211"/>
      <c r="C834" s="212"/>
      <c r="D834" s="202" t="s">
        <v>247</v>
      </c>
      <c r="E834" s="213" t="s">
        <v>19</v>
      </c>
      <c r="F834" s="214" t="s">
        <v>4358</v>
      </c>
      <c r="G834" s="212"/>
      <c r="H834" s="215">
        <v>3</v>
      </c>
      <c r="I834" s="216"/>
      <c r="J834" s="212"/>
      <c r="K834" s="212"/>
      <c r="L834" s="217"/>
      <c r="M834" s="218"/>
      <c r="N834" s="219"/>
      <c r="O834" s="219"/>
      <c r="P834" s="219"/>
      <c r="Q834" s="219"/>
      <c r="R834" s="219"/>
      <c r="S834" s="219"/>
      <c r="T834" s="220"/>
      <c r="AT834" s="221" t="s">
        <v>247</v>
      </c>
      <c r="AU834" s="221" t="s">
        <v>88</v>
      </c>
      <c r="AV834" s="14" t="s">
        <v>88</v>
      </c>
      <c r="AW834" s="14" t="s">
        <v>37</v>
      </c>
      <c r="AX834" s="14" t="s">
        <v>83</v>
      </c>
      <c r="AY834" s="221" t="s">
        <v>237</v>
      </c>
    </row>
    <row r="835" spans="1:65" s="2" customFormat="1" ht="33" customHeight="1">
      <c r="A835" s="37"/>
      <c r="B835" s="38"/>
      <c r="C835" s="244" t="s">
        <v>1495</v>
      </c>
      <c r="D835" s="244" t="s">
        <v>296</v>
      </c>
      <c r="E835" s="245" t="s">
        <v>4359</v>
      </c>
      <c r="F835" s="246" t="s">
        <v>4360</v>
      </c>
      <c r="G835" s="247" t="s">
        <v>290</v>
      </c>
      <c r="H835" s="248">
        <v>3</v>
      </c>
      <c r="I835" s="249"/>
      <c r="J835" s="250">
        <f>ROUND(I835*H835,2)</f>
        <v>0</v>
      </c>
      <c r="K835" s="246" t="s">
        <v>242</v>
      </c>
      <c r="L835" s="251"/>
      <c r="M835" s="252" t="s">
        <v>19</v>
      </c>
      <c r="N835" s="253" t="s">
        <v>48</v>
      </c>
      <c r="O835" s="67"/>
      <c r="P835" s="191">
        <f>O835*H835</f>
        <v>0</v>
      </c>
      <c r="Q835" s="191">
        <v>1.272E-2</v>
      </c>
      <c r="R835" s="191">
        <f>Q835*H835</f>
        <v>3.8159999999999999E-2</v>
      </c>
      <c r="S835" s="191">
        <v>0</v>
      </c>
      <c r="T835" s="192">
        <f>S835*H835</f>
        <v>0</v>
      </c>
      <c r="U835" s="37"/>
      <c r="V835" s="37"/>
      <c r="W835" s="37"/>
      <c r="X835" s="37"/>
      <c r="Y835" s="37"/>
      <c r="Z835" s="37"/>
      <c r="AA835" s="37"/>
      <c r="AB835" s="37"/>
      <c r="AC835" s="37"/>
      <c r="AD835" s="37"/>
      <c r="AE835" s="37"/>
      <c r="AR835" s="193" t="s">
        <v>523</v>
      </c>
      <c r="AT835" s="193" t="s">
        <v>296</v>
      </c>
      <c r="AU835" s="193" t="s">
        <v>88</v>
      </c>
      <c r="AY835" s="20" t="s">
        <v>237</v>
      </c>
      <c r="BE835" s="194">
        <f>IF(N835="základní",J835,0)</f>
        <v>0</v>
      </c>
      <c r="BF835" s="194">
        <f>IF(N835="snížená",J835,0)</f>
        <v>0</v>
      </c>
      <c r="BG835" s="194">
        <f>IF(N835="zákl. přenesená",J835,0)</f>
        <v>0</v>
      </c>
      <c r="BH835" s="194">
        <f>IF(N835="sníž. přenesená",J835,0)</f>
        <v>0</v>
      </c>
      <c r="BI835" s="194">
        <f>IF(N835="nulová",J835,0)</f>
        <v>0</v>
      </c>
      <c r="BJ835" s="20" t="s">
        <v>88</v>
      </c>
      <c r="BK835" s="194">
        <f>ROUND(I835*H835,2)</f>
        <v>0</v>
      </c>
      <c r="BL835" s="20" t="s">
        <v>366</v>
      </c>
      <c r="BM835" s="193" t="s">
        <v>4361</v>
      </c>
    </row>
    <row r="836" spans="1:65" s="2" customFormat="1" ht="37.799999999999997" customHeight="1">
      <c r="A836" s="37"/>
      <c r="B836" s="38"/>
      <c r="C836" s="182" t="s">
        <v>1500</v>
      </c>
      <c r="D836" s="182" t="s">
        <v>239</v>
      </c>
      <c r="E836" s="183" t="s">
        <v>960</v>
      </c>
      <c r="F836" s="184" t="s">
        <v>961</v>
      </c>
      <c r="G836" s="185" t="s">
        <v>290</v>
      </c>
      <c r="H836" s="186">
        <v>16</v>
      </c>
      <c r="I836" s="187"/>
      <c r="J836" s="188">
        <f>ROUND(I836*H836,2)</f>
        <v>0</v>
      </c>
      <c r="K836" s="184" t="s">
        <v>242</v>
      </c>
      <c r="L836" s="42"/>
      <c r="M836" s="189" t="s">
        <v>19</v>
      </c>
      <c r="N836" s="190" t="s">
        <v>48</v>
      </c>
      <c r="O836" s="67"/>
      <c r="P836" s="191">
        <f>O836*H836</f>
        <v>0</v>
      </c>
      <c r="Q836" s="191">
        <v>5.0299999999999997E-3</v>
      </c>
      <c r="R836" s="191">
        <f>Q836*H836</f>
        <v>8.0479999999999996E-2</v>
      </c>
      <c r="S836" s="191">
        <v>0</v>
      </c>
      <c r="T836" s="192">
        <f>S836*H836</f>
        <v>0</v>
      </c>
      <c r="U836" s="37"/>
      <c r="V836" s="37"/>
      <c r="W836" s="37"/>
      <c r="X836" s="37"/>
      <c r="Y836" s="37"/>
      <c r="Z836" s="37"/>
      <c r="AA836" s="37"/>
      <c r="AB836" s="37"/>
      <c r="AC836" s="37"/>
      <c r="AD836" s="37"/>
      <c r="AE836" s="37"/>
      <c r="AR836" s="193" t="s">
        <v>366</v>
      </c>
      <c r="AT836" s="193" t="s">
        <v>239</v>
      </c>
      <c r="AU836" s="193" t="s">
        <v>88</v>
      </c>
      <c r="AY836" s="20" t="s">
        <v>237</v>
      </c>
      <c r="BE836" s="194">
        <f>IF(N836="základní",J836,0)</f>
        <v>0</v>
      </c>
      <c r="BF836" s="194">
        <f>IF(N836="snížená",J836,0)</f>
        <v>0</v>
      </c>
      <c r="BG836" s="194">
        <f>IF(N836="zákl. přenesená",J836,0)</f>
        <v>0</v>
      </c>
      <c r="BH836" s="194">
        <f>IF(N836="sníž. přenesená",J836,0)</f>
        <v>0</v>
      </c>
      <c r="BI836" s="194">
        <f>IF(N836="nulová",J836,0)</f>
        <v>0</v>
      </c>
      <c r="BJ836" s="20" t="s">
        <v>88</v>
      </c>
      <c r="BK836" s="194">
        <f>ROUND(I836*H836,2)</f>
        <v>0</v>
      </c>
      <c r="BL836" s="20" t="s">
        <v>366</v>
      </c>
      <c r="BM836" s="193" t="s">
        <v>4362</v>
      </c>
    </row>
    <row r="837" spans="1:65" s="2" customFormat="1" ht="10.199999999999999">
      <c r="A837" s="37"/>
      <c r="B837" s="38"/>
      <c r="C837" s="39"/>
      <c r="D837" s="195" t="s">
        <v>245</v>
      </c>
      <c r="E837" s="39"/>
      <c r="F837" s="196" t="s">
        <v>963</v>
      </c>
      <c r="G837" s="39"/>
      <c r="H837" s="39"/>
      <c r="I837" s="197"/>
      <c r="J837" s="39"/>
      <c r="K837" s="39"/>
      <c r="L837" s="42"/>
      <c r="M837" s="198"/>
      <c r="N837" s="199"/>
      <c r="O837" s="67"/>
      <c r="P837" s="67"/>
      <c r="Q837" s="67"/>
      <c r="R837" s="67"/>
      <c r="S837" s="67"/>
      <c r="T837" s="68"/>
      <c r="U837" s="37"/>
      <c r="V837" s="37"/>
      <c r="W837" s="37"/>
      <c r="X837" s="37"/>
      <c r="Y837" s="37"/>
      <c r="Z837" s="37"/>
      <c r="AA837" s="37"/>
      <c r="AB837" s="37"/>
      <c r="AC837" s="37"/>
      <c r="AD837" s="37"/>
      <c r="AE837" s="37"/>
      <c r="AT837" s="20" t="s">
        <v>245</v>
      </c>
      <c r="AU837" s="20" t="s">
        <v>88</v>
      </c>
    </row>
    <row r="838" spans="1:65" s="14" customFormat="1" ht="10.199999999999999">
      <c r="B838" s="211"/>
      <c r="C838" s="212"/>
      <c r="D838" s="202" t="s">
        <v>247</v>
      </c>
      <c r="E838" s="213" t="s">
        <v>19</v>
      </c>
      <c r="F838" s="214" t="s">
        <v>4352</v>
      </c>
      <c r="G838" s="212"/>
      <c r="H838" s="215">
        <v>1</v>
      </c>
      <c r="I838" s="216"/>
      <c r="J838" s="212"/>
      <c r="K838" s="212"/>
      <c r="L838" s="217"/>
      <c r="M838" s="218"/>
      <c r="N838" s="219"/>
      <c r="O838" s="219"/>
      <c r="P838" s="219"/>
      <c r="Q838" s="219"/>
      <c r="R838" s="219"/>
      <c r="S838" s="219"/>
      <c r="T838" s="220"/>
      <c r="AT838" s="221" t="s">
        <v>247</v>
      </c>
      <c r="AU838" s="221" t="s">
        <v>88</v>
      </c>
      <c r="AV838" s="14" t="s">
        <v>88</v>
      </c>
      <c r="AW838" s="14" t="s">
        <v>37</v>
      </c>
      <c r="AX838" s="14" t="s">
        <v>76</v>
      </c>
      <c r="AY838" s="221" t="s">
        <v>237</v>
      </c>
    </row>
    <row r="839" spans="1:65" s="14" customFormat="1" ht="10.199999999999999">
      <c r="B839" s="211"/>
      <c r="C839" s="212"/>
      <c r="D839" s="202" t="s">
        <v>247</v>
      </c>
      <c r="E839" s="213" t="s">
        <v>19</v>
      </c>
      <c r="F839" s="214" t="s">
        <v>4358</v>
      </c>
      <c r="G839" s="212"/>
      <c r="H839" s="215">
        <v>3</v>
      </c>
      <c r="I839" s="216"/>
      <c r="J839" s="212"/>
      <c r="K839" s="212"/>
      <c r="L839" s="217"/>
      <c r="M839" s="218"/>
      <c r="N839" s="219"/>
      <c r="O839" s="219"/>
      <c r="P839" s="219"/>
      <c r="Q839" s="219"/>
      <c r="R839" s="219"/>
      <c r="S839" s="219"/>
      <c r="T839" s="220"/>
      <c r="AT839" s="221" t="s">
        <v>247</v>
      </c>
      <c r="AU839" s="221" t="s">
        <v>88</v>
      </c>
      <c r="AV839" s="14" t="s">
        <v>88</v>
      </c>
      <c r="AW839" s="14" t="s">
        <v>37</v>
      </c>
      <c r="AX839" s="14" t="s">
        <v>76</v>
      </c>
      <c r="AY839" s="221" t="s">
        <v>237</v>
      </c>
    </row>
    <row r="840" spans="1:65" s="14" customFormat="1" ht="10.199999999999999">
      <c r="B840" s="211"/>
      <c r="C840" s="212"/>
      <c r="D840" s="202" t="s">
        <v>247</v>
      </c>
      <c r="E840" s="213" t="s">
        <v>19</v>
      </c>
      <c r="F840" s="214" t="s">
        <v>4353</v>
      </c>
      <c r="G840" s="212"/>
      <c r="H840" s="215">
        <v>12</v>
      </c>
      <c r="I840" s="216"/>
      <c r="J840" s="212"/>
      <c r="K840" s="212"/>
      <c r="L840" s="217"/>
      <c r="M840" s="218"/>
      <c r="N840" s="219"/>
      <c r="O840" s="219"/>
      <c r="P840" s="219"/>
      <c r="Q840" s="219"/>
      <c r="R840" s="219"/>
      <c r="S840" s="219"/>
      <c r="T840" s="220"/>
      <c r="AT840" s="221" t="s">
        <v>247</v>
      </c>
      <c r="AU840" s="221" t="s">
        <v>88</v>
      </c>
      <c r="AV840" s="14" t="s">
        <v>88</v>
      </c>
      <c r="AW840" s="14" t="s">
        <v>37</v>
      </c>
      <c r="AX840" s="14" t="s">
        <v>76</v>
      </c>
      <c r="AY840" s="221" t="s">
        <v>237</v>
      </c>
    </row>
    <row r="841" spans="1:65" s="16" customFormat="1" ht="10.199999999999999">
      <c r="B841" s="233"/>
      <c r="C841" s="234"/>
      <c r="D841" s="202" t="s">
        <v>247</v>
      </c>
      <c r="E841" s="235" t="s">
        <v>19</v>
      </c>
      <c r="F841" s="236" t="s">
        <v>260</v>
      </c>
      <c r="G841" s="234"/>
      <c r="H841" s="237">
        <v>16</v>
      </c>
      <c r="I841" s="238"/>
      <c r="J841" s="234"/>
      <c r="K841" s="234"/>
      <c r="L841" s="239"/>
      <c r="M841" s="240"/>
      <c r="N841" s="241"/>
      <c r="O841" s="241"/>
      <c r="P841" s="241"/>
      <c r="Q841" s="241"/>
      <c r="R841" s="241"/>
      <c r="S841" s="241"/>
      <c r="T841" s="242"/>
      <c r="AT841" s="243" t="s">
        <v>247</v>
      </c>
      <c r="AU841" s="243" t="s">
        <v>88</v>
      </c>
      <c r="AV841" s="16" t="s">
        <v>243</v>
      </c>
      <c r="AW841" s="16" t="s">
        <v>37</v>
      </c>
      <c r="AX841" s="16" t="s">
        <v>83</v>
      </c>
      <c r="AY841" s="243" t="s">
        <v>237</v>
      </c>
    </row>
    <row r="842" spans="1:65" s="2" customFormat="1" ht="78" customHeight="1">
      <c r="A842" s="37"/>
      <c r="B842" s="38"/>
      <c r="C842" s="182" t="s">
        <v>1507</v>
      </c>
      <c r="D842" s="182" t="s">
        <v>239</v>
      </c>
      <c r="E842" s="183" t="s">
        <v>968</v>
      </c>
      <c r="F842" s="184" t="s">
        <v>969</v>
      </c>
      <c r="G842" s="185" t="s">
        <v>304</v>
      </c>
      <c r="H842" s="186">
        <v>6.0170000000000003</v>
      </c>
      <c r="I842" s="187"/>
      <c r="J842" s="188">
        <f>ROUND(I842*H842,2)</f>
        <v>0</v>
      </c>
      <c r="K842" s="184" t="s">
        <v>242</v>
      </c>
      <c r="L842" s="42"/>
      <c r="M842" s="189" t="s">
        <v>19</v>
      </c>
      <c r="N842" s="190" t="s">
        <v>48</v>
      </c>
      <c r="O842" s="67"/>
      <c r="P842" s="191">
        <f>O842*H842</f>
        <v>0</v>
      </c>
      <c r="Q842" s="191">
        <v>0</v>
      </c>
      <c r="R842" s="191">
        <f>Q842*H842</f>
        <v>0</v>
      </c>
      <c r="S842" s="191">
        <v>0</v>
      </c>
      <c r="T842" s="192">
        <f>S842*H842</f>
        <v>0</v>
      </c>
      <c r="U842" s="37"/>
      <c r="V842" s="37"/>
      <c r="W842" s="37"/>
      <c r="X842" s="37"/>
      <c r="Y842" s="37"/>
      <c r="Z842" s="37"/>
      <c r="AA842" s="37"/>
      <c r="AB842" s="37"/>
      <c r="AC842" s="37"/>
      <c r="AD842" s="37"/>
      <c r="AE842" s="37"/>
      <c r="AR842" s="193" t="s">
        <v>366</v>
      </c>
      <c r="AT842" s="193" t="s">
        <v>239</v>
      </c>
      <c r="AU842" s="193" t="s">
        <v>88</v>
      </c>
      <c r="AY842" s="20" t="s">
        <v>237</v>
      </c>
      <c r="BE842" s="194">
        <f>IF(N842="základní",J842,0)</f>
        <v>0</v>
      </c>
      <c r="BF842" s="194">
        <f>IF(N842="snížená",J842,0)</f>
        <v>0</v>
      </c>
      <c r="BG842" s="194">
        <f>IF(N842="zákl. přenesená",J842,0)</f>
        <v>0</v>
      </c>
      <c r="BH842" s="194">
        <f>IF(N842="sníž. přenesená",J842,0)</f>
        <v>0</v>
      </c>
      <c r="BI842" s="194">
        <f>IF(N842="nulová",J842,0)</f>
        <v>0</v>
      </c>
      <c r="BJ842" s="20" t="s">
        <v>88</v>
      </c>
      <c r="BK842" s="194">
        <f>ROUND(I842*H842,2)</f>
        <v>0</v>
      </c>
      <c r="BL842" s="20" t="s">
        <v>366</v>
      </c>
      <c r="BM842" s="193" t="s">
        <v>4363</v>
      </c>
    </row>
    <row r="843" spans="1:65" s="2" customFormat="1" ht="10.199999999999999">
      <c r="A843" s="37"/>
      <c r="B843" s="38"/>
      <c r="C843" s="39"/>
      <c r="D843" s="195" t="s">
        <v>245</v>
      </c>
      <c r="E843" s="39"/>
      <c r="F843" s="196" t="s">
        <v>971</v>
      </c>
      <c r="G843" s="39"/>
      <c r="H843" s="39"/>
      <c r="I843" s="197"/>
      <c r="J843" s="39"/>
      <c r="K843" s="39"/>
      <c r="L843" s="42"/>
      <c r="M843" s="198"/>
      <c r="N843" s="199"/>
      <c r="O843" s="67"/>
      <c r="P843" s="67"/>
      <c r="Q843" s="67"/>
      <c r="R843" s="67"/>
      <c r="S843" s="67"/>
      <c r="T843" s="68"/>
      <c r="U843" s="37"/>
      <c r="V843" s="37"/>
      <c r="W843" s="37"/>
      <c r="X843" s="37"/>
      <c r="Y843" s="37"/>
      <c r="Z843" s="37"/>
      <c r="AA843" s="37"/>
      <c r="AB843" s="37"/>
      <c r="AC843" s="37"/>
      <c r="AD843" s="37"/>
      <c r="AE843" s="37"/>
      <c r="AT843" s="20" t="s">
        <v>245</v>
      </c>
      <c r="AU843" s="20" t="s">
        <v>88</v>
      </c>
    </row>
    <row r="844" spans="1:65" s="12" customFormat="1" ht="22.8" customHeight="1">
      <c r="B844" s="166"/>
      <c r="C844" s="167"/>
      <c r="D844" s="168" t="s">
        <v>75</v>
      </c>
      <c r="E844" s="180" t="s">
        <v>972</v>
      </c>
      <c r="F844" s="180" t="s">
        <v>973</v>
      </c>
      <c r="G844" s="167"/>
      <c r="H844" s="167"/>
      <c r="I844" s="170"/>
      <c r="J844" s="181">
        <f>BK844</f>
        <v>0</v>
      </c>
      <c r="K844" s="167"/>
      <c r="L844" s="172"/>
      <c r="M844" s="173"/>
      <c r="N844" s="174"/>
      <c r="O844" s="174"/>
      <c r="P844" s="175">
        <f>SUM(P845:P948)</f>
        <v>0</v>
      </c>
      <c r="Q844" s="174"/>
      <c r="R844" s="175">
        <f>SUM(R845:R948)</f>
        <v>0.76901999999999981</v>
      </c>
      <c r="S844" s="174"/>
      <c r="T844" s="176">
        <f>SUM(T845:T948)</f>
        <v>0.17399999999999999</v>
      </c>
      <c r="AR844" s="177" t="s">
        <v>88</v>
      </c>
      <c r="AT844" s="178" t="s">
        <v>75</v>
      </c>
      <c r="AU844" s="178" t="s">
        <v>83</v>
      </c>
      <c r="AY844" s="177" t="s">
        <v>237</v>
      </c>
      <c r="BK844" s="179">
        <f>SUM(BK845:BK948)</f>
        <v>0</v>
      </c>
    </row>
    <row r="845" spans="1:65" s="2" customFormat="1" ht="37.799999999999997" customHeight="1">
      <c r="A845" s="37"/>
      <c r="B845" s="38"/>
      <c r="C845" s="182" t="s">
        <v>1514</v>
      </c>
      <c r="D845" s="182" t="s">
        <v>239</v>
      </c>
      <c r="E845" s="183" t="s">
        <v>4364</v>
      </c>
      <c r="F845" s="184" t="s">
        <v>4365</v>
      </c>
      <c r="G845" s="185" t="s">
        <v>290</v>
      </c>
      <c r="H845" s="186">
        <v>2</v>
      </c>
      <c r="I845" s="187"/>
      <c r="J845" s="188">
        <f>ROUND(I845*H845,2)</f>
        <v>0</v>
      </c>
      <c r="K845" s="184" t="s">
        <v>242</v>
      </c>
      <c r="L845" s="42"/>
      <c r="M845" s="189" t="s">
        <v>19</v>
      </c>
      <c r="N845" s="190" t="s">
        <v>48</v>
      </c>
      <c r="O845" s="67"/>
      <c r="P845" s="191">
        <f>O845*H845</f>
        <v>0</v>
      </c>
      <c r="Q845" s="191">
        <v>0</v>
      </c>
      <c r="R845" s="191">
        <f>Q845*H845</f>
        <v>0</v>
      </c>
      <c r="S845" s="191">
        <v>0</v>
      </c>
      <c r="T845" s="192">
        <f>S845*H845</f>
        <v>0</v>
      </c>
      <c r="U845" s="37"/>
      <c r="V845" s="37"/>
      <c r="W845" s="37"/>
      <c r="X845" s="37"/>
      <c r="Y845" s="37"/>
      <c r="Z845" s="37"/>
      <c r="AA845" s="37"/>
      <c r="AB845" s="37"/>
      <c r="AC845" s="37"/>
      <c r="AD845" s="37"/>
      <c r="AE845" s="37"/>
      <c r="AR845" s="193" t="s">
        <v>366</v>
      </c>
      <c r="AT845" s="193" t="s">
        <v>239</v>
      </c>
      <c r="AU845" s="193" t="s">
        <v>88</v>
      </c>
      <c r="AY845" s="20" t="s">
        <v>237</v>
      </c>
      <c r="BE845" s="194">
        <f>IF(N845="základní",J845,0)</f>
        <v>0</v>
      </c>
      <c r="BF845" s="194">
        <f>IF(N845="snížená",J845,0)</f>
        <v>0</v>
      </c>
      <c r="BG845" s="194">
        <f>IF(N845="zákl. přenesená",J845,0)</f>
        <v>0</v>
      </c>
      <c r="BH845" s="194">
        <f>IF(N845="sníž. přenesená",J845,0)</f>
        <v>0</v>
      </c>
      <c r="BI845" s="194">
        <f>IF(N845="nulová",J845,0)</f>
        <v>0</v>
      </c>
      <c r="BJ845" s="20" t="s">
        <v>88</v>
      </c>
      <c r="BK845" s="194">
        <f>ROUND(I845*H845,2)</f>
        <v>0</v>
      </c>
      <c r="BL845" s="20" t="s">
        <v>366</v>
      </c>
      <c r="BM845" s="193" t="s">
        <v>4366</v>
      </c>
    </row>
    <row r="846" spans="1:65" s="2" customFormat="1" ht="10.199999999999999">
      <c r="A846" s="37"/>
      <c r="B846" s="38"/>
      <c r="C846" s="39"/>
      <c r="D846" s="195" t="s">
        <v>245</v>
      </c>
      <c r="E846" s="39"/>
      <c r="F846" s="196" t="s">
        <v>4367</v>
      </c>
      <c r="G846" s="39"/>
      <c r="H846" s="39"/>
      <c r="I846" s="197"/>
      <c r="J846" s="39"/>
      <c r="K846" s="39"/>
      <c r="L846" s="42"/>
      <c r="M846" s="198"/>
      <c r="N846" s="199"/>
      <c r="O846" s="67"/>
      <c r="P846" s="67"/>
      <c r="Q846" s="67"/>
      <c r="R846" s="67"/>
      <c r="S846" s="67"/>
      <c r="T846" s="68"/>
      <c r="U846" s="37"/>
      <c r="V846" s="37"/>
      <c r="W846" s="37"/>
      <c r="X846" s="37"/>
      <c r="Y846" s="37"/>
      <c r="Z846" s="37"/>
      <c r="AA846" s="37"/>
      <c r="AB846" s="37"/>
      <c r="AC846" s="37"/>
      <c r="AD846" s="37"/>
      <c r="AE846" s="37"/>
      <c r="AT846" s="20" t="s">
        <v>245</v>
      </c>
      <c r="AU846" s="20" t="s">
        <v>88</v>
      </c>
    </row>
    <row r="847" spans="1:65" s="14" customFormat="1" ht="10.199999999999999">
      <c r="B847" s="211"/>
      <c r="C847" s="212"/>
      <c r="D847" s="202" t="s">
        <v>247</v>
      </c>
      <c r="E847" s="213" t="s">
        <v>19</v>
      </c>
      <c r="F847" s="214" t="s">
        <v>4368</v>
      </c>
      <c r="G847" s="212"/>
      <c r="H847" s="215">
        <v>2</v>
      </c>
      <c r="I847" s="216"/>
      <c r="J847" s="212"/>
      <c r="K847" s="212"/>
      <c r="L847" s="217"/>
      <c r="M847" s="218"/>
      <c r="N847" s="219"/>
      <c r="O847" s="219"/>
      <c r="P847" s="219"/>
      <c r="Q847" s="219"/>
      <c r="R847" s="219"/>
      <c r="S847" s="219"/>
      <c r="T847" s="220"/>
      <c r="AT847" s="221" t="s">
        <v>247</v>
      </c>
      <c r="AU847" s="221" t="s">
        <v>88</v>
      </c>
      <c r="AV847" s="14" t="s">
        <v>88</v>
      </c>
      <c r="AW847" s="14" t="s">
        <v>37</v>
      </c>
      <c r="AX847" s="14" t="s">
        <v>83</v>
      </c>
      <c r="AY847" s="221" t="s">
        <v>237</v>
      </c>
    </row>
    <row r="848" spans="1:65" s="2" customFormat="1" ht="24.15" customHeight="1">
      <c r="A848" s="37"/>
      <c r="B848" s="38"/>
      <c r="C848" s="244" t="s">
        <v>1707</v>
      </c>
      <c r="D848" s="244" t="s">
        <v>296</v>
      </c>
      <c r="E848" s="245" t="s">
        <v>4369</v>
      </c>
      <c r="F848" s="246" t="s">
        <v>4370</v>
      </c>
      <c r="G848" s="247" t="s">
        <v>290</v>
      </c>
      <c r="H848" s="248">
        <v>2</v>
      </c>
      <c r="I848" s="249"/>
      <c r="J848" s="250">
        <f>ROUND(I848*H848,2)</f>
        <v>0</v>
      </c>
      <c r="K848" s="246" t="s">
        <v>242</v>
      </c>
      <c r="L848" s="251"/>
      <c r="M848" s="252" t="s">
        <v>19</v>
      </c>
      <c r="N848" s="253" t="s">
        <v>48</v>
      </c>
      <c r="O848" s="67"/>
      <c r="P848" s="191">
        <f>O848*H848</f>
        <v>0</v>
      </c>
      <c r="Q848" s="191">
        <v>1.95E-2</v>
      </c>
      <c r="R848" s="191">
        <f>Q848*H848</f>
        <v>3.9E-2</v>
      </c>
      <c r="S848" s="191">
        <v>0</v>
      </c>
      <c r="T848" s="192">
        <f>S848*H848</f>
        <v>0</v>
      </c>
      <c r="U848" s="37"/>
      <c r="V848" s="37"/>
      <c r="W848" s="37"/>
      <c r="X848" s="37"/>
      <c r="Y848" s="37"/>
      <c r="Z848" s="37"/>
      <c r="AA848" s="37"/>
      <c r="AB848" s="37"/>
      <c r="AC848" s="37"/>
      <c r="AD848" s="37"/>
      <c r="AE848" s="37"/>
      <c r="AR848" s="193" t="s">
        <v>523</v>
      </c>
      <c r="AT848" s="193" t="s">
        <v>296</v>
      </c>
      <c r="AU848" s="193" t="s">
        <v>88</v>
      </c>
      <c r="AY848" s="20" t="s">
        <v>237</v>
      </c>
      <c r="BE848" s="194">
        <f>IF(N848="základní",J848,0)</f>
        <v>0</v>
      </c>
      <c r="BF848" s="194">
        <f>IF(N848="snížená",J848,0)</f>
        <v>0</v>
      </c>
      <c r="BG848" s="194">
        <f>IF(N848="zákl. přenesená",J848,0)</f>
        <v>0</v>
      </c>
      <c r="BH848" s="194">
        <f>IF(N848="sníž. přenesená",J848,0)</f>
        <v>0</v>
      </c>
      <c r="BI848" s="194">
        <f>IF(N848="nulová",J848,0)</f>
        <v>0</v>
      </c>
      <c r="BJ848" s="20" t="s">
        <v>88</v>
      </c>
      <c r="BK848" s="194">
        <f>ROUND(I848*H848,2)</f>
        <v>0</v>
      </c>
      <c r="BL848" s="20" t="s">
        <v>366</v>
      </c>
      <c r="BM848" s="193" t="s">
        <v>4371</v>
      </c>
    </row>
    <row r="849" spans="1:65" s="2" customFormat="1" ht="37.799999999999997" customHeight="1">
      <c r="A849" s="37"/>
      <c r="B849" s="38"/>
      <c r="C849" s="182" t="s">
        <v>4372</v>
      </c>
      <c r="D849" s="182" t="s">
        <v>239</v>
      </c>
      <c r="E849" s="183" t="s">
        <v>4373</v>
      </c>
      <c r="F849" s="184" t="s">
        <v>4374</v>
      </c>
      <c r="G849" s="185" t="s">
        <v>290</v>
      </c>
      <c r="H849" s="186">
        <v>1</v>
      </c>
      <c r="I849" s="187"/>
      <c r="J849" s="188">
        <f>ROUND(I849*H849,2)</f>
        <v>0</v>
      </c>
      <c r="K849" s="184" t="s">
        <v>242</v>
      </c>
      <c r="L849" s="42"/>
      <c r="M849" s="189" t="s">
        <v>19</v>
      </c>
      <c r="N849" s="190" t="s">
        <v>48</v>
      </c>
      <c r="O849" s="67"/>
      <c r="P849" s="191">
        <f>O849*H849</f>
        <v>0</v>
      </c>
      <c r="Q849" s="191">
        <v>0</v>
      </c>
      <c r="R849" s="191">
        <f>Q849*H849</f>
        <v>0</v>
      </c>
      <c r="S849" s="191">
        <v>0</v>
      </c>
      <c r="T849" s="192">
        <f>S849*H849</f>
        <v>0</v>
      </c>
      <c r="U849" s="37"/>
      <c r="V849" s="37"/>
      <c r="W849" s="37"/>
      <c r="X849" s="37"/>
      <c r="Y849" s="37"/>
      <c r="Z849" s="37"/>
      <c r="AA849" s="37"/>
      <c r="AB849" s="37"/>
      <c r="AC849" s="37"/>
      <c r="AD849" s="37"/>
      <c r="AE849" s="37"/>
      <c r="AR849" s="193" t="s">
        <v>366</v>
      </c>
      <c r="AT849" s="193" t="s">
        <v>239</v>
      </c>
      <c r="AU849" s="193" t="s">
        <v>88</v>
      </c>
      <c r="AY849" s="20" t="s">
        <v>237</v>
      </c>
      <c r="BE849" s="194">
        <f>IF(N849="základní",J849,0)</f>
        <v>0</v>
      </c>
      <c r="BF849" s="194">
        <f>IF(N849="snížená",J849,0)</f>
        <v>0</v>
      </c>
      <c r="BG849" s="194">
        <f>IF(N849="zákl. přenesená",J849,0)</f>
        <v>0</v>
      </c>
      <c r="BH849" s="194">
        <f>IF(N849="sníž. přenesená",J849,0)</f>
        <v>0</v>
      </c>
      <c r="BI849" s="194">
        <f>IF(N849="nulová",J849,0)</f>
        <v>0</v>
      </c>
      <c r="BJ849" s="20" t="s">
        <v>88</v>
      </c>
      <c r="BK849" s="194">
        <f>ROUND(I849*H849,2)</f>
        <v>0</v>
      </c>
      <c r="BL849" s="20" t="s">
        <v>366</v>
      </c>
      <c r="BM849" s="193" t="s">
        <v>4375</v>
      </c>
    </row>
    <row r="850" spans="1:65" s="2" customFormat="1" ht="10.199999999999999">
      <c r="A850" s="37"/>
      <c r="B850" s="38"/>
      <c r="C850" s="39"/>
      <c r="D850" s="195" t="s">
        <v>245</v>
      </c>
      <c r="E850" s="39"/>
      <c r="F850" s="196" t="s">
        <v>4376</v>
      </c>
      <c r="G850" s="39"/>
      <c r="H850" s="39"/>
      <c r="I850" s="197"/>
      <c r="J850" s="39"/>
      <c r="K850" s="39"/>
      <c r="L850" s="42"/>
      <c r="M850" s="198"/>
      <c r="N850" s="199"/>
      <c r="O850" s="67"/>
      <c r="P850" s="67"/>
      <c r="Q850" s="67"/>
      <c r="R850" s="67"/>
      <c r="S850" s="67"/>
      <c r="T850" s="68"/>
      <c r="U850" s="37"/>
      <c r="V850" s="37"/>
      <c r="W850" s="37"/>
      <c r="X850" s="37"/>
      <c r="Y850" s="37"/>
      <c r="Z850" s="37"/>
      <c r="AA850" s="37"/>
      <c r="AB850" s="37"/>
      <c r="AC850" s="37"/>
      <c r="AD850" s="37"/>
      <c r="AE850" s="37"/>
      <c r="AT850" s="20" t="s">
        <v>245</v>
      </c>
      <c r="AU850" s="20" t="s">
        <v>88</v>
      </c>
    </row>
    <row r="851" spans="1:65" s="14" customFormat="1" ht="10.199999999999999">
      <c r="B851" s="211"/>
      <c r="C851" s="212"/>
      <c r="D851" s="202" t="s">
        <v>247</v>
      </c>
      <c r="E851" s="213" t="s">
        <v>19</v>
      </c>
      <c r="F851" s="214" t="s">
        <v>4377</v>
      </c>
      <c r="G851" s="212"/>
      <c r="H851" s="215">
        <v>1</v>
      </c>
      <c r="I851" s="216"/>
      <c r="J851" s="212"/>
      <c r="K851" s="212"/>
      <c r="L851" s="217"/>
      <c r="M851" s="218"/>
      <c r="N851" s="219"/>
      <c r="O851" s="219"/>
      <c r="P851" s="219"/>
      <c r="Q851" s="219"/>
      <c r="R851" s="219"/>
      <c r="S851" s="219"/>
      <c r="T851" s="220"/>
      <c r="AT851" s="221" t="s">
        <v>247</v>
      </c>
      <c r="AU851" s="221" t="s">
        <v>88</v>
      </c>
      <c r="AV851" s="14" t="s">
        <v>88</v>
      </c>
      <c r="AW851" s="14" t="s">
        <v>37</v>
      </c>
      <c r="AX851" s="14" t="s">
        <v>83</v>
      </c>
      <c r="AY851" s="221" t="s">
        <v>237</v>
      </c>
    </row>
    <row r="852" spans="1:65" s="2" customFormat="1" ht="33" customHeight="1">
      <c r="A852" s="37"/>
      <c r="B852" s="38"/>
      <c r="C852" s="244" t="s">
        <v>1710</v>
      </c>
      <c r="D852" s="244" t="s">
        <v>296</v>
      </c>
      <c r="E852" s="245" t="s">
        <v>4378</v>
      </c>
      <c r="F852" s="246" t="s">
        <v>4379</v>
      </c>
      <c r="G852" s="247" t="s">
        <v>290</v>
      </c>
      <c r="H852" s="248">
        <v>1</v>
      </c>
      <c r="I852" s="249"/>
      <c r="J852" s="250">
        <f>ROUND(I852*H852,2)</f>
        <v>0</v>
      </c>
      <c r="K852" s="246" t="s">
        <v>242</v>
      </c>
      <c r="L852" s="251"/>
      <c r="M852" s="252" t="s">
        <v>19</v>
      </c>
      <c r="N852" s="253" t="s">
        <v>48</v>
      </c>
      <c r="O852" s="67"/>
      <c r="P852" s="191">
        <f>O852*H852</f>
        <v>0</v>
      </c>
      <c r="Q852" s="191">
        <v>1.89E-2</v>
      </c>
      <c r="R852" s="191">
        <f>Q852*H852</f>
        <v>1.89E-2</v>
      </c>
      <c r="S852" s="191">
        <v>0</v>
      </c>
      <c r="T852" s="192">
        <f>S852*H852</f>
        <v>0</v>
      </c>
      <c r="U852" s="37"/>
      <c r="V852" s="37"/>
      <c r="W852" s="37"/>
      <c r="X852" s="37"/>
      <c r="Y852" s="37"/>
      <c r="Z852" s="37"/>
      <c r="AA852" s="37"/>
      <c r="AB852" s="37"/>
      <c r="AC852" s="37"/>
      <c r="AD852" s="37"/>
      <c r="AE852" s="37"/>
      <c r="AR852" s="193" t="s">
        <v>523</v>
      </c>
      <c r="AT852" s="193" t="s">
        <v>296</v>
      </c>
      <c r="AU852" s="193" t="s">
        <v>88</v>
      </c>
      <c r="AY852" s="20" t="s">
        <v>237</v>
      </c>
      <c r="BE852" s="194">
        <f>IF(N852="základní",J852,0)</f>
        <v>0</v>
      </c>
      <c r="BF852" s="194">
        <f>IF(N852="snížená",J852,0)</f>
        <v>0</v>
      </c>
      <c r="BG852" s="194">
        <f>IF(N852="zákl. přenesená",J852,0)</f>
        <v>0</v>
      </c>
      <c r="BH852" s="194">
        <f>IF(N852="sníž. přenesená",J852,0)</f>
        <v>0</v>
      </c>
      <c r="BI852" s="194">
        <f>IF(N852="nulová",J852,0)</f>
        <v>0</v>
      </c>
      <c r="BJ852" s="20" t="s">
        <v>88</v>
      </c>
      <c r="BK852" s="194">
        <f>ROUND(I852*H852,2)</f>
        <v>0</v>
      </c>
      <c r="BL852" s="20" t="s">
        <v>366</v>
      </c>
      <c r="BM852" s="193" t="s">
        <v>4380</v>
      </c>
    </row>
    <row r="853" spans="1:65" s="2" customFormat="1" ht="37.799999999999997" customHeight="1">
      <c r="A853" s="37"/>
      <c r="B853" s="38"/>
      <c r="C853" s="182" t="s">
        <v>4381</v>
      </c>
      <c r="D853" s="182" t="s">
        <v>239</v>
      </c>
      <c r="E853" s="183" t="s">
        <v>4373</v>
      </c>
      <c r="F853" s="184" t="s">
        <v>4374</v>
      </c>
      <c r="G853" s="185" t="s">
        <v>290</v>
      </c>
      <c r="H853" s="186">
        <v>12</v>
      </c>
      <c r="I853" s="187"/>
      <c r="J853" s="188">
        <f>ROUND(I853*H853,2)</f>
        <v>0</v>
      </c>
      <c r="K853" s="184" t="s">
        <v>242</v>
      </c>
      <c r="L853" s="42"/>
      <c r="M853" s="189" t="s">
        <v>19</v>
      </c>
      <c r="N853" s="190" t="s">
        <v>48</v>
      </c>
      <c r="O853" s="67"/>
      <c r="P853" s="191">
        <f>O853*H853</f>
        <v>0</v>
      </c>
      <c r="Q853" s="191">
        <v>0</v>
      </c>
      <c r="R853" s="191">
        <f>Q853*H853</f>
        <v>0</v>
      </c>
      <c r="S853" s="191">
        <v>0</v>
      </c>
      <c r="T853" s="192">
        <f>S853*H853</f>
        <v>0</v>
      </c>
      <c r="U853" s="37"/>
      <c r="V853" s="37"/>
      <c r="W853" s="37"/>
      <c r="X853" s="37"/>
      <c r="Y853" s="37"/>
      <c r="Z853" s="37"/>
      <c r="AA853" s="37"/>
      <c r="AB853" s="37"/>
      <c r="AC853" s="37"/>
      <c r="AD853" s="37"/>
      <c r="AE853" s="37"/>
      <c r="AR853" s="193" t="s">
        <v>366</v>
      </c>
      <c r="AT853" s="193" t="s">
        <v>239</v>
      </c>
      <c r="AU853" s="193" t="s">
        <v>88</v>
      </c>
      <c r="AY853" s="20" t="s">
        <v>237</v>
      </c>
      <c r="BE853" s="194">
        <f>IF(N853="základní",J853,0)</f>
        <v>0</v>
      </c>
      <c r="BF853" s="194">
        <f>IF(N853="snížená",J853,0)</f>
        <v>0</v>
      </c>
      <c r="BG853" s="194">
        <f>IF(N853="zákl. přenesená",J853,0)</f>
        <v>0</v>
      </c>
      <c r="BH853" s="194">
        <f>IF(N853="sníž. přenesená",J853,0)</f>
        <v>0</v>
      </c>
      <c r="BI853" s="194">
        <f>IF(N853="nulová",J853,0)</f>
        <v>0</v>
      </c>
      <c r="BJ853" s="20" t="s">
        <v>88</v>
      </c>
      <c r="BK853" s="194">
        <f>ROUND(I853*H853,2)</f>
        <v>0</v>
      </c>
      <c r="BL853" s="20" t="s">
        <v>366</v>
      </c>
      <c r="BM853" s="193" t="s">
        <v>4382</v>
      </c>
    </row>
    <row r="854" spans="1:65" s="2" customFormat="1" ht="10.199999999999999">
      <c r="A854" s="37"/>
      <c r="B854" s="38"/>
      <c r="C854" s="39"/>
      <c r="D854" s="195" t="s">
        <v>245</v>
      </c>
      <c r="E854" s="39"/>
      <c r="F854" s="196" t="s">
        <v>4376</v>
      </c>
      <c r="G854" s="39"/>
      <c r="H854" s="39"/>
      <c r="I854" s="197"/>
      <c r="J854" s="39"/>
      <c r="K854" s="39"/>
      <c r="L854" s="42"/>
      <c r="M854" s="198"/>
      <c r="N854" s="199"/>
      <c r="O854" s="67"/>
      <c r="P854" s="67"/>
      <c r="Q854" s="67"/>
      <c r="R854" s="67"/>
      <c r="S854" s="67"/>
      <c r="T854" s="68"/>
      <c r="U854" s="37"/>
      <c r="V854" s="37"/>
      <c r="W854" s="37"/>
      <c r="X854" s="37"/>
      <c r="Y854" s="37"/>
      <c r="Z854" s="37"/>
      <c r="AA854" s="37"/>
      <c r="AB854" s="37"/>
      <c r="AC854" s="37"/>
      <c r="AD854" s="37"/>
      <c r="AE854" s="37"/>
      <c r="AT854" s="20" t="s">
        <v>245</v>
      </c>
      <c r="AU854" s="20" t="s">
        <v>88</v>
      </c>
    </row>
    <row r="855" spans="1:65" s="14" customFormat="1" ht="10.199999999999999">
      <c r="B855" s="211"/>
      <c r="C855" s="212"/>
      <c r="D855" s="202" t="s">
        <v>247</v>
      </c>
      <c r="E855" s="213" t="s">
        <v>19</v>
      </c>
      <c r="F855" s="214" t="s">
        <v>4353</v>
      </c>
      <c r="G855" s="212"/>
      <c r="H855" s="215">
        <v>12</v>
      </c>
      <c r="I855" s="216"/>
      <c r="J855" s="212"/>
      <c r="K855" s="212"/>
      <c r="L855" s="217"/>
      <c r="M855" s="218"/>
      <c r="N855" s="219"/>
      <c r="O855" s="219"/>
      <c r="P855" s="219"/>
      <c r="Q855" s="219"/>
      <c r="R855" s="219"/>
      <c r="S855" s="219"/>
      <c r="T855" s="220"/>
      <c r="AT855" s="221" t="s">
        <v>247</v>
      </c>
      <c r="AU855" s="221" t="s">
        <v>88</v>
      </c>
      <c r="AV855" s="14" t="s">
        <v>88</v>
      </c>
      <c r="AW855" s="14" t="s">
        <v>37</v>
      </c>
      <c r="AX855" s="14" t="s">
        <v>83</v>
      </c>
      <c r="AY855" s="221" t="s">
        <v>237</v>
      </c>
    </row>
    <row r="856" spans="1:65" s="2" customFormat="1" ht="33" customHeight="1">
      <c r="A856" s="37"/>
      <c r="B856" s="38"/>
      <c r="C856" s="244" t="s">
        <v>1713</v>
      </c>
      <c r="D856" s="244" t="s">
        <v>296</v>
      </c>
      <c r="E856" s="245" t="s">
        <v>4383</v>
      </c>
      <c r="F856" s="246" t="s">
        <v>4384</v>
      </c>
      <c r="G856" s="247" t="s">
        <v>290</v>
      </c>
      <c r="H856" s="248">
        <v>12</v>
      </c>
      <c r="I856" s="249"/>
      <c r="J856" s="250">
        <f>ROUND(I856*H856,2)</f>
        <v>0</v>
      </c>
      <c r="K856" s="246" t="s">
        <v>242</v>
      </c>
      <c r="L856" s="251"/>
      <c r="M856" s="252" t="s">
        <v>19</v>
      </c>
      <c r="N856" s="253" t="s">
        <v>48</v>
      </c>
      <c r="O856" s="67"/>
      <c r="P856" s="191">
        <f>O856*H856</f>
        <v>0</v>
      </c>
      <c r="Q856" s="191">
        <v>2.1600000000000001E-2</v>
      </c>
      <c r="R856" s="191">
        <f>Q856*H856</f>
        <v>0.25919999999999999</v>
      </c>
      <c r="S856" s="191">
        <v>0</v>
      </c>
      <c r="T856" s="192">
        <f>S856*H856</f>
        <v>0</v>
      </c>
      <c r="U856" s="37"/>
      <c r="V856" s="37"/>
      <c r="W856" s="37"/>
      <c r="X856" s="37"/>
      <c r="Y856" s="37"/>
      <c r="Z856" s="37"/>
      <c r="AA856" s="37"/>
      <c r="AB856" s="37"/>
      <c r="AC856" s="37"/>
      <c r="AD856" s="37"/>
      <c r="AE856" s="37"/>
      <c r="AR856" s="193" t="s">
        <v>523</v>
      </c>
      <c r="AT856" s="193" t="s">
        <v>296</v>
      </c>
      <c r="AU856" s="193" t="s">
        <v>88</v>
      </c>
      <c r="AY856" s="20" t="s">
        <v>237</v>
      </c>
      <c r="BE856" s="194">
        <f>IF(N856="základní",J856,0)</f>
        <v>0</v>
      </c>
      <c r="BF856" s="194">
        <f>IF(N856="snížená",J856,0)</f>
        <v>0</v>
      </c>
      <c r="BG856" s="194">
        <f>IF(N856="zákl. přenesená",J856,0)</f>
        <v>0</v>
      </c>
      <c r="BH856" s="194">
        <f>IF(N856="sníž. přenesená",J856,0)</f>
        <v>0</v>
      </c>
      <c r="BI856" s="194">
        <f>IF(N856="nulová",J856,0)</f>
        <v>0</v>
      </c>
      <c r="BJ856" s="20" t="s">
        <v>88</v>
      </c>
      <c r="BK856" s="194">
        <f>ROUND(I856*H856,2)</f>
        <v>0</v>
      </c>
      <c r="BL856" s="20" t="s">
        <v>366</v>
      </c>
      <c r="BM856" s="193" t="s">
        <v>4385</v>
      </c>
    </row>
    <row r="857" spans="1:65" s="2" customFormat="1" ht="37.799999999999997" customHeight="1">
      <c r="A857" s="37"/>
      <c r="B857" s="38"/>
      <c r="C857" s="182" t="s">
        <v>4386</v>
      </c>
      <c r="D857" s="182" t="s">
        <v>239</v>
      </c>
      <c r="E857" s="183" t="s">
        <v>4373</v>
      </c>
      <c r="F857" s="184" t="s">
        <v>4374</v>
      </c>
      <c r="G857" s="185" t="s">
        <v>290</v>
      </c>
      <c r="H857" s="186">
        <v>4</v>
      </c>
      <c r="I857" s="187"/>
      <c r="J857" s="188">
        <f>ROUND(I857*H857,2)</f>
        <v>0</v>
      </c>
      <c r="K857" s="184" t="s">
        <v>242</v>
      </c>
      <c r="L857" s="42"/>
      <c r="M857" s="189" t="s">
        <v>19</v>
      </c>
      <c r="N857" s="190" t="s">
        <v>48</v>
      </c>
      <c r="O857" s="67"/>
      <c r="P857" s="191">
        <f>O857*H857</f>
        <v>0</v>
      </c>
      <c r="Q857" s="191">
        <v>0</v>
      </c>
      <c r="R857" s="191">
        <f>Q857*H857</f>
        <v>0</v>
      </c>
      <c r="S857" s="191">
        <v>0</v>
      </c>
      <c r="T857" s="192">
        <f>S857*H857</f>
        <v>0</v>
      </c>
      <c r="U857" s="37"/>
      <c r="V857" s="37"/>
      <c r="W857" s="37"/>
      <c r="X857" s="37"/>
      <c r="Y857" s="37"/>
      <c r="Z857" s="37"/>
      <c r="AA857" s="37"/>
      <c r="AB857" s="37"/>
      <c r="AC857" s="37"/>
      <c r="AD857" s="37"/>
      <c r="AE857" s="37"/>
      <c r="AR857" s="193" t="s">
        <v>366</v>
      </c>
      <c r="AT857" s="193" t="s">
        <v>239</v>
      </c>
      <c r="AU857" s="193" t="s">
        <v>88</v>
      </c>
      <c r="AY857" s="20" t="s">
        <v>237</v>
      </c>
      <c r="BE857" s="194">
        <f>IF(N857="základní",J857,0)</f>
        <v>0</v>
      </c>
      <c r="BF857" s="194">
        <f>IF(N857="snížená",J857,0)</f>
        <v>0</v>
      </c>
      <c r="BG857" s="194">
        <f>IF(N857="zákl. přenesená",J857,0)</f>
        <v>0</v>
      </c>
      <c r="BH857" s="194">
        <f>IF(N857="sníž. přenesená",J857,0)</f>
        <v>0</v>
      </c>
      <c r="BI857" s="194">
        <f>IF(N857="nulová",J857,0)</f>
        <v>0</v>
      </c>
      <c r="BJ857" s="20" t="s">
        <v>88</v>
      </c>
      <c r="BK857" s="194">
        <f>ROUND(I857*H857,2)</f>
        <v>0</v>
      </c>
      <c r="BL857" s="20" t="s">
        <v>366</v>
      </c>
      <c r="BM857" s="193" t="s">
        <v>4387</v>
      </c>
    </row>
    <row r="858" spans="1:65" s="2" customFormat="1" ht="10.199999999999999">
      <c r="A858" s="37"/>
      <c r="B858" s="38"/>
      <c r="C858" s="39"/>
      <c r="D858" s="195" t="s">
        <v>245</v>
      </c>
      <c r="E858" s="39"/>
      <c r="F858" s="196" t="s">
        <v>4376</v>
      </c>
      <c r="G858" s="39"/>
      <c r="H858" s="39"/>
      <c r="I858" s="197"/>
      <c r="J858" s="39"/>
      <c r="K858" s="39"/>
      <c r="L858" s="42"/>
      <c r="M858" s="198"/>
      <c r="N858" s="199"/>
      <c r="O858" s="67"/>
      <c r="P858" s="67"/>
      <c r="Q858" s="67"/>
      <c r="R858" s="67"/>
      <c r="S858" s="67"/>
      <c r="T858" s="68"/>
      <c r="U858" s="37"/>
      <c r="V858" s="37"/>
      <c r="W858" s="37"/>
      <c r="X858" s="37"/>
      <c r="Y858" s="37"/>
      <c r="Z858" s="37"/>
      <c r="AA858" s="37"/>
      <c r="AB858" s="37"/>
      <c r="AC858" s="37"/>
      <c r="AD858" s="37"/>
      <c r="AE858" s="37"/>
      <c r="AT858" s="20" t="s">
        <v>245</v>
      </c>
      <c r="AU858" s="20" t="s">
        <v>88</v>
      </c>
    </row>
    <row r="859" spans="1:65" s="14" customFormat="1" ht="10.199999999999999">
      <c r="B859" s="211"/>
      <c r="C859" s="212"/>
      <c r="D859" s="202" t="s">
        <v>247</v>
      </c>
      <c r="E859" s="213" t="s">
        <v>19</v>
      </c>
      <c r="F859" s="214" t="s">
        <v>4057</v>
      </c>
      <c r="G859" s="212"/>
      <c r="H859" s="215">
        <v>4</v>
      </c>
      <c r="I859" s="216"/>
      <c r="J859" s="212"/>
      <c r="K859" s="212"/>
      <c r="L859" s="217"/>
      <c r="M859" s="218"/>
      <c r="N859" s="219"/>
      <c r="O859" s="219"/>
      <c r="P859" s="219"/>
      <c r="Q859" s="219"/>
      <c r="R859" s="219"/>
      <c r="S859" s="219"/>
      <c r="T859" s="220"/>
      <c r="AT859" s="221" t="s">
        <v>247</v>
      </c>
      <c r="AU859" s="221" t="s">
        <v>88</v>
      </c>
      <c r="AV859" s="14" t="s">
        <v>88</v>
      </c>
      <c r="AW859" s="14" t="s">
        <v>37</v>
      </c>
      <c r="AX859" s="14" t="s">
        <v>83</v>
      </c>
      <c r="AY859" s="221" t="s">
        <v>237</v>
      </c>
    </row>
    <row r="860" spans="1:65" s="2" customFormat="1" ht="33" customHeight="1">
      <c r="A860" s="37"/>
      <c r="B860" s="38"/>
      <c r="C860" s="244" t="s">
        <v>4388</v>
      </c>
      <c r="D860" s="244" t="s">
        <v>296</v>
      </c>
      <c r="E860" s="245" t="s">
        <v>4389</v>
      </c>
      <c r="F860" s="246" t="s">
        <v>4390</v>
      </c>
      <c r="G860" s="247" t="s">
        <v>290</v>
      </c>
      <c r="H860" s="248">
        <v>4</v>
      </c>
      <c r="I860" s="249"/>
      <c r="J860" s="250">
        <f>ROUND(I860*H860,2)</f>
        <v>0</v>
      </c>
      <c r="K860" s="246" t="s">
        <v>19</v>
      </c>
      <c r="L860" s="251"/>
      <c r="M860" s="252" t="s">
        <v>19</v>
      </c>
      <c r="N860" s="253" t="s">
        <v>48</v>
      </c>
      <c r="O860" s="67"/>
      <c r="P860" s="191">
        <f>O860*H860</f>
        <v>0</v>
      </c>
      <c r="Q860" s="191">
        <v>2.1600000000000001E-2</v>
      </c>
      <c r="R860" s="191">
        <f>Q860*H860</f>
        <v>8.6400000000000005E-2</v>
      </c>
      <c r="S860" s="191">
        <v>0</v>
      </c>
      <c r="T860" s="192">
        <f>S860*H860</f>
        <v>0</v>
      </c>
      <c r="U860" s="37"/>
      <c r="V860" s="37"/>
      <c r="W860" s="37"/>
      <c r="X860" s="37"/>
      <c r="Y860" s="37"/>
      <c r="Z860" s="37"/>
      <c r="AA860" s="37"/>
      <c r="AB860" s="37"/>
      <c r="AC860" s="37"/>
      <c r="AD860" s="37"/>
      <c r="AE860" s="37"/>
      <c r="AR860" s="193" t="s">
        <v>523</v>
      </c>
      <c r="AT860" s="193" t="s">
        <v>296</v>
      </c>
      <c r="AU860" s="193" t="s">
        <v>88</v>
      </c>
      <c r="AY860" s="20" t="s">
        <v>237</v>
      </c>
      <c r="BE860" s="194">
        <f>IF(N860="základní",J860,0)</f>
        <v>0</v>
      </c>
      <c r="BF860" s="194">
        <f>IF(N860="snížená",J860,0)</f>
        <v>0</v>
      </c>
      <c r="BG860" s="194">
        <f>IF(N860="zákl. přenesená",J860,0)</f>
        <v>0</v>
      </c>
      <c r="BH860" s="194">
        <f>IF(N860="sníž. přenesená",J860,0)</f>
        <v>0</v>
      </c>
      <c r="BI860" s="194">
        <f>IF(N860="nulová",J860,0)</f>
        <v>0</v>
      </c>
      <c r="BJ860" s="20" t="s">
        <v>88</v>
      </c>
      <c r="BK860" s="194">
        <f>ROUND(I860*H860,2)</f>
        <v>0</v>
      </c>
      <c r="BL860" s="20" t="s">
        <v>366</v>
      </c>
      <c r="BM860" s="193" t="s">
        <v>4391</v>
      </c>
    </row>
    <row r="861" spans="1:65" s="2" customFormat="1" ht="37.799999999999997" customHeight="1">
      <c r="A861" s="37"/>
      <c r="B861" s="38"/>
      <c r="C861" s="182" t="s">
        <v>4392</v>
      </c>
      <c r="D861" s="182" t="s">
        <v>239</v>
      </c>
      <c r="E861" s="183" t="s">
        <v>4373</v>
      </c>
      <c r="F861" s="184" t="s">
        <v>4374</v>
      </c>
      <c r="G861" s="185" t="s">
        <v>290</v>
      </c>
      <c r="H861" s="186">
        <v>1</v>
      </c>
      <c r="I861" s="187"/>
      <c r="J861" s="188">
        <f>ROUND(I861*H861,2)</f>
        <v>0</v>
      </c>
      <c r="K861" s="184" t="s">
        <v>242</v>
      </c>
      <c r="L861" s="42"/>
      <c r="M861" s="189" t="s">
        <v>19</v>
      </c>
      <c r="N861" s="190" t="s">
        <v>48</v>
      </c>
      <c r="O861" s="67"/>
      <c r="P861" s="191">
        <f>O861*H861</f>
        <v>0</v>
      </c>
      <c r="Q861" s="191">
        <v>0</v>
      </c>
      <c r="R861" s="191">
        <f>Q861*H861</f>
        <v>0</v>
      </c>
      <c r="S861" s="191">
        <v>0</v>
      </c>
      <c r="T861" s="192">
        <f>S861*H861</f>
        <v>0</v>
      </c>
      <c r="U861" s="37"/>
      <c r="V861" s="37"/>
      <c r="W861" s="37"/>
      <c r="X861" s="37"/>
      <c r="Y861" s="37"/>
      <c r="Z861" s="37"/>
      <c r="AA861" s="37"/>
      <c r="AB861" s="37"/>
      <c r="AC861" s="37"/>
      <c r="AD861" s="37"/>
      <c r="AE861" s="37"/>
      <c r="AR861" s="193" t="s">
        <v>366</v>
      </c>
      <c r="AT861" s="193" t="s">
        <v>239</v>
      </c>
      <c r="AU861" s="193" t="s">
        <v>88</v>
      </c>
      <c r="AY861" s="20" t="s">
        <v>237</v>
      </c>
      <c r="BE861" s="194">
        <f>IF(N861="základní",J861,0)</f>
        <v>0</v>
      </c>
      <c r="BF861" s="194">
        <f>IF(N861="snížená",J861,0)</f>
        <v>0</v>
      </c>
      <c r="BG861" s="194">
        <f>IF(N861="zákl. přenesená",J861,0)</f>
        <v>0</v>
      </c>
      <c r="BH861" s="194">
        <f>IF(N861="sníž. přenesená",J861,0)</f>
        <v>0</v>
      </c>
      <c r="BI861" s="194">
        <f>IF(N861="nulová",J861,0)</f>
        <v>0</v>
      </c>
      <c r="BJ861" s="20" t="s">
        <v>88</v>
      </c>
      <c r="BK861" s="194">
        <f>ROUND(I861*H861,2)</f>
        <v>0</v>
      </c>
      <c r="BL861" s="20" t="s">
        <v>366</v>
      </c>
      <c r="BM861" s="193" t="s">
        <v>4393</v>
      </c>
    </row>
    <row r="862" spans="1:65" s="2" customFormat="1" ht="10.199999999999999">
      <c r="A862" s="37"/>
      <c r="B862" s="38"/>
      <c r="C862" s="39"/>
      <c r="D862" s="195" t="s">
        <v>245</v>
      </c>
      <c r="E862" s="39"/>
      <c r="F862" s="196" t="s">
        <v>4376</v>
      </c>
      <c r="G862" s="39"/>
      <c r="H862" s="39"/>
      <c r="I862" s="197"/>
      <c r="J862" s="39"/>
      <c r="K862" s="39"/>
      <c r="L862" s="42"/>
      <c r="M862" s="198"/>
      <c r="N862" s="199"/>
      <c r="O862" s="67"/>
      <c r="P862" s="67"/>
      <c r="Q862" s="67"/>
      <c r="R862" s="67"/>
      <c r="S862" s="67"/>
      <c r="T862" s="68"/>
      <c r="U862" s="37"/>
      <c r="V862" s="37"/>
      <c r="W862" s="37"/>
      <c r="X862" s="37"/>
      <c r="Y862" s="37"/>
      <c r="Z862" s="37"/>
      <c r="AA862" s="37"/>
      <c r="AB862" s="37"/>
      <c r="AC862" s="37"/>
      <c r="AD862" s="37"/>
      <c r="AE862" s="37"/>
      <c r="AT862" s="20" t="s">
        <v>245</v>
      </c>
      <c r="AU862" s="20" t="s">
        <v>88</v>
      </c>
    </row>
    <row r="863" spans="1:65" s="14" customFormat="1" ht="10.199999999999999">
      <c r="B863" s="211"/>
      <c r="C863" s="212"/>
      <c r="D863" s="202" t="s">
        <v>247</v>
      </c>
      <c r="E863" s="213" t="s">
        <v>19</v>
      </c>
      <c r="F863" s="214" t="s">
        <v>4048</v>
      </c>
      <c r="G863" s="212"/>
      <c r="H863" s="215">
        <v>1</v>
      </c>
      <c r="I863" s="216"/>
      <c r="J863" s="212"/>
      <c r="K863" s="212"/>
      <c r="L863" s="217"/>
      <c r="M863" s="218"/>
      <c r="N863" s="219"/>
      <c r="O863" s="219"/>
      <c r="P863" s="219"/>
      <c r="Q863" s="219"/>
      <c r="R863" s="219"/>
      <c r="S863" s="219"/>
      <c r="T863" s="220"/>
      <c r="AT863" s="221" t="s">
        <v>247</v>
      </c>
      <c r="AU863" s="221" t="s">
        <v>88</v>
      </c>
      <c r="AV863" s="14" t="s">
        <v>88</v>
      </c>
      <c r="AW863" s="14" t="s">
        <v>37</v>
      </c>
      <c r="AX863" s="14" t="s">
        <v>83</v>
      </c>
      <c r="AY863" s="221" t="s">
        <v>237</v>
      </c>
    </row>
    <row r="864" spans="1:65" s="2" customFormat="1" ht="33" customHeight="1">
      <c r="A864" s="37"/>
      <c r="B864" s="38"/>
      <c r="C864" s="244" t="s">
        <v>2163</v>
      </c>
      <c r="D864" s="244" t="s">
        <v>296</v>
      </c>
      <c r="E864" s="245" t="s">
        <v>4394</v>
      </c>
      <c r="F864" s="246" t="s">
        <v>4395</v>
      </c>
      <c r="G864" s="247" t="s">
        <v>290</v>
      </c>
      <c r="H864" s="248">
        <v>1</v>
      </c>
      <c r="I864" s="249"/>
      <c r="J864" s="250">
        <f>ROUND(I864*H864,2)</f>
        <v>0</v>
      </c>
      <c r="K864" s="246" t="s">
        <v>19</v>
      </c>
      <c r="L864" s="251"/>
      <c r="M864" s="252" t="s">
        <v>19</v>
      </c>
      <c r="N864" s="253" t="s">
        <v>48</v>
      </c>
      <c r="O864" s="67"/>
      <c r="P864" s="191">
        <f>O864*H864</f>
        <v>0</v>
      </c>
      <c r="Q864" s="191">
        <v>1.89E-2</v>
      </c>
      <c r="R864" s="191">
        <f>Q864*H864</f>
        <v>1.89E-2</v>
      </c>
      <c r="S864" s="191">
        <v>0</v>
      </c>
      <c r="T864" s="192">
        <f>S864*H864</f>
        <v>0</v>
      </c>
      <c r="U864" s="37"/>
      <c r="V864" s="37"/>
      <c r="W864" s="37"/>
      <c r="X864" s="37"/>
      <c r="Y864" s="37"/>
      <c r="Z864" s="37"/>
      <c r="AA864" s="37"/>
      <c r="AB864" s="37"/>
      <c r="AC864" s="37"/>
      <c r="AD864" s="37"/>
      <c r="AE864" s="37"/>
      <c r="AR864" s="193" t="s">
        <v>523</v>
      </c>
      <c r="AT864" s="193" t="s">
        <v>296</v>
      </c>
      <c r="AU864" s="193" t="s">
        <v>88</v>
      </c>
      <c r="AY864" s="20" t="s">
        <v>237</v>
      </c>
      <c r="BE864" s="194">
        <f>IF(N864="základní",J864,0)</f>
        <v>0</v>
      </c>
      <c r="BF864" s="194">
        <f>IF(N864="snížená",J864,0)</f>
        <v>0</v>
      </c>
      <c r="BG864" s="194">
        <f>IF(N864="zákl. přenesená",J864,0)</f>
        <v>0</v>
      </c>
      <c r="BH864" s="194">
        <f>IF(N864="sníž. přenesená",J864,0)</f>
        <v>0</v>
      </c>
      <c r="BI864" s="194">
        <f>IF(N864="nulová",J864,0)</f>
        <v>0</v>
      </c>
      <c r="BJ864" s="20" t="s">
        <v>88</v>
      </c>
      <c r="BK864" s="194">
        <f>ROUND(I864*H864,2)</f>
        <v>0</v>
      </c>
      <c r="BL864" s="20" t="s">
        <v>366</v>
      </c>
      <c r="BM864" s="193" t="s">
        <v>4396</v>
      </c>
    </row>
    <row r="865" spans="1:65" s="2" customFormat="1" ht="37.799999999999997" customHeight="1">
      <c r="A865" s="37"/>
      <c r="B865" s="38"/>
      <c r="C865" s="182" t="s">
        <v>4397</v>
      </c>
      <c r="D865" s="182" t="s">
        <v>239</v>
      </c>
      <c r="E865" s="183" t="s">
        <v>975</v>
      </c>
      <c r="F865" s="184" t="s">
        <v>976</v>
      </c>
      <c r="G865" s="185" t="s">
        <v>290</v>
      </c>
      <c r="H865" s="186">
        <v>2</v>
      </c>
      <c r="I865" s="187"/>
      <c r="J865" s="188">
        <f>ROUND(I865*H865,2)</f>
        <v>0</v>
      </c>
      <c r="K865" s="184" t="s">
        <v>242</v>
      </c>
      <c r="L865" s="42"/>
      <c r="M865" s="189" t="s">
        <v>19</v>
      </c>
      <c r="N865" s="190" t="s">
        <v>48</v>
      </c>
      <c r="O865" s="67"/>
      <c r="P865" s="191">
        <f>O865*H865</f>
        <v>0</v>
      </c>
      <c r="Q865" s="191">
        <v>0</v>
      </c>
      <c r="R865" s="191">
        <f>Q865*H865</f>
        <v>0</v>
      </c>
      <c r="S865" s="191">
        <v>0</v>
      </c>
      <c r="T865" s="192">
        <f>S865*H865</f>
        <v>0</v>
      </c>
      <c r="U865" s="37"/>
      <c r="V865" s="37"/>
      <c r="W865" s="37"/>
      <c r="X865" s="37"/>
      <c r="Y865" s="37"/>
      <c r="Z865" s="37"/>
      <c r="AA865" s="37"/>
      <c r="AB865" s="37"/>
      <c r="AC865" s="37"/>
      <c r="AD865" s="37"/>
      <c r="AE865" s="37"/>
      <c r="AR865" s="193" t="s">
        <v>366</v>
      </c>
      <c r="AT865" s="193" t="s">
        <v>239</v>
      </c>
      <c r="AU865" s="193" t="s">
        <v>88</v>
      </c>
      <c r="AY865" s="20" t="s">
        <v>237</v>
      </c>
      <c r="BE865" s="194">
        <f>IF(N865="základní",J865,0)</f>
        <v>0</v>
      </c>
      <c r="BF865" s="194">
        <f>IF(N865="snížená",J865,0)</f>
        <v>0</v>
      </c>
      <c r="BG865" s="194">
        <f>IF(N865="zákl. přenesená",J865,0)</f>
        <v>0</v>
      </c>
      <c r="BH865" s="194">
        <f>IF(N865="sníž. přenesená",J865,0)</f>
        <v>0</v>
      </c>
      <c r="BI865" s="194">
        <f>IF(N865="nulová",J865,0)</f>
        <v>0</v>
      </c>
      <c r="BJ865" s="20" t="s">
        <v>88</v>
      </c>
      <c r="BK865" s="194">
        <f>ROUND(I865*H865,2)</f>
        <v>0</v>
      </c>
      <c r="BL865" s="20" t="s">
        <v>366</v>
      </c>
      <c r="BM865" s="193" t="s">
        <v>4398</v>
      </c>
    </row>
    <row r="866" spans="1:65" s="2" customFormat="1" ht="10.199999999999999">
      <c r="A866" s="37"/>
      <c r="B866" s="38"/>
      <c r="C866" s="39"/>
      <c r="D866" s="195" t="s">
        <v>245</v>
      </c>
      <c r="E866" s="39"/>
      <c r="F866" s="196" t="s">
        <v>978</v>
      </c>
      <c r="G866" s="39"/>
      <c r="H866" s="39"/>
      <c r="I866" s="197"/>
      <c r="J866" s="39"/>
      <c r="K866" s="39"/>
      <c r="L866" s="42"/>
      <c r="M866" s="198"/>
      <c r="N866" s="199"/>
      <c r="O866" s="67"/>
      <c r="P866" s="67"/>
      <c r="Q866" s="67"/>
      <c r="R866" s="67"/>
      <c r="S866" s="67"/>
      <c r="T866" s="68"/>
      <c r="U866" s="37"/>
      <c r="V866" s="37"/>
      <c r="W866" s="37"/>
      <c r="X866" s="37"/>
      <c r="Y866" s="37"/>
      <c r="Z866" s="37"/>
      <c r="AA866" s="37"/>
      <c r="AB866" s="37"/>
      <c r="AC866" s="37"/>
      <c r="AD866" s="37"/>
      <c r="AE866" s="37"/>
      <c r="AT866" s="20" t="s">
        <v>245</v>
      </c>
      <c r="AU866" s="20" t="s">
        <v>88</v>
      </c>
    </row>
    <row r="867" spans="1:65" s="14" customFormat="1" ht="10.199999999999999">
      <c r="B867" s="211"/>
      <c r="C867" s="212"/>
      <c r="D867" s="202" t="s">
        <v>247</v>
      </c>
      <c r="E867" s="213" t="s">
        <v>19</v>
      </c>
      <c r="F867" s="214" t="s">
        <v>4399</v>
      </c>
      <c r="G867" s="212"/>
      <c r="H867" s="215">
        <v>1</v>
      </c>
      <c r="I867" s="216"/>
      <c r="J867" s="212"/>
      <c r="K867" s="212"/>
      <c r="L867" s="217"/>
      <c r="M867" s="218"/>
      <c r="N867" s="219"/>
      <c r="O867" s="219"/>
      <c r="P867" s="219"/>
      <c r="Q867" s="219"/>
      <c r="R867" s="219"/>
      <c r="S867" s="219"/>
      <c r="T867" s="220"/>
      <c r="AT867" s="221" t="s">
        <v>247</v>
      </c>
      <c r="AU867" s="221" t="s">
        <v>88</v>
      </c>
      <c r="AV867" s="14" t="s">
        <v>88</v>
      </c>
      <c r="AW867" s="14" t="s">
        <v>37</v>
      </c>
      <c r="AX867" s="14" t="s">
        <v>76</v>
      </c>
      <c r="AY867" s="221" t="s">
        <v>237</v>
      </c>
    </row>
    <row r="868" spans="1:65" s="14" customFormat="1" ht="10.199999999999999">
      <c r="B868" s="211"/>
      <c r="C868" s="212"/>
      <c r="D868" s="202" t="s">
        <v>247</v>
      </c>
      <c r="E868" s="213" t="s">
        <v>19</v>
      </c>
      <c r="F868" s="214" t="s">
        <v>4400</v>
      </c>
      <c r="G868" s="212"/>
      <c r="H868" s="215">
        <v>1</v>
      </c>
      <c r="I868" s="216"/>
      <c r="J868" s="212"/>
      <c r="K868" s="212"/>
      <c r="L868" s="217"/>
      <c r="M868" s="218"/>
      <c r="N868" s="219"/>
      <c r="O868" s="219"/>
      <c r="P868" s="219"/>
      <c r="Q868" s="219"/>
      <c r="R868" s="219"/>
      <c r="S868" s="219"/>
      <c r="T868" s="220"/>
      <c r="AT868" s="221" t="s">
        <v>247</v>
      </c>
      <c r="AU868" s="221" t="s">
        <v>88</v>
      </c>
      <c r="AV868" s="14" t="s">
        <v>88</v>
      </c>
      <c r="AW868" s="14" t="s">
        <v>37</v>
      </c>
      <c r="AX868" s="14" t="s">
        <v>76</v>
      </c>
      <c r="AY868" s="221" t="s">
        <v>237</v>
      </c>
    </row>
    <row r="869" spans="1:65" s="16" customFormat="1" ht="10.199999999999999">
      <c r="B869" s="233"/>
      <c r="C869" s="234"/>
      <c r="D869" s="202" t="s">
        <v>247</v>
      </c>
      <c r="E869" s="235" t="s">
        <v>19</v>
      </c>
      <c r="F869" s="236" t="s">
        <v>260</v>
      </c>
      <c r="G869" s="234"/>
      <c r="H869" s="237">
        <v>2</v>
      </c>
      <c r="I869" s="238"/>
      <c r="J869" s="234"/>
      <c r="K869" s="234"/>
      <c r="L869" s="239"/>
      <c r="M869" s="240"/>
      <c r="N869" s="241"/>
      <c r="O869" s="241"/>
      <c r="P869" s="241"/>
      <c r="Q869" s="241"/>
      <c r="R869" s="241"/>
      <c r="S869" s="241"/>
      <c r="T869" s="242"/>
      <c r="AT869" s="243" t="s">
        <v>247</v>
      </c>
      <c r="AU869" s="243" t="s">
        <v>88</v>
      </c>
      <c r="AV869" s="16" t="s">
        <v>243</v>
      </c>
      <c r="AW869" s="16" t="s">
        <v>37</v>
      </c>
      <c r="AX869" s="16" t="s">
        <v>83</v>
      </c>
      <c r="AY869" s="243" t="s">
        <v>237</v>
      </c>
    </row>
    <row r="870" spans="1:65" s="2" customFormat="1" ht="33" customHeight="1">
      <c r="A870" s="37"/>
      <c r="B870" s="38"/>
      <c r="C870" s="244" t="s">
        <v>2166</v>
      </c>
      <c r="D870" s="244" t="s">
        <v>296</v>
      </c>
      <c r="E870" s="245" t="s">
        <v>981</v>
      </c>
      <c r="F870" s="246" t="s">
        <v>982</v>
      </c>
      <c r="G870" s="247" t="s">
        <v>290</v>
      </c>
      <c r="H870" s="248">
        <v>2</v>
      </c>
      <c r="I870" s="249"/>
      <c r="J870" s="250">
        <f>ROUND(I870*H870,2)</f>
        <v>0</v>
      </c>
      <c r="K870" s="246" t="s">
        <v>242</v>
      </c>
      <c r="L870" s="251"/>
      <c r="M870" s="252" t="s">
        <v>19</v>
      </c>
      <c r="N870" s="253" t="s">
        <v>48</v>
      </c>
      <c r="O870" s="67"/>
      <c r="P870" s="191">
        <f>O870*H870</f>
        <v>0</v>
      </c>
      <c r="Q870" s="191">
        <v>2.4299999999999999E-2</v>
      </c>
      <c r="R870" s="191">
        <f>Q870*H870</f>
        <v>4.8599999999999997E-2</v>
      </c>
      <c r="S870" s="191">
        <v>0</v>
      </c>
      <c r="T870" s="192">
        <f>S870*H870</f>
        <v>0</v>
      </c>
      <c r="U870" s="37"/>
      <c r="V870" s="37"/>
      <c r="W870" s="37"/>
      <c r="X870" s="37"/>
      <c r="Y870" s="37"/>
      <c r="Z870" s="37"/>
      <c r="AA870" s="37"/>
      <c r="AB870" s="37"/>
      <c r="AC870" s="37"/>
      <c r="AD870" s="37"/>
      <c r="AE870" s="37"/>
      <c r="AR870" s="193" t="s">
        <v>523</v>
      </c>
      <c r="AT870" s="193" t="s">
        <v>296</v>
      </c>
      <c r="AU870" s="193" t="s">
        <v>88</v>
      </c>
      <c r="AY870" s="20" t="s">
        <v>237</v>
      </c>
      <c r="BE870" s="194">
        <f>IF(N870="základní",J870,0)</f>
        <v>0</v>
      </c>
      <c r="BF870" s="194">
        <f>IF(N870="snížená",J870,0)</f>
        <v>0</v>
      </c>
      <c r="BG870" s="194">
        <f>IF(N870="zákl. přenesená",J870,0)</f>
        <v>0</v>
      </c>
      <c r="BH870" s="194">
        <f>IF(N870="sníž. přenesená",J870,0)</f>
        <v>0</v>
      </c>
      <c r="BI870" s="194">
        <f>IF(N870="nulová",J870,0)</f>
        <v>0</v>
      </c>
      <c r="BJ870" s="20" t="s">
        <v>88</v>
      </c>
      <c r="BK870" s="194">
        <f>ROUND(I870*H870,2)</f>
        <v>0</v>
      </c>
      <c r="BL870" s="20" t="s">
        <v>366</v>
      </c>
      <c r="BM870" s="193" t="s">
        <v>4401</v>
      </c>
    </row>
    <row r="871" spans="1:65" s="2" customFormat="1" ht="28.8">
      <c r="A871" s="37"/>
      <c r="B871" s="38"/>
      <c r="C871" s="39"/>
      <c r="D871" s="202" t="s">
        <v>914</v>
      </c>
      <c r="E871" s="39"/>
      <c r="F871" s="254" t="s">
        <v>984</v>
      </c>
      <c r="G871" s="39"/>
      <c r="H871" s="39"/>
      <c r="I871" s="197"/>
      <c r="J871" s="39"/>
      <c r="K871" s="39"/>
      <c r="L871" s="42"/>
      <c r="M871" s="198"/>
      <c r="N871" s="199"/>
      <c r="O871" s="67"/>
      <c r="P871" s="67"/>
      <c r="Q871" s="67"/>
      <c r="R871" s="67"/>
      <c r="S871" s="67"/>
      <c r="T871" s="68"/>
      <c r="U871" s="37"/>
      <c r="V871" s="37"/>
      <c r="W871" s="37"/>
      <c r="X871" s="37"/>
      <c r="Y871" s="37"/>
      <c r="Z871" s="37"/>
      <c r="AA871" s="37"/>
      <c r="AB871" s="37"/>
      <c r="AC871" s="37"/>
      <c r="AD871" s="37"/>
      <c r="AE871" s="37"/>
      <c r="AT871" s="20" t="s">
        <v>914</v>
      </c>
      <c r="AU871" s="20" t="s">
        <v>88</v>
      </c>
    </row>
    <row r="872" spans="1:65" s="2" customFormat="1" ht="37.799999999999997" customHeight="1">
      <c r="A872" s="37"/>
      <c r="B872" s="38"/>
      <c r="C872" s="182" t="s">
        <v>4402</v>
      </c>
      <c r="D872" s="182" t="s">
        <v>239</v>
      </c>
      <c r="E872" s="183" t="s">
        <v>975</v>
      </c>
      <c r="F872" s="184" t="s">
        <v>976</v>
      </c>
      <c r="G872" s="185" t="s">
        <v>290</v>
      </c>
      <c r="H872" s="186">
        <v>1</v>
      </c>
      <c r="I872" s="187"/>
      <c r="J872" s="188">
        <f>ROUND(I872*H872,2)</f>
        <v>0</v>
      </c>
      <c r="K872" s="184" t="s">
        <v>242</v>
      </c>
      <c r="L872" s="42"/>
      <c r="M872" s="189" t="s">
        <v>19</v>
      </c>
      <c r="N872" s="190" t="s">
        <v>48</v>
      </c>
      <c r="O872" s="67"/>
      <c r="P872" s="191">
        <f>O872*H872</f>
        <v>0</v>
      </c>
      <c r="Q872" s="191">
        <v>0</v>
      </c>
      <c r="R872" s="191">
        <f>Q872*H872</f>
        <v>0</v>
      </c>
      <c r="S872" s="191">
        <v>0</v>
      </c>
      <c r="T872" s="192">
        <f>S872*H872</f>
        <v>0</v>
      </c>
      <c r="U872" s="37"/>
      <c r="V872" s="37"/>
      <c r="W872" s="37"/>
      <c r="X872" s="37"/>
      <c r="Y872" s="37"/>
      <c r="Z872" s="37"/>
      <c r="AA872" s="37"/>
      <c r="AB872" s="37"/>
      <c r="AC872" s="37"/>
      <c r="AD872" s="37"/>
      <c r="AE872" s="37"/>
      <c r="AR872" s="193" t="s">
        <v>366</v>
      </c>
      <c r="AT872" s="193" t="s">
        <v>239</v>
      </c>
      <c r="AU872" s="193" t="s">
        <v>88</v>
      </c>
      <c r="AY872" s="20" t="s">
        <v>237</v>
      </c>
      <c r="BE872" s="194">
        <f>IF(N872="základní",J872,0)</f>
        <v>0</v>
      </c>
      <c r="BF872" s="194">
        <f>IF(N872="snížená",J872,0)</f>
        <v>0</v>
      </c>
      <c r="BG872" s="194">
        <f>IF(N872="zákl. přenesená",J872,0)</f>
        <v>0</v>
      </c>
      <c r="BH872" s="194">
        <f>IF(N872="sníž. přenesená",J872,0)</f>
        <v>0</v>
      </c>
      <c r="BI872" s="194">
        <f>IF(N872="nulová",J872,0)</f>
        <v>0</v>
      </c>
      <c r="BJ872" s="20" t="s">
        <v>88</v>
      </c>
      <c r="BK872" s="194">
        <f>ROUND(I872*H872,2)</f>
        <v>0</v>
      </c>
      <c r="BL872" s="20" t="s">
        <v>366</v>
      </c>
      <c r="BM872" s="193" t="s">
        <v>4403</v>
      </c>
    </row>
    <row r="873" spans="1:65" s="2" customFormat="1" ht="10.199999999999999">
      <c r="A873" s="37"/>
      <c r="B873" s="38"/>
      <c r="C873" s="39"/>
      <c r="D873" s="195" t="s">
        <v>245</v>
      </c>
      <c r="E873" s="39"/>
      <c r="F873" s="196" t="s">
        <v>978</v>
      </c>
      <c r="G873" s="39"/>
      <c r="H873" s="39"/>
      <c r="I873" s="197"/>
      <c r="J873" s="39"/>
      <c r="K873" s="39"/>
      <c r="L873" s="42"/>
      <c r="M873" s="198"/>
      <c r="N873" s="199"/>
      <c r="O873" s="67"/>
      <c r="P873" s="67"/>
      <c r="Q873" s="67"/>
      <c r="R873" s="67"/>
      <c r="S873" s="67"/>
      <c r="T873" s="68"/>
      <c r="U873" s="37"/>
      <c r="V873" s="37"/>
      <c r="W873" s="37"/>
      <c r="X873" s="37"/>
      <c r="Y873" s="37"/>
      <c r="Z873" s="37"/>
      <c r="AA873" s="37"/>
      <c r="AB873" s="37"/>
      <c r="AC873" s="37"/>
      <c r="AD873" s="37"/>
      <c r="AE873" s="37"/>
      <c r="AT873" s="20" t="s">
        <v>245</v>
      </c>
      <c r="AU873" s="20" t="s">
        <v>88</v>
      </c>
    </row>
    <row r="874" spans="1:65" s="14" customFormat="1" ht="10.199999999999999">
      <c r="B874" s="211"/>
      <c r="C874" s="212"/>
      <c r="D874" s="202" t="s">
        <v>247</v>
      </c>
      <c r="E874" s="213" t="s">
        <v>19</v>
      </c>
      <c r="F874" s="214" t="s">
        <v>4066</v>
      </c>
      <c r="G874" s="212"/>
      <c r="H874" s="215">
        <v>1</v>
      </c>
      <c r="I874" s="216"/>
      <c r="J874" s="212"/>
      <c r="K874" s="212"/>
      <c r="L874" s="217"/>
      <c r="M874" s="218"/>
      <c r="N874" s="219"/>
      <c r="O874" s="219"/>
      <c r="P874" s="219"/>
      <c r="Q874" s="219"/>
      <c r="R874" s="219"/>
      <c r="S874" s="219"/>
      <c r="T874" s="220"/>
      <c r="AT874" s="221" t="s">
        <v>247</v>
      </c>
      <c r="AU874" s="221" t="s">
        <v>88</v>
      </c>
      <c r="AV874" s="14" t="s">
        <v>88</v>
      </c>
      <c r="AW874" s="14" t="s">
        <v>37</v>
      </c>
      <c r="AX874" s="14" t="s">
        <v>83</v>
      </c>
      <c r="AY874" s="221" t="s">
        <v>237</v>
      </c>
    </row>
    <row r="875" spans="1:65" s="2" customFormat="1" ht="33" customHeight="1">
      <c r="A875" s="37"/>
      <c r="B875" s="38"/>
      <c r="C875" s="244" t="s">
        <v>1720</v>
      </c>
      <c r="D875" s="244" t="s">
        <v>296</v>
      </c>
      <c r="E875" s="245" t="s">
        <v>4404</v>
      </c>
      <c r="F875" s="246" t="s">
        <v>4405</v>
      </c>
      <c r="G875" s="247" t="s">
        <v>290</v>
      </c>
      <c r="H875" s="248">
        <v>1</v>
      </c>
      <c r="I875" s="249"/>
      <c r="J875" s="250">
        <f>ROUND(I875*H875,2)</f>
        <v>0</v>
      </c>
      <c r="K875" s="246" t="s">
        <v>242</v>
      </c>
      <c r="L875" s="251"/>
      <c r="M875" s="252" t="s">
        <v>19</v>
      </c>
      <c r="N875" s="253" t="s">
        <v>48</v>
      </c>
      <c r="O875" s="67"/>
      <c r="P875" s="191">
        <f>O875*H875</f>
        <v>0</v>
      </c>
      <c r="Q875" s="191">
        <v>2.0500000000000001E-2</v>
      </c>
      <c r="R875" s="191">
        <f>Q875*H875</f>
        <v>2.0500000000000001E-2</v>
      </c>
      <c r="S875" s="191">
        <v>0</v>
      </c>
      <c r="T875" s="192">
        <f>S875*H875</f>
        <v>0</v>
      </c>
      <c r="U875" s="37"/>
      <c r="V875" s="37"/>
      <c r="W875" s="37"/>
      <c r="X875" s="37"/>
      <c r="Y875" s="37"/>
      <c r="Z875" s="37"/>
      <c r="AA875" s="37"/>
      <c r="AB875" s="37"/>
      <c r="AC875" s="37"/>
      <c r="AD875" s="37"/>
      <c r="AE875" s="37"/>
      <c r="AR875" s="193" t="s">
        <v>523</v>
      </c>
      <c r="AT875" s="193" t="s">
        <v>296</v>
      </c>
      <c r="AU875" s="193" t="s">
        <v>88</v>
      </c>
      <c r="AY875" s="20" t="s">
        <v>237</v>
      </c>
      <c r="BE875" s="194">
        <f>IF(N875="základní",J875,0)</f>
        <v>0</v>
      </c>
      <c r="BF875" s="194">
        <f>IF(N875="snížená",J875,0)</f>
        <v>0</v>
      </c>
      <c r="BG875" s="194">
        <f>IF(N875="zákl. přenesená",J875,0)</f>
        <v>0</v>
      </c>
      <c r="BH875" s="194">
        <f>IF(N875="sníž. přenesená",J875,0)</f>
        <v>0</v>
      </c>
      <c r="BI875" s="194">
        <f>IF(N875="nulová",J875,0)</f>
        <v>0</v>
      </c>
      <c r="BJ875" s="20" t="s">
        <v>88</v>
      </c>
      <c r="BK875" s="194">
        <f>ROUND(I875*H875,2)</f>
        <v>0</v>
      </c>
      <c r="BL875" s="20" t="s">
        <v>366</v>
      </c>
      <c r="BM875" s="193" t="s">
        <v>4406</v>
      </c>
    </row>
    <row r="876" spans="1:65" s="2" customFormat="1" ht="37.799999999999997" customHeight="1">
      <c r="A876" s="37"/>
      <c r="B876" s="38"/>
      <c r="C876" s="182" t="s">
        <v>4407</v>
      </c>
      <c r="D876" s="182" t="s">
        <v>239</v>
      </c>
      <c r="E876" s="183" t="s">
        <v>975</v>
      </c>
      <c r="F876" s="184" t="s">
        <v>976</v>
      </c>
      <c r="G876" s="185" t="s">
        <v>290</v>
      </c>
      <c r="H876" s="186">
        <v>1</v>
      </c>
      <c r="I876" s="187"/>
      <c r="J876" s="188">
        <f>ROUND(I876*H876,2)</f>
        <v>0</v>
      </c>
      <c r="K876" s="184" t="s">
        <v>242</v>
      </c>
      <c r="L876" s="42"/>
      <c r="M876" s="189" t="s">
        <v>19</v>
      </c>
      <c r="N876" s="190" t="s">
        <v>48</v>
      </c>
      <c r="O876" s="67"/>
      <c r="P876" s="191">
        <f>O876*H876</f>
        <v>0</v>
      </c>
      <c r="Q876" s="191">
        <v>0</v>
      </c>
      <c r="R876" s="191">
        <f>Q876*H876</f>
        <v>0</v>
      </c>
      <c r="S876" s="191">
        <v>0</v>
      </c>
      <c r="T876" s="192">
        <f>S876*H876</f>
        <v>0</v>
      </c>
      <c r="U876" s="37"/>
      <c r="V876" s="37"/>
      <c r="W876" s="37"/>
      <c r="X876" s="37"/>
      <c r="Y876" s="37"/>
      <c r="Z876" s="37"/>
      <c r="AA876" s="37"/>
      <c r="AB876" s="37"/>
      <c r="AC876" s="37"/>
      <c r="AD876" s="37"/>
      <c r="AE876" s="37"/>
      <c r="AR876" s="193" t="s">
        <v>366</v>
      </c>
      <c r="AT876" s="193" t="s">
        <v>239</v>
      </c>
      <c r="AU876" s="193" t="s">
        <v>88</v>
      </c>
      <c r="AY876" s="20" t="s">
        <v>237</v>
      </c>
      <c r="BE876" s="194">
        <f>IF(N876="základní",J876,0)</f>
        <v>0</v>
      </c>
      <c r="BF876" s="194">
        <f>IF(N876="snížená",J876,0)</f>
        <v>0</v>
      </c>
      <c r="BG876" s="194">
        <f>IF(N876="zákl. přenesená",J876,0)</f>
        <v>0</v>
      </c>
      <c r="BH876" s="194">
        <f>IF(N876="sníž. přenesená",J876,0)</f>
        <v>0</v>
      </c>
      <c r="BI876" s="194">
        <f>IF(N876="nulová",J876,0)</f>
        <v>0</v>
      </c>
      <c r="BJ876" s="20" t="s">
        <v>88</v>
      </c>
      <c r="BK876" s="194">
        <f>ROUND(I876*H876,2)</f>
        <v>0</v>
      </c>
      <c r="BL876" s="20" t="s">
        <v>366</v>
      </c>
      <c r="BM876" s="193" t="s">
        <v>4408</v>
      </c>
    </row>
    <row r="877" spans="1:65" s="2" customFormat="1" ht="10.199999999999999">
      <c r="A877" s="37"/>
      <c r="B877" s="38"/>
      <c r="C877" s="39"/>
      <c r="D877" s="195" t="s">
        <v>245</v>
      </c>
      <c r="E877" s="39"/>
      <c r="F877" s="196" t="s">
        <v>978</v>
      </c>
      <c r="G877" s="39"/>
      <c r="H877" s="39"/>
      <c r="I877" s="197"/>
      <c r="J877" s="39"/>
      <c r="K877" s="39"/>
      <c r="L877" s="42"/>
      <c r="M877" s="198"/>
      <c r="N877" s="199"/>
      <c r="O877" s="67"/>
      <c r="P877" s="67"/>
      <c r="Q877" s="67"/>
      <c r="R877" s="67"/>
      <c r="S877" s="67"/>
      <c r="T877" s="68"/>
      <c r="U877" s="37"/>
      <c r="V877" s="37"/>
      <c r="W877" s="37"/>
      <c r="X877" s="37"/>
      <c r="Y877" s="37"/>
      <c r="Z877" s="37"/>
      <c r="AA877" s="37"/>
      <c r="AB877" s="37"/>
      <c r="AC877" s="37"/>
      <c r="AD877" s="37"/>
      <c r="AE877" s="37"/>
      <c r="AT877" s="20" t="s">
        <v>245</v>
      </c>
      <c r="AU877" s="20" t="s">
        <v>88</v>
      </c>
    </row>
    <row r="878" spans="1:65" s="14" customFormat="1" ht="10.199999999999999">
      <c r="B878" s="211"/>
      <c r="C878" s="212"/>
      <c r="D878" s="202" t="s">
        <v>247</v>
      </c>
      <c r="E878" s="213" t="s">
        <v>19</v>
      </c>
      <c r="F878" s="214" t="s">
        <v>4066</v>
      </c>
      <c r="G878" s="212"/>
      <c r="H878" s="215">
        <v>1</v>
      </c>
      <c r="I878" s="216"/>
      <c r="J878" s="212"/>
      <c r="K878" s="212"/>
      <c r="L878" s="217"/>
      <c r="M878" s="218"/>
      <c r="N878" s="219"/>
      <c r="O878" s="219"/>
      <c r="P878" s="219"/>
      <c r="Q878" s="219"/>
      <c r="R878" s="219"/>
      <c r="S878" s="219"/>
      <c r="T878" s="220"/>
      <c r="AT878" s="221" t="s">
        <v>247</v>
      </c>
      <c r="AU878" s="221" t="s">
        <v>88</v>
      </c>
      <c r="AV878" s="14" t="s">
        <v>88</v>
      </c>
      <c r="AW878" s="14" t="s">
        <v>37</v>
      </c>
      <c r="AX878" s="14" t="s">
        <v>83</v>
      </c>
      <c r="AY878" s="221" t="s">
        <v>237</v>
      </c>
    </row>
    <row r="879" spans="1:65" s="2" customFormat="1" ht="33" customHeight="1">
      <c r="A879" s="37"/>
      <c r="B879" s="38"/>
      <c r="C879" s="244" t="s">
        <v>1723</v>
      </c>
      <c r="D879" s="244" t="s">
        <v>296</v>
      </c>
      <c r="E879" s="245" t="s">
        <v>4409</v>
      </c>
      <c r="F879" s="246" t="s">
        <v>4410</v>
      </c>
      <c r="G879" s="247" t="s">
        <v>290</v>
      </c>
      <c r="H879" s="248">
        <v>1</v>
      </c>
      <c r="I879" s="249"/>
      <c r="J879" s="250">
        <f>ROUND(I879*H879,2)</f>
        <v>0</v>
      </c>
      <c r="K879" s="246" t="s">
        <v>19</v>
      </c>
      <c r="L879" s="251"/>
      <c r="M879" s="252" t="s">
        <v>19</v>
      </c>
      <c r="N879" s="253" t="s">
        <v>48</v>
      </c>
      <c r="O879" s="67"/>
      <c r="P879" s="191">
        <f>O879*H879</f>
        <v>0</v>
      </c>
      <c r="Q879" s="191">
        <v>2.4299999999999999E-2</v>
      </c>
      <c r="R879" s="191">
        <f>Q879*H879</f>
        <v>2.4299999999999999E-2</v>
      </c>
      <c r="S879" s="191">
        <v>0</v>
      </c>
      <c r="T879" s="192">
        <f>S879*H879</f>
        <v>0</v>
      </c>
      <c r="U879" s="37"/>
      <c r="V879" s="37"/>
      <c r="W879" s="37"/>
      <c r="X879" s="37"/>
      <c r="Y879" s="37"/>
      <c r="Z879" s="37"/>
      <c r="AA879" s="37"/>
      <c r="AB879" s="37"/>
      <c r="AC879" s="37"/>
      <c r="AD879" s="37"/>
      <c r="AE879" s="37"/>
      <c r="AR879" s="193" t="s">
        <v>523</v>
      </c>
      <c r="AT879" s="193" t="s">
        <v>296</v>
      </c>
      <c r="AU879" s="193" t="s">
        <v>88</v>
      </c>
      <c r="AY879" s="20" t="s">
        <v>237</v>
      </c>
      <c r="BE879" s="194">
        <f>IF(N879="základní",J879,0)</f>
        <v>0</v>
      </c>
      <c r="BF879" s="194">
        <f>IF(N879="snížená",J879,0)</f>
        <v>0</v>
      </c>
      <c r="BG879" s="194">
        <f>IF(N879="zákl. přenesená",J879,0)</f>
        <v>0</v>
      </c>
      <c r="BH879" s="194">
        <f>IF(N879="sníž. přenesená",J879,0)</f>
        <v>0</v>
      </c>
      <c r="BI879" s="194">
        <f>IF(N879="nulová",J879,0)</f>
        <v>0</v>
      </c>
      <c r="BJ879" s="20" t="s">
        <v>88</v>
      </c>
      <c r="BK879" s="194">
        <f>ROUND(I879*H879,2)</f>
        <v>0</v>
      </c>
      <c r="BL879" s="20" t="s">
        <v>366</v>
      </c>
      <c r="BM879" s="193" t="s">
        <v>4411</v>
      </c>
    </row>
    <row r="880" spans="1:65" s="2" customFormat="1" ht="37.799999999999997" customHeight="1">
      <c r="A880" s="37"/>
      <c r="B880" s="38"/>
      <c r="C880" s="182" t="s">
        <v>4412</v>
      </c>
      <c r="D880" s="182" t="s">
        <v>239</v>
      </c>
      <c r="E880" s="183" t="s">
        <v>4413</v>
      </c>
      <c r="F880" s="184" t="s">
        <v>4414</v>
      </c>
      <c r="G880" s="185" t="s">
        <v>290</v>
      </c>
      <c r="H880" s="186">
        <v>1</v>
      </c>
      <c r="I880" s="187"/>
      <c r="J880" s="188">
        <f>ROUND(I880*H880,2)</f>
        <v>0</v>
      </c>
      <c r="K880" s="184" t="s">
        <v>242</v>
      </c>
      <c r="L880" s="42"/>
      <c r="M880" s="189" t="s">
        <v>19</v>
      </c>
      <c r="N880" s="190" t="s">
        <v>48</v>
      </c>
      <c r="O880" s="67"/>
      <c r="P880" s="191">
        <f>O880*H880</f>
        <v>0</v>
      </c>
      <c r="Q880" s="191">
        <v>0</v>
      </c>
      <c r="R880" s="191">
        <f>Q880*H880</f>
        <v>0</v>
      </c>
      <c r="S880" s="191">
        <v>0</v>
      </c>
      <c r="T880" s="192">
        <f>S880*H880</f>
        <v>0</v>
      </c>
      <c r="U880" s="37"/>
      <c r="V880" s="37"/>
      <c r="W880" s="37"/>
      <c r="X880" s="37"/>
      <c r="Y880" s="37"/>
      <c r="Z880" s="37"/>
      <c r="AA880" s="37"/>
      <c r="AB880" s="37"/>
      <c r="AC880" s="37"/>
      <c r="AD880" s="37"/>
      <c r="AE880" s="37"/>
      <c r="AR880" s="193" t="s">
        <v>366</v>
      </c>
      <c r="AT880" s="193" t="s">
        <v>239</v>
      </c>
      <c r="AU880" s="193" t="s">
        <v>88</v>
      </c>
      <c r="AY880" s="20" t="s">
        <v>237</v>
      </c>
      <c r="BE880" s="194">
        <f>IF(N880="základní",J880,0)</f>
        <v>0</v>
      </c>
      <c r="BF880" s="194">
        <f>IF(N880="snížená",J880,0)</f>
        <v>0</v>
      </c>
      <c r="BG880" s="194">
        <f>IF(N880="zákl. přenesená",J880,0)</f>
        <v>0</v>
      </c>
      <c r="BH880" s="194">
        <f>IF(N880="sníž. přenesená",J880,0)</f>
        <v>0</v>
      </c>
      <c r="BI880" s="194">
        <f>IF(N880="nulová",J880,0)</f>
        <v>0</v>
      </c>
      <c r="BJ880" s="20" t="s">
        <v>88</v>
      </c>
      <c r="BK880" s="194">
        <f>ROUND(I880*H880,2)</f>
        <v>0</v>
      </c>
      <c r="BL880" s="20" t="s">
        <v>366</v>
      </c>
      <c r="BM880" s="193" t="s">
        <v>4415</v>
      </c>
    </row>
    <row r="881" spans="1:65" s="2" customFormat="1" ht="10.199999999999999">
      <c r="A881" s="37"/>
      <c r="B881" s="38"/>
      <c r="C881" s="39"/>
      <c r="D881" s="195" t="s">
        <v>245</v>
      </c>
      <c r="E881" s="39"/>
      <c r="F881" s="196" t="s">
        <v>4416</v>
      </c>
      <c r="G881" s="39"/>
      <c r="H881" s="39"/>
      <c r="I881" s="197"/>
      <c r="J881" s="39"/>
      <c r="K881" s="39"/>
      <c r="L881" s="42"/>
      <c r="M881" s="198"/>
      <c r="N881" s="199"/>
      <c r="O881" s="67"/>
      <c r="P881" s="67"/>
      <c r="Q881" s="67"/>
      <c r="R881" s="67"/>
      <c r="S881" s="67"/>
      <c r="T881" s="68"/>
      <c r="U881" s="37"/>
      <c r="V881" s="37"/>
      <c r="W881" s="37"/>
      <c r="X881" s="37"/>
      <c r="Y881" s="37"/>
      <c r="Z881" s="37"/>
      <c r="AA881" s="37"/>
      <c r="AB881" s="37"/>
      <c r="AC881" s="37"/>
      <c r="AD881" s="37"/>
      <c r="AE881" s="37"/>
      <c r="AT881" s="20" t="s">
        <v>245</v>
      </c>
      <c r="AU881" s="20" t="s">
        <v>88</v>
      </c>
    </row>
    <row r="882" spans="1:65" s="14" customFormat="1" ht="10.199999999999999">
      <c r="B882" s="211"/>
      <c r="C882" s="212"/>
      <c r="D882" s="202" t="s">
        <v>247</v>
      </c>
      <c r="E882" s="213" t="s">
        <v>19</v>
      </c>
      <c r="F882" s="214" t="s">
        <v>4075</v>
      </c>
      <c r="G882" s="212"/>
      <c r="H882" s="215">
        <v>1</v>
      </c>
      <c r="I882" s="216"/>
      <c r="J882" s="212"/>
      <c r="K882" s="212"/>
      <c r="L882" s="217"/>
      <c r="M882" s="218"/>
      <c r="N882" s="219"/>
      <c r="O882" s="219"/>
      <c r="P882" s="219"/>
      <c r="Q882" s="219"/>
      <c r="R882" s="219"/>
      <c r="S882" s="219"/>
      <c r="T882" s="220"/>
      <c r="AT882" s="221" t="s">
        <v>247</v>
      </c>
      <c r="AU882" s="221" t="s">
        <v>88</v>
      </c>
      <c r="AV882" s="14" t="s">
        <v>88</v>
      </c>
      <c r="AW882" s="14" t="s">
        <v>37</v>
      </c>
      <c r="AX882" s="14" t="s">
        <v>83</v>
      </c>
      <c r="AY882" s="221" t="s">
        <v>237</v>
      </c>
    </row>
    <row r="883" spans="1:65" s="2" customFormat="1" ht="24.15" customHeight="1">
      <c r="A883" s="37"/>
      <c r="B883" s="38"/>
      <c r="C883" s="244" t="s">
        <v>1726</v>
      </c>
      <c r="D883" s="244" t="s">
        <v>296</v>
      </c>
      <c r="E883" s="245" t="s">
        <v>4417</v>
      </c>
      <c r="F883" s="246" t="s">
        <v>4418</v>
      </c>
      <c r="G883" s="247" t="s">
        <v>290</v>
      </c>
      <c r="H883" s="248">
        <v>1</v>
      </c>
      <c r="I883" s="249"/>
      <c r="J883" s="250">
        <f>ROUND(I883*H883,2)</f>
        <v>0</v>
      </c>
      <c r="K883" s="246" t="s">
        <v>19</v>
      </c>
      <c r="L883" s="251"/>
      <c r="M883" s="252" t="s">
        <v>19</v>
      </c>
      <c r="N883" s="253" t="s">
        <v>48</v>
      </c>
      <c r="O883" s="67"/>
      <c r="P883" s="191">
        <f>O883*H883</f>
        <v>0</v>
      </c>
      <c r="Q883" s="191">
        <v>0.04</v>
      </c>
      <c r="R883" s="191">
        <f>Q883*H883</f>
        <v>0.04</v>
      </c>
      <c r="S883" s="191">
        <v>0</v>
      </c>
      <c r="T883" s="192">
        <f>S883*H883</f>
        <v>0</v>
      </c>
      <c r="U883" s="37"/>
      <c r="V883" s="37"/>
      <c r="W883" s="37"/>
      <c r="X883" s="37"/>
      <c r="Y883" s="37"/>
      <c r="Z883" s="37"/>
      <c r="AA883" s="37"/>
      <c r="AB883" s="37"/>
      <c r="AC883" s="37"/>
      <c r="AD883" s="37"/>
      <c r="AE883" s="37"/>
      <c r="AR883" s="193" t="s">
        <v>523</v>
      </c>
      <c r="AT883" s="193" t="s">
        <v>296</v>
      </c>
      <c r="AU883" s="193" t="s">
        <v>88</v>
      </c>
      <c r="AY883" s="20" t="s">
        <v>237</v>
      </c>
      <c r="BE883" s="194">
        <f>IF(N883="základní",J883,0)</f>
        <v>0</v>
      </c>
      <c r="BF883" s="194">
        <f>IF(N883="snížená",J883,0)</f>
        <v>0</v>
      </c>
      <c r="BG883" s="194">
        <f>IF(N883="zákl. přenesená",J883,0)</f>
        <v>0</v>
      </c>
      <c r="BH883" s="194">
        <f>IF(N883="sníž. přenesená",J883,0)</f>
        <v>0</v>
      </c>
      <c r="BI883" s="194">
        <f>IF(N883="nulová",J883,0)</f>
        <v>0</v>
      </c>
      <c r="BJ883" s="20" t="s">
        <v>88</v>
      </c>
      <c r="BK883" s="194">
        <f>ROUND(I883*H883,2)</f>
        <v>0</v>
      </c>
      <c r="BL883" s="20" t="s">
        <v>366</v>
      </c>
      <c r="BM883" s="193" t="s">
        <v>4419</v>
      </c>
    </row>
    <row r="884" spans="1:65" s="2" customFormat="1" ht="28.8">
      <c r="A884" s="37"/>
      <c r="B884" s="38"/>
      <c r="C884" s="39"/>
      <c r="D884" s="202" t="s">
        <v>914</v>
      </c>
      <c r="E884" s="39"/>
      <c r="F884" s="254" t="s">
        <v>4420</v>
      </c>
      <c r="G884" s="39"/>
      <c r="H884" s="39"/>
      <c r="I884" s="197"/>
      <c r="J884" s="39"/>
      <c r="K884" s="39"/>
      <c r="L884" s="42"/>
      <c r="M884" s="198"/>
      <c r="N884" s="199"/>
      <c r="O884" s="67"/>
      <c r="P884" s="67"/>
      <c r="Q884" s="67"/>
      <c r="R884" s="67"/>
      <c r="S884" s="67"/>
      <c r="T884" s="68"/>
      <c r="U884" s="37"/>
      <c r="V884" s="37"/>
      <c r="W884" s="37"/>
      <c r="X884" s="37"/>
      <c r="Y884" s="37"/>
      <c r="Z884" s="37"/>
      <c r="AA884" s="37"/>
      <c r="AB884" s="37"/>
      <c r="AC884" s="37"/>
      <c r="AD884" s="37"/>
      <c r="AE884" s="37"/>
      <c r="AT884" s="20" t="s">
        <v>914</v>
      </c>
      <c r="AU884" s="20" t="s">
        <v>88</v>
      </c>
    </row>
    <row r="885" spans="1:65" s="2" customFormat="1" ht="37.799999999999997" customHeight="1">
      <c r="A885" s="37"/>
      <c r="B885" s="38"/>
      <c r="C885" s="182" t="s">
        <v>4421</v>
      </c>
      <c r="D885" s="182" t="s">
        <v>239</v>
      </c>
      <c r="E885" s="183" t="s">
        <v>4422</v>
      </c>
      <c r="F885" s="184" t="s">
        <v>4423</v>
      </c>
      <c r="G885" s="185" t="s">
        <v>290</v>
      </c>
      <c r="H885" s="186">
        <v>2</v>
      </c>
      <c r="I885" s="187"/>
      <c r="J885" s="188">
        <f>ROUND(I885*H885,2)</f>
        <v>0</v>
      </c>
      <c r="K885" s="184" t="s">
        <v>242</v>
      </c>
      <c r="L885" s="42"/>
      <c r="M885" s="189" t="s">
        <v>19</v>
      </c>
      <c r="N885" s="190" t="s">
        <v>48</v>
      </c>
      <c r="O885" s="67"/>
      <c r="P885" s="191">
        <f>O885*H885</f>
        <v>0</v>
      </c>
      <c r="Q885" s="191">
        <v>0</v>
      </c>
      <c r="R885" s="191">
        <f>Q885*H885</f>
        <v>0</v>
      </c>
      <c r="S885" s="191">
        <v>0</v>
      </c>
      <c r="T885" s="192">
        <f>S885*H885</f>
        <v>0</v>
      </c>
      <c r="U885" s="37"/>
      <c r="V885" s="37"/>
      <c r="W885" s="37"/>
      <c r="X885" s="37"/>
      <c r="Y885" s="37"/>
      <c r="Z885" s="37"/>
      <c r="AA885" s="37"/>
      <c r="AB885" s="37"/>
      <c r="AC885" s="37"/>
      <c r="AD885" s="37"/>
      <c r="AE885" s="37"/>
      <c r="AR885" s="193" t="s">
        <v>366</v>
      </c>
      <c r="AT885" s="193" t="s">
        <v>239</v>
      </c>
      <c r="AU885" s="193" t="s">
        <v>88</v>
      </c>
      <c r="AY885" s="20" t="s">
        <v>237</v>
      </c>
      <c r="BE885" s="194">
        <f>IF(N885="základní",J885,0)</f>
        <v>0</v>
      </c>
      <c r="BF885" s="194">
        <f>IF(N885="snížená",J885,0)</f>
        <v>0</v>
      </c>
      <c r="BG885" s="194">
        <f>IF(N885="zákl. přenesená",J885,0)</f>
        <v>0</v>
      </c>
      <c r="BH885" s="194">
        <f>IF(N885="sníž. přenesená",J885,0)</f>
        <v>0</v>
      </c>
      <c r="BI885" s="194">
        <f>IF(N885="nulová",J885,0)</f>
        <v>0</v>
      </c>
      <c r="BJ885" s="20" t="s">
        <v>88</v>
      </c>
      <c r="BK885" s="194">
        <f>ROUND(I885*H885,2)</f>
        <v>0</v>
      </c>
      <c r="BL885" s="20" t="s">
        <v>366</v>
      </c>
      <c r="BM885" s="193" t="s">
        <v>4424</v>
      </c>
    </row>
    <row r="886" spans="1:65" s="2" customFormat="1" ht="10.199999999999999">
      <c r="A886" s="37"/>
      <c r="B886" s="38"/>
      <c r="C886" s="39"/>
      <c r="D886" s="195" t="s">
        <v>245</v>
      </c>
      <c r="E886" s="39"/>
      <c r="F886" s="196" t="s">
        <v>4425</v>
      </c>
      <c r="G886" s="39"/>
      <c r="H886" s="39"/>
      <c r="I886" s="197"/>
      <c r="J886" s="39"/>
      <c r="K886" s="39"/>
      <c r="L886" s="42"/>
      <c r="M886" s="198"/>
      <c r="N886" s="199"/>
      <c r="O886" s="67"/>
      <c r="P886" s="67"/>
      <c r="Q886" s="67"/>
      <c r="R886" s="67"/>
      <c r="S886" s="67"/>
      <c r="T886" s="68"/>
      <c r="U886" s="37"/>
      <c r="V886" s="37"/>
      <c r="W886" s="37"/>
      <c r="X886" s="37"/>
      <c r="Y886" s="37"/>
      <c r="Z886" s="37"/>
      <c r="AA886" s="37"/>
      <c r="AB886" s="37"/>
      <c r="AC886" s="37"/>
      <c r="AD886" s="37"/>
      <c r="AE886" s="37"/>
      <c r="AT886" s="20" t="s">
        <v>245</v>
      </c>
      <c r="AU886" s="20" t="s">
        <v>88</v>
      </c>
    </row>
    <row r="887" spans="1:65" s="14" customFormat="1" ht="10.199999999999999">
      <c r="B887" s="211"/>
      <c r="C887" s="212"/>
      <c r="D887" s="202" t="s">
        <v>247</v>
      </c>
      <c r="E887" s="213" t="s">
        <v>19</v>
      </c>
      <c r="F887" s="214" t="s">
        <v>4074</v>
      </c>
      <c r="G887" s="212"/>
      <c r="H887" s="215">
        <v>2</v>
      </c>
      <c r="I887" s="216"/>
      <c r="J887" s="212"/>
      <c r="K887" s="212"/>
      <c r="L887" s="217"/>
      <c r="M887" s="218"/>
      <c r="N887" s="219"/>
      <c r="O887" s="219"/>
      <c r="P887" s="219"/>
      <c r="Q887" s="219"/>
      <c r="R887" s="219"/>
      <c r="S887" s="219"/>
      <c r="T887" s="220"/>
      <c r="AT887" s="221" t="s">
        <v>247</v>
      </c>
      <c r="AU887" s="221" t="s">
        <v>88</v>
      </c>
      <c r="AV887" s="14" t="s">
        <v>88</v>
      </c>
      <c r="AW887" s="14" t="s">
        <v>37</v>
      </c>
      <c r="AX887" s="14" t="s">
        <v>83</v>
      </c>
      <c r="AY887" s="221" t="s">
        <v>237</v>
      </c>
    </row>
    <row r="888" spans="1:65" s="2" customFormat="1" ht="33" customHeight="1">
      <c r="A888" s="37"/>
      <c r="B888" s="38"/>
      <c r="C888" s="244" t="s">
        <v>1729</v>
      </c>
      <c r="D888" s="244" t="s">
        <v>296</v>
      </c>
      <c r="E888" s="245" t="s">
        <v>4426</v>
      </c>
      <c r="F888" s="246" t="s">
        <v>4427</v>
      </c>
      <c r="G888" s="247" t="s">
        <v>290</v>
      </c>
      <c r="H888" s="248">
        <v>2</v>
      </c>
      <c r="I888" s="249"/>
      <c r="J888" s="250">
        <f>ROUND(I888*H888,2)</f>
        <v>0</v>
      </c>
      <c r="K888" s="246" t="s">
        <v>242</v>
      </c>
      <c r="L888" s="251"/>
      <c r="M888" s="252" t="s">
        <v>19</v>
      </c>
      <c r="N888" s="253" t="s">
        <v>48</v>
      </c>
      <c r="O888" s="67"/>
      <c r="P888" s="191">
        <f>O888*H888</f>
        <v>0</v>
      </c>
      <c r="Q888" s="191">
        <v>0.04</v>
      </c>
      <c r="R888" s="191">
        <f>Q888*H888</f>
        <v>0.08</v>
      </c>
      <c r="S888" s="191">
        <v>0</v>
      </c>
      <c r="T888" s="192">
        <f>S888*H888</f>
        <v>0</v>
      </c>
      <c r="U888" s="37"/>
      <c r="V888" s="37"/>
      <c r="W888" s="37"/>
      <c r="X888" s="37"/>
      <c r="Y888" s="37"/>
      <c r="Z888" s="37"/>
      <c r="AA888" s="37"/>
      <c r="AB888" s="37"/>
      <c r="AC888" s="37"/>
      <c r="AD888" s="37"/>
      <c r="AE888" s="37"/>
      <c r="AR888" s="193" t="s">
        <v>523</v>
      </c>
      <c r="AT888" s="193" t="s">
        <v>296</v>
      </c>
      <c r="AU888" s="193" t="s">
        <v>88</v>
      </c>
      <c r="AY888" s="20" t="s">
        <v>237</v>
      </c>
      <c r="BE888" s="194">
        <f>IF(N888="základní",J888,0)</f>
        <v>0</v>
      </c>
      <c r="BF888" s="194">
        <f>IF(N888="snížená",J888,0)</f>
        <v>0</v>
      </c>
      <c r="BG888" s="194">
        <f>IF(N888="zákl. přenesená",J888,0)</f>
        <v>0</v>
      </c>
      <c r="BH888" s="194">
        <f>IF(N888="sníž. přenesená",J888,0)</f>
        <v>0</v>
      </c>
      <c r="BI888" s="194">
        <f>IF(N888="nulová",J888,0)</f>
        <v>0</v>
      </c>
      <c r="BJ888" s="20" t="s">
        <v>88</v>
      </c>
      <c r="BK888" s="194">
        <f>ROUND(I888*H888,2)</f>
        <v>0</v>
      </c>
      <c r="BL888" s="20" t="s">
        <v>366</v>
      </c>
      <c r="BM888" s="193" t="s">
        <v>4428</v>
      </c>
    </row>
    <row r="889" spans="1:65" s="2" customFormat="1" ht="24.15" customHeight="1">
      <c r="A889" s="37"/>
      <c r="B889" s="38"/>
      <c r="C889" s="182" t="s">
        <v>4429</v>
      </c>
      <c r="D889" s="182" t="s">
        <v>239</v>
      </c>
      <c r="E889" s="183" t="s">
        <v>4430</v>
      </c>
      <c r="F889" s="184" t="s">
        <v>4431</v>
      </c>
      <c r="G889" s="185" t="s">
        <v>290</v>
      </c>
      <c r="H889" s="186">
        <v>25</v>
      </c>
      <c r="I889" s="187"/>
      <c r="J889" s="188">
        <f>ROUND(I889*H889,2)</f>
        <v>0</v>
      </c>
      <c r="K889" s="184" t="s">
        <v>242</v>
      </c>
      <c r="L889" s="42"/>
      <c r="M889" s="189" t="s">
        <v>19</v>
      </c>
      <c r="N889" s="190" t="s">
        <v>48</v>
      </c>
      <c r="O889" s="67"/>
      <c r="P889" s="191">
        <f>O889*H889</f>
        <v>0</v>
      </c>
      <c r="Q889" s="191">
        <v>0</v>
      </c>
      <c r="R889" s="191">
        <f>Q889*H889</f>
        <v>0</v>
      </c>
      <c r="S889" s="191">
        <v>0</v>
      </c>
      <c r="T889" s="192">
        <f>S889*H889</f>
        <v>0</v>
      </c>
      <c r="U889" s="37"/>
      <c r="V889" s="37"/>
      <c r="W889" s="37"/>
      <c r="X889" s="37"/>
      <c r="Y889" s="37"/>
      <c r="Z889" s="37"/>
      <c r="AA889" s="37"/>
      <c r="AB889" s="37"/>
      <c r="AC889" s="37"/>
      <c r="AD889" s="37"/>
      <c r="AE889" s="37"/>
      <c r="AR889" s="193" t="s">
        <v>366</v>
      </c>
      <c r="AT889" s="193" t="s">
        <v>239</v>
      </c>
      <c r="AU889" s="193" t="s">
        <v>88</v>
      </c>
      <c r="AY889" s="20" t="s">
        <v>237</v>
      </c>
      <c r="BE889" s="194">
        <f>IF(N889="základní",J889,0)</f>
        <v>0</v>
      </c>
      <c r="BF889" s="194">
        <f>IF(N889="snížená",J889,0)</f>
        <v>0</v>
      </c>
      <c r="BG889" s="194">
        <f>IF(N889="zákl. přenesená",J889,0)</f>
        <v>0</v>
      </c>
      <c r="BH889" s="194">
        <f>IF(N889="sníž. přenesená",J889,0)</f>
        <v>0</v>
      </c>
      <c r="BI889" s="194">
        <f>IF(N889="nulová",J889,0)</f>
        <v>0</v>
      </c>
      <c r="BJ889" s="20" t="s">
        <v>88</v>
      </c>
      <c r="BK889" s="194">
        <f>ROUND(I889*H889,2)</f>
        <v>0</v>
      </c>
      <c r="BL889" s="20" t="s">
        <v>366</v>
      </c>
      <c r="BM889" s="193" t="s">
        <v>4432</v>
      </c>
    </row>
    <row r="890" spans="1:65" s="2" customFormat="1" ht="10.199999999999999">
      <c r="A890" s="37"/>
      <c r="B890" s="38"/>
      <c r="C890" s="39"/>
      <c r="D890" s="195" t="s">
        <v>245</v>
      </c>
      <c r="E890" s="39"/>
      <c r="F890" s="196" t="s">
        <v>4433</v>
      </c>
      <c r="G890" s="39"/>
      <c r="H890" s="39"/>
      <c r="I890" s="197"/>
      <c r="J890" s="39"/>
      <c r="K890" s="39"/>
      <c r="L890" s="42"/>
      <c r="M890" s="198"/>
      <c r="N890" s="199"/>
      <c r="O890" s="67"/>
      <c r="P890" s="67"/>
      <c r="Q890" s="67"/>
      <c r="R890" s="67"/>
      <c r="S890" s="67"/>
      <c r="T890" s="68"/>
      <c r="U890" s="37"/>
      <c r="V890" s="37"/>
      <c r="W890" s="37"/>
      <c r="X890" s="37"/>
      <c r="Y890" s="37"/>
      <c r="Z890" s="37"/>
      <c r="AA890" s="37"/>
      <c r="AB890" s="37"/>
      <c r="AC890" s="37"/>
      <c r="AD890" s="37"/>
      <c r="AE890" s="37"/>
      <c r="AT890" s="20" t="s">
        <v>245</v>
      </c>
      <c r="AU890" s="20" t="s">
        <v>88</v>
      </c>
    </row>
    <row r="891" spans="1:65" s="14" customFormat="1" ht="10.199999999999999">
      <c r="B891" s="211"/>
      <c r="C891" s="212"/>
      <c r="D891" s="202" t="s">
        <v>247</v>
      </c>
      <c r="E891" s="213" t="s">
        <v>19</v>
      </c>
      <c r="F891" s="214" t="s">
        <v>4352</v>
      </c>
      <c r="G891" s="212"/>
      <c r="H891" s="215">
        <v>1</v>
      </c>
      <c r="I891" s="216"/>
      <c r="J891" s="212"/>
      <c r="K891" s="212"/>
      <c r="L891" s="217"/>
      <c r="M891" s="218"/>
      <c r="N891" s="219"/>
      <c r="O891" s="219"/>
      <c r="P891" s="219"/>
      <c r="Q891" s="219"/>
      <c r="R891" s="219"/>
      <c r="S891" s="219"/>
      <c r="T891" s="220"/>
      <c r="AT891" s="221" t="s">
        <v>247</v>
      </c>
      <c r="AU891" s="221" t="s">
        <v>88</v>
      </c>
      <c r="AV891" s="14" t="s">
        <v>88</v>
      </c>
      <c r="AW891" s="14" t="s">
        <v>37</v>
      </c>
      <c r="AX891" s="14" t="s">
        <v>76</v>
      </c>
      <c r="AY891" s="221" t="s">
        <v>237</v>
      </c>
    </row>
    <row r="892" spans="1:65" s="14" customFormat="1" ht="10.199999999999999">
      <c r="B892" s="211"/>
      <c r="C892" s="212"/>
      <c r="D892" s="202" t="s">
        <v>247</v>
      </c>
      <c r="E892" s="213" t="s">
        <v>19</v>
      </c>
      <c r="F892" s="214" t="s">
        <v>4399</v>
      </c>
      <c r="G892" s="212"/>
      <c r="H892" s="215">
        <v>1</v>
      </c>
      <c r="I892" s="216"/>
      <c r="J892" s="212"/>
      <c r="K892" s="212"/>
      <c r="L892" s="217"/>
      <c r="M892" s="218"/>
      <c r="N892" s="219"/>
      <c r="O892" s="219"/>
      <c r="P892" s="219"/>
      <c r="Q892" s="219"/>
      <c r="R892" s="219"/>
      <c r="S892" s="219"/>
      <c r="T892" s="220"/>
      <c r="AT892" s="221" t="s">
        <v>247</v>
      </c>
      <c r="AU892" s="221" t="s">
        <v>88</v>
      </c>
      <c r="AV892" s="14" t="s">
        <v>88</v>
      </c>
      <c r="AW892" s="14" t="s">
        <v>37</v>
      </c>
      <c r="AX892" s="14" t="s">
        <v>76</v>
      </c>
      <c r="AY892" s="221" t="s">
        <v>237</v>
      </c>
    </row>
    <row r="893" spans="1:65" s="14" customFormat="1" ht="10.199999999999999">
      <c r="B893" s="211"/>
      <c r="C893" s="212"/>
      <c r="D893" s="202" t="s">
        <v>247</v>
      </c>
      <c r="E893" s="213" t="s">
        <v>19</v>
      </c>
      <c r="F893" s="214" t="s">
        <v>4074</v>
      </c>
      <c r="G893" s="212"/>
      <c r="H893" s="215">
        <v>2</v>
      </c>
      <c r="I893" s="216"/>
      <c r="J893" s="212"/>
      <c r="K893" s="212"/>
      <c r="L893" s="217"/>
      <c r="M893" s="218"/>
      <c r="N893" s="219"/>
      <c r="O893" s="219"/>
      <c r="P893" s="219"/>
      <c r="Q893" s="219"/>
      <c r="R893" s="219"/>
      <c r="S893" s="219"/>
      <c r="T893" s="220"/>
      <c r="AT893" s="221" t="s">
        <v>247</v>
      </c>
      <c r="AU893" s="221" t="s">
        <v>88</v>
      </c>
      <c r="AV893" s="14" t="s">
        <v>88</v>
      </c>
      <c r="AW893" s="14" t="s">
        <v>37</v>
      </c>
      <c r="AX893" s="14" t="s">
        <v>76</v>
      </c>
      <c r="AY893" s="221" t="s">
        <v>237</v>
      </c>
    </row>
    <row r="894" spans="1:65" s="14" customFormat="1" ht="10.199999999999999">
      <c r="B894" s="211"/>
      <c r="C894" s="212"/>
      <c r="D894" s="202" t="s">
        <v>247</v>
      </c>
      <c r="E894" s="213" t="s">
        <v>19</v>
      </c>
      <c r="F894" s="214" t="s">
        <v>4353</v>
      </c>
      <c r="G894" s="212"/>
      <c r="H894" s="215">
        <v>12</v>
      </c>
      <c r="I894" s="216"/>
      <c r="J894" s="212"/>
      <c r="K894" s="212"/>
      <c r="L894" s="217"/>
      <c r="M894" s="218"/>
      <c r="N894" s="219"/>
      <c r="O894" s="219"/>
      <c r="P894" s="219"/>
      <c r="Q894" s="219"/>
      <c r="R894" s="219"/>
      <c r="S894" s="219"/>
      <c r="T894" s="220"/>
      <c r="AT894" s="221" t="s">
        <v>247</v>
      </c>
      <c r="AU894" s="221" t="s">
        <v>88</v>
      </c>
      <c r="AV894" s="14" t="s">
        <v>88</v>
      </c>
      <c r="AW894" s="14" t="s">
        <v>37</v>
      </c>
      <c r="AX894" s="14" t="s">
        <v>76</v>
      </c>
      <c r="AY894" s="221" t="s">
        <v>237</v>
      </c>
    </row>
    <row r="895" spans="1:65" s="14" customFormat="1" ht="10.199999999999999">
      <c r="B895" s="211"/>
      <c r="C895" s="212"/>
      <c r="D895" s="202" t="s">
        <v>247</v>
      </c>
      <c r="E895" s="213" t="s">
        <v>19</v>
      </c>
      <c r="F895" s="214" t="s">
        <v>4063</v>
      </c>
      <c r="G895" s="212"/>
      <c r="H895" s="215">
        <v>2</v>
      </c>
      <c r="I895" s="216"/>
      <c r="J895" s="212"/>
      <c r="K895" s="212"/>
      <c r="L895" s="217"/>
      <c r="M895" s="218"/>
      <c r="N895" s="219"/>
      <c r="O895" s="219"/>
      <c r="P895" s="219"/>
      <c r="Q895" s="219"/>
      <c r="R895" s="219"/>
      <c r="S895" s="219"/>
      <c r="T895" s="220"/>
      <c r="AT895" s="221" t="s">
        <v>247</v>
      </c>
      <c r="AU895" s="221" t="s">
        <v>88</v>
      </c>
      <c r="AV895" s="14" t="s">
        <v>88</v>
      </c>
      <c r="AW895" s="14" t="s">
        <v>37</v>
      </c>
      <c r="AX895" s="14" t="s">
        <v>76</v>
      </c>
      <c r="AY895" s="221" t="s">
        <v>237</v>
      </c>
    </row>
    <row r="896" spans="1:65" s="14" customFormat="1" ht="10.199999999999999">
      <c r="B896" s="211"/>
      <c r="C896" s="212"/>
      <c r="D896" s="202" t="s">
        <v>247</v>
      </c>
      <c r="E896" s="213" t="s">
        <v>19</v>
      </c>
      <c r="F896" s="214" t="s">
        <v>4075</v>
      </c>
      <c r="G896" s="212"/>
      <c r="H896" s="215">
        <v>1</v>
      </c>
      <c r="I896" s="216"/>
      <c r="J896" s="212"/>
      <c r="K896" s="212"/>
      <c r="L896" s="217"/>
      <c r="M896" s="218"/>
      <c r="N896" s="219"/>
      <c r="O896" s="219"/>
      <c r="P896" s="219"/>
      <c r="Q896" s="219"/>
      <c r="R896" s="219"/>
      <c r="S896" s="219"/>
      <c r="T896" s="220"/>
      <c r="AT896" s="221" t="s">
        <v>247</v>
      </c>
      <c r="AU896" s="221" t="s">
        <v>88</v>
      </c>
      <c r="AV896" s="14" t="s">
        <v>88</v>
      </c>
      <c r="AW896" s="14" t="s">
        <v>37</v>
      </c>
      <c r="AX896" s="14" t="s">
        <v>76</v>
      </c>
      <c r="AY896" s="221" t="s">
        <v>237</v>
      </c>
    </row>
    <row r="897" spans="1:65" s="14" customFormat="1" ht="10.199999999999999">
      <c r="B897" s="211"/>
      <c r="C897" s="212"/>
      <c r="D897" s="202" t="s">
        <v>247</v>
      </c>
      <c r="E897" s="213" t="s">
        <v>19</v>
      </c>
      <c r="F897" s="214" t="s">
        <v>4057</v>
      </c>
      <c r="G897" s="212"/>
      <c r="H897" s="215">
        <v>4</v>
      </c>
      <c r="I897" s="216"/>
      <c r="J897" s="212"/>
      <c r="K897" s="212"/>
      <c r="L897" s="217"/>
      <c r="M897" s="218"/>
      <c r="N897" s="219"/>
      <c r="O897" s="219"/>
      <c r="P897" s="219"/>
      <c r="Q897" s="219"/>
      <c r="R897" s="219"/>
      <c r="S897" s="219"/>
      <c r="T897" s="220"/>
      <c r="AT897" s="221" t="s">
        <v>247</v>
      </c>
      <c r="AU897" s="221" t="s">
        <v>88</v>
      </c>
      <c r="AV897" s="14" t="s">
        <v>88</v>
      </c>
      <c r="AW897" s="14" t="s">
        <v>37</v>
      </c>
      <c r="AX897" s="14" t="s">
        <v>76</v>
      </c>
      <c r="AY897" s="221" t="s">
        <v>237</v>
      </c>
    </row>
    <row r="898" spans="1:65" s="14" customFormat="1" ht="10.199999999999999">
      <c r="B898" s="211"/>
      <c r="C898" s="212"/>
      <c r="D898" s="202" t="s">
        <v>247</v>
      </c>
      <c r="E898" s="213" t="s">
        <v>19</v>
      </c>
      <c r="F898" s="214" t="s">
        <v>4048</v>
      </c>
      <c r="G898" s="212"/>
      <c r="H898" s="215">
        <v>1</v>
      </c>
      <c r="I898" s="216"/>
      <c r="J898" s="212"/>
      <c r="K898" s="212"/>
      <c r="L898" s="217"/>
      <c r="M898" s="218"/>
      <c r="N898" s="219"/>
      <c r="O898" s="219"/>
      <c r="P898" s="219"/>
      <c r="Q898" s="219"/>
      <c r="R898" s="219"/>
      <c r="S898" s="219"/>
      <c r="T898" s="220"/>
      <c r="AT898" s="221" t="s">
        <v>247</v>
      </c>
      <c r="AU898" s="221" t="s">
        <v>88</v>
      </c>
      <c r="AV898" s="14" t="s">
        <v>88</v>
      </c>
      <c r="AW898" s="14" t="s">
        <v>37</v>
      </c>
      <c r="AX898" s="14" t="s">
        <v>76</v>
      </c>
      <c r="AY898" s="221" t="s">
        <v>237</v>
      </c>
    </row>
    <row r="899" spans="1:65" s="14" customFormat="1" ht="10.199999999999999">
      <c r="B899" s="211"/>
      <c r="C899" s="212"/>
      <c r="D899" s="202" t="s">
        <v>247</v>
      </c>
      <c r="E899" s="213" t="s">
        <v>19</v>
      </c>
      <c r="F899" s="214" t="s">
        <v>4066</v>
      </c>
      <c r="G899" s="212"/>
      <c r="H899" s="215">
        <v>1</v>
      </c>
      <c r="I899" s="216"/>
      <c r="J899" s="212"/>
      <c r="K899" s="212"/>
      <c r="L899" s="217"/>
      <c r="M899" s="218"/>
      <c r="N899" s="219"/>
      <c r="O899" s="219"/>
      <c r="P899" s="219"/>
      <c r="Q899" s="219"/>
      <c r="R899" s="219"/>
      <c r="S899" s="219"/>
      <c r="T899" s="220"/>
      <c r="AT899" s="221" t="s">
        <v>247</v>
      </c>
      <c r="AU899" s="221" t="s">
        <v>88</v>
      </c>
      <c r="AV899" s="14" t="s">
        <v>88</v>
      </c>
      <c r="AW899" s="14" t="s">
        <v>37</v>
      </c>
      <c r="AX899" s="14" t="s">
        <v>76</v>
      </c>
      <c r="AY899" s="221" t="s">
        <v>237</v>
      </c>
    </row>
    <row r="900" spans="1:65" s="16" customFormat="1" ht="10.199999999999999">
      <c r="B900" s="233"/>
      <c r="C900" s="234"/>
      <c r="D900" s="202" t="s">
        <v>247</v>
      </c>
      <c r="E900" s="235" t="s">
        <v>19</v>
      </c>
      <c r="F900" s="236" t="s">
        <v>260</v>
      </c>
      <c r="G900" s="234"/>
      <c r="H900" s="237">
        <v>25</v>
      </c>
      <c r="I900" s="238"/>
      <c r="J900" s="234"/>
      <c r="K900" s="234"/>
      <c r="L900" s="239"/>
      <c r="M900" s="240"/>
      <c r="N900" s="241"/>
      <c r="O900" s="241"/>
      <c r="P900" s="241"/>
      <c r="Q900" s="241"/>
      <c r="R900" s="241"/>
      <c r="S900" s="241"/>
      <c r="T900" s="242"/>
      <c r="AT900" s="243" t="s">
        <v>247</v>
      </c>
      <c r="AU900" s="243" t="s">
        <v>88</v>
      </c>
      <c r="AV900" s="16" t="s">
        <v>243</v>
      </c>
      <c r="AW900" s="16" t="s">
        <v>37</v>
      </c>
      <c r="AX900" s="16" t="s">
        <v>83</v>
      </c>
      <c r="AY900" s="243" t="s">
        <v>237</v>
      </c>
    </row>
    <row r="901" spans="1:65" s="2" customFormat="1" ht="16.5" customHeight="1">
      <c r="A901" s="37"/>
      <c r="B901" s="38"/>
      <c r="C901" s="244" t="s">
        <v>1732</v>
      </c>
      <c r="D901" s="244" t="s">
        <v>296</v>
      </c>
      <c r="E901" s="245" t="s">
        <v>4434</v>
      </c>
      <c r="F901" s="246" t="s">
        <v>4435</v>
      </c>
      <c r="G901" s="247" t="s">
        <v>290</v>
      </c>
      <c r="H901" s="248">
        <v>25</v>
      </c>
      <c r="I901" s="249"/>
      <c r="J901" s="250">
        <f>ROUND(I901*H901,2)</f>
        <v>0</v>
      </c>
      <c r="K901" s="246" t="s">
        <v>242</v>
      </c>
      <c r="L901" s="251"/>
      <c r="M901" s="252" t="s">
        <v>19</v>
      </c>
      <c r="N901" s="253" t="s">
        <v>48</v>
      </c>
      <c r="O901" s="67"/>
      <c r="P901" s="191">
        <f>O901*H901</f>
        <v>0</v>
      </c>
      <c r="Q901" s="191">
        <v>2.3999999999999998E-3</v>
      </c>
      <c r="R901" s="191">
        <f>Q901*H901</f>
        <v>0.06</v>
      </c>
      <c r="S901" s="191">
        <v>0</v>
      </c>
      <c r="T901" s="192">
        <f>S901*H901</f>
        <v>0</v>
      </c>
      <c r="U901" s="37"/>
      <c r="V901" s="37"/>
      <c r="W901" s="37"/>
      <c r="X901" s="37"/>
      <c r="Y901" s="37"/>
      <c r="Z901" s="37"/>
      <c r="AA901" s="37"/>
      <c r="AB901" s="37"/>
      <c r="AC901" s="37"/>
      <c r="AD901" s="37"/>
      <c r="AE901" s="37"/>
      <c r="AR901" s="193" t="s">
        <v>523</v>
      </c>
      <c r="AT901" s="193" t="s">
        <v>296</v>
      </c>
      <c r="AU901" s="193" t="s">
        <v>88</v>
      </c>
      <c r="AY901" s="20" t="s">
        <v>237</v>
      </c>
      <c r="BE901" s="194">
        <f>IF(N901="základní",J901,0)</f>
        <v>0</v>
      </c>
      <c r="BF901" s="194">
        <f>IF(N901="snížená",J901,0)</f>
        <v>0</v>
      </c>
      <c r="BG901" s="194">
        <f>IF(N901="zákl. přenesená",J901,0)</f>
        <v>0</v>
      </c>
      <c r="BH901" s="194">
        <f>IF(N901="sníž. přenesená",J901,0)</f>
        <v>0</v>
      </c>
      <c r="BI901" s="194">
        <f>IF(N901="nulová",J901,0)</f>
        <v>0</v>
      </c>
      <c r="BJ901" s="20" t="s">
        <v>88</v>
      </c>
      <c r="BK901" s="194">
        <f>ROUND(I901*H901,2)</f>
        <v>0</v>
      </c>
      <c r="BL901" s="20" t="s">
        <v>366</v>
      </c>
      <c r="BM901" s="193" t="s">
        <v>4436</v>
      </c>
    </row>
    <row r="902" spans="1:65" s="2" customFormat="1" ht="24.15" customHeight="1">
      <c r="A902" s="37"/>
      <c r="B902" s="38"/>
      <c r="C902" s="182" t="s">
        <v>4437</v>
      </c>
      <c r="D902" s="182" t="s">
        <v>239</v>
      </c>
      <c r="E902" s="183" t="s">
        <v>1000</v>
      </c>
      <c r="F902" s="184" t="s">
        <v>1001</v>
      </c>
      <c r="G902" s="185" t="s">
        <v>290</v>
      </c>
      <c r="H902" s="186">
        <v>2</v>
      </c>
      <c r="I902" s="187"/>
      <c r="J902" s="188">
        <f>ROUND(I902*H902,2)</f>
        <v>0</v>
      </c>
      <c r="K902" s="184" t="s">
        <v>242</v>
      </c>
      <c r="L902" s="42"/>
      <c r="M902" s="189" t="s">
        <v>19</v>
      </c>
      <c r="N902" s="190" t="s">
        <v>48</v>
      </c>
      <c r="O902" s="67"/>
      <c r="P902" s="191">
        <f>O902*H902</f>
        <v>0</v>
      </c>
      <c r="Q902" s="191">
        <v>0</v>
      </c>
      <c r="R902" s="191">
        <f>Q902*H902</f>
        <v>0</v>
      </c>
      <c r="S902" s="191">
        <v>0</v>
      </c>
      <c r="T902" s="192">
        <f>S902*H902</f>
        <v>0</v>
      </c>
      <c r="U902" s="37"/>
      <c r="V902" s="37"/>
      <c r="W902" s="37"/>
      <c r="X902" s="37"/>
      <c r="Y902" s="37"/>
      <c r="Z902" s="37"/>
      <c r="AA902" s="37"/>
      <c r="AB902" s="37"/>
      <c r="AC902" s="37"/>
      <c r="AD902" s="37"/>
      <c r="AE902" s="37"/>
      <c r="AR902" s="193" t="s">
        <v>366</v>
      </c>
      <c r="AT902" s="193" t="s">
        <v>239</v>
      </c>
      <c r="AU902" s="193" t="s">
        <v>88</v>
      </c>
      <c r="AY902" s="20" t="s">
        <v>237</v>
      </c>
      <c r="BE902" s="194">
        <f>IF(N902="základní",J902,0)</f>
        <v>0</v>
      </c>
      <c r="BF902" s="194">
        <f>IF(N902="snížená",J902,0)</f>
        <v>0</v>
      </c>
      <c r="BG902" s="194">
        <f>IF(N902="zákl. přenesená",J902,0)</f>
        <v>0</v>
      </c>
      <c r="BH902" s="194">
        <f>IF(N902="sníž. přenesená",J902,0)</f>
        <v>0</v>
      </c>
      <c r="BI902" s="194">
        <f>IF(N902="nulová",J902,0)</f>
        <v>0</v>
      </c>
      <c r="BJ902" s="20" t="s">
        <v>88</v>
      </c>
      <c r="BK902" s="194">
        <f>ROUND(I902*H902,2)</f>
        <v>0</v>
      </c>
      <c r="BL902" s="20" t="s">
        <v>366</v>
      </c>
      <c r="BM902" s="193" t="s">
        <v>4438</v>
      </c>
    </row>
    <row r="903" spans="1:65" s="2" customFormat="1" ht="10.199999999999999">
      <c r="A903" s="37"/>
      <c r="B903" s="38"/>
      <c r="C903" s="39"/>
      <c r="D903" s="195" t="s">
        <v>245</v>
      </c>
      <c r="E903" s="39"/>
      <c r="F903" s="196" t="s">
        <v>1003</v>
      </c>
      <c r="G903" s="39"/>
      <c r="H903" s="39"/>
      <c r="I903" s="197"/>
      <c r="J903" s="39"/>
      <c r="K903" s="39"/>
      <c r="L903" s="42"/>
      <c r="M903" s="198"/>
      <c r="N903" s="199"/>
      <c r="O903" s="67"/>
      <c r="P903" s="67"/>
      <c r="Q903" s="67"/>
      <c r="R903" s="67"/>
      <c r="S903" s="67"/>
      <c r="T903" s="68"/>
      <c r="U903" s="37"/>
      <c r="V903" s="37"/>
      <c r="W903" s="37"/>
      <c r="X903" s="37"/>
      <c r="Y903" s="37"/>
      <c r="Z903" s="37"/>
      <c r="AA903" s="37"/>
      <c r="AB903" s="37"/>
      <c r="AC903" s="37"/>
      <c r="AD903" s="37"/>
      <c r="AE903" s="37"/>
      <c r="AT903" s="20" t="s">
        <v>245</v>
      </c>
      <c r="AU903" s="20" t="s">
        <v>88</v>
      </c>
    </row>
    <row r="904" spans="1:65" s="14" customFormat="1" ht="10.199999999999999">
      <c r="B904" s="211"/>
      <c r="C904" s="212"/>
      <c r="D904" s="202" t="s">
        <v>247</v>
      </c>
      <c r="E904" s="213" t="s">
        <v>19</v>
      </c>
      <c r="F904" s="214" t="s">
        <v>4368</v>
      </c>
      <c r="G904" s="212"/>
      <c r="H904" s="215">
        <v>2</v>
      </c>
      <c r="I904" s="216"/>
      <c r="J904" s="212"/>
      <c r="K904" s="212"/>
      <c r="L904" s="217"/>
      <c r="M904" s="218"/>
      <c r="N904" s="219"/>
      <c r="O904" s="219"/>
      <c r="P904" s="219"/>
      <c r="Q904" s="219"/>
      <c r="R904" s="219"/>
      <c r="S904" s="219"/>
      <c r="T904" s="220"/>
      <c r="AT904" s="221" t="s">
        <v>247</v>
      </c>
      <c r="AU904" s="221" t="s">
        <v>88</v>
      </c>
      <c r="AV904" s="14" t="s">
        <v>88</v>
      </c>
      <c r="AW904" s="14" t="s">
        <v>37</v>
      </c>
      <c r="AX904" s="14" t="s">
        <v>83</v>
      </c>
      <c r="AY904" s="221" t="s">
        <v>237</v>
      </c>
    </row>
    <row r="905" spans="1:65" s="2" customFormat="1" ht="16.5" customHeight="1">
      <c r="A905" s="37"/>
      <c r="B905" s="38"/>
      <c r="C905" s="244" t="s">
        <v>1735</v>
      </c>
      <c r="D905" s="244" t="s">
        <v>296</v>
      </c>
      <c r="E905" s="245" t="s">
        <v>1004</v>
      </c>
      <c r="F905" s="246" t="s">
        <v>1005</v>
      </c>
      <c r="G905" s="247" t="s">
        <v>290</v>
      </c>
      <c r="H905" s="248">
        <v>2</v>
      </c>
      <c r="I905" s="249"/>
      <c r="J905" s="250">
        <f>ROUND(I905*H905,2)</f>
        <v>0</v>
      </c>
      <c r="K905" s="246" t="s">
        <v>19</v>
      </c>
      <c r="L905" s="251"/>
      <c r="M905" s="252" t="s">
        <v>19</v>
      </c>
      <c r="N905" s="253" t="s">
        <v>48</v>
      </c>
      <c r="O905" s="67"/>
      <c r="P905" s="191">
        <f>O905*H905</f>
        <v>0</v>
      </c>
      <c r="Q905" s="191">
        <v>2.5999999999999998E-4</v>
      </c>
      <c r="R905" s="191">
        <f>Q905*H905</f>
        <v>5.1999999999999995E-4</v>
      </c>
      <c r="S905" s="191">
        <v>0</v>
      </c>
      <c r="T905" s="192">
        <f>S905*H905</f>
        <v>0</v>
      </c>
      <c r="U905" s="37"/>
      <c r="V905" s="37"/>
      <c r="W905" s="37"/>
      <c r="X905" s="37"/>
      <c r="Y905" s="37"/>
      <c r="Z905" s="37"/>
      <c r="AA905" s="37"/>
      <c r="AB905" s="37"/>
      <c r="AC905" s="37"/>
      <c r="AD905" s="37"/>
      <c r="AE905" s="37"/>
      <c r="AR905" s="193" t="s">
        <v>523</v>
      </c>
      <c r="AT905" s="193" t="s">
        <v>296</v>
      </c>
      <c r="AU905" s="193" t="s">
        <v>88</v>
      </c>
      <c r="AY905" s="20" t="s">
        <v>237</v>
      </c>
      <c r="BE905" s="194">
        <f>IF(N905="základní",J905,0)</f>
        <v>0</v>
      </c>
      <c r="BF905" s="194">
        <f>IF(N905="snížená",J905,0)</f>
        <v>0</v>
      </c>
      <c r="BG905" s="194">
        <f>IF(N905="zákl. přenesená",J905,0)</f>
        <v>0</v>
      </c>
      <c r="BH905" s="194">
        <f>IF(N905="sníž. přenesená",J905,0)</f>
        <v>0</v>
      </c>
      <c r="BI905" s="194">
        <f>IF(N905="nulová",J905,0)</f>
        <v>0</v>
      </c>
      <c r="BJ905" s="20" t="s">
        <v>88</v>
      </c>
      <c r="BK905" s="194">
        <f>ROUND(I905*H905,2)</f>
        <v>0</v>
      </c>
      <c r="BL905" s="20" t="s">
        <v>366</v>
      </c>
      <c r="BM905" s="193" t="s">
        <v>4439</v>
      </c>
    </row>
    <row r="906" spans="1:65" s="2" customFormat="1" ht="24.15" customHeight="1">
      <c r="A906" s="37"/>
      <c r="B906" s="38"/>
      <c r="C906" s="182" t="s">
        <v>4440</v>
      </c>
      <c r="D906" s="182" t="s">
        <v>239</v>
      </c>
      <c r="E906" s="183" t="s">
        <v>1007</v>
      </c>
      <c r="F906" s="184" t="s">
        <v>1008</v>
      </c>
      <c r="G906" s="185" t="s">
        <v>290</v>
      </c>
      <c r="H906" s="186">
        <v>1</v>
      </c>
      <c r="I906" s="187"/>
      <c r="J906" s="188">
        <f>ROUND(I906*H906,2)</f>
        <v>0</v>
      </c>
      <c r="K906" s="184" t="s">
        <v>242</v>
      </c>
      <c r="L906" s="42"/>
      <c r="M906" s="189" t="s">
        <v>19</v>
      </c>
      <c r="N906" s="190" t="s">
        <v>48</v>
      </c>
      <c r="O906" s="67"/>
      <c r="P906" s="191">
        <f>O906*H906</f>
        <v>0</v>
      </c>
      <c r="Q906" s="191">
        <v>0</v>
      </c>
      <c r="R906" s="191">
        <f>Q906*H906</f>
        <v>0</v>
      </c>
      <c r="S906" s="191">
        <v>0</v>
      </c>
      <c r="T906" s="192">
        <f>S906*H906</f>
        <v>0</v>
      </c>
      <c r="U906" s="37"/>
      <c r="V906" s="37"/>
      <c r="W906" s="37"/>
      <c r="X906" s="37"/>
      <c r="Y906" s="37"/>
      <c r="Z906" s="37"/>
      <c r="AA906" s="37"/>
      <c r="AB906" s="37"/>
      <c r="AC906" s="37"/>
      <c r="AD906" s="37"/>
      <c r="AE906" s="37"/>
      <c r="AR906" s="193" t="s">
        <v>366</v>
      </c>
      <c r="AT906" s="193" t="s">
        <v>239</v>
      </c>
      <c r="AU906" s="193" t="s">
        <v>88</v>
      </c>
      <c r="AY906" s="20" t="s">
        <v>237</v>
      </c>
      <c r="BE906" s="194">
        <f>IF(N906="základní",J906,0)</f>
        <v>0</v>
      </c>
      <c r="BF906" s="194">
        <f>IF(N906="snížená",J906,0)</f>
        <v>0</v>
      </c>
      <c r="BG906" s="194">
        <f>IF(N906="zákl. přenesená",J906,0)</f>
        <v>0</v>
      </c>
      <c r="BH906" s="194">
        <f>IF(N906="sníž. přenesená",J906,0)</f>
        <v>0</v>
      </c>
      <c r="BI906" s="194">
        <f>IF(N906="nulová",J906,0)</f>
        <v>0</v>
      </c>
      <c r="BJ906" s="20" t="s">
        <v>88</v>
      </c>
      <c r="BK906" s="194">
        <f>ROUND(I906*H906,2)</f>
        <v>0</v>
      </c>
      <c r="BL906" s="20" t="s">
        <v>366</v>
      </c>
      <c r="BM906" s="193" t="s">
        <v>4441</v>
      </c>
    </row>
    <row r="907" spans="1:65" s="2" customFormat="1" ht="10.199999999999999">
      <c r="A907" s="37"/>
      <c r="B907" s="38"/>
      <c r="C907" s="39"/>
      <c r="D907" s="195" t="s">
        <v>245</v>
      </c>
      <c r="E907" s="39"/>
      <c r="F907" s="196" t="s">
        <v>1010</v>
      </c>
      <c r="G907" s="39"/>
      <c r="H907" s="39"/>
      <c r="I907" s="197"/>
      <c r="J907" s="39"/>
      <c r="K907" s="39"/>
      <c r="L907" s="42"/>
      <c r="M907" s="198"/>
      <c r="N907" s="199"/>
      <c r="O907" s="67"/>
      <c r="P907" s="67"/>
      <c r="Q907" s="67"/>
      <c r="R907" s="67"/>
      <c r="S907" s="67"/>
      <c r="T907" s="68"/>
      <c r="U907" s="37"/>
      <c r="V907" s="37"/>
      <c r="W907" s="37"/>
      <c r="X907" s="37"/>
      <c r="Y907" s="37"/>
      <c r="Z907" s="37"/>
      <c r="AA907" s="37"/>
      <c r="AB907" s="37"/>
      <c r="AC907" s="37"/>
      <c r="AD907" s="37"/>
      <c r="AE907" s="37"/>
      <c r="AT907" s="20" t="s">
        <v>245</v>
      </c>
      <c r="AU907" s="20" t="s">
        <v>88</v>
      </c>
    </row>
    <row r="908" spans="1:65" s="14" customFormat="1" ht="10.199999999999999">
      <c r="B908" s="211"/>
      <c r="C908" s="212"/>
      <c r="D908" s="202" t="s">
        <v>247</v>
      </c>
      <c r="E908" s="213" t="s">
        <v>19</v>
      </c>
      <c r="F908" s="214" t="s">
        <v>4399</v>
      </c>
      <c r="G908" s="212"/>
      <c r="H908" s="215">
        <v>1</v>
      </c>
      <c r="I908" s="216"/>
      <c r="J908" s="212"/>
      <c r="K908" s="212"/>
      <c r="L908" s="217"/>
      <c r="M908" s="218"/>
      <c r="N908" s="219"/>
      <c r="O908" s="219"/>
      <c r="P908" s="219"/>
      <c r="Q908" s="219"/>
      <c r="R908" s="219"/>
      <c r="S908" s="219"/>
      <c r="T908" s="220"/>
      <c r="AT908" s="221" t="s">
        <v>247</v>
      </c>
      <c r="AU908" s="221" t="s">
        <v>88</v>
      </c>
      <c r="AV908" s="14" t="s">
        <v>88</v>
      </c>
      <c r="AW908" s="14" t="s">
        <v>37</v>
      </c>
      <c r="AX908" s="14" t="s">
        <v>83</v>
      </c>
      <c r="AY908" s="221" t="s">
        <v>237</v>
      </c>
    </row>
    <row r="909" spans="1:65" s="2" customFormat="1" ht="16.5" customHeight="1">
      <c r="A909" s="37"/>
      <c r="B909" s="38"/>
      <c r="C909" s="244" t="s">
        <v>1738</v>
      </c>
      <c r="D909" s="244" t="s">
        <v>296</v>
      </c>
      <c r="E909" s="245" t="s">
        <v>1027</v>
      </c>
      <c r="F909" s="246" t="s">
        <v>1028</v>
      </c>
      <c r="G909" s="247" t="s">
        <v>290</v>
      </c>
      <c r="H909" s="248">
        <v>1</v>
      </c>
      <c r="I909" s="249"/>
      <c r="J909" s="250">
        <f>ROUND(I909*H909,2)</f>
        <v>0</v>
      </c>
      <c r="K909" s="246" t="s">
        <v>242</v>
      </c>
      <c r="L909" s="251"/>
      <c r="M909" s="252" t="s">
        <v>19</v>
      </c>
      <c r="N909" s="253" t="s">
        <v>48</v>
      </c>
      <c r="O909" s="67"/>
      <c r="P909" s="191">
        <f>O909*H909</f>
        <v>0</v>
      </c>
      <c r="Q909" s="191">
        <v>2.2000000000000001E-3</v>
      </c>
      <c r="R909" s="191">
        <f>Q909*H909</f>
        <v>2.2000000000000001E-3</v>
      </c>
      <c r="S909" s="191">
        <v>0</v>
      </c>
      <c r="T909" s="192">
        <f>S909*H909</f>
        <v>0</v>
      </c>
      <c r="U909" s="37"/>
      <c r="V909" s="37"/>
      <c r="W909" s="37"/>
      <c r="X909" s="37"/>
      <c r="Y909" s="37"/>
      <c r="Z909" s="37"/>
      <c r="AA909" s="37"/>
      <c r="AB909" s="37"/>
      <c r="AC909" s="37"/>
      <c r="AD909" s="37"/>
      <c r="AE909" s="37"/>
      <c r="AR909" s="193" t="s">
        <v>523</v>
      </c>
      <c r="AT909" s="193" t="s">
        <v>296</v>
      </c>
      <c r="AU909" s="193" t="s">
        <v>88</v>
      </c>
      <c r="AY909" s="20" t="s">
        <v>237</v>
      </c>
      <c r="BE909" s="194">
        <f>IF(N909="základní",J909,0)</f>
        <v>0</v>
      </c>
      <c r="BF909" s="194">
        <f>IF(N909="snížená",J909,0)</f>
        <v>0</v>
      </c>
      <c r="BG909" s="194">
        <f>IF(N909="zákl. přenesená",J909,0)</f>
        <v>0</v>
      </c>
      <c r="BH909" s="194">
        <f>IF(N909="sníž. přenesená",J909,0)</f>
        <v>0</v>
      </c>
      <c r="BI909" s="194">
        <f>IF(N909="nulová",J909,0)</f>
        <v>0</v>
      </c>
      <c r="BJ909" s="20" t="s">
        <v>88</v>
      </c>
      <c r="BK909" s="194">
        <f>ROUND(I909*H909,2)</f>
        <v>0</v>
      </c>
      <c r="BL909" s="20" t="s">
        <v>366</v>
      </c>
      <c r="BM909" s="193" t="s">
        <v>4442</v>
      </c>
    </row>
    <row r="910" spans="1:65" s="2" customFormat="1" ht="24.15" customHeight="1">
      <c r="A910" s="37"/>
      <c r="B910" s="38"/>
      <c r="C910" s="182" t="s">
        <v>4443</v>
      </c>
      <c r="D910" s="182" t="s">
        <v>239</v>
      </c>
      <c r="E910" s="183" t="s">
        <v>1007</v>
      </c>
      <c r="F910" s="184" t="s">
        <v>1008</v>
      </c>
      <c r="G910" s="185" t="s">
        <v>290</v>
      </c>
      <c r="H910" s="186">
        <v>30</v>
      </c>
      <c r="I910" s="187"/>
      <c r="J910" s="188">
        <f>ROUND(I910*H910,2)</f>
        <v>0</v>
      </c>
      <c r="K910" s="184" t="s">
        <v>242</v>
      </c>
      <c r="L910" s="42"/>
      <c r="M910" s="189" t="s">
        <v>19</v>
      </c>
      <c r="N910" s="190" t="s">
        <v>48</v>
      </c>
      <c r="O910" s="67"/>
      <c r="P910" s="191">
        <f>O910*H910</f>
        <v>0</v>
      </c>
      <c r="Q910" s="191">
        <v>0</v>
      </c>
      <c r="R910" s="191">
        <f>Q910*H910</f>
        <v>0</v>
      </c>
      <c r="S910" s="191">
        <v>0</v>
      </c>
      <c r="T910" s="192">
        <f>S910*H910</f>
        <v>0</v>
      </c>
      <c r="U910" s="37"/>
      <c r="V910" s="37"/>
      <c r="W910" s="37"/>
      <c r="X910" s="37"/>
      <c r="Y910" s="37"/>
      <c r="Z910" s="37"/>
      <c r="AA910" s="37"/>
      <c r="AB910" s="37"/>
      <c r="AC910" s="37"/>
      <c r="AD910" s="37"/>
      <c r="AE910" s="37"/>
      <c r="AR910" s="193" t="s">
        <v>366</v>
      </c>
      <c r="AT910" s="193" t="s">
        <v>239</v>
      </c>
      <c r="AU910" s="193" t="s">
        <v>88</v>
      </c>
      <c r="AY910" s="20" t="s">
        <v>237</v>
      </c>
      <c r="BE910" s="194">
        <f>IF(N910="základní",J910,0)</f>
        <v>0</v>
      </c>
      <c r="BF910" s="194">
        <f>IF(N910="snížená",J910,0)</f>
        <v>0</v>
      </c>
      <c r="BG910" s="194">
        <f>IF(N910="zákl. přenesená",J910,0)</f>
        <v>0</v>
      </c>
      <c r="BH910" s="194">
        <f>IF(N910="sníž. přenesená",J910,0)</f>
        <v>0</v>
      </c>
      <c r="BI910" s="194">
        <f>IF(N910="nulová",J910,0)</f>
        <v>0</v>
      </c>
      <c r="BJ910" s="20" t="s">
        <v>88</v>
      </c>
      <c r="BK910" s="194">
        <f>ROUND(I910*H910,2)</f>
        <v>0</v>
      </c>
      <c r="BL910" s="20" t="s">
        <v>366</v>
      </c>
      <c r="BM910" s="193" t="s">
        <v>4444</v>
      </c>
    </row>
    <row r="911" spans="1:65" s="2" customFormat="1" ht="10.199999999999999">
      <c r="A911" s="37"/>
      <c r="B911" s="38"/>
      <c r="C911" s="39"/>
      <c r="D911" s="195" t="s">
        <v>245</v>
      </c>
      <c r="E911" s="39"/>
      <c r="F911" s="196" t="s">
        <v>1010</v>
      </c>
      <c r="G911" s="39"/>
      <c r="H911" s="39"/>
      <c r="I911" s="197"/>
      <c r="J911" s="39"/>
      <c r="K911" s="39"/>
      <c r="L911" s="42"/>
      <c r="M911" s="198"/>
      <c r="N911" s="199"/>
      <c r="O911" s="67"/>
      <c r="P911" s="67"/>
      <c r="Q911" s="67"/>
      <c r="R911" s="67"/>
      <c r="S911" s="67"/>
      <c r="T911" s="68"/>
      <c r="U911" s="37"/>
      <c r="V911" s="37"/>
      <c r="W911" s="37"/>
      <c r="X911" s="37"/>
      <c r="Y911" s="37"/>
      <c r="Z911" s="37"/>
      <c r="AA911" s="37"/>
      <c r="AB911" s="37"/>
      <c r="AC911" s="37"/>
      <c r="AD911" s="37"/>
      <c r="AE911" s="37"/>
      <c r="AT911" s="20" t="s">
        <v>245</v>
      </c>
      <c r="AU911" s="20" t="s">
        <v>88</v>
      </c>
    </row>
    <row r="912" spans="1:65" s="14" customFormat="1" ht="10.199999999999999">
      <c r="B912" s="211"/>
      <c r="C912" s="212"/>
      <c r="D912" s="202" t="s">
        <v>247</v>
      </c>
      <c r="E912" s="213" t="s">
        <v>19</v>
      </c>
      <c r="F912" s="214" t="s">
        <v>4056</v>
      </c>
      <c r="G912" s="212"/>
      <c r="H912" s="215">
        <v>2</v>
      </c>
      <c r="I912" s="216"/>
      <c r="J912" s="212"/>
      <c r="K912" s="212"/>
      <c r="L912" s="217"/>
      <c r="M912" s="218"/>
      <c r="N912" s="219"/>
      <c r="O912" s="219"/>
      <c r="P912" s="219"/>
      <c r="Q912" s="219"/>
      <c r="R912" s="219"/>
      <c r="S912" s="219"/>
      <c r="T912" s="220"/>
      <c r="AT912" s="221" t="s">
        <v>247</v>
      </c>
      <c r="AU912" s="221" t="s">
        <v>88</v>
      </c>
      <c r="AV912" s="14" t="s">
        <v>88</v>
      </c>
      <c r="AW912" s="14" t="s">
        <v>37</v>
      </c>
      <c r="AX912" s="14" t="s">
        <v>76</v>
      </c>
      <c r="AY912" s="221" t="s">
        <v>237</v>
      </c>
    </row>
    <row r="913" spans="1:65" s="14" customFormat="1" ht="10.199999999999999">
      <c r="B913" s="211"/>
      <c r="C913" s="212"/>
      <c r="D913" s="202" t="s">
        <v>247</v>
      </c>
      <c r="E913" s="213" t="s">
        <v>19</v>
      </c>
      <c r="F913" s="214" t="s">
        <v>4352</v>
      </c>
      <c r="G913" s="212"/>
      <c r="H913" s="215">
        <v>1</v>
      </c>
      <c r="I913" s="216"/>
      <c r="J913" s="212"/>
      <c r="K913" s="212"/>
      <c r="L913" s="217"/>
      <c r="M913" s="218"/>
      <c r="N913" s="219"/>
      <c r="O913" s="219"/>
      <c r="P913" s="219"/>
      <c r="Q913" s="219"/>
      <c r="R913" s="219"/>
      <c r="S913" s="219"/>
      <c r="T913" s="220"/>
      <c r="AT913" s="221" t="s">
        <v>247</v>
      </c>
      <c r="AU913" s="221" t="s">
        <v>88</v>
      </c>
      <c r="AV913" s="14" t="s">
        <v>88</v>
      </c>
      <c r="AW913" s="14" t="s">
        <v>37</v>
      </c>
      <c r="AX913" s="14" t="s">
        <v>76</v>
      </c>
      <c r="AY913" s="221" t="s">
        <v>237</v>
      </c>
    </row>
    <row r="914" spans="1:65" s="14" customFormat="1" ht="10.199999999999999">
      <c r="B914" s="211"/>
      <c r="C914" s="212"/>
      <c r="D914" s="202" t="s">
        <v>247</v>
      </c>
      <c r="E914" s="213" t="s">
        <v>19</v>
      </c>
      <c r="F914" s="214" t="s">
        <v>4399</v>
      </c>
      <c r="G914" s="212"/>
      <c r="H914" s="215">
        <v>1</v>
      </c>
      <c r="I914" s="216"/>
      <c r="J914" s="212"/>
      <c r="K914" s="212"/>
      <c r="L914" s="217"/>
      <c r="M914" s="218"/>
      <c r="N914" s="219"/>
      <c r="O914" s="219"/>
      <c r="P914" s="219"/>
      <c r="Q914" s="219"/>
      <c r="R914" s="219"/>
      <c r="S914" s="219"/>
      <c r="T914" s="220"/>
      <c r="AT914" s="221" t="s">
        <v>247</v>
      </c>
      <c r="AU914" s="221" t="s">
        <v>88</v>
      </c>
      <c r="AV914" s="14" t="s">
        <v>88</v>
      </c>
      <c r="AW914" s="14" t="s">
        <v>37</v>
      </c>
      <c r="AX914" s="14" t="s">
        <v>76</v>
      </c>
      <c r="AY914" s="221" t="s">
        <v>237</v>
      </c>
    </row>
    <row r="915" spans="1:65" s="14" customFormat="1" ht="10.199999999999999">
      <c r="B915" s="211"/>
      <c r="C915" s="212"/>
      <c r="D915" s="202" t="s">
        <v>247</v>
      </c>
      <c r="E915" s="213" t="s">
        <v>19</v>
      </c>
      <c r="F915" s="214" t="s">
        <v>4074</v>
      </c>
      <c r="G915" s="212"/>
      <c r="H915" s="215">
        <v>2</v>
      </c>
      <c r="I915" s="216"/>
      <c r="J915" s="212"/>
      <c r="K915" s="212"/>
      <c r="L915" s="217"/>
      <c r="M915" s="218"/>
      <c r="N915" s="219"/>
      <c r="O915" s="219"/>
      <c r="P915" s="219"/>
      <c r="Q915" s="219"/>
      <c r="R915" s="219"/>
      <c r="S915" s="219"/>
      <c r="T915" s="220"/>
      <c r="AT915" s="221" t="s">
        <v>247</v>
      </c>
      <c r="AU915" s="221" t="s">
        <v>88</v>
      </c>
      <c r="AV915" s="14" t="s">
        <v>88</v>
      </c>
      <c r="AW915" s="14" t="s">
        <v>37</v>
      </c>
      <c r="AX915" s="14" t="s">
        <v>76</v>
      </c>
      <c r="AY915" s="221" t="s">
        <v>237</v>
      </c>
    </row>
    <row r="916" spans="1:65" s="14" customFormat="1" ht="10.199999999999999">
      <c r="B916" s="211"/>
      <c r="C916" s="212"/>
      <c r="D916" s="202" t="s">
        <v>247</v>
      </c>
      <c r="E916" s="213" t="s">
        <v>19</v>
      </c>
      <c r="F916" s="214" t="s">
        <v>4358</v>
      </c>
      <c r="G916" s="212"/>
      <c r="H916" s="215">
        <v>3</v>
      </c>
      <c r="I916" s="216"/>
      <c r="J916" s="212"/>
      <c r="K916" s="212"/>
      <c r="L916" s="217"/>
      <c r="M916" s="218"/>
      <c r="N916" s="219"/>
      <c r="O916" s="219"/>
      <c r="P916" s="219"/>
      <c r="Q916" s="219"/>
      <c r="R916" s="219"/>
      <c r="S916" s="219"/>
      <c r="T916" s="220"/>
      <c r="AT916" s="221" t="s">
        <v>247</v>
      </c>
      <c r="AU916" s="221" t="s">
        <v>88</v>
      </c>
      <c r="AV916" s="14" t="s">
        <v>88</v>
      </c>
      <c r="AW916" s="14" t="s">
        <v>37</v>
      </c>
      <c r="AX916" s="14" t="s">
        <v>76</v>
      </c>
      <c r="AY916" s="221" t="s">
        <v>237</v>
      </c>
    </row>
    <row r="917" spans="1:65" s="14" customFormat="1" ht="10.199999999999999">
      <c r="B917" s="211"/>
      <c r="C917" s="212"/>
      <c r="D917" s="202" t="s">
        <v>247</v>
      </c>
      <c r="E917" s="213" t="s">
        <v>19</v>
      </c>
      <c r="F917" s="214" t="s">
        <v>4353</v>
      </c>
      <c r="G917" s="212"/>
      <c r="H917" s="215">
        <v>12</v>
      </c>
      <c r="I917" s="216"/>
      <c r="J917" s="212"/>
      <c r="K917" s="212"/>
      <c r="L917" s="217"/>
      <c r="M917" s="218"/>
      <c r="N917" s="219"/>
      <c r="O917" s="219"/>
      <c r="P917" s="219"/>
      <c r="Q917" s="219"/>
      <c r="R917" s="219"/>
      <c r="S917" s="219"/>
      <c r="T917" s="220"/>
      <c r="AT917" s="221" t="s">
        <v>247</v>
      </c>
      <c r="AU917" s="221" t="s">
        <v>88</v>
      </c>
      <c r="AV917" s="14" t="s">
        <v>88</v>
      </c>
      <c r="AW917" s="14" t="s">
        <v>37</v>
      </c>
      <c r="AX917" s="14" t="s">
        <v>76</v>
      </c>
      <c r="AY917" s="221" t="s">
        <v>237</v>
      </c>
    </row>
    <row r="918" spans="1:65" s="14" customFormat="1" ht="10.199999999999999">
      <c r="B918" s="211"/>
      <c r="C918" s="212"/>
      <c r="D918" s="202" t="s">
        <v>247</v>
      </c>
      <c r="E918" s="213" t="s">
        <v>19</v>
      </c>
      <c r="F918" s="214" t="s">
        <v>4063</v>
      </c>
      <c r="G918" s="212"/>
      <c r="H918" s="215">
        <v>2</v>
      </c>
      <c r="I918" s="216"/>
      <c r="J918" s="212"/>
      <c r="K918" s="212"/>
      <c r="L918" s="217"/>
      <c r="M918" s="218"/>
      <c r="N918" s="219"/>
      <c r="O918" s="219"/>
      <c r="P918" s="219"/>
      <c r="Q918" s="219"/>
      <c r="R918" s="219"/>
      <c r="S918" s="219"/>
      <c r="T918" s="220"/>
      <c r="AT918" s="221" t="s">
        <v>247</v>
      </c>
      <c r="AU918" s="221" t="s">
        <v>88</v>
      </c>
      <c r="AV918" s="14" t="s">
        <v>88</v>
      </c>
      <c r="AW918" s="14" t="s">
        <v>37</v>
      </c>
      <c r="AX918" s="14" t="s">
        <v>76</v>
      </c>
      <c r="AY918" s="221" t="s">
        <v>237</v>
      </c>
    </row>
    <row r="919" spans="1:65" s="14" customFormat="1" ht="10.199999999999999">
      <c r="B919" s="211"/>
      <c r="C919" s="212"/>
      <c r="D919" s="202" t="s">
        <v>247</v>
      </c>
      <c r="E919" s="213" t="s">
        <v>19</v>
      </c>
      <c r="F919" s="214" t="s">
        <v>4075</v>
      </c>
      <c r="G919" s="212"/>
      <c r="H919" s="215">
        <v>1</v>
      </c>
      <c r="I919" s="216"/>
      <c r="J919" s="212"/>
      <c r="K919" s="212"/>
      <c r="L919" s="217"/>
      <c r="M919" s="218"/>
      <c r="N919" s="219"/>
      <c r="O919" s="219"/>
      <c r="P919" s="219"/>
      <c r="Q919" s="219"/>
      <c r="R919" s="219"/>
      <c r="S919" s="219"/>
      <c r="T919" s="220"/>
      <c r="AT919" s="221" t="s">
        <v>247</v>
      </c>
      <c r="AU919" s="221" t="s">
        <v>88</v>
      </c>
      <c r="AV919" s="14" t="s">
        <v>88</v>
      </c>
      <c r="AW919" s="14" t="s">
        <v>37</v>
      </c>
      <c r="AX919" s="14" t="s">
        <v>76</v>
      </c>
      <c r="AY919" s="221" t="s">
        <v>237</v>
      </c>
    </row>
    <row r="920" spans="1:65" s="14" customFormat="1" ht="10.199999999999999">
      <c r="B920" s="211"/>
      <c r="C920" s="212"/>
      <c r="D920" s="202" t="s">
        <v>247</v>
      </c>
      <c r="E920" s="213" t="s">
        <v>19</v>
      </c>
      <c r="F920" s="214" t="s">
        <v>4057</v>
      </c>
      <c r="G920" s="212"/>
      <c r="H920" s="215">
        <v>4</v>
      </c>
      <c r="I920" s="216"/>
      <c r="J920" s="212"/>
      <c r="K920" s="212"/>
      <c r="L920" s="217"/>
      <c r="M920" s="218"/>
      <c r="N920" s="219"/>
      <c r="O920" s="219"/>
      <c r="P920" s="219"/>
      <c r="Q920" s="219"/>
      <c r="R920" s="219"/>
      <c r="S920" s="219"/>
      <c r="T920" s="220"/>
      <c r="AT920" s="221" t="s">
        <v>247</v>
      </c>
      <c r="AU920" s="221" t="s">
        <v>88</v>
      </c>
      <c r="AV920" s="14" t="s">
        <v>88</v>
      </c>
      <c r="AW920" s="14" t="s">
        <v>37</v>
      </c>
      <c r="AX920" s="14" t="s">
        <v>76</v>
      </c>
      <c r="AY920" s="221" t="s">
        <v>237</v>
      </c>
    </row>
    <row r="921" spans="1:65" s="14" customFormat="1" ht="10.199999999999999">
      <c r="B921" s="211"/>
      <c r="C921" s="212"/>
      <c r="D921" s="202" t="s">
        <v>247</v>
      </c>
      <c r="E921" s="213" t="s">
        <v>19</v>
      </c>
      <c r="F921" s="214" t="s">
        <v>4048</v>
      </c>
      <c r="G921" s="212"/>
      <c r="H921" s="215">
        <v>1</v>
      </c>
      <c r="I921" s="216"/>
      <c r="J921" s="212"/>
      <c r="K921" s="212"/>
      <c r="L921" s="217"/>
      <c r="M921" s="218"/>
      <c r="N921" s="219"/>
      <c r="O921" s="219"/>
      <c r="P921" s="219"/>
      <c r="Q921" s="219"/>
      <c r="R921" s="219"/>
      <c r="S921" s="219"/>
      <c r="T921" s="220"/>
      <c r="AT921" s="221" t="s">
        <v>247</v>
      </c>
      <c r="AU921" s="221" t="s">
        <v>88</v>
      </c>
      <c r="AV921" s="14" t="s">
        <v>88</v>
      </c>
      <c r="AW921" s="14" t="s">
        <v>37</v>
      </c>
      <c r="AX921" s="14" t="s">
        <v>76</v>
      </c>
      <c r="AY921" s="221" t="s">
        <v>237</v>
      </c>
    </row>
    <row r="922" spans="1:65" s="14" customFormat="1" ht="10.199999999999999">
      <c r="B922" s="211"/>
      <c r="C922" s="212"/>
      <c r="D922" s="202" t="s">
        <v>247</v>
      </c>
      <c r="E922" s="213" t="s">
        <v>19</v>
      </c>
      <c r="F922" s="214" t="s">
        <v>4066</v>
      </c>
      <c r="G922" s="212"/>
      <c r="H922" s="215">
        <v>1</v>
      </c>
      <c r="I922" s="216"/>
      <c r="J922" s="212"/>
      <c r="K922" s="212"/>
      <c r="L922" s="217"/>
      <c r="M922" s="218"/>
      <c r="N922" s="219"/>
      <c r="O922" s="219"/>
      <c r="P922" s="219"/>
      <c r="Q922" s="219"/>
      <c r="R922" s="219"/>
      <c r="S922" s="219"/>
      <c r="T922" s="220"/>
      <c r="AT922" s="221" t="s">
        <v>247</v>
      </c>
      <c r="AU922" s="221" t="s">
        <v>88</v>
      </c>
      <c r="AV922" s="14" t="s">
        <v>88</v>
      </c>
      <c r="AW922" s="14" t="s">
        <v>37</v>
      </c>
      <c r="AX922" s="14" t="s">
        <v>76</v>
      </c>
      <c r="AY922" s="221" t="s">
        <v>237</v>
      </c>
    </row>
    <row r="923" spans="1:65" s="16" customFormat="1" ht="10.199999999999999">
      <c r="B923" s="233"/>
      <c r="C923" s="234"/>
      <c r="D923" s="202" t="s">
        <v>247</v>
      </c>
      <c r="E923" s="235" t="s">
        <v>19</v>
      </c>
      <c r="F923" s="236" t="s">
        <v>260</v>
      </c>
      <c r="G923" s="234"/>
      <c r="H923" s="237">
        <v>30</v>
      </c>
      <c r="I923" s="238"/>
      <c r="J923" s="234"/>
      <c r="K923" s="234"/>
      <c r="L923" s="239"/>
      <c r="M923" s="240"/>
      <c r="N923" s="241"/>
      <c r="O923" s="241"/>
      <c r="P923" s="241"/>
      <c r="Q923" s="241"/>
      <c r="R923" s="241"/>
      <c r="S923" s="241"/>
      <c r="T923" s="242"/>
      <c r="AT923" s="243" t="s">
        <v>247</v>
      </c>
      <c r="AU923" s="243" t="s">
        <v>88</v>
      </c>
      <c r="AV923" s="16" t="s">
        <v>243</v>
      </c>
      <c r="AW923" s="16" t="s">
        <v>37</v>
      </c>
      <c r="AX923" s="16" t="s">
        <v>83</v>
      </c>
      <c r="AY923" s="243" t="s">
        <v>237</v>
      </c>
    </row>
    <row r="924" spans="1:65" s="2" customFormat="1" ht="16.5" customHeight="1">
      <c r="A924" s="37"/>
      <c r="B924" s="38"/>
      <c r="C924" s="244" t="s">
        <v>1740</v>
      </c>
      <c r="D924" s="244" t="s">
        <v>296</v>
      </c>
      <c r="E924" s="245" t="s">
        <v>4445</v>
      </c>
      <c r="F924" s="246" t="s">
        <v>4446</v>
      </c>
      <c r="G924" s="247" t="s">
        <v>290</v>
      </c>
      <c r="H924" s="248">
        <v>30</v>
      </c>
      <c r="I924" s="249"/>
      <c r="J924" s="250">
        <f>ROUND(I924*H924,2)</f>
        <v>0</v>
      </c>
      <c r="K924" s="246" t="s">
        <v>242</v>
      </c>
      <c r="L924" s="251"/>
      <c r="M924" s="252" t="s">
        <v>19</v>
      </c>
      <c r="N924" s="253" t="s">
        <v>48</v>
      </c>
      <c r="O924" s="67"/>
      <c r="P924" s="191">
        <f>O924*H924</f>
        <v>0</v>
      </c>
      <c r="Q924" s="191">
        <v>2.2000000000000001E-3</v>
      </c>
      <c r="R924" s="191">
        <f>Q924*H924</f>
        <v>6.6000000000000003E-2</v>
      </c>
      <c r="S924" s="191">
        <v>0</v>
      </c>
      <c r="T924" s="192">
        <f>S924*H924</f>
        <v>0</v>
      </c>
      <c r="U924" s="37"/>
      <c r="V924" s="37"/>
      <c r="W924" s="37"/>
      <c r="X924" s="37"/>
      <c r="Y924" s="37"/>
      <c r="Z924" s="37"/>
      <c r="AA924" s="37"/>
      <c r="AB924" s="37"/>
      <c r="AC924" s="37"/>
      <c r="AD924" s="37"/>
      <c r="AE924" s="37"/>
      <c r="AR924" s="193" t="s">
        <v>523</v>
      </c>
      <c r="AT924" s="193" t="s">
        <v>296</v>
      </c>
      <c r="AU924" s="193" t="s">
        <v>88</v>
      </c>
      <c r="AY924" s="20" t="s">
        <v>237</v>
      </c>
      <c r="BE924" s="194">
        <f>IF(N924="základní",J924,0)</f>
        <v>0</v>
      </c>
      <c r="BF924" s="194">
        <f>IF(N924="snížená",J924,0)</f>
        <v>0</v>
      </c>
      <c r="BG924" s="194">
        <f>IF(N924="zákl. přenesená",J924,0)</f>
        <v>0</v>
      </c>
      <c r="BH924" s="194">
        <f>IF(N924="sníž. přenesená",J924,0)</f>
        <v>0</v>
      </c>
      <c r="BI924" s="194">
        <f>IF(N924="nulová",J924,0)</f>
        <v>0</v>
      </c>
      <c r="BJ924" s="20" t="s">
        <v>88</v>
      </c>
      <c r="BK924" s="194">
        <f>ROUND(I924*H924,2)</f>
        <v>0</v>
      </c>
      <c r="BL924" s="20" t="s">
        <v>366</v>
      </c>
      <c r="BM924" s="193" t="s">
        <v>4447</v>
      </c>
    </row>
    <row r="925" spans="1:65" s="2" customFormat="1" ht="24.15" customHeight="1">
      <c r="A925" s="37"/>
      <c r="B925" s="38"/>
      <c r="C925" s="182" t="s">
        <v>4448</v>
      </c>
      <c r="D925" s="182" t="s">
        <v>239</v>
      </c>
      <c r="E925" s="183" t="s">
        <v>1040</v>
      </c>
      <c r="F925" s="184" t="s">
        <v>1041</v>
      </c>
      <c r="G925" s="185" t="s">
        <v>290</v>
      </c>
      <c r="H925" s="186">
        <v>30</v>
      </c>
      <c r="I925" s="187"/>
      <c r="J925" s="188">
        <f>ROUND(I925*H925,2)</f>
        <v>0</v>
      </c>
      <c r="K925" s="184" t="s">
        <v>242</v>
      </c>
      <c r="L925" s="42"/>
      <c r="M925" s="189" t="s">
        <v>19</v>
      </c>
      <c r="N925" s="190" t="s">
        <v>48</v>
      </c>
      <c r="O925" s="67"/>
      <c r="P925" s="191">
        <f>O925*H925</f>
        <v>0</v>
      </c>
      <c r="Q925" s="191">
        <v>0</v>
      </c>
      <c r="R925" s="191">
        <f>Q925*H925</f>
        <v>0</v>
      </c>
      <c r="S925" s="191">
        <v>0</v>
      </c>
      <c r="T925" s="192">
        <f>S925*H925</f>
        <v>0</v>
      </c>
      <c r="U925" s="37"/>
      <c r="V925" s="37"/>
      <c r="W925" s="37"/>
      <c r="X925" s="37"/>
      <c r="Y925" s="37"/>
      <c r="Z925" s="37"/>
      <c r="AA925" s="37"/>
      <c r="AB925" s="37"/>
      <c r="AC925" s="37"/>
      <c r="AD925" s="37"/>
      <c r="AE925" s="37"/>
      <c r="AR925" s="193" t="s">
        <v>366</v>
      </c>
      <c r="AT925" s="193" t="s">
        <v>239</v>
      </c>
      <c r="AU925" s="193" t="s">
        <v>88</v>
      </c>
      <c r="AY925" s="20" t="s">
        <v>237</v>
      </c>
      <c r="BE925" s="194">
        <f>IF(N925="základní",J925,0)</f>
        <v>0</v>
      </c>
      <c r="BF925" s="194">
        <f>IF(N925="snížená",J925,0)</f>
        <v>0</v>
      </c>
      <c r="BG925" s="194">
        <f>IF(N925="zákl. přenesená",J925,0)</f>
        <v>0</v>
      </c>
      <c r="BH925" s="194">
        <f>IF(N925="sníž. přenesená",J925,0)</f>
        <v>0</v>
      </c>
      <c r="BI925" s="194">
        <f>IF(N925="nulová",J925,0)</f>
        <v>0</v>
      </c>
      <c r="BJ925" s="20" t="s">
        <v>88</v>
      </c>
      <c r="BK925" s="194">
        <f>ROUND(I925*H925,2)</f>
        <v>0</v>
      </c>
      <c r="BL925" s="20" t="s">
        <v>366</v>
      </c>
      <c r="BM925" s="193" t="s">
        <v>4449</v>
      </c>
    </row>
    <row r="926" spans="1:65" s="2" customFormat="1" ht="10.199999999999999">
      <c r="A926" s="37"/>
      <c r="B926" s="38"/>
      <c r="C926" s="39"/>
      <c r="D926" s="195" t="s">
        <v>245</v>
      </c>
      <c r="E926" s="39"/>
      <c r="F926" s="196" t="s">
        <v>1043</v>
      </c>
      <c r="G926" s="39"/>
      <c r="H926" s="39"/>
      <c r="I926" s="197"/>
      <c r="J926" s="39"/>
      <c r="K926" s="39"/>
      <c r="L926" s="42"/>
      <c r="M926" s="198"/>
      <c r="N926" s="199"/>
      <c r="O926" s="67"/>
      <c r="P926" s="67"/>
      <c r="Q926" s="67"/>
      <c r="R926" s="67"/>
      <c r="S926" s="67"/>
      <c r="T926" s="68"/>
      <c r="U926" s="37"/>
      <c r="V926" s="37"/>
      <c r="W926" s="37"/>
      <c r="X926" s="37"/>
      <c r="Y926" s="37"/>
      <c r="Z926" s="37"/>
      <c r="AA926" s="37"/>
      <c r="AB926" s="37"/>
      <c r="AC926" s="37"/>
      <c r="AD926" s="37"/>
      <c r="AE926" s="37"/>
      <c r="AT926" s="20" t="s">
        <v>245</v>
      </c>
      <c r="AU926" s="20" t="s">
        <v>88</v>
      </c>
    </row>
    <row r="927" spans="1:65" s="14" customFormat="1" ht="10.199999999999999">
      <c r="B927" s="211"/>
      <c r="C927" s="212"/>
      <c r="D927" s="202" t="s">
        <v>247</v>
      </c>
      <c r="E927" s="213" t="s">
        <v>19</v>
      </c>
      <c r="F927" s="214" t="s">
        <v>4368</v>
      </c>
      <c r="G927" s="212"/>
      <c r="H927" s="215">
        <v>2</v>
      </c>
      <c r="I927" s="216"/>
      <c r="J927" s="212"/>
      <c r="K927" s="212"/>
      <c r="L927" s="217"/>
      <c r="M927" s="218"/>
      <c r="N927" s="219"/>
      <c r="O927" s="219"/>
      <c r="P927" s="219"/>
      <c r="Q927" s="219"/>
      <c r="R927" s="219"/>
      <c r="S927" s="219"/>
      <c r="T927" s="220"/>
      <c r="AT927" s="221" t="s">
        <v>247</v>
      </c>
      <c r="AU927" s="221" t="s">
        <v>88</v>
      </c>
      <c r="AV927" s="14" t="s">
        <v>88</v>
      </c>
      <c r="AW927" s="14" t="s">
        <v>37</v>
      </c>
      <c r="AX927" s="14" t="s">
        <v>76</v>
      </c>
      <c r="AY927" s="221" t="s">
        <v>237</v>
      </c>
    </row>
    <row r="928" spans="1:65" s="14" customFormat="1" ht="10.199999999999999">
      <c r="B928" s="211"/>
      <c r="C928" s="212"/>
      <c r="D928" s="202" t="s">
        <v>247</v>
      </c>
      <c r="E928" s="213" t="s">
        <v>19</v>
      </c>
      <c r="F928" s="214" t="s">
        <v>4352</v>
      </c>
      <c r="G928" s="212"/>
      <c r="H928" s="215">
        <v>1</v>
      </c>
      <c r="I928" s="216"/>
      <c r="J928" s="212"/>
      <c r="K928" s="212"/>
      <c r="L928" s="217"/>
      <c r="M928" s="218"/>
      <c r="N928" s="219"/>
      <c r="O928" s="219"/>
      <c r="P928" s="219"/>
      <c r="Q928" s="219"/>
      <c r="R928" s="219"/>
      <c r="S928" s="219"/>
      <c r="T928" s="220"/>
      <c r="AT928" s="221" t="s">
        <v>247</v>
      </c>
      <c r="AU928" s="221" t="s">
        <v>88</v>
      </c>
      <c r="AV928" s="14" t="s">
        <v>88</v>
      </c>
      <c r="AW928" s="14" t="s">
        <v>37</v>
      </c>
      <c r="AX928" s="14" t="s">
        <v>76</v>
      </c>
      <c r="AY928" s="221" t="s">
        <v>237</v>
      </c>
    </row>
    <row r="929" spans="1:65" s="14" customFormat="1" ht="10.199999999999999">
      <c r="B929" s="211"/>
      <c r="C929" s="212"/>
      <c r="D929" s="202" t="s">
        <v>247</v>
      </c>
      <c r="E929" s="213" t="s">
        <v>19</v>
      </c>
      <c r="F929" s="214" t="s">
        <v>4399</v>
      </c>
      <c r="G929" s="212"/>
      <c r="H929" s="215">
        <v>1</v>
      </c>
      <c r="I929" s="216"/>
      <c r="J929" s="212"/>
      <c r="K929" s="212"/>
      <c r="L929" s="217"/>
      <c r="M929" s="218"/>
      <c r="N929" s="219"/>
      <c r="O929" s="219"/>
      <c r="P929" s="219"/>
      <c r="Q929" s="219"/>
      <c r="R929" s="219"/>
      <c r="S929" s="219"/>
      <c r="T929" s="220"/>
      <c r="AT929" s="221" t="s">
        <v>247</v>
      </c>
      <c r="AU929" s="221" t="s">
        <v>88</v>
      </c>
      <c r="AV929" s="14" t="s">
        <v>88</v>
      </c>
      <c r="AW929" s="14" t="s">
        <v>37</v>
      </c>
      <c r="AX929" s="14" t="s">
        <v>76</v>
      </c>
      <c r="AY929" s="221" t="s">
        <v>237</v>
      </c>
    </row>
    <row r="930" spans="1:65" s="14" customFormat="1" ht="10.199999999999999">
      <c r="B930" s="211"/>
      <c r="C930" s="212"/>
      <c r="D930" s="202" t="s">
        <v>247</v>
      </c>
      <c r="E930" s="213" t="s">
        <v>19</v>
      </c>
      <c r="F930" s="214" t="s">
        <v>4074</v>
      </c>
      <c r="G930" s="212"/>
      <c r="H930" s="215">
        <v>2</v>
      </c>
      <c r="I930" s="216"/>
      <c r="J930" s="212"/>
      <c r="K930" s="212"/>
      <c r="L930" s="217"/>
      <c r="M930" s="218"/>
      <c r="N930" s="219"/>
      <c r="O930" s="219"/>
      <c r="P930" s="219"/>
      <c r="Q930" s="219"/>
      <c r="R930" s="219"/>
      <c r="S930" s="219"/>
      <c r="T930" s="220"/>
      <c r="AT930" s="221" t="s">
        <v>247</v>
      </c>
      <c r="AU930" s="221" t="s">
        <v>88</v>
      </c>
      <c r="AV930" s="14" t="s">
        <v>88</v>
      </c>
      <c r="AW930" s="14" t="s">
        <v>37</v>
      </c>
      <c r="AX930" s="14" t="s">
        <v>76</v>
      </c>
      <c r="AY930" s="221" t="s">
        <v>237</v>
      </c>
    </row>
    <row r="931" spans="1:65" s="14" customFormat="1" ht="10.199999999999999">
      <c r="B931" s="211"/>
      <c r="C931" s="212"/>
      <c r="D931" s="202" t="s">
        <v>247</v>
      </c>
      <c r="E931" s="213" t="s">
        <v>19</v>
      </c>
      <c r="F931" s="214" t="s">
        <v>4358</v>
      </c>
      <c r="G931" s="212"/>
      <c r="H931" s="215">
        <v>3</v>
      </c>
      <c r="I931" s="216"/>
      <c r="J931" s="212"/>
      <c r="K931" s="212"/>
      <c r="L931" s="217"/>
      <c r="M931" s="218"/>
      <c r="N931" s="219"/>
      <c r="O931" s="219"/>
      <c r="P931" s="219"/>
      <c r="Q931" s="219"/>
      <c r="R931" s="219"/>
      <c r="S931" s="219"/>
      <c r="T931" s="220"/>
      <c r="AT931" s="221" t="s">
        <v>247</v>
      </c>
      <c r="AU931" s="221" t="s">
        <v>88</v>
      </c>
      <c r="AV931" s="14" t="s">
        <v>88</v>
      </c>
      <c r="AW931" s="14" t="s">
        <v>37</v>
      </c>
      <c r="AX931" s="14" t="s">
        <v>76</v>
      </c>
      <c r="AY931" s="221" t="s">
        <v>237</v>
      </c>
    </row>
    <row r="932" spans="1:65" s="14" customFormat="1" ht="10.199999999999999">
      <c r="B932" s="211"/>
      <c r="C932" s="212"/>
      <c r="D932" s="202" t="s">
        <v>247</v>
      </c>
      <c r="E932" s="213" t="s">
        <v>19</v>
      </c>
      <c r="F932" s="214" t="s">
        <v>4353</v>
      </c>
      <c r="G932" s="212"/>
      <c r="H932" s="215">
        <v>12</v>
      </c>
      <c r="I932" s="216"/>
      <c r="J932" s="212"/>
      <c r="K932" s="212"/>
      <c r="L932" s="217"/>
      <c r="M932" s="218"/>
      <c r="N932" s="219"/>
      <c r="O932" s="219"/>
      <c r="P932" s="219"/>
      <c r="Q932" s="219"/>
      <c r="R932" s="219"/>
      <c r="S932" s="219"/>
      <c r="T932" s="220"/>
      <c r="AT932" s="221" t="s">
        <v>247</v>
      </c>
      <c r="AU932" s="221" t="s">
        <v>88</v>
      </c>
      <c r="AV932" s="14" t="s">
        <v>88</v>
      </c>
      <c r="AW932" s="14" t="s">
        <v>37</v>
      </c>
      <c r="AX932" s="14" t="s">
        <v>76</v>
      </c>
      <c r="AY932" s="221" t="s">
        <v>237</v>
      </c>
    </row>
    <row r="933" spans="1:65" s="14" customFormat="1" ht="10.199999999999999">
      <c r="B933" s="211"/>
      <c r="C933" s="212"/>
      <c r="D933" s="202" t="s">
        <v>247</v>
      </c>
      <c r="E933" s="213" t="s">
        <v>19</v>
      </c>
      <c r="F933" s="214" t="s">
        <v>4063</v>
      </c>
      <c r="G933" s="212"/>
      <c r="H933" s="215">
        <v>2</v>
      </c>
      <c r="I933" s="216"/>
      <c r="J933" s="212"/>
      <c r="K933" s="212"/>
      <c r="L933" s="217"/>
      <c r="M933" s="218"/>
      <c r="N933" s="219"/>
      <c r="O933" s="219"/>
      <c r="P933" s="219"/>
      <c r="Q933" s="219"/>
      <c r="R933" s="219"/>
      <c r="S933" s="219"/>
      <c r="T933" s="220"/>
      <c r="AT933" s="221" t="s">
        <v>247</v>
      </c>
      <c r="AU933" s="221" t="s">
        <v>88</v>
      </c>
      <c r="AV933" s="14" t="s">
        <v>88</v>
      </c>
      <c r="AW933" s="14" t="s">
        <v>37</v>
      </c>
      <c r="AX933" s="14" t="s">
        <v>76</v>
      </c>
      <c r="AY933" s="221" t="s">
        <v>237</v>
      </c>
    </row>
    <row r="934" spans="1:65" s="14" customFormat="1" ht="10.199999999999999">
      <c r="B934" s="211"/>
      <c r="C934" s="212"/>
      <c r="D934" s="202" t="s">
        <v>247</v>
      </c>
      <c r="E934" s="213" t="s">
        <v>19</v>
      </c>
      <c r="F934" s="214" t="s">
        <v>4075</v>
      </c>
      <c r="G934" s="212"/>
      <c r="H934" s="215">
        <v>1</v>
      </c>
      <c r="I934" s="216"/>
      <c r="J934" s="212"/>
      <c r="K934" s="212"/>
      <c r="L934" s="217"/>
      <c r="M934" s="218"/>
      <c r="N934" s="219"/>
      <c r="O934" s="219"/>
      <c r="P934" s="219"/>
      <c r="Q934" s="219"/>
      <c r="R934" s="219"/>
      <c r="S934" s="219"/>
      <c r="T934" s="220"/>
      <c r="AT934" s="221" t="s">
        <v>247</v>
      </c>
      <c r="AU934" s="221" t="s">
        <v>88</v>
      </c>
      <c r="AV934" s="14" t="s">
        <v>88</v>
      </c>
      <c r="AW934" s="14" t="s">
        <v>37</v>
      </c>
      <c r="AX934" s="14" t="s">
        <v>76</v>
      </c>
      <c r="AY934" s="221" t="s">
        <v>237</v>
      </c>
    </row>
    <row r="935" spans="1:65" s="14" customFormat="1" ht="10.199999999999999">
      <c r="B935" s="211"/>
      <c r="C935" s="212"/>
      <c r="D935" s="202" t="s">
        <v>247</v>
      </c>
      <c r="E935" s="213" t="s">
        <v>19</v>
      </c>
      <c r="F935" s="214" t="s">
        <v>4057</v>
      </c>
      <c r="G935" s="212"/>
      <c r="H935" s="215">
        <v>4</v>
      </c>
      <c r="I935" s="216"/>
      <c r="J935" s="212"/>
      <c r="K935" s="212"/>
      <c r="L935" s="217"/>
      <c r="M935" s="218"/>
      <c r="N935" s="219"/>
      <c r="O935" s="219"/>
      <c r="P935" s="219"/>
      <c r="Q935" s="219"/>
      <c r="R935" s="219"/>
      <c r="S935" s="219"/>
      <c r="T935" s="220"/>
      <c r="AT935" s="221" t="s">
        <v>247</v>
      </c>
      <c r="AU935" s="221" t="s">
        <v>88</v>
      </c>
      <c r="AV935" s="14" t="s">
        <v>88</v>
      </c>
      <c r="AW935" s="14" t="s">
        <v>37</v>
      </c>
      <c r="AX935" s="14" t="s">
        <v>76</v>
      </c>
      <c r="AY935" s="221" t="s">
        <v>237</v>
      </c>
    </row>
    <row r="936" spans="1:65" s="14" customFormat="1" ht="10.199999999999999">
      <c r="B936" s="211"/>
      <c r="C936" s="212"/>
      <c r="D936" s="202" t="s">
        <v>247</v>
      </c>
      <c r="E936" s="213" t="s">
        <v>19</v>
      </c>
      <c r="F936" s="214" t="s">
        <v>4048</v>
      </c>
      <c r="G936" s="212"/>
      <c r="H936" s="215">
        <v>1</v>
      </c>
      <c r="I936" s="216"/>
      <c r="J936" s="212"/>
      <c r="K936" s="212"/>
      <c r="L936" s="217"/>
      <c r="M936" s="218"/>
      <c r="N936" s="219"/>
      <c r="O936" s="219"/>
      <c r="P936" s="219"/>
      <c r="Q936" s="219"/>
      <c r="R936" s="219"/>
      <c r="S936" s="219"/>
      <c r="T936" s="220"/>
      <c r="AT936" s="221" t="s">
        <v>247</v>
      </c>
      <c r="AU936" s="221" t="s">
        <v>88</v>
      </c>
      <c r="AV936" s="14" t="s">
        <v>88</v>
      </c>
      <c r="AW936" s="14" t="s">
        <v>37</v>
      </c>
      <c r="AX936" s="14" t="s">
        <v>76</v>
      </c>
      <c r="AY936" s="221" t="s">
        <v>237</v>
      </c>
    </row>
    <row r="937" spans="1:65" s="14" customFormat="1" ht="10.199999999999999">
      <c r="B937" s="211"/>
      <c r="C937" s="212"/>
      <c r="D937" s="202" t="s">
        <v>247</v>
      </c>
      <c r="E937" s="213" t="s">
        <v>19</v>
      </c>
      <c r="F937" s="214" t="s">
        <v>4066</v>
      </c>
      <c r="G937" s="212"/>
      <c r="H937" s="215">
        <v>1</v>
      </c>
      <c r="I937" s="216"/>
      <c r="J937" s="212"/>
      <c r="K937" s="212"/>
      <c r="L937" s="217"/>
      <c r="M937" s="218"/>
      <c r="N937" s="219"/>
      <c r="O937" s="219"/>
      <c r="P937" s="219"/>
      <c r="Q937" s="219"/>
      <c r="R937" s="219"/>
      <c r="S937" s="219"/>
      <c r="T937" s="220"/>
      <c r="AT937" s="221" t="s">
        <v>247</v>
      </c>
      <c r="AU937" s="221" t="s">
        <v>88</v>
      </c>
      <c r="AV937" s="14" t="s">
        <v>88</v>
      </c>
      <c r="AW937" s="14" t="s">
        <v>37</v>
      </c>
      <c r="AX937" s="14" t="s">
        <v>76</v>
      </c>
      <c r="AY937" s="221" t="s">
        <v>237</v>
      </c>
    </row>
    <row r="938" spans="1:65" s="16" customFormat="1" ht="10.199999999999999">
      <c r="B938" s="233"/>
      <c r="C938" s="234"/>
      <c r="D938" s="202" t="s">
        <v>247</v>
      </c>
      <c r="E938" s="235" t="s">
        <v>19</v>
      </c>
      <c r="F938" s="236" t="s">
        <v>260</v>
      </c>
      <c r="G938" s="234"/>
      <c r="H938" s="237">
        <v>30</v>
      </c>
      <c r="I938" s="238"/>
      <c r="J938" s="234"/>
      <c r="K938" s="234"/>
      <c r="L938" s="239"/>
      <c r="M938" s="240"/>
      <c r="N938" s="241"/>
      <c r="O938" s="241"/>
      <c r="P938" s="241"/>
      <c r="Q938" s="241"/>
      <c r="R938" s="241"/>
      <c r="S938" s="241"/>
      <c r="T938" s="242"/>
      <c r="AT938" s="243" t="s">
        <v>247</v>
      </c>
      <c r="AU938" s="243" t="s">
        <v>88</v>
      </c>
      <c r="AV938" s="16" t="s">
        <v>243</v>
      </c>
      <c r="AW938" s="16" t="s">
        <v>37</v>
      </c>
      <c r="AX938" s="16" t="s">
        <v>83</v>
      </c>
      <c r="AY938" s="243" t="s">
        <v>237</v>
      </c>
    </row>
    <row r="939" spans="1:65" s="2" customFormat="1" ht="16.5" customHeight="1">
      <c r="A939" s="37"/>
      <c r="B939" s="38"/>
      <c r="C939" s="244" t="s">
        <v>1745</v>
      </c>
      <c r="D939" s="244" t="s">
        <v>296</v>
      </c>
      <c r="E939" s="245" t="s">
        <v>1045</v>
      </c>
      <c r="F939" s="246" t="s">
        <v>1046</v>
      </c>
      <c r="G939" s="247" t="s">
        <v>290</v>
      </c>
      <c r="H939" s="248">
        <v>30</v>
      </c>
      <c r="I939" s="249"/>
      <c r="J939" s="250">
        <f>ROUND(I939*H939,2)</f>
        <v>0</v>
      </c>
      <c r="K939" s="246" t="s">
        <v>242</v>
      </c>
      <c r="L939" s="251"/>
      <c r="M939" s="252" t="s">
        <v>19</v>
      </c>
      <c r="N939" s="253" t="s">
        <v>48</v>
      </c>
      <c r="O939" s="67"/>
      <c r="P939" s="191">
        <f>O939*H939</f>
        <v>0</v>
      </c>
      <c r="Q939" s="191">
        <v>1.4999999999999999E-4</v>
      </c>
      <c r="R939" s="191">
        <f>Q939*H939</f>
        <v>4.4999999999999997E-3</v>
      </c>
      <c r="S939" s="191">
        <v>0</v>
      </c>
      <c r="T939" s="192">
        <f>S939*H939</f>
        <v>0</v>
      </c>
      <c r="U939" s="37"/>
      <c r="V939" s="37"/>
      <c r="W939" s="37"/>
      <c r="X939" s="37"/>
      <c r="Y939" s="37"/>
      <c r="Z939" s="37"/>
      <c r="AA939" s="37"/>
      <c r="AB939" s="37"/>
      <c r="AC939" s="37"/>
      <c r="AD939" s="37"/>
      <c r="AE939" s="37"/>
      <c r="AR939" s="193" t="s">
        <v>523</v>
      </c>
      <c r="AT939" s="193" t="s">
        <v>296</v>
      </c>
      <c r="AU939" s="193" t="s">
        <v>88</v>
      </c>
      <c r="AY939" s="20" t="s">
        <v>237</v>
      </c>
      <c r="BE939" s="194">
        <f>IF(N939="základní",J939,0)</f>
        <v>0</v>
      </c>
      <c r="BF939" s="194">
        <f>IF(N939="snížená",J939,0)</f>
        <v>0</v>
      </c>
      <c r="BG939" s="194">
        <f>IF(N939="zákl. přenesená",J939,0)</f>
        <v>0</v>
      </c>
      <c r="BH939" s="194">
        <f>IF(N939="sníž. přenesená",J939,0)</f>
        <v>0</v>
      </c>
      <c r="BI939" s="194">
        <f>IF(N939="nulová",J939,0)</f>
        <v>0</v>
      </c>
      <c r="BJ939" s="20" t="s">
        <v>88</v>
      </c>
      <c r="BK939" s="194">
        <f>ROUND(I939*H939,2)</f>
        <v>0</v>
      </c>
      <c r="BL939" s="20" t="s">
        <v>366</v>
      </c>
      <c r="BM939" s="193" t="s">
        <v>4450</v>
      </c>
    </row>
    <row r="940" spans="1:65" s="2" customFormat="1" ht="37.799999999999997" customHeight="1">
      <c r="A940" s="37"/>
      <c r="B940" s="38"/>
      <c r="C940" s="182" t="s">
        <v>4451</v>
      </c>
      <c r="D940" s="182" t="s">
        <v>239</v>
      </c>
      <c r="E940" s="183" t="s">
        <v>4452</v>
      </c>
      <c r="F940" s="184" t="s">
        <v>4453</v>
      </c>
      <c r="G940" s="185" t="s">
        <v>290</v>
      </c>
      <c r="H940" s="186">
        <v>1</v>
      </c>
      <c r="I940" s="187"/>
      <c r="J940" s="188">
        <f>ROUND(I940*H940,2)</f>
        <v>0</v>
      </c>
      <c r="K940" s="184" t="s">
        <v>242</v>
      </c>
      <c r="L940" s="42"/>
      <c r="M940" s="189" t="s">
        <v>19</v>
      </c>
      <c r="N940" s="190" t="s">
        <v>48</v>
      </c>
      <c r="O940" s="67"/>
      <c r="P940" s="191">
        <f>O940*H940</f>
        <v>0</v>
      </c>
      <c r="Q940" s="191">
        <v>0</v>
      </c>
      <c r="R940" s="191">
        <f>Q940*H940</f>
        <v>0</v>
      </c>
      <c r="S940" s="191">
        <v>0.17399999999999999</v>
      </c>
      <c r="T940" s="192">
        <f>S940*H940</f>
        <v>0.17399999999999999</v>
      </c>
      <c r="U940" s="37"/>
      <c r="V940" s="37"/>
      <c r="W940" s="37"/>
      <c r="X940" s="37"/>
      <c r="Y940" s="37"/>
      <c r="Z940" s="37"/>
      <c r="AA940" s="37"/>
      <c r="AB940" s="37"/>
      <c r="AC940" s="37"/>
      <c r="AD940" s="37"/>
      <c r="AE940" s="37"/>
      <c r="AR940" s="193" t="s">
        <v>366</v>
      </c>
      <c r="AT940" s="193" t="s">
        <v>239</v>
      </c>
      <c r="AU940" s="193" t="s">
        <v>88</v>
      </c>
      <c r="AY940" s="20" t="s">
        <v>237</v>
      </c>
      <c r="BE940" s="194">
        <f>IF(N940="základní",J940,0)</f>
        <v>0</v>
      </c>
      <c r="BF940" s="194">
        <f>IF(N940="snížená",J940,0)</f>
        <v>0</v>
      </c>
      <c r="BG940" s="194">
        <f>IF(N940="zákl. přenesená",J940,0)</f>
        <v>0</v>
      </c>
      <c r="BH940" s="194">
        <f>IF(N940="sníž. přenesená",J940,0)</f>
        <v>0</v>
      </c>
      <c r="BI940" s="194">
        <f>IF(N940="nulová",J940,0)</f>
        <v>0</v>
      </c>
      <c r="BJ940" s="20" t="s">
        <v>88</v>
      </c>
      <c r="BK940" s="194">
        <f>ROUND(I940*H940,2)</f>
        <v>0</v>
      </c>
      <c r="BL940" s="20" t="s">
        <v>366</v>
      </c>
      <c r="BM940" s="193" t="s">
        <v>4454</v>
      </c>
    </row>
    <row r="941" spans="1:65" s="2" customFormat="1" ht="10.199999999999999">
      <c r="A941" s="37"/>
      <c r="B941" s="38"/>
      <c r="C941" s="39"/>
      <c r="D941" s="195" t="s">
        <v>245</v>
      </c>
      <c r="E941" s="39"/>
      <c r="F941" s="196" t="s">
        <v>4455</v>
      </c>
      <c r="G941" s="39"/>
      <c r="H941" s="39"/>
      <c r="I941" s="197"/>
      <c r="J941" s="39"/>
      <c r="K941" s="39"/>
      <c r="L941" s="42"/>
      <c r="M941" s="198"/>
      <c r="N941" s="199"/>
      <c r="O941" s="67"/>
      <c r="P941" s="67"/>
      <c r="Q941" s="67"/>
      <c r="R941" s="67"/>
      <c r="S941" s="67"/>
      <c r="T941" s="68"/>
      <c r="U941" s="37"/>
      <c r="V941" s="37"/>
      <c r="W941" s="37"/>
      <c r="X941" s="37"/>
      <c r="Y941" s="37"/>
      <c r="Z941" s="37"/>
      <c r="AA941" s="37"/>
      <c r="AB941" s="37"/>
      <c r="AC941" s="37"/>
      <c r="AD941" s="37"/>
      <c r="AE941" s="37"/>
      <c r="AT941" s="20" t="s">
        <v>245</v>
      </c>
      <c r="AU941" s="20" t="s">
        <v>88</v>
      </c>
    </row>
    <row r="942" spans="1:65" s="14" customFormat="1" ht="10.199999999999999">
      <c r="B942" s="211"/>
      <c r="C942" s="212"/>
      <c r="D942" s="202" t="s">
        <v>247</v>
      </c>
      <c r="E942" s="213" t="s">
        <v>19</v>
      </c>
      <c r="F942" s="214" t="s">
        <v>4456</v>
      </c>
      <c r="G942" s="212"/>
      <c r="H942" s="215">
        <v>1</v>
      </c>
      <c r="I942" s="216"/>
      <c r="J942" s="212"/>
      <c r="K942" s="212"/>
      <c r="L942" s="217"/>
      <c r="M942" s="218"/>
      <c r="N942" s="219"/>
      <c r="O942" s="219"/>
      <c r="P942" s="219"/>
      <c r="Q942" s="219"/>
      <c r="R942" s="219"/>
      <c r="S942" s="219"/>
      <c r="T942" s="220"/>
      <c r="AT942" s="221" t="s">
        <v>247</v>
      </c>
      <c r="AU942" s="221" t="s">
        <v>88</v>
      </c>
      <c r="AV942" s="14" t="s">
        <v>88</v>
      </c>
      <c r="AW942" s="14" t="s">
        <v>37</v>
      </c>
      <c r="AX942" s="14" t="s">
        <v>83</v>
      </c>
      <c r="AY942" s="221" t="s">
        <v>237</v>
      </c>
    </row>
    <row r="943" spans="1:65" s="2" customFormat="1" ht="16.5" customHeight="1">
      <c r="A943" s="37"/>
      <c r="B943" s="38"/>
      <c r="C943" s="182" t="s">
        <v>1748</v>
      </c>
      <c r="D943" s="182" t="s">
        <v>239</v>
      </c>
      <c r="E943" s="183" t="s">
        <v>4457</v>
      </c>
      <c r="F943" s="184" t="s">
        <v>4458</v>
      </c>
      <c r="G943" s="185" t="s">
        <v>290</v>
      </c>
      <c r="H943" s="186">
        <v>3</v>
      </c>
      <c r="I943" s="187"/>
      <c r="J943" s="188">
        <f>ROUND(I943*H943,2)</f>
        <v>0</v>
      </c>
      <c r="K943" s="184" t="s">
        <v>19</v>
      </c>
      <c r="L943" s="42"/>
      <c r="M943" s="189" t="s">
        <v>19</v>
      </c>
      <c r="N943" s="190" t="s">
        <v>48</v>
      </c>
      <c r="O943" s="67"/>
      <c r="P943" s="191">
        <f>O943*H943</f>
        <v>0</v>
      </c>
      <c r="Q943" s="191">
        <v>0</v>
      </c>
      <c r="R943" s="191">
        <f>Q943*H943</f>
        <v>0</v>
      </c>
      <c r="S943" s="191">
        <v>0</v>
      </c>
      <c r="T943" s="192">
        <f>S943*H943</f>
        <v>0</v>
      </c>
      <c r="U943" s="37"/>
      <c r="V943" s="37"/>
      <c r="W943" s="37"/>
      <c r="X943" s="37"/>
      <c r="Y943" s="37"/>
      <c r="Z943" s="37"/>
      <c r="AA943" s="37"/>
      <c r="AB943" s="37"/>
      <c r="AC943" s="37"/>
      <c r="AD943" s="37"/>
      <c r="AE943" s="37"/>
      <c r="AR943" s="193" t="s">
        <v>366</v>
      </c>
      <c r="AT943" s="193" t="s">
        <v>239</v>
      </c>
      <c r="AU943" s="193" t="s">
        <v>88</v>
      </c>
      <c r="AY943" s="20" t="s">
        <v>237</v>
      </c>
      <c r="BE943" s="194">
        <f>IF(N943="základní",J943,0)</f>
        <v>0</v>
      </c>
      <c r="BF943" s="194">
        <f>IF(N943="snížená",J943,0)</f>
        <v>0</v>
      </c>
      <c r="BG943" s="194">
        <f>IF(N943="zákl. přenesená",J943,0)</f>
        <v>0</v>
      </c>
      <c r="BH943" s="194">
        <f>IF(N943="sníž. přenesená",J943,0)</f>
        <v>0</v>
      </c>
      <c r="BI943" s="194">
        <f>IF(N943="nulová",J943,0)</f>
        <v>0</v>
      </c>
      <c r="BJ943" s="20" t="s">
        <v>88</v>
      </c>
      <c r="BK943" s="194">
        <f>ROUND(I943*H943,2)</f>
        <v>0</v>
      </c>
      <c r="BL943" s="20" t="s">
        <v>366</v>
      </c>
      <c r="BM943" s="193" t="s">
        <v>4459</v>
      </c>
    </row>
    <row r="944" spans="1:65" s="14" customFormat="1" ht="10.199999999999999">
      <c r="B944" s="211"/>
      <c r="C944" s="212"/>
      <c r="D944" s="202" t="s">
        <v>247</v>
      </c>
      <c r="E944" s="213" t="s">
        <v>19</v>
      </c>
      <c r="F944" s="214" t="s">
        <v>4074</v>
      </c>
      <c r="G944" s="212"/>
      <c r="H944" s="215">
        <v>2</v>
      </c>
      <c r="I944" s="216"/>
      <c r="J944" s="212"/>
      <c r="K944" s="212"/>
      <c r="L944" s="217"/>
      <c r="M944" s="218"/>
      <c r="N944" s="219"/>
      <c r="O944" s="219"/>
      <c r="P944" s="219"/>
      <c r="Q944" s="219"/>
      <c r="R944" s="219"/>
      <c r="S944" s="219"/>
      <c r="T944" s="220"/>
      <c r="AT944" s="221" t="s">
        <v>247</v>
      </c>
      <c r="AU944" s="221" t="s">
        <v>88</v>
      </c>
      <c r="AV944" s="14" t="s">
        <v>88</v>
      </c>
      <c r="AW944" s="14" t="s">
        <v>37</v>
      </c>
      <c r="AX944" s="14" t="s">
        <v>76</v>
      </c>
      <c r="AY944" s="221" t="s">
        <v>237</v>
      </c>
    </row>
    <row r="945" spans="1:65" s="14" customFormat="1" ht="10.199999999999999">
      <c r="B945" s="211"/>
      <c r="C945" s="212"/>
      <c r="D945" s="202" t="s">
        <v>247</v>
      </c>
      <c r="E945" s="213" t="s">
        <v>19</v>
      </c>
      <c r="F945" s="214" t="s">
        <v>4075</v>
      </c>
      <c r="G945" s="212"/>
      <c r="H945" s="215">
        <v>1</v>
      </c>
      <c r="I945" s="216"/>
      <c r="J945" s="212"/>
      <c r="K945" s="212"/>
      <c r="L945" s="217"/>
      <c r="M945" s="218"/>
      <c r="N945" s="219"/>
      <c r="O945" s="219"/>
      <c r="P945" s="219"/>
      <c r="Q945" s="219"/>
      <c r="R945" s="219"/>
      <c r="S945" s="219"/>
      <c r="T945" s="220"/>
      <c r="AT945" s="221" t="s">
        <v>247</v>
      </c>
      <c r="AU945" s="221" t="s">
        <v>88</v>
      </c>
      <c r="AV945" s="14" t="s">
        <v>88</v>
      </c>
      <c r="AW945" s="14" t="s">
        <v>37</v>
      </c>
      <c r="AX945" s="14" t="s">
        <v>76</v>
      </c>
      <c r="AY945" s="221" t="s">
        <v>237</v>
      </c>
    </row>
    <row r="946" spans="1:65" s="16" customFormat="1" ht="10.199999999999999">
      <c r="B946" s="233"/>
      <c r="C946" s="234"/>
      <c r="D946" s="202" t="s">
        <v>247</v>
      </c>
      <c r="E946" s="235" t="s">
        <v>19</v>
      </c>
      <c r="F946" s="236" t="s">
        <v>260</v>
      </c>
      <c r="G946" s="234"/>
      <c r="H946" s="237">
        <v>3</v>
      </c>
      <c r="I946" s="238"/>
      <c r="J946" s="234"/>
      <c r="K946" s="234"/>
      <c r="L946" s="239"/>
      <c r="M946" s="240"/>
      <c r="N946" s="241"/>
      <c r="O946" s="241"/>
      <c r="P946" s="241"/>
      <c r="Q946" s="241"/>
      <c r="R946" s="241"/>
      <c r="S946" s="241"/>
      <c r="T946" s="242"/>
      <c r="AT946" s="243" t="s">
        <v>247</v>
      </c>
      <c r="AU946" s="243" t="s">
        <v>88</v>
      </c>
      <c r="AV946" s="16" t="s">
        <v>243</v>
      </c>
      <c r="AW946" s="16" t="s">
        <v>37</v>
      </c>
      <c r="AX946" s="16" t="s">
        <v>83</v>
      </c>
      <c r="AY946" s="243" t="s">
        <v>237</v>
      </c>
    </row>
    <row r="947" spans="1:65" s="2" customFormat="1" ht="55.5" customHeight="1">
      <c r="A947" s="37"/>
      <c r="B947" s="38"/>
      <c r="C947" s="182" t="s">
        <v>4460</v>
      </c>
      <c r="D947" s="182" t="s">
        <v>239</v>
      </c>
      <c r="E947" s="183" t="s">
        <v>1087</v>
      </c>
      <c r="F947" s="184" t="s">
        <v>1088</v>
      </c>
      <c r="G947" s="185" t="s">
        <v>304</v>
      </c>
      <c r="H947" s="186">
        <v>0.76900000000000002</v>
      </c>
      <c r="I947" s="187"/>
      <c r="J947" s="188">
        <f>ROUND(I947*H947,2)</f>
        <v>0</v>
      </c>
      <c r="K947" s="184" t="s">
        <v>242</v>
      </c>
      <c r="L947" s="42"/>
      <c r="M947" s="189" t="s">
        <v>19</v>
      </c>
      <c r="N947" s="190" t="s">
        <v>48</v>
      </c>
      <c r="O947" s="67"/>
      <c r="P947" s="191">
        <f>O947*H947</f>
        <v>0</v>
      </c>
      <c r="Q947" s="191">
        <v>0</v>
      </c>
      <c r="R947" s="191">
        <f>Q947*H947</f>
        <v>0</v>
      </c>
      <c r="S947" s="191">
        <v>0</v>
      </c>
      <c r="T947" s="192">
        <f>S947*H947</f>
        <v>0</v>
      </c>
      <c r="U947" s="37"/>
      <c r="V947" s="37"/>
      <c r="W947" s="37"/>
      <c r="X947" s="37"/>
      <c r="Y947" s="37"/>
      <c r="Z947" s="37"/>
      <c r="AA947" s="37"/>
      <c r="AB947" s="37"/>
      <c r="AC947" s="37"/>
      <c r="AD947" s="37"/>
      <c r="AE947" s="37"/>
      <c r="AR947" s="193" t="s">
        <v>366</v>
      </c>
      <c r="AT947" s="193" t="s">
        <v>239</v>
      </c>
      <c r="AU947" s="193" t="s">
        <v>88</v>
      </c>
      <c r="AY947" s="20" t="s">
        <v>237</v>
      </c>
      <c r="BE947" s="194">
        <f>IF(N947="základní",J947,0)</f>
        <v>0</v>
      </c>
      <c r="BF947" s="194">
        <f>IF(N947="snížená",J947,0)</f>
        <v>0</v>
      </c>
      <c r="BG947" s="194">
        <f>IF(N947="zákl. přenesená",J947,0)</f>
        <v>0</v>
      </c>
      <c r="BH947" s="194">
        <f>IF(N947="sníž. přenesená",J947,0)</f>
        <v>0</v>
      </c>
      <c r="BI947" s="194">
        <f>IF(N947="nulová",J947,0)</f>
        <v>0</v>
      </c>
      <c r="BJ947" s="20" t="s">
        <v>88</v>
      </c>
      <c r="BK947" s="194">
        <f>ROUND(I947*H947,2)</f>
        <v>0</v>
      </c>
      <c r="BL947" s="20" t="s">
        <v>366</v>
      </c>
      <c r="BM947" s="193" t="s">
        <v>4461</v>
      </c>
    </row>
    <row r="948" spans="1:65" s="2" customFormat="1" ht="10.199999999999999">
      <c r="A948" s="37"/>
      <c r="B948" s="38"/>
      <c r="C948" s="39"/>
      <c r="D948" s="195" t="s">
        <v>245</v>
      </c>
      <c r="E948" s="39"/>
      <c r="F948" s="196" t="s">
        <v>1090</v>
      </c>
      <c r="G948" s="39"/>
      <c r="H948" s="39"/>
      <c r="I948" s="197"/>
      <c r="J948" s="39"/>
      <c r="K948" s="39"/>
      <c r="L948" s="42"/>
      <c r="M948" s="198"/>
      <c r="N948" s="199"/>
      <c r="O948" s="67"/>
      <c r="P948" s="67"/>
      <c r="Q948" s="67"/>
      <c r="R948" s="67"/>
      <c r="S948" s="67"/>
      <c r="T948" s="68"/>
      <c r="U948" s="37"/>
      <c r="V948" s="37"/>
      <c r="W948" s="37"/>
      <c r="X948" s="37"/>
      <c r="Y948" s="37"/>
      <c r="Z948" s="37"/>
      <c r="AA948" s="37"/>
      <c r="AB948" s="37"/>
      <c r="AC948" s="37"/>
      <c r="AD948" s="37"/>
      <c r="AE948" s="37"/>
      <c r="AT948" s="20" t="s">
        <v>245</v>
      </c>
      <c r="AU948" s="20" t="s">
        <v>88</v>
      </c>
    </row>
    <row r="949" spans="1:65" s="12" customFormat="1" ht="22.8" customHeight="1">
      <c r="B949" s="166"/>
      <c r="C949" s="167"/>
      <c r="D949" s="168" t="s">
        <v>75</v>
      </c>
      <c r="E949" s="180" t="s">
        <v>1091</v>
      </c>
      <c r="F949" s="180" t="s">
        <v>1092</v>
      </c>
      <c r="G949" s="167"/>
      <c r="H949" s="167"/>
      <c r="I949" s="170"/>
      <c r="J949" s="181">
        <f>BK949</f>
        <v>0</v>
      </c>
      <c r="K949" s="167"/>
      <c r="L949" s="172"/>
      <c r="M949" s="173"/>
      <c r="N949" s="174"/>
      <c r="O949" s="174"/>
      <c r="P949" s="175">
        <f>SUM(P950:P996)</f>
        <v>0</v>
      </c>
      <c r="Q949" s="174"/>
      <c r="R949" s="175">
        <f>SUM(R950:R996)</f>
        <v>0.36732049999999994</v>
      </c>
      <c r="S949" s="174"/>
      <c r="T949" s="176">
        <f>SUM(T950:T996)</f>
        <v>0</v>
      </c>
      <c r="AR949" s="177" t="s">
        <v>88</v>
      </c>
      <c r="AT949" s="178" t="s">
        <v>75</v>
      </c>
      <c r="AU949" s="178" t="s">
        <v>83</v>
      </c>
      <c r="AY949" s="177" t="s">
        <v>237</v>
      </c>
      <c r="BK949" s="179">
        <f>SUM(BK950:BK996)</f>
        <v>0</v>
      </c>
    </row>
    <row r="950" spans="1:65" s="2" customFormat="1" ht="44.25" customHeight="1">
      <c r="A950" s="37"/>
      <c r="B950" s="38"/>
      <c r="C950" s="182" t="s">
        <v>1751</v>
      </c>
      <c r="D950" s="182" t="s">
        <v>239</v>
      </c>
      <c r="E950" s="183" t="s">
        <v>4462</v>
      </c>
      <c r="F950" s="184" t="s">
        <v>4463</v>
      </c>
      <c r="G950" s="185" t="s">
        <v>141</v>
      </c>
      <c r="H950" s="186">
        <v>12.15</v>
      </c>
      <c r="I950" s="187"/>
      <c r="J950" s="188">
        <f>ROUND(I950*H950,2)</f>
        <v>0</v>
      </c>
      <c r="K950" s="184" t="s">
        <v>242</v>
      </c>
      <c r="L950" s="42"/>
      <c r="M950" s="189" t="s">
        <v>19</v>
      </c>
      <c r="N950" s="190" t="s">
        <v>48</v>
      </c>
      <c r="O950" s="67"/>
      <c r="P950" s="191">
        <f>O950*H950</f>
        <v>0</v>
      </c>
      <c r="Q950" s="191">
        <v>6.0000000000000002E-5</v>
      </c>
      <c r="R950" s="191">
        <f>Q950*H950</f>
        <v>7.2900000000000005E-4</v>
      </c>
      <c r="S950" s="191">
        <v>0</v>
      </c>
      <c r="T950" s="192">
        <f>S950*H950</f>
        <v>0</v>
      </c>
      <c r="U950" s="37"/>
      <c r="V950" s="37"/>
      <c r="W950" s="37"/>
      <c r="X950" s="37"/>
      <c r="Y950" s="37"/>
      <c r="Z950" s="37"/>
      <c r="AA950" s="37"/>
      <c r="AB950" s="37"/>
      <c r="AC950" s="37"/>
      <c r="AD950" s="37"/>
      <c r="AE950" s="37"/>
      <c r="AR950" s="193" t="s">
        <v>366</v>
      </c>
      <c r="AT950" s="193" t="s">
        <v>239</v>
      </c>
      <c r="AU950" s="193" t="s">
        <v>88</v>
      </c>
      <c r="AY950" s="20" t="s">
        <v>237</v>
      </c>
      <c r="BE950" s="194">
        <f>IF(N950="základní",J950,0)</f>
        <v>0</v>
      </c>
      <c r="BF950" s="194">
        <f>IF(N950="snížená",J950,0)</f>
        <v>0</v>
      </c>
      <c r="BG950" s="194">
        <f>IF(N950="zákl. přenesená",J950,0)</f>
        <v>0</v>
      </c>
      <c r="BH950" s="194">
        <f>IF(N950="sníž. přenesená",J950,0)</f>
        <v>0</v>
      </c>
      <c r="BI950" s="194">
        <f>IF(N950="nulová",J950,0)</f>
        <v>0</v>
      </c>
      <c r="BJ950" s="20" t="s">
        <v>88</v>
      </c>
      <c r="BK950" s="194">
        <f>ROUND(I950*H950,2)</f>
        <v>0</v>
      </c>
      <c r="BL950" s="20" t="s">
        <v>366</v>
      </c>
      <c r="BM950" s="193" t="s">
        <v>4464</v>
      </c>
    </row>
    <row r="951" spans="1:65" s="2" customFormat="1" ht="10.199999999999999">
      <c r="A951" s="37"/>
      <c r="B951" s="38"/>
      <c r="C951" s="39"/>
      <c r="D951" s="195" t="s">
        <v>245</v>
      </c>
      <c r="E951" s="39"/>
      <c r="F951" s="196" t="s">
        <v>4465</v>
      </c>
      <c r="G951" s="39"/>
      <c r="H951" s="39"/>
      <c r="I951" s="197"/>
      <c r="J951" s="39"/>
      <c r="K951" s="39"/>
      <c r="L951" s="42"/>
      <c r="M951" s="198"/>
      <c r="N951" s="199"/>
      <c r="O951" s="67"/>
      <c r="P951" s="67"/>
      <c r="Q951" s="67"/>
      <c r="R951" s="67"/>
      <c r="S951" s="67"/>
      <c r="T951" s="68"/>
      <c r="U951" s="37"/>
      <c r="V951" s="37"/>
      <c r="W951" s="37"/>
      <c r="X951" s="37"/>
      <c r="Y951" s="37"/>
      <c r="Z951" s="37"/>
      <c r="AA951" s="37"/>
      <c r="AB951" s="37"/>
      <c r="AC951" s="37"/>
      <c r="AD951" s="37"/>
      <c r="AE951" s="37"/>
      <c r="AT951" s="20" t="s">
        <v>245</v>
      </c>
      <c r="AU951" s="20" t="s">
        <v>88</v>
      </c>
    </row>
    <row r="952" spans="1:65" s="14" customFormat="1" ht="10.199999999999999">
      <c r="B952" s="211"/>
      <c r="C952" s="212"/>
      <c r="D952" s="202" t="s">
        <v>247</v>
      </c>
      <c r="E952" s="213" t="s">
        <v>19</v>
      </c>
      <c r="F952" s="214" t="s">
        <v>149</v>
      </c>
      <c r="G952" s="212"/>
      <c r="H952" s="215">
        <v>12.15</v>
      </c>
      <c r="I952" s="216"/>
      <c r="J952" s="212"/>
      <c r="K952" s="212"/>
      <c r="L952" s="217"/>
      <c r="M952" s="218"/>
      <c r="N952" s="219"/>
      <c r="O952" s="219"/>
      <c r="P952" s="219"/>
      <c r="Q952" s="219"/>
      <c r="R952" s="219"/>
      <c r="S952" s="219"/>
      <c r="T952" s="220"/>
      <c r="AT952" s="221" t="s">
        <v>247</v>
      </c>
      <c r="AU952" s="221" t="s">
        <v>88</v>
      </c>
      <c r="AV952" s="14" t="s">
        <v>88</v>
      </c>
      <c r="AW952" s="14" t="s">
        <v>37</v>
      </c>
      <c r="AX952" s="14" t="s">
        <v>83</v>
      </c>
      <c r="AY952" s="221" t="s">
        <v>237</v>
      </c>
    </row>
    <row r="953" spans="1:65" s="2" customFormat="1" ht="24.15" customHeight="1">
      <c r="A953" s="37"/>
      <c r="B953" s="38"/>
      <c r="C953" s="244" t="s">
        <v>4466</v>
      </c>
      <c r="D953" s="244" t="s">
        <v>296</v>
      </c>
      <c r="E953" s="245" t="s">
        <v>4467</v>
      </c>
      <c r="F953" s="246" t="s">
        <v>4468</v>
      </c>
      <c r="G953" s="247" t="s">
        <v>141</v>
      </c>
      <c r="H953" s="248">
        <v>12.757999999999999</v>
      </c>
      <c r="I953" s="249"/>
      <c r="J953" s="250">
        <f>ROUND(I953*H953,2)</f>
        <v>0</v>
      </c>
      <c r="K953" s="246" t="s">
        <v>242</v>
      </c>
      <c r="L953" s="251"/>
      <c r="M953" s="252" t="s">
        <v>19</v>
      </c>
      <c r="N953" s="253" t="s">
        <v>48</v>
      </c>
      <c r="O953" s="67"/>
      <c r="P953" s="191">
        <f>O953*H953</f>
        <v>0</v>
      </c>
      <c r="Q953" s="191">
        <v>5.5999999999999999E-3</v>
      </c>
      <c r="R953" s="191">
        <f>Q953*H953</f>
        <v>7.1444799999999989E-2</v>
      </c>
      <c r="S953" s="191">
        <v>0</v>
      </c>
      <c r="T953" s="192">
        <f>S953*H953</f>
        <v>0</v>
      </c>
      <c r="U953" s="37"/>
      <c r="V953" s="37"/>
      <c r="W953" s="37"/>
      <c r="X953" s="37"/>
      <c r="Y953" s="37"/>
      <c r="Z953" s="37"/>
      <c r="AA953" s="37"/>
      <c r="AB953" s="37"/>
      <c r="AC953" s="37"/>
      <c r="AD953" s="37"/>
      <c r="AE953" s="37"/>
      <c r="AR953" s="193" t="s">
        <v>523</v>
      </c>
      <c r="AT953" s="193" t="s">
        <v>296</v>
      </c>
      <c r="AU953" s="193" t="s">
        <v>88</v>
      </c>
      <c r="AY953" s="20" t="s">
        <v>237</v>
      </c>
      <c r="BE953" s="194">
        <f>IF(N953="základní",J953,0)</f>
        <v>0</v>
      </c>
      <c r="BF953" s="194">
        <f>IF(N953="snížená",J953,0)</f>
        <v>0</v>
      </c>
      <c r="BG953" s="194">
        <f>IF(N953="zákl. přenesená",J953,0)</f>
        <v>0</v>
      </c>
      <c r="BH953" s="194">
        <f>IF(N953="sníž. přenesená",J953,0)</f>
        <v>0</v>
      </c>
      <c r="BI953" s="194">
        <f>IF(N953="nulová",J953,0)</f>
        <v>0</v>
      </c>
      <c r="BJ953" s="20" t="s">
        <v>88</v>
      </c>
      <c r="BK953" s="194">
        <f>ROUND(I953*H953,2)</f>
        <v>0</v>
      </c>
      <c r="BL953" s="20" t="s">
        <v>366</v>
      </c>
      <c r="BM953" s="193" t="s">
        <v>4469</v>
      </c>
    </row>
    <row r="954" spans="1:65" s="14" customFormat="1" ht="10.199999999999999">
      <c r="B954" s="211"/>
      <c r="C954" s="212"/>
      <c r="D954" s="202" t="s">
        <v>247</v>
      </c>
      <c r="E954" s="212"/>
      <c r="F954" s="214" t="s">
        <v>4470</v>
      </c>
      <c r="G954" s="212"/>
      <c r="H954" s="215">
        <v>12.757999999999999</v>
      </c>
      <c r="I954" s="216"/>
      <c r="J954" s="212"/>
      <c r="K954" s="212"/>
      <c r="L954" s="217"/>
      <c r="M954" s="218"/>
      <c r="N954" s="219"/>
      <c r="O954" s="219"/>
      <c r="P954" s="219"/>
      <c r="Q954" s="219"/>
      <c r="R954" s="219"/>
      <c r="S954" s="219"/>
      <c r="T954" s="220"/>
      <c r="AT954" s="221" t="s">
        <v>247</v>
      </c>
      <c r="AU954" s="221" t="s">
        <v>88</v>
      </c>
      <c r="AV954" s="14" t="s">
        <v>88</v>
      </c>
      <c r="AW954" s="14" t="s">
        <v>4</v>
      </c>
      <c r="AX954" s="14" t="s">
        <v>83</v>
      </c>
      <c r="AY954" s="221" t="s">
        <v>237</v>
      </c>
    </row>
    <row r="955" spans="1:65" s="2" customFormat="1" ht="24.15" customHeight="1">
      <c r="A955" s="37"/>
      <c r="B955" s="38"/>
      <c r="C955" s="182" t="s">
        <v>1754</v>
      </c>
      <c r="D955" s="182" t="s">
        <v>239</v>
      </c>
      <c r="E955" s="183" t="s">
        <v>4471</v>
      </c>
      <c r="F955" s="184" t="s">
        <v>4472</v>
      </c>
      <c r="G955" s="185" t="s">
        <v>141</v>
      </c>
      <c r="H955" s="186">
        <v>12.15</v>
      </c>
      <c r="I955" s="187"/>
      <c r="J955" s="188">
        <f>ROUND(I955*H955,2)</f>
        <v>0</v>
      </c>
      <c r="K955" s="184" t="s">
        <v>242</v>
      </c>
      <c r="L955" s="42"/>
      <c r="M955" s="189" t="s">
        <v>19</v>
      </c>
      <c r="N955" s="190" t="s">
        <v>48</v>
      </c>
      <c r="O955" s="67"/>
      <c r="P955" s="191">
        <f>O955*H955</f>
        <v>0</v>
      </c>
      <c r="Q955" s="191">
        <v>6.3000000000000003E-4</v>
      </c>
      <c r="R955" s="191">
        <f>Q955*H955</f>
        <v>7.6545000000000007E-3</v>
      </c>
      <c r="S955" s="191">
        <v>0</v>
      </c>
      <c r="T955" s="192">
        <f>S955*H955</f>
        <v>0</v>
      </c>
      <c r="U955" s="37"/>
      <c r="V955" s="37"/>
      <c r="W955" s="37"/>
      <c r="X955" s="37"/>
      <c r="Y955" s="37"/>
      <c r="Z955" s="37"/>
      <c r="AA955" s="37"/>
      <c r="AB955" s="37"/>
      <c r="AC955" s="37"/>
      <c r="AD955" s="37"/>
      <c r="AE955" s="37"/>
      <c r="AR955" s="193" t="s">
        <v>366</v>
      </c>
      <c r="AT955" s="193" t="s">
        <v>239</v>
      </c>
      <c r="AU955" s="193" t="s">
        <v>88</v>
      </c>
      <c r="AY955" s="20" t="s">
        <v>237</v>
      </c>
      <c r="BE955" s="194">
        <f>IF(N955="základní",J955,0)</f>
        <v>0</v>
      </c>
      <c r="BF955" s="194">
        <f>IF(N955="snížená",J955,0)</f>
        <v>0</v>
      </c>
      <c r="BG955" s="194">
        <f>IF(N955="zákl. přenesená",J955,0)</f>
        <v>0</v>
      </c>
      <c r="BH955" s="194">
        <f>IF(N955="sníž. přenesená",J955,0)</f>
        <v>0</v>
      </c>
      <c r="BI955" s="194">
        <f>IF(N955="nulová",J955,0)</f>
        <v>0</v>
      </c>
      <c r="BJ955" s="20" t="s">
        <v>88</v>
      </c>
      <c r="BK955" s="194">
        <f>ROUND(I955*H955,2)</f>
        <v>0</v>
      </c>
      <c r="BL955" s="20" t="s">
        <v>366</v>
      </c>
      <c r="BM955" s="193" t="s">
        <v>4473</v>
      </c>
    </row>
    <row r="956" spans="1:65" s="2" customFormat="1" ht="10.199999999999999">
      <c r="A956" s="37"/>
      <c r="B956" s="38"/>
      <c r="C956" s="39"/>
      <c r="D956" s="195" t="s">
        <v>245</v>
      </c>
      <c r="E956" s="39"/>
      <c r="F956" s="196" t="s">
        <v>4474</v>
      </c>
      <c r="G956" s="39"/>
      <c r="H956" s="39"/>
      <c r="I956" s="197"/>
      <c r="J956" s="39"/>
      <c r="K956" s="39"/>
      <c r="L956" s="42"/>
      <c r="M956" s="198"/>
      <c r="N956" s="199"/>
      <c r="O956" s="67"/>
      <c r="P956" s="67"/>
      <c r="Q956" s="67"/>
      <c r="R956" s="67"/>
      <c r="S956" s="67"/>
      <c r="T956" s="68"/>
      <c r="U956" s="37"/>
      <c r="V956" s="37"/>
      <c r="W956" s="37"/>
      <c r="X956" s="37"/>
      <c r="Y956" s="37"/>
      <c r="Z956" s="37"/>
      <c r="AA956" s="37"/>
      <c r="AB956" s="37"/>
      <c r="AC956" s="37"/>
      <c r="AD956" s="37"/>
      <c r="AE956" s="37"/>
      <c r="AT956" s="20" t="s">
        <v>245</v>
      </c>
      <c r="AU956" s="20" t="s">
        <v>88</v>
      </c>
    </row>
    <row r="957" spans="1:65" s="14" customFormat="1" ht="10.199999999999999">
      <c r="B957" s="211"/>
      <c r="C957" s="212"/>
      <c r="D957" s="202" t="s">
        <v>247</v>
      </c>
      <c r="E957" s="213" t="s">
        <v>19</v>
      </c>
      <c r="F957" s="214" t="s">
        <v>149</v>
      </c>
      <c r="G957" s="212"/>
      <c r="H957" s="215">
        <v>12.15</v>
      </c>
      <c r="I957" s="216"/>
      <c r="J957" s="212"/>
      <c r="K957" s="212"/>
      <c r="L957" s="217"/>
      <c r="M957" s="218"/>
      <c r="N957" s="219"/>
      <c r="O957" s="219"/>
      <c r="P957" s="219"/>
      <c r="Q957" s="219"/>
      <c r="R957" s="219"/>
      <c r="S957" s="219"/>
      <c r="T957" s="220"/>
      <c r="AT957" s="221" t="s">
        <v>247</v>
      </c>
      <c r="AU957" s="221" t="s">
        <v>88</v>
      </c>
      <c r="AV957" s="14" t="s">
        <v>88</v>
      </c>
      <c r="AW957" s="14" t="s">
        <v>37</v>
      </c>
      <c r="AX957" s="14" t="s">
        <v>83</v>
      </c>
      <c r="AY957" s="221" t="s">
        <v>237</v>
      </c>
    </row>
    <row r="958" spans="1:65" s="2" customFormat="1" ht="24.15" customHeight="1">
      <c r="A958" s="37"/>
      <c r="B958" s="38"/>
      <c r="C958" s="244" t="s">
        <v>4475</v>
      </c>
      <c r="D958" s="244" t="s">
        <v>296</v>
      </c>
      <c r="E958" s="245" t="s">
        <v>4476</v>
      </c>
      <c r="F958" s="246" t="s">
        <v>4477</v>
      </c>
      <c r="G958" s="247" t="s">
        <v>141</v>
      </c>
      <c r="H958" s="248">
        <v>12.15</v>
      </c>
      <c r="I958" s="249"/>
      <c r="J958" s="250">
        <f>ROUND(I958*H958,2)</f>
        <v>0</v>
      </c>
      <c r="K958" s="246" t="s">
        <v>242</v>
      </c>
      <c r="L958" s="251"/>
      <c r="M958" s="252" t="s">
        <v>19</v>
      </c>
      <c r="N958" s="253" t="s">
        <v>48</v>
      </c>
      <c r="O958" s="67"/>
      <c r="P958" s="191">
        <f>O958*H958</f>
        <v>0</v>
      </c>
      <c r="Q958" s="191">
        <v>8.0000000000000002E-3</v>
      </c>
      <c r="R958" s="191">
        <f>Q958*H958</f>
        <v>9.7200000000000009E-2</v>
      </c>
      <c r="S958" s="191">
        <v>0</v>
      </c>
      <c r="T958" s="192">
        <f>S958*H958</f>
        <v>0</v>
      </c>
      <c r="U958" s="37"/>
      <c r="V958" s="37"/>
      <c r="W958" s="37"/>
      <c r="X958" s="37"/>
      <c r="Y958" s="37"/>
      <c r="Z958" s="37"/>
      <c r="AA958" s="37"/>
      <c r="AB958" s="37"/>
      <c r="AC958" s="37"/>
      <c r="AD958" s="37"/>
      <c r="AE958" s="37"/>
      <c r="AR958" s="193" t="s">
        <v>523</v>
      </c>
      <c r="AT958" s="193" t="s">
        <v>296</v>
      </c>
      <c r="AU958" s="193" t="s">
        <v>88</v>
      </c>
      <c r="AY958" s="20" t="s">
        <v>237</v>
      </c>
      <c r="BE958" s="194">
        <f>IF(N958="základní",J958,0)</f>
        <v>0</v>
      </c>
      <c r="BF958" s="194">
        <f>IF(N958="snížená",J958,0)</f>
        <v>0</v>
      </c>
      <c r="BG958" s="194">
        <f>IF(N958="zákl. přenesená",J958,0)</f>
        <v>0</v>
      </c>
      <c r="BH958" s="194">
        <f>IF(N958="sníž. přenesená",J958,0)</f>
        <v>0</v>
      </c>
      <c r="BI958" s="194">
        <f>IF(N958="nulová",J958,0)</f>
        <v>0</v>
      </c>
      <c r="BJ958" s="20" t="s">
        <v>88</v>
      </c>
      <c r="BK958" s="194">
        <f>ROUND(I958*H958,2)</f>
        <v>0</v>
      </c>
      <c r="BL958" s="20" t="s">
        <v>366</v>
      </c>
      <c r="BM958" s="193" t="s">
        <v>4478</v>
      </c>
    </row>
    <row r="959" spans="1:65" s="2" customFormat="1" ht="33" customHeight="1">
      <c r="A959" s="37"/>
      <c r="B959" s="38"/>
      <c r="C959" s="182" t="s">
        <v>1756</v>
      </c>
      <c r="D959" s="182" t="s">
        <v>239</v>
      </c>
      <c r="E959" s="183" t="s">
        <v>4479</v>
      </c>
      <c r="F959" s="184" t="s">
        <v>4480</v>
      </c>
      <c r="G959" s="185" t="s">
        <v>154</v>
      </c>
      <c r="H959" s="186">
        <v>5.3</v>
      </c>
      <c r="I959" s="187"/>
      <c r="J959" s="188">
        <f>ROUND(I959*H959,2)</f>
        <v>0</v>
      </c>
      <c r="K959" s="184" t="s">
        <v>242</v>
      </c>
      <c r="L959" s="42"/>
      <c r="M959" s="189" t="s">
        <v>19</v>
      </c>
      <c r="N959" s="190" t="s">
        <v>48</v>
      </c>
      <c r="O959" s="67"/>
      <c r="P959" s="191">
        <f>O959*H959</f>
        <v>0</v>
      </c>
      <c r="Q959" s="191">
        <v>0</v>
      </c>
      <c r="R959" s="191">
        <f>Q959*H959</f>
        <v>0</v>
      </c>
      <c r="S959" s="191">
        <v>0</v>
      </c>
      <c r="T959" s="192">
        <f>S959*H959</f>
        <v>0</v>
      </c>
      <c r="U959" s="37"/>
      <c r="V959" s="37"/>
      <c r="W959" s="37"/>
      <c r="X959" s="37"/>
      <c r="Y959" s="37"/>
      <c r="Z959" s="37"/>
      <c r="AA959" s="37"/>
      <c r="AB959" s="37"/>
      <c r="AC959" s="37"/>
      <c r="AD959" s="37"/>
      <c r="AE959" s="37"/>
      <c r="AR959" s="193" t="s">
        <v>366</v>
      </c>
      <c r="AT959" s="193" t="s">
        <v>239</v>
      </c>
      <c r="AU959" s="193" t="s">
        <v>88</v>
      </c>
      <c r="AY959" s="20" t="s">
        <v>237</v>
      </c>
      <c r="BE959" s="194">
        <f>IF(N959="základní",J959,0)</f>
        <v>0</v>
      </c>
      <c r="BF959" s="194">
        <f>IF(N959="snížená",J959,0)</f>
        <v>0</v>
      </c>
      <c r="BG959" s="194">
        <f>IF(N959="zákl. přenesená",J959,0)</f>
        <v>0</v>
      </c>
      <c r="BH959" s="194">
        <f>IF(N959="sníž. přenesená",J959,0)</f>
        <v>0</v>
      </c>
      <c r="BI959" s="194">
        <f>IF(N959="nulová",J959,0)</f>
        <v>0</v>
      </c>
      <c r="BJ959" s="20" t="s">
        <v>88</v>
      </c>
      <c r="BK959" s="194">
        <f>ROUND(I959*H959,2)</f>
        <v>0</v>
      </c>
      <c r="BL959" s="20" t="s">
        <v>366</v>
      </c>
      <c r="BM959" s="193" t="s">
        <v>4481</v>
      </c>
    </row>
    <row r="960" spans="1:65" s="2" customFormat="1" ht="10.199999999999999">
      <c r="A960" s="37"/>
      <c r="B960" s="38"/>
      <c r="C960" s="39"/>
      <c r="D960" s="195" t="s">
        <v>245</v>
      </c>
      <c r="E960" s="39"/>
      <c r="F960" s="196" t="s">
        <v>4482</v>
      </c>
      <c r="G960" s="39"/>
      <c r="H960" s="39"/>
      <c r="I960" s="197"/>
      <c r="J960" s="39"/>
      <c r="K960" s="39"/>
      <c r="L960" s="42"/>
      <c r="M960" s="198"/>
      <c r="N960" s="199"/>
      <c r="O960" s="67"/>
      <c r="P960" s="67"/>
      <c r="Q960" s="67"/>
      <c r="R960" s="67"/>
      <c r="S960" s="67"/>
      <c r="T960" s="68"/>
      <c r="U960" s="37"/>
      <c r="V960" s="37"/>
      <c r="W960" s="37"/>
      <c r="X960" s="37"/>
      <c r="Y960" s="37"/>
      <c r="Z960" s="37"/>
      <c r="AA960" s="37"/>
      <c r="AB960" s="37"/>
      <c r="AC960" s="37"/>
      <c r="AD960" s="37"/>
      <c r="AE960" s="37"/>
      <c r="AT960" s="20" t="s">
        <v>245</v>
      </c>
      <c r="AU960" s="20" t="s">
        <v>88</v>
      </c>
    </row>
    <row r="961" spans="1:65" s="14" customFormat="1" ht="10.199999999999999">
      <c r="B961" s="211"/>
      <c r="C961" s="212"/>
      <c r="D961" s="202" t="s">
        <v>247</v>
      </c>
      <c r="E961" s="213" t="s">
        <v>19</v>
      </c>
      <c r="F961" s="214" t="s">
        <v>4483</v>
      </c>
      <c r="G961" s="212"/>
      <c r="H961" s="215">
        <v>5.3</v>
      </c>
      <c r="I961" s="216"/>
      <c r="J961" s="212"/>
      <c r="K961" s="212"/>
      <c r="L961" s="217"/>
      <c r="M961" s="218"/>
      <c r="N961" s="219"/>
      <c r="O961" s="219"/>
      <c r="P961" s="219"/>
      <c r="Q961" s="219"/>
      <c r="R961" s="219"/>
      <c r="S961" s="219"/>
      <c r="T961" s="220"/>
      <c r="AT961" s="221" t="s">
        <v>247</v>
      </c>
      <c r="AU961" s="221" t="s">
        <v>88</v>
      </c>
      <c r="AV961" s="14" t="s">
        <v>88</v>
      </c>
      <c r="AW961" s="14" t="s">
        <v>37</v>
      </c>
      <c r="AX961" s="14" t="s">
        <v>83</v>
      </c>
      <c r="AY961" s="221" t="s">
        <v>237</v>
      </c>
    </row>
    <row r="962" spans="1:65" s="2" customFormat="1" ht="21.75" customHeight="1">
      <c r="A962" s="37"/>
      <c r="B962" s="38"/>
      <c r="C962" s="244" t="s">
        <v>4484</v>
      </c>
      <c r="D962" s="244" t="s">
        <v>296</v>
      </c>
      <c r="E962" s="245" t="s">
        <v>4485</v>
      </c>
      <c r="F962" s="246" t="s">
        <v>4486</v>
      </c>
      <c r="G962" s="247" t="s">
        <v>154</v>
      </c>
      <c r="H962" s="248">
        <v>5.83</v>
      </c>
      <c r="I962" s="249"/>
      <c r="J962" s="250">
        <f>ROUND(I962*H962,2)</f>
        <v>0</v>
      </c>
      <c r="K962" s="246" t="s">
        <v>242</v>
      </c>
      <c r="L962" s="251"/>
      <c r="M962" s="252" t="s">
        <v>19</v>
      </c>
      <c r="N962" s="253" t="s">
        <v>48</v>
      </c>
      <c r="O962" s="67"/>
      <c r="P962" s="191">
        <f>O962*H962</f>
        <v>0</v>
      </c>
      <c r="Q962" s="191">
        <v>2.0000000000000001E-4</v>
      </c>
      <c r="R962" s="191">
        <f>Q962*H962</f>
        <v>1.1660000000000002E-3</v>
      </c>
      <c r="S962" s="191">
        <v>0</v>
      </c>
      <c r="T962" s="192">
        <f>S962*H962</f>
        <v>0</v>
      </c>
      <c r="U962" s="37"/>
      <c r="V962" s="37"/>
      <c r="W962" s="37"/>
      <c r="X962" s="37"/>
      <c r="Y962" s="37"/>
      <c r="Z962" s="37"/>
      <c r="AA962" s="37"/>
      <c r="AB962" s="37"/>
      <c r="AC962" s="37"/>
      <c r="AD962" s="37"/>
      <c r="AE962" s="37"/>
      <c r="AR962" s="193" t="s">
        <v>523</v>
      </c>
      <c r="AT962" s="193" t="s">
        <v>296</v>
      </c>
      <c r="AU962" s="193" t="s">
        <v>88</v>
      </c>
      <c r="AY962" s="20" t="s">
        <v>237</v>
      </c>
      <c r="BE962" s="194">
        <f>IF(N962="základní",J962,0)</f>
        <v>0</v>
      </c>
      <c r="BF962" s="194">
        <f>IF(N962="snížená",J962,0)</f>
        <v>0</v>
      </c>
      <c r="BG962" s="194">
        <f>IF(N962="zákl. přenesená",J962,0)</f>
        <v>0</v>
      </c>
      <c r="BH962" s="194">
        <f>IF(N962="sníž. přenesená",J962,0)</f>
        <v>0</v>
      </c>
      <c r="BI962" s="194">
        <f>IF(N962="nulová",J962,0)</f>
        <v>0</v>
      </c>
      <c r="BJ962" s="20" t="s">
        <v>88</v>
      </c>
      <c r="BK962" s="194">
        <f>ROUND(I962*H962,2)</f>
        <v>0</v>
      </c>
      <c r="BL962" s="20" t="s">
        <v>366</v>
      </c>
      <c r="BM962" s="193" t="s">
        <v>4487</v>
      </c>
    </row>
    <row r="963" spans="1:65" s="14" customFormat="1" ht="10.199999999999999">
      <c r="B963" s="211"/>
      <c r="C963" s="212"/>
      <c r="D963" s="202" t="s">
        <v>247</v>
      </c>
      <c r="E963" s="212"/>
      <c r="F963" s="214" t="s">
        <v>4488</v>
      </c>
      <c r="G963" s="212"/>
      <c r="H963" s="215">
        <v>5.83</v>
      </c>
      <c r="I963" s="216"/>
      <c r="J963" s="212"/>
      <c r="K963" s="212"/>
      <c r="L963" s="217"/>
      <c r="M963" s="218"/>
      <c r="N963" s="219"/>
      <c r="O963" s="219"/>
      <c r="P963" s="219"/>
      <c r="Q963" s="219"/>
      <c r="R963" s="219"/>
      <c r="S963" s="219"/>
      <c r="T963" s="220"/>
      <c r="AT963" s="221" t="s">
        <v>247</v>
      </c>
      <c r="AU963" s="221" t="s">
        <v>88</v>
      </c>
      <c r="AV963" s="14" t="s">
        <v>88</v>
      </c>
      <c r="AW963" s="14" t="s">
        <v>4</v>
      </c>
      <c r="AX963" s="14" t="s">
        <v>83</v>
      </c>
      <c r="AY963" s="221" t="s">
        <v>237</v>
      </c>
    </row>
    <row r="964" spans="1:65" s="2" customFormat="1" ht="37.799999999999997" customHeight="1">
      <c r="A964" s="37"/>
      <c r="B964" s="38"/>
      <c r="C964" s="182" t="s">
        <v>1761</v>
      </c>
      <c r="D964" s="182" t="s">
        <v>239</v>
      </c>
      <c r="E964" s="183" t="s">
        <v>4489</v>
      </c>
      <c r="F964" s="184" t="s">
        <v>4490</v>
      </c>
      <c r="G964" s="185" t="s">
        <v>154</v>
      </c>
      <c r="H964" s="186">
        <v>5.3</v>
      </c>
      <c r="I964" s="187"/>
      <c r="J964" s="188">
        <f>ROUND(I964*H964,2)</f>
        <v>0</v>
      </c>
      <c r="K964" s="184" t="s">
        <v>242</v>
      </c>
      <c r="L964" s="42"/>
      <c r="M964" s="189" t="s">
        <v>19</v>
      </c>
      <c r="N964" s="190" t="s">
        <v>48</v>
      </c>
      <c r="O964" s="67"/>
      <c r="P964" s="191">
        <f>O964*H964</f>
        <v>0</v>
      </c>
      <c r="Q964" s="191">
        <v>0</v>
      </c>
      <c r="R964" s="191">
        <f>Q964*H964</f>
        <v>0</v>
      </c>
      <c r="S964" s="191">
        <v>0</v>
      </c>
      <c r="T964" s="192">
        <f>S964*H964</f>
        <v>0</v>
      </c>
      <c r="U964" s="37"/>
      <c r="V964" s="37"/>
      <c r="W964" s="37"/>
      <c r="X964" s="37"/>
      <c r="Y964" s="37"/>
      <c r="Z964" s="37"/>
      <c r="AA964" s="37"/>
      <c r="AB964" s="37"/>
      <c r="AC964" s="37"/>
      <c r="AD964" s="37"/>
      <c r="AE964" s="37"/>
      <c r="AR964" s="193" t="s">
        <v>366</v>
      </c>
      <c r="AT964" s="193" t="s">
        <v>239</v>
      </c>
      <c r="AU964" s="193" t="s">
        <v>88</v>
      </c>
      <c r="AY964" s="20" t="s">
        <v>237</v>
      </c>
      <c r="BE964" s="194">
        <f>IF(N964="základní",J964,0)</f>
        <v>0</v>
      </c>
      <c r="BF964" s="194">
        <f>IF(N964="snížená",J964,0)</f>
        <v>0</v>
      </c>
      <c r="BG964" s="194">
        <f>IF(N964="zákl. přenesená",J964,0)</f>
        <v>0</v>
      </c>
      <c r="BH964" s="194">
        <f>IF(N964="sníž. přenesená",J964,0)</f>
        <v>0</v>
      </c>
      <c r="BI964" s="194">
        <f>IF(N964="nulová",J964,0)</f>
        <v>0</v>
      </c>
      <c r="BJ964" s="20" t="s">
        <v>88</v>
      </c>
      <c r="BK964" s="194">
        <f>ROUND(I964*H964,2)</f>
        <v>0</v>
      </c>
      <c r="BL964" s="20" t="s">
        <v>366</v>
      </c>
      <c r="BM964" s="193" t="s">
        <v>4491</v>
      </c>
    </row>
    <row r="965" spans="1:65" s="2" customFormat="1" ht="10.199999999999999">
      <c r="A965" s="37"/>
      <c r="B965" s="38"/>
      <c r="C965" s="39"/>
      <c r="D965" s="195" t="s">
        <v>245</v>
      </c>
      <c r="E965" s="39"/>
      <c r="F965" s="196" t="s">
        <v>4492</v>
      </c>
      <c r="G965" s="39"/>
      <c r="H965" s="39"/>
      <c r="I965" s="197"/>
      <c r="J965" s="39"/>
      <c r="K965" s="39"/>
      <c r="L965" s="42"/>
      <c r="M965" s="198"/>
      <c r="N965" s="199"/>
      <c r="O965" s="67"/>
      <c r="P965" s="67"/>
      <c r="Q965" s="67"/>
      <c r="R965" s="67"/>
      <c r="S965" s="67"/>
      <c r="T965" s="68"/>
      <c r="U965" s="37"/>
      <c r="V965" s="37"/>
      <c r="W965" s="37"/>
      <c r="X965" s="37"/>
      <c r="Y965" s="37"/>
      <c r="Z965" s="37"/>
      <c r="AA965" s="37"/>
      <c r="AB965" s="37"/>
      <c r="AC965" s="37"/>
      <c r="AD965" s="37"/>
      <c r="AE965" s="37"/>
      <c r="AT965" s="20" t="s">
        <v>245</v>
      </c>
      <c r="AU965" s="20" t="s">
        <v>88</v>
      </c>
    </row>
    <row r="966" spans="1:65" s="14" customFormat="1" ht="10.199999999999999">
      <c r="B966" s="211"/>
      <c r="C966" s="212"/>
      <c r="D966" s="202" t="s">
        <v>247</v>
      </c>
      <c r="E966" s="213" t="s">
        <v>19</v>
      </c>
      <c r="F966" s="214" t="s">
        <v>4483</v>
      </c>
      <c r="G966" s="212"/>
      <c r="H966" s="215">
        <v>5.3</v>
      </c>
      <c r="I966" s="216"/>
      <c r="J966" s="212"/>
      <c r="K966" s="212"/>
      <c r="L966" s="217"/>
      <c r="M966" s="218"/>
      <c r="N966" s="219"/>
      <c r="O966" s="219"/>
      <c r="P966" s="219"/>
      <c r="Q966" s="219"/>
      <c r="R966" s="219"/>
      <c r="S966" s="219"/>
      <c r="T966" s="220"/>
      <c r="AT966" s="221" t="s">
        <v>247</v>
      </c>
      <c r="AU966" s="221" t="s">
        <v>88</v>
      </c>
      <c r="AV966" s="14" t="s">
        <v>88</v>
      </c>
      <c r="AW966" s="14" t="s">
        <v>37</v>
      </c>
      <c r="AX966" s="14" t="s">
        <v>83</v>
      </c>
      <c r="AY966" s="221" t="s">
        <v>237</v>
      </c>
    </row>
    <row r="967" spans="1:65" s="2" customFormat="1" ht="16.5" customHeight="1">
      <c r="A967" s="37"/>
      <c r="B967" s="38"/>
      <c r="C967" s="244" t="s">
        <v>4493</v>
      </c>
      <c r="D967" s="244" t="s">
        <v>296</v>
      </c>
      <c r="E967" s="245" t="s">
        <v>4494</v>
      </c>
      <c r="F967" s="246" t="s">
        <v>4495</v>
      </c>
      <c r="G967" s="247" t="s">
        <v>154</v>
      </c>
      <c r="H967" s="248">
        <v>5.83</v>
      </c>
      <c r="I967" s="249"/>
      <c r="J967" s="250">
        <f>ROUND(I967*H967,2)</f>
        <v>0</v>
      </c>
      <c r="K967" s="246" t="s">
        <v>242</v>
      </c>
      <c r="L967" s="251"/>
      <c r="M967" s="252" t="s">
        <v>19</v>
      </c>
      <c r="N967" s="253" t="s">
        <v>48</v>
      </c>
      <c r="O967" s="67"/>
      <c r="P967" s="191">
        <f>O967*H967</f>
        <v>0</v>
      </c>
      <c r="Q967" s="191">
        <v>2.9999999999999997E-4</v>
      </c>
      <c r="R967" s="191">
        <f>Q967*H967</f>
        <v>1.7489999999999999E-3</v>
      </c>
      <c r="S967" s="191">
        <v>0</v>
      </c>
      <c r="T967" s="192">
        <f>S967*H967</f>
        <v>0</v>
      </c>
      <c r="U967" s="37"/>
      <c r="V967" s="37"/>
      <c r="W967" s="37"/>
      <c r="X967" s="37"/>
      <c r="Y967" s="37"/>
      <c r="Z967" s="37"/>
      <c r="AA967" s="37"/>
      <c r="AB967" s="37"/>
      <c r="AC967" s="37"/>
      <c r="AD967" s="37"/>
      <c r="AE967" s="37"/>
      <c r="AR967" s="193" t="s">
        <v>523</v>
      </c>
      <c r="AT967" s="193" t="s">
        <v>296</v>
      </c>
      <c r="AU967" s="193" t="s">
        <v>88</v>
      </c>
      <c r="AY967" s="20" t="s">
        <v>237</v>
      </c>
      <c r="BE967" s="194">
        <f>IF(N967="základní",J967,0)</f>
        <v>0</v>
      </c>
      <c r="BF967" s="194">
        <f>IF(N967="snížená",J967,0)</f>
        <v>0</v>
      </c>
      <c r="BG967" s="194">
        <f>IF(N967="zákl. přenesená",J967,0)</f>
        <v>0</v>
      </c>
      <c r="BH967" s="194">
        <f>IF(N967="sníž. přenesená",J967,0)</f>
        <v>0</v>
      </c>
      <c r="BI967" s="194">
        <f>IF(N967="nulová",J967,0)</f>
        <v>0</v>
      </c>
      <c r="BJ967" s="20" t="s">
        <v>88</v>
      </c>
      <c r="BK967" s="194">
        <f>ROUND(I967*H967,2)</f>
        <v>0</v>
      </c>
      <c r="BL967" s="20" t="s">
        <v>366</v>
      </c>
      <c r="BM967" s="193" t="s">
        <v>4496</v>
      </c>
    </row>
    <row r="968" spans="1:65" s="14" customFormat="1" ht="10.199999999999999">
      <c r="B968" s="211"/>
      <c r="C968" s="212"/>
      <c r="D968" s="202" t="s">
        <v>247</v>
      </c>
      <c r="E968" s="212"/>
      <c r="F968" s="214" t="s">
        <v>4488</v>
      </c>
      <c r="G968" s="212"/>
      <c r="H968" s="215">
        <v>5.83</v>
      </c>
      <c r="I968" s="216"/>
      <c r="J968" s="212"/>
      <c r="K968" s="212"/>
      <c r="L968" s="217"/>
      <c r="M968" s="218"/>
      <c r="N968" s="219"/>
      <c r="O968" s="219"/>
      <c r="P968" s="219"/>
      <c r="Q968" s="219"/>
      <c r="R968" s="219"/>
      <c r="S968" s="219"/>
      <c r="T968" s="220"/>
      <c r="AT968" s="221" t="s">
        <v>247</v>
      </c>
      <c r="AU968" s="221" t="s">
        <v>88</v>
      </c>
      <c r="AV968" s="14" t="s">
        <v>88</v>
      </c>
      <c r="AW968" s="14" t="s">
        <v>4</v>
      </c>
      <c r="AX968" s="14" t="s">
        <v>83</v>
      </c>
      <c r="AY968" s="221" t="s">
        <v>237</v>
      </c>
    </row>
    <row r="969" spans="1:65" s="2" customFormat="1" ht="24.15" customHeight="1">
      <c r="A969" s="37"/>
      <c r="B969" s="38"/>
      <c r="C969" s="182" t="s">
        <v>1764</v>
      </c>
      <c r="D969" s="182" t="s">
        <v>239</v>
      </c>
      <c r="E969" s="183" t="s">
        <v>4497</v>
      </c>
      <c r="F969" s="184" t="s">
        <v>4498</v>
      </c>
      <c r="G969" s="185" t="s">
        <v>290</v>
      </c>
      <c r="H969" s="186">
        <v>1</v>
      </c>
      <c r="I969" s="187"/>
      <c r="J969" s="188">
        <f>ROUND(I969*H969,2)</f>
        <v>0</v>
      </c>
      <c r="K969" s="184" t="s">
        <v>242</v>
      </c>
      <c r="L969" s="42"/>
      <c r="M969" s="189" t="s">
        <v>19</v>
      </c>
      <c r="N969" s="190" t="s">
        <v>48</v>
      </c>
      <c r="O969" s="67"/>
      <c r="P969" s="191">
        <f>O969*H969</f>
        <v>0</v>
      </c>
      <c r="Q969" s="191">
        <v>0</v>
      </c>
      <c r="R969" s="191">
        <f>Q969*H969</f>
        <v>0</v>
      </c>
      <c r="S969" s="191">
        <v>0</v>
      </c>
      <c r="T969" s="192">
        <f>S969*H969</f>
        <v>0</v>
      </c>
      <c r="U969" s="37"/>
      <c r="V969" s="37"/>
      <c r="W969" s="37"/>
      <c r="X969" s="37"/>
      <c r="Y969" s="37"/>
      <c r="Z969" s="37"/>
      <c r="AA969" s="37"/>
      <c r="AB969" s="37"/>
      <c r="AC969" s="37"/>
      <c r="AD969" s="37"/>
      <c r="AE969" s="37"/>
      <c r="AR969" s="193" t="s">
        <v>366</v>
      </c>
      <c r="AT969" s="193" t="s">
        <v>239</v>
      </c>
      <c r="AU969" s="193" t="s">
        <v>88</v>
      </c>
      <c r="AY969" s="20" t="s">
        <v>237</v>
      </c>
      <c r="BE969" s="194">
        <f>IF(N969="základní",J969,0)</f>
        <v>0</v>
      </c>
      <c r="BF969" s="194">
        <f>IF(N969="snížená",J969,0)</f>
        <v>0</v>
      </c>
      <c r="BG969" s="194">
        <f>IF(N969="zákl. přenesená",J969,0)</f>
        <v>0</v>
      </c>
      <c r="BH969" s="194">
        <f>IF(N969="sníž. přenesená",J969,0)</f>
        <v>0</v>
      </c>
      <c r="BI969" s="194">
        <f>IF(N969="nulová",J969,0)</f>
        <v>0</v>
      </c>
      <c r="BJ969" s="20" t="s">
        <v>88</v>
      </c>
      <c r="BK969" s="194">
        <f>ROUND(I969*H969,2)</f>
        <v>0</v>
      </c>
      <c r="BL969" s="20" t="s">
        <v>366</v>
      </c>
      <c r="BM969" s="193" t="s">
        <v>4499</v>
      </c>
    </row>
    <row r="970" spans="1:65" s="2" customFormat="1" ht="10.199999999999999">
      <c r="A970" s="37"/>
      <c r="B970" s="38"/>
      <c r="C970" s="39"/>
      <c r="D970" s="195" t="s">
        <v>245</v>
      </c>
      <c r="E970" s="39"/>
      <c r="F970" s="196" t="s">
        <v>4500</v>
      </c>
      <c r="G970" s="39"/>
      <c r="H970" s="39"/>
      <c r="I970" s="197"/>
      <c r="J970" s="39"/>
      <c r="K970" s="39"/>
      <c r="L970" s="42"/>
      <c r="M970" s="198"/>
      <c r="N970" s="199"/>
      <c r="O970" s="67"/>
      <c r="P970" s="67"/>
      <c r="Q970" s="67"/>
      <c r="R970" s="67"/>
      <c r="S970" s="67"/>
      <c r="T970" s="68"/>
      <c r="U970" s="37"/>
      <c r="V970" s="37"/>
      <c r="W970" s="37"/>
      <c r="X970" s="37"/>
      <c r="Y970" s="37"/>
      <c r="Z970" s="37"/>
      <c r="AA970" s="37"/>
      <c r="AB970" s="37"/>
      <c r="AC970" s="37"/>
      <c r="AD970" s="37"/>
      <c r="AE970" s="37"/>
      <c r="AT970" s="20" t="s">
        <v>245</v>
      </c>
      <c r="AU970" s="20" t="s">
        <v>88</v>
      </c>
    </row>
    <row r="971" spans="1:65" s="14" customFormat="1" ht="10.199999999999999">
      <c r="B971" s="211"/>
      <c r="C971" s="212"/>
      <c r="D971" s="202" t="s">
        <v>247</v>
      </c>
      <c r="E971" s="213" t="s">
        <v>19</v>
      </c>
      <c r="F971" s="214" t="s">
        <v>4501</v>
      </c>
      <c r="G971" s="212"/>
      <c r="H971" s="215">
        <v>1</v>
      </c>
      <c r="I971" s="216"/>
      <c r="J971" s="212"/>
      <c r="K971" s="212"/>
      <c r="L971" s="217"/>
      <c r="M971" s="218"/>
      <c r="N971" s="219"/>
      <c r="O971" s="219"/>
      <c r="P971" s="219"/>
      <c r="Q971" s="219"/>
      <c r="R971" s="219"/>
      <c r="S971" s="219"/>
      <c r="T971" s="220"/>
      <c r="AT971" s="221" t="s">
        <v>247</v>
      </c>
      <c r="AU971" s="221" t="s">
        <v>88</v>
      </c>
      <c r="AV971" s="14" t="s">
        <v>88</v>
      </c>
      <c r="AW971" s="14" t="s">
        <v>37</v>
      </c>
      <c r="AX971" s="14" t="s">
        <v>83</v>
      </c>
      <c r="AY971" s="221" t="s">
        <v>237</v>
      </c>
    </row>
    <row r="972" spans="1:65" s="2" customFormat="1" ht="16.5" customHeight="1">
      <c r="A972" s="37"/>
      <c r="B972" s="38"/>
      <c r="C972" s="244" t="s">
        <v>4502</v>
      </c>
      <c r="D972" s="244" t="s">
        <v>296</v>
      </c>
      <c r="E972" s="245" t="s">
        <v>4503</v>
      </c>
      <c r="F972" s="246" t="s">
        <v>4504</v>
      </c>
      <c r="G972" s="247" t="s">
        <v>141</v>
      </c>
      <c r="H972" s="248">
        <v>1.8149999999999999</v>
      </c>
      <c r="I972" s="249"/>
      <c r="J972" s="250">
        <f>ROUND(I972*H972,2)</f>
        <v>0</v>
      </c>
      <c r="K972" s="246" t="s">
        <v>242</v>
      </c>
      <c r="L972" s="251"/>
      <c r="M972" s="252" t="s">
        <v>19</v>
      </c>
      <c r="N972" s="253" t="s">
        <v>48</v>
      </c>
      <c r="O972" s="67"/>
      <c r="P972" s="191">
        <f>O972*H972</f>
        <v>0</v>
      </c>
      <c r="Q972" s="191">
        <v>1.6E-2</v>
      </c>
      <c r="R972" s="191">
        <f>Q972*H972</f>
        <v>2.904E-2</v>
      </c>
      <c r="S972" s="191">
        <v>0</v>
      </c>
      <c r="T972" s="192">
        <f>S972*H972</f>
        <v>0</v>
      </c>
      <c r="U972" s="37"/>
      <c r="V972" s="37"/>
      <c r="W972" s="37"/>
      <c r="X972" s="37"/>
      <c r="Y972" s="37"/>
      <c r="Z972" s="37"/>
      <c r="AA972" s="37"/>
      <c r="AB972" s="37"/>
      <c r="AC972" s="37"/>
      <c r="AD972" s="37"/>
      <c r="AE972" s="37"/>
      <c r="AR972" s="193" t="s">
        <v>523</v>
      </c>
      <c r="AT972" s="193" t="s">
        <v>296</v>
      </c>
      <c r="AU972" s="193" t="s">
        <v>88</v>
      </c>
      <c r="AY972" s="20" t="s">
        <v>237</v>
      </c>
      <c r="BE972" s="194">
        <f>IF(N972="základní",J972,0)</f>
        <v>0</v>
      </c>
      <c r="BF972" s="194">
        <f>IF(N972="snížená",J972,0)</f>
        <v>0</v>
      </c>
      <c r="BG972" s="194">
        <f>IF(N972="zákl. přenesená",J972,0)</f>
        <v>0</v>
      </c>
      <c r="BH972" s="194">
        <f>IF(N972="sníž. přenesená",J972,0)</f>
        <v>0</v>
      </c>
      <c r="BI972" s="194">
        <f>IF(N972="nulová",J972,0)</f>
        <v>0</v>
      </c>
      <c r="BJ972" s="20" t="s">
        <v>88</v>
      </c>
      <c r="BK972" s="194">
        <f>ROUND(I972*H972,2)</f>
        <v>0</v>
      </c>
      <c r="BL972" s="20" t="s">
        <v>366</v>
      </c>
      <c r="BM972" s="193" t="s">
        <v>4505</v>
      </c>
    </row>
    <row r="973" spans="1:65" s="14" customFormat="1" ht="10.199999999999999">
      <c r="B973" s="211"/>
      <c r="C973" s="212"/>
      <c r="D973" s="202" t="s">
        <v>247</v>
      </c>
      <c r="E973" s="213" t="s">
        <v>19</v>
      </c>
      <c r="F973" s="214" t="s">
        <v>4506</v>
      </c>
      <c r="G973" s="212"/>
      <c r="H973" s="215">
        <v>1.65</v>
      </c>
      <c r="I973" s="216"/>
      <c r="J973" s="212"/>
      <c r="K973" s="212"/>
      <c r="L973" s="217"/>
      <c r="M973" s="218"/>
      <c r="N973" s="219"/>
      <c r="O973" s="219"/>
      <c r="P973" s="219"/>
      <c r="Q973" s="219"/>
      <c r="R973" s="219"/>
      <c r="S973" s="219"/>
      <c r="T973" s="220"/>
      <c r="AT973" s="221" t="s">
        <v>247</v>
      </c>
      <c r="AU973" s="221" t="s">
        <v>88</v>
      </c>
      <c r="AV973" s="14" t="s">
        <v>88</v>
      </c>
      <c r="AW973" s="14" t="s">
        <v>37</v>
      </c>
      <c r="AX973" s="14" t="s">
        <v>83</v>
      </c>
      <c r="AY973" s="221" t="s">
        <v>237</v>
      </c>
    </row>
    <row r="974" spans="1:65" s="14" customFormat="1" ht="10.199999999999999">
      <c r="B974" s="211"/>
      <c r="C974" s="212"/>
      <c r="D974" s="202" t="s">
        <v>247</v>
      </c>
      <c r="E974" s="212"/>
      <c r="F974" s="214" t="s">
        <v>4507</v>
      </c>
      <c r="G974" s="212"/>
      <c r="H974" s="215">
        <v>1.8149999999999999</v>
      </c>
      <c r="I974" s="216"/>
      <c r="J974" s="212"/>
      <c r="K974" s="212"/>
      <c r="L974" s="217"/>
      <c r="M974" s="218"/>
      <c r="N974" s="219"/>
      <c r="O974" s="219"/>
      <c r="P974" s="219"/>
      <c r="Q974" s="219"/>
      <c r="R974" s="219"/>
      <c r="S974" s="219"/>
      <c r="T974" s="220"/>
      <c r="AT974" s="221" t="s">
        <v>247</v>
      </c>
      <c r="AU974" s="221" t="s">
        <v>88</v>
      </c>
      <c r="AV974" s="14" t="s">
        <v>88</v>
      </c>
      <c r="AW974" s="14" t="s">
        <v>4</v>
      </c>
      <c r="AX974" s="14" t="s">
        <v>83</v>
      </c>
      <c r="AY974" s="221" t="s">
        <v>237</v>
      </c>
    </row>
    <row r="975" spans="1:65" s="2" customFormat="1" ht="24.15" customHeight="1">
      <c r="A975" s="37"/>
      <c r="B975" s="38"/>
      <c r="C975" s="182" t="s">
        <v>1767</v>
      </c>
      <c r="D975" s="182" t="s">
        <v>239</v>
      </c>
      <c r="E975" s="183" t="s">
        <v>4497</v>
      </c>
      <c r="F975" s="184" t="s">
        <v>4498</v>
      </c>
      <c r="G975" s="185" t="s">
        <v>290</v>
      </c>
      <c r="H975" s="186">
        <v>1</v>
      </c>
      <c r="I975" s="187"/>
      <c r="J975" s="188">
        <f>ROUND(I975*H975,2)</f>
        <v>0</v>
      </c>
      <c r="K975" s="184" t="s">
        <v>242</v>
      </c>
      <c r="L975" s="42"/>
      <c r="M975" s="189" t="s">
        <v>19</v>
      </c>
      <c r="N975" s="190" t="s">
        <v>48</v>
      </c>
      <c r="O975" s="67"/>
      <c r="P975" s="191">
        <f>O975*H975</f>
        <v>0</v>
      </c>
      <c r="Q975" s="191">
        <v>0</v>
      </c>
      <c r="R975" s="191">
        <f>Q975*H975</f>
        <v>0</v>
      </c>
      <c r="S975" s="191">
        <v>0</v>
      </c>
      <c r="T975" s="192">
        <f>S975*H975</f>
        <v>0</v>
      </c>
      <c r="U975" s="37"/>
      <c r="V975" s="37"/>
      <c r="W975" s="37"/>
      <c r="X975" s="37"/>
      <c r="Y975" s="37"/>
      <c r="Z975" s="37"/>
      <c r="AA975" s="37"/>
      <c r="AB975" s="37"/>
      <c r="AC975" s="37"/>
      <c r="AD975" s="37"/>
      <c r="AE975" s="37"/>
      <c r="AR975" s="193" t="s">
        <v>366</v>
      </c>
      <c r="AT975" s="193" t="s">
        <v>239</v>
      </c>
      <c r="AU975" s="193" t="s">
        <v>88</v>
      </c>
      <c r="AY975" s="20" t="s">
        <v>237</v>
      </c>
      <c r="BE975" s="194">
        <f>IF(N975="základní",J975,0)</f>
        <v>0</v>
      </c>
      <c r="BF975" s="194">
        <f>IF(N975="snížená",J975,0)</f>
        <v>0</v>
      </c>
      <c r="BG975" s="194">
        <f>IF(N975="zákl. přenesená",J975,0)</f>
        <v>0</v>
      </c>
      <c r="BH975" s="194">
        <f>IF(N975="sníž. přenesená",J975,0)</f>
        <v>0</v>
      </c>
      <c r="BI975" s="194">
        <f>IF(N975="nulová",J975,0)</f>
        <v>0</v>
      </c>
      <c r="BJ975" s="20" t="s">
        <v>88</v>
      </c>
      <c r="BK975" s="194">
        <f>ROUND(I975*H975,2)</f>
        <v>0</v>
      </c>
      <c r="BL975" s="20" t="s">
        <v>366</v>
      </c>
      <c r="BM975" s="193" t="s">
        <v>4508</v>
      </c>
    </row>
    <row r="976" spans="1:65" s="2" customFormat="1" ht="10.199999999999999">
      <c r="A976" s="37"/>
      <c r="B976" s="38"/>
      <c r="C976" s="39"/>
      <c r="D976" s="195" t="s">
        <v>245</v>
      </c>
      <c r="E976" s="39"/>
      <c r="F976" s="196" t="s">
        <v>4500</v>
      </c>
      <c r="G976" s="39"/>
      <c r="H976" s="39"/>
      <c r="I976" s="197"/>
      <c r="J976" s="39"/>
      <c r="K976" s="39"/>
      <c r="L976" s="42"/>
      <c r="M976" s="198"/>
      <c r="N976" s="199"/>
      <c r="O976" s="67"/>
      <c r="P976" s="67"/>
      <c r="Q976" s="67"/>
      <c r="R976" s="67"/>
      <c r="S976" s="67"/>
      <c r="T976" s="68"/>
      <c r="U976" s="37"/>
      <c r="V976" s="37"/>
      <c r="W976" s="37"/>
      <c r="X976" s="37"/>
      <c r="Y976" s="37"/>
      <c r="Z976" s="37"/>
      <c r="AA976" s="37"/>
      <c r="AB976" s="37"/>
      <c r="AC976" s="37"/>
      <c r="AD976" s="37"/>
      <c r="AE976" s="37"/>
      <c r="AT976" s="20" t="s">
        <v>245</v>
      </c>
      <c r="AU976" s="20" t="s">
        <v>88</v>
      </c>
    </row>
    <row r="977" spans="1:65" s="14" customFormat="1" ht="10.199999999999999">
      <c r="B977" s="211"/>
      <c r="C977" s="212"/>
      <c r="D977" s="202" t="s">
        <v>247</v>
      </c>
      <c r="E977" s="213" t="s">
        <v>19</v>
      </c>
      <c r="F977" s="214" t="s">
        <v>4509</v>
      </c>
      <c r="G977" s="212"/>
      <c r="H977" s="215">
        <v>1</v>
      </c>
      <c r="I977" s="216"/>
      <c r="J977" s="212"/>
      <c r="K977" s="212"/>
      <c r="L977" s="217"/>
      <c r="M977" s="218"/>
      <c r="N977" s="219"/>
      <c r="O977" s="219"/>
      <c r="P977" s="219"/>
      <c r="Q977" s="219"/>
      <c r="R977" s="219"/>
      <c r="S977" s="219"/>
      <c r="T977" s="220"/>
      <c r="AT977" s="221" t="s">
        <v>247</v>
      </c>
      <c r="AU977" s="221" t="s">
        <v>88</v>
      </c>
      <c r="AV977" s="14" t="s">
        <v>88</v>
      </c>
      <c r="AW977" s="14" t="s">
        <v>37</v>
      </c>
      <c r="AX977" s="14" t="s">
        <v>83</v>
      </c>
      <c r="AY977" s="221" t="s">
        <v>237</v>
      </c>
    </row>
    <row r="978" spans="1:65" s="2" customFormat="1" ht="24.15" customHeight="1">
      <c r="A978" s="37"/>
      <c r="B978" s="38"/>
      <c r="C978" s="244" t="s">
        <v>4510</v>
      </c>
      <c r="D978" s="244" t="s">
        <v>296</v>
      </c>
      <c r="E978" s="245" t="s">
        <v>4511</v>
      </c>
      <c r="F978" s="246" t="s">
        <v>4512</v>
      </c>
      <c r="G978" s="247" t="s">
        <v>141</v>
      </c>
      <c r="H978" s="248">
        <v>1.8149999999999999</v>
      </c>
      <c r="I978" s="249"/>
      <c r="J978" s="250">
        <f>ROUND(I978*H978,2)</f>
        <v>0</v>
      </c>
      <c r="K978" s="246" t="s">
        <v>242</v>
      </c>
      <c r="L978" s="251"/>
      <c r="M978" s="252" t="s">
        <v>19</v>
      </c>
      <c r="N978" s="253" t="s">
        <v>48</v>
      </c>
      <c r="O978" s="67"/>
      <c r="P978" s="191">
        <f>O978*H978</f>
        <v>0</v>
      </c>
      <c r="Q978" s="191">
        <v>3.0000000000000001E-3</v>
      </c>
      <c r="R978" s="191">
        <f>Q978*H978</f>
        <v>5.4450000000000002E-3</v>
      </c>
      <c r="S978" s="191">
        <v>0</v>
      </c>
      <c r="T978" s="192">
        <f>S978*H978</f>
        <v>0</v>
      </c>
      <c r="U978" s="37"/>
      <c r="V978" s="37"/>
      <c r="W978" s="37"/>
      <c r="X978" s="37"/>
      <c r="Y978" s="37"/>
      <c r="Z978" s="37"/>
      <c r="AA978" s="37"/>
      <c r="AB978" s="37"/>
      <c r="AC978" s="37"/>
      <c r="AD978" s="37"/>
      <c r="AE978" s="37"/>
      <c r="AR978" s="193" t="s">
        <v>523</v>
      </c>
      <c r="AT978" s="193" t="s">
        <v>296</v>
      </c>
      <c r="AU978" s="193" t="s">
        <v>88</v>
      </c>
      <c r="AY978" s="20" t="s">
        <v>237</v>
      </c>
      <c r="BE978" s="194">
        <f>IF(N978="základní",J978,0)</f>
        <v>0</v>
      </c>
      <c r="BF978" s="194">
        <f>IF(N978="snížená",J978,0)</f>
        <v>0</v>
      </c>
      <c r="BG978" s="194">
        <f>IF(N978="zákl. přenesená",J978,0)</f>
        <v>0</v>
      </c>
      <c r="BH978" s="194">
        <f>IF(N978="sníž. přenesená",J978,0)</f>
        <v>0</v>
      </c>
      <c r="BI978" s="194">
        <f>IF(N978="nulová",J978,0)</f>
        <v>0</v>
      </c>
      <c r="BJ978" s="20" t="s">
        <v>88</v>
      </c>
      <c r="BK978" s="194">
        <f>ROUND(I978*H978,2)</f>
        <v>0</v>
      </c>
      <c r="BL978" s="20" t="s">
        <v>366</v>
      </c>
      <c r="BM978" s="193" t="s">
        <v>4513</v>
      </c>
    </row>
    <row r="979" spans="1:65" s="14" customFormat="1" ht="10.199999999999999">
      <c r="B979" s="211"/>
      <c r="C979" s="212"/>
      <c r="D979" s="202" t="s">
        <v>247</v>
      </c>
      <c r="E979" s="213" t="s">
        <v>19</v>
      </c>
      <c r="F979" s="214" t="s">
        <v>4514</v>
      </c>
      <c r="G979" s="212"/>
      <c r="H979" s="215">
        <v>1.65</v>
      </c>
      <c r="I979" s="216"/>
      <c r="J979" s="212"/>
      <c r="K979" s="212"/>
      <c r="L979" s="217"/>
      <c r="M979" s="218"/>
      <c r="N979" s="219"/>
      <c r="O979" s="219"/>
      <c r="P979" s="219"/>
      <c r="Q979" s="219"/>
      <c r="R979" s="219"/>
      <c r="S979" s="219"/>
      <c r="T979" s="220"/>
      <c r="AT979" s="221" t="s">
        <v>247</v>
      </c>
      <c r="AU979" s="221" t="s">
        <v>88</v>
      </c>
      <c r="AV979" s="14" t="s">
        <v>88</v>
      </c>
      <c r="AW979" s="14" t="s">
        <v>37</v>
      </c>
      <c r="AX979" s="14" t="s">
        <v>83</v>
      </c>
      <c r="AY979" s="221" t="s">
        <v>237</v>
      </c>
    </row>
    <row r="980" spans="1:65" s="14" customFormat="1" ht="10.199999999999999">
      <c r="B980" s="211"/>
      <c r="C980" s="212"/>
      <c r="D980" s="202" t="s">
        <v>247</v>
      </c>
      <c r="E980" s="212"/>
      <c r="F980" s="214" t="s">
        <v>4507</v>
      </c>
      <c r="G980" s="212"/>
      <c r="H980" s="215">
        <v>1.8149999999999999</v>
      </c>
      <c r="I980" s="216"/>
      <c r="J980" s="212"/>
      <c r="K980" s="212"/>
      <c r="L980" s="217"/>
      <c r="M980" s="218"/>
      <c r="N980" s="219"/>
      <c r="O980" s="219"/>
      <c r="P980" s="219"/>
      <c r="Q980" s="219"/>
      <c r="R980" s="219"/>
      <c r="S980" s="219"/>
      <c r="T980" s="220"/>
      <c r="AT980" s="221" t="s">
        <v>247</v>
      </c>
      <c r="AU980" s="221" t="s">
        <v>88</v>
      </c>
      <c r="AV980" s="14" t="s">
        <v>88</v>
      </c>
      <c r="AW980" s="14" t="s">
        <v>4</v>
      </c>
      <c r="AX980" s="14" t="s">
        <v>83</v>
      </c>
      <c r="AY980" s="221" t="s">
        <v>237</v>
      </c>
    </row>
    <row r="981" spans="1:65" s="2" customFormat="1" ht="24.15" customHeight="1">
      <c r="A981" s="37"/>
      <c r="B981" s="38"/>
      <c r="C981" s="182" t="s">
        <v>1770</v>
      </c>
      <c r="D981" s="182" t="s">
        <v>239</v>
      </c>
      <c r="E981" s="183" t="s">
        <v>4515</v>
      </c>
      <c r="F981" s="184" t="s">
        <v>4516</v>
      </c>
      <c r="G981" s="185" t="s">
        <v>290</v>
      </c>
      <c r="H981" s="186">
        <v>1</v>
      </c>
      <c r="I981" s="187"/>
      <c r="J981" s="188">
        <f>ROUND(I981*H981,2)</f>
        <v>0</v>
      </c>
      <c r="K981" s="184" t="s">
        <v>242</v>
      </c>
      <c r="L981" s="42"/>
      <c r="M981" s="189" t="s">
        <v>19</v>
      </c>
      <c r="N981" s="190" t="s">
        <v>48</v>
      </c>
      <c r="O981" s="67"/>
      <c r="P981" s="191">
        <f>O981*H981</f>
        <v>0</v>
      </c>
      <c r="Q981" s="191">
        <v>0</v>
      </c>
      <c r="R981" s="191">
        <f>Q981*H981</f>
        <v>0</v>
      </c>
      <c r="S981" s="191">
        <v>0</v>
      </c>
      <c r="T981" s="192">
        <f>S981*H981</f>
        <v>0</v>
      </c>
      <c r="U981" s="37"/>
      <c r="V981" s="37"/>
      <c r="W981" s="37"/>
      <c r="X981" s="37"/>
      <c r="Y981" s="37"/>
      <c r="Z981" s="37"/>
      <c r="AA981" s="37"/>
      <c r="AB981" s="37"/>
      <c r="AC981" s="37"/>
      <c r="AD981" s="37"/>
      <c r="AE981" s="37"/>
      <c r="AR981" s="193" t="s">
        <v>366</v>
      </c>
      <c r="AT981" s="193" t="s">
        <v>239</v>
      </c>
      <c r="AU981" s="193" t="s">
        <v>88</v>
      </c>
      <c r="AY981" s="20" t="s">
        <v>237</v>
      </c>
      <c r="BE981" s="194">
        <f>IF(N981="základní",J981,0)</f>
        <v>0</v>
      </c>
      <c r="BF981" s="194">
        <f>IF(N981="snížená",J981,0)</f>
        <v>0</v>
      </c>
      <c r="BG981" s="194">
        <f>IF(N981="zákl. přenesená",J981,0)</f>
        <v>0</v>
      </c>
      <c r="BH981" s="194">
        <f>IF(N981="sníž. přenesená",J981,0)</f>
        <v>0</v>
      </c>
      <c r="BI981" s="194">
        <f>IF(N981="nulová",J981,0)</f>
        <v>0</v>
      </c>
      <c r="BJ981" s="20" t="s">
        <v>88</v>
      </c>
      <c r="BK981" s="194">
        <f>ROUND(I981*H981,2)</f>
        <v>0</v>
      </c>
      <c r="BL981" s="20" t="s">
        <v>366</v>
      </c>
      <c r="BM981" s="193" t="s">
        <v>4517</v>
      </c>
    </row>
    <row r="982" spans="1:65" s="2" customFormat="1" ht="10.199999999999999">
      <c r="A982" s="37"/>
      <c r="B982" s="38"/>
      <c r="C982" s="39"/>
      <c r="D982" s="195" t="s">
        <v>245</v>
      </c>
      <c r="E982" s="39"/>
      <c r="F982" s="196" t="s">
        <v>4518</v>
      </c>
      <c r="G982" s="39"/>
      <c r="H982" s="39"/>
      <c r="I982" s="197"/>
      <c r="J982" s="39"/>
      <c r="K982" s="39"/>
      <c r="L982" s="42"/>
      <c r="M982" s="198"/>
      <c r="N982" s="199"/>
      <c r="O982" s="67"/>
      <c r="P982" s="67"/>
      <c r="Q982" s="67"/>
      <c r="R982" s="67"/>
      <c r="S982" s="67"/>
      <c r="T982" s="68"/>
      <c r="U982" s="37"/>
      <c r="V982" s="37"/>
      <c r="W982" s="37"/>
      <c r="X982" s="37"/>
      <c r="Y982" s="37"/>
      <c r="Z982" s="37"/>
      <c r="AA982" s="37"/>
      <c r="AB982" s="37"/>
      <c r="AC982" s="37"/>
      <c r="AD982" s="37"/>
      <c r="AE982" s="37"/>
      <c r="AT982" s="20" t="s">
        <v>245</v>
      </c>
      <c r="AU982" s="20" t="s">
        <v>88</v>
      </c>
    </row>
    <row r="983" spans="1:65" s="14" customFormat="1" ht="10.199999999999999">
      <c r="B983" s="211"/>
      <c r="C983" s="212"/>
      <c r="D983" s="202" t="s">
        <v>247</v>
      </c>
      <c r="E983" s="213" t="s">
        <v>19</v>
      </c>
      <c r="F983" s="214" t="s">
        <v>4519</v>
      </c>
      <c r="G983" s="212"/>
      <c r="H983" s="215">
        <v>1</v>
      </c>
      <c r="I983" s="216"/>
      <c r="J983" s="212"/>
      <c r="K983" s="212"/>
      <c r="L983" s="217"/>
      <c r="M983" s="218"/>
      <c r="N983" s="219"/>
      <c r="O983" s="219"/>
      <c r="P983" s="219"/>
      <c r="Q983" s="219"/>
      <c r="R983" s="219"/>
      <c r="S983" s="219"/>
      <c r="T983" s="220"/>
      <c r="AT983" s="221" t="s">
        <v>247</v>
      </c>
      <c r="AU983" s="221" t="s">
        <v>88</v>
      </c>
      <c r="AV983" s="14" t="s">
        <v>88</v>
      </c>
      <c r="AW983" s="14" t="s">
        <v>37</v>
      </c>
      <c r="AX983" s="14" t="s">
        <v>83</v>
      </c>
      <c r="AY983" s="221" t="s">
        <v>237</v>
      </c>
    </row>
    <row r="984" spans="1:65" s="2" customFormat="1" ht="24.15" customHeight="1">
      <c r="A984" s="37"/>
      <c r="B984" s="38"/>
      <c r="C984" s="244" t="s">
        <v>4520</v>
      </c>
      <c r="D984" s="244" t="s">
        <v>296</v>
      </c>
      <c r="E984" s="245" t="s">
        <v>4521</v>
      </c>
      <c r="F984" s="246" t="s">
        <v>4522</v>
      </c>
      <c r="G984" s="247" t="s">
        <v>141</v>
      </c>
      <c r="H984" s="248">
        <v>2.86</v>
      </c>
      <c r="I984" s="249"/>
      <c r="J984" s="250">
        <f>ROUND(I984*H984,2)</f>
        <v>0</v>
      </c>
      <c r="K984" s="246" t="s">
        <v>19</v>
      </c>
      <c r="L984" s="251"/>
      <c r="M984" s="252" t="s">
        <v>19</v>
      </c>
      <c r="N984" s="253" t="s">
        <v>48</v>
      </c>
      <c r="O984" s="67"/>
      <c r="P984" s="191">
        <f>O984*H984</f>
        <v>0</v>
      </c>
      <c r="Q984" s="191">
        <v>3.227E-2</v>
      </c>
      <c r="R984" s="191">
        <f>Q984*H984</f>
        <v>9.2292199999999991E-2</v>
      </c>
      <c r="S984" s="191">
        <v>0</v>
      </c>
      <c r="T984" s="192">
        <f>S984*H984</f>
        <v>0</v>
      </c>
      <c r="U984" s="37"/>
      <c r="V984" s="37"/>
      <c r="W984" s="37"/>
      <c r="X984" s="37"/>
      <c r="Y984" s="37"/>
      <c r="Z984" s="37"/>
      <c r="AA984" s="37"/>
      <c r="AB984" s="37"/>
      <c r="AC984" s="37"/>
      <c r="AD984" s="37"/>
      <c r="AE984" s="37"/>
      <c r="AR984" s="193" t="s">
        <v>523</v>
      </c>
      <c r="AT984" s="193" t="s">
        <v>296</v>
      </c>
      <c r="AU984" s="193" t="s">
        <v>88</v>
      </c>
      <c r="AY984" s="20" t="s">
        <v>237</v>
      </c>
      <c r="BE984" s="194">
        <f>IF(N984="základní",J984,0)</f>
        <v>0</v>
      </c>
      <c r="BF984" s="194">
        <f>IF(N984="snížená",J984,0)</f>
        <v>0</v>
      </c>
      <c r="BG984" s="194">
        <f>IF(N984="zákl. přenesená",J984,0)</f>
        <v>0</v>
      </c>
      <c r="BH984" s="194">
        <f>IF(N984="sníž. přenesená",J984,0)</f>
        <v>0</v>
      </c>
      <c r="BI984" s="194">
        <f>IF(N984="nulová",J984,0)</f>
        <v>0</v>
      </c>
      <c r="BJ984" s="20" t="s">
        <v>88</v>
      </c>
      <c r="BK984" s="194">
        <f>ROUND(I984*H984,2)</f>
        <v>0</v>
      </c>
      <c r="BL984" s="20" t="s">
        <v>366</v>
      </c>
      <c r="BM984" s="193" t="s">
        <v>4523</v>
      </c>
    </row>
    <row r="985" spans="1:65" s="2" customFormat="1" ht="86.4">
      <c r="A985" s="37"/>
      <c r="B985" s="38"/>
      <c r="C985" s="39"/>
      <c r="D985" s="202" t="s">
        <v>914</v>
      </c>
      <c r="E985" s="39"/>
      <c r="F985" s="254" t="s">
        <v>4524</v>
      </c>
      <c r="G985" s="39"/>
      <c r="H985" s="39"/>
      <c r="I985" s="197"/>
      <c r="J985" s="39"/>
      <c r="K985" s="39"/>
      <c r="L985" s="42"/>
      <c r="M985" s="198"/>
      <c r="N985" s="199"/>
      <c r="O985" s="67"/>
      <c r="P985" s="67"/>
      <c r="Q985" s="67"/>
      <c r="R985" s="67"/>
      <c r="S985" s="67"/>
      <c r="T985" s="68"/>
      <c r="U985" s="37"/>
      <c r="V985" s="37"/>
      <c r="W985" s="37"/>
      <c r="X985" s="37"/>
      <c r="Y985" s="37"/>
      <c r="Z985" s="37"/>
      <c r="AA985" s="37"/>
      <c r="AB985" s="37"/>
      <c r="AC985" s="37"/>
      <c r="AD985" s="37"/>
      <c r="AE985" s="37"/>
      <c r="AT985" s="20" t="s">
        <v>914</v>
      </c>
      <c r="AU985" s="20" t="s">
        <v>88</v>
      </c>
    </row>
    <row r="986" spans="1:65" s="14" customFormat="1" ht="10.199999999999999">
      <c r="B986" s="211"/>
      <c r="C986" s="212"/>
      <c r="D986" s="202" t="s">
        <v>247</v>
      </c>
      <c r="E986" s="213" t="s">
        <v>19</v>
      </c>
      <c r="F986" s="214" t="s">
        <v>4525</v>
      </c>
      <c r="G986" s="212"/>
      <c r="H986" s="215">
        <v>2.86</v>
      </c>
      <c r="I986" s="216"/>
      <c r="J986" s="212"/>
      <c r="K986" s="212"/>
      <c r="L986" s="217"/>
      <c r="M986" s="218"/>
      <c r="N986" s="219"/>
      <c r="O986" s="219"/>
      <c r="P986" s="219"/>
      <c r="Q986" s="219"/>
      <c r="R986" s="219"/>
      <c r="S986" s="219"/>
      <c r="T986" s="220"/>
      <c r="AT986" s="221" t="s">
        <v>247</v>
      </c>
      <c r="AU986" s="221" t="s">
        <v>88</v>
      </c>
      <c r="AV986" s="14" t="s">
        <v>88</v>
      </c>
      <c r="AW986" s="14" t="s">
        <v>37</v>
      </c>
      <c r="AX986" s="14" t="s">
        <v>83</v>
      </c>
      <c r="AY986" s="221" t="s">
        <v>237</v>
      </c>
    </row>
    <row r="987" spans="1:65" s="2" customFormat="1" ht="24.15" customHeight="1">
      <c r="A987" s="37"/>
      <c r="B987" s="38"/>
      <c r="C987" s="182" t="s">
        <v>1773</v>
      </c>
      <c r="D987" s="182" t="s">
        <v>239</v>
      </c>
      <c r="E987" s="183" t="s">
        <v>4526</v>
      </c>
      <c r="F987" s="184" t="s">
        <v>4527</v>
      </c>
      <c r="G987" s="185" t="s">
        <v>290</v>
      </c>
      <c r="H987" s="186">
        <v>2</v>
      </c>
      <c r="I987" s="187"/>
      <c r="J987" s="188">
        <f>ROUND(I987*H987,2)</f>
        <v>0</v>
      </c>
      <c r="K987" s="184" t="s">
        <v>242</v>
      </c>
      <c r="L987" s="42"/>
      <c r="M987" s="189" t="s">
        <v>19</v>
      </c>
      <c r="N987" s="190" t="s">
        <v>48</v>
      </c>
      <c r="O987" s="67"/>
      <c r="P987" s="191">
        <f>O987*H987</f>
        <v>0</v>
      </c>
      <c r="Q987" s="191">
        <v>0</v>
      </c>
      <c r="R987" s="191">
        <f>Q987*H987</f>
        <v>0</v>
      </c>
      <c r="S987" s="191">
        <v>0</v>
      </c>
      <c r="T987" s="192">
        <f>S987*H987</f>
        <v>0</v>
      </c>
      <c r="U987" s="37"/>
      <c r="V987" s="37"/>
      <c r="W987" s="37"/>
      <c r="X987" s="37"/>
      <c r="Y987" s="37"/>
      <c r="Z987" s="37"/>
      <c r="AA987" s="37"/>
      <c r="AB987" s="37"/>
      <c r="AC987" s="37"/>
      <c r="AD987" s="37"/>
      <c r="AE987" s="37"/>
      <c r="AR987" s="193" t="s">
        <v>366</v>
      </c>
      <c r="AT987" s="193" t="s">
        <v>239</v>
      </c>
      <c r="AU987" s="193" t="s">
        <v>88</v>
      </c>
      <c r="AY987" s="20" t="s">
        <v>237</v>
      </c>
      <c r="BE987" s="194">
        <f>IF(N987="základní",J987,0)</f>
        <v>0</v>
      </c>
      <c r="BF987" s="194">
        <f>IF(N987="snížená",J987,0)</f>
        <v>0</v>
      </c>
      <c r="BG987" s="194">
        <f>IF(N987="zákl. přenesená",J987,0)</f>
        <v>0</v>
      </c>
      <c r="BH987" s="194">
        <f>IF(N987="sníž. přenesená",J987,0)</f>
        <v>0</v>
      </c>
      <c r="BI987" s="194">
        <f>IF(N987="nulová",J987,0)</f>
        <v>0</v>
      </c>
      <c r="BJ987" s="20" t="s">
        <v>88</v>
      </c>
      <c r="BK987" s="194">
        <f>ROUND(I987*H987,2)</f>
        <v>0</v>
      </c>
      <c r="BL987" s="20" t="s">
        <v>366</v>
      </c>
      <c r="BM987" s="193" t="s">
        <v>4528</v>
      </c>
    </row>
    <row r="988" spans="1:65" s="2" customFormat="1" ht="10.199999999999999">
      <c r="A988" s="37"/>
      <c r="B988" s="38"/>
      <c r="C988" s="39"/>
      <c r="D988" s="195" t="s">
        <v>245</v>
      </c>
      <c r="E988" s="39"/>
      <c r="F988" s="196" t="s">
        <v>4529</v>
      </c>
      <c r="G988" s="39"/>
      <c r="H988" s="39"/>
      <c r="I988" s="197"/>
      <c r="J988" s="39"/>
      <c r="K988" s="39"/>
      <c r="L988" s="42"/>
      <c r="M988" s="198"/>
      <c r="N988" s="199"/>
      <c r="O988" s="67"/>
      <c r="P988" s="67"/>
      <c r="Q988" s="67"/>
      <c r="R988" s="67"/>
      <c r="S988" s="67"/>
      <c r="T988" s="68"/>
      <c r="U988" s="37"/>
      <c r="V988" s="37"/>
      <c r="W988" s="37"/>
      <c r="X988" s="37"/>
      <c r="Y988" s="37"/>
      <c r="Z988" s="37"/>
      <c r="AA988" s="37"/>
      <c r="AB988" s="37"/>
      <c r="AC988" s="37"/>
      <c r="AD988" s="37"/>
      <c r="AE988" s="37"/>
      <c r="AT988" s="20" t="s">
        <v>245</v>
      </c>
      <c r="AU988" s="20" t="s">
        <v>88</v>
      </c>
    </row>
    <row r="989" spans="1:65" s="14" customFormat="1" ht="10.199999999999999">
      <c r="B989" s="211"/>
      <c r="C989" s="212"/>
      <c r="D989" s="202" t="s">
        <v>247</v>
      </c>
      <c r="E989" s="213" t="s">
        <v>19</v>
      </c>
      <c r="F989" s="214" t="s">
        <v>4530</v>
      </c>
      <c r="G989" s="212"/>
      <c r="H989" s="215">
        <v>2</v>
      </c>
      <c r="I989" s="216"/>
      <c r="J989" s="212"/>
      <c r="K989" s="212"/>
      <c r="L989" s="217"/>
      <c r="M989" s="218"/>
      <c r="N989" s="219"/>
      <c r="O989" s="219"/>
      <c r="P989" s="219"/>
      <c r="Q989" s="219"/>
      <c r="R989" s="219"/>
      <c r="S989" s="219"/>
      <c r="T989" s="220"/>
      <c r="AT989" s="221" t="s">
        <v>247</v>
      </c>
      <c r="AU989" s="221" t="s">
        <v>88</v>
      </c>
      <c r="AV989" s="14" t="s">
        <v>88</v>
      </c>
      <c r="AW989" s="14" t="s">
        <v>37</v>
      </c>
      <c r="AX989" s="14" t="s">
        <v>83</v>
      </c>
      <c r="AY989" s="221" t="s">
        <v>237</v>
      </c>
    </row>
    <row r="990" spans="1:65" s="2" customFormat="1" ht="21.75" customHeight="1">
      <c r="A990" s="37"/>
      <c r="B990" s="38"/>
      <c r="C990" s="244" t="s">
        <v>4531</v>
      </c>
      <c r="D990" s="244" t="s">
        <v>296</v>
      </c>
      <c r="E990" s="245" t="s">
        <v>4532</v>
      </c>
      <c r="F990" s="246" t="s">
        <v>4533</v>
      </c>
      <c r="G990" s="247" t="s">
        <v>290</v>
      </c>
      <c r="H990" s="248">
        <v>2</v>
      </c>
      <c r="I990" s="249"/>
      <c r="J990" s="250">
        <f>ROUND(I990*H990,2)</f>
        <v>0</v>
      </c>
      <c r="K990" s="246" t="s">
        <v>242</v>
      </c>
      <c r="L990" s="251"/>
      <c r="M990" s="252" t="s">
        <v>19</v>
      </c>
      <c r="N990" s="253" t="s">
        <v>48</v>
      </c>
      <c r="O990" s="67"/>
      <c r="P990" s="191">
        <f>O990*H990</f>
        <v>0</v>
      </c>
      <c r="Q990" s="191">
        <v>1.8200000000000001E-2</v>
      </c>
      <c r="R990" s="191">
        <f>Q990*H990</f>
        <v>3.6400000000000002E-2</v>
      </c>
      <c r="S990" s="191">
        <v>0</v>
      </c>
      <c r="T990" s="192">
        <f>S990*H990</f>
        <v>0</v>
      </c>
      <c r="U990" s="37"/>
      <c r="V990" s="37"/>
      <c r="W990" s="37"/>
      <c r="X990" s="37"/>
      <c r="Y990" s="37"/>
      <c r="Z990" s="37"/>
      <c r="AA990" s="37"/>
      <c r="AB990" s="37"/>
      <c r="AC990" s="37"/>
      <c r="AD990" s="37"/>
      <c r="AE990" s="37"/>
      <c r="AR990" s="193" t="s">
        <v>523</v>
      </c>
      <c r="AT990" s="193" t="s">
        <v>296</v>
      </c>
      <c r="AU990" s="193" t="s">
        <v>88</v>
      </c>
      <c r="AY990" s="20" t="s">
        <v>237</v>
      </c>
      <c r="BE990" s="194">
        <f>IF(N990="základní",J990,0)</f>
        <v>0</v>
      </c>
      <c r="BF990" s="194">
        <f>IF(N990="snížená",J990,0)</f>
        <v>0</v>
      </c>
      <c r="BG990" s="194">
        <f>IF(N990="zákl. přenesená",J990,0)</f>
        <v>0</v>
      </c>
      <c r="BH990" s="194">
        <f>IF(N990="sníž. přenesená",J990,0)</f>
        <v>0</v>
      </c>
      <c r="BI990" s="194">
        <f>IF(N990="nulová",J990,0)</f>
        <v>0</v>
      </c>
      <c r="BJ990" s="20" t="s">
        <v>88</v>
      </c>
      <c r="BK990" s="194">
        <f>ROUND(I990*H990,2)</f>
        <v>0</v>
      </c>
      <c r="BL990" s="20" t="s">
        <v>366</v>
      </c>
      <c r="BM990" s="193" t="s">
        <v>4534</v>
      </c>
    </row>
    <row r="991" spans="1:65" s="2" customFormat="1" ht="24.15" customHeight="1">
      <c r="A991" s="37"/>
      <c r="B991" s="38"/>
      <c r="C991" s="182" t="s">
        <v>1775</v>
      </c>
      <c r="D991" s="182" t="s">
        <v>239</v>
      </c>
      <c r="E991" s="183" t="s">
        <v>4526</v>
      </c>
      <c r="F991" s="184" t="s">
        <v>4527</v>
      </c>
      <c r="G991" s="185" t="s">
        <v>290</v>
      </c>
      <c r="H991" s="186">
        <v>2</v>
      </c>
      <c r="I991" s="187"/>
      <c r="J991" s="188">
        <f>ROUND(I991*H991,2)</f>
        <v>0</v>
      </c>
      <c r="K991" s="184" t="s">
        <v>242</v>
      </c>
      <c r="L991" s="42"/>
      <c r="M991" s="189" t="s">
        <v>19</v>
      </c>
      <c r="N991" s="190" t="s">
        <v>48</v>
      </c>
      <c r="O991" s="67"/>
      <c r="P991" s="191">
        <f>O991*H991</f>
        <v>0</v>
      </c>
      <c r="Q991" s="191">
        <v>0</v>
      </c>
      <c r="R991" s="191">
        <f>Q991*H991</f>
        <v>0</v>
      </c>
      <c r="S991" s="191">
        <v>0</v>
      </c>
      <c r="T991" s="192">
        <f>S991*H991</f>
        <v>0</v>
      </c>
      <c r="U991" s="37"/>
      <c r="V991" s="37"/>
      <c r="W991" s="37"/>
      <c r="X991" s="37"/>
      <c r="Y991" s="37"/>
      <c r="Z991" s="37"/>
      <c r="AA991" s="37"/>
      <c r="AB991" s="37"/>
      <c r="AC991" s="37"/>
      <c r="AD991" s="37"/>
      <c r="AE991" s="37"/>
      <c r="AR991" s="193" t="s">
        <v>366</v>
      </c>
      <c r="AT991" s="193" t="s">
        <v>239</v>
      </c>
      <c r="AU991" s="193" t="s">
        <v>88</v>
      </c>
      <c r="AY991" s="20" t="s">
        <v>237</v>
      </c>
      <c r="BE991" s="194">
        <f>IF(N991="základní",J991,0)</f>
        <v>0</v>
      </c>
      <c r="BF991" s="194">
        <f>IF(N991="snížená",J991,0)</f>
        <v>0</v>
      </c>
      <c r="BG991" s="194">
        <f>IF(N991="zákl. přenesená",J991,0)</f>
        <v>0</v>
      </c>
      <c r="BH991" s="194">
        <f>IF(N991="sníž. přenesená",J991,0)</f>
        <v>0</v>
      </c>
      <c r="BI991" s="194">
        <f>IF(N991="nulová",J991,0)</f>
        <v>0</v>
      </c>
      <c r="BJ991" s="20" t="s">
        <v>88</v>
      </c>
      <c r="BK991" s="194">
        <f>ROUND(I991*H991,2)</f>
        <v>0</v>
      </c>
      <c r="BL991" s="20" t="s">
        <v>366</v>
      </c>
      <c r="BM991" s="193" t="s">
        <v>4535</v>
      </c>
    </row>
    <row r="992" spans="1:65" s="2" customFormat="1" ht="10.199999999999999">
      <c r="A992" s="37"/>
      <c r="B992" s="38"/>
      <c r="C992" s="39"/>
      <c r="D992" s="195" t="s">
        <v>245</v>
      </c>
      <c r="E992" s="39"/>
      <c r="F992" s="196" t="s">
        <v>4529</v>
      </c>
      <c r="G992" s="39"/>
      <c r="H992" s="39"/>
      <c r="I992" s="197"/>
      <c r="J992" s="39"/>
      <c r="K992" s="39"/>
      <c r="L992" s="42"/>
      <c r="M992" s="198"/>
      <c r="N992" s="199"/>
      <c r="O992" s="67"/>
      <c r="P992" s="67"/>
      <c r="Q992" s="67"/>
      <c r="R992" s="67"/>
      <c r="S992" s="67"/>
      <c r="T992" s="68"/>
      <c r="U992" s="37"/>
      <c r="V992" s="37"/>
      <c r="W992" s="37"/>
      <c r="X992" s="37"/>
      <c r="Y992" s="37"/>
      <c r="Z992" s="37"/>
      <c r="AA992" s="37"/>
      <c r="AB992" s="37"/>
      <c r="AC992" s="37"/>
      <c r="AD992" s="37"/>
      <c r="AE992" s="37"/>
      <c r="AT992" s="20" t="s">
        <v>245</v>
      </c>
      <c r="AU992" s="20" t="s">
        <v>88</v>
      </c>
    </row>
    <row r="993" spans="1:65" s="14" customFormat="1" ht="10.199999999999999">
      <c r="B993" s="211"/>
      <c r="C993" s="212"/>
      <c r="D993" s="202" t="s">
        <v>247</v>
      </c>
      <c r="E993" s="213" t="s">
        <v>19</v>
      </c>
      <c r="F993" s="214" t="s">
        <v>4536</v>
      </c>
      <c r="G993" s="212"/>
      <c r="H993" s="215">
        <v>2</v>
      </c>
      <c r="I993" s="216"/>
      <c r="J993" s="212"/>
      <c r="K993" s="212"/>
      <c r="L993" s="217"/>
      <c r="M993" s="218"/>
      <c r="N993" s="219"/>
      <c r="O993" s="219"/>
      <c r="P993" s="219"/>
      <c r="Q993" s="219"/>
      <c r="R993" s="219"/>
      <c r="S993" s="219"/>
      <c r="T993" s="220"/>
      <c r="AT993" s="221" t="s">
        <v>247</v>
      </c>
      <c r="AU993" s="221" t="s">
        <v>88</v>
      </c>
      <c r="AV993" s="14" t="s">
        <v>88</v>
      </c>
      <c r="AW993" s="14" t="s">
        <v>37</v>
      </c>
      <c r="AX993" s="14" t="s">
        <v>83</v>
      </c>
      <c r="AY993" s="221" t="s">
        <v>237</v>
      </c>
    </row>
    <row r="994" spans="1:65" s="2" customFormat="1" ht="21.75" customHeight="1">
      <c r="A994" s="37"/>
      <c r="B994" s="38"/>
      <c r="C994" s="244" t="s">
        <v>4537</v>
      </c>
      <c r="D994" s="244" t="s">
        <v>296</v>
      </c>
      <c r="E994" s="245" t="s">
        <v>4538</v>
      </c>
      <c r="F994" s="246" t="s">
        <v>4539</v>
      </c>
      <c r="G994" s="247" t="s">
        <v>1999</v>
      </c>
      <c r="H994" s="248">
        <v>2</v>
      </c>
      <c r="I994" s="249"/>
      <c r="J994" s="250">
        <f>ROUND(I994*H994,2)</f>
        <v>0</v>
      </c>
      <c r="K994" s="246" t="s">
        <v>242</v>
      </c>
      <c r="L994" s="251"/>
      <c r="M994" s="252" t="s">
        <v>19</v>
      </c>
      <c r="N994" s="253" t="s">
        <v>48</v>
      </c>
      <c r="O994" s="67"/>
      <c r="P994" s="191">
        <f>O994*H994</f>
        <v>0</v>
      </c>
      <c r="Q994" s="191">
        <v>1.21E-2</v>
      </c>
      <c r="R994" s="191">
        <f>Q994*H994</f>
        <v>2.4199999999999999E-2</v>
      </c>
      <c r="S994" s="191">
        <v>0</v>
      </c>
      <c r="T994" s="192">
        <f>S994*H994</f>
        <v>0</v>
      </c>
      <c r="U994" s="37"/>
      <c r="V994" s="37"/>
      <c r="W994" s="37"/>
      <c r="X994" s="37"/>
      <c r="Y994" s="37"/>
      <c r="Z994" s="37"/>
      <c r="AA994" s="37"/>
      <c r="AB994" s="37"/>
      <c r="AC994" s="37"/>
      <c r="AD994" s="37"/>
      <c r="AE994" s="37"/>
      <c r="AR994" s="193" t="s">
        <v>523</v>
      </c>
      <c r="AT994" s="193" t="s">
        <v>296</v>
      </c>
      <c r="AU994" s="193" t="s">
        <v>88</v>
      </c>
      <c r="AY994" s="20" t="s">
        <v>237</v>
      </c>
      <c r="BE994" s="194">
        <f>IF(N994="základní",J994,0)</f>
        <v>0</v>
      </c>
      <c r="BF994" s="194">
        <f>IF(N994="snížená",J994,0)</f>
        <v>0</v>
      </c>
      <c r="BG994" s="194">
        <f>IF(N994="zákl. přenesená",J994,0)</f>
        <v>0</v>
      </c>
      <c r="BH994" s="194">
        <f>IF(N994="sníž. přenesená",J994,0)</f>
        <v>0</v>
      </c>
      <c r="BI994" s="194">
        <f>IF(N994="nulová",J994,0)</f>
        <v>0</v>
      </c>
      <c r="BJ994" s="20" t="s">
        <v>88</v>
      </c>
      <c r="BK994" s="194">
        <f>ROUND(I994*H994,2)</f>
        <v>0</v>
      </c>
      <c r="BL994" s="20" t="s">
        <v>366</v>
      </c>
      <c r="BM994" s="193" t="s">
        <v>4540</v>
      </c>
    </row>
    <row r="995" spans="1:65" s="2" customFormat="1" ht="55.5" customHeight="1">
      <c r="A995" s="37"/>
      <c r="B995" s="38"/>
      <c r="C995" s="182" t="s">
        <v>1779</v>
      </c>
      <c r="D995" s="182" t="s">
        <v>239</v>
      </c>
      <c r="E995" s="183" t="s">
        <v>1128</v>
      </c>
      <c r="F995" s="184" t="s">
        <v>1129</v>
      </c>
      <c r="G995" s="185" t="s">
        <v>304</v>
      </c>
      <c r="H995" s="186">
        <v>0.36699999999999999</v>
      </c>
      <c r="I995" s="187"/>
      <c r="J995" s="188">
        <f>ROUND(I995*H995,2)</f>
        <v>0</v>
      </c>
      <c r="K995" s="184" t="s">
        <v>242</v>
      </c>
      <c r="L995" s="42"/>
      <c r="M995" s="189" t="s">
        <v>19</v>
      </c>
      <c r="N995" s="190" t="s">
        <v>48</v>
      </c>
      <c r="O995" s="67"/>
      <c r="P995" s="191">
        <f>O995*H995</f>
        <v>0</v>
      </c>
      <c r="Q995" s="191">
        <v>0</v>
      </c>
      <c r="R995" s="191">
        <f>Q995*H995</f>
        <v>0</v>
      </c>
      <c r="S995" s="191">
        <v>0</v>
      </c>
      <c r="T995" s="192">
        <f>S995*H995</f>
        <v>0</v>
      </c>
      <c r="U995" s="37"/>
      <c r="V995" s="37"/>
      <c r="W995" s="37"/>
      <c r="X995" s="37"/>
      <c r="Y995" s="37"/>
      <c r="Z995" s="37"/>
      <c r="AA995" s="37"/>
      <c r="AB995" s="37"/>
      <c r="AC995" s="37"/>
      <c r="AD995" s="37"/>
      <c r="AE995" s="37"/>
      <c r="AR995" s="193" t="s">
        <v>366</v>
      </c>
      <c r="AT995" s="193" t="s">
        <v>239</v>
      </c>
      <c r="AU995" s="193" t="s">
        <v>88</v>
      </c>
      <c r="AY995" s="20" t="s">
        <v>237</v>
      </c>
      <c r="BE995" s="194">
        <f>IF(N995="základní",J995,0)</f>
        <v>0</v>
      </c>
      <c r="BF995" s="194">
        <f>IF(N995="snížená",J995,0)</f>
        <v>0</v>
      </c>
      <c r="BG995" s="194">
        <f>IF(N995="zákl. přenesená",J995,0)</f>
        <v>0</v>
      </c>
      <c r="BH995" s="194">
        <f>IF(N995="sníž. přenesená",J995,0)</f>
        <v>0</v>
      </c>
      <c r="BI995" s="194">
        <f>IF(N995="nulová",J995,0)</f>
        <v>0</v>
      </c>
      <c r="BJ995" s="20" t="s">
        <v>88</v>
      </c>
      <c r="BK995" s="194">
        <f>ROUND(I995*H995,2)</f>
        <v>0</v>
      </c>
      <c r="BL995" s="20" t="s">
        <v>366</v>
      </c>
      <c r="BM995" s="193" t="s">
        <v>4541</v>
      </c>
    </row>
    <row r="996" spans="1:65" s="2" customFormat="1" ht="10.199999999999999">
      <c r="A996" s="37"/>
      <c r="B996" s="38"/>
      <c r="C996" s="39"/>
      <c r="D996" s="195" t="s">
        <v>245</v>
      </c>
      <c r="E996" s="39"/>
      <c r="F996" s="196" t="s">
        <v>1131</v>
      </c>
      <c r="G996" s="39"/>
      <c r="H996" s="39"/>
      <c r="I996" s="197"/>
      <c r="J996" s="39"/>
      <c r="K996" s="39"/>
      <c r="L996" s="42"/>
      <c r="M996" s="198"/>
      <c r="N996" s="199"/>
      <c r="O996" s="67"/>
      <c r="P996" s="67"/>
      <c r="Q996" s="67"/>
      <c r="R996" s="67"/>
      <c r="S996" s="67"/>
      <c r="T996" s="68"/>
      <c r="U996" s="37"/>
      <c r="V996" s="37"/>
      <c r="W996" s="37"/>
      <c r="X996" s="37"/>
      <c r="Y996" s="37"/>
      <c r="Z996" s="37"/>
      <c r="AA996" s="37"/>
      <c r="AB996" s="37"/>
      <c r="AC996" s="37"/>
      <c r="AD996" s="37"/>
      <c r="AE996" s="37"/>
      <c r="AT996" s="20" t="s">
        <v>245</v>
      </c>
      <c r="AU996" s="20" t="s">
        <v>88</v>
      </c>
    </row>
    <row r="997" spans="1:65" s="12" customFormat="1" ht="22.8" customHeight="1">
      <c r="B997" s="166"/>
      <c r="C997" s="167"/>
      <c r="D997" s="168" t="s">
        <v>75</v>
      </c>
      <c r="E997" s="180" t="s">
        <v>1132</v>
      </c>
      <c r="F997" s="180" t="s">
        <v>1133</v>
      </c>
      <c r="G997" s="167"/>
      <c r="H997" s="167"/>
      <c r="I997" s="170"/>
      <c r="J997" s="181">
        <f>BK997</f>
        <v>0</v>
      </c>
      <c r="K997" s="167"/>
      <c r="L997" s="172"/>
      <c r="M997" s="173"/>
      <c r="N997" s="174"/>
      <c r="O997" s="174"/>
      <c r="P997" s="175">
        <f>SUM(P998:P1075)</f>
        <v>0</v>
      </c>
      <c r="Q997" s="174"/>
      <c r="R997" s="175">
        <f>SUM(R998:R1075)</f>
        <v>4.6137274999999986</v>
      </c>
      <c r="S997" s="174"/>
      <c r="T997" s="176">
        <f>SUM(T998:T1075)</f>
        <v>6.7191340399999993</v>
      </c>
      <c r="AR997" s="177" t="s">
        <v>88</v>
      </c>
      <c r="AT997" s="178" t="s">
        <v>75</v>
      </c>
      <c r="AU997" s="178" t="s">
        <v>83</v>
      </c>
      <c r="AY997" s="177" t="s">
        <v>237</v>
      </c>
      <c r="BK997" s="179">
        <f>SUM(BK998:BK1075)</f>
        <v>0</v>
      </c>
    </row>
    <row r="998" spans="1:65" s="2" customFormat="1" ht="24.15" customHeight="1">
      <c r="A998" s="37"/>
      <c r="B998" s="38"/>
      <c r="C998" s="182" t="s">
        <v>4542</v>
      </c>
      <c r="D998" s="182" t="s">
        <v>239</v>
      </c>
      <c r="E998" s="183" t="s">
        <v>1135</v>
      </c>
      <c r="F998" s="184" t="s">
        <v>1136</v>
      </c>
      <c r="G998" s="185" t="s">
        <v>141</v>
      </c>
      <c r="H998" s="186">
        <v>112.55</v>
      </c>
      <c r="I998" s="187"/>
      <c r="J998" s="188">
        <f>ROUND(I998*H998,2)</f>
        <v>0</v>
      </c>
      <c r="K998" s="184" t="s">
        <v>242</v>
      </c>
      <c r="L998" s="42"/>
      <c r="M998" s="189" t="s">
        <v>19</v>
      </c>
      <c r="N998" s="190" t="s">
        <v>48</v>
      </c>
      <c r="O998" s="67"/>
      <c r="P998" s="191">
        <f>O998*H998</f>
        <v>0</v>
      </c>
      <c r="Q998" s="191">
        <v>0</v>
      </c>
      <c r="R998" s="191">
        <f>Q998*H998</f>
        <v>0</v>
      </c>
      <c r="S998" s="191">
        <v>0</v>
      </c>
      <c r="T998" s="192">
        <f>S998*H998</f>
        <v>0</v>
      </c>
      <c r="U998" s="37"/>
      <c r="V998" s="37"/>
      <c r="W998" s="37"/>
      <c r="X998" s="37"/>
      <c r="Y998" s="37"/>
      <c r="Z998" s="37"/>
      <c r="AA998" s="37"/>
      <c r="AB998" s="37"/>
      <c r="AC998" s="37"/>
      <c r="AD998" s="37"/>
      <c r="AE998" s="37"/>
      <c r="AR998" s="193" t="s">
        <v>366</v>
      </c>
      <c r="AT998" s="193" t="s">
        <v>239</v>
      </c>
      <c r="AU998" s="193" t="s">
        <v>88</v>
      </c>
      <c r="AY998" s="20" t="s">
        <v>237</v>
      </c>
      <c r="BE998" s="194">
        <f>IF(N998="základní",J998,0)</f>
        <v>0</v>
      </c>
      <c r="BF998" s="194">
        <f>IF(N998="snížená",J998,0)</f>
        <v>0</v>
      </c>
      <c r="BG998" s="194">
        <f>IF(N998="zákl. přenesená",J998,0)</f>
        <v>0</v>
      </c>
      <c r="BH998" s="194">
        <f>IF(N998="sníž. přenesená",J998,0)</f>
        <v>0</v>
      </c>
      <c r="BI998" s="194">
        <f>IF(N998="nulová",J998,0)</f>
        <v>0</v>
      </c>
      <c r="BJ998" s="20" t="s">
        <v>88</v>
      </c>
      <c r="BK998" s="194">
        <f>ROUND(I998*H998,2)</f>
        <v>0</v>
      </c>
      <c r="BL998" s="20" t="s">
        <v>366</v>
      </c>
      <c r="BM998" s="193" t="s">
        <v>4543</v>
      </c>
    </row>
    <row r="999" spans="1:65" s="2" customFormat="1" ht="10.199999999999999">
      <c r="A999" s="37"/>
      <c r="B999" s="38"/>
      <c r="C999" s="39"/>
      <c r="D999" s="195" t="s">
        <v>245</v>
      </c>
      <c r="E999" s="39"/>
      <c r="F999" s="196" t="s">
        <v>1138</v>
      </c>
      <c r="G999" s="39"/>
      <c r="H999" s="39"/>
      <c r="I999" s="197"/>
      <c r="J999" s="39"/>
      <c r="K999" s="39"/>
      <c r="L999" s="42"/>
      <c r="M999" s="198"/>
      <c r="N999" s="199"/>
      <c r="O999" s="67"/>
      <c r="P999" s="67"/>
      <c r="Q999" s="67"/>
      <c r="R999" s="67"/>
      <c r="S999" s="67"/>
      <c r="T999" s="68"/>
      <c r="U999" s="37"/>
      <c r="V999" s="37"/>
      <c r="W999" s="37"/>
      <c r="X999" s="37"/>
      <c r="Y999" s="37"/>
      <c r="Z999" s="37"/>
      <c r="AA999" s="37"/>
      <c r="AB999" s="37"/>
      <c r="AC999" s="37"/>
      <c r="AD999" s="37"/>
      <c r="AE999" s="37"/>
      <c r="AT999" s="20" t="s">
        <v>245</v>
      </c>
      <c r="AU999" s="20" t="s">
        <v>88</v>
      </c>
    </row>
    <row r="1000" spans="1:65" s="14" customFormat="1" ht="10.199999999999999">
      <c r="B1000" s="211"/>
      <c r="C1000" s="212"/>
      <c r="D1000" s="202" t="s">
        <v>247</v>
      </c>
      <c r="E1000" s="213" t="s">
        <v>19</v>
      </c>
      <c r="F1000" s="214" t="s">
        <v>4544</v>
      </c>
      <c r="G1000" s="212"/>
      <c r="H1000" s="215">
        <v>112.55</v>
      </c>
      <c r="I1000" s="216"/>
      <c r="J1000" s="212"/>
      <c r="K1000" s="212"/>
      <c r="L1000" s="217"/>
      <c r="M1000" s="218"/>
      <c r="N1000" s="219"/>
      <c r="O1000" s="219"/>
      <c r="P1000" s="219"/>
      <c r="Q1000" s="219"/>
      <c r="R1000" s="219"/>
      <c r="S1000" s="219"/>
      <c r="T1000" s="220"/>
      <c r="AT1000" s="221" t="s">
        <v>247</v>
      </c>
      <c r="AU1000" s="221" t="s">
        <v>88</v>
      </c>
      <c r="AV1000" s="14" t="s">
        <v>88</v>
      </c>
      <c r="AW1000" s="14" t="s">
        <v>37</v>
      </c>
      <c r="AX1000" s="14" t="s">
        <v>83</v>
      </c>
      <c r="AY1000" s="221" t="s">
        <v>237</v>
      </c>
    </row>
    <row r="1001" spans="1:65" s="2" customFormat="1" ht="24.15" customHeight="1">
      <c r="A1001" s="37"/>
      <c r="B1001" s="38"/>
      <c r="C1001" s="182" t="s">
        <v>1781</v>
      </c>
      <c r="D1001" s="182" t="s">
        <v>239</v>
      </c>
      <c r="E1001" s="183" t="s">
        <v>1141</v>
      </c>
      <c r="F1001" s="184" t="s">
        <v>1142</v>
      </c>
      <c r="G1001" s="185" t="s">
        <v>141</v>
      </c>
      <c r="H1001" s="186">
        <v>112.55</v>
      </c>
      <c r="I1001" s="187"/>
      <c r="J1001" s="188">
        <f>ROUND(I1001*H1001,2)</f>
        <v>0</v>
      </c>
      <c r="K1001" s="184" t="s">
        <v>242</v>
      </c>
      <c r="L1001" s="42"/>
      <c r="M1001" s="189" t="s">
        <v>19</v>
      </c>
      <c r="N1001" s="190" t="s">
        <v>48</v>
      </c>
      <c r="O1001" s="67"/>
      <c r="P1001" s="191">
        <f>O1001*H1001</f>
        <v>0</v>
      </c>
      <c r="Q1001" s="191">
        <v>2.9999999999999997E-4</v>
      </c>
      <c r="R1001" s="191">
        <f>Q1001*H1001</f>
        <v>3.3764999999999996E-2</v>
      </c>
      <c r="S1001" s="191">
        <v>0</v>
      </c>
      <c r="T1001" s="192">
        <f>S1001*H1001</f>
        <v>0</v>
      </c>
      <c r="U1001" s="37"/>
      <c r="V1001" s="37"/>
      <c r="W1001" s="37"/>
      <c r="X1001" s="37"/>
      <c r="Y1001" s="37"/>
      <c r="Z1001" s="37"/>
      <c r="AA1001" s="37"/>
      <c r="AB1001" s="37"/>
      <c r="AC1001" s="37"/>
      <c r="AD1001" s="37"/>
      <c r="AE1001" s="37"/>
      <c r="AR1001" s="193" t="s">
        <v>366</v>
      </c>
      <c r="AT1001" s="193" t="s">
        <v>239</v>
      </c>
      <c r="AU1001" s="193" t="s">
        <v>88</v>
      </c>
      <c r="AY1001" s="20" t="s">
        <v>237</v>
      </c>
      <c r="BE1001" s="194">
        <f>IF(N1001="základní",J1001,0)</f>
        <v>0</v>
      </c>
      <c r="BF1001" s="194">
        <f>IF(N1001="snížená",J1001,0)</f>
        <v>0</v>
      </c>
      <c r="BG1001" s="194">
        <f>IF(N1001="zákl. přenesená",J1001,0)</f>
        <v>0</v>
      </c>
      <c r="BH1001" s="194">
        <f>IF(N1001="sníž. přenesená",J1001,0)</f>
        <v>0</v>
      </c>
      <c r="BI1001" s="194">
        <f>IF(N1001="nulová",J1001,0)</f>
        <v>0</v>
      </c>
      <c r="BJ1001" s="20" t="s">
        <v>88</v>
      </c>
      <c r="BK1001" s="194">
        <f>ROUND(I1001*H1001,2)</f>
        <v>0</v>
      </c>
      <c r="BL1001" s="20" t="s">
        <v>366</v>
      </c>
      <c r="BM1001" s="193" t="s">
        <v>4545</v>
      </c>
    </row>
    <row r="1002" spans="1:65" s="2" customFormat="1" ht="10.199999999999999">
      <c r="A1002" s="37"/>
      <c r="B1002" s="38"/>
      <c r="C1002" s="39"/>
      <c r="D1002" s="195" t="s">
        <v>245</v>
      </c>
      <c r="E1002" s="39"/>
      <c r="F1002" s="196" t="s">
        <v>1144</v>
      </c>
      <c r="G1002" s="39"/>
      <c r="H1002" s="39"/>
      <c r="I1002" s="197"/>
      <c r="J1002" s="39"/>
      <c r="K1002" s="39"/>
      <c r="L1002" s="42"/>
      <c r="M1002" s="198"/>
      <c r="N1002" s="199"/>
      <c r="O1002" s="67"/>
      <c r="P1002" s="67"/>
      <c r="Q1002" s="67"/>
      <c r="R1002" s="67"/>
      <c r="S1002" s="67"/>
      <c r="T1002" s="68"/>
      <c r="U1002" s="37"/>
      <c r="V1002" s="37"/>
      <c r="W1002" s="37"/>
      <c r="X1002" s="37"/>
      <c r="Y1002" s="37"/>
      <c r="Z1002" s="37"/>
      <c r="AA1002" s="37"/>
      <c r="AB1002" s="37"/>
      <c r="AC1002" s="37"/>
      <c r="AD1002" s="37"/>
      <c r="AE1002" s="37"/>
      <c r="AT1002" s="20" t="s">
        <v>245</v>
      </c>
      <c r="AU1002" s="20" t="s">
        <v>88</v>
      </c>
    </row>
    <row r="1003" spans="1:65" s="14" customFormat="1" ht="10.199999999999999">
      <c r="B1003" s="211"/>
      <c r="C1003" s="212"/>
      <c r="D1003" s="202" t="s">
        <v>247</v>
      </c>
      <c r="E1003" s="213" t="s">
        <v>19</v>
      </c>
      <c r="F1003" s="214" t="s">
        <v>4544</v>
      </c>
      <c r="G1003" s="212"/>
      <c r="H1003" s="215">
        <v>112.55</v>
      </c>
      <c r="I1003" s="216"/>
      <c r="J1003" s="212"/>
      <c r="K1003" s="212"/>
      <c r="L1003" s="217"/>
      <c r="M1003" s="218"/>
      <c r="N1003" s="219"/>
      <c r="O1003" s="219"/>
      <c r="P1003" s="219"/>
      <c r="Q1003" s="219"/>
      <c r="R1003" s="219"/>
      <c r="S1003" s="219"/>
      <c r="T1003" s="220"/>
      <c r="AT1003" s="221" t="s">
        <v>247</v>
      </c>
      <c r="AU1003" s="221" t="s">
        <v>88</v>
      </c>
      <c r="AV1003" s="14" t="s">
        <v>88</v>
      </c>
      <c r="AW1003" s="14" t="s">
        <v>37</v>
      </c>
      <c r="AX1003" s="14" t="s">
        <v>83</v>
      </c>
      <c r="AY1003" s="221" t="s">
        <v>237</v>
      </c>
    </row>
    <row r="1004" spans="1:65" s="2" customFormat="1" ht="24.15" customHeight="1">
      <c r="A1004" s="37"/>
      <c r="B1004" s="38"/>
      <c r="C1004" s="182" t="s">
        <v>4546</v>
      </c>
      <c r="D1004" s="182" t="s">
        <v>239</v>
      </c>
      <c r="E1004" s="183" t="s">
        <v>1146</v>
      </c>
      <c r="F1004" s="184" t="s">
        <v>1147</v>
      </c>
      <c r="G1004" s="185" t="s">
        <v>141</v>
      </c>
      <c r="H1004" s="186">
        <v>112.55</v>
      </c>
      <c r="I1004" s="187"/>
      <c r="J1004" s="188">
        <f>ROUND(I1004*H1004,2)</f>
        <v>0</v>
      </c>
      <c r="K1004" s="184" t="s">
        <v>242</v>
      </c>
      <c r="L1004" s="42"/>
      <c r="M1004" s="189" t="s">
        <v>19</v>
      </c>
      <c r="N1004" s="190" t="s">
        <v>48</v>
      </c>
      <c r="O1004" s="67"/>
      <c r="P1004" s="191">
        <f>O1004*H1004</f>
        <v>0</v>
      </c>
      <c r="Q1004" s="191">
        <v>0</v>
      </c>
      <c r="R1004" s="191">
        <f>Q1004*H1004</f>
        <v>0</v>
      </c>
      <c r="S1004" s="191">
        <v>0</v>
      </c>
      <c r="T1004" s="192">
        <f>S1004*H1004</f>
        <v>0</v>
      </c>
      <c r="U1004" s="37"/>
      <c r="V1004" s="37"/>
      <c r="W1004" s="37"/>
      <c r="X1004" s="37"/>
      <c r="Y1004" s="37"/>
      <c r="Z1004" s="37"/>
      <c r="AA1004" s="37"/>
      <c r="AB1004" s="37"/>
      <c r="AC1004" s="37"/>
      <c r="AD1004" s="37"/>
      <c r="AE1004" s="37"/>
      <c r="AR1004" s="193" t="s">
        <v>366</v>
      </c>
      <c r="AT1004" s="193" t="s">
        <v>239</v>
      </c>
      <c r="AU1004" s="193" t="s">
        <v>88</v>
      </c>
      <c r="AY1004" s="20" t="s">
        <v>237</v>
      </c>
      <c r="BE1004" s="194">
        <f>IF(N1004="základní",J1004,0)</f>
        <v>0</v>
      </c>
      <c r="BF1004" s="194">
        <f>IF(N1004="snížená",J1004,0)</f>
        <v>0</v>
      </c>
      <c r="BG1004" s="194">
        <f>IF(N1004="zákl. přenesená",J1004,0)</f>
        <v>0</v>
      </c>
      <c r="BH1004" s="194">
        <f>IF(N1004="sníž. přenesená",J1004,0)</f>
        <v>0</v>
      </c>
      <c r="BI1004" s="194">
        <f>IF(N1004="nulová",J1004,0)</f>
        <v>0</v>
      </c>
      <c r="BJ1004" s="20" t="s">
        <v>88</v>
      </c>
      <c r="BK1004" s="194">
        <f>ROUND(I1004*H1004,2)</f>
        <v>0</v>
      </c>
      <c r="BL1004" s="20" t="s">
        <v>366</v>
      </c>
      <c r="BM1004" s="193" t="s">
        <v>4547</v>
      </c>
    </row>
    <row r="1005" spans="1:65" s="2" customFormat="1" ht="10.199999999999999">
      <c r="A1005" s="37"/>
      <c r="B1005" s="38"/>
      <c r="C1005" s="39"/>
      <c r="D1005" s="195" t="s">
        <v>245</v>
      </c>
      <c r="E1005" s="39"/>
      <c r="F1005" s="196" t="s">
        <v>1149</v>
      </c>
      <c r="G1005" s="39"/>
      <c r="H1005" s="39"/>
      <c r="I1005" s="197"/>
      <c r="J1005" s="39"/>
      <c r="K1005" s="39"/>
      <c r="L1005" s="42"/>
      <c r="M1005" s="198"/>
      <c r="N1005" s="199"/>
      <c r="O1005" s="67"/>
      <c r="P1005" s="67"/>
      <c r="Q1005" s="67"/>
      <c r="R1005" s="67"/>
      <c r="S1005" s="67"/>
      <c r="T1005" s="68"/>
      <c r="U1005" s="37"/>
      <c r="V1005" s="37"/>
      <c r="W1005" s="37"/>
      <c r="X1005" s="37"/>
      <c r="Y1005" s="37"/>
      <c r="Z1005" s="37"/>
      <c r="AA1005" s="37"/>
      <c r="AB1005" s="37"/>
      <c r="AC1005" s="37"/>
      <c r="AD1005" s="37"/>
      <c r="AE1005" s="37"/>
      <c r="AT1005" s="20" t="s">
        <v>245</v>
      </c>
      <c r="AU1005" s="20" t="s">
        <v>88</v>
      </c>
    </row>
    <row r="1006" spans="1:65" s="14" customFormat="1" ht="10.199999999999999">
      <c r="B1006" s="211"/>
      <c r="C1006" s="212"/>
      <c r="D1006" s="202" t="s">
        <v>247</v>
      </c>
      <c r="E1006" s="213" t="s">
        <v>19</v>
      </c>
      <c r="F1006" s="214" t="s">
        <v>4544</v>
      </c>
      <c r="G1006" s="212"/>
      <c r="H1006" s="215">
        <v>112.55</v>
      </c>
      <c r="I1006" s="216"/>
      <c r="J1006" s="212"/>
      <c r="K1006" s="212"/>
      <c r="L1006" s="217"/>
      <c r="M1006" s="218"/>
      <c r="N1006" s="219"/>
      <c r="O1006" s="219"/>
      <c r="P1006" s="219"/>
      <c r="Q1006" s="219"/>
      <c r="R1006" s="219"/>
      <c r="S1006" s="219"/>
      <c r="T1006" s="220"/>
      <c r="AT1006" s="221" t="s">
        <v>247</v>
      </c>
      <c r="AU1006" s="221" t="s">
        <v>88</v>
      </c>
      <c r="AV1006" s="14" t="s">
        <v>88</v>
      </c>
      <c r="AW1006" s="14" t="s">
        <v>37</v>
      </c>
      <c r="AX1006" s="14" t="s">
        <v>83</v>
      </c>
      <c r="AY1006" s="221" t="s">
        <v>237</v>
      </c>
    </row>
    <row r="1007" spans="1:65" s="2" customFormat="1" ht="37.799999999999997" customHeight="1">
      <c r="A1007" s="37"/>
      <c r="B1007" s="38"/>
      <c r="C1007" s="182" t="s">
        <v>1784</v>
      </c>
      <c r="D1007" s="182" t="s">
        <v>239</v>
      </c>
      <c r="E1007" s="183" t="s">
        <v>1151</v>
      </c>
      <c r="F1007" s="184" t="s">
        <v>1152</v>
      </c>
      <c r="G1007" s="185" t="s">
        <v>141</v>
      </c>
      <c r="H1007" s="186">
        <v>112.55</v>
      </c>
      <c r="I1007" s="187"/>
      <c r="J1007" s="188">
        <f>ROUND(I1007*H1007,2)</f>
        <v>0</v>
      </c>
      <c r="K1007" s="184" t="s">
        <v>242</v>
      </c>
      <c r="L1007" s="42"/>
      <c r="M1007" s="189" t="s">
        <v>19</v>
      </c>
      <c r="N1007" s="190" t="s">
        <v>48</v>
      </c>
      <c r="O1007" s="67"/>
      <c r="P1007" s="191">
        <f>O1007*H1007</f>
        <v>0</v>
      </c>
      <c r="Q1007" s="191">
        <v>4.5500000000000002E-3</v>
      </c>
      <c r="R1007" s="191">
        <f>Q1007*H1007</f>
        <v>0.51210250000000002</v>
      </c>
      <c r="S1007" s="191">
        <v>0</v>
      </c>
      <c r="T1007" s="192">
        <f>S1007*H1007</f>
        <v>0</v>
      </c>
      <c r="U1007" s="37"/>
      <c r="V1007" s="37"/>
      <c r="W1007" s="37"/>
      <c r="X1007" s="37"/>
      <c r="Y1007" s="37"/>
      <c r="Z1007" s="37"/>
      <c r="AA1007" s="37"/>
      <c r="AB1007" s="37"/>
      <c r="AC1007" s="37"/>
      <c r="AD1007" s="37"/>
      <c r="AE1007" s="37"/>
      <c r="AR1007" s="193" t="s">
        <v>366</v>
      </c>
      <c r="AT1007" s="193" t="s">
        <v>239</v>
      </c>
      <c r="AU1007" s="193" t="s">
        <v>88</v>
      </c>
      <c r="AY1007" s="20" t="s">
        <v>237</v>
      </c>
      <c r="BE1007" s="194">
        <f>IF(N1007="základní",J1007,0)</f>
        <v>0</v>
      </c>
      <c r="BF1007" s="194">
        <f>IF(N1007="snížená",J1007,0)</f>
        <v>0</v>
      </c>
      <c r="BG1007" s="194">
        <f>IF(N1007="zákl. přenesená",J1007,0)</f>
        <v>0</v>
      </c>
      <c r="BH1007" s="194">
        <f>IF(N1007="sníž. přenesená",J1007,0)</f>
        <v>0</v>
      </c>
      <c r="BI1007" s="194">
        <f>IF(N1007="nulová",J1007,0)</f>
        <v>0</v>
      </c>
      <c r="BJ1007" s="20" t="s">
        <v>88</v>
      </c>
      <c r="BK1007" s="194">
        <f>ROUND(I1007*H1007,2)</f>
        <v>0</v>
      </c>
      <c r="BL1007" s="20" t="s">
        <v>366</v>
      </c>
      <c r="BM1007" s="193" t="s">
        <v>4548</v>
      </c>
    </row>
    <row r="1008" spans="1:65" s="2" customFormat="1" ht="10.199999999999999">
      <c r="A1008" s="37"/>
      <c r="B1008" s="38"/>
      <c r="C1008" s="39"/>
      <c r="D1008" s="195" t="s">
        <v>245</v>
      </c>
      <c r="E1008" s="39"/>
      <c r="F1008" s="196" t="s">
        <v>1154</v>
      </c>
      <c r="G1008" s="39"/>
      <c r="H1008" s="39"/>
      <c r="I1008" s="197"/>
      <c r="J1008" s="39"/>
      <c r="K1008" s="39"/>
      <c r="L1008" s="42"/>
      <c r="M1008" s="198"/>
      <c r="N1008" s="199"/>
      <c r="O1008" s="67"/>
      <c r="P1008" s="67"/>
      <c r="Q1008" s="67"/>
      <c r="R1008" s="67"/>
      <c r="S1008" s="67"/>
      <c r="T1008" s="68"/>
      <c r="U1008" s="37"/>
      <c r="V1008" s="37"/>
      <c r="W1008" s="37"/>
      <c r="X1008" s="37"/>
      <c r="Y1008" s="37"/>
      <c r="Z1008" s="37"/>
      <c r="AA1008" s="37"/>
      <c r="AB1008" s="37"/>
      <c r="AC1008" s="37"/>
      <c r="AD1008" s="37"/>
      <c r="AE1008" s="37"/>
      <c r="AT1008" s="20" t="s">
        <v>245</v>
      </c>
      <c r="AU1008" s="20" t="s">
        <v>88</v>
      </c>
    </row>
    <row r="1009" spans="1:65" s="14" customFormat="1" ht="10.199999999999999">
      <c r="B1009" s="211"/>
      <c r="C1009" s="212"/>
      <c r="D1009" s="202" t="s">
        <v>247</v>
      </c>
      <c r="E1009" s="213" t="s">
        <v>19</v>
      </c>
      <c r="F1009" s="214" t="s">
        <v>4544</v>
      </c>
      <c r="G1009" s="212"/>
      <c r="H1009" s="215">
        <v>112.55</v>
      </c>
      <c r="I1009" s="216"/>
      <c r="J1009" s="212"/>
      <c r="K1009" s="212"/>
      <c r="L1009" s="217"/>
      <c r="M1009" s="218"/>
      <c r="N1009" s="219"/>
      <c r="O1009" s="219"/>
      <c r="P1009" s="219"/>
      <c r="Q1009" s="219"/>
      <c r="R1009" s="219"/>
      <c r="S1009" s="219"/>
      <c r="T1009" s="220"/>
      <c r="AT1009" s="221" t="s">
        <v>247</v>
      </c>
      <c r="AU1009" s="221" t="s">
        <v>88</v>
      </c>
      <c r="AV1009" s="14" t="s">
        <v>88</v>
      </c>
      <c r="AW1009" s="14" t="s">
        <v>37</v>
      </c>
      <c r="AX1009" s="14" t="s">
        <v>83</v>
      </c>
      <c r="AY1009" s="221" t="s">
        <v>237</v>
      </c>
    </row>
    <row r="1010" spans="1:65" s="2" customFormat="1" ht="37.799999999999997" customHeight="1">
      <c r="A1010" s="37"/>
      <c r="B1010" s="38"/>
      <c r="C1010" s="182" t="s">
        <v>4549</v>
      </c>
      <c r="D1010" s="182" t="s">
        <v>239</v>
      </c>
      <c r="E1010" s="183" t="s">
        <v>1157</v>
      </c>
      <c r="F1010" s="184" t="s">
        <v>1158</v>
      </c>
      <c r="G1010" s="185" t="s">
        <v>154</v>
      </c>
      <c r="H1010" s="186">
        <v>136.91</v>
      </c>
      <c r="I1010" s="187"/>
      <c r="J1010" s="188">
        <f>ROUND(I1010*H1010,2)</f>
        <v>0</v>
      </c>
      <c r="K1010" s="184" t="s">
        <v>242</v>
      </c>
      <c r="L1010" s="42"/>
      <c r="M1010" s="189" t="s">
        <v>19</v>
      </c>
      <c r="N1010" s="190" t="s">
        <v>48</v>
      </c>
      <c r="O1010" s="67"/>
      <c r="P1010" s="191">
        <f>O1010*H1010</f>
        <v>0</v>
      </c>
      <c r="Q1010" s="191">
        <v>4.2999999999999999E-4</v>
      </c>
      <c r="R1010" s="191">
        <f>Q1010*H1010</f>
        <v>5.8871299999999994E-2</v>
      </c>
      <c r="S1010" s="191">
        <v>0</v>
      </c>
      <c r="T1010" s="192">
        <f>S1010*H1010</f>
        <v>0</v>
      </c>
      <c r="U1010" s="37"/>
      <c r="V1010" s="37"/>
      <c r="W1010" s="37"/>
      <c r="X1010" s="37"/>
      <c r="Y1010" s="37"/>
      <c r="Z1010" s="37"/>
      <c r="AA1010" s="37"/>
      <c r="AB1010" s="37"/>
      <c r="AC1010" s="37"/>
      <c r="AD1010" s="37"/>
      <c r="AE1010" s="37"/>
      <c r="AR1010" s="193" t="s">
        <v>243</v>
      </c>
      <c r="AT1010" s="193" t="s">
        <v>239</v>
      </c>
      <c r="AU1010" s="193" t="s">
        <v>88</v>
      </c>
      <c r="AY1010" s="20" t="s">
        <v>237</v>
      </c>
      <c r="BE1010" s="194">
        <f>IF(N1010="základní",J1010,0)</f>
        <v>0</v>
      </c>
      <c r="BF1010" s="194">
        <f>IF(N1010="snížená",J1010,0)</f>
        <v>0</v>
      </c>
      <c r="BG1010" s="194">
        <f>IF(N1010="zákl. přenesená",J1010,0)</f>
        <v>0</v>
      </c>
      <c r="BH1010" s="194">
        <f>IF(N1010="sníž. přenesená",J1010,0)</f>
        <v>0</v>
      </c>
      <c r="BI1010" s="194">
        <f>IF(N1010="nulová",J1010,0)</f>
        <v>0</v>
      </c>
      <c r="BJ1010" s="20" t="s">
        <v>88</v>
      </c>
      <c r="BK1010" s="194">
        <f>ROUND(I1010*H1010,2)</f>
        <v>0</v>
      </c>
      <c r="BL1010" s="20" t="s">
        <v>243</v>
      </c>
      <c r="BM1010" s="193" t="s">
        <v>4550</v>
      </c>
    </row>
    <row r="1011" spans="1:65" s="2" customFormat="1" ht="10.199999999999999">
      <c r="A1011" s="37"/>
      <c r="B1011" s="38"/>
      <c r="C1011" s="39"/>
      <c r="D1011" s="195" t="s">
        <v>245</v>
      </c>
      <c r="E1011" s="39"/>
      <c r="F1011" s="196" t="s">
        <v>1160</v>
      </c>
      <c r="G1011" s="39"/>
      <c r="H1011" s="39"/>
      <c r="I1011" s="197"/>
      <c r="J1011" s="39"/>
      <c r="K1011" s="39"/>
      <c r="L1011" s="42"/>
      <c r="M1011" s="198"/>
      <c r="N1011" s="199"/>
      <c r="O1011" s="67"/>
      <c r="P1011" s="67"/>
      <c r="Q1011" s="67"/>
      <c r="R1011" s="67"/>
      <c r="S1011" s="67"/>
      <c r="T1011" s="68"/>
      <c r="U1011" s="37"/>
      <c r="V1011" s="37"/>
      <c r="W1011" s="37"/>
      <c r="X1011" s="37"/>
      <c r="Y1011" s="37"/>
      <c r="Z1011" s="37"/>
      <c r="AA1011" s="37"/>
      <c r="AB1011" s="37"/>
      <c r="AC1011" s="37"/>
      <c r="AD1011" s="37"/>
      <c r="AE1011" s="37"/>
      <c r="AT1011" s="20" t="s">
        <v>245</v>
      </c>
      <c r="AU1011" s="20" t="s">
        <v>88</v>
      </c>
    </row>
    <row r="1012" spans="1:65" s="14" customFormat="1" ht="10.199999999999999">
      <c r="B1012" s="211"/>
      <c r="C1012" s="212"/>
      <c r="D1012" s="202" t="s">
        <v>247</v>
      </c>
      <c r="E1012" s="213" t="s">
        <v>19</v>
      </c>
      <c r="F1012" s="214" t="s">
        <v>4551</v>
      </c>
      <c r="G1012" s="212"/>
      <c r="H1012" s="215">
        <v>136.91</v>
      </c>
      <c r="I1012" s="216"/>
      <c r="J1012" s="212"/>
      <c r="K1012" s="212"/>
      <c r="L1012" s="217"/>
      <c r="M1012" s="218"/>
      <c r="N1012" s="219"/>
      <c r="O1012" s="219"/>
      <c r="P1012" s="219"/>
      <c r="Q1012" s="219"/>
      <c r="R1012" s="219"/>
      <c r="S1012" s="219"/>
      <c r="T1012" s="220"/>
      <c r="AT1012" s="221" t="s">
        <v>247</v>
      </c>
      <c r="AU1012" s="221" t="s">
        <v>88</v>
      </c>
      <c r="AV1012" s="14" t="s">
        <v>88</v>
      </c>
      <c r="AW1012" s="14" t="s">
        <v>37</v>
      </c>
      <c r="AX1012" s="14" t="s">
        <v>83</v>
      </c>
      <c r="AY1012" s="221" t="s">
        <v>237</v>
      </c>
    </row>
    <row r="1013" spans="1:65" s="2" customFormat="1" ht="24.15" customHeight="1">
      <c r="A1013" s="37"/>
      <c r="B1013" s="38"/>
      <c r="C1013" s="244" t="s">
        <v>1787</v>
      </c>
      <c r="D1013" s="244" t="s">
        <v>296</v>
      </c>
      <c r="E1013" s="245" t="s">
        <v>1163</v>
      </c>
      <c r="F1013" s="246" t="s">
        <v>1164</v>
      </c>
      <c r="G1013" s="247" t="s">
        <v>154</v>
      </c>
      <c r="H1013" s="248">
        <v>136.91</v>
      </c>
      <c r="I1013" s="249"/>
      <c r="J1013" s="250">
        <f>ROUND(I1013*H1013,2)</f>
        <v>0</v>
      </c>
      <c r="K1013" s="246" t="s">
        <v>242</v>
      </c>
      <c r="L1013" s="251"/>
      <c r="M1013" s="252" t="s">
        <v>19</v>
      </c>
      <c r="N1013" s="253" t="s">
        <v>48</v>
      </c>
      <c r="O1013" s="67"/>
      <c r="P1013" s="191">
        <f>O1013*H1013</f>
        <v>0</v>
      </c>
      <c r="Q1013" s="191">
        <v>1.98E-3</v>
      </c>
      <c r="R1013" s="191">
        <f>Q1013*H1013</f>
        <v>0.27108179999999998</v>
      </c>
      <c r="S1013" s="191">
        <v>0</v>
      </c>
      <c r="T1013" s="192">
        <f>S1013*H1013</f>
        <v>0</v>
      </c>
      <c r="U1013" s="37"/>
      <c r="V1013" s="37"/>
      <c r="W1013" s="37"/>
      <c r="X1013" s="37"/>
      <c r="Y1013" s="37"/>
      <c r="Z1013" s="37"/>
      <c r="AA1013" s="37"/>
      <c r="AB1013" s="37"/>
      <c r="AC1013" s="37"/>
      <c r="AD1013" s="37"/>
      <c r="AE1013" s="37"/>
      <c r="AR1013" s="193" t="s">
        <v>299</v>
      </c>
      <c r="AT1013" s="193" t="s">
        <v>296</v>
      </c>
      <c r="AU1013" s="193" t="s">
        <v>88</v>
      </c>
      <c r="AY1013" s="20" t="s">
        <v>237</v>
      </c>
      <c r="BE1013" s="194">
        <f>IF(N1013="základní",J1013,0)</f>
        <v>0</v>
      </c>
      <c r="BF1013" s="194">
        <f>IF(N1013="snížená",J1013,0)</f>
        <v>0</v>
      </c>
      <c r="BG1013" s="194">
        <f>IF(N1013="zákl. přenesená",J1013,0)</f>
        <v>0</v>
      </c>
      <c r="BH1013" s="194">
        <f>IF(N1013="sníž. přenesená",J1013,0)</f>
        <v>0</v>
      </c>
      <c r="BI1013" s="194">
        <f>IF(N1013="nulová",J1013,0)</f>
        <v>0</v>
      </c>
      <c r="BJ1013" s="20" t="s">
        <v>88</v>
      </c>
      <c r="BK1013" s="194">
        <f>ROUND(I1013*H1013,2)</f>
        <v>0</v>
      </c>
      <c r="BL1013" s="20" t="s">
        <v>243</v>
      </c>
      <c r="BM1013" s="193" t="s">
        <v>4552</v>
      </c>
    </row>
    <row r="1014" spans="1:65" s="2" customFormat="1" ht="37.799999999999997" customHeight="1">
      <c r="A1014" s="37"/>
      <c r="B1014" s="38"/>
      <c r="C1014" s="182" t="s">
        <v>4553</v>
      </c>
      <c r="D1014" s="182" t="s">
        <v>239</v>
      </c>
      <c r="E1014" s="183" t="s">
        <v>4554</v>
      </c>
      <c r="F1014" s="184" t="s">
        <v>4555</v>
      </c>
      <c r="G1014" s="185" t="s">
        <v>154</v>
      </c>
      <c r="H1014" s="186">
        <v>19.350000000000001</v>
      </c>
      <c r="I1014" s="187"/>
      <c r="J1014" s="188">
        <f>ROUND(I1014*H1014,2)</f>
        <v>0</v>
      </c>
      <c r="K1014" s="184" t="s">
        <v>242</v>
      </c>
      <c r="L1014" s="42"/>
      <c r="M1014" s="189" t="s">
        <v>19</v>
      </c>
      <c r="N1014" s="190" t="s">
        <v>48</v>
      </c>
      <c r="O1014" s="67"/>
      <c r="P1014" s="191">
        <f>O1014*H1014</f>
        <v>0</v>
      </c>
      <c r="Q1014" s="191">
        <v>4.2999999999999999E-4</v>
      </c>
      <c r="R1014" s="191">
        <f>Q1014*H1014</f>
        <v>8.3204999999999998E-3</v>
      </c>
      <c r="S1014" s="191">
        <v>0</v>
      </c>
      <c r="T1014" s="192">
        <f>S1014*H1014</f>
        <v>0</v>
      </c>
      <c r="U1014" s="37"/>
      <c r="V1014" s="37"/>
      <c r="W1014" s="37"/>
      <c r="X1014" s="37"/>
      <c r="Y1014" s="37"/>
      <c r="Z1014" s="37"/>
      <c r="AA1014" s="37"/>
      <c r="AB1014" s="37"/>
      <c r="AC1014" s="37"/>
      <c r="AD1014" s="37"/>
      <c r="AE1014" s="37"/>
      <c r="AR1014" s="193" t="s">
        <v>366</v>
      </c>
      <c r="AT1014" s="193" t="s">
        <v>239</v>
      </c>
      <c r="AU1014" s="193" t="s">
        <v>88</v>
      </c>
      <c r="AY1014" s="20" t="s">
        <v>237</v>
      </c>
      <c r="BE1014" s="194">
        <f>IF(N1014="základní",J1014,0)</f>
        <v>0</v>
      </c>
      <c r="BF1014" s="194">
        <f>IF(N1014="snížená",J1014,0)</f>
        <v>0</v>
      </c>
      <c r="BG1014" s="194">
        <f>IF(N1014="zákl. přenesená",J1014,0)</f>
        <v>0</v>
      </c>
      <c r="BH1014" s="194">
        <f>IF(N1014="sníž. přenesená",J1014,0)</f>
        <v>0</v>
      </c>
      <c r="BI1014" s="194">
        <f>IF(N1014="nulová",J1014,0)</f>
        <v>0</v>
      </c>
      <c r="BJ1014" s="20" t="s">
        <v>88</v>
      </c>
      <c r="BK1014" s="194">
        <f>ROUND(I1014*H1014,2)</f>
        <v>0</v>
      </c>
      <c r="BL1014" s="20" t="s">
        <v>366</v>
      </c>
      <c r="BM1014" s="193" t="s">
        <v>4556</v>
      </c>
    </row>
    <row r="1015" spans="1:65" s="2" customFormat="1" ht="10.199999999999999">
      <c r="A1015" s="37"/>
      <c r="B1015" s="38"/>
      <c r="C1015" s="39"/>
      <c r="D1015" s="195" t="s">
        <v>245</v>
      </c>
      <c r="E1015" s="39"/>
      <c r="F1015" s="196" t="s">
        <v>4557</v>
      </c>
      <c r="G1015" s="39"/>
      <c r="H1015" s="39"/>
      <c r="I1015" s="197"/>
      <c r="J1015" s="39"/>
      <c r="K1015" s="39"/>
      <c r="L1015" s="42"/>
      <c r="M1015" s="198"/>
      <c r="N1015" s="199"/>
      <c r="O1015" s="67"/>
      <c r="P1015" s="67"/>
      <c r="Q1015" s="67"/>
      <c r="R1015" s="67"/>
      <c r="S1015" s="67"/>
      <c r="T1015" s="68"/>
      <c r="U1015" s="37"/>
      <c r="V1015" s="37"/>
      <c r="W1015" s="37"/>
      <c r="X1015" s="37"/>
      <c r="Y1015" s="37"/>
      <c r="Z1015" s="37"/>
      <c r="AA1015" s="37"/>
      <c r="AB1015" s="37"/>
      <c r="AC1015" s="37"/>
      <c r="AD1015" s="37"/>
      <c r="AE1015" s="37"/>
      <c r="AT1015" s="20" t="s">
        <v>245</v>
      </c>
      <c r="AU1015" s="20" t="s">
        <v>88</v>
      </c>
    </row>
    <row r="1016" spans="1:65" s="14" customFormat="1" ht="10.199999999999999">
      <c r="B1016" s="211"/>
      <c r="C1016" s="212"/>
      <c r="D1016" s="202" t="s">
        <v>247</v>
      </c>
      <c r="E1016" s="213" t="s">
        <v>19</v>
      </c>
      <c r="F1016" s="214" t="s">
        <v>4558</v>
      </c>
      <c r="G1016" s="212"/>
      <c r="H1016" s="215">
        <v>19.350000000000001</v>
      </c>
      <c r="I1016" s="216"/>
      <c r="J1016" s="212"/>
      <c r="K1016" s="212"/>
      <c r="L1016" s="217"/>
      <c r="M1016" s="218"/>
      <c r="N1016" s="219"/>
      <c r="O1016" s="219"/>
      <c r="P1016" s="219"/>
      <c r="Q1016" s="219"/>
      <c r="R1016" s="219"/>
      <c r="S1016" s="219"/>
      <c r="T1016" s="220"/>
      <c r="AT1016" s="221" t="s">
        <v>247</v>
      </c>
      <c r="AU1016" s="221" t="s">
        <v>88</v>
      </c>
      <c r="AV1016" s="14" t="s">
        <v>88</v>
      </c>
      <c r="AW1016" s="14" t="s">
        <v>37</v>
      </c>
      <c r="AX1016" s="14" t="s">
        <v>83</v>
      </c>
      <c r="AY1016" s="221" t="s">
        <v>237</v>
      </c>
    </row>
    <row r="1017" spans="1:65" s="2" customFormat="1" ht="24.15" customHeight="1">
      <c r="A1017" s="37"/>
      <c r="B1017" s="38"/>
      <c r="C1017" s="244" t="s">
        <v>1790</v>
      </c>
      <c r="D1017" s="244" t="s">
        <v>296</v>
      </c>
      <c r="E1017" s="245" t="s">
        <v>1163</v>
      </c>
      <c r="F1017" s="246" t="s">
        <v>1164</v>
      </c>
      <c r="G1017" s="247" t="s">
        <v>154</v>
      </c>
      <c r="H1017" s="248">
        <v>19.350000000000001</v>
      </c>
      <c r="I1017" s="249"/>
      <c r="J1017" s="250">
        <f>ROUND(I1017*H1017,2)</f>
        <v>0</v>
      </c>
      <c r="K1017" s="246" t="s">
        <v>242</v>
      </c>
      <c r="L1017" s="251"/>
      <c r="M1017" s="252" t="s">
        <v>19</v>
      </c>
      <c r="N1017" s="253" t="s">
        <v>48</v>
      </c>
      <c r="O1017" s="67"/>
      <c r="P1017" s="191">
        <f>O1017*H1017</f>
        <v>0</v>
      </c>
      <c r="Q1017" s="191">
        <v>1.98E-3</v>
      </c>
      <c r="R1017" s="191">
        <f>Q1017*H1017</f>
        <v>3.8313E-2</v>
      </c>
      <c r="S1017" s="191">
        <v>0</v>
      </c>
      <c r="T1017" s="192">
        <f>S1017*H1017</f>
        <v>0</v>
      </c>
      <c r="U1017" s="37"/>
      <c r="V1017" s="37"/>
      <c r="W1017" s="37"/>
      <c r="X1017" s="37"/>
      <c r="Y1017" s="37"/>
      <c r="Z1017" s="37"/>
      <c r="AA1017" s="37"/>
      <c r="AB1017" s="37"/>
      <c r="AC1017" s="37"/>
      <c r="AD1017" s="37"/>
      <c r="AE1017" s="37"/>
      <c r="AR1017" s="193" t="s">
        <v>523</v>
      </c>
      <c r="AT1017" s="193" t="s">
        <v>296</v>
      </c>
      <c r="AU1017" s="193" t="s">
        <v>88</v>
      </c>
      <c r="AY1017" s="20" t="s">
        <v>237</v>
      </c>
      <c r="BE1017" s="194">
        <f>IF(N1017="základní",J1017,0)</f>
        <v>0</v>
      </c>
      <c r="BF1017" s="194">
        <f>IF(N1017="snížená",J1017,0)</f>
        <v>0</v>
      </c>
      <c r="BG1017" s="194">
        <f>IF(N1017="zákl. přenesená",J1017,0)</f>
        <v>0</v>
      </c>
      <c r="BH1017" s="194">
        <f>IF(N1017="sníž. přenesená",J1017,0)</f>
        <v>0</v>
      </c>
      <c r="BI1017" s="194">
        <f>IF(N1017="nulová",J1017,0)</f>
        <v>0</v>
      </c>
      <c r="BJ1017" s="20" t="s">
        <v>88</v>
      </c>
      <c r="BK1017" s="194">
        <f>ROUND(I1017*H1017,2)</f>
        <v>0</v>
      </c>
      <c r="BL1017" s="20" t="s">
        <v>366</v>
      </c>
      <c r="BM1017" s="193" t="s">
        <v>4559</v>
      </c>
    </row>
    <row r="1018" spans="1:65" s="2" customFormat="1" ht="37.799999999999997" customHeight="1">
      <c r="A1018" s="37"/>
      <c r="B1018" s="38"/>
      <c r="C1018" s="182" t="s">
        <v>4560</v>
      </c>
      <c r="D1018" s="182" t="s">
        <v>239</v>
      </c>
      <c r="E1018" s="183" t="s">
        <v>1167</v>
      </c>
      <c r="F1018" s="184" t="s">
        <v>1168</v>
      </c>
      <c r="G1018" s="185" t="s">
        <v>141</v>
      </c>
      <c r="H1018" s="186">
        <v>112.55</v>
      </c>
      <c r="I1018" s="187"/>
      <c r="J1018" s="188">
        <f>ROUND(I1018*H1018,2)</f>
        <v>0</v>
      </c>
      <c r="K1018" s="184" t="s">
        <v>242</v>
      </c>
      <c r="L1018" s="42"/>
      <c r="M1018" s="189" t="s">
        <v>19</v>
      </c>
      <c r="N1018" s="190" t="s">
        <v>48</v>
      </c>
      <c r="O1018" s="67"/>
      <c r="P1018" s="191">
        <f>O1018*H1018</f>
        <v>0</v>
      </c>
      <c r="Q1018" s="191">
        <v>6.0000000000000001E-3</v>
      </c>
      <c r="R1018" s="191">
        <f>Q1018*H1018</f>
        <v>0.67530000000000001</v>
      </c>
      <c r="S1018" s="191">
        <v>0</v>
      </c>
      <c r="T1018" s="192">
        <f>S1018*H1018</f>
        <v>0</v>
      </c>
      <c r="U1018" s="37"/>
      <c r="V1018" s="37"/>
      <c r="W1018" s="37"/>
      <c r="X1018" s="37"/>
      <c r="Y1018" s="37"/>
      <c r="Z1018" s="37"/>
      <c r="AA1018" s="37"/>
      <c r="AB1018" s="37"/>
      <c r="AC1018" s="37"/>
      <c r="AD1018" s="37"/>
      <c r="AE1018" s="37"/>
      <c r="AR1018" s="193" t="s">
        <v>366</v>
      </c>
      <c r="AT1018" s="193" t="s">
        <v>239</v>
      </c>
      <c r="AU1018" s="193" t="s">
        <v>88</v>
      </c>
      <c r="AY1018" s="20" t="s">
        <v>237</v>
      </c>
      <c r="BE1018" s="194">
        <f>IF(N1018="základní",J1018,0)</f>
        <v>0</v>
      </c>
      <c r="BF1018" s="194">
        <f>IF(N1018="snížená",J1018,0)</f>
        <v>0</v>
      </c>
      <c r="BG1018" s="194">
        <f>IF(N1018="zákl. přenesená",J1018,0)</f>
        <v>0</v>
      </c>
      <c r="BH1018" s="194">
        <f>IF(N1018="sníž. přenesená",J1018,0)</f>
        <v>0</v>
      </c>
      <c r="BI1018" s="194">
        <f>IF(N1018="nulová",J1018,0)</f>
        <v>0</v>
      </c>
      <c r="BJ1018" s="20" t="s">
        <v>88</v>
      </c>
      <c r="BK1018" s="194">
        <f>ROUND(I1018*H1018,2)</f>
        <v>0</v>
      </c>
      <c r="BL1018" s="20" t="s">
        <v>366</v>
      </c>
      <c r="BM1018" s="193" t="s">
        <v>4561</v>
      </c>
    </row>
    <row r="1019" spans="1:65" s="2" customFormat="1" ht="10.199999999999999">
      <c r="A1019" s="37"/>
      <c r="B1019" s="38"/>
      <c r="C1019" s="39"/>
      <c r="D1019" s="195" t="s">
        <v>245</v>
      </c>
      <c r="E1019" s="39"/>
      <c r="F1019" s="196" t="s">
        <v>1170</v>
      </c>
      <c r="G1019" s="39"/>
      <c r="H1019" s="39"/>
      <c r="I1019" s="197"/>
      <c r="J1019" s="39"/>
      <c r="K1019" s="39"/>
      <c r="L1019" s="42"/>
      <c r="M1019" s="198"/>
      <c r="N1019" s="199"/>
      <c r="O1019" s="67"/>
      <c r="P1019" s="67"/>
      <c r="Q1019" s="67"/>
      <c r="R1019" s="67"/>
      <c r="S1019" s="67"/>
      <c r="T1019" s="68"/>
      <c r="U1019" s="37"/>
      <c r="V1019" s="37"/>
      <c r="W1019" s="37"/>
      <c r="X1019" s="37"/>
      <c r="Y1019" s="37"/>
      <c r="Z1019" s="37"/>
      <c r="AA1019" s="37"/>
      <c r="AB1019" s="37"/>
      <c r="AC1019" s="37"/>
      <c r="AD1019" s="37"/>
      <c r="AE1019" s="37"/>
      <c r="AT1019" s="20" t="s">
        <v>245</v>
      </c>
      <c r="AU1019" s="20" t="s">
        <v>88</v>
      </c>
    </row>
    <row r="1020" spans="1:65" s="14" customFormat="1" ht="10.199999999999999">
      <c r="B1020" s="211"/>
      <c r="C1020" s="212"/>
      <c r="D1020" s="202" t="s">
        <v>247</v>
      </c>
      <c r="E1020" s="213" t="s">
        <v>19</v>
      </c>
      <c r="F1020" s="214" t="s">
        <v>4544</v>
      </c>
      <c r="G1020" s="212"/>
      <c r="H1020" s="215">
        <v>112.55</v>
      </c>
      <c r="I1020" s="216"/>
      <c r="J1020" s="212"/>
      <c r="K1020" s="212"/>
      <c r="L1020" s="217"/>
      <c r="M1020" s="218"/>
      <c r="N1020" s="219"/>
      <c r="O1020" s="219"/>
      <c r="P1020" s="219"/>
      <c r="Q1020" s="219"/>
      <c r="R1020" s="219"/>
      <c r="S1020" s="219"/>
      <c r="T1020" s="220"/>
      <c r="AT1020" s="221" t="s">
        <v>247</v>
      </c>
      <c r="AU1020" s="221" t="s">
        <v>88</v>
      </c>
      <c r="AV1020" s="14" t="s">
        <v>88</v>
      </c>
      <c r="AW1020" s="14" t="s">
        <v>37</v>
      </c>
      <c r="AX1020" s="14" t="s">
        <v>83</v>
      </c>
      <c r="AY1020" s="221" t="s">
        <v>237</v>
      </c>
    </row>
    <row r="1021" spans="1:65" s="2" customFormat="1" ht="33" customHeight="1">
      <c r="A1021" s="37"/>
      <c r="B1021" s="38"/>
      <c r="C1021" s="244" t="s">
        <v>2222</v>
      </c>
      <c r="D1021" s="244" t="s">
        <v>296</v>
      </c>
      <c r="E1021" s="245" t="s">
        <v>1172</v>
      </c>
      <c r="F1021" s="246" t="s">
        <v>1173</v>
      </c>
      <c r="G1021" s="247" t="s">
        <v>141</v>
      </c>
      <c r="H1021" s="248">
        <v>112.55</v>
      </c>
      <c r="I1021" s="249"/>
      <c r="J1021" s="250">
        <f>ROUND(I1021*H1021,2)</f>
        <v>0</v>
      </c>
      <c r="K1021" s="246" t="s">
        <v>242</v>
      </c>
      <c r="L1021" s="251"/>
      <c r="M1021" s="252" t="s">
        <v>19</v>
      </c>
      <c r="N1021" s="253" t="s">
        <v>48</v>
      </c>
      <c r="O1021" s="67"/>
      <c r="P1021" s="191">
        <f>O1021*H1021</f>
        <v>0</v>
      </c>
      <c r="Q1021" s="191">
        <v>2.1999999999999999E-2</v>
      </c>
      <c r="R1021" s="191">
        <f>Q1021*H1021</f>
        <v>2.4760999999999997</v>
      </c>
      <c r="S1021" s="191">
        <v>0</v>
      </c>
      <c r="T1021" s="192">
        <f>S1021*H1021</f>
        <v>0</v>
      </c>
      <c r="U1021" s="37"/>
      <c r="V1021" s="37"/>
      <c r="W1021" s="37"/>
      <c r="X1021" s="37"/>
      <c r="Y1021" s="37"/>
      <c r="Z1021" s="37"/>
      <c r="AA1021" s="37"/>
      <c r="AB1021" s="37"/>
      <c r="AC1021" s="37"/>
      <c r="AD1021" s="37"/>
      <c r="AE1021" s="37"/>
      <c r="AR1021" s="193" t="s">
        <v>523</v>
      </c>
      <c r="AT1021" s="193" t="s">
        <v>296</v>
      </c>
      <c r="AU1021" s="193" t="s">
        <v>88</v>
      </c>
      <c r="AY1021" s="20" t="s">
        <v>237</v>
      </c>
      <c r="BE1021" s="194">
        <f>IF(N1021="základní",J1021,0)</f>
        <v>0</v>
      </c>
      <c r="BF1021" s="194">
        <f>IF(N1021="snížená",J1021,0)</f>
        <v>0</v>
      </c>
      <c r="BG1021" s="194">
        <f>IF(N1021="zákl. přenesená",J1021,0)</f>
        <v>0</v>
      </c>
      <c r="BH1021" s="194">
        <f>IF(N1021="sníž. přenesená",J1021,0)</f>
        <v>0</v>
      </c>
      <c r="BI1021" s="194">
        <f>IF(N1021="nulová",J1021,0)</f>
        <v>0</v>
      </c>
      <c r="BJ1021" s="20" t="s">
        <v>88</v>
      </c>
      <c r="BK1021" s="194">
        <f>ROUND(I1021*H1021,2)</f>
        <v>0</v>
      </c>
      <c r="BL1021" s="20" t="s">
        <v>366</v>
      </c>
      <c r="BM1021" s="193" t="s">
        <v>4562</v>
      </c>
    </row>
    <row r="1022" spans="1:65" s="2" customFormat="1" ht="16.5" customHeight="1">
      <c r="A1022" s="37"/>
      <c r="B1022" s="38"/>
      <c r="C1022" s="182" t="s">
        <v>4563</v>
      </c>
      <c r="D1022" s="182" t="s">
        <v>239</v>
      </c>
      <c r="E1022" s="183" t="s">
        <v>1182</v>
      </c>
      <c r="F1022" s="184" t="s">
        <v>1183</v>
      </c>
      <c r="G1022" s="185" t="s">
        <v>154</v>
      </c>
      <c r="H1022" s="186">
        <v>140.81</v>
      </c>
      <c r="I1022" s="187"/>
      <c r="J1022" s="188">
        <f>ROUND(I1022*H1022,2)</f>
        <v>0</v>
      </c>
      <c r="K1022" s="184" t="s">
        <v>242</v>
      </c>
      <c r="L1022" s="42"/>
      <c r="M1022" s="189" t="s">
        <v>19</v>
      </c>
      <c r="N1022" s="190" t="s">
        <v>48</v>
      </c>
      <c r="O1022" s="67"/>
      <c r="P1022" s="191">
        <f>O1022*H1022</f>
        <v>0</v>
      </c>
      <c r="Q1022" s="191">
        <v>9.0000000000000006E-5</v>
      </c>
      <c r="R1022" s="191">
        <f>Q1022*H1022</f>
        <v>1.2672900000000001E-2</v>
      </c>
      <c r="S1022" s="191">
        <v>0</v>
      </c>
      <c r="T1022" s="192">
        <f>S1022*H1022</f>
        <v>0</v>
      </c>
      <c r="U1022" s="37"/>
      <c r="V1022" s="37"/>
      <c r="W1022" s="37"/>
      <c r="X1022" s="37"/>
      <c r="Y1022" s="37"/>
      <c r="Z1022" s="37"/>
      <c r="AA1022" s="37"/>
      <c r="AB1022" s="37"/>
      <c r="AC1022" s="37"/>
      <c r="AD1022" s="37"/>
      <c r="AE1022" s="37"/>
      <c r="AR1022" s="193" t="s">
        <v>366</v>
      </c>
      <c r="AT1022" s="193" t="s">
        <v>239</v>
      </c>
      <c r="AU1022" s="193" t="s">
        <v>88</v>
      </c>
      <c r="AY1022" s="20" t="s">
        <v>237</v>
      </c>
      <c r="BE1022" s="194">
        <f>IF(N1022="základní",J1022,0)</f>
        <v>0</v>
      </c>
      <c r="BF1022" s="194">
        <f>IF(N1022="snížená",J1022,0)</f>
        <v>0</v>
      </c>
      <c r="BG1022" s="194">
        <f>IF(N1022="zákl. přenesená",J1022,0)</f>
        <v>0</v>
      </c>
      <c r="BH1022" s="194">
        <f>IF(N1022="sníž. přenesená",J1022,0)</f>
        <v>0</v>
      </c>
      <c r="BI1022" s="194">
        <f>IF(N1022="nulová",J1022,0)</f>
        <v>0</v>
      </c>
      <c r="BJ1022" s="20" t="s">
        <v>88</v>
      </c>
      <c r="BK1022" s="194">
        <f>ROUND(I1022*H1022,2)</f>
        <v>0</v>
      </c>
      <c r="BL1022" s="20" t="s">
        <v>366</v>
      </c>
      <c r="BM1022" s="193" t="s">
        <v>4564</v>
      </c>
    </row>
    <row r="1023" spans="1:65" s="2" customFormat="1" ht="10.199999999999999">
      <c r="A1023" s="37"/>
      <c r="B1023" s="38"/>
      <c r="C1023" s="39"/>
      <c r="D1023" s="195" t="s">
        <v>245</v>
      </c>
      <c r="E1023" s="39"/>
      <c r="F1023" s="196" t="s">
        <v>1185</v>
      </c>
      <c r="G1023" s="39"/>
      <c r="H1023" s="39"/>
      <c r="I1023" s="197"/>
      <c r="J1023" s="39"/>
      <c r="K1023" s="39"/>
      <c r="L1023" s="42"/>
      <c r="M1023" s="198"/>
      <c r="N1023" s="199"/>
      <c r="O1023" s="67"/>
      <c r="P1023" s="67"/>
      <c r="Q1023" s="67"/>
      <c r="R1023" s="67"/>
      <c r="S1023" s="67"/>
      <c r="T1023" s="68"/>
      <c r="U1023" s="37"/>
      <c r="V1023" s="37"/>
      <c r="W1023" s="37"/>
      <c r="X1023" s="37"/>
      <c r="Y1023" s="37"/>
      <c r="Z1023" s="37"/>
      <c r="AA1023" s="37"/>
      <c r="AB1023" s="37"/>
      <c r="AC1023" s="37"/>
      <c r="AD1023" s="37"/>
      <c r="AE1023" s="37"/>
      <c r="AT1023" s="20" t="s">
        <v>245</v>
      </c>
      <c r="AU1023" s="20" t="s">
        <v>88</v>
      </c>
    </row>
    <row r="1024" spans="1:65" s="14" customFormat="1" ht="10.199999999999999">
      <c r="B1024" s="211"/>
      <c r="C1024" s="212"/>
      <c r="D1024" s="202" t="s">
        <v>247</v>
      </c>
      <c r="E1024" s="213" t="s">
        <v>19</v>
      </c>
      <c r="F1024" s="214" t="s">
        <v>4565</v>
      </c>
      <c r="G1024" s="212"/>
      <c r="H1024" s="215">
        <v>140.81</v>
      </c>
      <c r="I1024" s="216"/>
      <c r="J1024" s="212"/>
      <c r="K1024" s="212"/>
      <c r="L1024" s="217"/>
      <c r="M1024" s="218"/>
      <c r="N1024" s="219"/>
      <c r="O1024" s="219"/>
      <c r="P1024" s="219"/>
      <c r="Q1024" s="219"/>
      <c r="R1024" s="219"/>
      <c r="S1024" s="219"/>
      <c r="T1024" s="220"/>
      <c r="AT1024" s="221" t="s">
        <v>247</v>
      </c>
      <c r="AU1024" s="221" t="s">
        <v>88</v>
      </c>
      <c r="AV1024" s="14" t="s">
        <v>88</v>
      </c>
      <c r="AW1024" s="14" t="s">
        <v>37</v>
      </c>
      <c r="AX1024" s="14" t="s">
        <v>83</v>
      </c>
      <c r="AY1024" s="221" t="s">
        <v>237</v>
      </c>
    </row>
    <row r="1025" spans="1:65" s="2" customFormat="1" ht="16.5" customHeight="1">
      <c r="A1025" s="37"/>
      <c r="B1025" s="38"/>
      <c r="C1025" s="182" t="s">
        <v>1793</v>
      </c>
      <c r="D1025" s="182" t="s">
        <v>239</v>
      </c>
      <c r="E1025" s="183" t="s">
        <v>1188</v>
      </c>
      <c r="F1025" s="184" t="s">
        <v>1189</v>
      </c>
      <c r="G1025" s="185" t="s">
        <v>154</v>
      </c>
      <c r="H1025" s="186">
        <v>136.91</v>
      </c>
      <c r="I1025" s="187"/>
      <c r="J1025" s="188">
        <f>ROUND(I1025*H1025,2)</f>
        <v>0</v>
      </c>
      <c r="K1025" s="184" t="s">
        <v>242</v>
      </c>
      <c r="L1025" s="42"/>
      <c r="M1025" s="189" t="s">
        <v>19</v>
      </c>
      <c r="N1025" s="190" t="s">
        <v>48</v>
      </c>
      <c r="O1025" s="67"/>
      <c r="P1025" s="191">
        <f>O1025*H1025</f>
        <v>0</v>
      </c>
      <c r="Q1025" s="191">
        <v>1.6000000000000001E-4</v>
      </c>
      <c r="R1025" s="191">
        <f>Q1025*H1025</f>
        <v>2.1905600000000001E-2</v>
      </c>
      <c r="S1025" s="191">
        <v>0</v>
      </c>
      <c r="T1025" s="192">
        <f>S1025*H1025</f>
        <v>0</v>
      </c>
      <c r="U1025" s="37"/>
      <c r="V1025" s="37"/>
      <c r="W1025" s="37"/>
      <c r="X1025" s="37"/>
      <c r="Y1025" s="37"/>
      <c r="Z1025" s="37"/>
      <c r="AA1025" s="37"/>
      <c r="AB1025" s="37"/>
      <c r="AC1025" s="37"/>
      <c r="AD1025" s="37"/>
      <c r="AE1025" s="37"/>
      <c r="AR1025" s="193" t="s">
        <v>366</v>
      </c>
      <c r="AT1025" s="193" t="s">
        <v>239</v>
      </c>
      <c r="AU1025" s="193" t="s">
        <v>88</v>
      </c>
      <c r="AY1025" s="20" t="s">
        <v>237</v>
      </c>
      <c r="BE1025" s="194">
        <f>IF(N1025="základní",J1025,0)</f>
        <v>0</v>
      </c>
      <c r="BF1025" s="194">
        <f>IF(N1025="snížená",J1025,0)</f>
        <v>0</v>
      </c>
      <c r="BG1025" s="194">
        <f>IF(N1025="zákl. přenesená",J1025,0)</f>
        <v>0</v>
      </c>
      <c r="BH1025" s="194">
        <f>IF(N1025="sníž. přenesená",J1025,0)</f>
        <v>0</v>
      </c>
      <c r="BI1025" s="194">
        <f>IF(N1025="nulová",J1025,0)</f>
        <v>0</v>
      </c>
      <c r="BJ1025" s="20" t="s">
        <v>88</v>
      </c>
      <c r="BK1025" s="194">
        <f>ROUND(I1025*H1025,2)</f>
        <v>0</v>
      </c>
      <c r="BL1025" s="20" t="s">
        <v>366</v>
      </c>
      <c r="BM1025" s="193" t="s">
        <v>4566</v>
      </c>
    </row>
    <row r="1026" spans="1:65" s="2" customFormat="1" ht="10.199999999999999">
      <c r="A1026" s="37"/>
      <c r="B1026" s="38"/>
      <c r="C1026" s="39"/>
      <c r="D1026" s="195" t="s">
        <v>245</v>
      </c>
      <c r="E1026" s="39"/>
      <c r="F1026" s="196" t="s">
        <v>1191</v>
      </c>
      <c r="G1026" s="39"/>
      <c r="H1026" s="39"/>
      <c r="I1026" s="197"/>
      <c r="J1026" s="39"/>
      <c r="K1026" s="39"/>
      <c r="L1026" s="42"/>
      <c r="M1026" s="198"/>
      <c r="N1026" s="199"/>
      <c r="O1026" s="67"/>
      <c r="P1026" s="67"/>
      <c r="Q1026" s="67"/>
      <c r="R1026" s="67"/>
      <c r="S1026" s="67"/>
      <c r="T1026" s="68"/>
      <c r="U1026" s="37"/>
      <c r="V1026" s="37"/>
      <c r="W1026" s="37"/>
      <c r="X1026" s="37"/>
      <c r="Y1026" s="37"/>
      <c r="Z1026" s="37"/>
      <c r="AA1026" s="37"/>
      <c r="AB1026" s="37"/>
      <c r="AC1026" s="37"/>
      <c r="AD1026" s="37"/>
      <c r="AE1026" s="37"/>
      <c r="AT1026" s="20" t="s">
        <v>245</v>
      </c>
      <c r="AU1026" s="20" t="s">
        <v>88</v>
      </c>
    </row>
    <row r="1027" spans="1:65" s="14" customFormat="1" ht="10.199999999999999">
      <c r="B1027" s="211"/>
      <c r="C1027" s="212"/>
      <c r="D1027" s="202" t="s">
        <v>247</v>
      </c>
      <c r="E1027" s="213" t="s">
        <v>19</v>
      </c>
      <c r="F1027" s="214" t="s">
        <v>4551</v>
      </c>
      <c r="G1027" s="212"/>
      <c r="H1027" s="215">
        <v>136.91</v>
      </c>
      <c r="I1027" s="216"/>
      <c r="J1027" s="212"/>
      <c r="K1027" s="212"/>
      <c r="L1027" s="217"/>
      <c r="M1027" s="218"/>
      <c r="N1027" s="219"/>
      <c r="O1027" s="219"/>
      <c r="P1027" s="219"/>
      <c r="Q1027" s="219"/>
      <c r="R1027" s="219"/>
      <c r="S1027" s="219"/>
      <c r="T1027" s="220"/>
      <c r="AT1027" s="221" t="s">
        <v>247</v>
      </c>
      <c r="AU1027" s="221" t="s">
        <v>88</v>
      </c>
      <c r="AV1027" s="14" t="s">
        <v>88</v>
      </c>
      <c r="AW1027" s="14" t="s">
        <v>37</v>
      </c>
      <c r="AX1027" s="14" t="s">
        <v>83</v>
      </c>
      <c r="AY1027" s="221" t="s">
        <v>237</v>
      </c>
    </row>
    <row r="1028" spans="1:65" s="2" customFormat="1" ht="24.15" customHeight="1">
      <c r="A1028" s="37"/>
      <c r="B1028" s="38"/>
      <c r="C1028" s="182" t="s">
        <v>4567</v>
      </c>
      <c r="D1028" s="182" t="s">
        <v>239</v>
      </c>
      <c r="E1028" s="183" t="s">
        <v>1233</v>
      </c>
      <c r="F1028" s="184" t="s">
        <v>1234</v>
      </c>
      <c r="G1028" s="185" t="s">
        <v>141</v>
      </c>
      <c r="H1028" s="186">
        <v>45.64</v>
      </c>
      <c r="I1028" s="187"/>
      <c r="J1028" s="188">
        <f>ROUND(I1028*H1028,2)</f>
        <v>0</v>
      </c>
      <c r="K1028" s="184" t="s">
        <v>242</v>
      </c>
      <c r="L1028" s="42"/>
      <c r="M1028" s="189" t="s">
        <v>19</v>
      </c>
      <c r="N1028" s="190" t="s">
        <v>48</v>
      </c>
      <c r="O1028" s="67"/>
      <c r="P1028" s="191">
        <f>O1028*H1028</f>
        <v>0</v>
      </c>
      <c r="Q1028" s="191">
        <v>9.6699999999999998E-3</v>
      </c>
      <c r="R1028" s="191">
        <f>Q1028*H1028</f>
        <v>0.44133879999999998</v>
      </c>
      <c r="S1028" s="191">
        <v>0</v>
      </c>
      <c r="T1028" s="192">
        <f>S1028*H1028</f>
        <v>0</v>
      </c>
      <c r="U1028" s="37"/>
      <c r="V1028" s="37"/>
      <c r="W1028" s="37"/>
      <c r="X1028" s="37"/>
      <c r="Y1028" s="37"/>
      <c r="Z1028" s="37"/>
      <c r="AA1028" s="37"/>
      <c r="AB1028" s="37"/>
      <c r="AC1028" s="37"/>
      <c r="AD1028" s="37"/>
      <c r="AE1028" s="37"/>
      <c r="AR1028" s="193" t="s">
        <v>366</v>
      </c>
      <c r="AT1028" s="193" t="s">
        <v>239</v>
      </c>
      <c r="AU1028" s="193" t="s">
        <v>88</v>
      </c>
      <c r="AY1028" s="20" t="s">
        <v>237</v>
      </c>
      <c r="BE1028" s="194">
        <f>IF(N1028="základní",J1028,0)</f>
        <v>0</v>
      </c>
      <c r="BF1028" s="194">
        <f>IF(N1028="snížená",J1028,0)</f>
        <v>0</v>
      </c>
      <c r="BG1028" s="194">
        <f>IF(N1028="zákl. přenesená",J1028,0)</f>
        <v>0</v>
      </c>
      <c r="BH1028" s="194">
        <f>IF(N1028="sníž. přenesená",J1028,0)</f>
        <v>0</v>
      </c>
      <c r="BI1028" s="194">
        <f>IF(N1028="nulová",J1028,0)</f>
        <v>0</v>
      </c>
      <c r="BJ1028" s="20" t="s">
        <v>88</v>
      </c>
      <c r="BK1028" s="194">
        <f>ROUND(I1028*H1028,2)</f>
        <v>0</v>
      </c>
      <c r="BL1028" s="20" t="s">
        <v>366</v>
      </c>
      <c r="BM1028" s="193" t="s">
        <v>4568</v>
      </c>
    </row>
    <row r="1029" spans="1:65" s="2" customFormat="1" ht="10.199999999999999">
      <c r="A1029" s="37"/>
      <c r="B1029" s="38"/>
      <c r="C1029" s="39"/>
      <c r="D1029" s="195" t="s">
        <v>245</v>
      </c>
      <c r="E1029" s="39"/>
      <c r="F1029" s="196" t="s">
        <v>1236</v>
      </c>
      <c r="G1029" s="39"/>
      <c r="H1029" s="39"/>
      <c r="I1029" s="197"/>
      <c r="J1029" s="39"/>
      <c r="K1029" s="39"/>
      <c r="L1029" s="42"/>
      <c r="M1029" s="198"/>
      <c r="N1029" s="199"/>
      <c r="O1029" s="67"/>
      <c r="P1029" s="67"/>
      <c r="Q1029" s="67"/>
      <c r="R1029" s="67"/>
      <c r="S1029" s="67"/>
      <c r="T1029" s="68"/>
      <c r="U1029" s="37"/>
      <c r="V1029" s="37"/>
      <c r="W1029" s="37"/>
      <c r="X1029" s="37"/>
      <c r="Y1029" s="37"/>
      <c r="Z1029" s="37"/>
      <c r="AA1029" s="37"/>
      <c r="AB1029" s="37"/>
      <c r="AC1029" s="37"/>
      <c r="AD1029" s="37"/>
      <c r="AE1029" s="37"/>
      <c r="AT1029" s="20" t="s">
        <v>245</v>
      </c>
      <c r="AU1029" s="20" t="s">
        <v>88</v>
      </c>
    </row>
    <row r="1030" spans="1:65" s="2" customFormat="1" ht="19.2">
      <c r="A1030" s="37"/>
      <c r="B1030" s="38"/>
      <c r="C1030" s="39"/>
      <c r="D1030" s="202" t="s">
        <v>914</v>
      </c>
      <c r="E1030" s="39"/>
      <c r="F1030" s="254" t="s">
        <v>1237</v>
      </c>
      <c r="G1030" s="39"/>
      <c r="H1030" s="39"/>
      <c r="I1030" s="197"/>
      <c r="J1030" s="39"/>
      <c r="K1030" s="39"/>
      <c r="L1030" s="42"/>
      <c r="M1030" s="198"/>
      <c r="N1030" s="199"/>
      <c r="O1030" s="67"/>
      <c r="P1030" s="67"/>
      <c r="Q1030" s="67"/>
      <c r="R1030" s="67"/>
      <c r="S1030" s="67"/>
      <c r="T1030" s="68"/>
      <c r="U1030" s="37"/>
      <c r="V1030" s="37"/>
      <c r="W1030" s="37"/>
      <c r="X1030" s="37"/>
      <c r="Y1030" s="37"/>
      <c r="Z1030" s="37"/>
      <c r="AA1030" s="37"/>
      <c r="AB1030" s="37"/>
      <c r="AC1030" s="37"/>
      <c r="AD1030" s="37"/>
      <c r="AE1030" s="37"/>
      <c r="AT1030" s="20" t="s">
        <v>914</v>
      </c>
      <c r="AU1030" s="20" t="s">
        <v>88</v>
      </c>
    </row>
    <row r="1031" spans="1:65" s="14" customFormat="1" ht="10.199999999999999">
      <c r="B1031" s="211"/>
      <c r="C1031" s="212"/>
      <c r="D1031" s="202" t="s">
        <v>247</v>
      </c>
      <c r="E1031" s="213" t="s">
        <v>19</v>
      </c>
      <c r="F1031" s="214" t="s">
        <v>3571</v>
      </c>
      <c r="G1031" s="212"/>
      <c r="H1031" s="215">
        <v>45.64</v>
      </c>
      <c r="I1031" s="216"/>
      <c r="J1031" s="212"/>
      <c r="K1031" s="212"/>
      <c r="L1031" s="217"/>
      <c r="M1031" s="218"/>
      <c r="N1031" s="219"/>
      <c r="O1031" s="219"/>
      <c r="P1031" s="219"/>
      <c r="Q1031" s="219"/>
      <c r="R1031" s="219"/>
      <c r="S1031" s="219"/>
      <c r="T1031" s="220"/>
      <c r="AT1031" s="221" t="s">
        <v>247</v>
      </c>
      <c r="AU1031" s="221" t="s">
        <v>88</v>
      </c>
      <c r="AV1031" s="14" t="s">
        <v>88</v>
      </c>
      <c r="AW1031" s="14" t="s">
        <v>37</v>
      </c>
      <c r="AX1031" s="14" t="s">
        <v>83</v>
      </c>
      <c r="AY1031" s="221" t="s">
        <v>237</v>
      </c>
    </row>
    <row r="1032" spans="1:65" s="2" customFormat="1" ht="24.15" customHeight="1">
      <c r="A1032" s="37"/>
      <c r="B1032" s="38"/>
      <c r="C1032" s="182" t="s">
        <v>4569</v>
      </c>
      <c r="D1032" s="182" t="s">
        <v>239</v>
      </c>
      <c r="E1032" s="183" t="s">
        <v>1176</v>
      </c>
      <c r="F1032" s="184" t="s">
        <v>1177</v>
      </c>
      <c r="G1032" s="185" t="s">
        <v>141</v>
      </c>
      <c r="H1032" s="186">
        <v>14.96</v>
      </c>
      <c r="I1032" s="187"/>
      <c r="J1032" s="188">
        <f>ROUND(I1032*H1032,2)</f>
        <v>0</v>
      </c>
      <c r="K1032" s="184" t="s">
        <v>242</v>
      </c>
      <c r="L1032" s="42"/>
      <c r="M1032" s="189" t="s">
        <v>19</v>
      </c>
      <c r="N1032" s="190" t="s">
        <v>48</v>
      </c>
      <c r="O1032" s="67"/>
      <c r="P1032" s="191">
        <f>O1032*H1032</f>
        <v>0</v>
      </c>
      <c r="Q1032" s="191">
        <v>1.5E-3</v>
      </c>
      <c r="R1032" s="191">
        <f>Q1032*H1032</f>
        <v>2.2440000000000002E-2</v>
      </c>
      <c r="S1032" s="191">
        <v>0</v>
      </c>
      <c r="T1032" s="192">
        <f>S1032*H1032</f>
        <v>0</v>
      </c>
      <c r="U1032" s="37"/>
      <c r="V1032" s="37"/>
      <c r="W1032" s="37"/>
      <c r="X1032" s="37"/>
      <c r="Y1032" s="37"/>
      <c r="Z1032" s="37"/>
      <c r="AA1032" s="37"/>
      <c r="AB1032" s="37"/>
      <c r="AC1032" s="37"/>
      <c r="AD1032" s="37"/>
      <c r="AE1032" s="37"/>
      <c r="AR1032" s="193" t="s">
        <v>366</v>
      </c>
      <c r="AT1032" s="193" t="s">
        <v>239</v>
      </c>
      <c r="AU1032" s="193" t="s">
        <v>88</v>
      </c>
      <c r="AY1032" s="20" t="s">
        <v>237</v>
      </c>
      <c r="BE1032" s="194">
        <f>IF(N1032="základní",J1032,0)</f>
        <v>0</v>
      </c>
      <c r="BF1032" s="194">
        <f>IF(N1032="snížená",J1032,0)</f>
        <v>0</v>
      </c>
      <c r="BG1032" s="194">
        <f>IF(N1032="zákl. přenesená",J1032,0)</f>
        <v>0</v>
      </c>
      <c r="BH1032" s="194">
        <f>IF(N1032="sníž. přenesená",J1032,0)</f>
        <v>0</v>
      </c>
      <c r="BI1032" s="194">
        <f>IF(N1032="nulová",J1032,0)</f>
        <v>0</v>
      </c>
      <c r="BJ1032" s="20" t="s">
        <v>88</v>
      </c>
      <c r="BK1032" s="194">
        <f>ROUND(I1032*H1032,2)</f>
        <v>0</v>
      </c>
      <c r="BL1032" s="20" t="s">
        <v>366</v>
      </c>
      <c r="BM1032" s="193" t="s">
        <v>4570</v>
      </c>
    </row>
    <row r="1033" spans="1:65" s="2" customFormat="1" ht="10.199999999999999">
      <c r="A1033" s="37"/>
      <c r="B1033" s="38"/>
      <c r="C1033" s="39"/>
      <c r="D1033" s="195" t="s">
        <v>245</v>
      </c>
      <c r="E1033" s="39"/>
      <c r="F1033" s="196" t="s">
        <v>1179</v>
      </c>
      <c r="G1033" s="39"/>
      <c r="H1033" s="39"/>
      <c r="I1033" s="197"/>
      <c r="J1033" s="39"/>
      <c r="K1033" s="39"/>
      <c r="L1033" s="42"/>
      <c r="M1033" s="198"/>
      <c r="N1033" s="199"/>
      <c r="O1033" s="67"/>
      <c r="P1033" s="67"/>
      <c r="Q1033" s="67"/>
      <c r="R1033" s="67"/>
      <c r="S1033" s="67"/>
      <c r="T1033" s="68"/>
      <c r="U1033" s="37"/>
      <c r="V1033" s="37"/>
      <c r="W1033" s="37"/>
      <c r="X1033" s="37"/>
      <c r="Y1033" s="37"/>
      <c r="Z1033" s="37"/>
      <c r="AA1033" s="37"/>
      <c r="AB1033" s="37"/>
      <c r="AC1033" s="37"/>
      <c r="AD1033" s="37"/>
      <c r="AE1033" s="37"/>
      <c r="AT1033" s="20" t="s">
        <v>245</v>
      </c>
      <c r="AU1033" s="20" t="s">
        <v>88</v>
      </c>
    </row>
    <row r="1034" spans="1:65" s="14" customFormat="1" ht="10.199999999999999">
      <c r="B1034" s="211"/>
      <c r="C1034" s="212"/>
      <c r="D1034" s="202" t="s">
        <v>247</v>
      </c>
      <c r="E1034" s="213" t="s">
        <v>19</v>
      </c>
      <c r="F1034" s="214" t="s">
        <v>4571</v>
      </c>
      <c r="G1034" s="212"/>
      <c r="H1034" s="215">
        <v>14.96</v>
      </c>
      <c r="I1034" s="216"/>
      <c r="J1034" s="212"/>
      <c r="K1034" s="212"/>
      <c r="L1034" s="217"/>
      <c r="M1034" s="218"/>
      <c r="N1034" s="219"/>
      <c r="O1034" s="219"/>
      <c r="P1034" s="219"/>
      <c r="Q1034" s="219"/>
      <c r="R1034" s="219"/>
      <c r="S1034" s="219"/>
      <c r="T1034" s="220"/>
      <c r="AT1034" s="221" t="s">
        <v>247</v>
      </c>
      <c r="AU1034" s="221" t="s">
        <v>88</v>
      </c>
      <c r="AV1034" s="14" t="s">
        <v>88</v>
      </c>
      <c r="AW1034" s="14" t="s">
        <v>37</v>
      </c>
      <c r="AX1034" s="14" t="s">
        <v>83</v>
      </c>
      <c r="AY1034" s="221" t="s">
        <v>237</v>
      </c>
    </row>
    <row r="1035" spans="1:65" s="2" customFormat="1" ht="24.15" customHeight="1">
      <c r="A1035" s="37"/>
      <c r="B1035" s="38"/>
      <c r="C1035" s="182" t="s">
        <v>4572</v>
      </c>
      <c r="D1035" s="182" t="s">
        <v>239</v>
      </c>
      <c r="E1035" s="183" t="s">
        <v>1239</v>
      </c>
      <c r="F1035" s="184" t="s">
        <v>1240</v>
      </c>
      <c r="G1035" s="185" t="s">
        <v>154</v>
      </c>
      <c r="H1035" s="186">
        <v>3.6</v>
      </c>
      <c r="I1035" s="187"/>
      <c r="J1035" s="188">
        <f>ROUND(I1035*H1035,2)</f>
        <v>0</v>
      </c>
      <c r="K1035" s="184" t="s">
        <v>242</v>
      </c>
      <c r="L1035" s="42"/>
      <c r="M1035" s="189" t="s">
        <v>19</v>
      </c>
      <c r="N1035" s="190" t="s">
        <v>48</v>
      </c>
      <c r="O1035" s="67"/>
      <c r="P1035" s="191">
        <f>O1035*H1035</f>
        <v>0</v>
      </c>
      <c r="Q1035" s="191">
        <v>2.7999999999999998E-4</v>
      </c>
      <c r="R1035" s="191">
        <f>Q1035*H1035</f>
        <v>1.008E-3</v>
      </c>
      <c r="S1035" s="191">
        <v>0</v>
      </c>
      <c r="T1035" s="192">
        <f>S1035*H1035</f>
        <v>0</v>
      </c>
      <c r="U1035" s="37"/>
      <c r="V1035" s="37"/>
      <c r="W1035" s="37"/>
      <c r="X1035" s="37"/>
      <c r="Y1035" s="37"/>
      <c r="Z1035" s="37"/>
      <c r="AA1035" s="37"/>
      <c r="AB1035" s="37"/>
      <c r="AC1035" s="37"/>
      <c r="AD1035" s="37"/>
      <c r="AE1035" s="37"/>
      <c r="AR1035" s="193" t="s">
        <v>366</v>
      </c>
      <c r="AT1035" s="193" t="s">
        <v>239</v>
      </c>
      <c r="AU1035" s="193" t="s">
        <v>88</v>
      </c>
      <c r="AY1035" s="20" t="s">
        <v>237</v>
      </c>
      <c r="BE1035" s="194">
        <f>IF(N1035="základní",J1035,0)</f>
        <v>0</v>
      </c>
      <c r="BF1035" s="194">
        <f>IF(N1035="snížená",J1035,0)</f>
        <v>0</v>
      </c>
      <c r="BG1035" s="194">
        <f>IF(N1035="zákl. přenesená",J1035,0)</f>
        <v>0</v>
      </c>
      <c r="BH1035" s="194">
        <f>IF(N1035="sníž. přenesená",J1035,0)</f>
        <v>0</v>
      </c>
      <c r="BI1035" s="194">
        <f>IF(N1035="nulová",J1035,0)</f>
        <v>0</v>
      </c>
      <c r="BJ1035" s="20" t="s">
        <v>88</v>
      </c>
      <c r="BK1035" s="194">
        <f>ROUND(I1035*H1035,2)</f>
        <v>0</v>
      </c>
      <c r="BL1035" s="20" t="s">
        <v>366</v>
      </c>
      <c r="BM1035" s="193" t="s">
        <v>4573</v>
      </c>
    </row>
    <row r="1036" spans="1:65" s="2" customFormat="1" ht="10.199999999999999">
      <c r="A1036" s="37"/>
      <c r="B1036" s="38"/>
      <c r="C1036" s="39"/>
      <c r="D1036" s="195" t="s">
        <v>245</v>
      </c>
      <c r="E1036" s="39"/>
      <c r="F1036" s="196" t="s">
        <v>1242</v>
      </c>
      <c r="G1036" s="39"/>
      <c r="H1036" s="39"/>
      <c r="I1036" s="197"/>
      <c r="J1036" s="39"/>
      <c r="K1036" s="39"/>
      <c r="L1036" s="42"/>
      <c r="M1036" s="198"/>
      <c r="N1036" s="199"/>
      <c r="O1036" s="67"/>
      <c r="P1036" s="67"/>
      <c r="Q1036" s="67"/>
      <c r="R1036" s="67"/>
      <c r="S1036" s="67"/>
      <c r="T1036" s="68"/>
      <c r="U1036" s="37"/>
      <c r="V1036" s="37"/>
      <c r="W1036" s="37"/>
      <c r="X1036" s="37"/>
      <c r="Y1036" s="37"/>
      <c r="Z1036" s="37"/>
      <c r="AA1036" s="37"/>
      <c r="AB1036" s="37"/>
      <c r="AC1036" s="37"/>
      <c r="AD1036" s="37"/>
      <c r="AE1036" s="37"/>
      <c r="AT1036" s="20" t="s">
        <v>245</v>
      </c>
      <c r="AU1036" s="20" t="s">
        <v>88</v>
      </c>
    </row>
    <row r="1037" spans="1:65" s="14" customFormat="1" ht="10.199999999999999">
      <c r="B1037" s="211"/>
      <c r="C1037" s="212"/>
      <c r="D1037" s="202" t="s">
        <v>247</v>
      </c>
      <c r="E1037" s="213" t="s">
        <v>19</v>
      </c>
      <c r="F1037" s="214" t="s">
        <v>4574</v>
      </c>
      <c r="G1037" s="212"/>
      <c r="H1037" s="215">
        <v>1.2</v>
      </c>
      <c r="I1037" s="216"/>
      <c r="J1037" s="212"/>
      <c r="K1037" s="212"/>
      <c r="L1037" s="217"/>
      <c r="M1037" s="218"/>
      <c r="N1037" s="219"/>
      <c r="O1037" s="219"/>
      <c r="P1037" s="219"/>
      <c r="Q1037" s="219"/>
      <c r="R1037" s="219"/>
      <c r="S1037" s="219"/>
      <c r="T1037" s="220"/>
      <c r="AT1037" s="221" t="s">
        <v>247</v>
      </c>
      <c r="AU1037" s="221" t="s">
        <v>88</v>
      </c>
      <c r="AV1037" s="14" t="s">
        <v>88</v>
      </c>
      <c r="AW1037" s="14" t="s">
        <v>37</v>
      </c>
      <c r="AX1037" s="14" t="s">
        <v>76</v>
      </c>
      <c r="AY1037" s="221" t="s">
        <v>237</v>
      </c>
    </row>
    <row r="1038" spans="1:65" s="14" customFormat="1" ht="10.199999999999999">
      <c r="B1038" s="211"/>
      <c r="C1038" s="212"/>
      <c r="D1038" s="202" t="s">
        <v>247</v>
      </c>
      <c r="E1038" s="213" t="s">
        <v>19</v>
      </c>
      <c r="F1038" s="214" t="s">
        <v>4575</v>
      </c>
      <c r="G1038" s="212"/>
      <c r="H1038" s="215">
        <v>1.2</v>
      </c>
      <c r="I1038" s="216"/>
      <c r="J1038" s="212"/>
      <c r="K1038" s="212"/>
      <c r="L1038" s="217"/>
      <c r="M1038" s="218"/>
      <c r="N1038" s="219"/>
      <c r="O1038" s="219"/>
      <c r="P1038" s="219"/>
      <c r="Q1038" s="219"/>
      <c r="R1038" s="219"/>
      <c r="S1038" s="219"/>
      <c r="T1038" s="220"/>
      <c r="AT1038" s="221" t="s">
        <v>247</v>
      </c>
      <c r="AU1038" s="221" t="s">
        <v>88</v>
      </c>
      <c r="AV1038" s="14" t="s">
        <v>88</v>
      </c>
      <c r="AW1038" s="14" t="s">
        <v>37</v>
      </c>
      <c r="AX1038" s="14" t="s">
        <v>76</v>
      </c>
      <c r="AY1038" s="221" t="s">
        <v>237</v>
      </c>
    </row>
    <row r="1039" spans="1:65" s="14" customFormat="1" ht="10.199999999999999">
      <c r="B1039" s="211"/>
      <c r="C1039" s="212"/>
      <c r="D1039" s="202" t="s">
        <v>247</v>
      </c>
      <c r="E1039" s="213" t="s">
        <v>19</v>
      </c>
      <c r="F1039" s="214" t="s">
        <v>4576</v>
      </c>
      <c r="G1039" s="212"/>
      <c r="H1039" s="215">
        <v>1.2</v>
      </c>
      <c r="I1039" s="216"/>
      <c r="J1039" s="212"/>
      <c r="K1039" s="212"/>
      <c r="L1039" s="217"/>
      <c r="M1039" s="218"/>
      <c r="N1039" s="219"/>
      <c r="O1039" s="219"/>
      <c r="P1039" s="219"/>
      <c r="Q1039" s="219"/>
      <c r="R1039" s="219"/>
      <c r="S1039" s="219"/>
      <c r="T1039" s="220"/>
      <c r="AT1039" s="221" t="s">
        <v>247</v>
      </c>
      <c r="AU1039" s="221" t="s">
        <v>88</v>
      </c>
      <c r="AV1039" s="14" t="s">
        <v>88</v>
      </c>
      <c r="AW1039" s="14" t="s">
        <v>37</v>
      </c>
      <c r="AX1039" s="14" t="s">
        <v>76</v>
      </c>
      <c r="AY1039" s="221" t="s">
        <v>237</v>
      </c>
    </row>
    <row r="1040" spans="1:65" s="16" customFormat="1" ht="10.199999999999999">
      <c r="B1040" s="233"/>
      <c r="C1040" s="234"/>
      <c r="D1040" s="202" t="s">
        <v>247</v>
      </c>
      <c r="E1040" s="235" t="s">
        <v>19</v>
      </c>
      <c r="F1040" s="236" t="s">
        <v>260</v>
      </c>
      <c r="G1040" s="234"/>
      <c r="H1040" s="237">
        <v>3.6</v>
      </c>
      <c r="I1040" s="238"/>
      <c r="J1040" s="234"/>
      <c r="K1040" s="234"/>
      <c r="L1040" s="239"/>
      <c r="M1040" s="240"/>
      <c r="N1040" s="241"/>
      <c r="O1040" s="241"/>
      <c r="P1040" s="241"/>
      <c r="Q1040" s="241"/>
      <c r="R1040" s="241"/>
      <c r="S1040" s="241"/>
      <c r="T1040" s="242"/>
      <c r="AT1040" s="243" t="s">
        <v>247</v>
      </c>
      <c r="AU1040" s="243" t="s">
        <v>88</v>
      </c>
      <c r="AV1040" s="16" t="s">
        <v>243</v>
      </c>
      <c r="AW1040" s="16" t="s">
        <v>37</v>
      </c>
      <c r="AX1040" s="16" t="s">
        <v>83</v>
      </c>
      <c r="AY1040" s="243" t="s">
        <v>237</v>
      </c>
    </row>
    <row r="1041" spans="1:65" s="2" customFormat="1" ht="24.15" customHeight="1">
      <c r="A1041" s="37"/>
      <c r="B1041" s="38"/>
      <c r="C1041" s="182" t="s">
        <v>4577</v>
      </c>
      <c r="D1041" s="182" t="s">
        <v>239</v>
      </c>
      <c r="E1041" s="183" t="s">
        <v>1193</v>
      </c>
      <c r="F1041" s="184" t="s">
        <v>1194</v>
      </c>
      <c r="G1041" s="185" t="s">
        <v>290</v>
      </c>
      <c r="H1041" s="186">
        <v>14</v>
      </c>
      <c r="I1041" s="187"/>
      <c r="J1041" s="188">
        <f>ROUND(I1041*H1041,2)</f>
        <v>0</v>
      </c>
      <c r="K1041" s="184" t="s">
        <v>242</v>
      </c>
      <c r="L1041" s="42"/>
      <c r="M1041" s="189" t="s">
        <v>19</v>
      </c>
      <c r="N1041" s="190" t="s">
        <v>48</v>
      </c>
      <c r="O1041" s="67"/>
      <c r="P1041" s="191">
        <f>O1041*H1041</f>
        <v>0</v>
      </c>
      <c r="Q1041" s="191">
        <v>2.1000000000000001E-4</v>
      </c>
      <c r="R1041" s="191">
        <f>Q1041*H1041</f>
        <v>2.9399999999999999E-3</v>
      </c>
      <c r="S1041" s="191">
        <v>0</v>
      </c>
      <c r="T1041" s="192">
        <f>S1041*H1041</f>
        <v>0</v>
      </c>
      <c r="U1041" s="37"/>
      <c r="V1041" s="37"/>
      <c r="W1041" s="37"/>
      <c r="X1041" s="37"/>
      <c r="Y1041" s="37"/>
      <c r="Z1041" s="37"/>
      <c r="AA1041" s="37"/>
      <c r="AB1041" s="37"/>
      <c r="AC1041" s="37"/>
      <c r="AD1041" s="37"/>
      <c r="AE1041" s="37"/>
      <c r="AR1041" s="193" t="s">
        <v>366</v>
      </c>
      <c r="AT1041" s="193" t="s">
        <v>239</v>
      </c>
      <c r="AU1041" s="193" t="s">
        <v>88</v>
      </c>
      <c r="AY1041" s="20" t="s">
        <v>237</v>
      </c>
      <c r="BE1041" s="194">
        <f>IF(N1041="základní",J1041,0)</f>
        <v>0</v>
      </c>
      <c r="BF1041" s="194">
        <f>IF(N1041="snížená",J1041,0)</f>
        <v>0</v>
      </c>
      <c r="BG1041" s="194">
        <f>IF(N1041="zákl. přenesená",J1041,0)</f>
        <v>0</v>
      </c>
      <c r="BH1041" s="194">
        <f>IF(N1041="sníž. přenesená",J1041,0)</f>
        <v>0</v>
      </c>
      <c r="BI1041" s="194">
        <f>IF(N1041="nulová",J1041,0)</f>
        <v>0</v>
      </c>
      <c r="BJ1041" s="20" t="s">
        <v>88</v>
      </c>
      <c r="BK1041" s="194">
        <f>ROUND(I1041*H1041,2)</f>
        <v>0</v>
      </c>
      <c r="BL1041" s="20" t="s">
        <v>366</v>
      </c>
      <c r="BM1041" s="193" t="s">
        <v>4578</v>
      </c>
    </row>
    <row r="1042" spans="1:65" s="2" customFormat="1" ht="10.199999999999999">
      <c r="A1042" s="37"/>
      <c r="B1042" s="38"/>
      <c r="C1042" s="39"/>
      <c r="D1042" s="195" t="s">
        <v>245</v>
      </c>
      <c r="E1042" s="39"/>
      <c r="F1042" s="196" t="s">
        <v>1196</v>
      </c>
      <c r="G1042" s="39"/>
      <c r="H1042" s="39"/>
      <c r="I1042" s="197"/>
      <c r="J1042" s="39"/>
      <c r="K1042" s="39"/>
      <c r="L1042" s="42"/>
      <c r="M1042" s="198"/>
      <c r="N1042" s="199"/>
      <c r="O1042" s="67"/>
      <c r="P1042" s="67"/>
      <c r="Q1042" s="67"/>
      <c r="R1042" s="67"/>
      <c r="S1042" s="67"/>
      <c r="T1042" s="68"/>
      <c r="U1042" s="37"/>
      <c r="V1042" s="37"/>
      <c r="W1042" s="37"/>
      <c r="X1042" s="37"/>
      <c r="Y1042" s="37"/>
      <c r="Z1042" s="37"/>
      <c r="AA1042" s="37"/>
      <c r="AB1042" s="37"/>
      <c r="AC1042" s="37"/>
      <c r="AD1042" s="37"/>
      <c r="AE1042" s="37"/>
      <c r="AT1042" s="20" t="s">
        <v>245</v>
      </c>
      <c r="AU1042" s="20" t="s">
        <v>88</v>
      </c>
    </row>
    <row r="1043" spans="1:65" s="14" customFormat="1" ht="10.199999999999999">
      <c r="B1043" s="211"/>
      <c r="C1043" s="212"/>
      <c r="D1043" s="202" t="s">
        <v>247</v>
      </c>
      <c r="E1043" s="213" t="s">
        <v>19</v>
      </c>
      <c r="F1043" s="214" t="s">
        <v>4579</v>
      </c>
      <c r="G1043" s="212"/>
      <c r="H1043" s="215">
        <v>5</v>
      </c>
      <c r="I1043" s="216"/>
      <c r="J1043" s="212"/>
      <c r="K1043" s="212"/>
      <c r="L1043" s="217"/>
      <c r="M1043" s="218"/>
      <c r="N1043" s="219"/>
      <c r="O1043" s="219"/>
      <c r="P1043" s="219"/>
      <c r="Q1043" s="219"/>
      <c r="R1043" s="219"/>
      <c r="S1043" s="219"/>
      <c r="T1043" s="220"/>
      <c r="AT1043" s="221" t="s">
        <v>247</v>
      </c>
      <c r="AU1043" s="221" t="s">
        <v>88</v>
      </c>
      <c r="AV1043" s="14" t="s">
        <v>88</v>
      </c>
      <c r="AW1043" s="14" t="s">
        <v>37</v>
      </c>
      <c r="AX1043" s="14" t="s">
        <v>76</v>
      </c>
      <c r="AY1043" s="221" t="s">
        <v>237</v>
      </c>
    </row>
    <row r="1044" spans="1:65" s="14" customFormat="1" ht="10.199999999999999">
      <c r="B1044" s="211"/>
      <c r="C1044" s="212"/>
      <c r="D1044" s="202" t="s">
        <v>247</v>
      </c>
      <c r="E1044" s="213" t="s">
        <v>19</v>
      </c>
      <c r="F1044" s="214" t="s">
        <v>4580</v>
      </c>
      <c r="G1044" s="212"/>
      <c r="H1044" s="215">
        <v>5</v>
      </c>
      <c r="I1044" s="216"/>
      <c r="J1044" s="212"/>
      <c r="K1044" s="212"/>
      <c r="L1044" s="217"/>
      <c r="M1044" s="218"/>
      <c r="N1044" s="219"/>
      <c r="O1044" s="219"/>
      <c r="P1044" s="219"/>
      <c r="Q1044" s="219"/>
      <c r="R1044" s="219"/>
      <c r="S1044" s="219"/>
      <c r="T1044" s="220"/>
      <c r="AT1044" s="221" t="s">
        <v>247</v>
      </c>
      <c r="AU1044" s="221" t="s">
        <v>88</v>
      </c>
      <c r="AV1044" s="14" t="s">
        <v>88</v>
      </c>
      <c r="AW1044" s="14" t="s">
        <v>37</v>
      </c>
      <c r="AX1044" s="14" t="s">
        <v>76</v>
      </c>
      <c r="AY1044" s="221" t="s">
        <v>237</v>
      </c>
    </row>
    <row r="1045" spans="1:65" s="14" customFormat="1" ht="10.199999999999999">
      <c r="B1045" s="211"/>
      <c r="C1045" s="212"/>
      <c r="D1045" s="202" t="s">
        <v>247</v>
      </c>
      <c r="E1045" s="213" t="s">
        <v>19</v>
      </c>
      <c r="F1045" s="214" t="s">
        <v>4581</v>
      </c>
      <c r="G1045" s="212"/>
      <c r="H1045" s="215">
        <v>4</v>
      </c>
      <c r="I1045" s="216"/>
      <c r="J1045" s="212"/>
      <c r="K1045" s="212"/>
      <c r="L1045" s="217"/>
      <c r="M1045" s="218"/>
      <c r="N1045" s="219"/>
      <c r="O1045" s="219"/>
      <c r="P1045" s="219"/>
      <c r="Q1045" s="219"/>
      <c r="R1045" s="219"/>
      <c r="S1045" s="219"/>
      <c r="T1045" s="220"/>
      <c r="AT1045" s="221" t="s">
        <v>247</v>
      </c>
      <c r="AU1045" s="221" t="s">
        <v>88</v>
      </c>
      <c r="AV1045" s="14" t="s">
        <v>88</v>
      </c>
      <c r="AW1045" s="14" t="s">
        <v>37</v>
      </c>
      <c r="AX1045" s="14" t="s">
        <v>76</v>
      </c>
      <c r="AY1045" s="221" t="s">
        <v>237</v>
      </c>
    </row>
    <row r="1046" spans="1:65" s="16" customFormat="1" ht="10.199999999999999">
      <c r="B1046" s="233"/>
      <c r="C1046" s="234"/>
      <c r="D1046" s="202" t="s">
        <v>247</v>
      </c>
      <c r="E1046" s="235" t="s">
        <v>19</v>
      </c>
      <c r="F1046" s="236" t="s">
        <v>260</v>
      </c>
      <c r="G1046" s="234"/>
      <c r="H1046" s="237">
        <v>14</v>
      </c>
      <c r="I1046" s="238"/>
      <c r="J1046" s="234"/>
      <c r="K1046" s="234"/>
      <c r="L1046" s="239"/>
      <c r="M1046" s="240"/>
      <c r="N1046" s="241"/>
      <c r="O1046" s="241"/>
      <c r="P1046" s="241"/>
      <c r="Q1046" s="241"/>
      <c r="R1046" s="241"/>
      <c r="S1046" s="241"/>
      <c r="T1046" s="242"/>
      <c r="AT1046" s="243" t="s">
        <v>247</v>
      </c>
      <c r="AU1046" s="243" t="s">
        <v>88</v>
      </c>
      <c r="AV1046" s="16" t="s">
        <v>243</v>
      </c>
      <c r="AW1046" s="16" t="s">
        <v>37</v>
      </c>
      <c r="AX1046" s="16" t="s">
        <v>83</v>
      </c>
      <c r="AY1046" s="243" t="s">
        <v>237</v>
      </c>
    </row>
    <row r="1047" spans="1:65" s="2" customFormat="1" ht="24.15" customHeight="1">
      <c r="A1047" s="37"/>
      <c r="B1047" s="38"/>
      <c r="C1047" s="182" t="s">
        <v>4582</v>
      </c>
      <c r="D1047" s="182" t="s">
        <v>239</v>
      </c>
      <c r="E1047" s="183" t="s">
        <v>1214</v>
      </c>
      <c r="F1047" s="184" t="s">
        <v>1215</v>
      </c>
      <c r="G1047" s="185" t="s">
        <v>290</v>
      </c>
      <c r="H1047" s="186">
        <v>4</v>
      </c>
      <c r="I1047" s="187"/>
      <c r="J1047" s="188">
        <f>ROUND(I1047*H1047,2)</f>
        <v>0</v>
      </c>
      <c r="K1047" s="184" t="s">
        <v>242</v>
      </c>
      <c r="L1047" s="42"/>
      <c r="M1047" s="189" t="s">
        <v>19</v>
      </c>
      <c r="N1047" s="190" t="s">
        <v>48</v>
      </c>
      <c r="O1047" s="67"/>
      <c r="P1047" s="191">
        <f>O1047*H1047</f>
        <v>0</v>
      </c>
      <c r="Q1047" s="191">
        <v>2.0000000000000001E-4</v>
      </c>
      <c r="R1047" s="191">
        <f>Q1047*H1047</f>
        <v>8.0000000000000004E-4</v>
      </c>
      <c r="S1047" s="191">
        <v>0</v>
      </c>
      <c r="T1047" s="192">
        <f>S1047*H1047</f>
        <v>0</v>
      </c>
      <c r="U1047" s="37"/>
      <c r="V1047" s="37"/>
      <c r="W1047" s="37"/>
      <c r="X1047" s="37"/>
      <c r="Y1047" s="37"/>
      <c r="Z1047" s="37"/>
      <c r="AA1047" s="37"/>
      <c r="AB1047" s="37"/>
      <c r="AC1047" s="37"/>
      <c r="AD1047" s="37"/>
      <c r="AE1047" s="37"/>
      <c r="AR1047" s="193" t="s">
        <v>366</v>
      </c>
      <c r="AT1047" s="193" t="s">
        <v>239</v>
      </c>
      <c r="AU1047" s="193" t="s">
        <v>88</v>
      </c>
      <c r="AY1047" s="20" t="s">
        <v>237</v>
      </c>
      <c r="BE1047" s="194">
        <f>IF(N1047="základní",J1047,0)</f>
        <v>0</v>
      </c>
      <c r="BF1047" s="194">
        <f>IF(N1047="snížená",J1047,0)</f>
        <v>0</v>
      </c>
      <c r="BG1047" s="194">
        <f>IF(N1047="zákl. přenesená",J1047,0)</f>
        <v>0</v>
      </c>
      <c r="BH1047" s="194">
        <f>IF(N1047="sníž. přenesená",J1047,0)</f>
        <v>0</v>
      </c>
      <c r="BI1047" s="194">
        <f>IF(N1047="nulová",J1047,0)</f>
        <v>0</v>
      </c>
      <c r="BJ1047" s="20" t="s">
        <v>88</v>
      </c>
      <c r="BK1047" s="194">
        <f>ROUND(I1047*H1047,2)</f>
        <v>0</v>
      </c>
      <c r="BL1047" s="20" t="s">
        <v>366</v>
      </c>
      <c r="BM1047" s="193" t="s">
        <v>4583</v>
      </c>
    </row>
    <row r="1048" spans="1:65" s="2" customFormat="1" ht="10.199999999999999">
      <c r="A1048" s="37"/>
      <c r="B1048" s="38"/>
      <c r="C1048" s="39"/>
      <c r="D1048" s="195" t="s">
        <v>245</v>
      </c>
      <c r="E1048" s="39"/>
      <c r="F1048" s="196" t="s">
        <v>1217</v>
      </c>
      <c r="G1048" s="39"/>
      <c r="H1048" s="39"/>
      <c r="I1048" s="197"/>
      <c r="J1048" s="39"/>
      <c r="K1048" s="39"/>
      <c r="L1048" s="42"/>
      <c r="M1048" s="198"/>
      <c r="N1048" s="199"/>
      <c r="O1048" s="67"/>
      <c r="P1048" s="67"/>
      <c r="Q1048" s="67"/>
      <c r="R1048" s="67"/>
      <c r="S1048" s="67"/>
      <c r="T1048" s="68"/>
      <c r="U1048" s="37"/>
      <c r="V1048" s="37"/>
      <c r="W1048" s="37"/>
      <c r="X1048" s="37"/>
      <c r="Y1048" s="37"/>
      <c r="Z1048" s="37"/>
      <c r="AA1048" s="37"/>
      <c r="AB1048" s="37"/>
      <c r="AC1048" s="37"/>
      <c r="AD1048" s="37"/>
      <c r="AE1048" s="37"/>
      <c r="AT1048" s="20" t="s">
        <v>245</v>
      </c>
      <c r="AU1048" s="20" t="s">
        <v>88</v>
      </c>
    </row>
    <row r="1049" spans="1:65" s="14" customFormat="1" ht="10.199999999999999">
      <c r="B1049" s="211"/>
      <c r="C1049" s="212"/>
      <c r="D1049" s="202" t="s">
        <v>247</v>
      </c>
      <c r="E1049" s="213" t="s">
        <v>19</v>
      </c>
      <c r="F1049" s="214" t="s">
        <v>4584</v>
      </c>
      <c r="G1049" s="212"/>
      <c r="H1049" s="215">
        <v>1</v>
      </c>
      <c r="I1049" s="216"/>
      <c r="J1049" s="212"/>
      <c r="K1049" s="212"/>
      <c r="L1049" s="217"/>
      <c r="M1049" s="218"/>
      <c r="N1049" s="219"/>
      <c r="O1049" s="219"/>
      <c r="P1049" s="219"/>
      <c r="Q1049" s="219"/>
      <c r="R1049" s="219"/>
      <c r="S1049" s="219"/>
      <c r="T1049" s="220"/>
      <c r="AT1049" s="221" t="s">
        <v>247</v>
      </c>
      <c r="AU1049" s="221" t="s">
        <v>88</v>
      </c>
      <c r="AV1049" s="14" t="s">
        <v>88</v>
      </c>
      <c r="AW1049" s="14" t="s">
        <v>37</v>
      </c>
      <c r="AX1049" s="14" t="s">
        <v>76</v>
      </c>
      <c r="AY1049" s="221" t="s">
        <v>237</v>
      </c>
    </row>
    <row r="1050" spans="1:65" s="14" customFormat="1" ht="10.199999999999999">
      <c r="B1050" s="211"/>
      <c r="C1050" s="212"/>
      <c r="D1050" s="202" t="s">
        <v>247</v>
      </c>
      <c r="E1050" s="213" t="s">
        <v>19</v>
      </c>
      <c r="F1050" s="214" t="s">
        <v>4256</v>
      </c>
      <c r="G1050" s="212"/>
      <c r="H1050" s="215">
        <v>1</v>
      </c>
      <c r="I1050" s="216"/>
      <c r="J1050" s="212"/>
      <c r="K1050" s="212"/>
      <c r="L1050" s="217"/>
      <c r="M1050" s="218"/>
      <c r="N1050" s="219"/>
      <c r="O1050" s="219"/>
      <c r="P1050" s="219"/>
      <c r="Q1050" s="219"/>
      <c r="R1050" s="219"/>
      <c r="S1050" s="219"/>
      <c r="T1050" s="220"/>
      <c r="AT1050" s="221" t="s">
        <v>247</v>
      </c>
      <c r="AU1050" s="221" t="s">
        <v>88</v>
      </c>
      <c r="AV1050" s="14" t="s">
        <v>88</v>
      </c>
      <c r="AW1050" s="14" t="s">
        <v>37</v>
      </c>
      <c r="AX1050" s="14" t="s">
        <v>76</v>
      </c>
      <c r="AY1050" s="221" t="s">
        <v>237</v>
      </c>
    </row>
    <row r="1051" spans="1:65" s="14" customFormat="1" ht="10.199999999999999">
      <c r="B1051" s="211"/>
      <c r="C1051" s="212"/>
      <c r="D1051" s="202" t="s">
        <v>247</v>
      </c>
      <c r="E1051" s="213" t="s">
        <v>19</v>
      </c>
      <c r="F1051" s="214" t="s">
        <v>4585</v>
      </c>
      <c r="G1051" s="212"/>
      <c r="H1051" s="215">
        <v>2</v>
      </c>
      <c r="I1051" s="216"/>
      <c r="J1051" s="212"/>
      <c r="K1051" s="212"/>
      <c r="L1051" s="217"/>
      <c r="M1051" s="218"/>
      <c r="N1051" s="219"/>
      <c r="O1051" s="219"/>
      <c r="P1051" s="219"/>
      <c r="Q1051" s="219"/>
      <c r="R1051" s="219"/>
      <c r="S1051" s="219"/>
      <c r="T1051" s="220"/>
      <c r="AT1051" s="221" t="s">
        <v>247</v>
      </c>
      <c r="AU1051" s="221" t="s">
        <v>88</v>
      </c>
      <c r="AV1051" s="14" t="s">
        <v>88</v>
      </c>
      <c r="AW1051" s="14" t="s">
        <v>37</v>
      </c>
      <c r="AX1051" s="14" t="s">
        <v>76</v>
      </c>
      <c r="AY1051" s="221" t="s">
        <v>237</v>
      </c>
    </row>
    <row r="1052" spans="1:65" s="16" customFormat="1" ht="10.199999999999999">
      <c r="B1052" s="233"/>
      <c r="C1052" s="234"/>
      <c r="D1052" s="202" t="s">
        <v>247</v>
      </c>
      <c r="E1052" s="235" t="s">
        <v>19</v>
      </c>
      <c r="F1052" s="236" t="s">
        <v>260</v>
      </c>
      <c r="G1052" s="234"/>
      <c r="H1052" s="237">
        <v>4</v>
      </c>
      <c r="I1052" s="238"/>
      <c r="J1052" s="234"/>
      <c r="K1052" s="234"/>
      <c r="L1052" s="239"/>
      <c r="M1052" s="240"/>
      <c r="N1052" s="241"/>
      <c r="O1052" s="241"/>
      <c r="P1052" s="241"/>
      <c r="Q1052" s="241"/>
      <c r="R1052" s="241"/>
      <c r="S1052" s="241"/>
      <c r="T1052" s="242"/>
      <c r="AT1052" s="243" t="s">
        <v>247</v>
      </c>
      <c r="AU1052" s="243" t="s">
        <v>88</v>
      </c>
      <c r="AV1052" s="16" t="s">
        <v>243</v>
      </c>
      <c r="AW1052" s="16" t="s">
        <v>37</v>
      </c>
      <c r="AX1052" s="16" t="s">
        <v>83</v>
      </c>
      <c r="AY1052" s="243" t="s">
        <v>237</v>
      </c>
    </row>
    <row r="1053" spans="1:65" s="2" customFormat="1" ht="24.15" customHeight="1">
      <c r="A1053" s="37"/>
      <c r="B1053" s="38"/>
      <c r="C1053" s="182" t="s">
        <v>4586</v>
      </c>
      <c r="D1053" s="182" t="s">
        <v>239</v>
      </c>
      <c r="E1053" s="183" t="s">
        <v>1227</v>
      </c>
      <c r="F1053" s="184" t="s">
        <v>1228</v>
      </c>
      <c r="G1053" s="185" t="s">
        <v>154</v>
      </c>
      <c r="H1053" s="186">
        <v>21.93</v>
      </c>
      <c r="I1053" s="187"/>
      <c r="J1053" s="188">
        <f>ROUND(I1053*H1053,2)</f>
        <v>0</v>
      </c>
      <c r="K1053" s="184" t="s">
        <v>242</v>
      </c>
      <c r="L1053" s="42"/>
      <c r="M1053" s="189" t="s">
        <v>19</v>
      </c>
      <c r="N1053" s="190" t="s">
        <v>48</v>
      </c>
      <c r="O1053" s="67"/>
      <c r="P1053" s="191">
        <f>O1053*H1053</f>
        <v>0</v>
      </c>
      <c r="Q1053" s="191">
        <v>1.42E-3</v>
      </c>
      <c r="R1053" s="191">
        <f>Q1053*H1053</f>
        <v>3.1140600000000001E-2</v>
      </c>
      <c r="S1053" s="191">
        <v>0</v>
      </c>
      <c r="T1053" s="192">
        <f>S1053*H1053</f>
        <v>0</v>
      </c>
      <c r="U1053" s="37"/>
      <c r="V1053" s="37"/>
      <c r="W1053" s="37"/>
      <c r="X1053" s="37"/>
      <c r="Y1053" s="37"/>
      <c r="Z1053" s="37"/>
      <c r="AA1053" s="37"/>
      <c r="AB1053" s="37"/>
      <c r="AC1053" s="37"/>
      <c r="AD1053" s="37"/>
      <c r="AE1053" s="37"/>
      <c r="AR1053" s="193" t="s">
        <v>366</v>
      </c>
      <c r="AT1053" s="193" t="s">
        <v>239</v>
      </c>
      <c r="AU1053" s="193" t="s">
        <v>88</v>
      </c>
      <c r="AY1053" s="20" t="s">
        <v>237</v>
      </c>
      <c r="BE1053" s="194">
        <f>IF(N1053="základní",J1053,0)</f>
        <v>0</v>
      </c>
      <c r="BF1053" s="194">
        <f>IF(N1053="snížená",J1053,0)</f>
        <v>0</v>
      </c>
      <c r="BG1053" s="194">
        <f>IF(N1053="zákl. přenesená",J1053,0)</f>
        <v>0</v>
      </c>
      <c r="BH1053" s="194">
        <f>IF(N1053="sníž. přenesená",J1053,0)</f>
        <v>0</v>
      </c>
      <c r="BI1053" s="194">
        <f>IF(N1053="nulová",J1053,0)</f>
        <v>0</v>
      </c>
      <c r="BJ1053" s="20" t="s">
        <v>88</v>
      </c>
      <c r="BK1053" s="194">
        <f>ROUND(I1053*H1053,2)</f>
        <v>0</v>
      </c>
      <c r="BL1053" s="20" t="s">
        <v>366</v>
      </c>
      <c r="BM1053" s="193" t="s">
        <v>4587</v>
      </c>
    </row>
    <row r="1054" spans="1:65" s="2" customFormat="1" ht="10.199999999999999">
      <c r="A1054" s="37"/>
      <c r="B1054" s="38"/>
      <c r="C1054" s="39"/>
      <c r="D1054" s="195" t="s">
        <v>245</v>
      </c>
      <c r="E1054" s="39"/>
      <c r="F1054" s="196" t="s">
        <v>1230</v>
      </c>
      <c r="G1054" s="39"/>
      <c r="H1054" s="39"/>
      <c r="I1054" s="197"/>
      <c r="J1054" s="39"/>
      <c r="K1054" s="39"/>
      <c r="L1054" s="42"/>
      <c r="M1054" s="198"/>
      <c r="N1054" s="199"/>
      <c r="O1054" s="67"/>
      <c r="P1054" s="67"/>
      <c r="Q1054" s="67"/>
      <c r="R1054" s="67"/>
      <c r="S1054" s="67"/>
      <c r="T1054" s="68"/>
      <c r="U1054" s="37"/>
      <c r="V1054" s="37"/>
      <c r="W1054" s="37"/>
      <c r="X1054" s="37"/>
      <c r="Y1054" s="37"/>
      <c r="Z1054" s="37"/>
      <c r="AA1054" s="37"/>
      <c r="AB1054" s="37"/>
      <c r="AC1054" s="37"/>
      <c r="AD1054" s="37"/>
      <c r="AE1054" s="37"/>
      <c r="AT1054" s="20" t="s">
        <v>245</v>
      </c>
      <c r="AU1054" s="20" t="s">
        <v>88</v>
      </c>
    </row>
    <row r="1055" spans="1:65" s="14" customFormat="1" ht="10.199999999999999">
      <c r="B1055" s="211"/>
      <c r="C1055" s="212"/>
      <c r="D1055" s="202" t="s">
        <v>247</v>
      </c>
      <c r="E1055" s="213" t="s">
        <v>19</v>
      </c>
      <c r="F1055" s="214" t="s">
        <v>4588</v>
      </c>
      <c r="G1055" s="212"/>
      <c r="H1055" s="215">
        <v>21.93</v>
      </c>
      <c r="I1055" s="216"/>
      <c r="J1055" s="212"/>
      <c r="K1055" s="212"/>
      <c r="L1055" s="217"/>
      <c r="M1055" s="218"/>
      <c r="N1055" s="219"/>
      <c r="O1055" s="219"/>
      <c r="P1055" s="219"/>
      <c r="Q1055" s="219"/>
      <c r="R1055" s="219"/>
      <c r="S1055" s="219"/>
      <c r="T1055" s="220"/>
      <c r="AT1055" s="221" t="s">
        <v>247</v>
      </c>
      <c r="AU1055" s="221" t="s">
        <v>88</v>
      </c>
      <c r="AV1055" s="14" t="s">
        <v>88</v>
      </c>
      <c r="AW1055" s="14" t="s">
        <v>37</v>
      </c>
      <c r="AX1055" s="14" t="s">
        <v>83</v>
      </c>
      <c r="AY1055" s="221" t="s">
        <v>237</v>
      </c>
    </row>
    <row r="1056" spans="1:65" s="2" customFormat="1" ht="24.15" customHeight="1">
      <c r="A1056" s="37"/>
      <c r="B1056" s="38"/>
      <c r="C1056" s="182" t="s">
        <v>4589</v>
      </c>
      <c r="D1056" s="182" t="s">
        <v>239</v>
      </c>
      <c r="E1056" s="183" t="s">
        <v>1258</v>
      </c>
      <c r="F1056" s="184" t="s">
        <v>1259</v>
      </c>
      <c r="G1056" s="185" t="s">
        <v>141</v>
      </c>
      <c r="H1056" s="186">
        <v>112.55</v>
      </c>
      <c r="I1056" s="187"/>
      <c r="J1056" s="188">
        <f>ROUND(I1056*H1056,2)</f>
        <v>0</v>
      </c>
      <c r="K1056" s="184" t="s">
        <v>242</v>
      </c>
      <c r="L1056" s="42"/>
      <c r="M1056" s="189" t="s">
        <v>19</v>
      </c>
      <c r="N1056" s="190" t="s">
        <v>48</v>
      </c>
      <c r="O1056" s="67"/>
      <c r="P1056" s="191">
        <f>O1056*H1056</f>
        <v>0</v>
      </c>
      <c r="Q1056" s="191">
        <v>5.0000000000000002E-5</v>
      </c>
      <c r="R1056" s="191">
        <f>Q1056*H1056</f>
        <v>5.6275000000000006E-3</v>
      </c>
      <c r="S1056" s="191">
        <v>0</v>
      </c>
      <c r="T1056" s="192">
        <f>S1056*H1056</f>
        <v>0</v>
      </c>
      <c r="U1056" s="37"/>
      <c r="V1056" s="37"/>
      <c r="W1056" s="37"/>
      <c r="X1056" s="37"/>
      <c r="Y1056" s="37"/>
      <c r="Z1056" s="37"/>
      <c r="AA1056" s="37"/>
      <c r="AB1056" s="37"/>
      <c r="AC1056" s="37"/>
      <c r="AD1056" s="37"/>
      <c r="AE1056" s="37"/>
      <c r="AR1056" s="193" t="s">
        <v>366</v>
      </c>
      <c r="AT1056" s="193" t="s">
        <v>239</v>
      </c>
      <c r="AU1056" s="193" t="s">
        <v>88</v>
      </c>
      <c r="AY1056" s="20" t="s">
        <v>237</v>
      </c>
      <c r="BE1056" s="194">
        <f>IF(N1056="základní",J1056,0)</f>
        <v>0</v>
      </c>
      <c r="BF1056" s="194">
        <f>IF(N1056="snížená",J1056,0)</f>
        <v>0</v>
      </c>
      <c r="BG1056" s="194">
        <f>IF(N1056="zákl. přenesená",J1056,0)</f>
        <v>0</v>
      </c>
      <c r="BH1056" s="194">
        <f>IF(N1056="sníž. přenesená",J1056,0)</f>
        <v>0</v>
      </c>
      <c r="BI1056" s="194">
        <f>IF(N1056="nulová",J1056,0)</f>
        <v>0</v>
      </c>
      <c r="BJ1056" s="20" t="s">
        <v>88</v>
      </c>
      <c r="BK1056" s="194">
        <f>ROUND(I1056*H1056,2)</f>
        <v>0</v>
      </c>
      <c r="BL1056" s="20" t="s">
        <v>366</v>
      </c>
      <c r="BM1056" s="193" t="s">
        <v>4590</v>
      </c>
    </row>
    <row r="1057" spans="1:65" s="2" customFormat="1" ht="10.199999999999999">
      <c r="A1057" s="37"/>
      <c r="B1057" s="38"/>
      <c r="C1057" s="39"/>
      <c r="D1057" s="195" t="s">
        <v>245</v>
      </c>
      <c r="E1057" s="39"/>
      <c r="F1057" s="196" t="s">
        <v>1261</v>
      </c>
      <c r="G1057" s="39"/>
      <c r="H1057" s="39"/>
      <c r="I1057" s="197"/>
      <c r="J1057" s="39"/>
      <c r="K1057" s="39"/>
      <c r="L1057" s="42"/>
      <c r="M1057" s="198"/>
      <c r="N1057" s="199"/>
      <c r="O1057" s="67"/>
      <c r="P1057" s="67"/>
      <c r="Q1057" s="67"/>
      <c r="R1057" s="67"/>
      <c r="S1057" s="67"/>
      <c r="T1057" s="68"/>
      <c r="U1057" s="37"/>
      <c r="V1057" s="37"/>
      <c r="W1057" s="37"/>
      <c r="X1057" s="37"/>
      <c r="Y1057" s="37"/>
      <c r="Z1057" s="37"/>
      <c r="AA1057" s="37"/>
      <c r="AB1057" s="37"/>
      <c r="AC1057" s="37"/>
      <c r="AD1057" s="37"/>
      <c r="AE1057" s="37"/>
      <c r="AT1057" s="20" t="s">
        <v>245</v>
      </c>
      <c r="AU1057" s="20" t="s">
        <v>88</v>
      </c>
    </row>
    <row r="1058" spans="1:65" s="14" customFormat="1" ht="10.199999999999999">
      <c r="B1058" s="211"/>
      <c r="C1058" s="212"/>
      <c r="D1058" s="202" t="s">
        <v>247</v>
      </c>
      <c r="E1058" s="213" t="s">
        <v>19</v>
      </c>
      <c r="F1058" s="214" t="s">
        <v>4544</v>
      </c>
      <c r="G1058" s="212"/>
      <c r="H1058" s="215">
        <v>112.55</v>
      </c>
      <c r="I1058" s="216"/>
      <c r="J1058" s="212"/>
      <c r="K1058" s="212"/>
      <c r="L1058" s="217"/>
      <c r="M1058" s="218"/>
      <c r="N1058" s="219"/>
      <c r="O1058" s="219"/>
      <c r="P1058" s="219"/>
      <c r="Q1058" s="219"/>
      <c r="R1058" s="219"/>
      <c r="S1058" s="219"/>
      <c r="T1058" s="220"/>
      <c r="AT1058" s="221" t="s">
        <v>247</v>
      </c>
      <c r="AU1058" s="221" t="s">
        <v>88</v>
      </c>
      <c r="AV1058" s="14" t="s">
        <v>88</v>
      </c>
      <c r="AW1058" s="14" t="s">
        <v>37</v>
      </c>
      <c r="AX1058" s="14" t="s">
        <v>83</v>
      </c>
      <c r="AY1058" s="221" t="s">
        <v>237</v>
      </c>
    </row>
    <row r="1059" spans="1:65" s="2" customFormat="1" ht="24.15" customHeight="1">
      <c r="A1059" s="37"/>
      <c r="B1059" s="38"/>
      <c r="C1059" s="182" t="s">
        <v>4591</v>
      </c>
      <c r="D1059" s="182" t="s">
        <v>239</v>
      </c>
      <c r="E1059" s="183" t="s">
        <v>4592</v>
      </c>
      <c r="F1059" s="184" t="s">
        <v>4593</v>
      </c>
      <c r="G1059" s="185" t="s">
        <v>154</v>
      </c>
      <c r="H1059" s="186">
        <v>19.350000000000001</v>
      </c>
      <c r="I1059" s="187"/>
      <c r="J1059" s="188">
        <f>ROUND(I1059*H1059,2)</f>
        <v>0</v>
      </c>
      <c r="K1059" s="184" t="s">
        <v>242</v>
      </c>
      <c r="L1059" s="42"/>
      <c r="M1059" s="189" t="s">
        <v>19</v>
      </c>
      <c r="N1059" s="190" t="s">
        <v>48</v>
      </c>
      <c r="O1059" s="67"/>
      <c r="P1059" s="191">
        <f>O1059*H1059</f>
        <v>0</v>
      </c>
      <c r="Q1059" s="191">
        <v>0</v>
      </c>
      <c r="R1059" s="191">
        <f>Q1059*H1059</f>
        <v>0</v>
      </c>
      <c r="S1059" s="191">
        <v>1.174E-2</v>
      </c>
      <c r="T1059" s="192">
        <f>S1059*H1059</f>
        <v>0.22716900000000004</v>
      </c>
      <c r="U1059" s="37"/>
      <c r="V1059" s="37"/>
      <c r="W1059" s="37"/>
      <c r="X1059" s="37"/>
      <c r="Y1059" s="37"/>
      <c r="Z1059" s="37"/>
      <c r="AA1059" s="37"/>
      <c r="AB1059" s="37"/>
      <c r="AC1059" s="37"/>
      <c r="AD1059" s="37"/>
      <c r="AE1059" s="37"/>
      <c r="AR1059" s="193" t="s">
        <v>366</v>
      </c>
      <c r="AT1059" s="193" t="s">
        <v>239</v>
      </c>
      <c r="AU1059" s="193" t="s">
        <v>88</v>
      </c>
      <c r="AY1059" s="20" t="s">
        <v>237</v>
      </c>
      <c r="BE1059" s="194">
        <f>IF(N1059="základní",J1059,0)</f>
        <v>0</v>
      </c>
      <c r="BF1059" s="194">
        <f>IF(N1059="snížená",J1059,0)</f>
        <v>0</v>
      </c>
      <c r="BG1059" s="194">
        <f>IF(N1059="zákl. přenesená",J1059,0)</f>
        <v>0</v>
      </c>
      <c r="BH1059" s="194">
        <f>IF(N1059="sníž. přenesená",J1059,0)</f>
        <v>0</v>
      </c>
      <c r="BI1059" s="194">
        <f>IF(N1059="nulová",J1059,0)</f>
        <v>0</v>
      </c>
      <c r="BJ1059" s="20" t="s">
        <v>88</v>
      </c>
      <c r="BK1059" s="194">
        <f>ROUND(I1059*H1059,2)</f>
        <v>0</v>
      </c>
      <c r="BL1059" s="20" t="s">
        <v>366</v>
      </c>
      <c r="BM1059" s="193" t="s">
        <v>4594</v>
      </c>
    </row>
    <row r="1060" spans="1:65" s="2" customFormat="1" ht="10.199999999999999">
      <c r="A1060" s="37"/>
      <c r="B1060" s="38"/>
      <c r="C1060" s="39"/>
      <c r="D1060" s="195" t="s">
        <v>245</v>
      </c>
      <c r="E1060" s="39"/>
      <c r="F1060" s="196" t="s">
        <v>4595</v>
      </c>
      <c r="G1060" s="39"/>
      <c r="H1060" s="39"/>
      <c r="I1060" s="197"/>
      <c r="J1060" s="39"/>
      <c r="K1060" s="39"/>
      <c r="L1060" s="42"/>
      <c r="M1060" s="198"/>
      <c r="N1060" s="199"/>
      <c r="O1060" s="67"/>
      <c r="P1060" s="67"/>
      <c r="Q1060" s="67"/>
      <c r="R1060" s="67"/>
      <c r="S1060" s="67"/>
      <c r="T1060" s="68"/>
      <c r="U1060" s="37"/>
      <c r="V1060" s="37"/>
      <c r="W1060" s="37"/>
      <c r="X1060" s="37"/>
      <c r="Y1060" s="37"/>
      <c r="Z1060" s="37"/>
      <c r="AA1060" s="37"/>
      <c r="AB1060" s="37"/>
      <c r="AC1060" s="37"/>
      <c r="AD1060" s="37"/>
      <c r="AE1060" s="37"/>
      <c r="AT1060" s="20" t="s">
        <v>245</v>
      </c>
      <c r="AU1060" s="20" t="s">
        <v>88</v>
      </c>
    </row>
    <row r="1061" spans="1:65" s="14" customFormat="1" ht="10.199999999999999">
      <c r="B1061" s="211"/>
      <c r="C1061" s="212"/>
      <c r="D1061" s="202" t="s">
        <v>247</v>
      </c>
      <c r="E1061" s="213" t="s">
        <v>19</v>
      </c>
      <c r="F1061" s="214" t="s">
        <v>4558</v>
      </c>
      <c r="G1061" s="212"/>
      <c r="H1061" s="215">
        <v>19.350000000000001</v>
      </c>
      <c r="I1061" s="216"/>
      <c r="J1061" s="212"/>
      <c r="K1061" s="212"/>
      <c r="L1061" s="217"/>
      <c r="M1061" s="218"/>
      <c r="N1061" s="219"/>
      <c r="O1061" s="219"/>
      <c r="P1061" s="219"/>
      <c r="Q1061" s="219"/>
      <c r="R1061" s="219"/>
      <c r="S1061" s="219"/>
      <c r="T1061" s="220"/>
      <c r="AT1061" s="221" t="s">
        <v>247</v>
      </c>
      <c r="AU1061" s="221" t="s">
        <v>88</v>
      </c>
      <c r="AV1061" s="14" t="s">
        <v>88</v>
      </c>
      <c r="AW1061" s="14" t="s">
        <v>37</v>
      </c>
      <c r="AX1061" s="14" t="s">
        <v>83</v>
      </c>
      <c r="AY1061" s="221" t="s">
        <v>237</v>
      </c>
    </row>
    <row r="1062" spans="1:65" s="2" customFormat="1" ht="24.15" customHeight="1">
      <c r="A1062" s="37"/>
      <c r="B1062" s="38"/>
      <c r="C1062" s="182" t="s">
        <v>3613</v>
      </c>
      <c r="D1062" s="182" t="s">
        <v>239</v>
      </c>
      <c r="E1062" s="183" t="s">
        <v>1263</v>
      </c>
      <c r="F1062" s="184" t="s">
        <v>1264</v>
      </c>
      <c r="G1062" s="185" t="s">
        <v>154</v>
      </c>
      <c r="H1062" s="186">
        <v>49.566000000000003</v>
      </c>
      <c r="I1062" s="187"/>
      <c r="J1062" s="188">
        <f>ROUND(I1062*H1062,2)</f>
        <v>0</v>
      </c>
      <c r="K1062" s="184" t="s">
        <v>242</v>
      </c>
      <c r="L1062" s="42"/>
      <c r="M1062" s="189" t="s">
        <v>19</v>
      </c>
      <c r="N1062" s="190" t="s">
        <v>48</v>
      </c>
      <c r="O1062" s="67"/>
      <c r="P1062" s="191">
        <f>O1062*H1062</f>
        <v>0</v>
      </c>
      <c r="Q1062" s="191">
        <v>0</v>
      </c>
      <c r="R1062" s="191">
        <f>Q1062*H1062</f>
        <v>0</v>
      </c>
      <c r="S1062" s="191">
        <v>1.174E-2</v>
      </c>
      <c r="T1062" s="192">
        <f>S1062*H1062</f>
        <v>0.58190484000000009</v>
      </c>
      <c r="U1062" s="37"/>
      <c r="V1062" s="37"/>
      <c r="W1062" s="37"/>
      <c r="X1062" s="37"/>
      <c r="Y1062" s="37"/>
      <c r="Z1062" s="37"/>
      <c r="AA1062" s="37"/>
      <c r="AB1062" s="37"/>
      <c r="AC1062" s="37"/>
      <c r="AD1062" s="37"/>
      <c r="AE1062" s="37"/>
      <c r="AR1062" s="193" t="s">
        <v>366</v>
      </c>
      <c r="AT1062" s="193" t="s">
        <v>239</v>
      </c>
      <c r="AU1062" s="193" t="s">
        <v>88</v>
      </c>
      <c r="AY1062" s="20" t="s">
        <v>237</v>
      </c>
      <c r="BE1062" s="194">
        <f>IF(N1062="základní",J1062,0)</f>
        <v>0</v>
      </c>
      <c r="BF1062" s="194">
        <f>IF(N1062="snížená",J1062,0)</f>
        <v>0</v>
      </c>
      <c r="BG1062" s="194">
        <f>IF(N1062="zákl. přenesená",J1062,0)</f>
        <v>0</v>
      </c>
      <c r="BH1062" s="194">
        <f>IF(N1062="sníž. přenesená",J1062,0)</f>
        <v>0</v>
      </c>
      <c r="BI1062" s="194">
        <f>IF(N1062="nulová",J1062,0)</f>
        <v>0</v>
      </c>
      <c r="BJ1062" s="20" t="s">
        <v>88</v>
      </c>
      <c r="BK1062" s="194">
        <f>ROUND(I1062*H1062,2)</f>
        <v>0</v>
      </c>
      <c r="BL1062" s="20" t="s">
        <v>366</v>
      </c>
      <c r="BM1062" s="193" t="s">
        <v>4596</v>
      </c>
    </row>
    <row r="1063" spans="1:65" s="2" customFormat="1" ht="10.199999999999999">
      <c r="A1063" s="37"/>
      <c r="B1063" s="38"/>
      <c r="C1063" s="39"/>
      <c r="D1063" s="195" t="s">
        <v>245</v>
      </c>
      <c r="E1063" s="39"/>
      <c r="F1063" s="196" t="s">
        <v>1266</v>
      </c>
      <c r="G1063" s="39"/>
      <c r="H1063" s="39"/>
      <c r="I1063" s="197"/>
      <c r="J1063" s="39"/>
      <c r="K1063" s="39"/>
      <c r="L1063" s="42"/>
      <c r="M1063" s="198"/>
      <c r="N1063" s="199"/>
      <c r="O1063" s="67"/>
      <c r="P1063" s="67"/>
      <c r="Q1063" s="67"/>
      <c r="R1063" s="67"/>
      <c r="S1063" s="67"/>
      <c r="T1063" s="68"/>
      <c r="U1063" s="37"/>
      <c r="V1063" s="37"/>
      <c r="W1063" s="37"/>
      <c r="X1063" s="37"/>
      <c r="Y1063" s="37"/>
      <c r="Z1063" s="37"/>
      <c r="AA1063" s="37"/>
      <c r="AB1063" s="37"/>
      <c r="AC1063" s="37"/>
      <c r="AD1063" s="37"/>
      <c r="AE1063" s="37"/>
      <c r="AT1063" s="20" t="s">
        <v>245</v>
      </c>
      <c r="AU1063" s="20" t="s">
        <v>88</v>
      </c>
    </row>
    <row r="1064" spans="1:65" s="14" customFormat="1" ht="10.199999999999999">
      <c r="B1064" s="211"/>
      <c r="C1064" s="212"/>
      <c r="D1064" s="202" t="s">
        <v>247</v>
      </c>
      <c r="E1064" s="213" t="s">
        <v>19</v>
      </c>
      <c r="F1064" s="214" t="s">
        <v>4597</v>
      </c>
      <c r="G1064" s="212"/>
      <c r="H1064" s="215">
        <v>18.486000000000001</v>
      </c>
      <c r="I1064" s="216"/>
      <c r="J1064" s="212"/>
      <c r="K1064" s="212"/>
      <c r="L1064" s="217"/>
      <c r="M1064" s="218"/>
      <c r="N1064" s="219"/>
      <c r="O1064" s="219"/>
      <c r="P1064" s="219"/>
      <c r="Q1064" s="219"/>
      <c r="R1064" s="219"/>
      <c r="S1064" s="219"/>
      <c r="T1064" s="220"/>
      <c r="AT1064" s="221" t="s">
        <v>247</v>
      </c>
      <c r="AU1064" s="221" t="s">
        <v>88</v>
      </c>
      <c r="AV1064" s="14" t="s">
        <v>88</v>
      </c>
      <c r="AW1064" s="14" t="s">
        <v>37</v>
      </c>
      <c r="AX1064" s="14" t="s">
        <v>76</v>
      </c>
      <c r="AY1064" s="221" t="s">
        <v>237</v>
      </c>
    </row>
    <row r="1065" spans="1:65" s="14" customFormat="1" ht="10.199999999999999">
      <c r="B1065" s="211"/>
      <c r="C1065" s="212"/>
      <c r="D1065" s="202" t="s">
        <v>247</v>
      </c>
      <c r="E1065" s="213" t="s">
        <v>19</v>
      </c>
      <c r="F1065" s="214" t="s">
        <v>4598</v>
      </c>
      <c r="G1065" s="212"/>
      <c r="H1065" s="215">
        <v>12.31</v>
      </c>
      <c r="I1065" s="216"/>
      <c r="J1065" s="212"/>
      <c r="K1065" s="212"/>
      <c r="L1065" s="217"/>
      <c r="M1065" s="218"/>
      <c r="N1065" s="219"/>
      <c r="O1065" s="219"/>
      <c r="P1065" s="219"/>
      <c r="Q1065" s="219"/>
      <c r="R1065" s="219"/>
      <c r="S1065" s="219"/>
      <c r="T1065" s="220"/>
      <c r="AT1065" s="221" t="s">
        <v>247</v>
      </c>
      <c r="AU1065" s="221" t="s">
        <v>88</v>
      </c>
      <c r="AV1065" s="14" t="s">
        <v>88</v>
      </c>
      <c r="AW1065" s="14" t="s">
        <v>37</v>
      </c>
      <c r="AX1065" s="14" t="s">
        <v>76</v>
      </c>
      <c r="AY1065" s="221" t="s">
        <v>237</v>
      </c>
    </row>
    <row r="1066" spans="1:65" s="14" customFormat="1" ht="10.199999999999999">
      <c r="B1066" s="211"/>
      <c r="C1066" s="212"/>
      <c r="D1066" s="202" t="s">
        <v>247</v>
      </c>
      <c r="E1066" s="213" t="s">
        <v>19</v>
      </c>
      <c r="F1066" s="214" t="s">
        <v>4599</v>
      </c>
      <c r="G1066" s="212"/>
      <c r="H1066" s="215">
        <v>18.77</v>
      </c>
      <c r="I1066" s="216"/>
      <c r="J1066" s="212"/>
      <c r="K1066" s="212"/>
      <c r="L1066" s="217"/>
      <c r="M1066" s="218"/>
      <c r="N1066" s="219"/>
      <c r="O1066" s="219"/>
      <c r="P1066" s="219"/>
      <c r="Q1066" s="219"/>
      <c r="R1066" s="219"/>
      <c r="S1066" s="219"/>
      <c r="T1066" s="220"/>
      <c r="AT1066" s="221" t="s">
        <v>247</v>
      </c>
      <c r="AU1066" s="221" t="s">
        <v>88</v>
      </c>
      <c r="AV1066" s="14" t="s">
        <v>88</v>
      </c>
      <c r="AW1066" s="14" t="s">
        <v>37</v>
      </c>
      <c r="AX1066" s="14" t="s">
        <v>76</v>
      </c>
      <c r="AY1066" s="221" t="s">
        <v>237</v>
      </c>
    </row>
    <row r="1067" spans="1:65" s="16" customFormat="1" ht="10.199999999999999">
      <c r="B1067" s="233"/>
      <c r="C1067" s="234"/>
      <c r="D1067" s="202" t="s">
        <v>247</v>
      </c>
      <c r="E1067" s="235" t="s">
        <v>19</v>
      </c>
      <c r="F1067" s="236" t="s">
        <v>260</v>
      </c>
      <c r="G1067" s="234"/>
      <c r="H1067" s="237">
        <v>49.566000000000003</v>
      </c>
      <c r="I1067" s="238"/>
      <c r="J1067" s="234"/>
      <c r="K1067" s="234"/>
      <c r="L1067" s="239"/>
      <c r="M1067" s="240"/>
      <c r="N1067" s="241"/>
      <c r="O1067" s="241"/>
      <c r="P1067" s="241"/>
      <c r="Q1067" s="241"/>
      <c r="R1067" s="241"/>
      <c r="S1067" s="241"/>
      <c r="T1067" s="242"/>
      <c r="AT1067" s="243" t="s">
        <v>247</v>
      </c>
      <c r="AU1067" s="243" t="s">
        <v>88</v>
      </c>
      <c r="AV1067" s="16" t="s">
        <v>243</v>
      </c>
      <c r="AW1067" s="16" t="s">
        <v>37</v>
      </c>
      <c r="AX1067" s="16" t="s">
        <v>83</v>
      </c>
      <c r="AY1067" s="243" t="s">
        <v>237</v>
      </c>
    </row>
    <row r="1068" spans="1:65" s="2" customFormat="1" ht="24.15" customHeight="1">
      <c r="A1068" s="37"/>
      <c r="B1068" s="38"/>
      <c r="C1068" s="182" t="s">
        <v>2240</v>
      </c>
      <c r="D1068" s="182" t="s">
        <v>239</v>
      </c>
      <c r="E1068" s="183" t="s">
        <v>1269</v>
      </c>
      <c r="F1068" s="184" t="s">
        <v>1270</v>
      </c>
      <c r="G1068" s="185" t="s">
        <v>141</v>
      </c>
      <c r="H1068" s="186">
        <v>71.06</v>
      </c>
      <c r="I1068" s="187"/>
      <c r="J1068" s="188">
        <f>ROUND(I1068*H1068,2)</f>
        <v>0</v>
      </c>
      <c r="K1068" s="184" t="s">
        <v>242</v>
      </c>
      <c r="L1068" s="42"/>
      <c r="M1068" s="189" t="s">
        <v>19</v>
      </c>
      <c r="N1068" s="190" t="s">
        <v>48</v>
      </c>
      <c r="O1068" s="67"/>
      <c r="P1068" s="191">
        <f>O1068*H1068</f>
        <v>0</v>
      </c>
      <c r="Q1068" s="191">
        <v>0</v>
      </c>
      <c r="R1068" s="191">
        <f>Q1068*H1068</f>
        <v>0</v>
      </c>
      <c r="S1068" s="191">
        <v>8.3169999999999994E-2</v>
      </c>
      <c r="T1068" s="192">
        <f>S1068*H1068</f>
        <v>5.9100601999999993</v>
      </c>
      <c r="U1068" s="37"/>
      <c r="V1068" s="37"/>
      <c r="W1068" s="37"/>
      <c r="X1068" s="37"/>
      <c r="Y1068" s="37"/>
      <c r="Z1068" s="37"/>
      <c r="AA1068" s="37"/>
      <c r="AB1068" s="37"/>
      <c r="AC1068" s="37"/>
      <c r="AD1068" s="37"/>
      <c r="AE1068" s="37"/>
      <c r="AR1068" s="193" t="s">
        <v>366</v>
      </c>
      <c r="AT1068" s="193" t="s">
        <v>239</v>
      </c>
      <c r="AU1068" s="193" t="s">
        <v>88</v>
      </c>
      <c r="AY1068" s="20" t="s">
        <v>237</v>
      </c>
      <c r="BE1068" s="194">
        <f>IF(N1068="základní",J1068,0)</f>
        <v>0</v>
      </c>
      <c r="BF1068" s="194">
        <f>IF(N1068="snížená",J1068,0)</f>
        <v>0</v>
      </c>
      <c r="BG1068" s="194">
        <f>IF(N1068="zákl. přenesená",J1068,0)</f>
        <v>0</v>
      </c>
      <c r="BH1068" s="194">
        <f>IF(N1068="sníž. přenesená",J1068,0)</f>
        <v>0</v>
      </c>
      <c r="BI1068" s="194">
        <f>IF(N1068="nulová",J1068,0)</f>
        <v>0</v>
      </c>
      <c r="BJ1068" s="20" t="s">
        <v>88</v>
      </c>
      <c r="BK1068" s="194">
        <f>ROUND(I1068*H1068,2)</f>
        <v>0</v>
      </c>
      <c r="BL1068" s="20" t="s">
        <v>366</v>
      </c>
      <c r="BM1068" s="193" t="s">
        <v>4600</v>
      </c>
    </row>
    <row r="1069" spans="1:65" s="2" customFormat="1" ht="10.199999999999999">
      <c r="A1069" s="37"/>
      <c r="B1069" s="38"/>
      <c r="C1069" s="39"/>
      <c r="D1069" s="195" t="s">
        <v>245</v>
      </c>
      <c r="E1069" s="39"/>
      <c r="F1069" s="196" t="s">
        <v>1272</v>
      </c>
      <c r="G1069" s="39"/>
      <c r="H1069" s="39"/>
      <c r="I1069" s="197"/>
      <c r="J1069" s="39"/>
      <c r="K1069" s="39"/>
      <c r="L1069" s="42"/>
      <c r="M1069" s="198"/>
      <c r="N1069" s="199"/>
      <c r="O1069" s="67"/>
      <c r="P1069" s="67"/>
      <c r="Q1069" s="67"/>
      <c r="R1069" s="67"/>
      <c r="S1069" s="67"/>
      <c r="T1069" s="68"/>
      <c r="U1069" s="37"/>
      <c r="V1069" s="37"/>
      <c r="W1069" s="37"/>
      <c r="X1069" s="37"/>
      <c r="Y1069" s="37"/>
      <c r="Z1069" s="37"/>
      <c r="AA1069" s="37"/>
      <c r="AB1069" s="37"/>
      <c r="AC1069" s="37"/>
      <c r="AD1069" s="37"/>
      <c r="AE1069" s="37"/>
      <c r="AT1069" s="20" t="s">
        <v>245</v>
      </c>
      <c r="AU1069" s="20" t="s">
        <v>88</v>
      </c>
    </row>
    <row r="1070" spans="1:65" s="14" customFormat="1" ht="10.199999999999999">
      <c r="B1070" s="211"/>
      <c r="C1070" s="212"/>
      <c r="D1070" s="202" t="s">
        <v>247</v>
      </c>
      <c r="E1070" s="213" t="s">
        <v>19</v>
      </c>
      <c r="F1070" s="214" t="s">
        <v>4601</v>
      </c>
      <c r="G1070" s="212"/>
      <c r="H1070" s="215">
        <v>30.33</v>
      </c>
      <c r="I1070" s="216"/>
      <c r="J1070" s="212"/>
      <c r="K1070" s="212"/>
      <c r="L1070" s="217"/>
      <c r="M1070" s="218"/>
      <c r="N1070" s="219"/>
      <c r="O1070" s="219"/>
      <c r="P1070" s="219"/>
      <c r="Q1070" s="219"/>
      <c r="R1070" s="219"/>
      <c r="S1070" s="219"/>
      <c r="T1070" s="220"/>
      <c r="AT1070" s="221" t="s">
        <v>247</v>
      </c>
      <c r="AU1070" s="221" t="s">
        <v>88</v>
      </c>
      <c r="AV1070" s="14" t="s">
        <v>88</v>
      </c>
      <c r="AW1070" s="14" t="s">
        <v>37</v>
      </c>
      <c r="AX1070" s="14" t="s">
        <v>76</v>
      </c>
      <c r="AY1070" s="221" t="s">
        <v>237</v>
      </c>
    </row>
    <row r="1071" spans="1:65" s="14" customFormat="1" ht="10.199999999999999">
      <c r="B1071" s="211"/>
      <c r="C1071" s="212"/>
      <c r="D1071" s="202" t="s">
        <v>247</v>
      </c>
      <c r="E1071" s="213" t="s">
        <v>19</v>
      </c>
      <c r="F1071" s="214" t="s">
        <v>4602</v>
      </c>
      <c r="G1071" s="212"/>
      <c r="H1071" s="215">
        <v>9.98</v>
      </c>
      <c r="I1071" s="216"/>
      <c r="J1071" s="212"/>
      <c r="K1071" s="212"/>
      <c r="L1071" s="217"/>
      <c r="M1071" s="218"/>
      <c r="N1071" s="219"/>
      <c r="O1071" s="219"/>
      <c r="P1071" s="219"/>
      <c r="Q1071" s="219"/>
      <c r="R1071" s="219"/>
      <c r="S1071" s="219"/>
      <c r="T1071" s="220"/>
      <c r="AT1071" s="221" t="s">
        <v>247</v>
      </c>
      <c r="AU1071" s="221" t="s">
        <v>88</v>
      </c>
      <c r="AV1071" s="14" t="s">
        <v>88</v>
      </c>
      <c r="AW1071" s="14" t="s">
        <v>37</v>
      </c>
      <c r="AX1071" s="14" t="s">
        <v>76</v>
      </c>
      <c r="AY1071" s="221" t="s">
        <v>237</v>
      </c>
    </row>
    <row r="1072" spans="1:65" s="14" customFormat="1" ht="10.199999999999999">
      <c r="B1072" s="211"/>
      <c r="C1072" s="212"/>
      <c r="D1072" s="202" t="s">
        <v>247</v>
      </c>
      <c r="E1072" s="213" t="s">
        <v>19</v>
      </c>
      <c r="F1072" s="214" t="s">
        <v>4603</v>
      </c>
      <c r="G1072" s="212"/>
      <c r="H1072" s="215">
        <v>30.75</v>
      </c>
      <c r="I1072" s="216"/>
      <c r="J1072" s="212"/>
      <c r="K1072" s="212"/>
      <c r="L1072" s="217"/>
      <c r="M1072" s="218"/>
      <c r="N1072" s="219"/>
      <c r="O1072" s="219"/>
      <c r="P1072" s="219"/>
      <c r="Q1072" s="219"/>
      <c r="R1072" s="219"/>
      <c r="S1072" s="219"/>
      <c r="T1072" s="220"/>
      <c r="AT1072" s="221" t="s">
        <v>247</v>
      </c>
      <c r="AU1072" s="221" t="s">
        <v>88</v>
      </c>
      <c r="AV1072" s="14" t="s">
        <v>88</v>
      </c>
      <c r="AW1072" s="14" t="s">
        <v>37</v>
      </c>
      <c r="AX1072" s="14" t="s">
        <v>76</v>
      </c>
      <c r="AY1072" s="221" t="s">
        <v>237</v>
      </c>
    </row>
    <row r="1073" spans="1:65" s="16" customFormat="1" ht="10.199999999999999">
      <c r="B1073" s="233"/>
      <c r="C1073" s="234"/>
      <c r="D1073" s="202" t="s">
        <v>247</v>
      </c>
      <c r="E1073" s="235" t="s">
        <v>19</v>
      </c>
      <c r="F1073" s="236" t="s">
        <v>260</v>
      </c>
      <c r="G1073" s="234"/>
      <c r="H1073" s="237">
        <v>71.06</v>
      </c>
      <c r="I1073" s="238"/>
      <c r="J1073" s="234"/>
      <c r="K1073" s="234"/>
      <c r="L1073" s="239"/>
      <c r="M1073" s="240"/>
      <c r="N1073" s="241"/>
      <c r="O1073" s="241"/>
      <c r="P1073" s="241"/>
      <c r="Q1073" s="241"/>
      <c r="R1073" s="241"/>
      <c r="S1073" s="241"/>
      <c r="T1073" s="242"/>
      <c r="AT1073" s="243" t="s">
        <v>247</v>
      </c>
      <c r="AU1073" s="243" t="s">
        <v>88</v>
      </c>
      <c r="AV1073" s="16" t="s">
        <v>243</v>
      </c>
      <c r="AW1073" s="16" t="s">
        <v>37</v>
      </c>
      <c r="AX1073" s="16" t="s">
        <v>83</v>
      </c>
      <c r="AY1073" s="243" t="s">
        <v>237</v>
      </c>
    </row>
    <row r="1074" spans="1:65" s="2" customFormat="1" ht="55.5" customHeight="1">
      <c r="A1074" s="37"/>
      <c r="B1074" s="38"/>
      <c r="C1074" s="182" t="s">
        <v>4604</v>
      </c>
      <c r="D1074" s="182" t="s">
        <v>239</v>
      </c>
      <c r="E1074" s="183" t="s">
        <v>1281</v>
      </c>
      <c r="F1074" s="184" t="s">
        <v>1282</v>
      </c>
      <c r="G1074" s="185" t="s">
        <v>304</v>
      </c>
      <c r="H1074" s="186">
        <v>4.2839999999999998</v>
      </c>
      <c r="I1074" s="187"/>
      <c r="J1074" s="188">
        <f>ROUND(I1074*H1074,2)</f>
        <v>0</v>
      </c>
      <c r="K1074" s="184" t="s">
        <v>242</v>
      </c>
      <c r="L1074" s="42"/>
      <c r="M1074" s="189" t="s">
        <v>19</v>
      </c>
      <c r="N1074" s="190" t="s">
        <v>48</v>
      </c>
      <c r="O1074" s="67"/>
      <c r="P1074" s="191">
        <f>O1074*H1074</f>
        <v>0</v>
      </c>
      <c r="Q1074" s="191">
        <v>0</v>
      </c>
      <c r="R1074" s="191">
        <f>Q1074*H1074</f>
        <v>0</v>
      </c>
      <c r="S1074" s="191">
        <v>0</v>
      </c>
      <c r="T1074" s="192">
        <f>S1074*H1074</f>
        <v>0</v>
      </c>
      <c r="U1074" s="37"/>
      <c r="V1074" s="37"/>
      <c r="W1074" s="37"/>
      <c r="X1074" s="37"/>
      <c r="Y1074" s="37"/>
      <c r="Z1074" s="37"/>
      <c r="AA1074" s="37"/>
      <c r="AB1074" s="37"/>
      <c r="AC1074" s="37"/>
      <c r="AD1074" s="37"/>
      <c r="AE1074" s="37"/>
      <c r="AR1074" s="193" t="s">
        <v>366</v>
      </c>
      <c r="AT1074" s="193" t="s">
        <v>239</v>
      </c>
      <c r="AU1074" s="193" t="s">
        <v>88</v>
      </c>
      <c r="AY1074" s="20" t="s">
        <v>237</v>
      </c>
      <c r="BE1074" s="194">
        <f>IF(N1074="základní",J1074,0)</f>
        <v>0</v>
      </c>
      <c r="BF1074" s="194">
        <f>IF(N1074="snížená",J1074,0)</f>
        <v>0</v>
      </c>
      <c r="BG1074" s="194">
        <f>IF(N1074="zákl. přenesená",J1074,0)</f>
        <v>0</v>
      </c>
      <c r="BH1074" s="194">
        <f>IF(N1074="sníž. přenesená",J1074,0)</f>
        <v>0</v>
      </c>
      <c r="BI1074" s="194">
        <f>IF(N1074="nulová",J1074,0)</f>
        <v>0</v>
      </c>
      <c r="BJ1074" s="20" t="s">
        <v>88</v>
      </c>
      <c r="BK1074" s="194">
        <f>ROUND(I1074*H1074,2)</f>
        <v>0</v>
      </c>
      <c r="BL1074" s="20" t="s">
        <v>366</v>
      </c>
      <c r="BM1074" s="193" t="s">
        <v>4605</v>
      </c>
    </row>
    <row r="1075" spans="1:65" s="2" customFormat="1" ht="10.199999999999999">
      <c r="A1075" s="37"/>
      <c r="B1075" s="38"/>
      <c r="C1075" s="39"/>
      <c r="D1075" s="195" t="s">
        <v>245</v>
      </c>
      <c r="E1075" s="39"/>
      <c r="F1075" s="196" t="s">
        <v>1284</v>
      </c>
      <c r="G1075" s="39"/>
      <c r="H1075" s="39"/>
      <c r="I1075" s="197"/>
      <c r="J1075" s="39"/>
      <c r="K1075" s="39"/>
      <c r="L1075" s="42"/>
      <c r="M1075" s="198"/>
      <c r="N1075" s="199"/>
      <c r="O1075" s="67"/>
      <c r="P1075" s="67"/>
      <c r="Q1075" s="67"/>
      <c r="R1075" s="67"/>
      <c r="S1075" s="67"/>
      <c r="T1075" s="68"/>
      <c r="U1075" s="37"/>
      <c r="V1075" s="37"/>
      <c r="W1075" s="37"/>
      <c r="X1075" s="37"/>
      <c r="Y1075" s="37"/>
      <c r="Z1075" s="37"/>
      <c r="AA1075" s="37"/>
      <c r="AB1075" s="37"/>
      <c r="AC1075" s="37"/>
      <c r="AD1075" s="37"/>
      <c r="AE1075" s="37"/>
      <c r="AT1075" s="20" t="s">
        <v>245</v>
      </c>
      <c r="AU1075" s="20" t="s">
        <v>88</v>
      </c>
    </row>
    <row r="1076" spans="1:65" s="12" customFormat="1" ht="22.8" customHeight="1">
      <c r="B1076" s="166"/>
      <c r="C1076" s="167"/>
      <c r="D1076" s="168" t="s">
        <v>75</v>
      </c>
      <c r="E1076" s="180" t="s">
        <v>4606</v>
      </c>
      <c r="F1076" s="180" t="s">
        <v>4607</v>
      </c>
      <c r="G1076" s="167"/>
      <c r="H1076" s="167"/>
      <c r="I1076" s="170"/>
      <c r="J1076" s="181">
        <f>BK1076</f>
        <v>0</v>
      </c>
      <c r="K1076" s="167"/>
      <c r="L1076" s="172"/>
      <c r="M1076" s="173"/>
      <c r="N1076" s="174"/>
      <c r="O1076" s="174"/>
      <c r="P1076" s="175">
        <f>SUM(P1077:P1082)</f>
        <v>0</v>
      </c>
      <c r="Q1076" s="174"/>
      <c r="R1076" s="175">
        <f>SUM(R1077:R1082)</f>
        <v>4.9133500000000003</v>
      </c>
      <c r="S1076" s="174"/>
      <c r="T1076" s="176">
        <f>SUM(T1077:T1082)</f>
        <v>0</v>
      </c>
      <c r="AR1076" s="177" t="s">
        <v>88</v>
      </c>
      <c r="AT1076" s="178" t="s">
        <v>75</v>
      </c>
      <c r="AU1076" s="178" t="s">
        <v>83</v>
      </c>
      <c r="AY1076" s="177" t="s">
        <v>237</v>
      </c>
      <c r="BK1076" s="179">
        <f>SUM(BK1077:BK1082)</f>
        <v>0</v>
      </c>
    </row>
    <row r="1077" spans="1:65" s="2" customFormat="1" ht="44.25" customHeight="1">
      <c r="A1077" s="37"/>
      <c r="B1077" s="38"/>
      <c r="C1077" s="182" t="s">
        <v>4608</v>
      </c>
      <c r="D1077" s="182" t="s">
        <v>239</v>
      </c>
      <c r="E1077" s="183" t="s">
        <v>4609</v>
      </c>
      <c r="F1077" s="184" t="s">
        <v>4610</v>
      </c>
      <c r="G1077" s="185" t="s">
        <v>290</v>
      </c>
      <c r="H1077" s="186">
        <v>65</v>
      </c>
      <c r="I1077" s="187"/>
      <c r="J1077" s="188">
        <f>ROUND(I1077*H1077,2)</f>
        <v>0</v>
      </c>
      <c r="K1077" s="184" t="s">
        <v>242</v>
      </c>
      <c r="L1077" s="42"/>
      <c r="M1077" s="189" t="s">
        <v>19</v>
      </c>
      <c r="N1077" s="190" t="s">
        <v>48</v>
      </c>
      <c r="O1077" s="67"/>
      <c r="P1077" s="191">
        <f>O1077*H1077</f>
        <v>0</v>
      </c>
      <c r="Q1077" s="191">
        <v>7.5590000000000004E-2</v>
      </c>
      <c r="R1077" s="191">
        <f>Q1077*H1077</f>
        <v>4.9133500000000003</v>
      </c>
      <c r="S1077" s="191">
        <v>0</v>
      </c>
      <c r="T1077" s="192">
        <f>S1077*H1077</f>
        <v>0</v>
      </c>
      <c r="U1077" s="37"/>
      <c r="V1077" s="37"/>
      <c r="W1077" s="37"/>
      <c r="X1077" s="37"/>
      <c r="Y1077" s="37"/>
      <c r="Z1077" s="37"/>
      <c r="AA1077" s="37"/>
      <c r="AB1077" s="37"/>
      <c r="AC1077" s="37"/>
      <c r="AD1077" s="37"/>
      <c r="AE1077" s="37"/>
      <c r="AR1077" s="193" t="s">
        <v>366</v>
      </c>
      <c r="AT1077" s="193" t="s">
        <v>239</v>
      </c>
      <c r="AU1077" s="193" t="s">
        <v>88</v>
      </c>
      <c r="AY1077" s="20" t="s">
        <v>237</v>
      </c>
      <c r="BE1077" s="194">
        <f>IF(N1077="základní",J1077,0)</f>
        <v>0</v>
      </c>
      <c r="BF1077" s="194">
        <f>IF(N1077="snížená",J1077,0)</f>
        <v>0</v>
      </c>
      <c r="BG1077" s="194">
        <f>IF(N1077="zákl. přenesená",J1077,0)</f>
        <v>0</v>
      </c>
      <c r="BH1077" s="194">
        <f>IF(N1077="sníž. přenesená",J1077,0)</f>
        <v>0</v>
      </c>
      <c r="BI1077" s="194">
        <f>IF(N1077="nulová",J1077,0)</f>
        <v>0</v>
      </c>
      <c r="BJ1077" s="20" t="s">
        <v>88</v>
      </c>
      <c r="BK1077" s="194">
        <f>ROUND(I1077*H1077,2)</f>
        <v>0</v>
      </c>
      <c r="BL1077" s="20" t="s">
        <v>366</v>
      </c>
      <c r="BM1077" s="193" t="s">
        <v>4611</v>
      </c>
    </row>
    <row r="1078" spans="1:65" s="2" customFormat="1" ht="10.199999999999999">
      <c r="A1078" s="37"/>
      <c r="B1078" s="38"/>
      <c r="C1078" s="39"/>
      <c r="D1078" s="195" t="s">
        <v>245</v>
      </c>
      <c r="E1078" s="39"/>
      <c r="F1078" s="196" t="s">
        <v>4612</v>
      </c>
      <c r="G1078" s="39"/>
      <c r="H1078" s="39"/>
      <c r="I1078" s="197"/>
      <c r="J1078" s="39"/>
      <c r="K1078" s="39"/>
      <c r="L1078" s="42"/>
      <c r="M1078" s="198"/>
      <c r="N1078" s="199"/>
      <c r="O1078" s="67"/>
      <c r="P1078" s="67"/>
      <c r="Q1078" s="67"/>
      <c r="R1078" s="67"/>
      <c r="S1078" s="67"/>
      <c r="T1078" s="68"/>
      <c r="U1078" s="37"/>
      <c r="V1078" s="37"/>
      <c r="W1078" s="37"/>
      <c r="X1078" s="37"/>
      <c r="Y1078" s="37"/>
      <c r="Z1078" s="37"/>
      <c r="AA1078" s="37"/>
      <c r="AB1078" s="37"/>
      <c r="AC1078" s="37"/>
      <c r="AD1078" s="37"/>
      <c r="AE1078" s="37"/>
      <c r="AT1078" s="20" t="s">
        <v>245</v>
      </c>
      <c r="AU1078" s="20" t="s">
        <v>88</v>
      </c>
    </row>
    <row r="1079" spans="1:65" s="13" customFormat="1" ht="10.199999999999999">
      <c r="B1079" s="200"/>
      <c r="C1079" s="201"/>
      <c r="D1079" s="202" t="s">
        <v>247</v>
      </c>
      <c r="E1079" s="203" t="s">
        <v>19</v>
      </c>
      <c r="F1079" s="204" t="s">
        <v>4613</v>
      </c>
      <c r="G1079" s="201"/>
      <c r="H1079" s="203" t="s">
        <v>19</v>
      </c>
      <c r="I1079" s="205"/>
      <c r="J1079" s="201"/>
      <c r="K1079" s="201"/>
      <c r="L1079" s="206"/>
      <c r="M1079" s="207"/>
      <c r="N1079" s="208"/>
      <c r="O1079" s="208"/>
      <c r="P1079" s="208"/>
      <c r="Q1079" s="208"/>
      <c r="R1079" s="208"/>
      <c r="S1079" s="208"/>
      <c r="T1079" s="209"/>
      <c r="AT1079" s="210" t="s">
        <v>247</v>
      </c>
      <c r="AU1079" s="210" t="s">
        <v>88</v>
      </c>
      <c r="AV1079" s="13" t="s">
        <v>83</v>
      </c>
      <c r="AW1079" s="13" t="s">
        <v>37</v>
      </c>
      <c r="AX1079" s="13" t="s">
        <v>76</v>
      </c>
      <c r="AY1079" s="210" t="s">
        <v>237</v>
      </c>
    </row>
    <row r="1080" spans="1:65" s="14" customFormat="1" ht="10.199999999999999">
      <c r="B1080" s="211"/>
      <c r="C1080" s="212"/>
      <c r="D1080" s="202" t="s">
        <v>247</v>
      </c>
      <c r="E1080" s="213" t="s">
        <v>19</v>
      </c>
      <c r="F1080" s="214" t="s">
        <v>4614</v>
      </c>
      <c r="G1080" s="212"/>
      <c r="H1080" s="215">
        <v>65</v>
      </c>
      <c r="I1080" s="216"/>
      <c r="J1080" s="212"/>
      <c r="K1080" s="212"/>
      <c r="L1080" s="217"/>
      <c r="M1080" s="218"/>
      <c r="N1080" s="219"/>
      <c r="O1080" s="219"/>
      <c r="P1080" s="219"/>
      <c r="Q1080" s="219"/>
      <c r="R1080" s="219"/>
      <c r="S1080" s="219"/>
      <c r="T1080" s="220"/>
      <c r="AT1080" s="221" t="s">
        <v>247</v>
      </c>
      <c r="AU1080" s="221" t="s">
        <v>88</v>
      </c>
      <c r="AV1080" s="14" t="s">
        <v>88</v>
      </c>
      <c r="AW1080" s="14" t="s">
        <v>37</v>
      </c>
      <c r="AX1080" s="14" t="s">
        <v>83</v>
      </c>
      <c r="AY1080" s="221" t="s">
        <v>237</v>
      </c>
    </row>
    <row r="1081" spans="1:65" s="2" customFormat="1" ht="55.5" customHeight="1">
      <c r="A1081" s="37"/>
      <c r="B1081" s="38"/>
      <c r="C1081" s="182" t="s">
        <v>4615</v>
      </c>
      <c r="D1081" s="182" t="s">
        <v>239</v>
      </c>
      <c r="E1081" s="183" t="s">
        <v>4616</v>
      </c>
      <c r="F1081" s="184" t="s">
        <v>4617</v>
      </c>
      <c r="G1081" s="185" t="s">
        <v>304</v>
      </c>
      <c r="H1081" s="186">
        <v>4.9130000000000003</v>
      </c>
      <c r="I1081" s="187"/>
      <c r="J1081" s="188">
        <f>ROUND(I1081*H1081,2)</f>
        <v>0</v>
      </c>
      <c r="K1081" s="184" t="s">
        <v>242</v>
      </c>
      <c r="L1081" s="42"/>
      <c r="M1081" s="189" t="s">
        <v>19</v>
      </c>
      <c r="N1081" s="190" t="s">
        <v>48</v>
      </c>
      <c r="O1081" s="67"/>
      <c r="P1081" s="191">
        <f>O1081*H1081</f>
        <v>0</v>
      </c>
      <c r="Q1081" s="191">
        <v>0</v>
      </c>
      <c r="R1081" s="191">
        <f>Q1081*H1081</f>
        <v>0</v>
      </c>
      <c r="S1081" s="191">
        <v>0</v>
      </c>
      <c r="T1081" s="192">
        <f>S1081*H1081</f>
        <v>0</v>
      </c>
      <c r="U1081" s="37"/>
      <c r="V1081" s="37"/>
      <c r="W1081" s="37"/>
      <c r="X1081" s="37"/>
      <c r="Y1081" s="37"/>
      <c r="Z1081" s="37"/>
      <c r="AA1081" s="37"/>
      <c r="AB1081" s="37"/>
      <c r="AC1081" s="37"/>
      <c r="AD1081" s="37"/>
      <c r="AE1081" s="37"/>
      <c r="AR1081" s="193" t="s">
        <v>366</v>
      </c>
      <c r="AT1081" s="193" t="s">
        <v>239</v>
      </c>
      <c r="AU1081" s="193" t="s">
        <v>88</v>
      </c>
      <c r="AY1081" s="20" t="s">
        <v>237</v>
      </c>
      <c r="BE1081" s="194">
        <f>IF(N1081="základní",J1081,0)</f>
        <v>0</v>
      </c>
      <c r="BF1081" s="194">
        <f>IF(N1081="snížená",J1081,0)</f>
        <v>0</v>
      </c>
      <c r="BG1081" s="194">
        <f>IF(N1081="zákl. přenesená",J1081,0)</f>
        <v>0</v>
      </c>
      <c r="BH1081" s="194">
        <f>IF(N1081="sníž. přenesená",J1081,0)</f>
        <v>0</v>
      </c>
      <c r="BI1081" s="194">
        <f>IF(N1081="nulová",J1081,0)</f>
        <v>0</v>
      </c>
      <c r="BJ1081" s="20" t="s">
        <v>88</v>
      </c>
      <c r="BK1081" s="194">
        <f>ROUND(I1081*H1081,2)</f>
        <v>0</v>
      </c>
      <c r="BL1081" s="20" t="s">
        <v>366</v>
      </c>
      <c r="BM1081" s="193" t="s">
        <v>4618</v>
      </c>
    </row>
    <row r="1082" spans="1:65" s="2" customFormat="1" ht="10.199999999999999">
      <c r="A1082" s="37"/>
      <c r="B1082" s="38"/>
      <c r="C1082" s="39"/>
      <c r="D1082" s="195" t="s">
        <v>245</v>
      </c>
      <c r="E1082" s="39"/>
      <c r="F1082" s="196" t="s">
        <v>4619</v>
      </c>
      <c r="G1082" s="39"/>
      <c r="H1082" s="39"/>
      <c r="I1082" s="197"/>
      <c r="J1082" s="39"/>
      <c r="K1082" s="39"/>
      <c r="L1082" s="42"/>
      <c r="M1082" s="198"/>
      <c r="N1082" s="199"/>
      <c r="O1082" s="67"/>
      <c r="P1082" s="67"/>
      <c r="Q1082" s="67"/>
      <c r="R1082" s="67"/>
      <c r="S1082" s="67"/>
      <c r="T1082" s="68"/>
      <c r="U1082" s="37"/>
      <c r="V1082" s="37"/>
      <c r="W1082" s="37"/>
      <c r="X1082" s="37"/>
      <c r="Y1082" s="37"/>
      <c r="Z1082" s="37"/>
      <c r="AA1082" s="37"/>
      <c r="AB1082" s="37"/>
      <c r="AC1082" s="37"/>
      <c r="AD1082" s="37"/>
      <c r="AE1082" s="37"/>
      <c r="AT1082" s="20" t="s">
        <v>245</v>
      </c>
      <c r="AU1082" s="20" t="s">
        <v>88</v>
      </c>
    </row>
    <row r="1083" spans="1:65" s="12" customFormat="1" ht="22.8" customHeight="1">
      <c r="B1083" s="166"/>
      <c r="C1083" s="167"/>
      <c r="D1083" s="168" t="s">
        <v>75</v>
      </c>
      <c r="E1083" s="180" t="s">
        <v>1330</v>
      </c>
      <c r="F1083" s="180" t="s">
        <v>1331</v>
      </c>
      <c r="G1083" s="167"/>
      <c r="H1083" s="167"/>
      <c r="I1083" s="170"/>
      <c r="J1083" s="181">
        <f>BK1083</f>
        <v>0</v>
      </c>
      <c r="K1083" s="167"/>
      <c r="L1083" s="172"/>
      <c r="M1083" s="173"/>
      <c r="N1083" s="174"/>
      <c r="O1083" s="174"/>
      <c r="P1083" s="175">
        <f>SUM(P1084:P1108)</f>
        <v>0</v>
      </c>
      <c r="Q1083" s="174"/>
      <c r="R1083" s="175">
        <f>SUM(R1084:R1108)</f>
        <v>2.742292</v>
      </c>
      <c r="S1083" s="174"/>
      <c r="T1083" s="176">
        <f>SUM(T1084:T1108)</f>
        <v>0</v>
      </c>
      <c r="AR1083" s="177" t="s">
        <v>88</v>
      </c>
      <c r="AT1083" s="178" t="s">
        <v>75</v>
      </c>
      <c r="AU1083" s="178" t="s">
        <v>83</v>
      </c>
      <c r="AY1083" s="177" t="s">
        <v>237</v>
      </c>
      <c r="BK1083" s="179">
        <f>SUM(BK1084:BK1108)</f>
        <v>0</v>
      </c>
    </row>
    <row r="1084" spans="1:65" s="2" customFormat="1" ht="24.15" customHeight="1">
      <c r="A1084" s="37"/>
      <c r="B1084" s="38"/>
      <c r="C1084" s="182" t="s">
        <v>2246</v>
      </c>
      <c r="D1084" s="182" t="s">
        <v>239</v>
      </c>
      <c r="E1084" s="183" t="s">
        <v>4620</v>
      </c>
      <c r="F1084" s="184" t="s">
        <v>4621</v>
      </c>
      <c r="G1084" s="185" t="s">
        <v>141</v>
      </c>
      <c r="H1084" s="186">
        <v>242.35</v>
      </c>
      <c r="I1084" s="187"/>
      <c r="J1084" s="188">
        <f>ROUND(I1084*H1084,2)</f>
        <v>0</v>
      </c>
      <c r="K1084" s="184" t="s">
        <v>242</v>
      </c>
      <c r="L1084" s="42"/>
      <c r="M1084" s="189" t="s">
        <v>19</v>
      </c>
      <c r="N1084" s="190" t="s">
        <v>48</v>
      </c>
      <c r="O1084" s="67"/>
      <c r="P1084" s="191">
        <f>O1084*H1084</f>
        <v>0</v>
      </c>
      <c r="Q1084" s="191">
        <v>0</v>
      </c>
      <c r="R1084" s="191">
        <f>Q1084*H1084</f>
        <v>0</v>
      </c>
      <c r="S1084" s="191">
        <v>0</v>
      </c>
      <c r="T1084" s="192">
        <f>S1084*H1084</f>
        <v>0</v>
      </c>
      <c r="U1084" s="37"/>
      <c r="V1084" s="37"/>
      <c r="W1084" s="37"/>
      <c r="X1084" s="37"/>
      <c r="Y1084" s="37"/>
      <c r="Z1084" s="37"/>
      <c r="AA1084" s="37"/>
      <c r="AB1084" s="37"/>
      <c r="AC1084" s="37"/>
      <c r="AD1084" s="37"/>
      <c r="AE1084" s="37"/>
      <c r="AR1084" s="193" t="s">
        <v>366</v>
      </c>
      <c r="AT1084" s="193" t="s">
        <v>239</v>
      </c>
      <c r="AU1084" s="193" t="s">
        <v>88</v>
      </c>
      <c r="AY1084" s="20" t="s">
        <v>237</v>
      </c>
      <c r="BE1084" s="194">
        <f>IF(N1084="základní",J1084,0)</f>
        <v>0</v>
      </c>
      <c r="BF1084" s="194">
        <f>IF(N1084="snížená",J1084,0)</f>
        <v>0</v>
      </c>
      <c r="BG1084" s="194">
        <f>IF(N1084="zákl. přenesená",J1084,0)</f>
        <v>0</v>
      </c>
      <c r="BH1084" s="194">
        <f>IF(N1084="sníž. přenesená",J1084,0)</f>
        <v>0</v>
      </c>
      <c r="BI1084" s="194">
        <f>IF(N1084="nulová",J1084,0)</f>
        <v>0</v>
      </c>
      <c r="BJ1084" s="20" t="s">
        <v>88</v>
      </c>
      <c r="BK1084" s="194">
        <f>ROUND(I1084*H1084,2)</f>
        <v>0</v>
      </c>
      <c r="BL1084" s="20" t="s">
        <v>366</v>
      </c>
      <c r="BM1084" s="193" t="s">
        <v>4622</v>
      </c>
    </row>
    <row r="1085" spans="1:65" s="2" customFormat="1" ht="10.199999999999999">
      <c r="A1085" s="37"/>
      <c r="B1085" s="38"/>
      <c r="C1085" s="39"/>
      <c r="D1085" s="195" t="s">
        <v>245</v>
      </c>
      <c r="E1085" s="39"/>
      <c r="F1085" s="196" t="s">
        <v>4623</v>
      </c>
      <c r="G1085" s="39"/>
      <c r="H1085" s="39"/>
      <c r="I1085" s="197"/>
      <c r="J1085" s="39"/>
      <c r="K1085" s="39"/>
      <c r="L1085" s="42"/>
      <c r="M1085" s="198"/>
      <c r="N1085" s="199"/>
      <c r="O1085" s="67"/>
      <c r="P1085" s="67"/>
      <c r="Q1085" s="67"/>
      <c r="R1085" s="67"/>
      <c r="S1085" s="67"/>
      <c r="T1085" s="68"/>
      <c r="U1085" s="37"/>
      <c r="V1085" s="37"/>
      <c r="W1085" s="37"/>
      <c r="X1085" s="37"/>
      <c r="Y1085" s="37"/>
      <c r="Z1085" s="37"/>
      <c r="AA1085" s="37"/>
      <c r="AB1085" s="37"/>
      <c r="AC1085" s="37"/>
      <c r="AD1085" s="37"/>
      <c r="AE1085" s="37"/>
      <c r="AT1085" s="20" t="s">
        <v>245</v>
      </c>
      <c r="AU1085" s="20" t="s">
        <v>88</v>
      </c>
    </row>
    <row r="1086" spans="1:65" s="14" customFormat="1" ht="10.199999999999999">
      <c r="B1086" s="211"/>
      <c r="C1086" s="212"/>
      <c r="D1086" s="202" t="s">
        <v>247</v>
      </c>
      <c r="E1086" s="213" t="s">
        <v>19</v>
      </c>
      <c r="F1086" s="214" t="s">
        <v>3577</v>
      </c>
      <c r="G1086" s="212"/>
      <c r="H1086" s="215">
        <v>242.35</v>
      </c>
      <c r="I1086" s="216"/>
      <c r="J1086" s="212"/>
      <c r="K1086" s="212"/>
      <c r="L1086" s="217"/>
      <c r="M1086" s="218"/>
      <c r="N1086" s="219"/>
      <c r="O1086" s="219"/>
      <c r="P1086" s="219"/>
      <c r="Q1086" s="219"/>
      <c r="R1086" s="219"/>
      <c r="S1086" s="219"/>
      <c r="T1086" s="220"/>
      <c r="AT1086" s="221" t="s">
        <v>247</v>
      </c>
      <c r="AU1086" s="221" t="s">
        <v>88</v>
      </c>
      <c r="AV1086" s="14" t="s">
        <v>88</v>
      </c>
      <c r="AW1086" s="14" t="s">
        <v>37</v>
      </c>
      <c r="AX1086" s="14" t="s">
        <v>83</v>
      </c>
      <c r="AY1086" s="221" t="s">
        <v>237</v>
      </c>
    </row>
    <row r="1087" spans="1:65" s="2" customFormat="1" ht="24.15" customHeight="1">
      <c r="A1087" s="37"/>
      <c r="B1087" s="38"/>
      <c r="C1087" s="182" t="s">
        <v>4624</v>
      </c>
      <c r="D1087" s="182" t="s">
        <v>239</v>
      </c>
      <c r="E1087" s="183" t="s">
        <v>4625</v>
      </c>
      <c r="F1087" s="184" t="s">
        <v>4626</v>
      </c>
      <c r="G1087" s="185" t="s">
        <v>141</v>
      </c>
      <c r="H1087" s="186">
        <v>242.35</v>
      </c>
      <c r="I1087" s="187"/>
      <c r="J1087" s="188">
        <f>ROUND(I1087*H1087,2)</f>
        <v>0</v>
      </c>
      <c r="K1087" s="184" t="s">
        <v>242</v>
      </c>
      <c r="L1087" s="42"/>
      <c r="M1087" s="189" t="s">
        <v>19</v>
      </c>
      <c r="N1087" s="190" t="s">
        <v>48</v>
      </c>
      <c r="O1087" s="67"/>
      <c r="P1087" s="191">
        <f>O1087*H1087</f>
        <v>0</v>
      </c>
      <c r="Q1087" s="191">
        <v>3.0000000000000001E-5</v>
      </c>
      <c r="R1087" s="191">
        <f>Q1087*H1087</f>
        <v>7.2705000000000001E-3</v>
      </c>
      <c r="S1087" s="191">
        <v>0</v>
      </c>
      <c r="T1087" s="192">
        <f>S1087*H1087</f>
        <v>0</v>
      </c>
      <c r="U1087" s="37"/>
      <c r="V1087" s="37"/>
      <c r="W1087" s="37"/>
      <c r="X1087" s="37"/>
      <c r="Y1087" s="37"/>
      <c r="Z1087" s="37"/>
      <c r="AA1087" s="37"/>
      <c r="AB1087" s="37"/>
      <c r="AC1087" s="37"/>
      <c r="AD1087" s="37"/>
      <c r="AE1087" s="37"/>
      <c r="AR1087" s="193" t="s">
        <v>366</v>
      </c>
      <c r="AT1087" s="193" t="s">
        <v>239</v>
      </c>
      <c r="AU1087" s="193" t="s">
        <v>88</v>
      </c>
      <c r="AY1087" s="20" t="s">
        <v>237</v>
      </c>
      <c r="BE1087" s="194">
        <f>IF(N1087="základní",J1087,0)</f>
        <v>0</v>
      </c>
      <c r="BF1087" s="194">
        <f>IF(N1087="snížená",J1087,0)</f>
        <v>0</v>
      </c>
      <c r="BG1087" s="194">
        <f>IF(N1087="zákl. přenesená",J1087,0)</f>
        <v>0</v>
      </c>
      <c r="BH1087" s="194">
        <f>IF(N1087="sníž. přenesená",J1087,0)</f>
        <v>0</v>
      </c>
      <c r="BI1087" s="194">
        <f>IF(N1087="nulová",J1087,0)</f>
        <v>0</v>
      </c>
      <c r="BJ1087" s="20" t="s">
        <v>88</v>
      </c>
      <c r="BK1087" s="194">
        <f>ROUND(I1087*H1087,2)</f>
        <v>0</v>
      </c>
      <c r="BL1087" s="20" t="s">
        <v>366</v>
      </c>
      <c r="BM1087" s="193" t="s">
        <v>4627</v>
      </c>
    </row>
    <row r="1088" spans="1:65" s="2" customFormat="1" ht="10.199999999999999">
      <c r="A1088" s="37"/>
      <c r="B1088" s="38"/>
      <c r="C1088" s="39"/>
      <c r="D1088" s="195" t="s">
        <v>245</v>
      </c>
      <c r="E1088" s="39"/>
      <c r="F1088" s="196" t="s">
        <v>4628</v>
      </c>
      <c r="G1088" s="39"/>
      <c r="H1088" s="39"/>
      <c r="I1088" s="197"/>
      <c r="J1088" s="39"/>
      <c r="K1088" s="39"/>
      <c r="L1088" s="42"/>
      <c r="M1088" s="198"/>
      <c r="N1088" s="199"/>
      <c r="O1088" s="67"/>
      <c r="P1088" s="67"/>
      <c r="Q1088" s="67"/>
      <c r="R1088" s="67"/>
      <c r="S1088" s="67"/>
      <c r="T1088" s="68"/>
      <c r="U1088" s="37"/>
      <c r="V1088" s="37"/>
      <c r="W1088" s="37"/>
      <c r="X1088" s="37"/>
      <c r="Y1088" s="37"/>
      <c r="Z1088" s="37"/>
      <c r="AA1088" s="37"/>
      <c r="AB1088" s="37"/>
      <c r="AC1088" s="37"/>
      <c r="AD1088" s="37"/>
      <c r="AE1088" s="37"/>
      <c r="AT1088" s="20" t="s">
        <v>245</v>
      </c>
      <c r="AU1088" s="20" t="s">
        <v>88</v>
      </c>
    </row>
    <row r="1089" spans="1:65" s="14" customFormat="1" ht="10.199999999999999">
      <c r="B1089" s="211"/>
      <c r="C1089" s="212"/>
      <c r="D1089" s="202" t="s">
        <v>247</v>
      </c>
      <c r="E1089" s="213" t="s">
        <v>19</v>
      </c>
      <c r="F1089" s="214" t="s">
        <v>3577</v>
      </c>
      <c r="G1089" s="212"/>
      <c r="H1089" s="215">
        <v>242.35</v>
      </c>
      <c r="I1089" s="216"/>
      <c r="J1089" s="212"/>
      <c r="K1089" s="212"/>
      <c r="L1089" s="217"/>
      <c r="M1089" s="218"/>
      <c r="N1089" s="219"/>
      <c r="O1089" s="219"/>
      <c r="P1089" s="219"/>
      <c r="Q1089" s="219"/>
      <c r="R1089" s="219"/>
      <c r="S1089" s="219"/>
      <c r="T1089" s="220"/>
      <c r="AT1089" s="221" t="s">
        <v>247</v>
      </c>
      <c r="AU1089" s="221" t="s">
        <v>88</v>
      </c>
      <c r="AV1089" s="14" t="s">
        <v>88</v>
      </c>
      <c r="AW1089" s="14" t="s">
        <v>37</v>
      </c>
      <c r="AX1089" s="14" t="s">
        <v>83</v>
      </c>
      <c r="AY1089" s="221" t="s">
        <v>237</v>
      </c>
    </row>
    <row r="1090" spans="1:65" s="2" customFormat="1" ht="37.799999999999997" customHeight="1">
      <c r="A1090" s="37"/>
      <c r="B1090" s="38"/>
      <c r="C1090" s="182" t="s">
        <v>4629</v>
      </c>
      <c r="D1090" s="182" t="s">
        <v>239</v>
      </c>
      <c r="E1090" s="183" t="s">
        <v>4630</v>
      </c>
      <c r="F1090" s="184" t="s">
        <v>4631</v>
      </c>
      <c r="G1090" s="185" t="s">
        <v>141</v>
      </c>
      <c r="H1090" s="186">
        <v>242.35</v>
      </c>
      <c r="I1090" s="187"/>
      <c r="J1090" s="188">
        <f>ROUND(I1090*H1090,2)</f>
        <v>0</v>
      </c>
      <c r="K1090" s="184" t="s">
        <v>242</v>
      </c>
      <c r="L1090" s="42"/>
      <c r="M1090" s="189" t="s">
        <v>19</v>
      </c>
      <c r="N1090" s="190" t="s">
        <v>48</v>
      </c>
      <c r="O1090" s="67"/>
      <c r="P1090" s="191">
        <f>O1090*H1090</f>
        <v>0</v>
      </c>
      <c r="Q1090" s="191">
        <v>7.5799999999999999E-3</v>
      </c>
      <c r="R1090" s="191">
        <f>Q1090*H1090</f>
        <v>1.837013</v>
      </c>
      <c r="S1090" s="191">
        <v>0</v>
      </c>
      <c r="T1090" s="192">
        <f>S1090*H1090</f>
        <v>0</v>
      </c>
      <c r="U1090" s="37"/>
      <c r="V1090" s="37"/>
      <c r="W1090" s="37"/>
      <c r="X1090" s="37"/>
      <c r="Y1090" s="37"/>
      <c r="Z1090" s="37"/>
      <c r="AA1090" s="37"/>
      <c r="AB1090" s="37"/>
      <c r="AC1090" s="37"/>
      <c r="AD1090" s="37"/>
      <c r="AE1090" s="37"/>
      <c r="AR1090" s="193" t="s">
        <v>366</v>
      </c>
      <c r="AT1090" s="193" t="s">
        <v>239</v>
      </c>
      <c r="AU1090" s="193" t="s">
        <v>88</v>
      </c>
      <c r="AY1090" s="20" t="s">
        <v>237</v>
      </c>
      <c r="BE1090" s="194">
        <f>IF(N1090="základní",J1090,0)</f>
        <v>0</v>
      </c>
      <c r="BF1090" s="194">
        <f>IF(N1090="snížená",J1090,0)</f>
        <v>0</v>
      </c>
      <c r="BG1090" s="194">
        <f>IF(N1090="zákl. přenesená",J1090,0)</f>
        <v>0</v>
      </c>
      <c r="BH1090" s="194">
        <f>IF(N1090="sníž. přenesená",J1090,0)</f>
        <v>0</v>
      </c>
      <c r="BI1090" s="194">
        <f>IF(N1090="nulová",J1090,0)</f>
        <v>0</v>
      </c>
      <c r="BJ1090" s="20" t="s">
        <v>88</v>
      </c>
      <c r="BK1090" s="194">
        <f>ROUND(I1090*H1090,2)</f>
        <v>0</v>
      </c>
      <c r="BL1090" s="20" t="s">
        <v>366</v>
      </c>
      <c r="BM1090" s="193" t="s">
        <v>4632</v>
      </c>
    </row>
    <row r="1091" spans="1:65" s="2" customFormat="1" ht="10.199999999999999">
      <c r="A1091" s="37"/>
      <c r="B1091" s="38"/>
      <c r="C1091" s="39"/>
      <c r="D1091" s="195" t="s">
        <v>245</v>
      </c>
      <c r="E1091" s="39"/>
      <c r="F1091" s="196" t="s">
        <v>4633</v>
      </c>
      <c r="G1091" s="39"/>
      <c r="H1091" s="39"/>
      <c r="I1091" s="197"/>
      <c r="J1091" s="39"/>
      <c r="K1091" s="39"/>
      <c r="L1091" s="42"/>
      <c r="M1091" s="198"/>
      <c r="N1091" s="199"/>
      <c r="O1091" s="67"/>
      <c r="P1091" s="67"/>
      <c r="Q1091" s="67"/>
      <c r="R1091" s="67"/>
      <c r="S1091" s="67"/>
      <c r="T1091" s="68"/>
      <c r="U1091" s="37"/>
      <c r="V1091" s="37"/>
      <c r="W1091" s="37"/>
      <c r="X1091" s="37"/>
      <c r="Y1091" s="37"/>
      <c r="Z1091" s="37"/>
      <c r="AA1091" s="37"/>
      <c r="AB1091" s="37"/>
      <c r="AC1091" s="37"/>
      <c r="AD1091" s="37"/>
      <c r="AE1091" s="37"/>
      <c r="AT1091" s="20" t="s">
        <v>245</v>
      </c>
      <c r="AU1091" s="20" t="s">
        <v>88</v>
      </c>
    </row>
    <row r="1092" spans="1:65" s="14" customFormat="1" ht="10.199999999999999">
      <c r="B1092" s="211"/>
      <c r="C1092" s="212"/>
      <c r="D1092" s="202" t="s">
        <v>247</v>
      </c>
      <c r="E1092" s="213" t="s">
        <v>19</v>
      </c>
      <c r="F1092" s="214" t="s">
        <v>3577</v>
      </c>
      <c r="G1092" s="212"/>
      <c r="H1092" s="215">
        <v>242.35</v>
      </c>
      <c r="I1092" s="216"/>
      <c r="J1092" s="212"/>
      <c r="K1092" s="212"/>
      <c r="L1092" s="217"/>
      <c r="M1092" s="218"/>
      <c r="N1092" s="219"/>
      <c r="O1092" s="219"/>
      <c r="P1092" s="219"/>
      <c r="Q1092" s="219"/>
      <c r="R1092" s="219"/>
      <c r="S1092" s="219"/>
      <c r="T1092" s="220"/>
      <c r="AT1092" s="221" t="s">
        <v>247</v>
      </c>
      <c r="AU1092" s="221" t="s">
        <v>88</v>
      </c>
      <c r="AV1092" s="14" t="s">
        <v>88</v>
      </c>
      <c r="AW1092" s="14" t="s">
        <v>37</v>
      </c>
      <c r="AX1092" s="14" t="s">
        <v>83</v>
      </c>
      <c r="AY1092" s="221" t="s">
        <v>237</v>
      </c>
    </row>
    <row r="1093" spans="1:65" s="2" customFormat="1" ht="24.15" customHeight="1">
      <c r="A1093" s="37"/>
      <c r="B1093" s="38"/>
      <c r="C1093" s="182" t="s">
        <v>4634</v>
      </c>
      <c r="D1093" s="182" t="s">
        <v>239</v>
      </c>
      <c r="E1093" s="183" t="s">
        <v>4635</v>
      </c>
      <c r="F1093" s="184" t="s">
        <v>4636</v>
      </c>
      <c r="G1093" s="185" t="s">
        <v>141</v>
      </c>
      <c r="H1093" s="186">
        <v>242.35</v>
      </c>
      <c r="I1093" s="187"/>
      <c r="J1093" s="188">
        <f>ROUND(I1093*H1093,2)</f>
        <v>0</v>
      </c>
      <c r="K1093" s="184" t="s">
        <v>242</v>
      </c>
      <c r="L1093" s="42"/>
      <c r="M1093" s="189" t="s">
        <v>19</v>
      </c>
      <c r="N1093" s="190" t="s">
        <v>48</v>
      </c>
      <c r="O1093" s="67"/>
      <c r="P1093" s="191">
        <f>O1093*H1093</f>
        <v>0</v>
      </c>
      <c r="Q1093" s="191">
        <v>2.9999999999999997E-4</v>
      </c>
      <c r="R1093" s="191">
        <f>Q1093*H1093</f>
        <v>7.2704999999999992E-2</v>
      </c>
      <c r="S1093" s="191">
        <v>0</v>
      </c>
      <c r="T1093" s="192">
        <f>S1093*H1093</f>
        <v>0</v>
      </c>
      <c r="U1093" s="37"/>
      <c r="V1093" s="37"/>
      <c r="W1093" s="37"/>
      <c r="X1093" s="37"/>
      <c r="Y1093" s="37"/>
      <c r="Z1093" s="37"/>
      <c r="AA1093" s="37"/>
      <c r="AB1093" s="37"/>
      <c r="AC1093" s="37"/>
      <c r="AD1093" s="37"/>
      <c r="AE1093" s="37"/>
      <c r="AR1093" s="193" t="s">
        <v>366</v>
      </c>
      <c r="AT1093" s="193" t="s">
        <v>239</v>
      </c>
      <c r="AU1093" s="193" t="s">
        <v>88</v>
      </c>
      <c r="AY1093" s="20" t="s">
        <v>237</v>
      </c>
      <c r="BE1093" s="194">
        <f>IF(N1093="základní",J1093,0)</f>
        <v>0</v>
      </c>
      <c r="BF1093" s="194">
        <f>IF(N1093="snížená",J1093,0)</f>
        <v>0</v>
      </c>
      <c r="BG1093" s="194">
        <f>IF(N1093="zákl. přenesená",J1093,0)</f>
        <v>0</v>
      </c>
      <c r="BH1093" s="194">
        <f>IF(N1093="sníž. přenesená",J1093,0)</f>
        <v>0</v>
      </c>
      <c r="BI1093" s="194">
        <f>IF(N1093="nulová",J1093,0)</f>
        <v>0</v>
      </c>
      <c r="BJ1093" s="20" t="s">
        <v>88</v>
      </c>
      <c r="BK1093" s="194">
        <f>ROUND(I1093*H1093,2)</f>
        <v>0</v>
      </c>
      <c r="BL1093" s="20" t="s">
        <v>366</v>
      </c>
      <c r="BM1093" s="193" t="s">
        <v>4637</v>
      </c>
    </row>
    <row r="1094" spans="1:65" s="2" customFormat="1" ht="10.199999999999999">
      <c r="A1094" s="37"/>
      <c r="B1094" s="38"/>
      <c r="C1094" s="39"/>
      <c r="D1094" s="195" t="s">
        <v>245</v>
      </c>
      <c r="E1094" s="39"/>
      <c r="F1094" s="196" t="s">
        <v>4638</v>
      </c>
      <c r="G1094" s="39"/>
      <c r="H1094" s="39"/>
      <c r="I1094" s="197"/>
      <c r="J1094" s="39"/>
      <c r="K1094" s="39"/>
      <c r="L1094" s="42"/>
      <c r="M1094" s="198"/>
      <c r="N1094" s="199"/>
      <c r="O1094" s="67"/>
      <c r="P1094" s="67"/>
      <c r="Q1094" s="67"/>
      <c r="R1094" s="67"/>
      <c r="S1094" s="67"/>
      <c r="T1094" s="68"/>
      <c r="U1094" s="37"/>
      <c r="V1094" s="37"/>
      <c r="W1094" s="37"/>
      <c r="X1094" s="37"/>
      <c r="Y1094" s="37"/>
      <c r="Z1094" s="37"/>
      <c r="AA1094" s="37"/>
      <c r="AB1094" s="37"/>
      <c r="AC1094" s="37"/>
      <c r="AD1094" s="37"/>
      <c r="AE1094" s="37"/>
      <c r="AT1094" s="20" t="s">
        <v>245</v>
      </c>
      <c r="AU1094" s="20" t="s">
        <v>88</v>
      </c>
    </row>
    <row r="1095" spans="1:65" s="14" customFormat="1" ht="10.199999999999999">
      <c r="B1095" s="211"/>
      <c r="C1095" s="212"/>
      <c r="D1095" s="202" t="s">
        <v>247</v>
      </c>
      <c r="E1095" s="213" t="s">
        <v>19</v>
      </c>
      <c r="F1095" s="214" t="s">
        <v>3577</v>
      </c>
      <c r="G1095" s="212"/>
      <c r="H1095" s="215">
        <v>242.35</v>
      </c>
      <c r="I1095" s="216"/>
      <c r="J1095" s="212"/>
      <c r="K1095" s="212"/>
      <c r="L1095" s="217"/>
      <c r="M1095" s="218"/>
      <c r="N1095" s="219"/>
      <c r="O1095" s="219"/>
      <c r="P1095" s="219"/>
      <c r="Q1095" s="219"/>
      <c r="R1095" s="219"/>
      <c r="S1095" s="219"/>
      <c r="T1095" s="220"/>
      <c r="AT1095" s="221" t="s">
        <v>247</v>
      </c>
      <c r="AU1095" s="221" t="s">
        <v>88</v>
      </c>
      <c r="AV1095" s="14" t="s">
        <v>88</v>
      </c>
      <c r="AW1095" s="14" t="s">
        <v>37</v>
      </c>
      <c r="AX1095" s="14" t="s">
        <v>83</v>
      </c>
      <c r="AY1095" s="221" t="s">
        <v>237</v>
      </c>
    </row>
    <row r="1096" spans="1:65" s="2" customFormat="1" ht="33" customHeight="1">
      <c r="A1096" s="37"/>
      <c r="B1096" s="38"/>
      <c r="C1096" s="244" t="s">
        <v>4639</v>
      </c>
      <c r="D1096" s="244" t="s">
        <v>296</v>
      </c>
      <c r="E1096" s="245" t="s">
        <v>4640</v>
      </c>
      <c r="F1096" s="246" t="s">
        <v>4641</v>
      </c>
      <c r="G1096" s="247" t="s">
        <v>141</v>
      </c>
      <c r="H1096" s="248">
        <v>242.35</v>
      </c>
      <c r="I1096" s="249"/>
      <c r="J1096" s="250">
        <f>ROUND(I1096*H1096,2)</f>
        <v>0</v>
      </c>
      <c r="K1096" s="246" t="s">
        <v>242</v>
      </c>
      <c r="L1096" s="251"/>
      <c r="M1096" s="252" t="s">
        <v>19</v>
      </c>
      <c r="N1096" s="253" t="s">
        <v>48</v>
      </c>
      <c r="O1096" s="67"/>
      <c r="P1096" s="191">
        <f>O1096*H1096</f>
        <v>0</v>
      </c>
      <c r="Q1096" s="191">
        <v>3.2000000000000002E-3</v>
      </c>
      <c r="R1096" s="191">
        <f>Q1096*H1096</f>
        <v>0.77551999999999999</v>
      </c>
      <c r="S1096" s="191">
        <v>0</v>
      </c>
      <c r="T1096" s="192">
        <f>S1096*H1096</f>
        <v>0</v>
      </c>
      <c r="U1096" s="37"/>
      <c r="V1096" s="37"/>
      <c r="W1096" s="37"/>
      <c r="X1096" s="37"/>
      <c r="Y1096" s="37"/>
      <c r="Z1096" s="37"/>
      <c r="AA1096" s="37"/>
      <c r="AB1096" s="37"/>
      <c r="AC1096" s="37"/>
      <c r="AD1096" s="37"/>
      <c r="AE1096" s="37"/>
      <c r="AR1096" s="193" t="s">
        <v>523</v>
      </c>
      <c r="AT1096" s="193" t="s">
        <v>296</v>
      </c>
      <c r="AU1096" s="193" t="s">
        <v>88</v>
      </c>
      <c r="AY1096" s="20" t="s">
        <v>237</v>
      </c>
      <c r="BE1096" s="194">
        <f>IF(N1096="základní",J1096,0)</f>
        <v>0</v>
      </c>
      <c r="BF1096" s="194">
        <f>IF(N1096="snížená",J1096,0)</f>
        <v>0</v>
      </c>
      <c r="BG1096" s="194">
        <f>IF(N1096="zákl. přenesená",J1096,0)</f>
        <v>0</v>
      </c>
      <c r="BH1096" s="194">
        <f>IF(N1096="sníž. přenesená",J1096,0)</f>
        <v>0</v>
      </c>
      <c r="BI1096" s="194">
        <f>IF(N1096="nulová",J1096,0)</f>
        <v>0</v>
      </c>
      <c r="BJ1096" s="20" t="s">
        <v>88</v>
      </c>
      <c r="BK1096" s="194">
        <f>ROUND(I1096*H1096,2)</f>
        <v>0</v>
      </c>
      <c r="BL1096" s="20" t="s">
        <v>366</v>
      </c>
      <c r="BM1096" s="193" t="s">
        <v>4642</v>
      </c>
    </row>
    <row r="1097" spans="1:65" s="2" customFormat="1" ht="24.15" customHeight="1">
      <c r="A1097" s="37"/>
      <c r="B1097" s="38"/>
      <c r="C1097" s="182" t="s">
        <v>4643</v>
      </c>
      <c r="D1097" s="182" t="s">
        <v>239</v>
      </c>
      <c r="E1097" s="183" t="s">
        <v>4644</v>
      </c>
      <c r="F1097" s="184" t="s">
        <v>4645</v>
      </c>
      <c r="G1097" s="185" t="s">
        <v>154</v>
      </c>
      <c r="H1097" s="186">
        <v>121.175</v>
      </c>
      <c r="I1097" s="187"/>
      <c r="J1097" s="188">
        <f>ROUND(I1097*H1097,2)</f>
        <v>0</v>
      </c>
      <c r="K1097" s="184" t="s">
        <v>242</v>
      </c>
      <c r="L1097" s="42"/>
      <c r="M1097" s="189" t="s">
        <v>19</v>
      </c>
      <c r="N1097" s="190" t="s">
        <v>48</v>
      </c>
      <c r="O1097" s="67"/>
      <c r="P1097" s="191">
        <f>O1097*H1097</f>
        <v>0</v>
      </c>
      <c r="Q1097" s="191">
        <v>0</v>
      </c>
      <c r="R1097" s="191">
        <f>Q1097*H1097</f>
        <v>0</v>
      </c>
      <c r="S1097" s="191">
        <v>0</v>
      </c>
      <c r="T1097" s="192">
        <f>S1097*H1097</f>
        <v>0</v>
      </c>
      <c r="U1097" s="37"/>
      <c r="V1097" s="37"/>
      <c r="W1097" s="37"/>
      <c r="X1097" s="37"/>
      <c r="Y1097" s="37"/>
      <c r="Z1097" s="37"/>
      <c r="AA1097" s="37"/>
      <c r="AB1097" s="37"/>
      <c r="AC1097" s="37"/>
      <c r="AD1097" s="37"/>
      <c r="AE1097" s="37"/>
      <c r="AR1097" s="193" t="s">
        <v>366</v>
      </c>
      <c r="AT1097" s="193" t="s">
        <v>239</v>
      </c>
      <c r="AU1097" s="193" t="s">
        <v>88</v>
      </c>
      <c r="AY1097" s="20" t="s">
        <v>237</v>
      </c>
      <c r="BE1097" s="194">
        <f>IF(N1097="základní",J1097,0)</f>
        <v>0</v>
      </c>
      <c r="BF1097" s="194">
        <f>IF(N1097="snížená",J1097,0)</f>
        <v>0</v>
      </c>
      <c r="BG1097" s="194">
        <f>IF(N1097="zákl. přenesená",J1097,0)</f>
        <v>0</v>
      </c>
      <c r="BH1097" s="194">
        <f>IF(N1097="sníž. přenesená",J1097,0)</f>
        <v>0</v>
      </c>
      <c r="BI1097" s="194">
        <f>IF(N1097="nulová",J1097,0)</f>
        <v>0</v>
      </c>
      <c r="BJ1097" s="20" t="s">
        <v>88</v>
      </c>
      <c r="BK1097" s="194">
        <f>ROUND(I1097*H1097,2)</f>
        <v>0</v>
      </c>
      <c r="BL1097" s="20" t="s">
        <v>366</v>
      </c>
      <c r="BM1097" s="193" t="s">
        <v>4646</v>
      </c>
    </row>
    <row r="1098" spans="1:65" s="2" customFormat="1" ht="10.199999999999999">
      <c r="A1098" s="37"/>
      <c r="B1098" s="38"/>
      <c r="C1098" s="39"/>
      <c r="D1098" s="195" t="s">
        <v>245</v>
      </c>
      <c r="E1098" s="39"/>
      <c r="F1098" s="196" t="s">
        <v>4647</v>
      </c>
      <c r="G1098" s="39"/>
      <c r="H1098" s="39"/>
      <c r="I1098" s="197"/>
      <c r="J1098" s="39"/>
      <c r="K1098" s="39"/>
      <c r="L1098" s="42"/>
      <c r="M1098" s="198"/>
      <c r="N1098" s="199"/>
      <c r="O1098" s="67"/>
      <c r="P1098" s="67"/>
      <c r="Q1098" s="67"/>
      <c r="R1098" s="67"/>
      <c r="S1098" s="67"/>
      <c r="T1098" s="68"/>
      <c r="U1098" s="37"/>
      <c r="V1098" s="37"/>
      <c r="W1098" s="37"/>
      <c r="X1098" s="37"/>
      <c r="Y1098" s="37"/>
      <c r="Z1098" s="37"/>
      <c r="AA1098" s="37"/>
      <c r="AB1098" s="37"/>
      <c r="AC1098" s="37"/>
      <c r="AD1098" s="37"/>
      <c r="AE1098" s="37"/>
      <c r="AT1098" s="20" t="s">
        <v>245</v>
      </c>
      <c r="AU1098" s="20" t="s">
        <v>88</v>
      </c>
    </row>
    <row r="1099" spans="1:65" s="14" customFormat="1" ht="10.199999999999999">
      <c r="B1099" s="211"/>
      <c r="C1099" s="212"/>
      <c r="D1099" s="202" t="s">
        <v>247</v>
      </c>
      <c r="E1099" s="213" t="s">
        <v>19</v>
      </c>
      <c r="F1099" s="214" t="s">
        <v>4648</v>
      </c>
      <c r="G1099" s="212"/>
      <c r="H1099" s="215">
        <v>121.175</v>
      </c>
      <c r="I1099" s="216"/>
      <c r="J1099" s="212"/>
      <c r="K1099" s="212"/>
      <c r="L1099" s="217"/>
      <c r="M1099" s="218"/>
      <c r="N1099" s="219"/>
      <c r="O1099" s="219"/>
      <c r="P1099" s="219"/>
      <c r="Q1099" s="219"/>
      <c r="R1099" s="219"/>
      <c r="S1099" s="219"/>
      <c r="T1099" s="220"/>
      <c r="AT1099" s="221" t="s">
        <v>247</v>
      </c>
      <c r="AU1099" s="221" t="s">
        <v>88</v>
      </c>
      <c r="AV1099" s="14" t="s">
        <v>88</v>
      </c>
      <c r="AW1099" s="14" t="s">
        <v>37</v>
      </c>
      <c r="AX1099" s="14" t="s">
        <v>83</v>
      </c>
      <c r="AY1099" s="221" t="s">
        <v>237</v>
      </c>
    </row>
    <row r="1100" spans="1:65" s="2" customFormat="1" ht="21.75" customHeight="1">
      <c r="A1100" s="37"/>
      <c r="B1100" s="38"/>
      <c r="C1100" s="182" t="s">
        <v>4649</v>
      </c>
      <c r="D1100" s="182" t="s">
        <v>239</v>
      </c>
      <c r="E1100" s="183" t="s">
        <v>4650</v>
      </c>
      <c r="F1100" s="184" t="s">
        <v>4651</v>
      </c>
      <c r="G1100" s="185" t="s">
        <v>154</v>
      </c>
      <c r="H1100" s="186">
        <v>216.45</v>
      </c>
      <c r="I1100" s="187"/>
      <c r="J1100" s="188">
        <f>ROUND(I1100*H1100,2)</f>
        <v>0</v>
      </c>
      <c r="K1100" s="184" t="s">
        <v>242</v>
      </c>
      <c r="L1100" s="42"/>
      <c r="M1100" s="189" t="s">
        <v>19</v>
      </c>
      <c r="N1100" s="190" t="s">
        <v>48</v>
      </c>
      <c r="O1100" s="67"/>
      <c r="P1100" s="191">
        <f>O1100*H1100</f>
        <v>0</v>
      </c>
      <c r="Q1100" s="191">
        <v>1.0000000000000001E-5</v>
      </c>
      <c r="R1100" s="191">
        <f>Q1100*H1100</f>
        <v>2.1645000000000002E-3</v>
      </c>
      <c r="S1100" s="191">
        <v>0</v>
      </c>
      <c r="T1100" s="192">
        <f>S1100*H1100</f>
        <v>0</v>
      </c>
      <c r="U1100" s="37"/>
      <c r="V1100" s="37"/>
      <c r="W1100" s="37"/>
      <c r="X1100" s="37"/>
      <c r="Y1100" s="37"/>
      <c r="Z1100" s="37"/>
      <c r="AA1100" s="37"/>
      <c r="AB1100" s="37"/>
      <c r="AC1100" s="37"/>
      <c r="AD1100" s="37"/>
      <c r="AE1100" s="37"/>
      <c r="AR1100" s="193" t="s">
        <v>366</v>
      </c>
      <c r="AT1100" s="193" t="s">
        <v>239</v>
      </c>
      <c r="AU1100" s="193" t="s">
        <v>88</v>
      </c>
      <c r="AY1100" s="20" t="s">
        <v>237</v>
      </c>
      <c r="BE1100" s="194">
        <f>IF(N1100="základní",J1100,0)</f>
        <v>0</v>
      </c>
      <c r="BF1100" s="194">
        <f>IF(N1100="snížená",J1100,0)</f>
        <v>0</v>
      </c>
      <c r="BG1100" s="194">
        <f>IF(N1100="zákl. přenesená",J1100,0)</f>
        <v>0</v>
      </c>
      <c r="BH1100" s="194">
        <f>IF(N1100="sníž. přenesená",J1100,0)</f>
        <v>0</v>
      </c>
      <c r="BI1100" s="194">
        <f>IF(N1100="nulová",J1100,0)</f>
        <v>0</v>
      </c>
      <c r="BJ1100" s="20" t="s">
        <v>88</v>
      </c>
      <c r="BK1100" s="194">
        <f>ROUND(I1100*H1100,2)</f>
        <v>0</v>
      </c>
      <c r="BL1100" s="20" t="s">
        <v>366</v>
      </c>
      <c r="BM1100" s="193" t="s">
        <v>4652</v>
      </c>
    </row>
    <row r="1101" spans="1:65" s="2" customFormat="1" ht="10.199999999999999">
      <c r="A1101" s="37"/>
      <c r="B1101" s="38"/>
      <c r="C1101" s="39"/>
      <c r="D1101" s="195" t="s">
        <v>245</v>
      </c>
      <c r="E1101" s="39"/>
      <c r="F1101" s="196" t="s">
        <v>4653</v>
      </c>
      <c r="G1101" s="39"/>
      <c r="H1101" s="39"/>
      <c r="I1101" s="197"/>
      <c r="J1101" s="39"/>
      <c r="K1101" s="39"/>
      <c r="L1101" s="42"/>
      <c r="M1101" s="198"/>
      <c r="N1101" s="199"/>
      <c r="O1101" s="67"/>
      <c r="P1101" s="67"/>
      <c r="Q1101" s="67"/>
      <c r="R1101" s="67"/>
      <c r="S1101" s="67"/>
      <c r="T1101" s="68"/>
      <c r="U1101" s="37"/>
      <c r="V1101" s="37"/>
      <c r="W1101" s="37"/>
      <c r="X1101" s="37"/>
      <c r="Y1101" s="37"/>
      <c r="Z1101" s="37"/>
      <c r="AA1101" s="37"/>
      <c r="AB1101" s="37"/>
      <c r="AC1101" s="37"/>
      <c r="AD1101" s="37"/>
      <c r="AE1101" s="37"/>
      <c r="AT1101" s="20" t="s">
        <v>245</v>
      </c>
      <c r="AU1101" s="20" t="s">
        <v>88</v>
      </c>
    </row>
    <row r="1102" spans="1:65" s="14" customFormat="1" ht="10.199999999999999">
      <c r="B1102" s="211"/>
      <c r="C1102" s="212"/>
      <c r="D1102" s="202" t="s">
        <v>247</v>
      </c>
      <c r="E1102" s="213" t="s">
        <v>19</v>
      </c>
      <c r="F1102" s="214" t="s">
        <v>3580</v>
      </c>
      <c r="G1102" s="212"/>
      <c r="H1102" s="215">
        <v>216.45</v>
      </c>
      <c r="I1102" s="216"/>
      <c r="J1102" s="212"/>
      <c r="K1102" s="212"/>
      <c r="L1102" s="217"/>
      <c r="M1102" s="218"/>
      <c r="N1102" s="219"/>
      <c r="O1102" s="219"/>
      <c r="P1102" s="219"/>
      <c r="Q1102" s="219"/>
      <c r="R1102" s="219"/>
      <c r="S1102" s="219"/>
      <c r="T1102" s="220"/>
      <c r="AT1102" s="221" t="s">
        <v>247</v>
      </c>
      <c r="AU1102" s="221" t="s">
        <v>88</v>
      </c>
      <c r="AV1102" s="14" t="s">
        <v>88</v>
      </c>
      <c r="AW1102" s="14" t="s">
        <v>37</v>
      </c>
      <c r="AX1102" s="14" t="s">
        <v>83</v>
      </c>
      <c r="AY1102" s="221" t="s">
        <v>237</v>
      </c>
    </row>
    <row r="1103" spans="1:65" s="2" customFormat="1" ht="16.5" customHeight="1">
      <c r="A1103" s="37"/>
      <c r="B1103" s="38"/>
      <c r="C1103" s="244" t="s">
        <v>4654</v>
      </c>
      <c r="D1103" s="244" t="s">
        <v>296</v>
      </c>
      <c r="E1103" s="245" t="s">
        <v>4655</v>
      </c>
      <c r="F1103" s="246" t="s">
        <v>4656</v>
      </c>
      <c r="G1103" s="247" t="s">
        <v>154</v>
      </c>
      <c r="H1103" s="248">
        <v>216.45</v>
      </c>
      <c r="I1103" s="249"/>
      <c r="J1103" s="250">
        <f>ROUND(I1103*H1103,2)</f>
        <v>0</v>
      </c>
      <c r="K1103" s="246" t="s">
        <v>242</v>
      </c>
      <c r="L1103" s="251"/>
      <c r="M1103" s="252" t="s">
        <v>19</v>
      </c>
      <c r="N1103" s="253" t="s">
        <v>48</v>
      </c>
      <c r="O1103" s="67"/>
      <c r="P1103" s="191">
        <f>O1103*H1103</f>
        <v>0</v>
      </c>
      <c r="Q1103" s="191">
        <v>2.2000000000000001E-4</v>
      </c>
      <c r="R1103" s="191">
        <f>Q1103*H1103</f>
        <v>4.7619000000000002E-2</v>
      </c>
      <c r="S1103" s="191">
        <v>0</v>
      </c>
      <c r="T1103" s="192">
        <f>S1103*H1103</f>
        <v>0</v>
      </c>
      <c r="U1103" s="37"/>
      <c r="V1103" s="37"/>
      <c r="W1103" s="37"/>
      <c r="X1103" s="37"/>
      <c r="Y1103" s="37"/>
      <c r="Z1103" s="37"/>
      <c r="AA1103" s="37"/>
      <c r="AB1103" s="37"/>
      <c r="AC1103" s="37"/>
      <c r="AD1103" s="37"/>
      <c r="AE1103" s="37"/>
      <c r="AR1103" s="193" t="s">
        <v>523</v>
      </c>
      <c r="AT1103" s="193" t="s">
        <v>296</v>
      </c>
      <c r="AU1103" s="193" t="s">
        <v>88</v>
      </c>
      <c r="AY1103" s="20" t="s">
        <v>237</v>
      </c>
      <c r="BE1103" s="194">
        <f>IF(N1103="základní",J1103,0)</f>
        <v>0</v>
      </c>
      <c r="BF1103" s="194">
        <f>IF(N1103="snížená",J1103,0)</f>
        <v>0</v>
      </c>
      <c r="BG1103" s="194">
        <f>IF(N1103="zákl. přenesená",J1103,0)</f>
        <v>0</v>
      </c>
      <c r="BH1103" s="194">
        <f>IF(N1103="sníž. přenesená",J1103,0)</f>
        <v>0</v>
      </c>
      <c r="BI1103" s="194">
        <f>IF(N1103="nulová",J1103,0)</f>
        <v>0</v>
      </c>
      <c r="BJ1103" s="20" t="s">
        <v>88</v>
      </c>
      <c r="BK1103" s="194">
        <f>ROUND(I1103*H1103,2)</f>
        <v>0</v>
      </c>
      <c r="BL1103" s="20" t="s">
        <v>366</v>
      </c>
      <c r="BM1103" s="193" t="s">
        <v>4657</v>
      </c>
    </row>
    <row r="1104" spans="1:65" s="2" customFormat="1" ht="24.15" customHeight="1">
      <c r="A1104" s="37"/>
      <c r="B1104" s="38"/>
      <c r="C1104" s="182" t="s">
        <v>4658</v>
      </c>
      <c r="D1104" s="182" t="s">
        <v>239</v>
      </c>
      <c r="E1104" s="183" t="s">
        <v>4659</v>
      </c>
      <c r="F1104" s="184" t="s">
        <v>4660</v>
      </c>
      <c r="G1104" s="185" t="s">
        <v>141</v>
      </c>
      <c r="H1104" s="186">
        <v>242.35</v>
      </c>
      <c r="I1104" s="187"/>
      <c r="J1104" s="188">
        <f>ROUND(I1104*H1104,2)</f>
        <v>0</v>
      </c>
      <c r="K1104" s="184" t="s">
        <v>242</v>
      </c>
      <c r="L1104" s="42"/>
      <c r="M1104" s="189" t="s">
        <v>19</v>
      </c>
      <c r="N1104" s="190" t="s">
        <v>48</v>
      </c>
      <c r="O1104" s="67"/>
      <c r="P1104" s="191">
        <f>O1104*H1104</f>
        <v>0</v>
      </c>
      <c r="Q1104" s="191">
        <v>0</v>
      </c>
      <c r="R1104" s="191">
        <f>Q1104*H1104</f>
        <v>0</v>
      </c>
      <c r="S1104" s="191">
        <v>0</v>
      </c>
      <c r="T1104" s="192">
        <f>S1104*H1104</f>
        <v>0</v>
      </c>
      <c r="U1104" s="37"/>
      <c r="V1104" s="37"/>
      <c r="W1104" s="37"/>
      <c r="X1104" s="37"/>
      <c r="Y1104" s="37"/>
      <c r="Z1104" s="37"/>
      <c r="AA1104" s="37"/>
      <c r="AB1104" s="37"/>
      <c r="AC1104" s="37"/>
      <c r="AD1104" s="37"/>
      <c r="AE1104" s="37"/>
      <c r="AR1104" s="193" t="s">
        <v>366</v>
      </c>
      <c r="AT1104" s="193" t="s">
        <v>239</v>
      </c>
      <c r="AU1104" s="193" t="s">
        <v>88</v>
      </c>
      <c r="AY1104" s="20" t="s">
        <v>237</v>
      </c>
      <c r="BE1104" s="194">
        <f>IF(N1104="základní",J1104,0)</f>
        <v>0</v>
      </c>
      <c r="BF1104" s="194">
        <f>IF(N1104="snížená",J1104,0)</f>
        <v>0</v>
      </c>
      <c r="BG1104" s="194">
        <f>IF(N1104="zákl. přenesená",J1104,0)</f>
        <v>0</v>
      </c>
      <c r="BH1104" s="194">
        <f>IF(N1104="sníž. přenesená",J1104,0)</f>
        <v>0</v>
      </c>
      <c r="BI1104" s="194">
        <f>IF(N1104="nulová",J1104,0)</f>
        <v>0</v>
      </c>
      <c r="BJ1104" s="20" t="s">
        <v>88</v>
      </c>
      <c r="BK1104" s="194">
        <f>ROUND(I1104*H1104,2)</f>
        <v>0</v>
      </c>
      <c r="BL1104" s="20" t="s">
        <v>366</v>
      </c>
      <c r="BM1104" s="193" t="s">
        <v>4661</v>
      </c>
    </row>
    <row r="1105" spans="1:65" s="2" customFormat="1" ht="10.199999999999999">
      <c r="A1105" s="37"/>
      <c r="B1105" s="38"/>
      <c r="C1105" s="39"/>
      <c r="D1105" s="195" t="s">
        <v>245</v>
      </c>
      <c r="E1105" s="39"/>
      <c r="F1105" s="196" t="s">
        <v>4662</v>
      </c>
      <c r="G1105" s="39"/>
      <c r="H1105" s="39"/>
      <c r="I1105" s="197"/>
      <c r="J1105" s="39"/>
      <c r="K1105" s="39"/>
      <c r="L1105" s="42"/>
      <c r="M1105" s="198"/>
      <c r="N1105" s="199"/>
      <c r="O1105" s="67"/>
      <c r="P1105" s="67"/>
      <c r="Q1105" s="67"/>
      <c r="R1105" s="67"/>
      <c r="S1105" s="67"/>
      <c r="T1105" s="68"/>
      <c r="U1105" s="37"/>
      <c r="V1105" s="37"/>
      <c r="W1105" s="37"/>
      <c r="X1105" s="37"/>
      <c r="Y1105" s="37"/>
      <c r="Z1105" s="37"/>
      <c r="AA1105" s="37"/>
      <c r="AB1105" s="37"/>
      <c r="AC1105" s="37"/>
      <c r="AD1105" s="37"/>
      <c r="AE1105" s="37"/>
      <c r="AT1105" s="20" t="s">
        <v>245</v>
      </c>
      <c r="AU1105" s="20" t="s">
        <v>88</v>
      </c>
    </row>
    <row r="1106" spans="1:65" s="14" customFormat="1" ht="10.199999999999999">
      <c r="B1106" s="211"/>
      <c r="C1106" s="212"/>
      <c r="D1106" s="202" t="s">
        <v>247</v>
      </c>
      <c r="E1106" s="213" t="s">
        <v>19</v>
      </c>
      <c r="F1106" s="214" t="s">
        <v>3577</v>
      </c>
      <c r="G1106" s="212"/>
      <c r="H1106" s="215">
        <v>242.35</v>
      </c>
      <c r="I1106" s="216"/>
      <c r="J1106" s="212"/>
      <c r="K1106" s="212"/>
      <c r="L1106" s="217"/>
      <c r="M1106" s="218"/>
      <c r="N1106" s="219"/>
      <c r="O1106" s="219"/>
      <c r="P1106" s="219"/>
      <c r="Q1106" s="219"/>
      <c r="R1106" s="219"/>
      <c r="S1106" s="219"/>
      <c r="T1106" s="220"/>
      <c r="AT1106" s="221" t="s">
        <v>247</v>
      </c>
      <c r="AU1106" s="221" t="s">
        <v>88</v>
      </c>
      <c r="AV1106" s="14" t="s">
        <v>88</v>
      </c>
      <c r="AW1106" s="14" t="s">
        <v>37</v>
      </c>
      <c r="AX1106" s="14" t="s">
        <v>83</v>
      </c>
      <c r="AY1106" s="221" t="s">
        <v>237</v>
      </c>
    </row>
    <row r="1107" spans="1:65" s="2" customFormat="1" ht="55.5" customHeight="1">
      <c r="A1107" s="37"/>
      <c r="B1107" s="38"/>
      <c r="C1107" s="182" t="s">
        <v>4663</v>
      </c>
      <c r="D1107" s="182" t="s">
        <v>239</v>
      </c>
      <c r="E1107" s="183" t="s">
        <v>4664</v>
      </c>
      <c r="F1107" s="184" t="s">
        <v>4665</v>
      </c>
      <c r="G1107" s="185" t="s">
        <v>304</v>
      </c>
      <c r="H1107" s="186">
        <v>2.742</v>
      </c>
      <c r="I1107" s="187"/>
      <c r="J1107" s="188">
        <f>ROUND(I1107*H1107,2)</f>
        <v>0</v>
      </c>
      <c r="K1107" s="184" t="s">
        <v>242</v>
      </c>
      <c r="L1107" s="42"/>
      <c r="M1107" s="189" t="s">
        <v>19</v>
      </c>
      <c r="N1107" s="190" t="s">
        <v>48</v>
      </c>
      <c r="O1107" s="67"/>
      <c r="P1107" s="191">
        <f>O1107*H1107</f>
        <v>0</v>
      </c>
      <c r="Q1107" s="191">
        <v>0</v>
      </c>
      <c r="R1107" s="191">
        <f>Q1107*H1107</f>
        <v>0</v>
      </c>
      <c r="S1107" s="191">
        <v>0</v>
      </c>
      <c r="T1107" s="192">
        <f>S1107*H1107</f>
        <v>0</v>
      </c>
      <c r="U1107" s="37"/>
      <c r="V1107" s="37"/>
      <c r="W1107" s="37"/>
      <c r="X1107" s="37"/>
      <c r="Y1107" s="37"/>
      <c r="Z1107" s="37"/>
      <c r="AA1107" s="37"/>
      <c r="AB1107" s="37"/>
      <c r="AC1107" s="37"/>
      <c r="AD1107" s="37"/>
      <c r="AE1107" s="37"/>
      <c r="AR1107" s="193" t="s">
        <v>366</v>
      </c>
      <c r="AT1107" s="193" t="s">
        <v>239</v>
      </c>
      <c r="AU1107" s="193" t="s">
        <v>88</v>
      </c>
      <c r="AY1107" s="20" t="s">
        <v>237</v>
      </c>
      <c r="BE1107" s="194">
        <f>IF(N1107="základní",J1107,0)</f>
        <v>0</v>
      </c>
      <c r="BF1107" s="194">
        <f>IF(N1107="snížená",J1107,0)</f>
        <v>0</v>
      </c>
      <c r="BG1107" s="194">
        <f>IF(N1107="zákl. přenesená",J1107,0)</f>
        <v>0</v>
      </c>
      <c r="BH1107" s="194">
        <f>IF(N1107="sníž. přenesená",J1107,0)</f>
        <v>0</v>
      </c>
      <c r="BI1107" s="194">
        <f>IF(N1107="nulová",J1107,0)</f>
        <v>0</v>
      </c>
      <c r="BJ1107" s="20" t="s">
        <v>88</v>
      </c>
      <c r="BK1107" s="194">
        <f>ROUND(I1107*H1107,2)</f>
        <v>0</v>
      </c>
      <c r="BL1107" s="20" t="s">
        <v>366</v>
      </c>
      <c r="BM1107" s="193" t="s">
        <v>4666</v>
      </c>
    </row>
    <row r="1108" spans="1:65" s="2" customFormat="1" ht="10.199999999999999">
      <c r="A1108" s="37"/>
      <c r="B1108" s="38"/>
      <c r="C1108" s="39"/>
      <c r="D1108" s="195" t="s">
        <v>245</v>
      </c>
      <c r="E1108" s="39"/>
      <c r="F1108" s="196" t="s">
        <v>4667</v>
      </c>
      <c r="G1108" s="39"/>
      <c r="H1108" s="39"/>
      <c r="I1108" s="197"/>
      <c r="J1108" s="39"/>
      <c r="K1108" s="39"/>
      <c r="L1108" s="42"/>
      <c r="M1108" s="198"/>
      <c r="N1108" s="199"/>
      <c r="O1108" s="67"/>
      <c r="P1108" s="67"/>
      <c r="Q1108" s="67"/>
      <c r="R1108" s="67"/>
      <c r="S1108" s="67"/>
      <c r="T1108" s="68"/>
      <c r="U1108" s="37"/>
      <c r="V1108" s="37"/>
      <c r="W1108" s="37"/>
      <c r="X1108" s="37"/>
      <c r="Y1108" s="37"/>
      <c r="Z1108" s="37"/>
      <c r="AA1108" s="37"/>
      <c r="AB1108" s="37"/>
      <c r="AC1108" s="37"/>
      <c r="AD1108" s="37"/>
      <c r="AE1108" s="37"/>
      <c r="AT1108" s="20" t="s">
        <v>245</v>
      </c>
      <c r="AU1108" s="20" t="s">
        <v>88</v>
      </c>
    </row>
    <row r="1109" spans="1:65" s="12" customFormat="1" ht="22.8" customHeight="1">
      <c r="B1109" s="166"/>
      <c r="C1109" s="167"/>
      <c r="D1109" s="168" t="s">
        <v>75</v>
      </c>
      <c r="E1109" s="180" t="s">
        <v>1369</v>
      </c>
      <c r="F1109" s="180" t="s">
        <v>1370</v>
      </c>
      <c r="G1109" s="167"/>
      <c r="H1109" s="167"/>
      <c r="I1109" s="170"/>
      <c r="J1109" s="181">
        <f>BK1109</f>
        <v>0</v>
      </c>
      <c r="K1109" s="167"/>
      <c r="L1109" s="172"/>
      <c r="M1109" s="173"/>
      <c r="N1109" s="174"/>
      <c r="O1109" s="174"/>
      <c r="P1109" s="175">
        <f>SUM(P1110:P1131)</f>
        <v>0</v>
      </c>
      <c r="Q1109" s="174"/>
      <c r="R1109" s="175">
        <f>SUM(R1110:R1131)</f>
        <v>0.223112</v>
      </c>
      <c r="S1109" s="174"/>
      <c r="T1109" s="176">
        <f>SUM(T1110:T1131)</f>
        <v>1.083135</v>
      </c>
      <c r="AR1109" s="177" t="s">
        <v>88</v>
      </c>
      <c r="AT1109" s="178" t="s">
        <v>75</v>
      </c>
      <c r="AU1109" s="178" t="s">
        <v>83</v>
      </c>
      <c r="AY1109" s="177" t="s">
        <v>237</v>
      </c>
      <c r="BK1109" s="179">
        <f>SUM(BK1110:BK1131)</f>
        <v>0</v>
      </c>
    </row>
    <row r="1110" spans="1:65" s="2" customFormat="1" ht="24.15" customHeight="1">
      <c r="A1110" s="37"/>
      <c r="B1110" s="38"/>
      <c r="C1110" s="182" t="s">
        <v>4668</v>
      </c>
      <c r="D1110" s="182" t="s">
        <v>239</v>
      </c>
      <c r="E1110" s="183" t="s">
        <v>1372</v>
      </c>
      <c r="F1110" s="184" t="s">
        <v>1373</v>
      </c>
      <c r="G1110" s="185" t="s">
        <v>141</v>
      </c>
      <c r="H1110" s="186">
        <v>7.8</v>
      </c>
      <c r="I1110" s="187"/>
      <c r="J1110" s="188">
        <f>ROUND(I1110*H1110,2)</f>
        <v>0</v>
      </c>
      <c r="K1110" s="184" t="s">
        <v>242</v>
      </c>
      <c r="L1110" s="42"/>
      <c r="M1110" s="189" t="s">
        <v>19</v>
      </c>
      <c r="N1110" s="190" t="s">
        <v>48</v>
      </c>
      <c r="O1110" s="67"/>
      <c r="P1110" s="191">
        <f>O1110*H1110</f>
        <v>0</v>
      </c>
      <c r="Q1110" s="191">
        <v>0</v>
      </c>
      <c r="R1110" s="191">
        <f>Q1110*H1110</f>
        <v>0</v>
      </c>
      <c r="S1110" s="191">
        <v>0</v>
      </c>
      <c r="T1110" s="192">
        <f>S1110*H1110</f>
        <v>0</v>
      </c>
      <c r="U1110" s="37"/>
      <c r="V1110" s="37"/>
      <c r="W1110" s="37"/>
      <c r="X1110" s="37"/>
      <c r="Y1110" s="37"/>
      <c r="Z1110" s="37"/>
      <c r="AA1110" s="37"/>
      <c r="AB1110" s="37"/>
      <c r="AC1110" s="37"/>
      <c r="AD1110" s="37"/>
      <c r="AE1110" s="37"/>
      <c r="AR1110" s="193" t="s">
        <v>366</v>
      </c>
      <c r="AT1110" s="193" t="s">
        <v>239</v>
      </c>
      <c r="AU1110" s="193" t="s">
        <v>88</v>
      </c>
      <c r="AY1110" s="20" t="s">
        <v>237</v>
      </c>
      <c r="BE1110" s="194">
        <f>IF(N1110="základní",J1110,0)</f>
        <v>0</v>
      </c>
      <c r="BF1110" s="194">
        <f>IF(N1110="snížená",J1110,0)</f>
        <v>0</v>
      </c>
      <c r="BG1110" s="194">
        <f>IF(N1110="zákl. přenesená",J1110,0)</f>
        <v>0</v>
      </c>
      <c r="BH1110" s="194">
        <f>IF(N1110="sníž. přenesená",J1110,0)</f>
        <v>0</v>
      </c>
      <c r="BI1110" s="194">
        <f>IF(N1110="nulová",J1110,0)</f>
        <v>0</v>
      </c>
      <c r="BJ1110" s="20" t="s">
        <v>88</v>
      </c>
      <c r="BK1110" s="194">
        <f>ROUND(I1110*H1110,2)</f>
        <v>0</v>
      </c>
      <c r="BL1110" s="20" t="s">
        <v>366</v>
      </c>
      <c r="BM1110" s="193" t="s">
        <v>4669</v>
      </c>
    </row>
    <row r="1111" spans="1:65" s="2" customFormat="1" ht="10.199999999999999">
      <c r="A1111" s="37"/>
      <c r="B1111" s="38"/>
      <c r="C1111" s="39"/>
      <c r="D1111" s="195" t="s">
        <v>245</v>
      </c>
      <c r="E1111" s="39"/>
      <c r="F1111" s="196" t="s">
        <v>1375</v>
      </c>
      <c r="G1111" s="39"/>
      <c r="H1111" s="39"/>
      <c r="I1111" s="197"/>
      <c r="J1111" s="39"/>
      <c r="K1111" s="39"/>
      <c r="L1111" s="42"/>
      <c r="M1111" s="198"/>
      <c r="N1111" s="199"/>
      <c r="O1111" s="67"/>
      <c r="P1111" s="67"/>
      <c r="Q1111" s="67"/>
      <c r="R1111" s="67"/>
      <c r="S1111" s="67"/>
      <c r="T1111" s="68"/>
      <c r="U1111" s="37"/>
      <c r="V1111" s="37"/>
      <c r="W1111" s="37"/>
      <c r="X1111" s="37"/>
      <c r="Y1111" s="37"/>
      <c r="Z1111" s="37"/>
      <c r="AA1111" s="37"/>
      <c r="AB1111" s="37"/>
      <c r="AC1111" s="37"/>
      <c r="AD1111" s="37"/>
      <c r="AE1111" s="37"/>
      <c r="AT1111" s="20" t="s">
        <v>245</v>
      </c>
      <c r="AU1111" s="20" t="s">
        <v>88</v>
      </c>
    </row>
    <row r="1112" spans="1:65" s="14" customFormat="1" ht="10.199999999999999">
      <c r="B1112" s="211"/>
      <c r="C1112" s="212"/>
      <c r="D1112" s="202" t="s">
        <v>247</v>
      </c>
      <c r="E1112" s="213" t="s">
        <v>19</v>
      </c>
      <c r="F1112" s="214" t="s">
        <v>186</v>
      </c>
      <c r="G1112" s="212"/>
      <c r="H1112" s="215">
        <v>7.8</v>
      </c>
      <c r="I1112" s="216"/>
      <c r="J1112" s="212"/>
      <c r="K1112" s="212"/>
      <c r="L1112" s="217"/>
      <c r="M1112" s="218"/>
      <c r="N1112" s="219"/>
      <c r="O1112" s="219"/>
      <c r="P1112" s="219"/>
      <c r="Q1112" s="219"/>
      <c r="R1112" s="219"/>
      <c r="S1112" s="219"/>
      <c r="T1112" s="220"/>
      <c r="AT1112" s="221" t="s">
        <v>247</v>
      </c>
      <c r="AU1112" s="221" t="s">
        <v>88</v>
      </c>
      <c r="AV1112" s="14" t="s">
        <v>88</v>
      </c>
      <c r="AW1112" s="14" t="s">
        <v>37</v>
      </c>
      <c r="AX1112" s="14" t="s">
        <v>83</v>
      </c>
      <c r="AY1112" s="221" t="s">
        <v>237</v>
      </c>
    </row>
    <row r="1113" spans="1:65" s="2" customFormat="1" ht="24.15" customHeight="1">
      <c r="A1113" s="37"/>
      <c r="B1113" s="38"/>
      <c r="C1113" s="182" t="s">
        <v>4670</v>
      </c>
      <c r="D1113" s="182" t="s">
        <v>239</v>
      </c>
      <c r="E1113" s="183" t="s">
        <v>1377</v>
      </c>
      <c r="F1113" s="184" t="s">
        <v>1378</v>
      </c>
      <c r="G1113" s="185" t="s">
        <v>141</v>
      </c>
      <c r="H1113" s="186">
        <v>7.8</v>
      </c>
      <c r="I1113" s="187"/>
      <c r="J1113" s="188">
        <f>ROUND(I1113*H1113,2)</f>
        <v>0</v>
      </c>
      <c r="K1113" s="184" t="s">
        <v>242</v>
      </c>
      <c r="L1113" s="42"/>
      <c r="M1113" s="189" t="s">
        <v>19</v>
      </c>
      <c r="N1113" s="190" t="s">
        <v>48</v>
      </c>
      <c r="O1113" s="67"/>
      <c r="P1113" s="191">
        <f>O1113*H1113</f>
        <v>0</v>
      </c>
      <c r="Q1113" s="191">
        <v>2.9999999999999997E-4</v>
      </c>
      <c r="R1113" s="191">
        <f>Q1113*H1113</f>
        <v>2.3399999999999996E-3</v>
      </c>
      <c r="S1113" s="191">
        <v>0</v>
      </c>
      <c r="T1113" s="192">
        <f>S1113*H1113</f>
        <v>0</v>
      </c>
      <c r="U1113" s="37"/>
      <c r="V1113" s="37"/>
      <c r="W1113" s="37"/>
      <c r="X1113" s="37"/>
      <c r="Y1113" s="37"/>
      <c r="Z1113" s="37"/>
      <c r="AA1113" s="37"/>
      <c r="AB1113" s="37"/>
      <c r="AC1113" s="37"/>
      <c r="AD1113" s="37"/>
      <c r="AE1113" s="37"/>
      <c r="AR1113" s="193" t="s">
        <v>366</v>
      </c>
      <c r="AT1113" s="193" t="s">
        <v>239</v>
      </c>
      <c r="AU1113" s="193" t="s">
        <v>88</v>
      </c>
      <c r="AY1113" s="20" t="s">
        <v>237</v>
      </c>
      <c r="BE1113" s="194">
        <f>IF(N1113="základní",J1113,0)</f>
        <v>0</v>
      </c>
      <c r="BF1113" s="194">
        <f>IF(N1113="snížená",J1113,0)</f>
        <v>0</v>
      </c>
      <c r="BG1113" s="194">
        <f>IF(N1113="zákl. přenesená",J1113,0)</f>
        <v>0</v>
      </c>
      <c r="BH1113" s="194">
        <f>IF(N1113="sníž. přenesená",J1113,0)</f>
        <v>0</v>
      </c>
      <c r="BI1113" s="194">
        <f>IF(N1113="nulová",J1113,0)</f>
        <v>0</v>
      </c>
      <c r="BJ1113" s="20" t="s">
        <v>88</v>
      </c>
      <c r="BK1113" s="194">
        <f>ROUND(I1113*H1113,2)</f>
        <v>0</v>
      </c>
      <c r="BL1113" s="20" t="s">
        <v>366</v>
      </c>
      <c r="BM1113" s="193" t="s">
        <v>4671</v>
      </c>
    </row>
    <row r="1114" spans="1:65" s="2" customFormat="1" ht="10.199999999999999">
      <c r="A1114" s="37"/>
      <c r="B1114" s="38"/>
      <c r="C1114" s="39"/>
      <c r="D1114" s="195" t="s">
        <v>245</v>
      </c>
      <c r="E1114" s="39"/>
      <c r="F1114" s="196" t="s">
        <v>1380</v>
      </c>
      <c r="G1114" s="39"/>
      <c r="H1114" s="39"/>
      <c r="I1114" s="197"/>
      <c r="J1114" s="39"/>
      <c r="K1114" s="39"/>
      <c r="L1114" s="42"/>
      <c r="M1114" s="198"/>
      <c r="N1114" s="199"/>
      <c r="O1114" s="67"/>
      <c r="P1114" s="67"/>
      <c r="Q1114" s="67"/>
      <c r="R1114" s="67"/>
      <c r="S1114" s="67"/>
      <c r="T1114" s="68"/>
      <c r="U1114" s="37"/>
      <c r="V1114" s="37"/>
      <c r="W1114" s="37"/>
      <c r="X1114" s="37"/>
      <c r="Y1114" s="37"/>
      <c r="Z1114" s="37"/>
      <c r="AA1114" s="37"/>
      <c r="AB1114" s="37"/>
      <c r="AC1114" s="37"/>
      <c r="AD1114" s="37"/>
      <c r="AE1114" s="37"/>
      <c r="AT1114" s="20" t="s">
        <v>245</v>
      </c>
      <c r="AU1114" s="20" t="s">
        <v>88</v>
      </c>
    </row>
    <row r="1115" spans="1:65" s="14" customFormat="1" ht="10.199999999999999">
      <c r="B1115" s="211"/>
      <c r="C1115" s="212"/>
      <c r="D1115" s="202" t="s">
        <v>247</v>
      </c>
      <c r="E1115" s="213" t="s">
        <v>19</v>
      </c>
      <c r="F1115" s="214" t="s">
        <v>186</v>
      </c>
      <c r="G1115" s="212"/>
      <c r="H1115" s="215">
        <v>7.8</v>
      </c>
      <c r="I1115" s="216"/>
      <c r="J1115" s="212"/>
      <c r="K1115" s="212"/>
      <c r="L1115" s="217"/>
      <c r="M1115" s="218"/>
      <c r="N1115" s="219"/>
      <c r="O1115" s="219"/>
      <c r="P1115" s="219"/>
      <c r="Q1115" s="219"/>
      <c r="R1115" s="219"/>
      <c r="S1115" s="219"/>
      <c r="T1115" s="220"/>
      <c r="AT1115" s="221" t="s">
        <v>247</v>
      </c>
      <c r="AU1115" s="221" t="s">
        <v>88</v>
      </c>
      <c r="AV1115" s="14" t="s">
        <v>88</v>
      </c>
      <c r="AW1115" s="14" t="s">
        <v>37</v>
      </c>
      <c r="AX1115" s="14" t="s">
        <v>83</v>
      </c>
      <c r="AY1115" s="221" t="s">
        <v>237</v>
      </c>
    </row>
    <row r="1116" spans="1:65" s="2" customFormat="1" ht="37.799999999999997" customHeight="1">
      <c r="A1116" s="37"/>
      <c r="B1116" s="38"/>
      <c r="C1116" s="182" t="s">
        <v>2263</v>
      </c>
      <c r="D1116" s="182" t="s">
        <v>239</v>
      </c>
      <c r="E1116" s="183" t="s">
        <v>1413</v>
      </c>
      <c r="F1116" s="184" t="s">
        <v>1414</v>
      </c>
      <c r="G1116" s="185" t="s">
        <v>141</v>
      </c>
      <c r="H1116" s="186">
        <v>7.8</v>
      </c>
      <c r="I1116" s="187"/>
      <c r="J1116" s="188">
        <f>ROUND(I1116*H1116,2)</f>
        <v>0</v>
      </c>
      <c r="K1116" s="184" t="s">
        <v>242</v>
      </c>
      <c r="L1116" s="42"/>
      <c r="M1116" s="189" t="s">
        <v>19</v>
      </c>
      <c r="N1116" s="190" t="s">
        <v>48</v>
      </c>
      <c r="O1116" s="67"/>
      <c r="P1116" s="191">
        <f>O1116*H1116</f>
        <v>0</v>
      </c>
      <c r="Q1116" s="191">
        <v>9.0900000000000009E-3</v>
      </c>
      <c r="R1116" s="191">
        <f>Q1116*H1116</f>
        <v>7.0902000000000007E-2</v>
      </c>
      <c r="S1116" s="191">
        <v>0</v>
      </c>
      <c r="T1116" s="192">
        <f>S1116*H1116</f>
        <v>0</v>
      </c>
      <c r="U1116" s="37"/>
      <c r="V1116" s="37"/>
      <c r="W1116" s="37"/>
      <c r="X1116" s="37"/>
      <c r="Y1116" s="37"/>
      <c r="Z1116" s="37"/>
      <c r="AA1116" s="37"/>
      <c r="AB1116" s="37"/>
      <c r="AC1116" s="37"/>
      <c r="AD1116" s="37"/>
      <c r="AE1116" s="37"/>
      <c r="AR1116" s="193" t="s">
        <v>366</v>
      </c>
      <c r="AT1116" s="193" t="s">
        <v>239</v>
      </c>
      <c r="AU1116" s="193" t="s">
        <v>88</v>
      </c>
      <c r="AY1116" s="20" t="s">
        <v>237</v>
      </c>
      <c r="BE1116" s="194">
        <f>IF(N1116="základní",J1116,0)</f>
        <v>0</v>
      </c>
      <c r="BF1116" s="194">
        <f>IF(N1116="snížená",J1116,0)</f>
        <v>0</v>
      </c>
      <c r="BG1116" s="194">
        <f>IF(N1116="zákl. přenesená",J1116,0)</f>
        <v>0</v>
      </c>
      <c r="BH1116" s="194">
        <f>IF(N1116="sníž. přenesená",J1116,0)</f>
        <v>0</v>
      </c>
      <c r="BI1116" s="194">
        <f>IF(N1116="nulová",J1116,0)</f>
        <v>0</v>
      </c>
      <c r="BJ1116" s="20" t="s">
        <v>88</v>
      </c>
      <c r="BK1116" s="194">
        <f>ROUND(I1116*H1116,2)</f>
        <v>0</v>
      </c>
      <c r="BL1116" s="20" t="s">
        <v>366</v>
      </c>
      <c r="BM1116" s="193" t="s">
        <v>4672</v>
      </c>
    </row>
    <row r="1117" spans="1:65" s="2" customFormat="1" ht="10.199999999999999">
      <c r="A1117" s="37"/>
      <c r="B1117" s="38"/>
      <c r="C1117" s="39"/>
      <c r="D1117" s="195" t="s">
        <v>245</v>
      </c>
      <c r="E1117" s="39"/>
      <c r="F1117" s="196" t="s">
        <v>1416</v>
      </c>
      <c r="G1117" s="39"/>
      <c r="H1117" s="39"/>
      <c r="I1117" s="197"/>
      <c r="J1117" s="39"/>
      <c r="K1117" s="39"/>
      <c r="L1117" s="42"/>
      <c r="M1117" s="198"/>
      <c r="N1117" s="199"/>
      <c r="O1117" s="67"/>
      <c r="P1117" s="67"/>
      <c r="Q1117" s="67"/>
      <c r="R1117" s="67"/>
      <c r="S1117" s="67"/>
      <c r="T1117" s="68"/>
      <c r="U1117" s="37"/>
      <c r="V1117" s="37"/>
      <c r="W1117" s="37"/>
      <c r="X1117" s="37"/>
      <c r="Y1117" s="37"/>
      <c r="Z1117" s="37"/>
      <c r="AA1117" s="37"/>
      <c r="AB1117" s="37"/>
      <c r="AC1117" s="37"/>
      <c r="AD1117" s="37"/>
      <c r="AE1117" s="37"/>
      <c r="AT1117" s="20" t="s">
        <v>245</v>
      </c>
      <c r="AU1117" s="20" t="s">
        <v>88</v>
      </c>
    </row>
    <row r="1118" spans="1:65" s="14" customFormat="1" ht="10.199999999999999">
      <c r="B1118" s="211"/>
      <c r="C1118" s="212"/>
      <c r="D1118" s="202" t="s">
        <v>247</v>
      </c>
      <c r="E1118" s="213" t="s">
        <v>19</v>
      </c>
      <c r="F1118" s="214" t="s">
        <v>186</v>
      </c>
      <c r="G1118" s="212"/>
      <c r="H1118" s="215">
        <v>7.8</v>
      </c>
      <c r="I1118" s="216"/>
      <c r="J1118" s="212"/>
      <c r="K1118" s="212"/>
      <c r="L1118" s="217"/>
      <c r="M1118" s="218"/>
      <c r="N1118" s="219"/>
      <c r="O1118" s="219"/>
      <c r="P1118" s="219"/>
      <c r="Q1118" s="219"/>
      <c r="R1118" s="219"/>
      <c r="S1118" s="219"/>
      <c r="T1118" s="220"/>
      <c r="AT1118" s="221" t="s">
        <v>247</v>
      </c>
      <c r="AU1118" s="221" t="s">
        <v>88</v>
      </c>
      <c r="AV1118" s="14" t="s">
        <v>88</v>
      </c>
      <c r="AW1118" s="14" t="s">
        <v>37</v>
      </c>
      <c r="AX1118" s="14" t="s">
        <v>83</v>
      </c>
      <c r="AY1118" s="221" t="s">
        <v>237</v>
      </c>
    </row>
    <row r="1119" spans="1:65" s="2" customFormat="1" ht="24.15" customHeight="1">
      <c r="A1119" s="37"/>
      <c r="B1119" s="38"/>
      <c r="C1119" s="244" t="s">
        <v>4673</v>
      </c>
      <c r="D1119" s="244" t="s">
        <v>296</v>
      </c>
      <c r="E1119" s="245" t="s">
        <v>1418</v>
      </c>
      <c r="F1119" s="246" t="s">
        <v>1419</v>
      </c>
      <c r="G1119" s="247" t="s">
        <v>141</v>
      </c>
      <c r="H1119" s="248">
        <v>7.8</v>
      </c>
      <c r="I1119" s="249"/>
      <c r="J1119" s="250">
        <f>ROUND(I1119*H1119,2)</f>
        <v>0</v>
      </c>
      <c r="K1119" s="246" t="s">
        <v>242</v>
      </c>
      <c r="L1119" s="251"/>
      <c r="M1119" s="252" t="s">
        <v>19</v>
      </c>
      <c r="N1119" s="253" t="s">
        <v>48</v>
      </c>
      <c r="O1119" s="67"/>
      <c r="P1119" s="191">
        <f>O1119*H1119</f>
        <v>0</v>
      </c>
      <c r="Q1119" s="191">
        <v>1.9E-2</v>
      </c>
      <c r="R1119" s="191">
        <f>Q1119*H1119</f>
        <v>0.1482</v>
      </c>
      <c r="S1119" s="191">
        <v>0</v>
      </c>
      <c r="T1119" s="192">
        <f>S1119*H1119</f>
        <v>0</v>
      </c>
      <c r="U1119" s="37"/>
      <c r="V1119" s="37"/>
      <c r="W1119" s="37"/>
      <c r="X1119" s="37"/>
      <c r="Y1119" s="37"/>
      <c r="Z1119" s="37"/>
      <c r="AA1119" s="37"/>
      <c r="AB1119" s="37"/>
      <c r="AC1119" s="37"/>
      <c r="AD1119" s="37"/>
      <c r="AE1119" s="37"/>
      <c r="AR1119" s="193" t="s">
        <v>523</v>
      </c>
      <c r="AT1119" s="193" t="s">
        <v>296</v>
      </c>
      <c r="AU1119" s="193" t="s">
        <v>88</v>
      </c>
      <c r="AY1119" s="20" t="s">
        <v>237</v>
      </c>
      <c r="BE1119" s="194">
        <f>IF(N1119="základní",J1119,0)</f>
        <v>0</v>
      </c>
      <c r="BF1119" s="194">
        <f>IF(N1119="snížená",J1119,0)</f>
        <v>0</v>
      </c>
      <c r="BG1119" s="194">
        <f>IF(N1119="zákl. přenesená",J1119,0)</f>
        <v>0</v>
      </c>
      <c r="BH1119" s="194">
        <f>IF(N1119="sníž. přenesená",J1119,0)</f>
        <v>0</v>
      </c>
      <c r="BI1119" s="194">
        <f>IF(N1119="nulová",J1119,0)</f>
        <v>0</v>
      </c>
      <c r="BJ1119" s="20" t="s">
        <v>88</v>
      </c>
      <c r="BK1119" s="194">
        <f>ROUND(I1119*H1119,2)</f>
        <v>0</v>
      </c>
      <c r="BL1119" s="20" t="s">
        <v>366</v>
      </c>
      <c r="BM1119" s="193" t="s">
        <v>4674</v>
      </c>
    </row>
    <row r="1120" spans="1:65" s="2" customFormat="1" ht="33" customHeight="1">
      <c r="A1120" s="37"/>
      <c r="B1120" s="38"/>
      <c r="C1120" s="182" t="s">
        <v>4675</v>
      </c>
      <c r="D1120" s="182" t="s">
        <v>239</v>
      </c>
      <c r="E1120" s="183" t="s">
        <v>1422</v>
      </c>
      <c r="F1120" s="184" t="s">
        <v>1423</v>
      </c>
      <c r="G1120" s="185" t="s">
        <v>154</v>
      </c>
      <c r="H1120" s="186">
        <v>4</v>
      </c>
      <c r="I1120" s="187"/>
      <c r="J1120" s="188">
        <f>ROUND(I1120*H1120,2)</f>
        <v>0</v>
      </c>
      <c r="K1120" s="184" t="s">
        <v>242</v>
      </c>
      <c r="L1120" s="42"/>
      <c r="M1120" s="189" t="s">
        <v>19</v>
      </c>
      <c r="N1120" s="190" t="s">
        <v>48</v>
      </c>
      <c r="O1120" s="67"/>
      <c r="P1120" s="191">
        <f>O1120*H1120</f>
        <v>0</v>
      </c>
      <c r="Q1120" s="191">
        <v>2.0000000000000001E-4</v>
      </c>
      <c r="R1120" s="191">
        <f>Q1120*H1120</f>
        <v>8.0000000000000004E-4</v>
      </c>
      <c r="S1120" s="191">
        <v>0</v>
      </c>
      <c r="T1120" s="192">
        <f>S1120*H1120</f>
        <v>0</v>
      </c>
      <c r="U1120" s="37"/>
      <c r="V1120" s="37"/>
      <c r="W1120" s="37"/>
      <c r="X1120" s="37"/>
      <c r="Y1120" s="37"/>
      <c r="Z1120" s="37"/>
      <c r="AA1120" s="37"/>
      <c r="AB1120" s="37"/>
      <c r="AC1120" s="37"/>
      <c r="AD1120" s="37"/>
      <c r="AE1120" s="37"/>
      <c r="AR1120" s="193" t="s">
        <v>366</v>
      </c>
      <c r="AT1120" s="193" t="s">
        <v>239</v>
      </c>
      <c r="AU1120" s="193" t="s">
        <v>88</v>
      </c>
      <c r="AY1120" s="20" t="s">
        <v>237</v>
      </c>
      <c r="BE1120" s="194">
        <f>IF(N1120="základní",J1120,0)</f>
        <v>0</v>
      </c>
      <c r="BF1120" s="194">
        <f>IF(N1120="snížená",J1120,0)</f>
        <v>0</v>
      </c>
      <c r="BG1120" s="194">
        <f>IF(N1120="zákl. přenesená",J1120,0)</f>
        <v>0</v>
      </c>
      <c r="BH1120" s="194">
        <f>IF(N1120="sníž. přenesená",J1120,0)</f>
        <v>0</v>
      </c>
      <c r="BI1120" s="194">
        <f>IF(N1120="nulová",J1120,0)</f>
        <v>0</v>
      </c>
      <c r="BJ1120" s="20" t="s">
        <v>88</v>
      </c>
      <c r="BK1120" s="194">
        <f>ROUND(I1120*H1120,2)</f>
        <v>0</v>
      </c>
      <c r="BL1120" s="20" t="s">
        <v>366</v>
      </c>
      <c r="BM1120" s="193" t="s">
        <v>4676</v>
      </c>
    </row>
    <row r="1121" spans="1:65" s="2" customFormat="1" ht="10.199999999999999">
      <c r="A1121" s="37"/>
      <c r="B1121" s="38"/>
      <c r="C1121" s="39"/>
      <c r="D1121" s="195" t="s">
        <v>245</v>
      </c>
      <c r="E1121" s="39"/>
      <c r="F1121" s="196" t="s">
        <v>1425</v>
      </c>
      <c r="G1121" s="39"/>
      <c r="H1121" s="39"/>
      <c r="I1121" s="197"/>
      <c r="J1121" s="39"/>
      <c r="K1121" s="39"/>
      <c r="L1121" s="42"/>
      <c r="M1121" s="198"/>
      <c r="N1121" s="199"/>
      <c r="O1121" s="67"/>
      <c r="P1121" s="67"/>
      <c r="Q1121" s="67"/>
      <c r="R1121" s="67"/>
      <c r="S1121" s="67"/>
      <c r="T1121" s="68"/>
      <c r="U1121" s="37"/>
      <c r="V1121" s="37"/>
      <c r="W1121" s="37"/>
      <c r="X1121" s="37"/>
      <c r="Y1121" s="37"/>
      <c r="Z1121" s="37"/>
      <c r="AA1121" s="37"/>
      <c r="AB1121" s="37"/>
      <c r="AC1121" s="37"/>
      <c r="AD1121" s="37"/>
      <c r="AE1121" s="37"/>
      <c r="AT1121" s="20" t="s">
        <v>245</v>
      </c>
      <c r="AU1121" s="20" t="s">
        <v>88</v>
      </c>
    </row>
    <row r="1122" spans="1:65" s="14" customFormat="1" ht="10.199999999999999">
      <c r="B1122" s="211"/>
      <c r="C1122" s="212"/>
      <c r="D1122" s="202" t="s">
        <v>247</v>
      </c>
      <c r="E1122" s="213" t="s">
        <v>19</v>
      </c>
      <c r="F1122" s="214" t="s">
        <v>4677</v>
      </c>
      <c r="G1122" s="212"/>
      <c r="H1122" s="215">
        <v>4</v>
      </c>
      <c r="I1122" s="216"/>
      <c r="J1122" s="212"/>
      <c r="K1122" s="212"/>
      <c r="L1122" s="217"/>
      <c r="M1122" s="218"/>
      <c r="N1122" s="219"/>
      <c r="O1122" s="219"/>
      <c r="P1122" s="219"/>
      <c r="Q1122" s="219"/>
      <c r="R1122" s="219"/>
      <c r="S1122" s="219"/>
      <c r="T1122" s="220"/>
      <c r="AT1122" s="221" t="s">
        <v>247</v>
      </c>
      <c r="AU1122" s="221" t="s">
        <v>88</v>
      </c>
      <c r="AV1122" s="14" t="s">
        <v>88</v>
      </c>
      <c r="AW1122" s="14" t="s">
        <v>37</v>
      </c>
      <c r="AX1122" s="14" t="s">
        <v>83</v>
      </c>
      <c r="AY1122" s="221" t="s">
        <v>237</v>
      </c>
    </row>
    <row r="1123" spans="1:65" s="2" customFormat="1" ht="16.5" customHeight="1">
      <c r="A1123" s="37"/>
      <c r="B1123" s="38"/>
      <c r="C1123" s="244" t="s">
        <v>4678</v>
      </c>
      <c r="D1123" s="244" t="s">
        <v>296</v>
      </c>
      <c r="E1123" s="245" t="s">
        <v>1454</v>
      </c>
      <c r="F1123" s="246" t="s">
        <v>1455</v>
      </c>
      <c r="G1123" s="247" t="s">
        <v>154</v>
      </c>
      <c r="H1123" s="248">
        <v>4</v>
      </c>
      <c r="I1123" s="249"/>
      <c r="J1123" s="250">
        <f>ROUND(I1123*H1123,2)</f>
        <v>0</v>
      </c>
      <c r="K1123" s="246" t="s">
        <v>242</v>
      </c>
      <c r="L1123" s="251"/>
      <c r="M1123" s="252" t="s">
        <v>19</v>
      </c>
      <c r="N1123" s="253" t="s">
        <v>48</v>
      </c>
      <c r="O1123" s="67"/>
      <c r="P1123" s="191">
        <f>O1123*H1123</f>
        <v>0</v>
      </c>
      <c r="Q1123" s="191">
        <v>1.2E-4</v>
      </c>
      <c r="R1123" s="191">
        <f>Q1123*H1123</f>
        <v>4.8000000000000001E-4</v>
      </c>
      <c r="S1123" s="191">
        <v>0</v>
      </c>
      <c r="T1123" s="192">
        <f>S1123*H1123</f>
        <v>0</v>
      </c>
      <c r="U1123" s="37"/>
      <c r="V1123" s="37"/>
      <c r="W1123" s="37"/>
      <c r="X1123" s="37"/>
      <c r="Y1123" s="37"/>
      <c r="Z1123" s="37"/>
      <c r="AA1123" s="37"/>
      <c r="AB1123" s="37"/>
      <c r="AC1123" s="37"/>
      <c r="AD1123" s="37"/>
      <c r="AE1123" s="37"/>
      <c r="AR1123" s="193" t="s">
        <v>523</v>
      </c>
      <c r="AT1123" s="193" t="s">
        <v>296</v>
      </c>
      <c r="AU1123" s="193" t="s">
        <v>88</v>
      </c>
      <c r="AY1123" s="20" t="s">
        <v>237</v>
      </c>
      <c r="BE1123" s="194">
        <f>IF(N1123="základní",J1123,0)</f>
        <v>0</v>
      </c>
      <c r="BF1123" s="194">
        <f>IF(N1123="snížená",J1123,0)</f>
        <v>0</v>
      </c>
      <c r="BG1123" s="194">
        <f>IF(N1123="zákl. přenesená",J1123,0)</f>
        <v>0</v>
      </c>
      <c r="BH1123" s="194">
        <f>IF(N1123="sníž. přenesená",J1123,0)</f>
        <v>0</v>
      </c>
      <c r="BI1123" s="194">
        <f>IF(N1123="nulová",J1123,0)</f>
        <v>0</v>
      </c>
      <c r="BJ1123" s="20" t="s">
        <v>88</v>
      </c>
      <c r="BK1123" s="194">
        <f>ROUND(I1123*H1123,2)</f>
        <v>0</v>
      </c>
      <c r="BL1123" s="20" t="s">
        <v>366</v>
      </c>
      <c r="BM1123" s="193" t="s">
        <v>4679</v>
      </c>
    </row>
    <row r="1124" spans="1:65" s="2" customFormat="1" ht="24.15" customHeight="1">
      <c r="A1124" s="37"/>
      <c r="B1124" s="38"/>
      <c r="C1124" s="182" t="s">
        <v>2269</v>
      </c>
      <c r="D1124" s="182" t="s">
        <v>239</v>
      </c>
      <c r="E1124" s="183" t="s">
        <v>1458</v>
      </c>
      <c r="F1124" s="184" t="s">
        <v>1459</v>
      </c>
      <c r="G1124" s="185" t="s">
        <v>141</v>
      </c>
      <c r="H1124" s="186">
        <v>7.8</v>
      </c>
      <c r="I1124" s="187"/>
      <c r="J1124" s="188">
        <f>ROUND(I1124*H1124,2)</f>
        <v>0</v>
      </c>
      <c r="K1124" s="184" t="s">
        <v>242</v>
      </c>
      <c r="L1124" s="42"/>
      <c r="M1124" s="189" t="s">
        <v>19</v>
      </c>
      <c r="N1124" s="190" t="s">
        <v>48</v>
      </c>
      <c r="O1124" s="67"/>
      <c r="P1124" s="191">
        <f>O1124*H1124</f>
        <v>0</v>
      </c>
      <c r="Q1124" s="191">
        <v>5.0000000000000002E-5</v>
      </c>
      <c r="R1124" s="191">
        <f>Q1124*H1124</f>
        <v>3.8999999999999999E-4</v>
      </c>
      <c r="S1124" s="191">
        <v>0</v>
      </c>
      <c r="T1124" s="192">
        <f>S1124*H1124</f>
        <v>0</v>
      </c>
      <c r="U1124" s="37"/>
      <c r="V1124" s="37"/>
      <c r="W1124" s="37"/>
      <c r="X1124" s="37"/>
      <c r="Y1124" s="37"/>
      <c r="Z1124" s="37"/>
      <c r="AA1124" s="37"/>
      <c r="AB1124" s="37"/>
      <c r="AC1124" s="37"/>
      <c r="AD1124" s="37"/>
      <c r="AE1124" s="37"/>
      <c r="AR1124" s="193" t="s">
        <v>366</v>
      </c>
      <c r="AT1124" s="193" t="s">
        <v>239</v>
      </c>
      <c r="AU1124" s="193" t="s">
        <v>88</v>
      </c>
      <c r="AY1124" s="20" t="s">
        <v>237</v>
      </c>
      <c r="BE1124" s="194">
        <f>IF(N1124="základní",J1124,0)</f>
        <v>0</v>
      </c>
      <c r="BF1124" s="194">
        <f>IF(N1124="snížená",J1124,0)</f>
        <v>0</v>
      </c>
      <c r="BG1124" s="194">
        <f>IF(N1124="zákl. přenesená",J1124,0)</f>
        <v>0</v>
      </c>
      <c r="BH1124" s="194">
        <f>IF(N1124="sníž. přenesená",J1124,0)</f>
        <v>0</v>
      </c>
      <c r="BI1124" s="194">
        <f>IF(N1124="nulová",J1124,0)</f>
        <v>0</v>
      </c>
      <c r="BJ1124" s="20" t="s">
        <v>88</v>
      </c>
      <c r="BK1124" s="194">
        <f>ROUND(I1124*H1124,2)</f>
        <v>0</v>
      </c>
      <c r="BL1124" s="20" t="s">
        <v>366</v>
      </c>
      <c r="BM1124" s="193" t="s">
        <v>4680</v>
      </c>
    </row>
    <row r="1125" spans="1:65" s="2" customFormat="1" ht="10.199999999999999">
      <c r="A1125" s="37"/>
      <c r="B1125" s="38"/>
      <c r="C1125" s="39"/>
      <c r="D1125" s="195" t="s">
        <v>245</v>
      </c>
      <c r="E1125" s="39"/>
      <c r="F1125" s="196" t="s">
        <v>1461</v>
      </c>
      <c r="G1125" s="39"/>
      <c r="H1125" s="39"/>
      <c r="I1125" s="197"/>
      <c r="J1125" s="39"/>
      <c r="K1125" s="39"/>
      <c r="L1125" s="42"/>
      <c r="M1125" s="198"/>
      <c r="N1125" s="199"/>
      <c r="O1125" s="67"/>
      <c r="P1125" s="67"/>
      <c r="Q1125" s="67"/>
      <c r="R1125" s="67"/>
      <c r="S1125" s="67"/>
      <c r="T1125" s="68"/>
      <c r="U1125" s="37"/>
      <c r="V1125" s="37"/>
      <c r="W1125" s="37"/>
      <c r="X1125" s="37"/>
      <c r="Y1125" s="37"/>
      <c r="Z1125" s="37"/>
      <c r="AA1125" s="37"/>
      <c r="AB1125" s="37"/>
      <c r="AC1125" s="37"/>
      <c r="AD1125" s="37"/>
      <c r="AE1125" s="37"/>
      <c r="AT1125" s="20" t="s">
        <v>245</v>
      </c>
      <c r="AU1125" s="20" t="s">
        <v>88</v>
      </c>
    </row>
    <row r="1126" spans="1:65" s="14" customFormat="1" ht="10.199999999999999">
      <c r="B1126" s="211"/>
      <c r="C1126" s="212"/>
      <c r="D1126" s="202" t="s">
        <v>247</v>
      </c>
      <c r="E1126" s="213" t="s">
        <v>19</v>
      </c>
      <c r="F1126" s="214" t="s">
        <v>186</v>
      </c>
      <c r="G1126" s="212"/>
      <c r="H1126" s="215">
        <v>7.8</v>
      </c>
      <c r="I1126" s="216"/>
      <c r="J1126" s="212"/>
      <c r="K1126" s="212"/>
      <c r="L1126" s="217"/>
      <c r="M1126" s="218"/>
      <c r="N1126" s="219"/>
      <c r="O1126" s="219"/>
      <c r="P1126" s="219"/>
      <c r="Q1126" s="219"/>
      <c r="R1126" s="219"/>
      <c r="S1126" s="219"/>
      <c r="T1126" s="220"/>
      <c r="AT1126" s="221" t="s">
        <v>247</v>
      </c>
      <c r="AU1126" s="221" t="s">
        <v>88</v>
      </c>
      <c r="AV1126" s="14" t="s">
        <v>88</v>
      </c>
      <c r="AW1126" s="14" t="s">
        <v>37</v>
      </c>
      <c r="AX1126" s="14" t="s">
        <v>83</v>
      </c>
      <c r="AY1126" s="221" t="s">
        <v>237</v>
      </c>
    </row>
    <row r="1127" spans="1:65" s="2" customFormat="1" ht="24.15" customHeight="1">
      <c r="A1127" s="37"/>
      <c r="B1127" s="38"/>
      <c r="C1127" s="182" t="s">
        <v>4681</v>
      </c>
      <c r="D1127" s="182" t="s">
        <v>239</v>
      </c>
      <c r="E1127" s="183" t="s">
        <v>1403</v>
      </c>
      <c r="F1127" s="184" t="s">
        <v>1404</v>
      </c>
      <c r="G1127" s="185" t="s">
        <v>141</v>
      </c>
      <c r="H1127" s="186">
        <v>13.29</v>
      </c>
      <c r="I1127" s="187"/>
      <c r="J1127" s="188">
        <f>ROUND(I1127*H1127,2)</f>
        <v>0</v>
      </c>
      <c r="K1127" s="184" t="s">
        <v>242</v>
      </c>
      <c r="L1127" s="42"/>
      <c r="M1127" s="189" t="s">
        <v>19</v>
      </c>
      <c r="N1127" s="190" t="s">
        <v>48</v>
      </c>
      <c r="O1127" s="67"/>
      <c r="P1127" s="191">
        <f>O1127*H1127</f>
        <v>0</v>
      </c>
      <c r="Q1127" s="191">
        <v>0</v>
      </c>
      <c r="R1127" s="191">
        <f>Q1127*H1127</f>
        <v>0</v>
      </c>
      <c r="S1127" s="191">
        <v>8.1500000000000003E-2</v>
      </c>
      <c r="T1127" s="192">
        <f>S1127*H1127</f>
        <v>1.083135</v>
      </c>
      <c r="U1127" s="37"/>
      <c r="V1127" s="37"/>
      <c r="W1127" s="37"/>
      <c r="X1127" s="37"/>
      <c r="Y1127" s="37"/>
      <c r="Z1127" s="37"/>
      <c r="AA1127" s="37"/>
      <c r="AB1127" s="37"/>
      <c r="AC1127" s="37"/>
      <c r="AD1127" s="37"/>
      <c r="AE1127" s="37"/>
      <c r="AR1127" s="193" t="s">
        <v>366</v>
      </c>
      <c r="AT1127" s="193" t="s">
        <v>239</v>
      </c>
      <c r="AU1127" s="193" t="s">
        <v>88</v>
      </c>
      <c r="AY1127" s="20" t="s">
        <v>237</v>
      </c>
      <c r="BE1127" s="194">
        <f>IF(N1127="základní",J1127,0)</f>
        <v>0</v>
      </c>
      <c r="BF1127" s="194">
        <f>IF(N1127="snížená",J1127,0)</f>
        <v>0</v>
      </c>
      <c r="BG1127" s="194">
        <f>IF(N1127="zákl. přenesená",J1127,0)</f>
        <v>0</v>
      </c>
      <c r="BH1127" s="194">
        <f>IF(N1127="sníž. přenesená",J1127,0)</f>
        <v>0</v>
      </c>
      <c r="BI1127" s="194">
        <f>IF(N1127="nulová",J1127,0)</f>
        <v>0</v>
      </c>
      <c r="BJ1127" s="20" t="s">
        <v>88</v>
      </c>
      <c r="BK1127" s="194">
        <f>ROUND(I1127*H1127,2)</f>
        <v>0</v>
      </c>
      <c r="BL1127" s="20" t="s">
        <v>366</v>
      </c>
      <c r="BM1127" s="193" t="s">
        <v>4682</v>
      </c>
    </row>
    <row r="1128" spans="1:65" s="2" customFormat="1" ht="10.199999999999999">
      <c r="A1128" s="37"/>
      <c r="B1128" s="38"/>
      <c r="C1128" s="39"/>
      <c r="D1128" s="195" t="s">
        <v>245</v>
      </c>
      <c r="E1128" s="39"/>
      <c r="F1128" s="196" t="s">
        <v>1406</v>
      </c>
      <c r="G1128" s="39"/>
      <c r="H1128" s="39"/>
      <c r="I1128" s="197"/>
      <c r="J1128" s="39"/>
      <c r="K1128" s="39"/>
      <c r="L1128" s="42"/>
      <c r="M1128" s="198"/>
      <c r="N1128" s="199"/>
      <c r="O1128" s="67"/>
      <c r="P1128" s="67"/>
      <c r="Q1128" s="67"/>
      <c r="R1128" s="67"/>
      <c r="S1128" s="67"/>
      <c r="T1128" s="68"/>
      <c r="U1128" s="37"/>
      <c r="V1128" s="37"/>
      <c r="W1128" s="37"/>
      <c r="X1128" s="37"/>
      <c r="Y1128" s="37"/>
      <c r="Z1128" s="37"/>
      <c r="AA1128" s="37"/>
      <c r="AB1128" s="37"/>
      <c r="AC1128" s="37"/>
      <c r="AD1128" s="37"/>
      <c r="AE1128" s="37"/>
      <c r="AT1128" s="20" t="s">
        <v>245</v>
      </c>
      <c r="AU1128" s="20" t="s">
        <v>88</v>
      </c>
    </row>
    <row r="1129" spans="1:65" s="14" customFormat="1" ht="10.199999999999999">
      <c r="B1129" s="211"/>
      <c r="C1129" s="212"/>
      <c r="D1129" s="202" t="s">
        <v>247</v>
      </c>
      <c r="E1129" s="213" t="s">
        <v>19</v>
      </c>
      <c r="F1129" s="214" t="s">
        <v>4683</v>
      </c>
      <c r="G1129" s="212"/>
      <c r="H1129" s="215">
        <v>13.29</v>
      </c>
      <c r="I1129" s="216"/>
      <c r="J1129" s="212"/>
      <c r="K1129" s="212"/>
      <c r="L1129" s="217"/>
      <c r="M1129" s="218"/>
      <c r="N1129" s="219"/>
      <c r="O1129" s="219"/>
      <c r="P1129" s="219"/>
      <c r="Q1129" s="219"/>
      <c r="R1129" s="219"/>
      <c r="S1129" s="219"/>
      <c r="T1129" s="220"/>
      <c r="AT1129" s="221" t="s">
        <v>247</v>
      </c>
      <c r="AU1129" s="221" t="s">
        <v>88</v>
      </c>
      <c r="AV1129" s="14" t="s">
        <v>88</v>
      </c>
      <c r="AW1129" s="14" t="s">
        <v>37</v>
      </c>
      <c r="AX1129" s="14" t="s">
        <v>83</v>
      </c>
      <c r="AY1129" s="221" t="s">
        <v>237</v>
      </c>
    </row>
    <row r="1130" spans="1:65" s="2" customFormat="1" ht="55.5" customHeight="1">
      <c r="A1130" s="37"/>
      <c r="B1130" s="38"/>
      <c r="C1130" s="182" t="s">
        <v>4684</v>
      </c>
      <c r="D1130" s="182" t="s">
        <v>239</v>
      </c>
      <c r="E1130" s="183" t="s">
        <v>1463</v>
      </c>
      <c r="F1130" s="184" t="s">
        <v>1464</v>
      </c>
      <c r="G1130" s="185" t="s">
        <v>304</v>
      </c>
      <c r="H1130" s="186">
        <v>0.223</v>
      </c>
      <c r="I1130" s="187"/>
      <c r="J1130" s="188">
        <f>ROUND(I1130*H1130,2)</f>
        <v>0</v>
      </c>
      <c r="K1130" s="184" t="s">
        <v>242</v>
      </c>
      <c r="L1130" s="42"/>
      <c r="M1130" s="189" t="s">
        <v>19</v>
      </c>
      <c r="N1130" s="190" t="s">
        <v>48</v>
      </c>
      <c r="O1130" s="67"/>
      <c r="P1130" s="191">
        <f>O1130*H1130</f>
        <v>0</v>
      </c>
      <c r="Q1130" s="191">
        <v>0</v>
      </c>
      <c r="R1130" s="191">
        <f>Q1130*H1130</f>
        <v>0</v>
      </c>
      <c r="S1130" s="191">
        <v>0</v>
      </c>
      <c r="T1130" s="192">
        <f>S1130*H1130</f>
        <v>0</v>
      </c>
      <c r="U1130" s="37"/>
      <c r="V1130" s="37"/>
      <c r="W1130" s="37"/>
      <c r="X1130" s="37"/>
      <c r="Y1130" s="37"/>
      <c r="Z1130" s="37"/>
      <c r="AA1130" s="37"/>
      <c r="AB1130" s="37"/>
      <c r="AC1130" s="37"/>
      <c r="AD1130" s="37"/>
      <c r="AE1130" s="37"/>
      <c r="AR1130" s="193" t="s">
        <v>366</v>
      </c>
      <c r="AT1130" s="193" t="s">
        <v>239</v>
      </c>
      <c r="AU1130" s="193" t="s">
        <v>88</v>
      </c>
      <c r="AY1130" s="20" t="s">
        <v>237</v>
      </c>
      <c r="BE1130" s="194">
        <f>IF(N1130="základní",J1130,0)</f>
        <v>0</v>
      </c>
      <c r="BF1130" s="194">
        <f>IF(N1130="snížená",J1130,0)</f>
        <v>0</v>
      </c>
      <c r="BG1130" s="194">
        <f>IF(N1130="zákl. přenesená",J1130,0)</f>
        <v>0</v>
      </c>
      <c r="BH1130" s="194">
        <f>IF(N1130="sníž. přenesená",J1130,0)</f>
        <v>0</v>
      </c>
      <c r="BI1130" s="194">
        <f>IF(N1130="nulová",J1130,0)</f>
        <v>0</v>
      </c>
      <c r="BJ1130" s="20" t="s">
        <v>88</v>
      </c>
      <c r="BK1130" s="194">
        <f>ROUND(I1130*H1130,2)</f>
        <v>0</v>
      </c>
      <c r="BL1130" s="20" t="s">
        <v>366</v>
      </c>
      <c r="BM1130" s="193" t="s">
        <v>4685</v>
      </c>
    </row>
    <row r="1131" spans="1:65" s="2" customFormat="1" ht="10.199999999999999">
      <c r="A1131" s="37"/>
      <c r="B1131" s="38"/>
      <c r="C1131" s="39"/>
      <c r="D1131" s="195" t="s">
        <v>245</v>
      </c>
      <c r="E1131" s="39"/>
      <c r="F1131" s="196" t="s">
        <v>1466</v>
      </c>
      <c r="G1131" s="39"/>
      <c r="H1131" s="39"/>
      <c r="I1131" s="197"/>
      <c r="J1131" s="39"/>
      <c r="K1131" s="39"/>
      <c r="L1131" s="42"/>
      <c r="M1131" s="198"/>
      <c r="N1131" s="199"/>
      <c r="O1131" s="67"/>
      <c r="P1131" s="67"/>
      <c r="Q1131" s="67"/>
      <c r="R1131" s="67"/>
      <c r="S1131" s="67"/>
      <c r="T1131" s="68"/>
      <c r="U1131" s="37"/>
      <c r="V1131" s="37"/>
      <c r="W1131" s="37"/>
      <c r="X1131" s="37"/>
      <c r="Y1131" s="37"/>
      <c r="Z1131" s="37"/>
      <c r="AA1131" s="37"/>
      <c r="AB1131" s="37"/>
      <c r="AC1131" s="37"/>
      <c r="AD1131" s="37"/>
      <c r="AE1131" s="37"/>
      <c r="AT1131" s="20" t="s">
        <v>245</v>
      </c>
      <c r="AU1131" s="20" t="s">
        <v>88</v>
      </c>
    </row>
    <row r="1132" spans="1:65" s="12" customFormat="1" ht="22.8" customHeight="1">
      <c r="B1132" s="166"/>
      <c r="C1132" s="167"/>
      <c r="D1132" s="168" t="s">
        <v>75</v>
      </c>
      <c r="E1132" s="180" t="s">
        <v>4686</v>
      </c>
      <c r="F1132" s="180" t="s">
        <v>4687</v>
      </c>
      <c r="G1132" s="167"/>
      <c r="H1132" s="167"/>
      <c r="I1132" s="170"/>
      <c r="J1132" s="181">
        <f>BK1132</f>
        <v>0</v>
      </c>
      <c r="K1132" s="167"/>
      <c r="L1132" s="172"/>
      <c r="M1132" s="173"/>
      <c r="N1132" s="174"/>
      <c r="O1132" s="174"/>
      <c r="P1132" s="175">
        <f>SUM(P1133:P1145)</f>
        <v>0</v>
      </c>
      <c r="Q1132" s="174"/>
      <c r="R1132" s="175">
        <f>SUM(R1133:R1145)</f>
        <v>2.9354999999999997E-3</v>
      </c>
      <c r="S1132" s="174"/>
      <c r="T1132" s="176">
        <f>SUM(T1133:T1145)</f>
        <v>0</v>
      </c>
      <c r="AR1132" s="177" t="s">
        <v>88</v>
      </c>
      <c r="AT1132" s="178" t="s">
        <v>75</v>
      </c>
      <c r="AU1132" s="178" t="s">
        <v>83</v>
      </c>
      <c r="AY1132" s="177" t="s">
        <v>237</v>
      </c>
      <c r="BK1132" s="179">
        <f>SUM(BK1133:BK1145)</f>
        <v>0</v>
      </c>
    </row>
    <row r="1133" spans="1:65" s="2" customFormat="1" ht="21.75" customHeight="1">
      <c r="A1133" s="37"/>
      <c r="B1133" s="38"/>
      <c r="C1133" s="182" t="s">
        <v>4688</v>
      </c>
      <c r="D1133" s="182" t="s">
        <v>239</v>
      </c>
      <c r="E1133" s="183" t="s">
        <v>4689</v>
      </c>
      <c r="F1133" s="184" t="s">
        <v>4690</v>
      </c>
      <c r="G1133" s="185" t="s">
        <v>141</v>
      </c>
      <c r="H1133" s="186">
        <v>115.842</v>
      </c>
      <c r="I1133" s="187"/>
      <c r="J1133" s="188">
        <f>ROUND(I1133*H1133,2)</f>
        <v>0</v>
      </c>
      <c r="K1133" s="184" t="s">
        <v>242</v>
      </c>
      <c r="L1133" s="42"/>
      <c r="M1133" s="189" t="s">
        <v>19</v>
      </c>
      <c r="N1133" s="190" t="s">
        <v>48</v>
      </c>
      <c r="O1133" s="67"/>
      <c r="P1133" s="191">
        <f>O1133*H1133</f>
        <v>0</v>
      </c>
      <c r="Q1133" s="191">
        <v>0</v>
      </c>
      <c r="R1133" s="191">
        <f>Q1133*H1133</f>
        <v>0</v>
      </c>
      <c r="S1133" s="191">
        <v>0</v>
      </c>
      <c r="T1133" s="192">
        <f>S1133*H1133</f>
        <v>0</v>
      </c>
      <c r="U1133" s="37"/>
      <c r="V1133" s="37"/>
      <c r="W1133" s="37"/>
      <c r="X1133" s="37"/>
      <c r="Y1133" s="37"/>
      <c r="Z1133" s="37"/>
      <c r="AA1133" s="37"/>
      <c r="AB1133" s="37"/>
      <c r="AC1133" s="37"/>
      <c r="AD1133" s="37"/>
      <c r="AE1133" s="37"/>
      <c r="AR1133" s="193" t="s">
        <v>366</v>
      </c>
      <c r="AT1133" s="193" t="s">
        <v>239</v>
      </c>
      <c r="AU1133" s="193" t="s">
        <v>88</v>
      </c>
      <c r="AY1133" s="20" t="s">
        <v>237</v>
      </c>
      <c r="BE1133" s="194">
        <f>IF(N1133="základní",J1133,0)</f>
        <v>0</v>
      </c>
      <c r="BF1133" s="194">
        <f>IF(N1133="snížená",J1133,0)</f>
        <v>0</v>
      </c>
      <c r="BG1133" s="194">
        <f>IF(N1133="zákl. přenesená",J1133,0)</f>
        <v>0</v>
      </c>
      <c r="BH1133" s="194">
        <f>IF(N1133="sníž. přenesená",J1133,0)</f>
        <v>0</v>
      </c>
      <c r="BI1133" s="194">
        <f>IF(N1133="nulová",J1133,0)</f>
        <v>0</v>
      </c>
      <c r="BJ1133" s="20" t="s">
        <v>88</v>
      </c>
      <c r="BK1133" s="194">
        <f>ROUND(I1133*H1133,2)</f>
        <v>0</v>
      </c>
      <c r="BL1133" s="20" t="s">
        <v>366</v>
      </c>
      <c r="BM1133" s="193" t="s">
        <v>4691</v>
      </c>
    </row>
    <row r="1134" spans="1:65" s="2" customFormat="1" ht="10.199999999999999">
      <c r="A1134" s="37"/>
      <c r="B1134" s="38"/>
      <c r="C1134" s="39"/>
      <c r="D1134" s="195" t="s">
        <v>245</v>
      </c>
      <c r="E1134" s="39"/>
      <c r="F1134" s="196" t="s">
        <v>4692</v>
      </c>
      <c r="G1134" s="39"/>
      <c r="H1134" s="39"/>
      <c r="I1134" s="197"/>
      <c r="J1134" s="39"/>
      <c r="K1134" s="39"/>
      <c r="L1134" s="42"/>
      <c r="M1134" s="198"/>
      <c r="N1134" s="199"/>
      <c r="O1134" s="67"/>
      <c r="P1134" s="67"/>
      <c r="Q1134" s="67"/>
      <c r="R1134" s="67"/>
      <c r="S1134" s="67"/>
      <c r="T1134" s="68"/>
      <c r="U1134" s="37"/>
      <c r="V1134" s="37"/>
      <c r="W1134" s="37"/>
      <c r="X1134" s="37"/>
      <c r="Y1134" s="37"/>
      <c r="Z1134" s="37"/>
      <c r="AA1134" s="37"/>
      <c r="AB1134" s="37"/>
      <c r="AC1134" s="37"/>
      <c r="AD1134" s="37"/>
      <c r="AE1134" s="37"/>
      <c r="AT1134" s="20" t="s">
        <v>245</v>
      </c>
      <c r="AU1134" s="20" t="s">
        <v>88</v>
      </c>
    </row>
    <row r="1135" spans="1:65" s="13" customFormat="1" ht="10.199999999999999">
      <c r="B1135" s="200"/>
      <c r="C1135" s="201"/>
      <c r="D1135" s="202" t="s">
        <v>247</v>
      </c>
      <c r="E1135" s="203" t="s">
        <v>19</v>
      </c>
      <c r="F1135" s="204" t="s">
        <v>4693</v>
      </c>
      <c r="G1135" s="201"/>
      <c r="H1135" s="203" t="s">
        <v>19</v>
      </c>
      <c r="I1135" s="205"/>
      <c r="J1135" s="201"/>
      <c r="K1135" s="201"/>
      <c r="L1135" s="206"/>
      <c r="M1135" s="207"/>
      <c r="N1135" s="208"/>
      <c r="O1135" s="208"/>
      <c r="P1135" s="208"/>
      <c r="Q1135" s="208"/>
      <c r="R1135" s="208"/>
      <c r="S1135" s="208"/>
      <c r="T1135" s="209"/>
      <c r="AT1135" s="210" t="s">
        <v>247</v>
      </c>
      <c r="AU1135" s="210" t="s">
        <v>88</v>
      </c>
      <c r="AV1135" s="13" t="s">
        <v>83</v>
      </c>
      <c r="AW1135" s="13" t="s">
        <v>37</v>
      </c>
      <c r="AX1135" s="13" t="s">
        <v>76</v>
      </c>
      <c r="AY1135" s="210" t="s">
        <v>237</v>
      </c>
    </row>
    <row r="1136" spans="1:65" s="14" customFormat="1" ht="10.199999999999999">
      <c r="B1136" s="211"/>
      <c r="C1136" s="212"/>
      <c r="D1136" s="202" t="s">
        <v>247</v>
      </c>
      <c r="E1136" s="213" t="s">
        <v>19</v>
      </c>
      <c r="F1136" s="214" t="s">
        <v>4694</v>
      </c>
      <c r="G1136" s="212"/>
      <c r="H1136" s="215">
        <v>115.842</v>
      </c>
      <c r="I1136" s="216"/>
      <c r="J1136" s="212"/>
      <c r="K1136" s="212"/>
      <c r="L1136" s="217"/>
      <c r="M1136" s="218"/>
      <c r="N1136" s="219"/>
      <c r="O1136" s="219"/>
      <c r="P1136" s="219"/>
      <c r="Q1136" s="219"/>
      <c r="R1136" s="219"/>
      <c r="S1136" s="219"/>
      <c r="T1136" s="220"/>
      <c r="AT1136" s="221" t="s">
        <v>247</v>
      </c>
      <c r="AU1136" s="221" t="s">
        <v>88</v>
      </c>
      <c r="AV1136" s="14" t="s">
        <v>88</v>
      </c>
      <c r="AW1136" s="14" t="s">
        <v>37</v>
      </c>
      <c r="AX1136" s="14" t="s">
        <v>83</v>
      </c>
      <c r="AY1136" s="221" t="s">
        <v>237</v>
      </c>
    </row>
    <row r="1137" spans="1:65" s="2" customFormat="1" ht="24.15" customHeight="1">
      <c r="A1137" s="37"/>
      <c r="B1137" s="38"/>
      <c r="C1137" s="182" t="s">
        <v>4695</v>
      </c>
      <c r="D1137" s="182" t="s">
        <v>239</v>
      </c>
      <c r="E1137" s="183" t="s">
        <v>4696</v>
      </c>
      <c r="F1137" s="184" t="s">
        <v>4697</v>
      </c>
      <c r="G1137" s="185" t="s">
        <v>141</v>
      </c>
      <c r="H1137" s="186">
        <v>3.09</v>
      </c>
      <c r="I1137" s="187"/>
      <c r="J1137" s="188">
        <f>ROUND(I1137*H1137,2)</f>
        <v>0</v>
      </c>
      <c r="K1137" s="184" t="s">
        <v>242</v>
      </c>
      <c r="L1137" s="42"/>
      <c r="M1137" s="189" t="s">
        <v>19</v>
      </c>
      <c r="N1137" s="190" t="s">
        <v>48</v>
      </c>
      <c r="O1137" s="67"/>
      <c r="P1137" s="191">
        <f>O1137*H1137</f>
        <v>0</v>
      </c>
      <c r="Q1137" s="191">
        <v>0</v>
      </c>
      <c r="R1137" s="191">
        <f>Q1137*H1137</f>
        <v>0</v>
      </c>
      <c r="S1137" s="191">
        <v>0</v>
      </c>
      <c r="T1137" s="192">
        <f>S1137*H1137</f>
        <v>0</v>
      </c>
      <c r="U1137" s="37"/>
      <c r="V1137" s="37"/>
      <c r="W1137" s="37"/>
      <c r="X1137" s="37"/>
      <c r="Y1137" s="37"/>
      <c r="Z1137" s="37"/>
      <c r="AA1137" s="37"/>
      <c r="AB1137" s="37"/>
      <c r="AC1137" s="37"/>
      <c r="AD1137" s="37"/>
      <c r="AE1137" s="37"/>
      <c r="AR1137" s="193" t="s">
        <v>366</v>
      </c>
      <c r="AT1137" s="193" t="s">
        <v>239</v>
      </c>
      <c r="AU1137" s="193" t="s">
        <v>88</v>
      </c>
      <c r="AY1137" s="20" t="s">
        <v>237</v>
      </c>
      <c r="BE1137" s="194">
        <f>IF(N1137="základní",J1137,0)</f>
        <v>0</v>
      </c>
      <c r="BF1137" s="194">
        <f>IF(N1137="snížená",J1137,0)</f>
        <v>0</v>
      </c>
      <c r="BG1137" s="194">
        <f>IF(N1137="zákl. přenesená",J1137,0)</f>
        <v>0</v>
      </c>
      <c r="BH1137" s="194">
        <f>IF(N1137="sníž. přenesená",J1137,0)</f>
        <v>0</v>
      </c>
      <c r="BI1137" s="194">
        <f>IF(N1137="nulová",J1137,0)</f>
        <v>0</v>
      </c>
      <c r="BJ1137" s="20" t="s">
        <v>88</v>
      </c>
      <c r="BK1137" s="194">
        <f>ROUND(I1137*H1137,2)</f>
        <v>0</v>
      </c>
      <c r="BL1137" s="20" t="s">
        <v>366</v>
      </c>
      <c r="BM1137" s="193" t="s">
        <v>4698</v>
      </c>
    </row>
    <row r="1138" spans="1:65" s="2" customFormat="1" ht="10.199999999999999">
      <c r="A1138" s="37"/>
      <c r="B1138" s="38"/>
      <c r="C1138" s="39"/>
      <c r="D1138" s="195" t="s">
        <v>245</v>
      </c>
      <c r="E1138" s="39"/>
      <c r="F1138" s="196" t="s">
        <v>4699</v>
      </c>
      <c r="G1138" s="39"/>
      <c r="H1138" s="39"/>
      <c r="I1138" s="197"/>
      <c r="J1138" s="39"/>
      <c r="K1138" s="39"/>
      <c r="L1138" s="42"/>
      <c r="M1138" s="198"/>
      <c r="N1138" s="199"/>
      <c r="O1138" s="67"/>
      <c r="P1138" s="67"/>
      <c r="Q1138" s="67"/>
      <c r="R1138" s="67"/>
      <c r="S1138" s="67"/>
      <c r="T1138" s="68"/>
      <c r="U1138" s="37"/>
      <c r="V1138" s="37"/>
      <c r="W1138" s="37"/>
      <c r="X1138" s="37"/>
      <c r="Y1138" s="37"/>
      <c r="Z1138" s="37"/>
      <c r="AA1138" s="37"/>
      <c r="AB1138" s="37"/>
      <c r="AC1138" s="37"/>
      <c r="AD1138" s="37"/>
      <c r="AE1138" s="37"/>
      <c r="AT1138" s="20" t="s">
        <v>245</v>
      </c>
      <c r="AU1138" s="20" t="s">
        <v>88</v>
      </c>
    </row>
    <row r="1139" spans="1:65" s="14" customFormat="1" ht="10.199999999999999">
      <c r="B1139" s="211"/>
      <c r="C1139" s="212"/>
      <c r="D1139" s="202" t="s">
        <v>247</v>
      </c>
      <c r="E1139" s="213" t="s">
        <v>19</v>
      </c>
      <c r="F1139" s="214" t="s">
        <v>3568</v>
      </c>
      <c r="G1139" s="212"/>
      <c r="H1139" s="215">
        <v>3.09</v>
      </c>
      <c r="I1139" s="216"/>
      <c r="J1139" s="212"/>
      <c r="K1139" s="212"/>
      <c r="L1139" s="217"/>
      <c r="M1139" s="218"/>
      <c r="N1139" s="219"/>
      <c r="O1139" s="219"/>
      <c r="P1139" s="219"/>
      <c r="Q1139" s="219"/>
      <c r="R1139" s="219"/>
      <c r="S1139" s="219"/>
      <c r="T1139" s="220"/>
      <c r="AT1139" s="221" t="s">
        <v>247</v>
      </c>
      <c r="AU1139" s="221" t="s">
        <v>88</v>
      </c>
      <c r="AV1139" s="14" t="s">
        <v>88</v>
      </c>
      <c r="AW1139" s="14" t="s">
        <v>37</v>
      </c>
      <c r="AX1139" s="14" t="s">
        <v>83</v>
      </c>
      <c r="AY1139" s="221" t="s">
        <v>237</v>
      </c>
    </row>
    <row r="1140" spans="1:65" s="2" customFormat="1" ht="37.799999999999997" customHeight="1">
      <c r="A1140" s="37"/>
      <c r="B1140" s="38"/>
      <c r="C1140" s="182" t="s">
        <v>4700</v>
      </c>
      <c r="D1140" s="182" t="s">
        <v>239</v>
      </c>
      <c r="E1140" s="183" t="s">
        <v>4701</v>
      </c>
      <c r="F1140" s="184" t="s">
        <v>4702</v>
      </c>
      <c r="G1140" s="185" t="s">
        <v>141</v>
      </c>
      <c r="H1140" s="186">
        <v>3.09</v>
      </c>
      <c r="I1140" s="187"/>
      <c r="J1140" s="188">
        <f>ROUND(I1140*H1140,2)</f>
        <v>0</v>
      </c>
      <c r="K1140" s="184" t="s">
        <v>242</v>
      </c>
      <c r="L1140" s="42"/>
      <c r="M1140" s="189" t="s">
        <v>19</v>
      </c>
      <c r="N1140" s="190" t="s">
        <v>48</v>
      </c>
      <c r="O1140" s="67"/>
      <c r="P1140" s="191">
        <f>O1140*H1140</f>
        <v>0</v>
      </c>
      <c r="Q1140" s="191">
        <v>2.9E-4</v>
      </c>
      <c r="R1140" s="191">
        <f>Q1140*H1140</f>
        <v>8.9609999999999993E-4</v>
      </c>
      <c r="S1140" s="191">
        <v>0</v>
      </c>
      <c r="T1140" s="192">
        <f>S1140*H1140</f>
        <v>0</v>
      </c>
      <c r="U1140" s="37"/>
      <c r="V1140" s="37"/>
      <c r="W1140" s="37"/>
      <c r="X1140" s="37"/>
      <c r="Y1140" s="37"/>
      <c r="Z1140" s="37"/>
      <c r="AA1140" s="37"/>
      <c r="AB1140" s="37"/>
      <c r="AC1140" s="37"/>
      <c r="AD1140" s="37"/>
      <c r="AE1140" s="37"/>
      <c r="AR1140" s="193" t="s">
        <v>366</v>
      </c>
      <c r="AT1140" s="193" t="s">
        <v>239</v>
      </c>
      <c r="AU1140" s="193" t="s">
        <v>88</v>
      </c>
      <c r="AY1140" s="20" t="s">
        <v>237</v>
      </c>
      <c r="BE1140" s="194">
        <f>IF(N1140="základní",J1140,0)</f>
        <v>0</v>
      </c>
      <c r="BF1140" s="194">
        <f>IF(N1140="snížená",J1140,0)</f>
        <v>0</v>
      </c>
      <c r="BG1140" s="194">
        <f>IF(N1140="zákl. přenesená",J1140,0)</f>
        <v>0</v>
      </c>
      <c r="BH1140" s="194">
        <f>IF(N1140="sníž. přenesená",J1140,0)</f>
        <v>0</v>
      </c>
      <c r="BI1140" s="194">
        <f>IF(N1140="nulová",J1140,0)</f>
        <v>0</v>
      </c>
      <c r="BJ1140" s="20" t="s">
        <v>88</v>
      </c>
      <c r="BK1140" s="194">
        <f>ROUND(I1140*H1140,2)</f>
        <v>0</v>
      </c>
      <c r="BL1140" s="20" t="s">
        <v>366</v>
      </c>
      <c r="BM1140" s="193" t="s">
        <v>4703</v>
      </c>
    </row>
    <row r="1141" spans="1:65" s="2" customFormat="1" ht="10.199999999999999">
      <c r="A1141" s="37"/>
      <c r="B1141" s="38"/>
      <c r="C1141" s="39"/>
      <c r="D1141" s="195" t="s">
        <v>245</v>
      </c>
      <c r="E1141" s="39"/>
      <c r="F1141" s="196" t="s">
        <v>4704</v>
      </c>
      <c r="G1141" s="39"/>
      <c r="H1141" s="39"/>
      <c r="I1141" s="197"/>
      <c r="J1141" s="39"/>
      <c r="K1141" s="39"/>
      <c r="L1141" s="42"/>
      <c r="M1141" s="198"/>
      <c r="N1141" s="199"/>
      <c r="O1141" s="67"/>
      <c r="P1141" s="67"/>
      <c r="Q1141" s="67"/>
      <c r="R1141" s="67"/>
      <c r="S1141" s="67"/>
      <c r="T1141" s="68"/>
      <c r="U1141" s="37"/>
      <c r="V1141" s="37"/>
      <c r="W1141" s="37"/>
      <c r="X1141" s="37"/>
      <c r="Y1141" s="37"/>
      <c r="Z1141" s="37"/>
      <c r="AA1141" s="37"/>
      <c r="AB1141" s="37"/>
      <c r="AC1141" s="37"/>
      <c r="AD1141" s="37"/>
      <c r="AE1141" s="37"/>
      <c r="AT1141" s="20" t="s">
        <v>245</v>
      </c>
      <c r="AU1141" s="20" t="s">
        <v>88</v>
      </c>
    </row>
    <row r="1142" spans="1:65" s="14" customFormat="1" ht="10.199999999999999">
      <c r="B1142" s="211"/>
      <c r="C1142" s="212"/>
      <c r="D1142" s="202" t="s">
        <v>247</v>
      </c>
      <c r="E1142" s="213" t="s">
        <v>19</v>
      </c>
      <c r="F1142" s="214" t="s">
        <v>3568</v>
      </c>
      <c r="G1142" s="212"/>
      <c r="H1142" s="215">
        <v>3.09</v>
      </c>
      <c r="I1142" s="216"/>
      <c r="J1142" s="212"/>
      <c r="K1142" s="212"/>
      <c r="L1142" s="217"/>
      <c r="M1142" s="218"/>
      <c r="N1142" s="219"/>
      <c r="O1142" s="219"/>
      <c r="P1142" s="219"/>
      <c r="Q1142" s="219"/>
      <c r="R1142" s="219"/>
      <c r="S1142" s="219"/>
      <c r="T1142" s="220"/>
      <c r="AT1142" s="221" t="s">
        <v>247</v>
      </c>
      <c r="AU1142" s="221" t="s">
        <v>88</v>
      </c>
      <c r="AV1142" s="14" t="s">
        <v>88</v>
      </c>
      <c r="AW1142" s="14" t="s">
        <v>37</v>
      </c>
      <c r="AX1142" s="14" t="s">
        <v>83</v>
      </c>
      <c r="AY1142" s="221" t="s">
        <v>237</v>
      </c>
    </row>
    <row r="1143" spans="1:65" s="2" customFormat="1" ht="24.15" customHeight="1">
      <c r="A1143" s="37"/>
      <c r="B1143" s="38"/>
      <c r="C1143" s="182" t="s">
        <v>4705</v>
      </c>
      <c r="D1143" s="182" t="s">
        <v>239</v>
      </c>
      <c r="E1143" s="183" t="s">
        <v>4706</v>
      </c>
      <c r="F1143" s="184" t="s">
        <v>4707</v>
      </c>
      <c r="G1143" s="185" t="s">
        <v>141</v>
      </c>
      <c r="H1143" s="186">
        <v>3.09</v>
      </c>
      <c r="I1143" s="187"/>
      <c r="J1143" s="188">
        <f>ROUND(I1143*H1143,2)</f>
        <v>0</v>
      </c>
      <c r="K1143" s="184" t="s">
        <v>242</v>
      </c>
      <c r="L1143" s="42"/>
      <c r="M1143" s="189" t="s">
        <v>19</v>
      </c>
      <c r="N1143" s="190" t="s">
        <v>48</v>
      </c>
      <c r="O1143" s="67"/>
      <c r="P1143" s="191">
        <f>O1143*H1143</f>
        <v>0</v>
      </c>
      <c r="Q1143" s="191">
        <v>6.6E-4</v>
      </c>
      <c r="R1143" s="191">
        <f>Q1143*H1143</f>
        <v>2.0393999999999998E-3</v>
      </c>
      <c r="S1143" s="191">
        <v>0</v>
      </c>
      <c r="T1143" s="192">
        <f>S1143*H1143</f>
        <v>0</v>
      </c>
      <c r="U1143" s="37"/>
      <c r="V1143" s="37"/>
      <c r="W1143" s="37"/>
      <c r="X1143" s="37"/>
      <c r="Y1143" s="37"/>
      <c r="Z1143" s="37"/>
      <c r="AA1143" s="37"/>
      <c r="AB1143" s="37"/>
      <c r="AC1143" s="37"/>
      <c r="AD1143" s="37"/>
      <c r="AE1143" s="37"/>
      <c r="AR1143" s="193" t="s">
        <v>366</v>
      </c>
      <c r="AT1143" s="193" t="s">
        <v>239</v>
      </c>
      <c r="AU1143" s="193" t="s">
        <v>88</v>
      </c>
      <c r="AY1143" s="20" t="s">
        <v>237</v>
      </c>
      <c r="BE1143" s="194">
        <f>IF(N1143="základní",J1143,0)</f>
        <v>0</v>
      </c>
      <c r="BF1143" s="194">
        <f>IF(N1143="snížená",J1143,0)</f>
        <v>0</v>
      </c>
      <c r="BG1143" s="194">
        <f>IF(N1143="zákl. přenesená",J1143,0)</f>
        <v>0</v>
      </c>
      <c r="BH1143" s="194">
        <f>IF(N1143="sníž. přenesená",J1143,0)</f>
        <v>0</v>
      </c>
      <c r="BI1143" s="194">
        <f>IF(N1143="nulová",J1143,0)</f>
        <v>0</v>
      </c>
      <c r="BJ1143" s="20" t="s">
        <v>88</v>
      </c>
      <c r="BK1143" s="194">
        <f>ROUND(I1143*H1143,2)</f>
        <v>0</v>
      </c>
      <c r="BL1143" s="20" t="s">
        <v>366</v>
      </c>
      <c r="BM1143" s="193" t="s">
        <v>4708</v>
      </c>
    </row>
    <row r="1144" spans="1:65" s="2" customFormat="1" ht="10.199999999999999">
      <c r="A1144" s="37"/>
      <c r="B1144" s="38"/>
      <c r="C1144" s="39"/>
      <c r="D1144" s="195" t="s">
        <v>245</v>
      </c>
      <c r="E1144" s="39"/>
      <c r="F1144" s="196" t="s">
        <v>4709</v>
      </c>
      <c r="G1144" s="39"/>
      <c r="H1144" s="39"/>
      <c r="I1144" s="197"/>
      <c r="J1144" s="39"/>
      <c r="K1144" s="39"/>
      <c r="L1144" s="42"/>
      <c r="M1144" s="198"/>
      <c r="N1144" s="199"/>
      <c r="O1144" s="67"/>
      <c r="P1144" s="67"/>
      <c r="Q1144" s="67"/>
      <c r="R1144" s="67"/>
      <c r="S1144" s="67"/>
      <c r="T1144" s="68"/>
      <c r="U1144" s="37"/>
      <c r="V1144" s="37"/>
      <c r="W1144" s="37"/>
      <c r="X1144" s="37"/>
      <c r="Y1144" s="37"/>
      <c r="Z1144" s="37"/>
      <c r="AA1144" s="37"/>
      <c r="AB1144" s="37"/>
      <c r="AC1144" s="37"/>
      <c r="AD1144" s="37"/>
      <c r="AE1144" s="37"/>
      <c r="AT1144" s="20" t="s">
        <v>245</v>
      </c>
      <c r="AU1144" s="20" t="s">
        <v>88</v>
      </c>
    </row>
    <row r="1145" spans="1:65" s="14" customFormat="1" ht="10.199999999999999">
      <c r="B1145" s="211"/>
      <c r="C1145" s="212"/>
      <c r="D1145" s="202" t="s">
        <v>247</v>
      </c>
      <c r="E1145" s="213" t="s">
        <v>19</v>
      </c>
      <c r="F1145" s="214" t="s">
        <v>3568</v>
      </c>
      <c r="G1145" s="212"/>
      <c r="H1145" s="215">
        <v>3.09</v>
      </c>
      <c r="I1145" s="216"/>
      <c r="J1145" s="212"/>
      <c r="K1145" s="212"/>
      <c r="L1145" s="217"/>
      <c r="M1145" s="218"/>
      <c r="N1145" s="219"/>
      <c r="O1145" s="219"/>
      <c r="P1145" s="219"/>
      <c r="Q1145" s="219"/>
      <c r="R1145" s="219"/>
      <c r="S1145" s="219"/>
      <c r="T1145" s="220"/>
      <c r="AT1145" s="221" t="s">
        <v>247</v>
      </c>
      <c r="AU1145" s="221" t="s">
        <v>88</v>
      </c>
      <c r="AV1145" s="14" t="s">
        <v>88</v>
      </c>
      <c r="AW1145" s="14" t="s">
        <v>37</v>
      </c>
      <c r="AX1145" s="14" t="s">
        <v>83</v>
      </c>
      <c r="AY1145" s="221" t="s">
        <v>237</v>
      </c>
    </row>
    <row r="1146" spans="1:65" s="12" customFormat="1" ht="22.8" customHeight="1">
      <c r="B1146" s="166"/>
      <c r="C1146" s="167"/>
      <c r="D1146" s="168" t="s">
        <v>75</v>
      </c>
      <c r="E1146" s="180" t="s">
        <v>1477</v>
      </c>
      <c r="F1146" s="180" t="s">
        <v>1478</v>
      </c>
      <c r="G1146" s="167"/>
      <c r="H1146" s="167"/>
      <c r="I1146" s="170"/>
      <c r="J1146" s="181">
        <f>BK1146</f>
        <v>0</v>
      </c>
      <c r="K1146" s="167"/>
      <c r="L1146" s="172"/>
      <c r="M1146" s="173"/>
      <c r="N1146" s="174"/>
      <c r="O1146" s="174"/>
      <c r="P1146" s="175">
        <f>SUM(P1147:P1176)</f>
        <v>0</v>
      </c>
      <c r="Q1146" s="174"/>
      <c r="R1146" s="175">
        <f>SUM(R1147:R1176)</f>
        <v>1.9984639999999998</v>
      </c>
      <c r="S1146" s="174"/>
      <c r="T1146" s="176">
        <f>SUM(T1147:T1176)</f>
        <v>0.60291655</v>
      </c>
      <c r="AR1146" s="177" t="s">
        <v>88</v>
      </c>
      <c r="AT1146" s="178" t="s">
        <v>75</v>
      </c>
      <c r="AU1146" s="178" t="s">
        <v>83</v>
      </c>
      <c r="AY1146" s="177" t="s">
        <v>237</v>
      </c>
      <c r="BK1146" s="179">
        <f>SUM(BK1147:BK1176)</f>
        <v>0</v>
      </c>
    </row>
    <row r="1147" spans="1:65" s="2" customFormat="1" ht="24.15" customHeight="1">
      <c r="A1147" s="37"/>
      <c r="B1147" s="38"/>
      <c r="C1147" s="182" t="s">
        <v>4710</v>
      </c>
      <c r="D1147" s="182" t="s">
        <v>239</v>
      </c>
      <c r="E1147" s="183" t="s">
        <v>1480</v>
      </c>
      <c r="F1147" s="184" t="s">
        <v>1481</v>
      </c>
      <c r="G1147" s="185" t="s">
        <v>141</v>
      </c>
      <c r="H1147" s="186">
        <v>1548.53</v>
      </c>
      <c r="I1147" s="187"/>
      <c r="J1147" s="188">
        <f>ROUND(I1147*H1147,2)</f>
        <v>0</v>
      </c>
      <c r="K1147" s="184" t="s">
        <v>242</v>
      </c>
      <c r="L1147" s="42"/>
      <c r="M1147" s="189" t="s">
        <v>19</v>
      </c>
      <c r="N1147" s="190" t="s">
        <v>48</v>
      </c>
      <c r="O1147" s="67"/>
      <c r="P1147" s="191">
        <f>O1147*H1147</f>
        <v>0</v>
      </c>
      <c r="Q1147" s="191">
        <v>0</v>
      </c>
      <c r="R1147" s="191">
        <f>Q1147*H1147</f>
        <v>0</v>
      </c>
      <c r="S1147" s="191">
        <v>0</v>
      </c>
      <c r="T1147" s="192">
        <f>S1147*H1147</f>
        <v>0</v>
      </c>
      <c r="U1147" s="37"/>
      <c r="V1147" s="37"/>
      <c r="W1147" s="37"/>
      <c r="X1147" s="37"/>
      <c r="Y1147" s="37"/>
      <c r="Z1147" s="37"/>
      <c r="AA1147" s="37"/>
      <c r="AB1147" s="37"/>
      <c r="AC1147" s="37"/>
      <c r="AD1147" s="37"/>
      <c r="AE1147" s="37"/>
      <c r="AR1147" s="193" t="s">
        <v>366</v>
      </c>
      <c r="AT1147" s="193" t="s">
        <v>239</v>
      </c>
      <c r="AU1147" s="193" t="s">
        <v>88</v>
      </c>
      <c r="AY1147" s="20" t="s">
        <v>237</v>
      </c>
      <c r="BE1147" s="194">
        <f>IF(N1147="základní",J1147,0)</f>
        <v>0</v>
      </c>
      <c r="BF1147" s="194">
        <f>IF(N1147="snížená",J1147,0)</f>
        <v>0</v>
      </c>
      <c r="BG1147" s="194">
        <f>IF(N1147="zákl. přenesená",J1147,0)</f>
        <v>0</v>
      </c>
      <c r="BH1147" s="194">
        <f>IF(N1147="sníž. přenesená",J1147,0)</f>
        <v>0</v>
      </c>
      <c r="BI1147" s="194">
        <f>IF(N1147="nulová",J1147,0)</f>
        <v>0</v>
      </c>
      <c r="BJ1147" s="20" t="s">
        <v>88</v>
      </c>
      <c r="BK1147" s="194">
        <f>ROUND(I1147*H1147,2)</f>
        <v>0</v>
      </c>
      <c r="BL1147" s="20" t="s">
        <v>366</v>
      </c>
      <c r="BM1147" s="193" t="s">
        <v>4711</v>
      </c>
    </row>
    <row r="1148" spans="1:65" s="2" customFormat="1" ht="10.199999999999999">
      <c r="A1148" s="37"/>
      <c r="B1148" s="38"/>
      <c r="C1148" s="39"/>
      <c r="D1148" s="195" t="s">
        <v>245</v>
      </c>
      <c r="E1148" s="39"/>
      <c r="F1148" s="196" t="s">
        <v>1483</v>
      </c>
      <c r="G1148" s="39"/>
      <c r="H1148" s="39"/>
      <c r="I1148" s="197"/>
      <c r="J1148" s="39"/>
      <c r="K1148" s="39"/>
      <c r="L1148" s="42"/>
      <c r="M1148" s="198"/>
      <c r="N1148" s="199"/>
      <c r="O1148" s="67"/>
      <c r="P1148" s="67"/>
      <c r="Q1148" s="67"/>
      <c r="R1148" s="67"/>
      <c r="S1148" s="67"/>
      <c r="T1148" s="68"/>
      <c r="U1148" s="37"/>
      <c r="V1148" s="37"/>
      <c r="W1148" s="37"/>
      <c r="X1148" s="37"/>
      <c r="Y1148" s="37"/>
      <c r="Z1148" s="37"/>
      <c r="AA1148" s="37"/>
      <c r="AB1148" s="37"/>
      <c r="AC1148" s="37"/>
      <c r="AD1148" s="37"/>
      <c r="AE1148" s="37"/>
      <c r="AT1148" s="20" t="s">
        <v>245</v>
      </c>
      <c r="AU1148" s="20" t="s">
        <v>88</v>
      </c>
    </row>
    <row r="1149" spans="1:65" s="14" customFormat="1" ht="10.199999999999999">
      <c r="B1149" s="211"/>
      <c r="C1149" s="212"/>
      <c r="D1149" s="202" t="s">
        <v>247</v>
      </c>
      <c r="E1149" s="213" t="s">
        <v>19</v>
      </c>
      <c r="F1149" s="214" t="s">
        <v>189</v>
      </c>
      <c r="G1149" s="212"/>
      <c r="H1149" s="215">
        <v>1548.53</v>
      </c>
      <c r="I1149" s="216"/>
      <c r="J1149" s="212"/>
      <c r="K1149" s="212"/>
      <c r="L1149" s="217"/>
      <c r="M1149" s="218"/>
      <c r="N1149" s="219"/>
      <c r="O1149" s="219"/>
      <c r="P1149" s="219"/>
      <c r="Q1149" s="219"/>
      <c r="R1149" s="219"/>
      <c r="S1149" s="219"/>
      <c r="T1149" s="220"/>
      <c r="AT1149" s="221" t="s">
        <v>247</v>
      </c>
      <c r="AU1149" s="221" t="s">
        <v>88</v>
      </c>
      <c r="AV1149" s="14" t="s">
        <v>88</v>
      </c>
      <c r="AW1149" s="14" t="s">
        <v>37</v>
      </c>
      <c r="AX1149" s="14" t="s">
        <v>83</v>
      </c>
      <c r="AY1149" s="221" t="s">
        <v>237</v>
      </c>
    </row>
    <row r="1150" spans="1:65" s="2" customFormat="1" ht="24.15" customHeight="1">
      <c r="A1150" s="37"/>
      <c r="B1150" s="38"/>
      <c r="C1150" s="182" t="s">
        <v>2280</v>
      </c>
      <c r="D1150" s="182" t="s">
        <v>239</v>
      </c>
      <c r="E1150" s="183" t="s">
        <v>1485</v>
      </c>
      <c r="F1150" s="184" t="s">
        <v>1486</v>
      </c>
      <c r="G1150" s="185" t="s">
        <v>141</v>
      </c>
      <c r="H1150" s="186">
        <v>1548.53</v>
      </c>
      <c r="I1150" s="187"/>
      <c r="J1150" s="188">
        <f>ROUND(I1150*H1150,2)</f>
        <v>0</v>
      </c>
      <c r="K1150" s="184" t="s">
        <v>242</v>
      </c>
      <c r="L1150" s="42"/>
      <c r="M1150" s="189" t="s">
        <v>19</v>
      </c>
      <c r="N1150" s="190" t="s">
        <v>48</v>
      </c>
      <c r="O1150" s="67"/>
      <c r="P1150" s="191">
        <f>O1150*H1150</f>
        <v>0</v>
      </c>
      <c r="Q1150" s="191">
        <v>0</v>
      </c>
      <c r="R1150" s="191">
        <f>Q1150*H1150</f>
        <v>0</v>
      </c>
      <c r="S1150" s="191">
        <v>1.4999999999999999E-4</v>
      </c>
      <c r="T1150" s="192">
        <f>S1150*H1150</f>
        <v>0.23227949999999997</v>
      </c>
      <c r="U1150" s="37"/>
      <c r="V1150" s="37"/>
      <c r="W1150" s="37"/>
      <c r="X1150" s="37"/>
      <c r="Y1150" s="37"/>
      <c r="Z1150" s="37"/>
      <c r="AA1150" s="37"/>
      <c r="AB1150" s="37"/>
      <c r="AC1150" s="37"/>
      <c r="AD1150" s="37"/>
      <c r="AE1150" s="37"/>
      <c r="AR1150" s="193" t="s">
        <v>366</v>
      </c>
      <c r="AT1150" s="193" t="s">
        <v>239</v>
      </c>
      <c r="AU1150" s="193" t="s">
        <v>88</v>
      </c>
      <c r="AY1150" s="20" t="s">
        <v>237</v>
      </c>
      <c r="BE1150" s="194">
        <f>IF(N1150="základní",J1150,0)</f>
        <v>0</v>
      </c>
      <c r="BF1150" s="194">
        <f>IF(N1150="snížená",J1150,0)</f>
        <v>0</v>
      </c>
      <c r="BG1150" s="194">
        <f>IF(N1150="zákl. přenesená",J1150,0)</f>
        <v>0</v>
      </c>
      <c r="BH1150" s="194">
        <f>IF(N1150="sníž. přenesená",J1150,0)</f>
        <v>0</v>
      </c>
      <c r="BI1150" s="194">
        <f>IF(N1150="nulová",J1150,0)</f>
        <v>0</v>
      </c>
      <c r="BJ1150" s="20" t="s">
        <v>88</v>
      </c>
      <c r="BK1150" s="194">
        <f>ROUND(I1150*H1150,2)</f>
        <v>0</v>
      </c>
      <c r="BL1150" s="20" t="s">
        <v>366</v>
      </c>
      <c r="BM1150" s="193" t="s">
        <v>4712</v>
      </c>
    </row>
    <row r="1151" spans="1:65" s="2" customFormat="1" ht="10.199999999999999">
      <c r="A1151" s="37"/>
      <c r="B1151" s="38"/>
      <c r="C1151" s="39"/>
      <c r="D1151" s="195" t="s">
        <v>245</v>
      </c>
      <c r="E1151" s="39"/>
      <c r="F1151" s="196" t="s">
        <v>1488</v>
      </c>
      <c r="G1151" s="39"/>
      <c r="H1151" s="39"/>
      <c r="I1151" s="197"/>
      <c r="J1151" s="39"/>
      <c r="K1151" s="39"/>
      <c r="L1151" s="42"/>
      <c r="M1151" s="198"/>
      <c r="N1151" s="199"/>
      <c r="O1151" s="67"/>
      <c r="P1151" s="67"/>
      <c r="Q1151" s="67"/>
      <c r="R1151" s="67"/>
      <c r="S1151" s="67"/>
      <c r="T1151" s="68"/>
      <c r="U1151" s="37"/>
      <c r="V1151" s="37"/>
      <c r="W1151" s="37"/>
      <c r="X1151" s="37"/>
      <c r="Y1151" s="37"/>
      <c r="Z1151" s="37"/>
      <c r="AA1151" s="37"/>
      <c r="AB1151" s="37"/>
      <c r="AC1151" s="37"/>
      <c r="AD1151" s="37"/>
      <c r="AE1151" s="37"/>
      <c r="AT1151" s="20" t="s">
        <v>245</v>
      </c>
      <c r="AU1151" s="20" t="s">
        <v>88</v>
      </c>
    </row>
    <row r="1152" spans="1:65" s="14" customFormat="1" ht="10.199999999999999">
      <c r="B1152" s="211"/>
      <c r="C1152" s="212"/>
      <c r="D1152" s="202" t="s">
        <v>247</v>
      </c>
      <c r="E1152" s="213" t="s">
        <v>19</v>
      </c>
      <c r="F1152" s="214" t="s">
        <v>189</v>
      </c>
      <c r="G1152" s="212"/>
      <c r="H1152" s="215">
        <v>1548.53</v>
      </c>
      <c r="I1152" s="216"/>
      <c r="J1152" s="212"/>
      <c r="K1152" s="212"/>
      <c r="L1152" s="217"/>
      <c r="M1152" s="218"/>
      <c r="N1152" s="219"/>
      <c r="O1152" s="219"/>
      <c r="P1152" s="219"/>
      <c r="Q1152" s="219"/>
      <c r="R1152" s="219"/>
      <c r="S1152" s="219"/>
      <c r="T1152" s="220"/>
      <c r="AT1152" s="221" t="s">
        <v>247</v>
      </c>
      <c r="AU1152" s="221" t="s">
        <v>88</v>
      </c>
      <c r="AV1152" s="14" t="s">
        <v>88</v>
      </c>
      <c r="AW1152" s="14" t="s">
        <v>37</v>
      </c>
      <c r="AX1152" s="14" t="s">
        <v>83</v>
      </c>
      <c r="AY1152" s="221" t="s">
        <v>237</v>
      </c>
    </row>
    <row r="1153" spans="1:65" s="2" customFormat="1" ht="16.5" customHeight="1">
      <c r="A1153" s="37"/>
      <c r="B1153" s="38"/>
      <c r="C1153" s="182" t="s">
        <v>4713</v>
      </c>
      <c r="D1153" s="182" t="s">
        <v>239</v>
      </c>
      <c r="E1153" s="183" t="s">
        <v>1490</v>
      </c>
      <c r="F1153" s="184" t="s">
        <v>1491</v>
      </c>
      <c r="G1153" s="185" t="s">
        <v>141</v>
      </c>
      <c r="H1153" s="186">
        <v>1158.415</v>
      </c>
      <c r="I1153" s="187"/>
      <c r="J1153" s="188">
        <f>ROUND(I1153*H1153,2)</f>
        <v>0</v>
      </c>
      <c r="K1153" s="184" t="s">
        <v>242</v>
      </c>
      <c r="L1153" s="42"/>
      <c r="M1153" s="189" t="s">
        <v>19</v>
      </c>
      <c r="N1153" s="190" t="s">
        <v>48</v>
      </c>
      <c r="O1153" s="67"/>
      <c r="P1153" s="191">
        <f>O1153*H1153</f>
        <v>0</v>
      </c>
      <c r="Q1153" s="191">
        <v>1E-3</v>
      </c>
      <c r="R1153" s="191">
        <f>Q1153*H1153</f>
        <v>1.158415</v>
      </c>
      <c r="S1153" s="191">
        <v>3.1E-4</v>
      </c>
      <c r="T1153" s="192">
        <f>S1153*H1153</f>
        <v>0.35910864999999997</v>
      </c>
      <c r="U1153" s="37"/>
      <c r="V1153" s="37"/>
      <c r="W1153" s="37"/>
      <c r="X1153" s="37"/>
      <c r="Y1153" s="37"/>
      <c r="Z1153" s="37"/>
      <c r="AA1153" s="37"/>
      <c r="AB1153" s="37"/>
      <c r="AC1153" s="37"/>
      <c r="AD1153" s="37"/>
      <c r="AE1153" s="37"/>
      <c r="AR1153" s="193" t="s">
        <v>366</v>
      </c>
      <c r="AT1153" s="193" t="s">
        <v>239</v>
      </c>
      <c r="AU1153" s="193" t="s">
        <v>88</v>
      </c>
      <c r="AY1153" s="20" t="s">
        <v>237</v>
      </c>
      <c r="BE1153" s="194">
        <f>IF(N1153="základní",J1153,0)</f>
        <v>0</v>
      </c>
      <c r="BF1153" s="194">
        <f>IF(N1153="snížená",J1153,0)</f>
        <v>0</v>
      </c>
      <c r="BG1153" s="194">
        <f>IF(N1153="zákl. přenesená",J1153,0)</f>
        <v>0</v>
      </c>
      <c r="BH1153" s="194">
        <f>IF(N1153="sníž. přenesená",J1153,0)</f>
        <v>0</v>
      </c>
      <c r="BI1153" s="194">
        <f>IF(N1153="nulová",J1153,0)</f>
        <v>0</v>
      </c>
      <c r="BJ1153" s="20" t="s">
        <v>88</v>
      </c>
      <c r="BK1153" s="194">
        <f>ROUND(I1153*H1153,2)</f>
        <v>0</v>
      </c>
      <c r="BL1153" s="20" t="s">
        <v>366</v>
      </c>
      <c r="BM1153" s="193" t="s">
        <v>4714</v>
      </c>
    </row>
    <row r="1154" spans="1:65" s="2" customFormat="1" ht="10.199999999999999">
      <c r="A1154" s="37"/>
      <c r="B1154" s="38"/>
      <c r="C1154" s="39"/>
      <c r="D1154" s="195" t="s">
        <v>245</v>
      </c>
      <c r="E1154" s="39"/>
      <c r="F1154" s="196" t="s">
        <v>1493</v>
      </c>
      <c r="G1154" s="39"/>
      <c r="H1154" s="39"/>
      <c r="I1154" s="197"/>
      <c r="J1154" s="39"/>
      <c r="K1154" s="39"/>
      <c r="L1154" s="42"/>
      <c r="M1154" s="198"/>
      <c r="N1154" s="199"/>
      <c r="O1154" s="67"/>
      <c r="P1154" s="67"/>
      <c r="Q1154" s="67"/>
      <c r="R1154" s="67"/>
      <c r="S1154" s="67"/>
      <c r="T1154" s="68"/>
      <c r="U1154" s="37"/>
      <c r="V1154" s="37"/>
      <c r="W1154" s="37"/>
      <c r="X1154" s="37"/>
      <c r="Y1154" s="37"/>
      <c r="Z1154" s="37"/>
      <c r="AA1154" s="37"/>
      <c r="AB1154" s="37"/>
      <c r="AC1154" s="37"/>
      <c r="AD1154" s="37"/>
      <c r="AE1154" s="37"/>
      <c r="AT1154" s="20" t="s">
        <v>245</v>
      </c>
      <c r="AU1154" s="20" t="s">
        <v>88</v>
      </c>
    </row>
    <row r="1155" spans="1:65" s="14" customFormat="1" ht="10.199999999999999">
      <c r="B1155" s="211"/>
      <c r="C1155" s="212"/>
      <c r="D1155" s="202" t="s">
        <v>247</v>
      </c>
      <c r="E1155" s="213" t="s">
        <v>19</v>
      </c>
      <c r="F1155" s="214" t="s">
        <v>4715</v>
      </c>
      <c r="G1155" s="212"/>
      <c r="H1155" s="215">
        <v>1158.415</v>
      </c>
      <c r="I1155" s="216"/>
      <c r="J1155" s="212"/>
      <c r="K1155" s="212"/>
      <c r="L1155" s="217"/>
      <c r="M1155" s="218"/>
      <c r="N1155" s="219"/>
      <c r="O1155" s="219"/>
      <c r="P1155" s="219"/>
      <c r="Q1155" s="219"/>
      <c r="R1155" s="219"/>
      <c r="S1155" s="219"/>
      <c r="T1155" s="220"/>
      <c r="AT1155" s="221" t="s">
        <v>247</v>
      </c>
      <c r="AU1155" s="221" t="s">
        <v>88</v>
      </c>
      <c r="AV1155" s="14" t="s">
        <v>88</v>
      </c>
      <c r="AW1155" s="14" t="s">
        <v>37</v>
      </c>
      <c r="AX1155" s="14" t="s">
        <v>83</v>
      </c>
      <c r="AY1155" s="221" t="s">
        <v>237</v>
      </c>
    </row>
    <row r="1156" spans="1:65" s="2" customFormat="1" ht="24.15" customHeight="1">
      <c r="A1156" s="37"/>
      <c r="B1156" s="38"/>
      <c r="C1156" s="182" t="s">
        <v>4716</v>
      </c>
      <c r="D1156" s="182" t="s">
        <v>239</v>
      </c>
      <c r="E1156" s="183" t="s">
        <v>4717</v>
      </c>
      <c r="F1156" s="184" t="s">
        <v>4718</v>
      </c>
      <c r="G1156" s="185" t="s">
        <v>141</v>
      </c>
      <c r="H1156" s="186">
        <v>384.28</v>
      </c>
      <c r="I1156" s="187"/>
      <c r="J1156" s="188">
        <f>ROUND(I1156*H1156,2)</f>
        <v>0</v>
      </c>
      <c r="K1156" s="184" t="s">
        <v>242</v>
      </c>
      <c r="L1156" s="42"/>
      <c r="M1156" s="189" t="s">
        <v>19</v>
      </c>
      <c r="N1156" s="190" t="s">
        <v>48</v>
      </c>
      <c r="O1156" s="67"/>
      <c r="P1156" s="191">
        <f>O1156*H1156</f>
        <v>0</v>
      </c>
      <c r="Q1156" s="191">
        <v>0</v>
      </c>
      <c r="R1156" s="191">
        <f>Q1156*H1156</f>
        <v>0</v>
      </c>
      <c r="S1156" s="191">
        <v>3.0000000000000001E-5</v>
      </c>
      <c r="T1156" s="192">
        <f>S1156*H1156</f>
        <v>1.1528399999999999E-2</v>
      </c>
      <c r="U1156" s="37"/>
      <c r="V1156" s="37"/>
      <c r="W1156" s="37"/>
      <c r="X1156" s="37"/>
      <c r="Y1156" s="37"/>
      <c r="Z1156" s="37"/>
      <c r="AA1156" s="37"/>
      <c r="AB1156" s="37"/>
      <c r="AC1156" s="37"/>
      <c r="AD1156" s="37"/>
      <c r="AE1156" s="37"/>
      <c r="AR1156" s="193" t="s">
        <v>366</v>
      </c>
      <c r="AT1156" s="193" t="s">
        <v>239</v>
      </c>
      <c r="AU1156" s="193" t="s">
        <v>88</v>
      </c>
      <c r="AY1156" s="20" t="s">
        <v>237</v>
      </c>
      <c r="BE1156" s="194">
        <f>IF(N1156="základní",J1156,0)</f>
        <v>0</v>
      </c>
      <c r="BF1156" s="194">
        <f>IF(N1156="snížená",J1156,0)</f>
        <v>0</v>
      </c>
      <c r="BG1156" s="194">
        <f>IF(N1156="zákl. přenesená",J1156,0)</f>
        <v>0</v>
      </c>
      <c r="BH1156" s="194">
        <f>IF(N1156="sníž. přenesená",J1156,0)</f>
        <v>0</v>
      </c>
      <c r="BI1156" s="194">
        <f>IF(N1156="nulová",J1156,0)</f>
        <v>0</v>
      </c>
      <c r="BJ1156" s="20" t="s">
        <v>88</v>
      </c>
      <c r="BK1156" s="194">
        <f>ROUND(I1156*H1156,2)</f>
        <v>0</v>
      </c>
      <c r="BL1156" s="20" t="s">
        <v>366</v>
      </c>
      <c r="BM1156" s="193" t="s">
        <v>4719</v>
      </c>
    </row>
    <row r="1157" spans="1:65" s="2" customFormat="1" ht="10.199999999999999">
      <c r="A1157" s="37"/>
      <c r="B1157" s="38"/>
      <c r="C1157" s="39"/>
      <c r="D1157" s="195" t="s">
        <v>245</v>
      </c>
      <c r="E1157" s="39"/>
      <c r="F1157" s="196" t="s">
        <v>4720</v>
      </c>
      <c r="G1157" s="39"/>
      <c r="H1157" s="39"/>
      <c r="I1157" s="197"/>
      <c r="J1157" s="39"/>
      <c r="K1157" s="39"/>
      <c r="L1157" s="42"/>
      <c r="M1157" s="198"/>
      <c r="N1157" s="199"/>
      <c r="O1157" s="67"/>
      <c r="P1157" s="67"/>
      <c r="Q1157" s="67"/>
      <c r="R1157" s="67"/>
      <c r="S1157" s="67"/>
      <c r="T1157" s="68"/>
      <c r="U1157" s="37"/>
      <c r="V1157" s="37"/>
      <c r="W1157" s="37"/>
      <c r="X1157" s="37"/>
      <c r="Y1157" s="37"/>
      <c r="Z1157" s="37"/>
      <c r="AA1157" s="37"/>
      <c r="AB1157" s="37"/>
      <c r="AC1157" s="37"/>
      <c r="AD1157" s="37"/>
      <c r="AE1157" s="37"/>
      <c r="AT1157" s="20" t="s">
        <v>245</v>
      </c>
      <c r="AU1157" s="20" t="s">
        <v>88</v>
      </c>
    </row>
    <row r="1158" spans="1:65" s="13" customFormat="1" ht="10.199999999999999">
      <c r="B1158" s="200"/>
      <c r="C1158" s="201"/>
      <c r="D1158" s="202" t="s">
        <v>247</v>
      </c>
      <c r="E1158" s="203" t="s">
        <v>19</v>
      </c>
      <c r="F1158" s="204" t="s">
        <v>3854</v>
      </c>
      <c r="G1158" s="201"/>
      <c r="H1158" s="203" t="s">
        <v>19</v>
      </c>
      <c r="I1158" s="205"/>
      <c r="J1158" s="201"/>
      <c r="K1158" s="201"/>
      <c r="L1158" s="206"/>
      <c r="M1158" s="207"/>
      <c r="N1158" s="208"/>
      <c r="O1158" s="208"/>
      <c r="P1158" s="208"/>
      <c r="Q1158" s="208"/>
      <c r="R1158" s="208"/>
      <c r="S1158" s="208"/>
      <c r="T1158" s="209"/>
      <c r="AT1158" s="210" t="s">
        <v>247</v>
      </c>
      <c r="AU1158" s="210" t="s">
        <v>88</v>
      </c>
      <c r="AV1158" s="13" t="s">
        <v>83</v>
      </c>
      <c r="AW1158" s="13" t="s">
        <v>37</v>
      </c>
      <c r="AX1158" s="13" t="s">
        <v>76</v>
      </c>
      <c r="AY1158" s="210" t="s">
        <v>237</v>
      </c>
    </row>
    <row r="1159" spans="1:65" s="14" customFormat="1" ht="10.199999999999999">
      <c r="B1159" s="211"/>
      <c r="C1159" s="212"/>
      <c r="D1159" s="202" t="s">
        <v>247</v>
      </c>
      <c r="E1159" s="213" t="s">
        <v>19</v>
      </c>
      <c r="F1159" s="214" t="s">
        <v>4083</v>
      </c>
      <c r="G1159" s="212"/>
      <c r="H1159" s="215">
        <v>62.37</v>
      </c>
      <c r="I1159" s="216"/>
      <c r="J1159" s="212"/>
      <c r="K1159" s="212"/>
      <c r="L1159" s="217"/>
      <c r="M1159" s="218"/>
      <c r="N1159" s="219"/>
      <c r="O1159" s="219"/>
      <c r="P1159" s="219"/>
      <c r="Q1159" s="219"/>
      <c r="R1159" s="219"/>
      <c r="S1159" s="219"/>
      <c r="T1159" s="220"/>
      <c r="AT1159" s="221" t="s">
        <v>247</v>
      </c>
      <c r="AU1159" s="221" t="s">
        <v>88</v>
      </c>
      <c r="AV1159" s="14" t="s">
        <v>88</v>
      </c>
      <c r="AW1159" s="14" t="s">
        <v>37</v>
      </c>
      <c r="AX1159" s="14" t="s">
        <v>76</v>
      </c>
      <c r="AY1159" s="221" t="s">
        <v>237</v>
      </c>
    </row>
    <row r="1160" spans="1:65" s="15" customFormat="1" ht="10.199999999999999">
      <c r="B1160" s="222"/>
      <c r="C1160" s="223"/>
      <c r="D1160" s="202" t="s">
        <v>247</v>
      </c>
      <c r="E1160" s="224" t="s">
        <v>19</v>
      </c>
      <c r="F1160" s="225" t="s">
        <v>251</v>
      </c>
      <c r="G1160" s="223"/>
      <c r="H1160" s="226">
        <v>62.37</v>
      </c>
      <c r="I1160" s="227"/>
      <c r="J1160" s="223"/>
      <c r="K1160" s="223"/>
      <c r="L1160" s="228"/>
      <c r="M1160" s="229"/>
      <c r="N1160" s="230"/>
      <c r="O1160" s="230"/>
      <c r="P1160" s="230"/>
      <c r="Q1160" s="230"/>
      <c r="R1160" s="230"/>
      <c r="S1160" s="230"/>
      <c r="T1160" s="231"/>
      <c r="AT1160" s="232" t="s">
        <v>247</v>
      </c>
      <c r="AU1160" s="232" t="s">
        <v>88</v>
      </c>
      <c r="AV1160" s="15" t="s">
        <v>92</v>
      </c>
      <c r="AW1160" s="15" t="s">
        <v>37</v>
      </c>
      <c r="AX1160" s="15" t="s">
        <v>76</v>
      </c>
      <c r="AY1160" s="232" t="s">
        <v>237</v>
      </c>
    </row>
    <row r="1161" spans="1:65" s="13" customFormat="1" ht="10.199999999999999">
      <c r="B1161" s="200"/>
      <c r="C1161" s="201"/>
      <c r="D1161" s="202" t="s">
        <v>247</v>
      </c>
      <c r="E1161" s="203" t="s">
        <v>19</v>
      </c>
      <c r="F1161" s="204" t="s">
        <v>248</v>
      </c>
      <c r="G1161" s="201"/>
      <c r="H1161" s="203" t="s">
        <v>19</v>
      </c>
      <c r="I1161" s="205"/>
      <c r="J1161" s="201"/>
      <c r="K1161" s="201"/>
      <c r="L1161" s="206"/>
      <c r="M1161" s="207"/>
      <c r="N1161" s="208"/>
      <c r="O1161" s="208"/>
      <c r="P1161" s="208"/>
      <c r="Q1161" s="208"/>
      <c r="R1161" s="208"/>
      <c r="S1161" s="208"/>
      <c r="T1161" s="209"/>
      <c r="AT1161" s="210" t="s">
        <v>247</v>
      </c>
      <c r="AU1161" s="210" t="s">
        <v>88</v>
      </c>
      <c r="AV1161" s="13" t="s">
        <v>83</v>
      </c>
      <c r="AW1161" s="13" t="s">
        <v>37</v>
      </c>
      <c r="AX1161" s="13" t="s">
        <v>76</v>
      </c>
      <c r="AY1161" s="210" t="s">
        <v>237</v>
      </c>
    </row>
    <row r="1162" spans="1:65" s="14" customFormat="1" ht="10.199999999999999">
      <c r="B1162" s="211"/>
      <c r="C1162" s="212"/>
      <c r="D1162" s="202" t="s">
        <v>247</v>
      </c>
      <c r="E1162" s="213" t="s">
        <v>19</v>
      </c>
      <c r="F1162" s="214" t="s">
        <v>4084</v>
      </c>
      <c r="G1162" s="212"/>
      <c r="H1162" s="215">
        <v>114.2</v>
      </c>
      <c r="I1162" s="216"/>
      <c r="J1162" s="212"/>
      <c r="K1162" s="212"/>
      <c r="L1162" s="217"/>
      <c r="M1162" s="218"/>
      <c r="N1162" s="219"/>
      <c r="O1162" s="219"/>
      <c r="P1162" s="219"/>
      <c r="Q1162" s="219"/>
      <c r="R1162" s="219"/>
      <c r="S1162" s="219"/>
      <c r="T1162" s="220"/>
      <c r="AT1162" s="221" t="s">
        <v>247</v>
      </c>
      <c r="AU1162" s="221" t="s">
        <v>88</v>
      </c>
      <c r="AV1162" s="14" t="s">
        <v>88</v>
      </c>
      <c r="AW1162" s="14" t="s">
        <v>37</v>
      </c>
      <c r="AX1162" s="14" t="s">
        <v>76</v>
      </c>
      <c r="AY1162" s="221" t="s">
        <v>237</v>
      </c>
    </row>
    <row r="1163" spans="1:65" s="15" customFormat="1" ht="10.199999999999999">
      <c r="B1163" s="222"/>
      <c r="C1163" s="223"/>
      <c r="D1163" s="202" t="s">
        <v>247</v>
      </c>
      <c r="E1163" s="224" t="s">
        <v>19</v>
      </c>
      <c r="F1163" s="225" t="s">
        <v>251</v>
      </c>
      <c r="G1163" s="223"/>
      <c r="H1163" s="226">
        <v>114.2</v>
      </c>
      <c r="I1163" s="227"/>
      <c r="J1163" s="223"/>
      <c r="K1163" s="223"/>
      <c r="L1163" s="228"/>
      <c r="M1163" s="229"/>
      <c r="N1163" s="230"/>
      <c r="O1163" s="230"/>
      <c r="P1163" s="230"/>
      <c r="Q1163" s="230"/>
      <c r="R1163" s="230"/>
      <c r="S1163" s="230"/>
      <c r="T1163" s="231"/>
      <c r="AT1163" s="232" t="s">
        <v>247</v>
      </c>
      <c r="AU1163" s="232" t="s">
        <v>88</v>
      </c>
      <c r="AV1163" s="15" t="s">
        <v>92</v>
      </c>
      <c r="AW1163" s="15" t="s">
        <v>37</v>
      </c>
      <c r="AX1163" s="15" t="s">
        <v>76</v>
      </c>
      <c r="AY1163" s="232" t="s">
        <v>237</v>
      </c>
    </row>
    <row r="1164" spans="1:65" s="13" customFormat="1" ht="10.199999999999999">
      <c r="B1164" s="200"/>
      <c r="C1164" s="201"/>
      <c r="D1164" s="202" t="s">
        <v>247</v>
      </c>
      <c r="E1164" s="203" t="s">
        <v>19</v>
      </c>
      <c r="F1164" s="204" t="s">
        <v>252</v>
      </c>
      <c r="G1164" s="201"/>
      <c r="H1164" s="203" t="s">
        <v>19</v>
      </c>
      <c r="I1164" s="205"/>
      <c r="J1164" s="201"/>
      <c r="K1164" s="201"/>
      <c r="L1164" s="206"/>
      <c r="M1164" s="207"/>
      <c r="N1164" s="208"/>
      <c r="O1164" s="208"/>
      <c r="P1164" s="208"/>
      <c r="Q1164" s="208"/>
      <c r="R1164" s="208"/>
      <c r="S1164" s="208"/>
      <c r="T1164" s="209"/>
      <c r="AT1164" s="210" t="s">
        <v>247</v>
      </c>
      <c r="AU1164" s="210" t="s">
        <v>88</v>
      </c>
      <c r="AV1164" s="13" t="s">
        <v>83</v>
      </c>
      <c r="AW1164" s="13" t="s">
        <v>37</v>
      </c>
      <c r="AX1164" s="13" t="s">
        <v>76</v>
      </c>
      <c r="AY1164" s="210" t="s">
        <v>237</v>
      </c>
    </row>
    <row r="1165" spans="1:65" s="14" customFormat="1" ht="10.199999999999999">
      <c r="B1165" s="211"/>
      <c r="C1165" s="212"/>
      <c r="D1165" s="202" t="s">
        <v>247</v>
      </c>
      <c r="E1165" s="213" t="s">
        <v>19</v>
      </c>
      <c r="F1165" s="214" t="s">
        <v>4085</v>
      </c>
      <c r="G1165" s="212"/>
      <c r="H1165" s="215">
        <v>103.71</v>
      </c>
      <c r="I1165" s="216"/>
      <c r="J1165" s="212"/>
      <c r="K1165" s="212"/>
      <c r="L1165" s="217"/>
      <c r="M1165" s="218"/>
      <c r="N1165" s="219"/>
      <c r="O1165" s="219"/>
      <c r="P1165" s="219"/>
      <c r="Q1165" s="219"/>
      <c r="R1165" s="219"/>
      <c r="S1165" s="219"/>
      <c r="T1165" s="220"/>
      <c r="AT1165" s="221" t="s">
        <v>247</v>
      </c>
      <c r="AU1165" s="221" t="s">
        <v>88</v>
      </c>
      <c r="AV1165" s="14" t="s">
        <v>88</v>
      </c>
      <c r="AW1165" s="14" t="s">
        <v>37</v>
      </c>
      <c r="AX1165" s="14" t="s">
        <v>76</v>
      </c>
      <c r="AY1165" s="221" t="s">
        <v>237</v>
      </c>
    </row>
    <row r="1166" spans="1:65" s="15" customFormat="1" ht="10.199999999999999">
      <c r="B1166" s="222"/>
      <c r="C1166" s="223"/>
      <c r="D1166" s="202" t="s">
        <v>247</v>
      </c>
      <c r="E1166" s="224" t="s">
        <v>19</v>
      </c>
      <c r="F1166" s="225" t="s">
        <v>251</v>
      </c>
      <c r="G1166" s="223"/>
      <c r="H1166" s="226">
        <v>103.71</v>
      </c>
      <c r="I1166" s="227"/>
      <c r="J1166" s="223"/>
      <c r="K1166" s="223"/>
      <c r="L1166" s="228"/>
      <c r="M1166" s="229"/>
      <c r="N1166" s="230"/>
      <c r="O1166" s="230"/>
      <c r="P1166" s="230"/>
      <c r="Q1166" s="230"/>
      <c r="R1166" s="230"/>
      <c r="S1166" s="230"/>
      <c r="T1166" s="231"/>
      <c r="AT1166" s="232" t="s">
        <v>247</v>
      </c>
      <c r="AU1166" s="232" t="s">
        <v>88</v>
      </c>
      <c r="AV1166" s="15" t="s">
        <v>92</v>
      </c>
      <c r="AW1166" s="15" t="s">
        <v>37</v>
      </c>
      <c r="AX1166" s="15" t="s">
        <v>76</v>
      </c>
      <c r="AY1166" s="232" t="s">
        <v>237</v>
      </c>
    </row>
    <row r="1167" spans="1:65" s="13" customFormat="1" ht="10.199999999999999">
      <c r="B1167" s="200"/>
      <c r="C1167" s="201"/>
      <c r="D1167" s="202" t="s">
        <v>247</v>
      </c>
      <c r="E1167" s="203" t="s">
        <v>19</v>
      </c>
      <c r="F1167" s="204" t="s">
        <v>256</v>
      </c>
      <c r="G1167" s="201"/>
      <c r="H1167" s="203" t="s">
        <v>19</v>
      </c>
      <c r="I1167" s="205"/>
      <c r="J1167" s="201"/>
      <c r="K1167" s="201"/>
      <c r="L1167" s="206"/>
      <c r="M1167" s="207"/>
      <c r="N1167" s="208"/>
      <c r="O1167" s="208"/>
      <c r="P1167" s="208"/>
      <c r="Q1167" s="208"/>
      <c r="R1167" s="208"/>
      <c r="S1167" s="208"/>
      <c r="T1167" s="209"/>
      <c r="AT1167" s="210" t="s">
        <v>247</v>
      </c>
      <c r="AU1167" s="210" t="s">
        <v>88</v>
      </c>
      <c r="AV1167" s="13" t="s">
        <v>83</v>
      </c>
      <c r="AW1167" s="13" t="s">
        <v>37</v>
      </c>
      <c r="AX1167" s="13" t="s">
        <v>76</v>
      </c>
      <c r="AY1167" s="210" t="s">
        <v>237</v>
      </c>
    </row>
    <row r="1168" spans="1:65" s="14" customFormat="1" ht="10.199999999999999">
      <c r="B1168" s="211"/>
      <c r="C1168" s="212"/>
      <c r="D1168" s="202" t="s">
        <v>247</v>
      </c>
      <c r="E1168" s="213" t="s">
        <v>19</v>
      </c>
      <c r="F1168" s="214" t="s">
        <v>4086</v>
      </c>
      <c r="G1168" s="212"/>
      <c r="H1168" s="215">
        <v>104</v>
      </c>
      <c r="I1168" s="216"/>
      <c r="J1168" s="212"/>
      <c r="K1168" s="212"/>
      <c r="L1168" s="217"/>
      <c r="M1168" s="218"/>
      <c r="N1168" s="219"/>
      <c r="O1168" s="219"/>
      <c r="P1168" s="219"/>
      <c r="Q1168" s="219"/>
      <c r="R1168" s="219"/>
      <c r="S1168" s="219"/>
      <c r="T1168" s="220"/>
      <c r="AT1168" s="221" t="s">
        <v>247</v>
      </c>
      <c r="AU1168" s="221" t="s">
        <v>88</v>
      </c>
      <c r="AV1168" s="14" t="s">
        <v>88</v>
      </c>
      <c r="AW1168" s="14" t="s">
        <v>37</v>
      </c>
      <c r="AX1168" s="14" t="s">
        <v>76</v>
      </c>
      <c r="AY1168" s="221" t="s">
        <v>237</v>
      </c>
    </row>
    <row r="1169" spans="1:65" s="15" customFormat="1" ht="10.199999999999999">
      <c r="B1169" s="222"/>
      <c r="C1169" s="223"/>
      <c r="D1169" s="202" t="s">
        <v>247</v>
      </c>
      <c r="E1169" s="224" t="s">
        <v>19</v>
      </c>
      <c r="F1169" s="225" t="s">
        <v>251</v>
      </c>
      <c r="G1169" s="223"/>
      <c r="H1169" s="226">
        <v>104</v>
      </c>
      <c r="I1169" s="227"/>
      <c r="J1169" s="223"/>
      <c r="K1169" s="223"/>
      <c r="L1169" s="228"/>
      <c r="M1169" s="229"/>
      <c r="N1169" s="230"/>
      <c r="O1169" s="230"/>
      <c r="P1169" s="230"/>
      <c r="Q1169" s="230"/>
      <c r="R1169" s="230"/>
      <c r="S1169" s="230"/>
      <c r="T1169" s="231"/>
      <c r="AT1169" s="232" t="s">
        <v>247</v>
      </c>
      <c r="AU1169" s="232" t="s">
        <v>88</v>
      </c>
      <c r="AV1169" s="15" t="s">
        <v>92</v>
      </c>
      <c r="AW1169" s="15" t="s">
        <v>37</v>
      </c>
      <c r="AX1169" s="15" t="s">
        <v>76</v>
      </c>
      <c r="AY1169" s="232" t="s">
        <v>237</v>
      </c>
    </row>
    <row r="1170" spans="1:65" s="16" customFormat="1" ht="10.199999999999999">
      <c r="B1170" s="233"/>
      <c r="C1170" s="234"/>
      <c r="D1170" s="202" t="s">
        <v>247</v>
      </c>
      <c r="E1170" s="235" t="s">
        <v>19</v>
      </c>
      <c r="F1170" s="236" t="s">
        <v>260</v>
      </c>
      <c r="G1170" s="234"/>
      <c r="H1170" s="237">
        <v>384.28</v>
      </c>
      <c r="I1170" s="238"/>
      <c r="J1170" s="234"/>
      <c r="K1170" s="234"/>
      <c r="L1170" s="239"/>
      <c r="M1170" s="240"/>
      <c r="N1170" s="241"/>
      <c r="O1170" s="241"/>
      <c r="P1170" s="241"/>
      <c r="Q1170" s="241"/>
      <c r="R1170" s="241"/>
      <c r="S1170" s="241"/>
      <c r="T1170" s="242"/>
      <c r="AT1170" s="243" t="s">
        <v>247</v>
      </c>
      <c r="AU1170" s="243" t="s">
        <v>88</v>
      </c>
      <c r="AV1170" s="16" t="s">
        <v>243</v>
      </c>
      <c r="AW1170" s="16" t="s">
        <v>37</v>
      </c>
      <c r="AX1170" s="16" t="s">
        <v>83</v>
      </c>
      <c r="AY1170" s="243" t="s">
        <v>237</v>
      </c>
    </row>
    <row r="1171" spans="1:65" s="2" customFormat="1" ht="16.5" customHeight="1">
      <c r="A1171" s="37"/>
      <c r="B1171" s="38"/>
      <c r="C1171" s="244" t="s">
        <v>4721</v>
      </c>
      <c r="D1171" s="244" t="s">
        <v>296</v>
      </c>
      <c r="E1171" s="245" t="s">
        <v>4722</v>
      </c>
      <c r="F1171" s="246" t="s">
        <v>4723</v>
      </c>
      <c r="G1171" s="247" t="s">
        <v>141</v>
      </c>
      <c r="H1171" s="248">
        <v>384.28</v>
      </c>
      <c r="I1171" s="249"/>
      <c r="J1171" s="250">
        <f>ROUND(I1171*H1171,2)</f>
        <v>0</v>
      </c>
      <c r="K1171" s="246" t="s">
        <v>242</v>
      </c>
      <c r="L1171" s="251"/>
      <c r="M1171" s="252" t="s">
        <v>19</v>
      </c>
      <c r="N1171" s="253" t="s">
        <v>48</v>
      </c>
      <c r="O1171" s="67"/>
      <c r="P1171" s="191">
        <f>O1171*H1171</f>
        <v>0</v>
      </c>
      <c r="Q1171" s="191">
        <v>1.0000000000000001E-5</v>
      </c>
      <c r="R1171" s="191">
        <f>Q1171*H1171</f>
        <v>3.8427999999999999E-3</v>
      </c>
      <c r="S1171" s="191">
        <v>0</v>
      </c>
      <c r="T1171" s="192">
        <f>S1171*H1171</f>
        <v>0</v>
      </c>
      <c r="U1171" s="37"/>
      <c r="V1171" s="37"/>
      <c r="W1171" s="37"/>
      <c r="X1171" s="37"/>
      <c r="Y1171" s="37"/>
      <c r="Z1171" s="37"/>
      <c r="AA1171" s="37"/>
      <c r="AB1171" s="37"/>
      <c r="AC1171" s="37"/>
      <c r="AD1171" s="37"/>
      <c r="AE1171" s="37"/>
      <c r="AR1171" s="193" t="s">
        <v>523</v>
      </c>
      <c r="AT1171" s="193" t="s">
        <v>296</v>
      </c>
      <c r="AU1171" s="193" t="s">
        <v>88</v>
      </c>
      <c r="AY1171" s="20" t="s">
        <v>237</v>
      </c>
      <c r="BE1171" s="194">
        <f>IF(N1171="základní",J1171,0)</f>
        <v>0</v>
      </c>
      <c r="BF1171" s="194">
        <f>IF(N1171="snížená",J1171,0)</f>
        <v>0</v>
      </c>
      <c r="BG1171" s="194">
        <f>IF(N1171="zákl. přenesená",J1171,0)</f>
        <v>0</v>
      </c>
      <c r="BH1171" s="194">
        <f>IF(N1171="sníž. přenesená",J1171,0)</f>
        <v>0</v>
      </c>
      <c r="BI1171" s="194">
        <f>IF(N1171="nulová",J1171,0)</f>
        <v>0</v>
      </c>
      <c r="BJ1171" s="20" t="s">
        <v>88</v>
      </c>
      <c r="BK1171" s="194">
        <f>ROUND(I1171*H1171,2)</f>
        <v>0</v>
      </c>
      <c r="BL1171" s="20" t="s">
        <v>366</v>
      </c>
      <c r="BM1171" s="193" t="s">
        <v>4724</v>
      </c>
    </row>
    <row r="1172" spans="1:65" s="2" customFormat="1" ht="33" customHeight="1">
      <c r="A1172" s="37"/>
      <c r="B1172" s="38"/>
      <c r="C1172" s="182" t="s">
        <v>4725</v>
      </c>
      <c r="D1172" s="182" t="s">
        <v>239</v>
      </c>
      <c r="E1172" s="183" t="s">
        <v>1496</v>
      </c>
      <c r="F1172" s="184" t="s">
        <v>1497</v>
      </c>
      <c r="G1172" s="185" t="s">
        <v>141</v>
      </c>
      <c r="H1172" s="186">
        <v>1548.53</v>
      </c>
      <c r="I1172" s="187"/>
      <c r="J1172" s="188">
        <f>ROUND(I1172*H1172,2)</f>
        <v>0</v>
      </c>
      <c r="K1172" s="184" t="s">
        <v>242</v>
      </c>
      <c r="L1172" s="42"/>
      <c r="M1172" s="189" t="s">
        <v>19</v>
      </c>
      <c r="N1172" s="190" t="s">
        <v>48</v>
      </c>
      <c r="O1172" s="67"/>
      <c r="P1172" s="191">
        <f>O1172*H1172</f>
        <v>0</v>
      </c>
      <c r="Q1172" s="191">
        <v>2.1000000000000001E-4</v>
      </c>
      <c r="R1172" s="191">
        <f>Q1172*H1172</f>
        <v>0.32519130000000002</v>
      </c>
      <c r="S1172" s="191">
        <v>0</v>
      </c>
      <c r="T1172" s="192">
        <f>S1172*H1172</f>
        <v>0</v>
      </c>
      <c r="U1172" s="37"/>
      <c r="V1172" s="37"/>
      <c r="W1172" s="37"/>
      <c r="X1172" s="37"/>
      <c r="Y1172" s="37"/>
      <c r="Z1172" s="37"/>
      <c r="AA1172" s="37"/>
      <c r="AB1172" s="37"/>
      <c r="AC1172" s="37"/>
      <c r="AD1172" s="37"/>
      <c r="AE1172" s="37"/>
      <c r="AR1172" s="193" t="s">
        <v>366</v>
      </c>
      <c r="AT1172" s="193" t="s">
        <v>239</v>
      </c>
      <c r="AU1172" s="193" t="s">
        <v>88</v>
      </c>
      <c r="AY1172" s="20" t="s">
        <v>237</v>
      </c>
      <c r="BE1172" s="194">
        <f>IF(N1172="základní",J1172,0)</f>
        <v>0</v>
      </c>
      <c r="BF1172" s="194">
        <f>IF(N1172="snížená",J1172,0)</f>
        <v>0</v>
      </c>
      <c r="BG1172" s="194">
        <f>IF(N1172="zákl. přenesená",J1172,0)</f>
        <v>0</v>
      </c>
      <c r="BH1172" s="194">
        <f>IF(N1172="sníž. přenesená",J1172,0)</f>
        <v>0</v>
      </c>
      <c r="BI1172" s="194">
        <f>IF(N1172="nulová",J1172,0)</f>
        <v>0</v>
      </c>
      <c r="BJ1172" s="20" t="s">
        <v>88</v>
      </c>
      <c r="BK1172" s="194">
        <f>ROUND(I1172*H1172,2)</f>
        <v>0</v>
      </c>
      <c r="BL1172" s="20" t="s">
        <v>366</v>
      </c>
      <c r="BM1172" s="193" t="s">
        <v>4726</v>
      </c>
    </row>
    <row r="1173" spans="1:65" s="2" customFormat="1" ht="10.199999999999999">
      <c r="A1173" s="37"/>
      <c r="B1173" s="38"/>
      <c r="C1173" s="39"/>
      <c r="D1173" s="195" t="s">
        <v>245</v>
      </c>
      <c r="E1173" s="39"/>
      <c r="F1173" s="196" t="s">
        <v>1499</v>
      </c>
      <c r="G1173" s="39"/>
      <c r="H1173" s="39"/>
      <c r="I1173" s="197"/>
      <c r="J1173" s="39"/>
      <c r="K1173" s="39"/>
      <c r="L1173" s="42"/>
      <c r="M1173" s="198"/>
      <c r="N1173" s="199"/>
      <c r="O1173" s="67"/>
      <c r="P1173" s="67"/>
      <c r="Q1173" s="67"/>
      <c r="R1173" s="67"/>
      <c r="S1173" s="67"/>
      <c r="T1173" s="68"/>
      <c r="U1173" s="37"/>
      <c r="V1173" s="37"/>
      <c r="W1173" s="37"/>
      <c r="X1173" s="37"/>
      <c r="Y1173" s="37"/>
      <c r="Z1173" s="37"/>
      <c r="AA1173" s="37"/>
      <c r="AB1173" s="37"/>
      <c r="AC1173" s="37"/>
      <c r="AD1173" s="37"/>
      <c r="AE1173" s="37"/>
      <c r="AT1173" s="20" t="s">
        <v>245</v>
      </c>
      <c r="AU1173" s="20" t="s">
        <v>88</v>
      </c>
    </row>
    <row r="1174" spans="1:65" s="14" customFormat="1" ht="10.199999999999999">
      <c r="B1174" s="211"/>
      <c r="C1174" s="212"/>
      <c r="D1174" s="202" t="s">
        <v>247</v>
      </c>
      <c r="E1174" s="213" t="s">
        <v>19</v>
      </c>
      <c r="F1174" s="214" t="s">
        <v>189</v>
      </c>
      <c r="G1174" s="212"/>
      <c r="H1174" s="215">
        <v>1548.53</v>
      </c>
      <c r="I1174" s="216"/>
      <c r="J1174" s="212"/>
      <c r="K1174" s="212"/>
      <c r="L1174" s="217"/>
      <c r="M1174" s="218"/>
      <c r="N1174" s="219"/>
      <c r="O1174" s="219"/>
      <c r="P1174" s="219"/>
      <c r="Q1174" s="219"/>
      <c r="R1174" s="219"/>
      <c r="S1174" s="219"/>
      <c r="T1174" s="220"/>
      <c r="AT1174" s="221" t="s">
        <v>247</v>
      </c>
      <c r="AU1174" s="221" t="s">
        <v>88</v>
      </c>
      <c r="AV1174" s="14" t="s">
        <v>88</v>
      </c>
      <c r="AW1174" s="14" t="s">
        <v>37</v>
      </c>
      <c r="AX1174" s="14" t="s">
        <v>83</v>
      </c>
      <c r="AY1174" s="221" t="s">
        <v>237</v>
      </c>
    </row>
    <row r="1175" spans="1:65" s="2" customFormat="1" ht="24.15" customHeight="1">
      <c r="A1175" s="37"/>
      <c r="B1175" s="38"/>
      <c r="C1175" s="182" t="s">
        <v>4727</v>
      </c>
      <c r="D1175" s="182" t="s">
        <v>239</v>
      </c>
      <c r="E1175" s="183" t="s">
        <v>1501</v>
      </c>
      <c r="F1175" s="184" t="s">
        <v>1502</v>
      </c>
      <c r="G1175" s="185" t="s">
        <v>141</v>
      </c>
      <c r="H1175" s="186">
        <v>1548.53</v>
      </c>
      <c r="I1175" s="187"/>
      <c r="J1175" s="188">
        <f>ROUND(I1175*H1175,2)</f>
        <v>0</v>
      </c>
      <c r="K1175" s="184" t="s">
        <v>242</v>
      </c>
      <c r="L1175" s="42"/>
      <c r="M1175" s="189" t="s">
        <v>19</v>
      </c>
      <c r="N1175" s="190" t="s">
        <v>48</v>
      </c>
      <c r="O1175" s="67"/>
      <c r="P1175" s="191">
        <f>O1175*H1175</f>
        <v>0</v>
      </c>
      <c r="Q1175" s="191">
        <v>3.3E-4</v>
      </c>
      <c r="R1175" s="191">
        <f>Q1175*H1175</f>
        <v>0.51101489999999994</v>
      </c>
      <c r="S1175" s="191">
        <v>0</v>
      </c>
      <c r="T1175" s="192">
        <f>S1175*H1175</f>
        <v>0</v>
      </c>
      <c r="U1175" s="37"/>
      <c r="V1175" s="37"/>
      <c r="W1175" s="37"/>
      <c r="X1175" s="37"/>
      <c r="Y1175" s="37"/>
      <c r="Z1175" s="37"/>
      <c r="AA1175" s="37"/>
      <c r="AB1175" s="37"/>
      <c r="AC1175" s="37"/>
      <c r="AD1175" s="37"/>
      <c r="AE1175" s="37"/>
      <c r="AR1175" s="193" t="s">
        <v>366</v>
      </c>
      <c r="AT1175" s="193" t="s">
        <v>239</v>
      </c>
      <c r="AU1175" s="193" t="s">
        <v>88</v>
      </c>
      <c r="AY1175" s="20" t="s">
        <v>237</v>
      </c>
      <c r="BE1175" s="194">
        <f>IF(N1175="základní",J1175,0)</f>
        <v>0</v>
      </c>
      <c r="BF1175" s="194">
        <f>IF(N1175="snížená",J1175,0)</f>
        <v>0</v>
      </c>
      <c r="BG1175" s="194">
        <f>IF(N1175="zákl. přenesená",J1175,0)</f>
        <v>0</v>
      </c>
      <c r="BH1175" s="194">
        <f>IF(N1175="sníž. přenesená",J1175,0)</f>
        <v>0</v>
      </c>
      <c r="BI1175" s="194">
        <f>IF(N1175="nulová",J1175,0)</f>
        <v>0</v>
      </c>
      <c r="BJ1175" s="20" t="s">
        <v>88</v>
      </c>
      <c r="BK1175" s="194">
        <f>ROUND(I1175*H1175,2)</f>
        <v>0</v>
      </c>
      <c r="BL1175" s="20" t="s">
        <v>366</v>
      </c>
      <c r="BM1175" s="193" t="s">
        <v>4728</v>
      </c>
    </row>
    <row r="1176" spans="1:65" s="2" customFormat="1" ht="10.199999999999999">
      <c r="A1176" s="37"/>
      <c r="B1176" s="38"/>
      <c r="C1176" s="39"/>
      <c r="D1176" s="195" t="s">
        <v>245</v>
      </c>
      <c r="E1176" s="39"/>
      <c r="F1176" s="196" t="s">
        <v>1504</v>
      </c>
      <c r="G1176" s="39"/>
      <c r="H1176" s="39"/>
      <c r="I1176" s="197"/>
      <c r="J1176" s="39"/>
      <c r="K1176" s="39"/>
      <c r="L1176" s="42"/>
      <c r="M1176" s="198"/>
      <c r="N1176" s="199"/>
      <c r="O1176" s="67"/>
      <c r="P1176" s="67"/>
      <c r="Q1176" s="67"/>
      <c r="R1176" s="67"/>
      <c r="S1176" s="67"/>
      <c r="T1176" s="68"/>
      <c r="U1176" s="37"/>
      <c r="V1176" s="37"/>
      <c r="W1176" s="37"/>
      <c r="X1176" s="37"/>
      <c r="Y1176" s="37"/>
      <c r="Z1176" s="37"/>
      <c r="AA1176" s="37"/>
      <c r="AB1176" s="37"/>
      <c r="AC1176" s="37"/>
      <c r="AD1176" s="37"/>
      <c r="AE1176" s="37"/>
      <c r="AT1176" s="20" t="s">
        <v>245</v>
      </c>
      <c r="AU1176" s="20" t="s">
        <v>88</v>
      </c>
    </row>
    <row r="1177" spans="1:65" s="12" customFormat="1" ht="25.95" customHeight="1">
      <c r="B1177" s="166"/>
      <c r="C1177" s="167"/>
      <c r="D1177" s="168" t="s">
        <v>75</v>
      </c>
      <c r="E1177" s="169" t="s">
        <v>1505</v>
      </c>
      <c r="F1177" s="169" t="s">
        <v>1506</v>
      </c>
      <c r="G1177" s="167"/>
      <c r="H1177" s="167"/>
      <c r="I1177" s="170"/>
      <c r="J1177" s="171">
        <f>BK1177</f>
        <v>0</v>
      </c>
      <c r="K1177" s="167"/>
      <c r="L1177" s="172"/>
      <c r="M1177" s="173"/>
      <c r="N1177" s="174"/>
      <c r="O1177" s="174"/>
      <c r="P1177" s="175">
        <f>SUM(P1178:P1181)</f>
        <v>0</v>
      </c>
      <c r="Q1177" s="174"/>
      <c r="R1177" s="175">
        <f>SUM(R1178:R1181)</f>
        <v>0</v>
      </c>
      <c r="S1177" s="174"/>
      <c r="T1177" s="176">
        <f>SUM(T1178:T1181)</f>
        <v>0</v>
      </c>
      <c r="AR1177" s="177" t="s">
        <v>243</v>
      </c>
      <c r="AT1177" s="178" t="s">
        <v>75</v>
      </c>
      <c r="AU1177" s="178" t="s">
        <v>76</v>
      </c>
      <c r="AY1177" s="177" t="s">
        <v>237</v>
      </c>
      <c r="BK1177" s="179">
        <f>SUM(BK1178:BK1181)</f>
        <v>0</v>
      </c>
    </row>
    <row r="1178" spans="1:65" s="2" customFormat="1" ht="37.799999999999997" customHeight="1">
      <c r="A1178" s="37"/>
      <c r="B1178" s="38"/>
      <c r="C1178" s="182" t="s">
        <v>4729</v>
      </c>
      <c r="D1178" s="182" t="s">
        <v>239</v>
      </c>
      <c r="E1178" s="183" t="s">
        <v>1508</v>
      </c>
      <c r="F1178" s="184" t="s">
        <v>1509</v>
      </c>
      <c r="G1178" s="185" t="s">
        <v>1510</v>
      </c>
      <c r="H1178" s="186">
        <v>55</v>
      </c>
      <c r="I1178" s="187"/>
      <c r="J1178" s="188">
        <f>ROUND(I1178*H1178,2)</f>
        <v>0</v>
      </c>
      <c r="K1178" s="184" t="s">
        <v>242</v>
      </c>
      <c r="L1178" s="42"/>
      <c r="M1178" s="189" t="s">
        <v>19</v>
      </c>
      <c r="N1178" s="190" t="s">
        <v>48</v>
      </c>
      <c r="O1178" s="67"/>
      <c r="P1178" s="191">
        <f>O1178*H1178</f>
        <v>0</v>
      </c>
      <c r="Q1178" s="191">
        <v>0</v>
      </c>
      <c r="R1178" s="191">
        <f>Q1178*H1178</f>
        <v>0</v>
      </c>
      <c r="S1178" s="191">
        <v>0</v>
      </c>
      <c r="T1178" s="192">
        <f>S1178*H1178</f>
        <v>0</v>
      </c>
      <c r="U1178" s="37"/>
      <c r="V1178" s="37"/>
      <c r="W1178" s="37"/>
      <c r="X1178" s="37"/>
      <c r="Y1178" s="37"/>
      <c r="Z1178" s="37"/>
      <c r="AA1178" s="37"/>
      <c r="AB1178" s="37"/>
      <c r="AC1178" s="37"/>
      <c r="AD1178" s="37"/>
      <c r="AE1178" s="37"/>
      <c r="AR1178" s="193" t="s">
        <v>1511</v>
      </c>
      <c r="AT1178" s="193" t="s">
        <v>239</v>
      </c>
      <c r="AU1178" s="193" t="s">
        <v>83</v>
      </c>
      <c r="AY1178" s="20" t="s">
        <v>237</v>
      </c>
      <c r="BE1178" s="194">
        <f>IF(N1178="základní",J1178,0)</f>
        <v>0</v>
      </c>
      <c r="BF1178" s="194">
        <f>IF(N1178="snížená",J1178,0)</f>
        <v>0</v>
      </c>
      <c r="BG1178" s="194">
        <f>IF(N1178="zákl. přenesená",J1178,0)</f>
        <v>0</v>
      </c>
      <c r="BH1178" s="194">
        <f>IF(N1178="sníž. přenesená",J1178,0)</f>
        <v>0</v>
      </c>
      <c r="BI1178" s="194">
        <f>IF(N1178="nulová",J1178,0)</f>
        <v>0</v>
      </c>
      <c r="BJ1178" s="20" t="s">
        <v>88</v>
      </c>
      <c r="BK1178" s="194">
        <f>ROUND(I1178*H1178,2)</f>
        <v>0</v>
      </c>
      <c r="BL1178" s="20" t="s">
        <v>1511</v>
      </c>
      <c r="BM1178" s="193" t="s">
        <v>4730</v>
      </c>
    </row>
    <row r="1179" spans="1:65" s="2" customFormat="1" ht="10.199999999999999">
      <c r="A1179" s="37"/>
      <c r="B1179" s="38"/>
      <c r="C1179" s="39"/>
      <c r="D1179" s="195" t="s">
        <v>245</v>
      </c>
      <c r="E1179" s="39"/>
      <c r="F1179" s="196" t="s">
        <v>1513</v>
      </c>
      <c r="G1179" s="39"/>
      <c r="H1179" s="39"/>
      <c r="I1179" s="197"/>
      <c r="J1179" s="39"/>
      <c r="K1179" s="39"/>
      <c r="L1179" s="42"/>
      <c r="M1179" s="198"/>
      <c r="N1179" s="199"/>
      <c r="O1179" s="67"/>
      <c r="P1179" s="67"/>
      <c r="Q1179" s="67"/>
      <c r="R1179" s="67"/>
      <c r="S1179" s="67"/>
      <c r="T1179" s="68"/>
      <c r="U1179" s="37"/>
      <c r="V1179" s="37"/>
      <c r="W1179" s="37"/>
      <c r="X1179" s="37"/>
      <c r="Y1179" s="37"/>
      <c r="Z1179" s="37"/>
      <c r="AA1179" s="37"/>
      <c r="AB1179" s="37"/>
      <c r="AC1179" s="37"/>
      <c r="AD1179" s="37"/>
      <c r="AE1179" s="37"/>
      <c r="AT1179" s="20" t="s">
        <v>245</v>
      </c>
      <c r="AU1179" s="20" t="s">
        <v>83</v>
      </c>
    </row>
    <row r="1180" spans="1:65" s="2" customFormat="1" ht="33" customHeight="1">
      <c r="A1180" s="37"/>
      <c r="B1180" s="38"/>
      <c r="C1180" s="182" t="s">
        <v>4731</v>
      </c>
      <c r="D1180" s="182" t="s">
        <v>239</v>
      </c>
      <c r="E1180" s="183" t="s">
        <v>1515</v>
      </c>
      <c r="F1180" s="184" t="s">
        <v>1516</v>
      </c>
      <c r="G1180" s="185" t="s">
        <v>1510</v>
      </c>
      <c r="H1180" s="186">
        <v>55</v>
      </c>
      <c r="I1180" s="187"/>
      <c r="J1180" s="188">
        <f>ROUND(I1180*H1180,2)</f>
        <v>0</v>
      </c>
      <c r="K1180" s="184" t="s">
        <v>242</v>
      </c>
      <c r="L1180" s="42"/>
      <c r="M1180" s="189" t="s">
        <v>19</v>
      </c>
      <c r="N1180" s="190" t="s">
        <v>48</v>
      </c>
      <c r="O1180" s="67"/>
      <c r="P1180" s="191">
        <f>O1180*H1180</f>
        <v>0</v>
      </c>
      <c r="Q1180" s="191">
        <v>0</v>
      </c>
      <c r="R1180" s="191">
        <f>Q1180*H1180</f>
        <v>0</v>
      </c>
      <c r="S1180" s="191">
        <v>0</v>
      </c>
      <c r="T1180" s="192">
        <f>S1180*H1180</f>
        <v>0</v>
      </c>
      <c r="U1180" s="37"/>
      <c r="V1180" s="37"/>
      <c r="W1180" s="37"/>
      <c r="X1180" s="37"/>
      <c r="Y1180" s="37"/>
      <c r="Z1180" s="37"/>
      <c r="AA1180" s="37"/>
      <c r="AB1180" s="37"/>
      <c r="AC1180" s="37"/>
      <c r="AD1180" s="37"/>
      <c r="AE1180" s="37"/>
      <c r="AR1180" s="193" t="s">
        <v>1511</v>
      </c>
      <c r="AT1180" s="193" t="s">
        <v>239</v>
      </c>
      <c r="AU1180" s="193" t="s">
        <v>83</v>
      </c>
      <c r="AY1180" s="20" t="s">
        <v>237</v>
      </c>
      <c r="BE1180" s="194">
        <f>IF(N1180="základní",J1180,0)</f>
        <v>0</v>
      </c>
      <c r="BF1180" s="194">
        <f>IF(N1180="snížená",J1180,0)</f>
        <v>0</v>
      </c>
      <c r="BG1180" s="194">
        <f>IF(N1180="zákl. přenesená",J1180,0)</f>
        <v>0</v>
      </c>
      <c r="BH1180" s="194">
        <f>IF(N1180="sníž. přenesená",J1180,0)</f>
        <v>0</v>
      </c>
      <c r="BI1180" s="194">
        <f>IF(N1180="nulová",J1180,0)</f>
        <v>0</v>
      </c>
      <c r="BJ1180" s="20" t="s">
        <v>88</v>
      </c>
      <c r="BK1180" s="194">
        <f>ROUND(I1180*H1180,2)</f>
        <v>0</v>
      </c>
      <c r="BL1180" s="20" t="s">
        <v>1511</v>
      </c>
      <c r="BM1180" s="193" t="s">
        <v>4732</v>
      </c>
    </row>
    <row r="1181" spans="1:65" s="2" customFormat="1" ht="10.199999999999999">
      <c r="A1181" s="37"/>
      <c r="B1181" s="38"/>
      <c r="C1181" s="39"/>
      <c r="D1181" s="195" t="s">
        <v>245</v>
      </c>
      <c r="E1181" s="39"/>
      <c r="F1181" s="196" t="s">
        <v>1518</v>
      </c>
      <c r="G1181" s="39"/>
      <c r="H1181" s="39"/>
      <c r="I1181" s="197"/>
      <c r="J1181" s="39"/>
      <c r="K1181" s="39"/>
      <c r="L1181" s="42"/>
      <c r="M1181" s="255"/>
      <c r="N1181" s="256"/>
      <c r="O1181" s="257"/>
      <c r="P1181" s="257"/>
      <c r="Q1181" s="257"/>
      <c r="R1181" s="257"/>
      <c r="S1181" s="257"/>
      <c r="T1181" s="258"/>
      <c r="U1181" s="37"/>
      <c r="V1181" s="37"/>
      <c r="W1181" s="37"/>
      <c r="X1181" s="37"/>
      <c r="Y1181" s="37"/>
      <c r="Z1181" s="37"/>
      <c r="AA1181" s="37"/>
      <c r="AB1181" s="37"/>
      <c r="AC1181" s="37"/>
      <c r="AD1181" s="37"/>
      <c r="AE1181" s="37"/>
      <c r="AT1181" s="20" t="s">
        <v>245</v>
      </c>
      <c r="AU1181" s="20" t="s">
        <v>83</v>
      </c>
    </row>
    <row r="1182" spans="1:65" s="2" customFormat="1" ht="6.9" customHeight="1">
      <c r="A1182" s="37"/>
      <c r="B1182" s="50"/>
      <c r="C1182" s="51"/>
      <c r="D1182" s="51"/>
      <c r="E1182" s="51"/>
      <c r="F1182" s="51"/>
      <c r="G1182" s="51"/>
      <c r="H1182" s="51"/>
      <c r="I1182" s="51"/>
      <c r="J1182" s="51"/>
      <c r="K1182" s="51"/>
      <c r="L1182" s="42"/>
      <c r="M1182" s="37"/>
      <c r="O1182" s="37"/>
      <c r="P1182" s="37"/>
      <c r="Q1182" s="37"/>
      <c r="R1182" s="37"/>
      <c r="S1182" s="37"/>
      <c r="T1182" s="37"/>
      <c r="U1182" s="37"/>
      <c r="V1182" s="37"/>
      <c r="W1182" s="37"/>
      <c r="X1182" s="37"/>
      <c r="Y1182" s="37"/>
      <c r="Z1182" s="37"/>
      <c r="AA1182" s="37"/>
      <c r="AB1182" s="37"/>
      <c r="AC1182" s="37"/>
      <c r="AD1182" s="37"/>
      <c r="AE1182" s="37"/>
    </row>
  </sheetData>
  <sheetProtection algorithmName="SHA-512" hashValue="r9jgheqsU5gyIvB0Wd/LJEvEOcXpI1apFU+aWeq2LgU5v1K0BFdoMQv/UBXfIkWfjwu6OzCXmGDC9+FiPMaxvQ==" saltValue="gpxOHiutYSHJfA+gA31FSg==" spinCount="100000" sheet="1" objects="1" scenarios="1" formatColumns="0" formatRows="0" autoFilter="0"/>
  <autoFilter ref="C121:K1181" xr:uid="{00000000-0009-0000-0000-000008000000}"/>
  <mergeCells count="15">
    <mergeCell ref="E108:H108"/>
    <mergeCell ref="E112:H112"/>
    <mergeCell ref="E110:H110"/>
    <mergeCell ref="E114:H114"/>
    <mergeCell ref="L2:V2"/>
    <mergeCell ref="E31:H31"/>
    <mergeCell ref="E52:H52"/>
    <mergeCell ref="E56:H56"/>
    <mergeCell ref="E54:H54"/>
    <mergeCell ref="E58:H58"/>
    <mergeCell ref="E7:H7"/>
    <mergeCell ref="E11:H11"/>
    <mergeCell ref="E9:H9"/>
    <mergeCell ref="E13:H13"/>
    <mergeCell ref="E22:H22"/>
  </mergeCells>
  <hyperlinks>
    <hyperlink ref="F126" r:id="rId1" xr:uid="{00000000-0004-0000-0800-000000000000}"/>
    <hyperlink ref="F129" r:id="rId2" xr:uid="{00000000-0004-0000-0800-000001000000}"/>
    <hyperlink ref="F133" r:id="rId3" xr:uid="{00000000-0004-0000-0800-000002000000}"/>
    <hyperlink ref="F137" r:id="rId4" xr:uid="{00000000-0004-0000-0800-000003000000}"/>
    <hyperlink ref="F143" r:id="rId5" xr:uid="{00000000-0004-0000-0800-000004000000}"/>
    <hyperlink ref="F148" r:id="rId6" xr:uid="{00000000-0004-0000-0800-000005000000}"/>
    <hyperlink ref="F150" r:id="rId7" xr:uid="{00000000-0004-0000-0800-000006000000}"/>
    <hyperlink ref="F158" r:id="rId8" xr:uid="{00000000-0004-0000-0800-000007000000}"/>
    <hyperlink ref="F160" r:id="rId9" xr:uid="{00000000-0004-0000-0800-000008000000}"/>
    <hyperlink ref="F162" r:id="rId10" xr:uid="{00000000-0004-0000-0800-000009000000}"/>
    <hyperlink ref="F165" r:id="rId11" xr:uid="{00000000-0004-0000-0800-00000A000000}"/>
    <hyperlink ref="F167" r:id="rId12" xr:uid="{00000000-0004-0000-0800-00000B000000}"/>
    <hyperlink ref="F169" r:id="rId13" xr:uid="{00000000-0004-0000-0800-00000C000000}"/>
    <hyperlink ref="F171" r:id="rId14" xr:uid="{00000000-0004-0000-0800-00000D000000}"/>
    <hyperlink ref="F177" r:id="rId15" xr:uid="{00000000-0004-0000-0800-00000E000000}"/>
    <hyperlink ref="F179" r:id="rId16" xr:uid="{00000000-0004-0000-0800-00000F000000}"/>
    <hyperlink ref="F182" r:id="rId17" xr:uid="{00000000-0004-0000-0800-000010000000}"/>
    <hyperlink ref="F189" r:id="rId18" xr:uid="{00000000-0004-0000-0800-000011000000}"/>
    <hyperlink ref="F193" r:id="rId19" xr:uid="{00000000-0004-0000-0800-000012000000}"/>
    <hyperlink ref="F196" r:id="rId20" xr:uid="{00000000-0004-0000-0800-000013000000}"/>
    <hyperlink ref="F205" r:id="rId21" xr:uid="{00000000-0004-0000-0800-000014000000}"/>
    <hyperlink ref="F214" r:id="rId22" xr:uid="{00000000-0004-0000-0800-000015000000}"/>
    <hyperlink ref="F216" r:id="rId23" xr:uid="{00000000-0004-0000-0800-000016000000}"/>
    <hyperlink ref="F219" r:id="rId24" xr:uid="{00000000-0004-0000-0800-000017000000}"/>
    <hyperlink ref="F222" r:id="rId25" xr:uid="{00000000-0004-0000-0800-000018000000}"/>
    <hyperlink ref="F224" r:id="rId26" xr:uid="{00000000-0004-0000-0800-000019000000}"/>
    <hyperlink ref="F227" r:id="rId27" xr:uid="{00000000-0004-0000-0800-00001A000000}"/>
    <hyperlink ref="F231" r:id="rId28" xr:uid="{00000000-0004-0000-0800-00001B000000}"/>
    <hyperlink ref="F239" r:id="rId29" xr:uid="{00000000-0004-0000-0800-00001C000000}"/>
    <hyperlink ref="F242" r:id="rId30" xr:uid="{00000000-0004-0000-0800-00001D000000}"/>
    <hyperlink ref="F247" r:id="rId31" xr:uid="{00000000-0004-0000-0800-00001E000000}"/>
    <hyperlink ref="F254" r:id="rId32" xr:uid="{00000000-0004-0000-0800-00001F000000}"/>
    <hyperlink ref="F260" r:id="rId33" xr:uid="{00000000-0004-0000-0800-000020000000}"/>
    <hyperlink ref="F267" r:id="rId34" xr:uid="{00000000-0004-0000-0800-000021000000}"/>
    <hyperlink ref="F269" r:id="rId35" xr:uid="{00000000-0004-0000-0800-000022000000}"/>
    <hyperlink ref="F272" r:id="rId36" xr:uid="{00000000-0004-0000-0800-000023000000}"/>
    <hyperlink ref="F275" r:id="rId37" xr:uid="{00000000-0004-0000-0800-000024000000}"/>
    <hyperlink ref="F278" r:id="rId38" xr:uid="{00000000-0004-0000-0800-000025000000}"/>
    <hyperlink ref="F285" r:id="rId39" xr:uid="{00000000-0004-0000-0800-000026000000}"/>
    <hyperlink ref="F301" r:id="rId40" xr:uid="{00000000-0004-0000-0800-000027000000}"/>
    <hyperlink ref="F308" r:id="rId41" xr:uid="{00000000-0004-0000-0800-000028000000}"/>
    <hyperlink ref="F312" r:id="rId42" xr:uid="{00000000-0004-0000-0800-000029000000}"/>
    <hyperlink ref="F327" r:id="rId43" xr:uid="{00000000-0004-0000-0800-00002A000000}"/>
    <hyperlink ref="F333" r:id="rId44" xr:uid="{00000000-0004-0000-0800-00002B000000}"/>
    <hyperlink ref="F337" r:id="rId45" xr:uid="{00000000-0004-0000-0800-00002C000000}"/>
    <hyperlink ref="F341" r:id="rId46" xr:uid="{00000000-0004-0000-0800-00002D000000}"/>
    <hyperlink ref="F345" r:id="rId47" xr:uid="{00000000-0004-0000-0800-00002E000000}"/>
    <hyperlink ref="F347" r:id="rId48" xr:uid="{00000000-0004-0000-0800-00002F000000}"/>
    <hyperlink ref="F352" r:id="rId49" xr:uid="{00000000-0004-0000-0800-000030000000}"/>
    <hyperlink ref="F356" r:id="rId50" xr:uid="{00000000-0004-0000-0800-000031000000}"/>
    <hyperlink ref="F362" r:id="rId51" xr:uid="{00000000-0004-0000-0800-000032000000}"/>
    <hyperlink ref="F364" r:id="rId52" xr:uid="{00000000-0004-0000-0800-000033000000}"/>
    <hyperlink ref="F366" r:id="rId53" xr:uid="{00000000-0004-0000-0800-000034000000}"/>
    <hyperlink ref="F368" r:id="rId54" xr:uid="{00000000-0004-0000-0800-000035000000}"/>
    <hyperlink ref="F371" r:id="rId55" xr:uid="{00000000-0004-0000-0800-000036000000}"/>
    <hyperlink ref="F375" r:id="rId56" xr:uid="{00000000-0004-0000-0800-000037000000}"/>
    <hyperlink ref="F382" r:id="rId57" xr:uid="{00000000-0004-0000-0800-000038000000}"/>
    <hyperlink ref="F387" r:id="rId58" xr:uid="{00000000-0004-0000-0800-000039000000}"/>
    <hyperlink ref="F398" r:id="rId59" xr:uid="{00000000-0004-0000-0800-00003A000000}"/>
    <hyperlink ref="F402" r:id="rId60" xr:uid="{00000000-0004-0000-0800-00003B000000}"/>
    <hyperlink ref="F406" r:id="rId61" xr:uid="{00000000-0004-0000-0800-00003C000000}"/>
    <hyperlink ref="F408" r:id="rId62" xr:uid="{00000000-0004-0000-0800-00003D000000}"/>
    <hyperlink ref="F414" r:id="rId63" xr:uid="{00000000-0004-0000-0800-00003E000000}"/>
    <hyperlink ref="F417" r:id="rId64" xr:uid="{00000000-0004-0000-0800-00003F000000}"/>
    <hyperlink ref="F451" r:id="rId65" xr:uid="{00000000-0004-0000-0800-000040000000}"/>
    <hyperlink ref="F453" r:id="rId66" xr:uid="{00000000-0004-0000-0800-000041000000}"/>
    <hyperlink ref="F455" r:id="rId67" xr:uid="{00000000-0004-0000-0800-000042000000}"/>
    <hyperlink ref="F459" r:id="rId68" xr:uid="{00000000-0004-0000-0800-000043000000}"/>
    <hyperlink ref="F462" r:id="rId69" xr:uid="{00000000-0004-0000-0800-000044000000}"/>
    <hyperlink ref="F466" r:id="rId70" xr:uid="{00000000-0004-0000-0800-000045000000}"/>
    <hyperlink ref="F469" r:id="rId71" xr:uid="{00000000-0004-0000-0800-000046000000}"/>
    <hyperlink ref="F473" r:id="rId72" xr:uid="{00000000-0004-0000-0800-000047000000}"/>
    <hyperlink ref="F477" r:id="rId73" xr:uid="{00000000-0004-0000-0800-000048000000}"/>
    <hyperlink ref="F481" r:id="rId74" xr:uid="{00000000-0004-0000-0800-000049000000}"/>
    <hyperlink ref="F485" r:id="rId75" xr:uid="{00000000-0004-0000-0800-00004A000000}"/>
    <hyperlink ref="F491" r:id="rId76" xr:uid="{00000000-0004-0000-0800-00004B000000}"/>
    <hyperlink ref="F497" r:id="rId77" xr:uid="{00000000-0004-0000-0800-00004C000000}"/>
    <hyperlink ref="F501" r:id="rId78" xr:uid="{00000000-0004-0000-0800-00004D000000}"/>
    <hyperlink ref="F511" r:id="rId79" xr:uid="{00000000-0004-0000-0800-00004E000000}"/>
    <hyperlink ref="F526" r:id="rId80" xr:uid="{00000000-0004-0000-0800-00004F000000}"/>
    <hyperlink ref="F529" r:id="rId81" xr:uid="{00000000-0004-0000-0800-000050000000}"/>
    <hyperlink ref="F532" r:id="rId82" xr:uid="{00000000-0004-0000-0800-000051000000}"/>
    <hyperlink ref="F534" r:id="rId83" xr:uid="{00000000-0004-0000-0800-000052000000}"/>
    <hyperlink ref="F536" r:id="rId84" xr:uid="{00000000-0004-0000-0800-000053000000}"/>
    <hyperlink ref="F539" r:id="rId85" xr:uid="{00000000-0004-0000-0800-000054000000}"/>
    <hyperlink ref="F541" r:id="rId86" xr:uid="{00000000-0004-0000-0800-000055000000}"/>
    <hyperlink ref="F544" r:id="rId87" xr:uid="{00000000-0004-0000-0800-000056000000}"/>
    <hyperlink ref="F551" r:id="rId88" xr:uid="{00000000-0004-0000-0800-000057000000}"/>
    <hyperlink ref="F555" r:id="rId89" xr:uid="{00000000-0004-0000-0800-000058000000}"/>
    <hyperlink ref="F573" r:id="rId90" xr:uid="{00000000-0004-0000-0800-000059000000}"/>
    <hyperlink ref="F586" r:id="rId91" xr:uid="{00000000-0004-0000-0800-00005A000000}"/>
    <hyperlink ref="F598" r:id="rId92" xr:uid="{00000000-0004-0000-0800-00005B000000}"/>
    <hyperlink ref="F605" r:id="rId93" xr:uid="{00000000-0004-0000-0800-00005C000000}"/>
    <hyperlink ref="F609" r:id="rId94" xr:uid="{00000000-0004-0000-0800-00005D000000}"/>
    <hyperlink ref="F628" r:id="rId95" xr:uid="{00000000-0004-0000-0800-00005E000000}"/>
    <hyperlink ref="F632" r:id="rId96" xr:uid="{00000000-0004-0000-0800-00005F000000}"/>
    <hyperlink ref="F639" r:id="rId97" xr:uid="{00000000-0004-0000-0800-000060000000}"/>
    <hyperlink ref="F642" r:id="rId98" xr:uid="{00000000-0004-0000-0800-000061000000}"/>
    <hyperlink ref="F650" r:id="rId99" xr:uid="{00000000-0004-0000-0800-000062000000}"/>
    <hyperlink ref="F653" r:id="rId100" xr:uid="{00000000-0004-0000-0800-000063000000}"/>
    <hyperlink ref="F657" r:id="rId101" xr:uid="{00000000-0004-0000-0800-000064000000}"/>
    <hyperlink ref="F659" r:id="rId102" xr:uid="{00000000-0004-0000-0800-000065000000}"/>
    <hyperlink ref="F661" r:id="rId103" xr:uid="{00000000-0004-0000-0800-000066000000}"/>
    <hyperlink ref="F663" r:id="rId104" xr:uid="{00000000-0004-0000-0800-000067000000}"/>
    <hyperlink ref="F666" r:id="rId105" xr:uid="{00000000-0004-0000-0800-000068000000}"/>
    <hyperlink ref="F673" r:id="rId106" xr:uid="{00000000-0004-0000-0800-000069000000}"/>
    <hyperlink ref="F685" r:id="rId107" xr:uid="{00000000-0004-0000-0800-00006A000000}"/>
    <hyperlink ref="F689" r:id="rId108" xr:uid="{00000000-0004-0000-0800-00006B000000}"/>
    <hyperlink ref="F694" r:id="rId109" xr:uid="{00000000-0004-0000-0800-00006C000000}"/>
    <hyperlink ref="F699" r:id="rId110" xr:uid="{00000000-0004-0000-0800-00006D000000}"/>
    <hyperlink ref="F704" r:id="rId111" xr:uid="{00000000-0004-0000-0800-00006E000000}"/>
    <hyperlink ref="F709" r:id="rId112" xr:uid="{00000000-0004-0000-0800-00006F000000}"/>
    <hyperlink ref="F712" r:id="rId113" xr:uid="{00000000-0004-0000-0800-000070000000}"/>
    <hyperlink ref="F717" r:id="rId114" xr:uid="{00000000-0004-0000-0800-000071000000}"/>
    <hyperlink ref="F720" r:id="rId115" xr:uid="{00000000-0004-0000-0800-000072000000}"/>
    <hyperlink ref="F725" r:id="rId116" xr:uid="{00000000-0004-0000-0800-000073000000}"/>
    <hyperlink ref="F729" r:id="rId117" xr:uid="{00000000-0004-0000-0800-000074000000}"/>
    <hyperlink ref="F733" r:id="rId118" xr:uid="{00000000-0004-0000-0800-000075000000}"/>
    <hyperlink ref="F736" r:id="rId119" xr:uid="{00000000-0004-0000-0800-000076000000}"/>
    <hyperlink ref="F739" r:id="rId120" xr:uid="{00000000-0004-0000-0800-000077000000}"/>
    <hyperlink ref="F742" r:id="rId121" xr:uid="{00000000-0004-0000-0800-000078000000}"/>
    <hyperlink ref="F748" r:id="rId122" xr:uid="{00000000-0004-0000-0800-000079000000}"/>
    <hyperlink ref="F751" r:id="rId123" xr:uid="{00000000-0004-0000-0800-00007A000000}"/>
    <hyperlink ref="F754" r:id="rId124" xr:uid="{00000000-0004-0000-0800-00007B000000}"/>
    <hyperlink ref="F757" r:id="rId125" xr:uid="{00000000-0004-0000-0800-00007C000000}"/>
    <hyperlink ref="F764" r:id="rId126" xr:uid="{00000000-0004-0000-0800-00007D000000}"/>
    <hyperlink ref="F767" r:id="rId127" xr:uid="{00000000-0004-0000-0800-00007E000000}"/>
    <hyperlink ref="F770" r:id="rId128" xr:uid="{00000000-0004-0000-0800-00007F000000}"/>
    <hyperlink ref="F780" r:id="rId129" xr:uid="{00000000-0004-0000-0800-000080000000}"/>
    <hyperlink ref="F796" r:id="rId130" xr:uid="{00000000-0004-0000-0800-000081000000}"/>
    <hyperlink ref="F799" r:id="rId131" xr:uid="{00000000-0004-0000-0800-000082000000}"/>
    <hyperlink ref="F805" r:id="rId132" xr:uid="{00000000-0004-0000-0800-000083000000}"/>
    <hyperlink ref="F807" r:id="rId133" xr:uid="{00000000-0004-0000-0800-000084000000}"/>
    <hyperlink ref="F810" r:id="rId134" xr:uid="{00000000-0004-0000-0800-000085000000}"/>
    <hyperlink ref="F813" r:id="rId135" xr:uid="{00000000-0004-0000-0800-000086000000}"/>
    <hyperlink ref="F816" r:id="rId136" xr:uid="{00000000-0004-0000-0800-000087000000}"/>
    <hyperlink ref="F819" r:id="rId137" xr:uid="{00000000-0004-0000-0800-000088000000}"/>
    <hyperlink ref="F823" r:id="rId138" xr:uid="{00000000-0004-0000-0800-000089000000}"/>
    <hyperlink ref="F827" r:id="rId139" xr:uid="{00000000-0004-0000-0800-00008A000000}"/>
    <hyperlink ref="F833" r:id="rId140" xr:uid="{00000000-0004-0000-0800-00008B000000}"/>
    <hyperlink ref="F837" r:id="rId141" xr:uid="{00000000-0004-0000-0800-00008C000000}"/>
    <hyperlink ref="F843" r:id="rId142" xr:uid="{00000000-0004-0000-0800-00008D000000}"/>
    <hyperlink ref="F846" r:id="rId143" xr:uid="{00000000-0004-0000-0800-00008E000000}"/>
    <hyperlink ref="F850" r:id="rId144" xr:uid="{00000000-0004-0000-0800-00008F000000}"/>
    <hyperlink ref="F854" r:id="rId145" xr:uid="{00000000-0004-0000-0800-000090000000}"/>
    <hyperlink ref="F858" r:id="rId146" xr:uid="{00000000-0004-0000-0800-000091000000}"/>
    <hyperlink ref="F862" r:id="rId147" xr:uid="{00000000-0004-0000-0800-000092000000}"/>
    <hyperlink ref="F866" r:id="rId148" xr:uid="{00000000-0004-0000-0800-000093000000}"/>
    <hyperlink ref="F873" r:id="rId149" xr:uid="{00000000-0004-0000-0800-000094000000}"/>
    <hyperlink ref="F877" r:id="rId150" xr:uid="{00000000-0004-0000-0800-000095000000}"/>
    <hyperlink ref="F881" r:id="rId151" xr:uid="{00000000-0004-0000-0800-000096000000}"/>
    <hyperlink ref="F886" r:id="rId152" xr:uid="{00000000-0004-0000-0800-000097000000}"/>
    <hyperlink ref="F890" r:id="rId153" xr:uid="{00000000-0004-0000-0800-000098000000}"/>
    <hyperlink ref="F903" r:id="rId154" xr:uid="{00000000-0004-0000-0800-000099000000}"/>
    <hyperlink ref="F907" r:id="rId155" xr:uid="{00000000-0004-0000-0800-00009A000000}"/>
    <hyperlink ref="F911" r:id="rId156" xr:uid="{00000000-0004-0000-0800-00009B000000}"/>
    <hyperlink ref="F926" r:id="rId157" xr:uid="{00000000-0004-0000-0800-00009C000000}"/>
    <hyperlink ref="F941" r:id="rId158" xr:uid="{00000000-0004-0000-0800-00009D000000}"/>
    <hyperlink ref="F948" r:id="rId159" xr:uid="{00000000-0004-0000-0800-00009E000000}"/>
    <hyperlink ref="F951" r:id="rId160" xr:uid="{00000000-0004-0000-0800-00009F000000}"/>
    <hyperlink ref="F956" r:id="rId161" xr:uid="{00000000-0004-0000-0800-0000A0000000}"/>
    <hyperlink ref="F960" r:id="rId162" xr:uid="{00000000-0004-0000-0800-0000A1000000}"/>
    <hyperlink ref="F965" r:id="rId163" xr:uid="{00000000-0004-0000-0800-0000A2000000}"/>
    <hyperlink ref="F970" r:id="rId164" xr:uid="{00000000-0004-0000-0800-0000A3000000}"/>
    <hyperlink ref="F976" r:id="rId165" xr:uid="{00000000-0004-0000-0800-0000A4000000}"/>
    <hyperlink ref="F982" r:id="rId166" xr:uid="{00000000-0004-0000-0800-0000A5000000}"/>
    <hyperlink ref="F988" r:id="rId167" xr:uid="{00000000-0004-0000-0800-0000A6000000}"/>
    <hyperlink ref="F992" r:id="rId168" xr:uid="{00000000-0004-0000-0800-0000A7000000}"/>
    <hyperlink ref="F996" r:id="rId169" xr:uid="{00000000-0004-0000-0800-0000A8000000}"/>
    <hyperlink ref="F999" r:id="rId170" xr:uid="{00000000-0004-0000-0800-0000A9000000}"/>
    <hyperlink ref="F1002" r:id="rId171" xr:uid="{00000000-0004-0000-0800-0000AA000000}"/>
    <hyperlink ref="F1005" r:id="rId172" xr:uid="{00000000-0004-0000-0800-0000AB000000}"/>
    <hyperlink ref="F1008" r:id="rId173" xr:uid="{00000000-0004-0000-0800-0000AC000000}"/>
    <hyperlink ref="F1011" r:id="rId174" xr:uid="{00000000-0004-0000-0800-0000AD000000}"/>
    <hyperlink ref="F1015" r:id="rId175" xr:uid="{00000000-0004-0000-0800-0000AE000000}"/>
    <hyperlink ref="F1019" r:id="rId176" xr:uid="{00000000-0004-0000-0800-0000AF000000}"/>
    <hyperlink ref="F1023" r:id="rId177" xr:uid="{00000000-0004-0000-0800-0000B0000000}"/>
    <hyperlink ref="F1026" r:id="rId178" xr:uid="{00000000-0004-0000-0800-0000B1000000}"/>
    <hyperlink ref="F1029" r:id="rId179" xr:uid="{00000000-0004-0000-0800-0000B2000000}"/>
    <hyperlink ref="F1033" r:id="rId180" xr:uid="{00000000-0004-0000-0800-0000B3000000}"/>
    <hyperlink ref="F1036" r:id="rId181" xr:uid="{00000000-0004-0000-0800-0000B4000000}"/>
    <hyperlink ref="F1042" r:id="rId182" xr:uid="{00000000-0004-0000-0800-0000B5000000}"/>
    <hyperlink ref="F1048" r:id="rId183" xr:uid="{00000000-0004-0000-0800-0000B6000000}"/>
    <hyperlink ref="F1054" r:id="rId184" xr:uid="{00000000-0004-0000-0800-0000B7000000}"/>
    <hyperlink ref="F1057" r:id="rId185" xr:uid="{00000000-0004-0000-0800-0000B8000000}"/>
    <hyperlink ref="F1060" r:id="rId186" xr:uid="{00000000-0004-0000-0800-0000B9000000}"/>
    <hyperlink ref="F1063" r:id="rId187" xr:uid="{00000000-0004-0000-0800-0000BA000000}"/>
    <hyperlink ref="F1069" r:id="rId188" xr:uid="{00000000-0004-0000-0800-0000BB000000}"/>
    <hyperlink ref="F1075" r:id="rId189" xr:uid="{00000000-0004-0000-0800-0000BC000000}"/>
    <hyperlink ref="F1078" r:id="rId190" xr:uid="{00000000-0004-0000-0800-0000BD000000}"/>
    <hyperlink ref="F1082" r:id="rId191" xr:uid="{00000000-0004-0000-0800-0000BE000000}"/>
    <hyperlink ref="F1085" r:id="rId192" xr:uid="{00000000-0004-0000-0800-0000BF000000}"/>
    <hyperlink ref="F1088" r:id="rId193" xr:uid="{00000000-0004-0000-0800-0000C0000000}"/>
    <hyperlink ref="F1091" r:id="rId194" xr:uid="{00000000-0004-0000-0800-0000C1000000}"/>
    <hyperlink ref="F1094" r:id="rId195" xr:uid="{00000000-0004-0000-0800-0000C2000000}"/>
    <hyperlink ref="F1098" r:id="rId196" xr:uid="{00000000-0004-0000-0800-0000C3000000}"/>
    <hyperlink ref="F1101" r:id="rId197" xr:uid="{00000000-0004-0000-0800-0000C4000000}"/>
    <hyperlink ref="F1105" r:id="rId198" xr:uid="{00000000-0004-0000-0800-0000C5000000}"/>
    <hyperlink ref="F1108" r:id="rId199" xr:uid="{00000000-0004-0000-0800-0000C6000000}"/>
    <hyperlink ref="F1111" r:id="rId200" xr:uid="{00000000-0004-0000-0800-0000C7000000}"/>
    <hyperlink ref="F1114" r:id="rId201" xr:uid="{00000000-0004-0000-0800-0000C8000000}"/>
    <hyperlink ref="F1117" r:id="rId202" xr:uid="{00000000-0004-0000-0800-0000C9000000}"/>
    <hyperlink ref="F1121" r:id="rId203" xr:uid="{00000000-0004-0000-0800-0000CA000000}"/>
    <hyperlink ref="F1125" r:id="rId204" xr:uid="{00000000-0004-0000-0800-0000CB000000}"/>
    <hyperlink ref="F1128" r:id="rId205" xr:uid="{00000000-0004-0000-0800-0000CC000000}"/>
    <hyperlink ref="F1131" r:id="rId206" xr:uid="{00000000-0004-0000-0800-0000CD000000}"/>
    <hyperlink ref="F1134" r:id="rId207" xr:uid="{00000000-0004-0000-0800-0000CE000000}"/>
    <hyperlink ref="F1138" r:id="rId208" xr:uid="{00000000-0004-0000-0800-0000CF000000}"/>
    <hyperlink ref="F1141" r:id="rId209" xr:uid="{00000000-0004-0000-0800-0000D0000000}"/>
    <hyperlink ref="F1144" r:id="rId210" xr:uid="{00000000-0004-0000-0800-0000D1000000}"/>
    <hyperlink ref="F1148" r:id="rId211" xr:uid="{00000000-0004-0000-0800-0000D2000000}"/>
    <hyperlink ref="F1151" r:id="rId212" xr:uid="{00000000-0004-0000-0800-0000D3000000}"/>
    <hyperlink ref="F1154" r:id="rId213" xr:uid="{00000000-0004-0000-0800-0000D4000000}"/>
    <hyperlink ref="F1157" r:id="rId214" xr:uid="{00000000-0004-0000-0800-0000D5000000}"/>
    <hyperlink ref="F1173" r:id="rId215" xr:uid="{00000000-0004-0000-0800-0000D6000000}"/>
    <hyperlink ref="F1176" r:id="rId216" xr:uid="{00000000-0004-0000-0800-0000D7000000}"/>
    <hyperlink ref="F1179" r:id="rId217" xr:uid="{00000000-0004-0000-0800-0000D8000000}"/>
    <hyperlink ref="F1181" r:id="rId218" xr:uid="{00000000-0004-0000-0800-0000D9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24</vt:i4>
      </vt:variant>
      <vt:variant>
        <vt:lpstr>Pojmenované oblasti</vt:lpstr>
      </vt:variant>
      <vt:variant>
        <vt:i4>47</vt:i4>
      </vt:variant>
    </vt:vector>
  </HeadingPairs>
  <TitlesOfParts>
    <vt:vector size="71" baseType="lpstr">
      <vt:lpstr>Rekapitulace stavby</vt:lpstr>
      <vt:lpstr>01 - Stavební část</vt:lpstr>
      <vt:lpstr>02 - Elektroistalace - byty</vt:lpstr>
      <vt:lpstr>03 - Vytápění</vt:lpstr>
      <vt:lpstr>04 - Zdravotechnika</vt:lpstr>
      <vt:lpstr>05 - Vzduchotechnika a kl...</vt:lpstr>
      <vt:lpstr>01 - Fasáda , okna a balkony</vt:lpstr>
      <vt:lpstr>02 - Střecha</vt:lpstr>
      <vt:lpstr>03 - Stavební část, vč.vý...</vt:lpstr>
      <vt:lpstr>04 - Elektroinstalace - s...</vt:lpstr>
      <vt:lpstr>05 - Vytápění</vt:lpstr>
      <vt:lpstr>06 - Zdravotechnika</vt:lpstr>
      <vt:lpstr>07 - Vzduchotechnika a kl...</vt:lpstr>
      <vt:lpstr>01 - Stavební část_01</vt:lpstr>
      <vt:lpstr>02 - Střecha_01</vt:lpstr>
      <vt:lpstr>03 - Fasáda a okna</vt:lpstr>
      <vt:lpstr>04 - Elektroinatalace</vt:lpstr>
      <vt:lpstr>05 - Vytápění_01</vt:lpstr>
      <vt:lpstr>06 - Zdravotechnika_01</vt:lpstr>
      <vt:lpstr>07 - Vzduchotechnika a kl..._01</vt:lpstr>
      <vt:lpstr>08 - Plyn</vt:lpstr>
      <vt:lpstr>09 - Vedlejší rozpočtové ...</vt:lpstr>
      <vt:lpstr>Seznam figur</vt:lpstr>
      <vt:lpstr>Pokyny pro vyplnění</vt:lpstr>
      <vt:lpstr>'01 - Fasáda , okna a balkony'!Názvy_tisku</vt:lpstr>
      <vt:lpstr>'01 - Stavební část'!Názvy_tisku</vt:lpstr>
      <vt:lpstr>'01 - Stavební část_01'!Názvy_tisku</vt:lpstr>
      <vt:lpstr>'02 - Elektroistalace - byty'!Názvy_tisku</vt:lpstr>
      <vt:lpstr>'02 - Střecha'!Názvy_tisku</vt:lpstr>
      <vt:lpstr>'02 - Střecha_01'!Názvy_tisku</vt:lpstr>
      <vt:lpstr>'03 - Fasáda a okna'!Názvy_tisku</vt:lpstr>
      <vt:lpstr>'03 - Stavební část, vč.vý...'!Názvy_tisku</vt:lpstr>
      <vt:lpstr>'03 - Vytápění'!Názvy_tisku</vt:lpstr>
      <vt:lpstr>'04 - Elektroinatalace'!Názvy_tisku</vt:lpstr>
      <vt:lpstr>'04 - Elektroinstalace - s...'!Názvy_tisku</vt:lpstr>
      <vt:lpstr>'04 - Zdravotechnika'!Názvy_tisku</vt:lpstr>
      <vt:lpstr>'05 - Vytápění'!Názvy_tisku</vt:lpstr>
      <vt:lpstr>'05 - Vytápění_01'!Názvy_tisku</vt:lpstr>
      <vt:lpstr>'05 - Vzduchotechnika a kl...'!Názvy_tisku</vt:lpstr>
      <vt:lpstr>'06 - Zdravotechnika'!Názvy_tisku</vt:lpstr>
      <vt:lpstr>'06 - Zdravotechnika_01'!Názvy_tisku</vt:lpstr>
      <vt:lpstr>'07 - Vzduchotechnika a kl...'!Názvy_tisku</vt:lpstr>
      <vt:lpstr>'07 - Vzduchotechnika a kl..._01'!Názvy_tisku</vt:lpstr>
      <vt:lpstr>'08 - Plyn'!Názvy_tisku</vt:lpstr>
      <vt:lpstr>'09 - Vedlejší rozpočtové ...'!Názvy_tisku</vt:lpstr>
      <vt:lpstr>'Rekapitulace stavby'!Názvy_tisku</vt:lpstr>
      <vt:lpstr>'Seznam figur'!Názvy_tisku</vt:lpstr>
      <vt:lpstr>'01 - Fasáda , okna a balkony'!Oblast_tisku</vt:lpstr>
      <vt:lpstr>'01 - Stavební část'!Oblast_tisku</vt:lpstr>
      <vt:lpstr>'01 - Stavební část_01'!Oblast_tisku</vt:lpstr>
      <vt:lpstr>'02 - Elektroistalace - byty'!Oblast_tisku</vt:lpstr>
      <vt:lpstr>'02 - Střecha'!Oblast_tisku</vt:lpstr>
      <vt:lpstr>'02 - Střecha_01'!Oblast_tisku</vt:lpstr>
      <vt:lpstr>'03 - Fasáda a okna'!Oblast_tisku</vt:lpstr>
      <vt:lpstr>'03 - Stavební část, vč.vý...'!Oblast_tisku</vt:lpstr>
      <vt:lpstr>'03 - Vytápění'!Oblast_tisku</vt:lpstr>
      <vt:lpstr>'04 - Elektroinatalace'!Oblast_tisku</vt:lpstr>
      <vt:lpstr>'04 - Elektroinstalace - s...'!Oblast_tisku</vt:lpstr>
      <vt:lpstr>'04 - Zdravotechnika'!Oblast_tisku</vt:lpstr>
      <vt:lpstr>'05 - Vytápění'!Oblast_tisku</vt:lpstr>
      <vt:lpstr>'05 - Vytápění_01'!Oblast_tisku</vt:lpstr>
      <vt:lpstr>'05 - Vzduchotechnika a kl...'!Oblast_tisku</vt:lpstr>
      <vt:lpstr>'06 - Zdravotechnika'!Oblast_tisku</vt:lpstr>
      <vt:lpstr>'06 - Zdravotechnika_01'!Oblast_tisku</vt:lpstr>
      <vt:lpstr>'07 - Vzduchotechnika a kl...'!Oblast_tisku</vt:lpstr>
      <vt:lpstr>'07 - Vzduchotechnika a kl..._01'!Oblast_tisku</vt:lpstr>
      <vt:lpstr>'08 - Plyn'!Oblast_tisku</vt:lpstr>
      <vt:lpstr>'09 - Vedlejší rozpočtové ...'!Oblast_tisku</vt:lpstr>
      <vt:lpstr>'Pokyny pro vyplnění'!Oblast_tisku</vt:lpstr>
      <vt:lpstr>'Rekapitulace stavby'!Oblast_tisku</vt:lpstr>
      <vt:lpstr>'Seznam figur'!Oblast_tisku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DESKTOP-K7KKSBJ\Kateřina</dc:creator>
  <cp:lastModifiedBy>Hurt Pavel</cp:lastModifiedBy>
  <dcterms:created xsi:type="dcterms:W3CDTF">2025-06-16T16:59:27Z</dcterms:created>
  <dcterms:modified xsi:type="dcterms:W3CDTF">2026-03-23T11:32:41Z</dcterms:modified>
</cp:coreProperties>
</file>